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sets\clean data\"/>
    </mc:Choice>
  </mc:AlternateContent>
  <xr:revisionPtr revIDLastSave="0" documentId="13_ncr:1_{C85C08F1-50BE-4856-9B89-429A0055DE11}" xr6:coauthVersionLast="47" xr6:coauthVersionMax="47" xr10:uidLastSave="{00000000-0000-0000-0000-000000000000}"/>
  <bookViews>
    <workbookView xWindow="-108" yWindow="-108" windowWidth="23256" windowHeight="12456" xr2:uid="{6F554ADB-141A-429D-A863-FFAF580E9BAB}"/>
  </bookViews>
  <sheets>
    <sheet name="Dashboard" sheetId="5" r:id="rId1"/>
    <sheet name="statsfinal" sheetId="1" r:id="rId2"/>
    <sheet name="Pivot Tables" sheetId="2" r:id="rId3"/>
    <sheet name="Charts" sheetId="3" r:id="rId4"/>
    <sheet name="helper sheet" sheetId="4" state="hidden" r:id="rId5"/>
  </sheets>
  <definedNames>
    <definedName name="_xlnm._FilterDatabase" localSheetId="1" hidden="1">statsfinal!$A$1:$S$4601</definedName>
    <definedName name="_xlnm.Print_Area" localSheetId="0">Dashboard!$A$1:$S$61</definedName>
    <definedName name="Slicer_Quarter">#N/A</definedName>
    <definedName name="Slicer_Revenue_Category">#N/A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2" i="1"/>
  <c r="N2" i="1"/>
  <c r="A5" i="5"/>
  <c r="J5" i="5"/>
  <c r="M5" i="5"/>
  <c r="G5" i="5"/>
  <c r="D5" i="5"/>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C22" i="4"/>
  <c r="C21" i="4"/>
  <c r="C20" i="4"/>
  <c r="C19" i="4"/>
  <c r="L4" i="2"/>
  <c r="K7" i="2"/>
  <c r="K6" i="2"/>
  <c r="K5" i="2"/>
  <c r="K4" i="2"/>
  <c r="J7" i="2"/>
  <c r="J6" i="2"/>
  <c r="J5" i="2"/>
  <c r="J4" i="2"/>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L9" i="4"/>
  <c r="L8" i="4"/>
  <c r="L7" i="4"/>
  <c r="L6" i="4"/>
  <c r="L5" i="4"/>
  <c r="L4" i="4"/>
  <c r="L3" i="4"/>
  <c r="F29" i="4"/>
  <c r="F19" i="4"/>
  <c r="F21" i="4"/>
  <c r="F23" i="4"/>
  <c r="F25" i="4"/>
  <c r="F27" i="4"/>
  <c r="F31" i="4"/>
  <c r="G19" i="4"/>
  <c r="G21" i="4"/>
  <c r="G23" i="4"/>
  <c r="G25" i="4"/>
  <c r="G27" i="4"/>
  <c r="G29" i="4"/>
  <c r="G31" i="4"/>
  <c r="F20" i="4"/>
  <c r="F22" i="4"/>
  <c r="F24" i="4"/>
  <c r="F26" i="4"/>
  <c r="F28" i="4"/>
  <c r="F30" i="4"/>
  <c r="F32" i="4"/>
  <c r="G20" i="4"/>
  <c r="G22" i="4"/>
  <c r="G24" i="4"/>
  <c r="G26" i="4"/>
  <c r="G28" i="4"/>
  <c r="G30" i="4"/>
  <c r="L7" i="2" l="1"/>
  <c r="L6" i="2"/>
  <c r="L5" i="2"/>
  <c r="M5" i="2"/>
  <c r="M6" i="2"/>
  <c r="M7" i="2"/>
  <c r="M4" i="2"/>
  <c r="M8"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kashish kedia</author>
  </authors>
  <commentList>
    <comment ref="A1" authorId="0" shapeId="0" xr:uid="{E06B3AE2-205F-4F3C-954C-D5364EF03E14}">
      <text/>
    </comment>
  </commentList>
</comments>
</file>

<file path=xl/sharedStrings.xml><?xml version="1.0" encoding="utf-8"?>
<sst xmlns="http://schemas.openxmlformats.org/spreadsheetml/2006/main" count="4748" uniqueCount="104">
  <si>
    <t>SL NO.</t>
  </si>
  <si>
    <t>Date</t>
  </si>
  <si>
    <t>Year</t>
  </si>
  <si>
    <t>Month</t>
  </si>
  <si>
    <t>Month No.</t>
  </si>
  <si>
    <t>Q-P1</t>
  </si>
  <si>
    <t>S-P1</t>
  </si>
  <si>
    <t>Price Per Product1</t>
  </si>
  <si>
    <t>Q-P2</t>
  </si>
  <si>
    <t>S-P2</t>
  </si>
  <si>
    <t>Price Per Product2</t>
  </si>
  <si>
    <t>Q-P3</t>
  </si>
  <si>
    <t>S-P3</t>
  </si>
  <si>
    <t>Price Per Product3</t>
  </si>
  <si>
    <t>Q-P4</t>
  </si>
  <si>
    <t>S-P4</t>
  </si>
  <si>
    <t>Price Per Product4</t>
  </si>
  <si>
    <t>Total Units Sold</t>
  </si>
  <si>
    <t>Total Revenue</t>
  </si>
  <si>
    <t>Jun</t>
  </si>
  <si>
    <t>Jul</t>
  </si>
  <si>
    <t>Aug</t>
  </si>
  <si>
    <t>Sep</t>
  </si>
  <si>
    <t>Oct</t>
  </si>
  <si>
    <t>Nov</t>
  </si>
  <si>
    <t>Dec</t>
  </si>
  <si>
    <t>Jan</t>
  </si>
  <si>
    <t>Feb</t>
  </si>
  <si>
    <t>Mar</t>
  </si>
  <si>
    <t>Apr</t>
  </si>
  <si>
    <t>May</t>
  </si>
  <si>
    <t>Quarter</t>
  </si>
  <si>
    <t>Day Name</t>
  </si>
  <si>
    <t>Rev/Unit</t>
  </si>
  <si>
    <t>Top Product</t>
  </si>
  <si>
    <t>Revenue Category</t>
  </si>
  <si>
    <t>YoY Growth Flag</t>
  </si>
  <si>
    <t>Row Labels</t>
  </si>
  <si>
    <t>Grand Total</t>
  </si>
  <si>
    <t>Sum of Total Revenue</t>
  </si>
  <si>
    <t>Sum of Total Units Sold</t>
  </si>
  <si>
    <t>Yearly Revenue &amp; Growth Analysis</t>
  </si>
  <si>
    <t>YoY Growth %</t>
  </si>
  <si>
    <t>How did total sales perform year by year?</t>
  </si>
  <si>
    <t>Which months consistently generate the most revenue?</t>
  </si>
  <si>
    <t>A</t>
  </si>
  <si>
    <t>B</t>
  </si>
  <si>
    <t>Product</t>
  </si>
  <si>
    <t>Total Units</t>
  </si>
  <si>
    <t>Avg Price</t>
  </si>
  <si>
    <t>Revenue Share%</t>
  </si>
  <si>
    <t>P1</t>
  </si>
  <si>
    <t>P2</t>
  </si>
  <si>
    <t>P3</t>
  </si>
  <si>
    <t>P4</t>
  </si>
  <si>
    <t>C</t>
  </si>
  <si>
    <t>Which product makes the most money and sells the most units?</t>
  </si>
  <si>
    <t>D</t>
  </si>
  <si>
    <t>Which quarter performs best, and is that consistent across years?</t>
  </si>
  <si>
    <t>Q1</t>
  </si>
  <si>
    <t>Q2</t>
  </si>
  <si>
    <t>Q3</t>
  </si>
  <si>
    <t>Q4</t>
  </si>
  <si>
    <t>Column Labels</t>
  </si>
  <si>
    <t>E</t>
  </si>
  <si>
    <t>Do certain days of the week sell more?</t>
  </si>
  <si>
    <t>Sunday</t>
  </si>
  <si>
    <t>Monday</t>
  </si>
  <si>
    <t>Tuesday</t>
  </si>
  <si>
    <t>Wednesday</t>
  </si>
  <si>
    <t>Thursday</t>
  </si>
  <si>
    <t>Friday</t>
  </si>
  <si>
    <t>Saturday</t>
  </si>
  <si>
    <t>Average of Total Revenue</t>
  </si>
  <si>
    <t>Average of Total Units Sold</t>
  </si>
  <si>
    <t>Month Name</t>
  </si>
  <si>
    <t>QUARTER</t>
  </si>
  <si>
    <t>Total Revenue ($)</t>
  </si>
  <si>
    <t>DAY NAME</t>
  </si>
  <si>
    <t>Avg Revenue ($)</t>
  </si>
  <si>
    <t>SALES PERFORMANCE DASHBOARD  |  2010 – 2023  |  4 Products  |  $237.5M Revenue</t>
  </si>
  <si>
    <t>Multi-Product Sales Analytics  •  13 Years of Data  •  4,600 Daily Transactions  •  Excel | MySQL | Power BI</t>
  </si>
  <si>
    <t>KEY PERFORMANCE INDICATORS</t>
  </si>
  <si>
    <t>Avg Daily Revenue</t>
  </si>
  <si>
    <t>Best Year Revenue</t>
  </si>
  <si>
    <t>Total Records</t>
  </si>
  <si>
    <t>Date Range</t>
  </si>
  <si>
    <t>Jun 2010 – Feb 2023</t>
  </si>
  <si>
    <t>REVENUE TRENDS ANALYSIS</t>
  </si>
  <si>
    <t>PRODUCT &amp; MONTHLY PERFORMANCE</t>
  </si>
  <si>
    <t>SEASONALITY &amp; BEHAVIORAL PATTERNS</t>
  </si>
  <si>
    <t>Revenue plateau at ~$18-19M/year from 2011-2022 indicates a mature, stable subscription-based business model</t>
  </si>
  <si>
    <t>All 4 products contribute equal ~25% revenue share — no single product dependency, highly resilient portfolio</t>
  </si>
  <si>
    <t>September is peak month ($21.4M) and February weakest ($17.4M) — Feb dip is calendar effect not demand drop</t>
  </si>
  <si>
    <t>Day-of-week revenue varies only 3.3% — confirms automated/subscription revenue, not discretionary purchasing</t>
  </si>
  <si>
    <t>Revenue grew through 2020 pandemic year — demonstrates exceptional business model resilience</t>
  </si>
  <si>
    <t>Q1.How did revenue grow year by year from 2010 to 2023?</t>
  </si>
  <si>
    <t>Q2.Which years were growth years and which were decline years?</t>
  </si>
  <si>
    <t>Q3.January earns most? Or is it a summer/winter pattern?</t>
  </si>
  <si>
    <t>Q4.Which product owns the biggest slice of total revenue?</t>
  </si>
  <si>
    <t>Revenue ramped up sharply from 2010 to 2011 — a 59% jump. From 2011 to 2022 the business maintained stable annual revenue between $18M and $19M with minor fluctuations. 2023 appears low because the dataset only covers January and February of that year.</t>
  </si>
  <si>
    <t>Q5. Is there a seasonal pattern — does one quarter always outperform?</t>
  </si>
  <si>
    <t>Q6. Do certain days of the week generate more sales than others?</t>
  </si>
  <si>
    <t>📁 Data Source: Kaggle  |  🛠️ Tools: Excel · MySQL · Power BI  |  📅 Analysis Period: Jun 2010 – Feb 2023  |  👤 Kashish Kedia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</si>
</sst>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409]#,##0"/>
    <numFmt numFmtId="166" formatCode="[$$-409]#,##0.00"/>
    <numFmt numFmtId="167" formatCode="_-[$$-409]* #,##0_ ;_-[$$-409]* \-#,##0\ ;_-[$$-409]* &quot;-&quot;_ ;_-@_ "/>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8"/>
      <color theme="0"/>
      <name val="Calibri"/>
      <family val="2"/>
      <scheme val="minor"/>
    </font>
    <font>
      <b/>
      <i/>
      <sz val="11"/>
      <color theme="4"/>
      <name val="Calibri"/>
      <family val="2"/>
      <scheme val="minor"/>
    </font>
    <font>
      <b/>
      <sz val="10"/>
      <color theme="0"/>
      <name val="Calibri"/>
      <family val="2"/>
      <scheme val="minor"/>
    </font>
    <font>
      <b/>
      <sz val="14"/>
      <color theme="0"/>
      <name val="Calibri"/>
      <family val="2"/>
      <scheme val="minor"/>
    </font>
    <font>
      <b/>
      <sz val="22"/>
      <color theme="0"/>
      <name val="Calibri"/>
      <family val="2"/>
      <scheme val="minor"/>
    </font>
    <font>
      <i/>
      <sz val="11"/>
      <color theme="0"/>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bgColor indexed="64"/>
      </patternFill>
    </fill>
    <fill>
      <patternFill patternType="solid">
        <fgColor theme="0"/>
        <bgColor indexed="64"/>
      </patternFill>
    </fill>
    <fill>
      <patternFill patternType="solid">
        <fgColor theme="4"/>
        <bgColor theme="4"/>
      </patternFill>
    </fill>
    <fill>
      <patternFill patternType="solid">
        <fgColor theme="0"/>
        <bgColor theme="4" tint="0.79998168889431442"/>
      </patternFill>
    </fill>
    <fill>
      <patternFill patternType="solid">
        <fgColor theme="4" tint="0.59999389629810485"/>
        <bgColor indexed="64"/>
      </patternFill>
    </fill>
    <fill>
      <patternFill patternType="solid">
        <fgColor rgb="FF7B7B7B"/>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7" tint="0.79998168889431442"/>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theme="4" tint="-0.249977111117893"/>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8">
    <xf numFmtId="0" fontId="0" fillId="0" borderId="0" xfId="0"/>
    <xf numFmtId="0" fontId="0" fillId="0" borderId="10" xfId="0" applyBorder="1"/>
    <xf numFmtId="164" fontId="0" fillId="0" borderId="10" xfId="0" applyNumberFormat="1" applyBorder="1"/>
    <xf numFmtId="3" fontId="0" fillId="0" borderId="10" xfId="0" applyNumberFormat="1" applyBorder="1"/>
    <xf numFmtId="3" fontId="0" fillId="0" borderId="0" xfId="0" applyNumberFormat="1"/>
    <xf numFmtId="0" fontId="16" fillId="33" borderId="10" xfId="0" applyFont="1" applyFill="1" applyBorder="1" applyAlignment="1">
      <alignment horizontal="center" vertical="center"/>
    </xf>
    <xf numFmtId="164" fontId="16" fillId="33" borderId="10" xfId="0" applyNumberFormat="1" applyFont="1" applyFill="1" applyBorder="1" applyAlignment="1">
      <alignment horizontal="center" vertical="center"/>
    </xf>
    <xf numFmtId="3" fontId="16" fillId="33" borderId="10" xfId="0" applyNumberFormat="1" applyFont="1" applyFill="1" applyBorder="1" applyAlignment="1">
      <alignment horizontal="center" vertical="center"/>
    </xf>
    <xf numFmtId="0" fontId="16" fillId="33" borderId="11" xfId="0" applyFont="1" applyFill="1" applyBorder="1" applyAlignment="1">
      <alignment horizontal="center" vertical="center"/>
    </xf>
    <xf numFmtId="165" fontId="16" fillId="33" borderId="10" xfId="0" applyNumberFormat="1" applyFont="1" applyFill="1" applyBorder="1" applyAlignment="1">
      <alignment horizontal="center" vertical="center"/>
    </xf>
    <xf numFmtId="165" fontId="0" fillId="0" borderId="10" xfId="0" applyNumberFormat="1" applyBorder="1"/>
    <xf numFmtId="165" fontId="0" fillId="0" borderId="0" xfId="0" applyNumberFormat="1"/>
    <xf numFmtId="166" fontId="0" fillId="0" borderId="10" xfId="0" applyNumberFormat="1" applyBorder="1"/>
    <xf numFmtId="166" fontId="16" fillId="33" borderId="10" xfId="0" applyNumberFormat="1" applyFont="1" applyFill="1" applyBorder="1" applyAlignment="1">
      <alignment horizontal="center" vertical="center"/>
    </xf>
    <xf numFmtId="166" fontId="0" fillId="0" borderId="0" xfId="0" applyNumberFormat="1"/>
    <xf numFmtId="0" fontId="0" fillId="0" borderId="11" xfId="0" applyBorder="1"/>
    <xf numFmtId="0" fontId="0" fillId="0" borderId="12" xfId="0" applyBorder="1"/>
    <xf numFmtId="0" fontId="0" fillId="0" borderId="0" xfId="0" applyAlignment="1">
      <alignment horizontal="left"/>
    </xf>
    <xf numFmtId="10" fontId="0" fillId="0" borderId="0" xfId="0" applyNumberFormat="1"/>
    <xf numFmtId="0" fontId="16" fillId="0" borderId="10" xfId="0" pivotButton="1" applyFont="1" applyBorder="1"/>
    <xf numFmtId="0" fontId="0" fillId="0" borderId="10" xfId="0" applyBorder="1" applyAlignment="1">
      <alignment horizontal="left"/>
    </xf>
    <xf numFmtId="10" fontId="0" fillId="0" borderId="10" xfId="0" applyNumberFormat="1" applyBorder="1"/>
    <xf numFmtId="0" fontId="16" fillId="0" borderId="0" xfId="0" applyFont="1" applyAlignment="1">
      <alignment horizontal="center"/>
    </xf>
    <xf numFmtId="0" fontId="13" fillId="35" borderId="10" xfId="0" applyFont="1" applyFill="1" applyBorder="1" applyAlignment="1">
      <alignment horizontal="center"/>
    </xf>
    <xf numFmtId="0" fontId="16" fillId="0" borderId="10" xfId="0" applyFont="1" applyBorder="1"/>
    <xf numFmtId="0" fontId="0" fillId="0" borderId="0" xfId="0" applyAlignment="1">
      <alignment horizontal="center"/>
    </xf>
    <xf numFmtId="9" fontId="0" fillId="0" borderId="10" xfId="42" applyFont="1" applyBorder="1"/>
    <xf numFmtId="9" fontId="16" fillId="0" borderId="10" xfId="0" applyNumberFormat="1" applyFont="1" applyBorder="1"/>
    <xf numFmtId="0" fontId="0" fillId="0" borderId="0" xfId="0" applyAlignment="1">
      <alignment horizontal="left" wrapText="1"/>
    </xf>
    <xf numFmtId="0" fontId="16" fillId="36" borderId="0" xfId="0" applyFont="1" applyFill="1" applyAlignment="1">
      <alignment horizontal="center"/>
    </xf>
    <xf numFmtId="0" fontId="0" fillId="0" borderId="10" xfId="0" pivotButton="1" applyBorder="1"/>
    <xf numFmtId="0" fontId="13" fillId="37" borderId="10" xfId="0" applyFont="1" applyFill="1" applyBorder="1"/>
    <xf numFmtId="0" fontId="0" fillId="0" borderId="0" xfId="0" applyAlignment="1">
      <alignment wrapText="1"/>
    </xf>
    <xf numFmtId="165" fontId="0" fillId="0" borderId="19" xfId="0" applyNumberFormat="1" applyBorder="1"/>
    <xf numFmtId="165" fontId="0" fillId="0" borderId="13" xfId="0" applyNumberFormat="1" applyBorder="1"/>
    <xf numFmtId="165" fontId="0" fillId="0" borderId="20" xfId="0" applyNumberFormat="1" applyBorder="1"/>
    <xf numFmtId="165" fontId="0" fillId="0" borderId="15" xfId="0" applyNumberFormat="1" applyBorder="1"/>
    <xf numFmtId="165" fontId="0" fillId="0" borderId="16" xfId="0" applyNumberFormat="1" applyBorder="1"/>
    <xf numFmtId="165" fontId="0" fillId="0" borderId="17" xfId="0" applyNumberFormat="1" applyBorder="1"/>
    <xf numFmtId="165" fontId="0" fillId="0" borderId="18" xfId="0" applyNumberFormat="1" applyBorder="1"/>
    <xf numFmtId="165" fontId="0" fillId="0" borderId="14" xfId="0" applyNumberFormat="1" applyBorder="1"/>
    <xf numFmtId="0" fontId="0" fillId="0" borderId="21" xfId="0" applyBorder="1"/>
    <xf numFmtId="0" fontId="0" fillId="0" borderId="22" xfId="0" applyBorder="1"/>
    <xf numFmtId="0" fontId="0" fillId="0" borderId="23" xfId="0" applyBorder="1"/>
    <xf numFmtId="0" fontId="0" fillId="0" borderId="12" xfId="0" applyBorder="1" applyAlignment="1">
      <alignment horizontal="left"/>
    </xf>
    <xf numFmtId="0" fontId="0" fillId="0" borderId="24" xfId="0" applyBorder="1" applyAlignment="1">
      <alignment horizontal="left"/>
    </xf>
    <xf numFmtId="0" fontId="0" fillId="0" borderId="11" xfId="0" applyBorder="1" applyAlignment="1">
      <alignment horizontal="left"/>
    </xf>
    <xf numFmtId="0" fontId="0" fillId="0" borderId="11" xfId="0" pivotButton="1" applyBorder="1"/>
    <xf numFmtId="0" fontId="0" fillId="0" borderId="14" xfId="0" pivotButton="1" applyBorder="1"/>
    <xf numFmtId="0" fontId="0" fillId="0" borderId="10" xfId="0" applyBorder="1" applyAlignment="1">
      <alignment horizontal="left" indent="1"/>
    </xf>
    <xf numFmtId="0" fontId="13" fillId="37" borderId="25" xfId="0" applyFont="1" applyFill="1" applyBorder="1"/>
    <xf numFmtId="166" fontId="16" fillId="38" borderId="10" xfId="0" applyNumberFormat="1" applyFont="1" applyFill="1" applyBorder="1"/>
    <xf numFmtId="164" fontId="0" fillId="0" borderId="12" xfId="0" applyNumberFormat="1" applyBorder="1"/>
    <xf numFmtId="3" fontId="0" fillId="0" borderId="12" xfId="0" applyNumberFormat="1" applyBorder="1"/>
    <xf numFmtId="165" fontId="0" fillId="0" borderId="12" xfId="0" applyNumberFormat="1" applyBorder="1"/>
    <xf numFmtId="166" fontId="0" fillId="0" borderId="12" xfId="0" applyNumberFormat="1" applyBorder="1"/>
    <xf numFmtId="0" fontId="13" fillId="35" borderId="10" xfId="0" applyFont="1" applyFill="1" applyBorder="1"/>
    <xf numFmtId="167" fontId="0" fillId="0" borderId="10" xfId="0" applyNumberFormat="1" applyBorder="1"/>
    <xf numFmtId="0" fontId="19" fillId="35" borderId="27" xfId="0" applyFont="1" applyFill="1" applyBorder="1" applyAlignment="1">
      <alignment horizontal="center" vertical="center"/>
    </xf>
    <xf numFmtId="0" fontId="19" fillId="35" borderId="28" xfId="0" applyFont="1" applyFill="1" applyBorder="1" applyAlignment="1">
      <alignment horizontal="center" vertical="center"/>
    </xf>
    <xf numFmtId="0" fontId="19" fillId="35" borderId="29" xfId="0" applyFont="1" applyFill="1" applyBorder="1" applyAlignment="1">
      <alignment horizontal="center" vertical="center"/>
    </xf>
    <xf numFmtId="0" fontId="21" fillId="35" borderId="26" xfId="0" applyFont="1" applyFill="1" applyBorder="1" applyAlignment="1">
      <alignment horizontal="center" vertical="center"/>
    </xf>
    <xf numFmtId="0" fontId="20" fillId="34" borderId="30" xfId="0" applyFont="1" applyFill="1" applyBorder="1" applyAlignment="1">
      <alignment horizontal="center" vertical="center"/>
    </xf>
    <xf numFmtId="0" fontId="20" fillId="34" borderId="0" xfId="0" applyFont="1" applyFill="1" applyAlignment="1">
      <alignment horizontal="center" vertical="center"/>
    </xf>
    <xf numFmtId="0" fontId="20" fillId="34" borderId="31" xfId="0" applyFont="1" applyFill="1" applyBorder="1" applyAlignment="1">
      <alignment horizontal="center" vertical="center"/>
    </xf>
    <xf numFmtId="0" fontId="13" fillId="39" borderId="32" xfId="0" applyFont="1" applyFill="1" applyBorder="1" applyAlignment="1">
      <alignment horizontal="center" vertical="center"/>
    </xf>
    <xf numFmtId="0" fontId="13" fillId="39" borderId="33" xfId="0" applyFont="1" applyFill="1" applyBorder="1" applyAlignment="1">
      <alignment horizontal="center" vertical="center"/>
    </xf>
    <xf numFmtId="0" fontId="13" fillId="39" borderId="34" xfId="0" applyFont="1" applyFill="1" applyBorder="1" applyAlignment="1">
      <alignment horizontal="center" vertical="center"/>
    </xf>
    <xf numFmtId="165" fontId="22" fillId="34" borderId="26" xfId="0" applyNumberFormat="1" applyFont="1" applyFill="1" applyBorder="1" applyAlignment="1">
      <alignment horizontal="center" vertical="center"/>
    </xf>
    <xf numFmtId="3" fontId="22" fillId="43" borderId="26" xfId="0" applyNumberFormat="1" applyFont="1" applyFill="1" applyBorder="1" applyAlignment="1">
      <alignment horizontal="center" vertical="center"/>
    </xf>
    <xf numFmtId="165" fontId="22" fillId="44" borderId="26" xfId="0" applyNumberFormat="1" applyFont="1" applyFill="1" applyBorder="1" applyAlignment="1">
      <alignment horizontal="center" vertical="center"/>
    </xf>
    <xf numFmtId="165" fontId="22" fillId="41" borderId="26" xfId="0" applyNumberFormat="1" applyFont="1" applyFill="1" applyBorder="1" applyAlignment="1">
      <alignment horizontal="center" vertical="center"/>
    </xf>
    <xf numFmtId="0" fontId="0" fillId="46" borderId="0" xfId="0" applyFill="1" applyAlignment="1">
      <alignment horizontal="left" vertical="center" wrapText="1"/>
    </xf>
    <xf numFmtId="0" fontId="24" fillId="45" borderId="0" xfId="0" applyFont="1" applyFill="1" applyAlignment="1">
      <alignment horizontal="center"/>
    </xf>
    <xf numFmtId="0" fontId="23" fillId="45" borderId="26" xfId="0" applyFont="1" applyFill="1" applyBorder="1" applyAlignment="1">
      <alignment horizontal="center"/>
    </xf>
    <xf numFmtId="0" fontId="0" fillId="0" borderId="0" xfId="0" applyAlignment="1">
      <alignment horizontal="left" vertical="center" wrapText="1"/>
    </xf>
    <xf numFmtId="1" fontId="22" fillId="40" borderId="26" xfId="0" applyNumberFormat="1" applyFont="1" applyFill="1" applyBorder="1" applyAlignment="1">
      <alignment horizontal="center" vertical="center"/>
    </xf>
    <xf numFmtId="165" fontId="22" fillId="42" borderId="26" xfId="0" applyNumberFormat="1" applyFont="1" applyFill="1" applyBorder="1" applyAlignment="1">
      <alignment horizontal="center" vertical="center"/>
    </xf>
    <xf numFmtId="0" fontId="16" fillId="34" borderId="10" xfId="0" applyFont="1" applyFill="1" applyBorder="1" applyAlignment="1">
      <alignment horizontal="center"/>
    </xf>
    <xf numFmtId="0" fontId="16" fillId="34" borderId="21" xfId="0" applyFont="1" applyFill="1" applyBorder="1" applyAlignment="1">
      <alignment horizontal="center"/>
    </xf>
    <xf numFmtId="0" fontId="16" fillId="34" borderId="22" xfId="0" applyFont="1" applyFill="1" applyBorder="1" applyAlignment="1">
      <alignment horizontal="center"/>
    </xf>
    <xf numFmtId="0" fontId="16" fillId="34" borderId="23" xfId="0" applyFont="1" applyFill="1" applyBorder="1" applyAlignment="1">
      <alignment horizontal="center"/>
    </xf>
    <xf numFmtId="0" fontId="16" fillId="39" borderId="0" xfId="0" applyFont="1" applyFill="1" applyAlignment="1">
      <alignment horizontal="center"/>
    </xf>
    <xf numFmtId="0" fontId="16" fillId="39" borderId="0" xfId="0" applyFont="1" applyFill="1" applyAlignment="1">
      <alignment horizontal="left"/>
    </xf>
    <xf numFmtId="0" fontId="16" fillId="0" borderId="0" xfId="0" applyFont="1" applyBorder="1" applyAlignment="1">
      <alignment horizontal="center" vertical="top" wrapText="1"/>
    </xf>
    <xf numFmtId="0" fontId="13" fillId="36" borderId="0" xfId="0" applyFont="1" applyFill="1" applyAlignment="1">
      <alignment horizontal="center"/>
    </xf>
    <xf numFmtId="0" fontId="16" fillId="36" borderId="0" xfId="0" applyFont="1" applyFill="1" applyAlignment="1"/>
    <xf numFmtId="0" fontId="16" fillId="34" borderId="10" xfId="0" applyFont="1" applyFill="1" applyBorder="1" applyAlignment="1">
      <alignment horizontal="center"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9">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00"/>
      <border diagonalUp="0" diagonalDown="0" outline="0">
        <left style="thin">
          <color indexed="64"/>
        </left>
        <right style="thin">
          <color indexed="64"/>
        </right>
        <top style="thin">
          <color indexed="64"/>
        </top>
        <bottom/>
      </border>
    </dxf>
    <dxf>
      <numFmt numFmtId="166" formatCode="[$$-409]#,##0.00"/>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9]#,##0"/>
      <border diagonalUp="0" diagonalDown="0" outline="0">
        <left style="thin">
          <color indexed="64"/>
        </left>
        <right style="thin">
          <color indexed="64"/>
        </right>
        <top style="thin">
          <color indexed="64"/>
        </top>
        <bottom/>
      </border>
    </dxf>
    <dxf>
      <numFmt numFmtId="165" formatCode="[$$-409]#,##0"/>
      <border diagonalUp="0" diagonalDown="0">
        <left style="thin">
          <color indexed="64"/>
        </left>
        <right style="thin">
          <color indexed="64"/>
        </right>
        <top style="thin">
          <color indexed="64"/>
        </top>
        <bottom style="thin">
          <color indexed="64"/>
        </bottom>
      </border>
    </dxf>
    <dxf>
      <numFmt numFmtId="3" formatCode="#,##0"/>
      <border diagonalUp="0" diagonalDown="0" outline="0">
        <left style="thin">
          <color indexed="64"/>
        </left>
        <right style="thin">
          <color indexed="64"/>
        </right>
        <top style="thin">
          <color indexed="64"/>
        </top>
        <bottom/>
      </border>
    </dxf>
    <dxf>
      <numFmt numFmtId="3" formatCode="#,##0"/>
      <border diagonalUp="0" diagonalDown="0">
        <left style="thin">
          <color indexed="64"/>
        </left>
        <right style="thin">
          <color indexed="64"/>
        </right>
        <top style="thin">
          <color indexed="64"/>
        </top>
        <bottom style="thin">
          <color indexed="64"/>
        </bottom>
      </border>
    </dxf>
    <dxf>
      <numFmt numFmtId="166" formatCode="[$$-409]#,##0.00"/>
      <border diagonalUp="0" diagonalDown="0" outline="0">
        <left style="thin">
          <color indexed="64"/>
        </left>
        <right style="thin">
          <color indexed="64"/>
        </right>
        <top style="thin">
          <color indexed="64"/>
        </top>
        <bottom/>
      </border>
    </dxf>
    <dxf>
      <numFmt numFmtId="166" formatCode="[$$-409]#,##0.00"/>
      <border diagonalUp="0" diagonalDown="0">
        <left style="thin">
          <color indexed="64"/>
        </left>
        <right style="thin">
          <color indexed="64"/>
        </right>
        <top style="thin">
          <color indexed="64"/>
        </top>
        <bottom style="thin">
          <color indexed="64"/>
        </bottom>
      </border>
    </dxf>
    <dxf>
      <numFmt numFmtId="165" formatCode="[$$-409]#,##0"/>
      <border diagonalUp="0" diagonalDown="0" outline="0">
        <left style="thin">
          <color indexed="64"/>
        </left>
        <right style="thin">
          <color indexed="64"/>
        </right>
        <top style="thin">
          <color indexed="64"/>
        </top>
        <bottom/>
      </border>
    </dxf>
    <dxf>
      <numFmt numFmtId="165" formatCode="[$$-409]#,##0"/>
      <border diagonalUp="0" diagonalDown="0">
        <left style="thin">
          <color indexed="64"/>
        </left>
        <right style="thin">
          <color indexed="64"/>
        </right>
        <top style="thin">
          <color indexed="64"/>
        </top>
        <bottom style="thin">
          <color indexed="64"/>
        </bottom>
      </border>
    </dxf>
    <dxf>
      <numFmt numFmtId="3" formatCode="#,##0"/>
      <border diagonalUp="0" diagonalDown="0" outline="0">
        <left style="thin">
          <color indexed="64"/>
        </left>
        <right style="thin">
          <color indexed="64"/>
        </right>
        <top style="thin">
          <color indexed="64"/>
        </top>
        <bottom/>
      </border>
    </dxf>
    <dxf>
      <numFmt numFmtId="3" formatCode="#,##0"/>
      <border diagonalUp="0" diagonalDown="0">
        <left style="thin">
          <color indexed="64"/>
        </left>
        <right style="thin">
          <color indexed="64"/>
        </right>
        <top style="thin">
          <color indexed="64"/>
        </top>
        <bottom style="thin">
          <color indexed="64"/>
        </bottom>
      </border>
    </dxf>
    <dxf>
      <numFmt numFmtId="166" formatCode="[$$-409]#,##0.00"/>
      <border diagonalUp="0" diagonalDown="0" outline="0">
        <left style="thin">
          <color indexed="64"/>
        </left>
        <right style="thin">
          <color indexed="64"/>
        </right>
        <top style="thin">
          <color indexed="64"/>
        </top>
        <bottom/>
      </border>
    </dxf>
    <dxf>
      <numFmt numFmtId="166" formatCode="[$$-409]#,##0.00"/>
      <border diagonalUp="0" diagonalDown="0">
        <left style="thin">
          <color indexed="64"/>
        </left>
        <right style="thin">
          <color indexed="64"/>
        </right>
        <top style="thin">
          <color indexed="64"/>
        </top>
        <bottom style="thin">
          <color indexed="64"/>
        </bottom>
      </border>
    </dxf>
    <dxf>
      <numFmt numFmtId="165" formatCode="[$$-409]#,##0"/>
      <border diagonalUp="0" diagonalDown="0" outline="0">
        <left style="thin">
          <color indexed="64"/>
        </left>
        <right style="thin">
          <color indexed="64"/>
        </right>
        <top style="thin">
          <color indexed="64"/>
        </top>
        <bottom/>
      </border>
    </dxf>
    <dxf>
      <numFmt numFmtId="165" formatCode="[$$-409]#,##0"/>
      <border diagonalUp="0" diagonalDown="0">
        <left style="thin">
          <color indexed="64"/>
        </left>
        <right style="thin">
          <color indexed="64"/>
        </right>
        <top style="thin">
          <color indexed="64"/>
        </top>
        <bottom style="thin">
          <color indexed="64"/>
        </bottom>
      </border>
    </dxf>
    <dxf>
      <numFmt numFmtId="3" formatCode="#,##0"/>
      <border diagonalUp="0" diagonalDown="0" outline="0">
        <left style="thin">
          <color indexed="64"/>
        </left>
        <right style="thin">
          <color indexed="64"/>
        </right>
        <top style="thin">
          <color indexed="64"/>
        </top>
        <bottom/>
      </border>
    </dxf>
    <dxf>
      <numFmt numFmtId="3" formatCode="#,##0"/>
      <border diagonalUp="0" diagonalDown="0">
        <left style="thin">
          <color indexed="64"/>
        </left>
        <right style="thin">
          <color indexed="64"/>
        </right>
        <top style="thin">
          <color indexed="64"/>
        </top>
        <bottom style="thin">
          <color indexed="64"/>
        </bottom>
      </border>
    </dxf>
    <dxf>
      <numFmt numFmtId="166" formatCode="[$$-409]#,##0.00"/>
      <border diagonalUp="0" diagonalDown="0" outline="0">
        <left style="thin">
          <color indexed="64"/>
        </left>
        <right style="thin">
          <color indexed="64"/>
        </right>
        <top style="thin">
          <color indexed="64"/>
        </top>
        <bottom/>
      </border>
    </dxf>
    <dxf>
      <numFmt numFmtId="166" formatCode="[$$-409]#,##0.00"/>
      <border diagonalUp="0" diagonalDown="0">
        <left style="thin">
          <color indexed="64"/>
        </left>
        <right style="thin">
          <color indexed="64"/>
        </right>
        <top style="thin">
          <color indexed="64"/>
        </top>
        <bottom style="thin">
          <color indexed="64"/>
        </bottom>
      </border>
    </dxf>
    <dxf>
      <numFmt numFmtId="165" formatCode="[$$-409]#,##0"/>
      <border diagonalUp="0" diagonalDown="0" outline="0">
        <left style="thin">
          <color indexed="64"/>
        </left>
        <right style="thin">
          <color indexed="64"/>
        </right>
        <top style="thin">
          <color indexed="64"/>
        </top>
        <bottom/>
      </border>
    </dxf>
    <dxf>
      <numFmt numFmtId="165" formatCode="[$$-409]#,##0"/>
      <border diagonalUp="0" diagonalDown="0">
        <left style="thin">
          <color indexed="64"/>
        </left>
        <right style="thin">
          <color indexed="64"/>
        </right>
        <top style="thin">
          <color indexed="64"/>
        </top>
        <bottom style="thin">
          <color indexed="64"/>
        </bottom>
      </border>
    </dxf>
    <dxf>
      <numFmt numFmtId="3" formatCode="#,##0"/>
      <border diagonalUp="0" diagonalDown="0" outline="0">
        <left style="thin">
          <color indexed="64"/>
        </left>
        <right style="thin">
          <color indexed="64"/>
        </right>
        <top style="thin">
          <color indexed="64"/>
        </top>
        <bottom/>
      </border>
    </dxf>
    <dxf>
      <numFmt numFmtId="3" formatCode="#,##0"/>
      <border diagonalUp="0" diagonalDown="0">
        <left style="thin">
          <color indexed="64"/>
        </left>
        <right style="thin">
          <color indexed="64"/>
        </right>
        <top style="thin">
          <color indexed="64"/>
        </top>
        <bottom style="thin">
          <color indexed="64"/>
        </bottom>
      </border>
    </dxf>
    <dxf>
      <numFmt numFmtId="166" formatCode="[$$-409]#,##0.00"/>
      <border diagonalUp="0" diagonalDown="0" outline="0">
        <left style="thin">
          <color indexed="64"/>
        </left>
        <right style="thin">
          <color indexed="64"/>
        </right>
        <top style="thin">
          <color indexed="64"/>
        </top>
        <bottom/>
      </border>
    </dxf>
    <dxf>
      <numFmt numFmtId="166" formatCode="[$$-409]#,##0.00"/>
      <border diagonalUp="0" diagonalDown="0">
        <left style="thin">
          <color indexed="64"/>
        </left>
        <right style="thin">
          <color indexed="64"/>
        </right>
        <top style="thin">
          <color indexed="64"/>
        </top>
        <bottom style="thin">
          <color indexed="64"/>
        </bottom>
      </border>
    </dxf>
    <dxf>
      <numFmt numFmtId="165" formatCode="[$$-409]#,##0"/>
      <border diagonalUp="0" diagonalDown="0" outline="0">
        <left style="thin">
          <color indexed="64"/>
        </left>
        <right style="thin">
          <color indexed="64"/>
        </right>
        <top style="thin">
          <color indexed="64"/>
        </top>
        <bottom/>
      </border>
    </dxf>
    <dxf>
      <numFmt numFmtId="165" formatCode="[$$-409]#,##0"/>
      <border diagonalUp="0" diagonalDown="0">
        <left style="thin">
          <color indexed="64"/>
        </left>
        <right style="thin">
          <color indexed="64"/>
        </right>
        <top style="thin">
          <color indexed="64"/>
        </top>
        <bottom style="thin">
          <color indexed="64"/>
        </bottom>
      </border>
    </dxf>
    <dxf>
      <numFmt numFmtId="3" formatCode="#,##0"/>
      <border diagonalUp="0" diagonalDown="0" outline="0">
        <left style="thin">
          <color indexed="64"/>
        </left>
        <right style="thin">
          <color indexed="64"/>
        </right>
        <top style="thin">
          <color indexed="64"/>
        </top>
        <bottom/>
      </border>
    </dxf>
    <dxf>
      <numFmt numFmtId="3" formatCode="#,##0"/>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m/yyyy"/>
      <border diagonalUp="0" diagonalDown="0" outline="0">
        <left style="thin">
          <color indexed="64"/>
        </left>
        <right style="thin">
          <color indexed="64"/>
        </right>
        <top style="thin">
          <color indexed="64"/>
        </top>
        <bottom/>
      </border>
    </dxf>
    <dxf>
      <numFmt numFmtId="164" formatCode="dd/m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b/>
        <strike val="0"/>
        <outline val="0"/>
        <shadow val="0"/>
        <u val="none"/>
        <vertAlign val="baseline"/>
        <sz val="11"/>
        <color theme="1"/>
        <name val="Calibri"/>
        <family val="2"/>
        <scheme val="minor"/>
      </font>
      <fill>
        <patternFill patternType="solid">
          <fgColor indexed="64"/>
          <bgColor theme="4"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7B7B7B"/>
      <color rgb="FFED7D37"/>
      <color rgb="FF70AD47"/>
      <color rgb="FFED7D31"/>
      <color rgb="FFFFC000"/>
      <color rgb="FF1F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Annual Revenue Performance (2010 – 2023)</a:t>
            </a:r>
            <a:endParaRPr lang="en-IN"/>
          </a:p>
        </c:rich>
      </c:tx>
      <c:layout>
        <c:manualLayout>
          <c:xMode val="edge"/>
          <c:yMode val="edge"/>
          <c:x val="0.15897729620142431"/>
          <c:y val="2.82666636990379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1"/>
          <c:order val="0"/>
          <c:tx>
            <c:strRef>
              <c:f>'helper sheet'!$C$2</c:f>
              <c:strCache>
                <c:ptCount val="1"/>
                <c:pt idx="0">
                  <c:v>Sum of Total Revenue</c:v>
                </c:pt>
              </c:strCache>
            </c:strRef>
          </c:tx>
          <c:spPr>
            <a:solidFill>
              <a:srgbClr val="1F3864"/>
            </a:solidFill>
            <a:ln>
              <a:noFill/>
            </a:ln>
            <a:effectLst/>
          </c:spPr>
          <c:invertIfNegative val="0"/>
          <c:cat>
            <c:numRef>
              <c:f>'helper sheet'!$B$3:$B$16</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sheet'!$C$3:$C$16</c:f>
              <c:numCache>
                <c:formatCode>[$$-409]#,##0</c:formatCode>
                <c:ptCount val="14"/>
                <c:pt idx="0">
                  <c:v>11595129.979999997</c:v>
                </c:pt>
                <c:pt idx="1">
                  <c:v>18440645.239999998</c:v>
                </c:pt>
                <c:pt idx="2">
                  <c:v>18772272.630000003</c:v>
                </c:pt>
                <c:pt idx="3">
                  <c:v>18491353.879999995</c:v>
                </c:pt>
                <c:pt idx="4">
                  <c:v>19064845.729999993</c:v>
                </c:pt>
                <c:pt idx="5">
                  <c:v>18424740.720000003</c:v>
                </c:pt>
                <c:pt idx="6">
                  <c:v>18634761.620000008</c:v>
                </c:pt>
                <c:pt idx="7">
                  <c:v>18953968.68999999</c:v>
                </c:pt>
                <c:pt idx="8">
                  <c:v>18576016.260000002</c:v>
                </c:pt>
                <c:pt idx="9">
                  <c:v>18646414.199999996</c:v>
                </c:pt>
                <c:pt idx="10">
                  <c:v>18965182.339999985</c:v>
                </c:pt>
                <c:pt idx="11">
                  <c:v>18895085.980000004</c:v>
                </c:pt>
                <c:pt idx="12">
                  <c:v>18141920.840000015</c:v>
                </c:pt>
                <c:pt idx="13">
                  <c:v>1908138.8899999997</c:v>
                </c:pt>
              </c:numCache>
            </c:numRef>
          </c:val>
          <c:extLst>
            <c:ext xmlns:c16="http://schemas.microsoft.com/office/drawing/2014/chart" uri="{C3380CC4-5D6E-409C-BE32-E72D297353CC}">
              <c16:uniqueId val="{00000000-E7FF-4B0F-98CE-9BE1D617023C}"/>
            </c:ext>
          </c:extLst>
        </c:ser>
        <c:dLbls>
          <c:showLegendKey val="0"/>
          <c:showVal val="0"/>
          <c:showCatName val="0"/>
          <c:showSerName val="0"/>
          <c:showPercent val="0"/>
          <c:showBubbleSize val="0"/>
        </c:dLbls>
        <c:gapWidth val="219"/>
        <c:overlap val="-27"/>
        <c:axId val="2024909808"/>
        <c:axId val="2024908848"/>
      </c:barChart>
      <c:catAx>
        <c:axId val="202490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908848"/>
        <c:crosses val="autoZero"/>
        <c:auto val="1"/>
        <c:lblAlgn val="ctr"/>
        <c:lblOffset val="100"/>
        <c:noMultiLvlLbl val="0"/>
      </c:catAx>
      <c:valAx>
        <c:axId val="202490884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90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Year-over-Year Revenue Growth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'helper sheet'!$F$2</c:f>
              <c:strCache>
                <c:ptCount val="1"/>
                <c:pt idx="0">
                  <c:v>YoY Growth %</c:v>
                </c:pt>
              </c:strCache>
            </c:strRef>
          </c:tx>
          <c:spPr>
            <a:ln w="31750" cap="rnd">
              <a:solidFill>
                <a:srgbClr val="ED7D31"/>
              </a:solidFill>
              <a:round/>
            </a:ln>
            <a:effectLst/>
          </c:spPr>
          <c:marker>
            <c:symbol val="circle"/>
            <c:size val="7"/>
            <c:spPr>
              <a:solidFill>
                <a:schemeClr val="accent1"/>
              </a:solidFill>
              <a:ln w="9525">
                <a:solidFill>
                  <a:schemeClr val="accent1"/>
                </a:solidFill>
              </a:ln>
              <a:effectLst/>
            </c:spPr>
          </c:marker>
          <c:dLbls>
            <c:dLbl>
              <c:idx val="13"/>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43-4867-AC30-C22EAB044B5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'helper sheet'!$E$3:$E$16</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sheet'!$F$3:$F$16</c:f>
              <c:numCache>
                <c:formatCode>0.00%</c:formatCode>
                <c:ptCount val="14"/>
                <c:pt idx="1">
                  <c:v>0.59037848405387205</c:v>
                </c:pt>
                <c:pt idx="2">
                  <c:v>1.7983502512193241E-2</c:v>
                </c:pt>
                <c:pt idx="3">
                  <c:v>-1.496455733074485E-2</c:v>
                </c:pt>
                <c:pt idx="4">
                  <c:v>3.1014054120735799E-2</c:v>
                </c:pt>
                <c:pt idx="5">
                  <c:v>-3.3575147633780021E-2</c:v>
                </c:pt>
                <c:pt idx="6">
                  <c:v>1.1398852401327356E-2</c:v>
                </c:pt>
                <c:pt idx="7">
                  <c:v>1.7129656740947435E-2</c:v>
                </c:pt>
                <c:pt idx="8">
                  <c:v>-1.9940543122211347E-2</c:v>
                </c:pt>
                <c:pt idx="9">
                  <c:v>3.7897221349651147E-3</c:v>
                </c:pt>
                <c:pt idx="10">
                  <c:v>1.7095412371564152E-2</c:v>
                </c:pt>
                <c:pt idx="11">
                  <c:v>-3.6960551574628749E-3</c:v>
                </c:pt>
                <c:pt idx="12">
                  <c:v>-3.9860371146085108E-2</c:v>
                </c:pt>
                <c:pt idx="13">
                  <c:v>-0.89482156234565513</c:v>
                </c:pt>
              </c:numCache>
            </c:numRef>
          </c:val>
          <c:smooth val="0"/>
          <c:extLst>
            <c:ext xmlns:c16="http://schemas.microsoft.com/office/drawing/2014/chart" uri="{C3380CC4-5D6E-409C-BE32-E72D297353CC}">
              <c16:uniqueId val="{00000001-BB43-4867-AC30-C22EAB044B5E}"/>
            </c:ext>
          </c:extLst>
        </c:ser>
        <c:dLbls>
          <c:showLegendKey val="0"/>
          <c:showVal val="0"/>
          <c:showCatName val="0"/>
          <c:showSerName val="0"/>
          <c:showPercent val="0"/>
          <c:showBubbleSize val="0"/>
        </c:dLbls>
        <c:marker val="1"/>
        <c:smooth val="0"/>
        <c:axId val="1910358768"/>
        <c:axId val="1910359248"/>
      </c:lineChart>
      <c:catAx>
        <c:axId val="191035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59248"/>
        <c:crosses val="autoZero"/>
        <c:auto val="1"/>
        <c:lblAlgn val="ctr"/>
        <c:lblOffset val="100"/>
        <c:noMultiLvlLbl val="0"/>
      </c:catAx>
      <c:valAx>
        <c:axId val="19103592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58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Monthly Revenue Distribution (All Years Combined)</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'helper sheet'!$I$2</c:f>
              <c:strCache>
                <c:ptCount val="1"/>
                <c:pt idx="0">
                  <c:v>Sum of Total Revenue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239-437E-8FDD-B627822C6AA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239-437E-8FDD-B627822C6AA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239-437E-8FDD-B627822C6AA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239-437E-8FDD-B627822C6AA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239-437E-8FDD-B627822C6AA6}"/>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6239-437E-8FDD-B627822C6AA6}"/>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6239-437E-8FDD-B627822C6AA6}"/>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6239-437E-8FDD-B627822C6AA6}"/>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6239-437E-8FDD-B627822C6AA6}"/>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6239-437E-8FDD-B627822C6AA6}"/>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6239-437E-8FDD-B627822C6AA6}"/>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6239-437E-8FDD-B627822C6AA6}"/>
              </c:ext>
            </c:extLst>
          </c:dPt>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sheet'!$H$3:$H$14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sheet'!$I$3:$I$14</c:f>
              <c:numCache>
                <c:formatCode>[$$-409]#,##0.00</c:formatCode>
                <c:ptCount val="12"/>
                <c:pt idx="0">
                  <c:v>21029233.200000025</c:v>
                </c:pt>
                <c:pt idx="1">
                  <c:v>17400075.739999976</c:v>
                </c:pt>
                <c:pt idx="2">
                  <c:v>19023399.140000001</c:v>
                </c:pt>
                <c:pt idx="3">
                  <c:v>18829410.989999991</c:v>
                </c:pt>
                <c:pt idx="4">
                  <c:v>19480460.180000003</c:v>
                </c:pt>
                <c:pt idx="5">
                  <c:v>19488103.25</c:v>
                </c:pt>
                <c:pt idx="6">
                  <c:v>20535323.55999995</c:v>
                </c:pt>
                <c:pt idx="7">
                  <c:v>20316054.020000022</c:v>
                </c:pt>
                <c:pt idx="8">
                  <c:v>21405554.159999996</c:v>
                </c:pt>
                <c:pt idx="9">
                  <c:v>20032777.849999975</c:v>
                </c:pt>
                <c:pt idx="10">
                  <c:v>19959203.460000001</c:v>
                </c:pt>
                <c:pt idx="11">
                  <c:v>20010881.449999999</c:v>
                </c:pt>
              </c:numCache>
            </c:numRef>
          </c:val>
          <c:extLst>
            <c:ext xmlns:c16="http://schemas.microsoft.com/office/drawing/2014/chart" uri="{C3380CC4-5D6E-409C-BE32-E72D297353CC}">
              <c16:uniqueId val="{00000018-6239-437E-8FDD-B627822C6AA6}"/>
            </c:ext>
          </c:extLst>
        </c:ser>
        <c:dLbls>
          <c:showLegendKey val="0"/>
          <c:showVal val="0"/>
          <c:showCatName val="0"/>
          <c:showSerName val="0"/>
          <c:showPercent val="0"/>
          <c:showBubbleSize val="0"/>
        </c:dLbls>
        <c:gapWidth val="182"/>
        <c:axId val="1910354928"/>
        <c:axId val="1910361648"/>
      </c:barChart>
      <c:catAx>
        <c:axId val="19103549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61648"/>
        <c:crosses val="autoZero"/>
        <c:auto val="1"/>
        <c:lblAlgn val="ctr"/>
        <c:lblOffset val="100"/>
        <c:noMultiLvlLbl val="0"/>
      </c:catAx>
      <c:valAx>
        <c:axId val="1910361648"/>
        <c:scaling>
          <c:orientation val="minMax"/>
        </c:scaling>
        <c:delete val="0"/>
        <c:axPos val="t"/>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5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Product Revenue Share (2010 – 2023)</a:t>
            </a:r>
            <a:endParaRPr lang="en-US" sz="1200"/>
          </a:p>
        </c:rich>
      </c:tx>
      <c:overlay val="0"/>
      <c:spPr>
        <a:noFill/>
        <a:ln>
          <a:noFill/>
        </a:ln>
        <a:effectLst/>
      </c:spPr>
    </c:title>
    <c:autoTitleDeleted val="0"/>
    <c:plotArea>
      <c:layout/>
      <c:doughnutChart>
        <c:varyColors val="1"/>
        <c:ser>
          <c:idx val="0"/>
          <c:order val="0"/>
          <c:tx>
            <c:strRef>
              <c:f>'helper sheet'!$C$18</c:f>
              <c:strCache>
                <c:ptCount val="1"/>
                <c:pt idx="0">
                  <c:v>Total Revenue</c:v>
                </c:pt>
              </c:strCache>
            </c:strRef>
          </c:tx>
          <c:dPt>
            <c:idx val="0"/>
            <c:bubble3D val="0"/>
            <c:spPr>
              <a:solidFill>
                <a:srgbClr val="1F3864"/>
              </a:solidFill>
              <a:ln w="19050">
                <a:solidFill>
                  <a:schemeClr val="lt1"/>
                </a:solidFill>
              </a:ln>
              <a:effectLst/>
            </c:spPr>
            <c:extLst>
              <c:ext xmlns:c16="http://schemas.microsoft.com/office/drawing/2014/chart" uri="{C3380CC4-5D6E-409C-BE32-E72D297353CC}">
                <c16:uniqueId val="{00000001-A219-4140-AE23-9132382B1D45}"/>
              </c:ext>
            </c:extLst>
          </c:dPt>
          <c:dPt>
            <c:idx val="1"/>
            <c:bubble3D val="0"/>
            <c:spPr>
              <a:solidFill>
                <a:srgbClr val="ED7D31"/>
              </a:solidFill>
              <a:ln w="19050">
                <a:solidFill>
                  <a:schemeClr val="lt1"/>
                </a:solidFill>
              </a:ln>
              <a:effectLst/>
            </c:spPr>
            <c:extLst>
              <c:ext xmlns:c16="http://schemas.microsoft.com/office/drawing/2014/chart" uri="{C3380CC4-5D6E-409C-BE32-E72D297353CC}">
                <c16:uniqueId val="{00000003-A219-4140-AE23-9132382B1D45}"/>
              </c:ext>
            </c:extLst>
          </c:dPt>
          <c:dPt>
            <c:idx val="2"/>
            <c:bubble3D val="0"/>
            <c:spPr>
              <a:solidFill>
                <a:srgbClr val="70AD47"/>
              </a:solidFill>
              <a:ln w="19050">
                <a:solidFill>
                  <a:schemeClr val="lt1"/>
                </a:solidFill>
              </a:ln>
              <a:effectLst/>
            </c:spPr>
            <c:extLst>
              <c:ext xmlns:c16="http://schemas.microsoft.com/office/drawing/2014/chart" uri="{C3380CC4-5D6E-409C-BE32-E72D297353CC}">
                <c16:uniqueId val="{00000005-A219-4140-AE23-9132382B1D45}"/>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A219-4140-AE23-9132382B1D45}"/>
              </c:ext>
            </c:extLst>
          </c:dPt>
          <c:dLbls>
            <c:dLbl>
              <c:idx val="0"/>
              <c:layout>
                <c:manualLayout>
                  <c:x val="7.6383801606971835E-2"/>
                  <c:y val="-5.678477690288717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19-4140-AE23-9132382B1D45}"/>
                </c:ext>
              </c:extLst>
            </c:dLbl>
            <c:dLbl>
              <c:idx val="1"/>
              <c:layout>
                <c:manualLayout>
                  <c:x val="7.4827036127612503E-2"/>
                  <c:y val="2.7804889369380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19-4140-AE23-9132382B1D45}"/>
                </c:ext>
              </c:extLst>
            </c:dLbl>
            <c:dLbl>
              <c:idx val="2"/>
              <c:layout>
                <c:manualLayout>
                  <c:x val="-7.1085684321231871E-2"/>
                  <c:y val="-1.1121955747752292E-2"/>
                </c:manualLayout>
              </c:layout>
              <c:numFmt formatCode="0.0%" sourceLinked="0"/>
              <c:spPr>
                <a:noFill/>
                <a:ln>
                  <a:noFill/>
                </a:ln>
                <a:effectLst/>
              </c:spPr>
              <c:txPr>
                <a:bodyPr rot="0" spcFirstLastPara="1" vertOverflow="ellipsis" vert="horz" wrap="none" lIns="72000" tIns="19050" rIns="72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A219-4140-AE23-9132382B1D45}"/>
                </c:ext>
              </c:extLst>
            </c:dLbl>
            <c:dLbl>
              <c:idx val="3"/>
              <c:layout>
                <c:manualLayout>
                  <c:x val="-2.2448110838283752E-2"/>
                  <c:y val="-0.10565857960364679"/>
                </c:manualLayout>
              </c:layout>
              <c:numFmt formatCode="0.0%" sourceLinked="0"/>
              <c:spPr>
                <a:noFill/>
                <a:ln>
                  <a:noFill/>
                </a:ln>
                <a:effectLst/>
              </c:spPr>
              <c:txPr>
                <a:bodyPr rot="0" spcFirstLastPara="1" vertOverflow="ellipsis" vert="horz" wrap="none" lIns="72000" tIns="72000" rIns="72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A219-4140-AE23-9132382B1D45}"/>
                </c:ext>
              </c:extLst>
            </c:dLbl>
            <c:numFmt formatCode="0.0%" sourceLinked="0"/>
            <c:spPr>
              <a:noFill/>
              <a:ln>
                <a:noFill/>
              </a:ln>
              <a:effectLst/>
            </c:spPr>
            <c:txPr>
              <a:bodyPr rot="0" spcFirstLastPara="1" vertOverflow="ellipsis" vert="horz" wrap="square" lIns="72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'helper sheet'!$B$19:$B$22</c:f>
              <c:strCache>
                <c:ptCount val="4"/>
                <c:pt idx="0">
                  <c:v>P1</c:v>
                </c:pt>
                <c:pt idx="1">
                  <c:v>P2</c:v>
                </c:pt>
                <c:pt idx="2">
                  <c:v>P3</c:v>
                </c:pt>
                <c:pt idx="3">
                  <c:v>P4</c:v>
                </c:pt>
              </c:strCache>
            </c:strRef>
          </c:cat>
          <c:val>
            <c:numRef>
              <c:f>'helper sheet'!$C$19:$C$22</c:f>
              <c:numCache>
                <c:formatCode>[$$-409]#,##0</c:formatCode>
                <c:ptCount val="4"/>
                <c:pt idx="0">
                  <c:v>60104804.020000078</c:v>
                </c:pt>
                <c:pt idx="1">
                  <c:v>62127530.299999855</c:v>
                </c:pt>
                <c:pt idx="2">
                  <c:v>78429589.679999858</c:v>
                </c:pt>
                <c:pt idx="3">
                  <c:v>36848553.00000003</c:v>
                </c:pt>
              </c:numCache>
            </c:numRef>
          </c:val>
          <c:extLst>
            <c:ext xmlns:c16="http://schemas.microsoft.com/office/drawing/2014/chart" uri="{C3380CC4-5D6E-409C-BE32-E72D297353CC}">
              <c16:uniqueId val="{00000008-A219-4140-AE23-9132382B1D45}"/>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Quarterly Revenue Pattern by Year (2010–2023)</a:t>
            </a:r>
            <a:endParaRPr lang="en-IN"/>
          </a:p>
        </c:rich>
      </c:tx>
      <c:layout>
        <c:manualLayout>
          <c:xMode val="edge"/>
          <c:yMode val="edge"/>
          <c:x val="0.1134862204724409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'helper sheet'!$F$18</c:f>
              <c:strCache>
                <c:ptCount val="1"/>
                <c:pt idx="0">
                  <c:v>Q1</c:v>
                </c:pt>
              </c:strCache>
            </c:strRef>
          </c:tx>
          <c:spPr>
            <a:solidFill>
              <a:schemeClr val="accent1"/>
            </a:solidFill>
            <a:ln>
              <a:noFill/>
            </a:ln>
            <a:effectLst/>
          </c:spPr>
          <c:invertIfNegative val="0"/>
          <c:cat>
            <c:numRef>
              <c:f>'helper sheet'!$E$19:$E$32</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sheet'!$F$19:$F$32</c:f>
              <c:numCache>
                <c:formatCode>[$$-409]#,##0</c:formatCode>
                <c:ptCount val="14"/>
                <c:pt idx="0">
                  <c:v>0</c:v>
                </c:pt>
                <c:pt idx="1">
                  <c:v>4490551.08</c:v>
                </c:pt>
                <c:pt idx="2">
                  <c:v>4638581.5100000007</c:v>
                </c:pt>
                <c:pt idx="3">
                  <c:v>4719980.7400000021</c:v>
                </c:pt>
                <c:pt idx="4">
                  <c:v>4705488.8499999996</c:v>
                </c:pt>
                <c:pt idx="5">
                  <c:v>4385259.0100000007</c:v>
                </c:pt>
                <c:pt idx="6">
                  <c:v>4715671.1900000013</c:v>
                </c:pt>
                <c:pt idx="7">
                  <c:v>4509552.25</c:v>
                </c:pt>
                <c:pt idx="8">
                  <c:v>4749348.2700000014</c:v>
                </c:pt>
                <c:pt idx="9">
                  <c:v>4712826.5999999987</c:v>
                </c:pt>
                <c:pt idx="10">
                  <c:v>4701090.6000000006</c:v>
                </c:pt>
                <c:pt idx="11">
                  <c:v>4747962.6000000006</c:v>
                </c:pt>
                <c:pt idx="12">
                  <c:v>4468256.4899999993</c:v>
                </c:pt>
                <c:pt idx="13">
                  <c:v>1908138.8899999997</c:v>
                </c:pt>
              </c:numCache>
            </c:numRef>
          </c:val>
          <c:extLst>
            <c:ext xmlns:c16="http://schemas.microsoft.com/office/drawing/2014/chart" uri="{C3380CC4-5D6E-409C-BE32-E72D297353CC}">
              <c16:uniqueId val="{00000000-336C-43D6-946E-6FABE4512210}"/>
            </c:ext>
          </c:extLst>
        </c:ser>
        <c:ser>
          <c:idx val="1"/>
          <c:order val="1"/>
          <c:tx>
            <c:strRef>
              <c:f>'helper sheet'!$G$18</c:f>
              <c:strCache>
                <c:ptCount val="1"/>
                <c:pt idx="0">
                  <c:v>Q2</c:v>
                </c:pt>
              </c:strCache>
            </c:strRef>
          </c:tx>
          <c:spPr>
            <a:solidFill>
              <a:schemeClr val="accent2"/>
            </a:solidFill>
            <a:ln>
              <a:noFill/>
            </a:ln>
            <a:effectLst/>
          </c:spPr>
          <c:invertIfNegative val="0"/>
          <c:cat>
            <c:numRef>
              <c:f>'helper sheet'!$E$19:$E$32</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sheet'!$G$19:$G$32</c:f>
              <c:numCache>
                <c:formatCode>[$$-409]#,##0</c:formatCode>
                <c:ptCount val="14"/>
                <c:pt idx="0">
                  <c:v>920497.87000000023</c:v>
                </c:pt>
                <c:pt idx="1">
                  <c:v>4836444.59</c:v>
                </c:pt>
                <c:pt idx="2">
                  <c:v>4805454.4400000004</c:v>
                </c:pt>
                <c:pt idx="3">
                  <c:v>4686354.0299999993</c:v>
                </c:pt>
                <c:pt idx="4">
                  <c:v>4749637.879999999</c:v>
                </c:pt>
                <c:pt idx="5">
                  <c:v>4666302.93</c:v>
                </c:pt>
                <c:pt idx="6">
                  <c:v>4780236.6399999997</c:v>
                </c:pt>
                <c:pt idx="7">
                  <c:v>4770295.7200000016</c:v>
                </c:pt>
                <c:pt idx="8">
                  <c:v>4684361.01</c:v>
                </c:pt>
                <c:pt idx="9">
                  <c:v>4721869.7299999995</c:v>
                </c:pt>
                <c:pt idx="10">
                  <c:v>4740865.21</c:v>
                </c:pt>
                <c:pt idx="11">
                  <c:v>4812929.7500000009</c:v>
                </c:pt>
                <c:pt idx="12">
                  <c:v>4622724.6199999982</c:v>
                </c:pt>
                <c:pt idx="13">
                  <c:v>0</c:v>
                </c:pt>
              </c:numCache>
            </c:numRef>
          </c:val>
          <c:extLst>
            <c:ext xmlns:c16="http://schemas.microsoft.com/office/drawing/2014/chart" uri="{C3380CC4-5D6E-409C-BE32-E72D297353CC}">
              <c16:uniqueId val="{00000001-336C-43D6-946E-6FABE4512210}"/>
            </c:ext>
          </c:extLst>
        </c:ser>
        <c:ser>
          <c:idx val="2"/>
          <c:order val="2"/>
          <c:tx>
            <c:strRef>
              <c:f>'helper sheet'!$H$18</c:f>
              <c:strCache>
                <c:ptCount val="1"/>
                <c:pt idx="0">
                  <c:v>Q3</c:v>
                </c:pt>
              </c:strCache>
            </c:strRef>
          </c:tx>
          <c:spPr>
            <a:solidFill>
              <a:schemeClr val="accent3"/>
            </a:solidFill>
            <a:ln>
              <a:noFill/>
            </a:ln>
            <a:effectLst/>
          </c:spPr>
          <c:invertIfNegative val="0"/>
          <c:cat>
            <c:numRef>
              <c:f>'helper sheet'!$E$19:$E$32</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sheet'!$H$19:$H$32</c:f>
              <c:numCache>
                <c:formatCode>[$$-409]#,##0</c:formatCode>
                <c:ptCount val="14"/>
                <c:pt idx="0">
                  <c:v>5911631.6699999999</c:v>
                </c:pt>
                <c:pt idx="1">
                  <c:v>4549225.7999999989</c:v>
                </c:pt>
                <c:pt idx="2">
                  <c:v>4799039.4800000004</c:v>
                </c:pt>
                <c:pt idx="3">
                  <c:v>4539802.2200000035</c:v>
                </c:pt>
                <c:pt idx="4">
                  <c:v>4986289.3</c:v>
                </c:pt>
                <c:pt idx="5">
                  <c:v>4848976.3500000024</c:v>
                </c:pt>
                <c:pt idx="6">
                  <c:v>4567299.0799999991</c:v>
                </c:pt>
                <c:pt idx="7">
                  <c:v>4909595.0100000016</c:v>
                </c:pt>
                <c:pt idx="8">
                  <c:v>4726484.9500000011</c:v>
                </c:pt>
                <c:pt idx="9">
                  <c:v>4541473.5700000022</c:v>
                </c:pt>
                <c:pt idx="10">
                  <c:v>4808069.2600000007</c:v>
                </c:pt>
                <c:pt idx="11">
                  <c:v>4551232.01</c:v>
                </c:pt>
                <c:pt idx="12">
                  <c:v>4517813.0399999972</c:v>
                </c:pt>
                <c:pt idx="13">
                  <c:v>0</c:v>
                </c:pt>
              </c:numCache>
            </c:numRef>
          </c:val>
          <c:extLst>
            <c:ext xmlns:c16="http://schemas.microsoft.com/office/drawing/2014/chart" uri="{C3380CC4-5D6E-409C-BE32-E72D297353CC}">
              <c16:uniqueId val="{00000002-336C-43D6-946E-6FABE4512210}"/>
            </c:ext>
          </c:extLst>
        </c:ser>
        <c:ser>
          <c:idx val="3"/>
          <c:order val="3"/>
          <c:tx>
            <c:strRef>
              <c:f>'helper sheet'!$I$18</c:f>
              <c:strCache>
                <c:ptCount val="1"/>
                <c:pt idx="0">
                  <c:v>Q4</c:v>
                </c:pt>
              </c:strCache>
            </c:strRef>
          </c:tx>
          <c:spPr>
            <a:solidFill>
              <a:schemeClr val="accent4"/>
            </a:solidFill>
            <a:ln>
              <a:noFill/>
            </a:ln>
            <a:effectLst/>
          </c:spPr>
          <c:invertIfNegative val="0"/>
          <c:cat>
            <c:numRef>
              <c:f>'helper sheet'!$E$19:$E$32</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sheet'!$I$19:$I$32</c:f>
              <c:numCache>
                <c:formatCode>[$$-409]#,##0</c:formatCode>
                <c:ptCount val="14"/>
                <c:pt idx="0">
                  <c:v>4763000.4399999995</c:v>
                </c:pt>
                <c:pt idx="1">
                  <c:v>4564423.7700000005</c:v>
                </c:pt>
                <c:pt idx="2">
                  <c:v>4529197.2000000011</c:v>
                </c:pt>
                <c:pt idx="3">
                  <c:v>4545216.8899999997</c:v>
                </c:pt>
                <c:pt idx="4">
                  <c:v>4623429.700000002</c:v>
                </c:pt>
                <c:pt idx="5">
                  <c:v>4524202.4300000006</c:v>
                </c:pt>
                <c:pt idx="6">
                  <c:v>4571554.7100000018</c:v>
                </c:pt>
                <c:pt idx="7">
                  <c:v>4764525.7099999981</c:v>
                </c:pt>
                <c:pt idx="8">
                  <c:v>4415822.0300000012</c:v>
                </c:pt>
                <c:pt idx="9">
                  <c:v>4670244.3</c:v>
                </c:pt>
                <c:pt idx="10">
                  <c:v>4715157.2700000005</c:v>
                </c:pt>
                <c:pt idx="11">
                  <c:v>4782961.620000002</c:v>
                </c:pt>
                <c:pt idx="12">
                  <c:v>4533126.6899999985</c:v>
                </c:pt>
                <c:pt idx="13">
                  <c:v>0</c:v>
                </c:pt>
              </c:numCache>
            </c:numRef>
          </c:val>
          <c:extLst>
            <c:ext xmlns:c16="http://schemas.microsoft.com/office/drawing/2014/chart" uri="{C3380CC4-5D6E-409C-BE32-E72D297353CC}">
              <c16:uniqueId val="{00000003-336C-43D6-946E-6FABE4512210}"/>
            </c:ext>
          </c:extLst>
        </c:ser>
        <c:dLbls>
          <c:showLegendKey val="0"/>
          <c:showVal val="0"/>
          <c:showCatName val="0"/>
          <c:showSerName val="0"/>
          <c:showPercent val="0"/>
          <c:showBubbleSize val="0"/>
        </c:dLbls>
        <c:gapWidth val="219"/>
        <c:overlap val="-27"/>
        <c:axId val="961580912"/>
        <c:axId val="961577552"/>
      </c:barChart>
      <c:catAx>
        <c:axId val="961580912"/>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77552"/>
        <c:crosses val="autoZero"/>
        <c:auto val="1"/>
        <c:lblAlgn val="ctr"/>
        <c:lblOffset val="100"/>
        <c:noMultiLvlLbl val="0"/>
      </c:catAx>
      <c:valAx>
        <c:axId val="96157755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8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Daily Revenue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'helper sheet'!$L$2</c:f>
              <c:strCache>
                <c:ptCount val="1"/>
                <c:pt idx="0">
                  <c:v>Avg Revenue ($)</c:v>
                </c:pt>
              </c:strCache>
            </c:strRef>
          </c:tx>
          <c:spPr>
            <a:solidFill>
              <a:schemeClr val="accent1"/>
            </a:solidFill>
            <a:ln>
              <a:noFill/>
            </a:ln>
            <a:effectLst/>
          </c:spPr>
          <c:invertIfNegative val="0"/>
          <c:dPt>
            <c:idx val="0"/>
            <c:invertIfNegative val="0"/>
            <c:bubble3D val="0"/>
            <c:spPr>
              <a:solidFill>
                <a:srgbClr val="ED7D31"/>
              </a:solidFill>
              <a:ln>
                <a:noFill/>
              </a:ln>
              <a:effectLst/>
            </c:spPr>
            <c:extLst>
              <c:ext xmlns:c16="http://schemas.microsoft.com/office/drawing/2014/chart" uri="{C3380CC4-5D6E-409C-BE32-E72D297353CC}">
                <c16:uniqueId val="{00000001-9D3F-44FC-8E2C-38D8C778B2B5}"/>
              </c:ext>
            </c:extLst>
          </c:dPt>
          <c:dPt>
            <c:idx val="6"/>
            <c:invertIfNegative val="0"/>
            <c:bubble3D val="0"/>
            <c:spPr>
              <a:solidFill>
                <a:srgbClr val="ED7D31"/>
              </a:solidFill>
              <a:ln>
                <a:noFill/>
              </a:ln>
              <a:effectLst/>
            </c:spPr>
            <c:extLst>
              <c:ext xmlns:c16="http://schemas.microsoft.com/office/drawing/2014/chart" uri="{C3380CC4-5D6E-409C-BE32-E72D297353CC}">
                <c16:uniqueId val="{00000003-9D3F-44FC-8E2C-38D8C778B2B5}"/>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sheet'!$K$3:$K$9</c:f>
              <c:strCache>
                <c:ptCount val="7"/>
                <c:pt idx="0">
                  <c:v>Sunday</c:v>
                </c:pt>
                <c:pt idx="1">
                  <c:v>Monday</c:v>
                </c:pt>
                <c:pt idx="2">
                  <c:v>Tuesday</c:v>
                </c:pt>
                <c:pt idx="3">
                  <c:v>Wednesday</c:v>
                </c:pt>
                <c:pt idx="4">
                  <c:v>Thursday</c:v>
                </c:pt>
                <c:pt idx="5">
                  <c:v>Friday</c:v>
                </c:pt>
                <c:pt idx="6">
                  <c:v>Saturday</c:v>
                </c:pt>
              </c:strCache>
            </c:strRef>
          </c:cat>
          <c:val>
            <c:numRef>
              <c:f>'helper sheet'!$L$3:$L$9</c:f>
              <c:numCache>
                <c:formatCode>_-[$$-409]* #,##0_ ;_-[$$-409]* \-#,##0\ ;_-[$$-409]* "-"_ ;_-@_ </c:formatCode>
                <c:ptCount val="7"/>
                <c:pt idx="0">
                  <c:v>51047.451804281372</c:v>
                </c:pt>
                <c:pt idx="1">
                  <c:v>51515.084585889614</c:v>
                </c:pt>
                <c:pt idx="2">
                  <c:v>51129.446385911222</c:v>
                </c:pt>
                <c:pt idx="3">
                  <c:v>51816.926748091595</c:v>
                </c:pt>
                <c:pt idx="4">
                  <c:v>51319.525058823529</c:v>
                </c:pt>
                <c:pt idx="5">
                  <c:v>51889.424938837823</c:v>
                </c:pt>
                <c:pt idx="6">
                  <c:v>52725.509064417136</c:v>
                </c:pt>
              </c:numCache>
            </c:numRef>
          </c:val>
          <c:extLst>
            <c:ext xmlns:c16="http://schemas.microsoft.com/office/drawing/2014/chart" uri="{C3380CC4-5D6E-409C-BE32-E72D297353CC}">
              <c16:uniqueId val="{00000004-9D3F-44FC-8E2C-38D8C778B2B5}"/>
            </c:ext>
          </c:extLst>
        </c:ser>
        <c:dLbls>
          <c:showLegendKey val="0"/>
          <c:showVal val="0"/>
          <c:showCatName val="0"/>
          <c:showSerName val="0"/>
          <c:showPercent val="0"/>
          <c:showBubbleSize val="0"/>
        </c:dLbls>
        <c:gapWidth val="219"/>
        <c:overlap val="-27"/>
        <c:axId val="856751152"/>
        <c:axId val="856763152"/>
      </c:barChart>
      <c:catAx>
        <c:axId val="856751152"/>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63152"/>
        <c:crosses val="autoZero"/>
        <c:auto val="1"/>
        <c:lblAlgn val="ctr"/>
        <c:lblOffset val="100"/>
        <c:noMultiLvlLbl val="0"/>
      </c:catAx>
      <c:valAx>
        <c:axId val="85676315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51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Annual Revenue Performance (2010 – 2023)</a:t>
            </a:r>
            <a:endParaRPr lang="en-IN"/>
          </a:p>
        </c:rich>
      </c:tx>
      <c:layout>
        <c:manualLayout>
          <c:xMode val="edge"/>
          <c:yMode val="edge"/>
          <c:x val="0.15897729620142431"/>
          <c:y val="2.82666636990379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1"/>
          <c:order val="0"/>
          <c:tx>
            <c:strRef>
              <c:f>'helper sheet'!$C$2</c:f>
              <c:strCache>
                <c:ptCount val="1"/>
                <c:pt idx="0">
                  <c:v>Sum of Total Revenue</c:v>
                </c:pt>
              </c:strCache>
            </c:strRef>
          </c:tx>
          <c:spPr>
            <a:solidFill>
              <a:srgbClr val="1F3864"/>
            </a:solidFill>
            <a:ln>
              <a:noFill/>
            </a:ln>
            <a:effectLst/>
          </c:spPr>
          <c:invertIfNegative val="0"/>
          <c:cat>
            <c:numRef>
              <c:f>'helper sheet'!$B$3:$B$16</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sheet'!$C$3:$C$16</c:f>
              <c:numCache>
                <c:formatCode>[$$-409]#,##0</c:formatCode>
                <c:ptCount val="14"/>
                <c:pt idx="0">
                  <c:v>11595129.979999997</c:v>
                </c:pt>
                <c:pt idx="1">
                  <c:v>18440645.239999998</c:v>
                </c:pt>
                <c:pt idx="2">
                  <c:v>18772272.630000003</c:v>
                </c:pt>
                <c:pt idx="3">
                  <c:v>18491353.879999995</c:v>
                </c:pt>
                <c:pt idx="4">
                  <c:v>19064845.729999993</c:v>
                </c:pt>
                <c:pt idx="5">
                  <c:v>18424740.720000003</c:v>
                </c:pt>
                <c:pt idx="6">
                  <c:v>18634761.620000008</c:v>
                </c:pt>
                <c:pt idx="7">
                  <c:v>18953968.68999999</c:v>
                </c:pt>
                <c:pt idx="8">
                  <c:v>18576016.260000002</c:v>
                </c:pt>
                <c:pt idx="9">
                  <c:v>18646414.199999996</c:v>
                </c:pt>
                <c:pt idx="10">
                  <c:v>18965182.339999985</c:v>
                </c:pt>
                <c:pt idx="11">
                  <c:v>18895085.980000004</c:v>
                </c:pt>
                <c:pt idx="12">
                  <c:v>18141920.840000015</c:v>
                </c:pt>
                <c:pt idx="13">
                  <c:v>1908138.8899999997</c:v>
                </c:pt>
              </c:numCache>
            </c:numRef>
          </c:val>
          <c:extLst>
            <c:ext xmlns:c16="http://schemas.microsoft.com/office/drawing/2014/chart" uri="{C3380CC4-5D6E-409C-BE32-E72D297353CC}">
              <c16:uniqueId val="{00000001-998E-4E36-AD35-C0E059E0E636}"/>
            </c:ext>
          </c:extLst>
        </c:ser>
        <c:dLbls>
          <c:showLegendKey val="0"/>
          <c:showVal val="0"/>
          <c:showCatName val="0"/>
          <c:showSerName val="0"/>
          <c:showPercent val="0"/>
          <c:showBubbleSize val="0"/>
        </c:dLbls>
        <c:gapWidth val="219"/>
        <c:overlap val="-27"/>
        <c:axId val="2024909808"/>
        <c:axId val="2024908848"/>
      </c:barChart>
      <c:catAx>
        <c:axId val="202490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908848"/>
        <c:crosses val="autoZero"/>
        <c:auto val="1"/>
        <c:lblAlgn val="ctr"/>
        <c:lblOffset val="100"/>
        <c:noMultiLvlLbl val="0"/>
      </c:catAx>
      <c:valAx>
        <c:axId val="202490884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90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Year-over-Year Revenue Growth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'helper sheet'!$F$2</c:f>
              <c:strCache>
                <c:ptCount val="1"/>
                <c:pt idx="0">
                  <c:v>YoY Growth %</c:v>
                </c:pt>
              </c:strCache>
            </c:strRef>
          </c:tx>
          <c:spPr>
            <a:ln w="31750" cap="rnd">
              <a:solidFill>
                <a:srgbClr val="ED7D31"/>
              </a:solidFill>
              <a:round/>
            </a:ln>
            <a:effectLst/>
          </c:spPr>
          <c:marker>
            <c:symbol val="circle"/>
            <c:size val="7"/>
            <c:spPr>
              <a:solidFill>
                <a:schemeClr val="accent1"/>
              </a:solidFill>
              <a:ln w="9525">
                <a:solidFill>
                  <a:schemeClr val="accent1"/>
                </a:solidFill>
              </a:ln>
              <a:effectLst/>
            </c:spPr>
          </c:marker>
          <c:dLbls>
            <c:dLbl>
              <c:idx val="13"/>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2F-4BAC-9994-8FE90502A53F}"/>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'helper sheet'!$E$3:$E$16</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sheet'!$F$3:$F$16</c:f>
              <c:numCache>
                <c:formatCode>0.00%</c:formatCode>
                <c:ptCount val="14"/>
                <c:pt idx="1">
                  <c:v>0.59037848405387205</c:v>
                </c:pt>
                <c:pt idx="2">
                  <c:v>1.7983502512193241E-2</c:v>
                </c:pt>
                <c:pt idx="3">
                  <c:v>-1.496455733074485E-2</c:v>
                </c:pt>
                <c:pt idx="4">
                  <c:v>3.1014054120735799E-2</c:v>
                </c:pt>
                <c:pt idx="5">
                  <c:v>-3.3575147633780021E-2</c:v>
                </c:pt>
                <c:pt idx="6">
                  <c:v>1.1398852401327356E-2</c:v>
                </c:pt>
                <c:pt idx="7">
                  <c:v>1.7129656740947435E-2</c:v>
                </c:pt>
                <c:pt idx="8">
                  <c:v>-1.9940543122211347E-2</c:v>
                </c:pt>
                <c:pt idx="9">
                  <c:v>3.7897221349651147E-3</c:v>
                </c:pt>
                <c:pt idx="10">
                  <c:v>1.7095412371564152E-2</c:v>
                </c:pt>
                <c:pt idx="11">
                  <c:v>-3.6960551574628749E-3</c:v>
                </c:pt>
                <c:pt idx="12">
                  <c:v>-3.9860371146085108E-2</c:v>
                </c:pt>
                <c:pt idx="13">
                  <c:v>-0.89482156234565513</c:v>
                </c:pt>
              </c:numCache>
            </c:numRef>
          </c:val>
          <c:smooth val="0"/>
          <c:extLst>
            <c:ext xmlns:c16="http://schemas.microsoft.com/office/drawing/2014/chart" uri="{C3380CC4-5D6E-409C-BE32-E72D297353CC}">
              <c16:uniqueId val="{00000000-BF19-494C-B925-F6EA899E8DE4}"/>
            </c:ext>
          </c:extLst>
        </c:ser>
        <c:dLbls>
          <c:showLegendKey val="0"/>
          <c:showVal val="0"/>
          <c:showCatName val="0"/>
          <c:showSerName val="0"/>
          <c:showPercent val="0"/>
          <c:showBubbleSize val="0"/>
        </c:dLbls>
        <c:marker val="1"/>
        <c:smooth val="0"/>
        <c:axId val="1910358768"/>
        <c:axId val="1910359248"/>
      </c:lineChart>
      <c:catAx>
        <c:axId val="191035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59248"/>
        <c:crosses val="autoZero"/>
        <c:auto val="1"/>
        <c:lblAlgn val="ctr"/>
        <c:lblOffset val="100"/>
        <c:noMultiLvlLbl val="0"/>
      </c:catAx>
      <c:valAx>
        <c:axId val="19103592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58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Monthly Revenue Distribution (All Years Combined)</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'helper sheet'!$I$2</c:f>
              <c:strCache>
                <c:ptCount val="1"/>
                <c:pt idx="0">
                  <c:v>Sum of Total Revenue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D91-4E93-BD6F-D1EACB06F79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D91-4E93-BD6F-D1EACB06F79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D91-4E93-BD6F-D1EACB06F79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D91-4E93-BD6F-D1EACB06F79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D91-4E93-BD6F-D1EACB06F79A}"/>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3D91-4E93-BD6F-D1EACB06F79A}"/>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3D91-4E93-BD6F-D1EACB06F79A}"/>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3D91-4E93-BD6F-D1EACB06F79A}"/>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3D91-4E93-BD6F-D1EACB06F79A}"/>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3D91-4E93-BD6F-D1EACB06F79A}"/>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3D91-4E93-BD6F-D1EACB06F79A}"/>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3D91-4E93-BD6F-D1EACB06F79A}"/>
              </c:ext>
            </c:extLst>
          </c:dPt>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sheet'!$H$3:$H$14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'helper sheet'!$I$3:$I$14</c:f>
              <c:numCache>
                <c:formatCode>[$$-409]#,##0.00</c:formatCode>
                <c:ptCount val="12"/>
                <c:pt idx="0">
                  <c:v>21029233.200000025</c:v>
                </c:pt>
                <c:pt idx="1">
                  <c:v>17400075.739999976</c:v>
                </c:pt>
                <c:pt idx="2">
                  <c:v>19023399.140000001</c:v>
                </c:pt>
                <c:pt idx="3">
                  <c:v>18829410.989999991</c:v>
                </c:pt>
                <c:pt idx="4">
                  <c:v>19480460.180000003</c:v>
                </c:pt>
                <c:pt idx="5">
                  <c:v>19488103.25</c:v>
                </c:pt>
                <c:pt idx="6">
                  <c:v>20535323.55999995</c:v>
                </c:pt>
                <c:pt idx="7">
                  <c:v>20316054.020000022</c:v>
                </c:pt>
                <c:pt idx="8">
                  <c:v>21405554.159999996</c:v>
                </c:pt>
                <c:pt idx="9">
                  <c:v>20032777.849999975</c:v>
                </c:pt>
                <c:pt idx="10">
                  <c:v>19959203.460000001</c:v>
                </c:pt>
                <c:pt idx="11">
                  <c:v>20010881.449999999</c:v>
                </c:pt>
              </c:numCache>
            </c:numRef>
          </c:val>
          <c:extLst>
            <c:ext xmlns:c16="http://schemas.microsoft.com/office/drawing/2014/chart" uri="{C3380CC4-5D6E-409C-BE32-E72D297353CC}">
              <c16:uniqueId val="{00000000-BE2E-4442-813A-6FAA1E8C0C3E}"/>
            </c:ext>
          </c:extLst>
        </c:ser>
        <c:dLbls>
          <c:showLegendKey val="0"/>
          <c:showVal val="0"/>
          <c:showCatName val="0"/>
          <c:showSerName val="0"/>
          <c:showPercent val="0"/>
          <c:showBubbleSize val="0"/>
        </c:dLbls>
        <c:gapWidth val="182"/>
        <c:axId val="1910354928"/>
        <c:axId val="1910361648"/>
      </c:barChart>
      <c:catAx>
        <c:axId val="19103549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61648"/>
        <c:crosses val="autoZero"/>
        <c:auto val="1"/>
        <c:lblAlgn val="ctr"/>
        <c:lblOffset val="100"/>
        <c:noMultiLvlLbl val="0"/>
      </c:catAx>
      <c:valAx>
        <c:axId val="1910361648"/>
        <c:scaling>
          <c:orientation val="minMax"/>
        </c:scaling>
        <c:delete val="0"/>
        <c:axPos val="t"/>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5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Product Revenue Share (2010 – 2023)</a:t>
            </a:r>
            <a:endParaRPr lang="en-US" sz="1200"/>
          </a:p>
        </c:rich>
      </c:tx>
      <c:overlay val="0"/>
      <c:spPr>
        <a:noFill/>
        <a:ln>
          <a:noFill/>
        </a:ln>
        <a:effectLst/>
      </c:spPr>
    </c:title>
    <c:autoTitleDeleted val="0"/>
    <c:plotArea>
      <c:layout/>
      <c:doughnutChart>
        <c:varyColors val="1"/>
        <c:ser>
          <c:idx val="0"/>
          <c:order val="0"/>
          <c:tx>
            <c:strRef>
              <c:f>'helper sheet'!$C$18</c:f>
              <c:strCache>
                <c:ptCount val="1"/>
                <c:pt idx="0">
                  <c:v>Total Revenue</c:v>
                </c:pt>
              </c:strCache>
            </c:strRef>
          </c:tx>
          <c:dPt>
            <c:idx val="0"/>
            <c:bubble3D val="0"/>
            <c:spPr>
              <a:solidFill>
                <a:srgbClr val="1F3864"/>
              </a:solidFill>
              <a:ln w="19050">
                <a:solidFill>
                  <a:schemeClr val="lt1"/>
                </a:solidFill>
              </a:ln>
              <a:effectLst/>
            </c:spPr>
            <c:extLst>
              <c:ext xmlns:c16="http://schemas.microsoft.com/office/drawing/2014/chart" uri="{C3380CC4-5D6E-409C-BE32-E72D297353CC}">
                <c16:uniqueId val="{00000001-3E95-4227-97A4-FA88CDB31A8E}"/>
              </c:ext>
            </c:extLst>
          </c:dPt>
          <c:dPt>
            <c:idx val="1"/>
            <c:bubble3D val="0"/>
            <c:spPr>
              <a:solidFill>
                <a:srgbClr val="ED7D31"/>
              </a:solidFill>
              <a:ln w="19050">
                <a:solidFill>
                  <a:schemeClr val="lt1"/>
                </a:solidFill>
              </a:ln>
              <a:effectLst/>
            </c:spPr>
            <c:extLst>
              <c:ext xmlns:c16="http://schemas.microsoft.com/office/drawing/2014/chart" uri="{C3380CC4-5D6E-409C-BE32-E72D297353CC}">
                <c16:uniqueId val="{00000003-3E95-4227-97A4-FA88CDB31A8E}"/>
              </c:ext>
            </c:extLst>
          </c:dPt>
          <c:dPt>
            <c:idx val="2"/>
            <c:bubble3D val="0"/>
            <c:spPr>
              <a:solidFill>
                <a:srgbClr val="70AD47"/>
              </a:solidFill>
              <a:ln w="19050">
                <a:solidFill>
                  <a:schemeClr val="lt1"/>
                </a:solidFill>
              </a:ln>
              <a:effectLst/>
            </c:spPr>
            <c:extLst>
              <c:ext xmlns:c16="http://schemas.microsoft.com/office/drawing/2014/chart" uri="{C3380CC4-5D6E-409C-BE32-E72D297353CC}">
                <c16:uniqueId val="{00000005-3E95-4227-97A4-FA88CDB31A8E}"/>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3E95-4227-97A4-FA88CDB31A8E}"/>
              </c:ext>
            </c:extLst>
          </c:dPt>
          <c:dLbls>
            <c:dLbl>
              <c:idx val="0"/>
              <c:layout>
                <c:manualLayout>
                  <c:x val="9.727514696589612E-2"/>
                  <c:y val="-6.11707566126376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E95-4227-97A4-FA88CDB31A8E}"/>
                </c:ext>
              </c:extLst>
            </c:dLbl>
            <c:dLbl>
              <c:idx val="1"/>
              <c:layout>
                <c:manualLayout>
                  <c:x val="7.4827036127612503E-2"/>
                  <c:y val="2.7804889369380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95-4227-97A4-FA88CDB31A8E}"/>
                </c:ext>
              </c:extLst>
            </c:dLbl>
            <c:dLbl>
              <c:idx val="2"/>
              <c:layout>
                <c:manualLayout>
                  <c:x val="-7.1085684321231871E-2"/>
                  <c:y val="-1.1121955747752292E-2"/>
                </c:manualLayout>
              </c:layout>
              <c:numFmt formatCode="0.0%" sourceLinked="0"/>
              <c:spPr>
                <a:noFill/>
                <a:ln>
                  <a:noFill/>
                </a:ln>
                <a:effectLst/>
              </c:spPr>
              <c:txPr>
                <a:bodyPr rot="0" spcFirstLastPara="1" vertOverflow="ellipsis" vert="horz" wrap="none" lIns="72000" tIns="19050" rIns="72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3E95-4227-97A4-FA88CDB31A8E}"/>
                </c:ext>
              </c:extLst>
            </c:dLbl>
            <c:dLbl>
              <c:idx val="3"/>
              <c:layout>
                <c:manualLayout>
                  <c:x val="-2.2448110838283752E-2"/>
                  <c:y val="-0.10565857960364679"/>
                </c:manualLayout>
              </c:layout>
              <c:numFmt formatCode="0.0%" sourceLinked="0"/>
              <c:spPr>
                <a:noFill/>
                <a:ln>
                  <a:noFill/>
                </a:ln>
                <a:effectLst/>
              </c:spPr>
              <c:txPr>
                <a:bodyPr rot="0" spcFirstLastPara="1" vertOverflow="ellipsis" vert="horz" wrap="none" lIns="72000" tIns="72000" rIns="720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3E95-4227-97A4-FA88CDB31A8E}"/>
                </c:ext>
              </c:extLst>
            </c:dLbl>
            <c:numFmt formatCode="0.0%" sourceLinked="0"/>
            <c:spPr>
              <a:noFill/>
              <a:ln>
                <a:noFill/>
              </a:ln>
              <a:effectLst/>
            </c:spPr>
            <c:txPr>
              <a:bodyPr rot="0" spcFirstLastPara="1" vertOverflow="ellipsis" vert="horz" wrap="square" lIns="72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'helper sheet'!$B$19:$B$22</c:f>
              <c:strCache>
                <c:ptCount val="4"/>
                <c:pt idx="0">
                  <c:v>P1</c:v>
                </c:pt>
                <c:pt idx="1">
                  <c:v>P2</c:v>
                </c:pt>
                <c:pt idx="2">
                  <c:v>P3</c:v>
                </c:pt>
                <c:pt idx="3">
                  <c:v>P4</c:v>
                </c:pt>
              </c:strCache>
            </c:strRef>
          </c:cat>
          <c:val>
            <c:numRef>
              <c:f>'helper sheet'!$C$19:$C$22</c:f>
              <c:numCache>
                <c:formatCode>[$$-409]#,##0</c:formatCode>
                <c:ptCount val="4"/>
                <c:pt idx="0">
                  <c:v>60104804.020000078</c:v>
                </c:pt>
                <c:pt idx="1">
                  <c:v>62127530.299999855</c:v>
                </c:pt>
                <c:pt idx="2">
                  <c:v>78429589.679999858</c:v>
                </c:pt>
                <c:pt idx="3">
                  <c:v>36848553.00000003</c:v>
                </c:pt>
              </c:numCache>
            </c:numRef>
          </c:val>
          <c:extLst>
            <c:ext xmlns:c16="http://schemas.microsoft.com/office/drawing/2014/chart" uri="{C3380CC4-5D6E-409C-BE32-E72D297353CC}">
              <c16:uniqueId val="{00000008-3E95-4227-97A4-FA88CDB31A8E}"/>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Quarterly Revenue Pattern by Year (2010–2023)</a:t>
            </a:r>
            <a:endParaRPr lang="en-IN"/>
          </a:p>
        </c:rich>
      </c:tx>
      <c:layout>
        <c:manualLayout>
          <c:xMode val="edge"/>
          <c:yMode val="edge"/>
          <c:x val="0.11067208827372513"/>
          <c:y val="3.24075640721952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'helper sheet'!$F$18</c:f>
              <c:strCache>
                <c:ptCount val="1"/>
                <c:pt idx="0">
                  <c:v>Q1</c:v>
                </c:pt>
              </c:strCache>
            </c:strRef>
          </c:tx>
          <c:spPr>
            <a:solidFill>
              <a:schemeClr val="accent1"/>
            </a:solidFill>
            <a:ln>
              <a:noFill/>
            </a:ln>
            <a:effectLst/>
          </c:spPr>
          <c:invertIfNegative val="0"/>
          <c:cat>
            <c:numRef>
              <c:f>'helper sheet'!$E$19:$E$32</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sheet'!$F$19:$F$32</c:f>
              <c:numCache>
                <c:formatCode>[$$-409]#,##0</c:formatCode>
                <c:ptCount val="14"/>
                <c:pt idx="0">
                  <c:v>0</c:v>
                </c:pt>
                <c:pt idx="1">
                  <c:v>4490551.08</c:v>
                </c:pt>
                <c:pt idx="2">
                  <c:v>4638581.5100000007</c:v>
                </c:pt>
                <c:pt idx="3">
                  <c:v>4719980.7400000021</c:v>
                </c:pt>
                <c:pt idx="4">
                  <c:v>4705488.8499999996</c:v>
                </c:pt>
                <c:pt idx="5">
                  <c:v>4385259.0100000007</c:v>
                </c:pt>
                <c:pt idx="6">
                  <c:v>4715671.1900000013</c:v>
                </c:pt>
                <c:pt idx="7">
                  <c:v>4509552.25</c:v>
                </c:pt>
                <c:pt idx="8">
                  <c:v>4749348.2700000014</c:v>
                </c:pt>
                <c:pt idx="9">
                  <c:v>4712826.5999999987</c:v>
                </c:pt>
                <c:pt idx="10">
                  <c:v>4701090.6000000006</c:v>
                </c:pt>
                <c:pt idx="11">
                  <c:v>4747962.6000000006</c:v>
                </c:pt>
                <c:pt idx="12">
                  <c:v>4468256.4899999993</c:v>
                </c:pt>
                <c:pt idx="13">
                  <c:v>1908138.8899999997</c:v>
                </c:pt>
              </c:numCache>
            </c:numRef>
          </c:val>
          <c:extLst>
            <c:ext xmlns:c16="http://schemas.microsoft.com/office/drawing/2014/chart" uri="{C3380CC4-5D6E-409C-BE32-E72D297353CC}">
              <c16:uniqueId val="{00000000-9C7C-4043-8DD2-AE64CA3D790B}"/>
            </c:ext>
          </c:extLst>
        </c:ser>
        <c:ser>
          <c:idx val="1"/>
          <c:order val="1"/>
          <c:tx>
            <c:strRef>
              <c:f>'helper sheet'!$G$18</c:f>
              <c:strCache>
                <c:ptCount val="1"/>
                <c:pt idx="0">
                  <c:v>Q2</c:v>
                </c:pt>
              </c:strCache>
            </c:strRef>
          </c:tx>
          <c:spPr>
            <a:solidFill>
              <a:schemeClr val="accent2"/>
            </a:solidFill>
            <a:ln>
              <a:noFill/>
            </a:ln>
            <a:effectLst/>
          </c:spPr>
          <c:invertIfNegative val="0"/>
          <c:cat>
            <c:numRef>
              <c:f>'helper sheet'!$E$19:$E$32</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sheet'!$G$19:$G$32</c:f>
              <c:numCache>
                <c:formatCode>[$$-409]#,##0</c:formatCode>
                <c:ptCount val="14"/>
                <c:pt idx="0">
                  <c:v>920497.87000000023</c:v>
                </c:pt>
                <c:pt idx="1">
                  <c:v>4836444.59</c:v>
                </c:pt>
                <c:pt idx="2">
                  <c:v>4805454.4400000004</c:v>
                </c:pt>
                <c:pt idx="3">
                  <c:v>4686354.0299999993</c:v>
                </c:pt>
                <c:pt idx="4">
                  <c:v>4749637.879999999</c:v>
                </c:pt>
                <c:pt idx="5">
                  <c:v>4666302.93</c:v>
                </c:pt>
                <c:pt idx="6">
                  <c:v>4780236.6399999997</c:v>
                </c:pt>
                <c:pt idx="7">
                  <c:v>4770295.7200000016</c:v>
                </c:pt>
                <c:pt idx="8">
                  <c:v>4684361.01</c:v>
                </c:pt>
                <c:pt idx="9">
                  <c:v>4721869.7299999995</c:v>
                </c:pt>
                <c:pt idx="10">
                  <c:v>4740865.21</c:v>
                </c:pt>
                <c:pt idx="11">
                  <c:v>4812929.7500000009</c:v>
                </c:pt>
                <c:pt idx="12">
                  <c:v>4622724.6199999982</c:v>
                </c:pt>
                <c:pt idx="13">
                  <c:v>0</c:v>
                </c:pt>
              </c:numCache>
            </c:numRef>
          </c:val>
          <c:extLst>
            <c:ext xmlns:c16="http://schemas.microsoft.com/office/drawing/2014/chart" uri="{C3380CC4-5D6E-409C-BE32-E72D297353CC}">
              <c16:uniqueId val="{00000001-9C7C-4043-8DD2-AE64CA3D790B}"/>
            </c:ext>
          </c:extLst>
        </c:ser>
        <c:ser>
          <c:idx val="2"/>
          <c:order val="2"/>
          <c:tx>
            <c:strRef>
              <c:f>'helper sheet'!$H$18</c:f>
              <c:strCache>
                <c:ptCount val="1"/>
                <c:pt idx="0">
                  <c:v>Q3</c:v>
                </c:pt>
              </c:strCache>
            </c:strRef>
          </c:tx>
          <c:spPr>
            <a:solidFill>
              <a:schemeClr val="accent3"/>
            </a:solidFill>
            <a:ln>
              <a:noFill/>
            </a:ln>
            <a:effectLst/>
          </c:spPr>
          <c:invertIfNegative val="0"/>
          <c:cat>
            <c:numRef>
              <c:f>'helper sheet'!$E$19:$E$32</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sheet'!$H$19:$H$32</c:f>
              <c:numCache>
                <c:formatCode>[$$-409]#,##0</c:formatCode>
                <c:ptCount val="14"/>
                <c:pt idx="0">
                  <c:v>5911631.6699999999</c:v>
                </c:pt>
                <c:pt idx="1">
                  <c:v>4549225.7999999989</c:v>
                </c:pt>
                <c:pt idx="2">
                  <c:v>4799039.4800000004</c:v>
                </c:pt>
                <c:pt idx="3">
                  <c:v>4539802.2200000035</c:v>
                </c:pt>
                <c:pt idx="4">
                  <c:v>4986289.3</c:v>
                </c:pt>
                <c:pt idx="5">
                  <c:v>4848976.3500000024</c:v>
                </c:pt>
                <c:pt idx="6">
                  <c:v>4567299.0799999991</c:v>
                </c:pt>
                <c:pt idx="7">
                  <c:v>4909595.0100000016</c:v>
                </c:pt>
                <c:pt idx="8">
                  <c:v>4726484.9500000011</c:v>
                </c:pt>
                <c:pt idx="9">
                  <c:v>4541473.5700000022</c:v>
                </c:pt>
                <c:pt idx="10">
                  <c:v>4808069.2600000007</c:v>
                </c:pt>
                <c:pt idx="11">
                  <c:v>4551232.01</c:v>
                </c:pt>
                <c:pt idx="12">
                  <c:v>4517813.0399999972</c:v>
                </c:pt>
                <c:pt idx="13">
                  <c:v>0</c:v>
                </c:pt>
              </c:numCache>
            </c:numRef>
          </c:val>
          <c:extLst>
            <c:ext xmlns:c16="http://schemas.microsoft.com/office/drawing/2014/chart" uri="{C3380CC4-5D6E-409C-BE32-E72D297353CC}">
              <c16:uniqueId val="{00000002-9C7C-4043-8DD2-AE64CA3D790B}"/>
            </c:ext>
          </c:extLst>
        </c:ser>
        <c:ser>
          <c:idx val="3"/>
          <c:order val="3"/>
          <c:tx>
            <c:strRef>
              <c:f>'helper sheet'!$I$18</c:f>
              <c:strCache>
                <c:ptCount val="1"/>
                <c:pt idx="0">
                  <c:v>Q4</c:v>
                </c:pt>
              </c:strCache>
            </c:strRef>
          </c:tx>
          <c:spPr>
            <a:solidFill>
              <a:schemeClr val="accent4"/>
            </a:solidFill>
            <a:ln>
              <a:noFill/>
            </a:ln>
            <a:effectLst/>
          </c:spPr>
          <c:invertIfNegative val="0"/>
          <c:cat>
            <c:numRef>
              <c:f>'helper sheet'!$E$19:$E$32</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'helper sheet'!$I$19:$I$32</c:f>
              <c:numCache>
                <c:formatCode>[$$-409]#,##0</c:formatCode>
                <c:ptCount val="14"/>
                <c:pt idx="0">
                  <c:v>4763000.4399999995</c:v>
                </c:pt>
                <c:pt idx="1">
                  <c:v>4564423.7700000005</c:v>
                </c:pt>
                <c:pt idx="2">
                  <c:v>4529197.2000000011</c:v>
                </c:pt>
                <c:pt idx="3">
                  <c:v>4545216.8899999997</c:v>
                </c:pt>
                <c:pt idx="4">
                  <c:v>4623429.700000002</c:v>
                </c:pt>
                <c:pt idx="5">
                  <c:v>4524202.4300000006</c:v>
                </c:pt>
                <c:pt idx="6">
                  <c:v>4571554.7100000018</c:v>
                </c:pt>
                <c:pt idx="7">
                  <c:v>4764525.7099999981</c:v>
                </c:pt>
                <c:pt idx="8">
                  <c:v>4415822.0300000012</c:v>
                </c:pt>
                <c:pt idx="9">
                  <c:v>4670244.3</c:v>
                </c:pt>
                <c:pt idx="10">
                  <c:v>4715157.2700000005</c:v>
                </c:pt>
                <c:pt idx="11">
                  <c:v>4782961.620000002</c:v>
                </c:pt>
                <c:pt idx="12">
                  <c:v>4533126.6899999985</c:v>
                </c:pt>
                <c:pt idx="13">
                  <c:v>0</c:v>
                </c:pt>
              </c:numCache>
            </c:numRef>
          </c:val>
          <c:extLst>
            <c:ext xmlns:c16="http://schemas.microsoft.com/office/drawing/2014/chart" uri="{C3380CC4-5D6E-409C-BE32-E72D297353CC}">
              <c16:uniqueId val="{00000003-9C7C-4043-8DD2-AE64CA3D790B}"/>
            </c:ext>
          </c:extLst>
        </c:ser>
        <c:dLbls>
          <c:showLegendKey val="0"/>
          <c:showVal val="0"/>
          <c:showCatName val="0"/>
          <c:showSerName val="0"/>
          <c:showPercent val="0"/>
          <c:showBubbleSize val="0"/>
        </c:dLbls>
        <c:gapWidth val="219"/>
        <c:overlap val="-27"/>
        <c:axId val="961580912"/>
        <c:axId val="961577552"/>
      </c:barChart>
      <c:catAx>
        <c:axId val="961580912"/>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77552"/>
        <c:crosses val="autoZero"/>
        <c:auto val="1"/>
        <c:lblAlgn val="ctr"/>
        <c:lblOffset val="100"/>
        <c:noMultiLvlLbl val="0"/>
      </c:catAx>
      <c:valAx>
        <c:axId val="96157755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8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Daily Revenue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'helper sheet'!$L$2</c:f>
              <c:strCache>
                <c:ptCount val="1"/>
                <c:pt idx="0">
                  <c:v>Avg Revenue ($)</c:v>
                </c:pt>
              </c:strCache>
            </c:strRef>
          </c:tx>
          <c:spPr>
            <a:solidFill>
              <a:schemeClr val="accent1"/>
            </a:solidFill>
            <a:ln>
              <a:noFill/>
            </a:ln>
            <a:effectLst/>
          </c:spPr>
          <c:invertIfNegative val="0"/>
          <c:dPt>
            <c:idx val="0"/>
            <c:invertIfNegative val="0"/>
            <c:bubble3D val="0"/>
            <c:spPr>
              <a:solidFill>
                <a:srgbClr val="ED7D31"/>
              </a:solidFill>
              <a:ln>
                <a:noFill/>
              </a:ln>
              <a:effectLst/>
            </c:spPr>
            <c:extLst>
              <c:ext xmlns:c16="http://schemas.microsoft.com/office/drawing/2014/chart" uri="{C3380CC4-5D6E-409C-BE32-E72D297353CC}">
                <c16:uniqueId val="{00000002-F501-4024-84C9-41495808B5AC}"/>
              </c:ext>
            </c:extLst>
          </c:dPt>
          <c:dPt>
            <c:idx val="6"/>
            <c:invertIfNegative val="0"/>
            <c:bubble3D val="0"/>
            <c:spPr>
              <a:solidFill>
                <a:srgbClr val="ED7D31"/>
              </a:solidFill>
              <a:ln>
                <a:noFill/>
              </a:ln>
              <a:effectLst/>
            </c:spPr>
            <c:extLst>
              <c:ext xmlns:c16="http://schemas.microsoft.com/office/drawing/2014/chart" uri="{C3380CC4-5D6E-409C-BE32-E72D297353CC}">
                <c16:uniqueId val="{00000003-F501-4024-84C9-41495808B5AC}"/>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sheet'!$K$3:$K$9</c:f>
              <c:strCache>
                <c:ptCount val="7"/>
                <c:pt idx="0">
                  <c:v>Sunday</c:v>
                </c:pt>
                <c:pt idx="1">
                  <c:v>Monday</c:v>
                </c:pt>
                <c:pt idx="2">
                  <c:v>Tuesday</c:v>
                </c:pt>
                <c:pt idx="3">
                  <c:v>Wednesday</c:v>
                </c:pt>
                <c:pt idx="4">
                  <c:v>Thursday</c:v>
                </c:pt>
                <c:pt idx="5">
                  <c:v>Friday</c:v>
                </c:pt>
                <c:pt idx="6">
                  <c:v>Saturday</c:v>
                </c:pt>
              </c:strCache>
            </c:strRef>
          </c:cat>
          <c:val>
            <c:numRef>
              <c:f>'helper sheet'!$L$3:$L$9</c:f>
              <c:numCache>
                <c:formatCode>_-[$$-409]* #,##0_ ;_-[$$-409]* \-#,##0\ ;_-[$$-409]* "-"_ ;_-@_ </c:formatCode>
                <c:ptCount val="7"/>
                <c:pt idx="0">
                  <c:v>51047.451804281372</c:v>
                </c:pt>
                <c:pt idx="1">
                  <c:v>51515.084585889614</c:v>
                </c:pt>
                <c:pt idx="2">
                  <c:v>51129.446385911222</c:v>
                </c:pt>
                <c:pt idx="3">
                  <c:v>51816.926748091595</c:v>
                </c:pt>
                <c:pt idx="4">
                  <c:v>51319.525058823529</c:v>
                </c:pt>
                <c:pt idx="5">
                  <c:v>51889.424938837823</c:v>
                </c:pt>
                <c:pt idx="6">
                  <c:v>52725.509064417136</c:v>
                </c:pt>
              </c:numCache>
            </c:numRef>
          </c:val>
          <c:extLst>
            <c:ext xmlns:c16="http://schemas.microsoft.com/office/drawing/2014/chart" uri="{C3380CC4-5D6E-409C-BE32-E72D297353CC}">
              <c16:uniqueId val="{00000000-F501-4024-84C9-41495808B5AC}"/>
            </c:ext>
          </c:extLst>
        </c:ser>
        <c:dLbls>
          <c:showLegendKey val="0"/>
          <c:showVal val="0"/>
          <c:showCatName val="0"/>
          <c:showSerName val="0"/>
          <c:showPercent val="0"/>
          <c:showBubbleSize val="0"/>
        </c:dLbls>
        <c:gapWidth val="219"/>
        <c:overlap val="-27"/>
        <c:axId val="856751152"/>
        <c:axId val="856763152"/>
      </c:barChart>
      <c:catAx>
        <c:axId val="856751152"/>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63152"/>
        <c:crosses val="autoZero"/>
        <c:auto val="1"/>
        <c:lblAlgn val="ctr"/>
        <c:lblOffset val="100"/>
        <c:noMultiLvlLbl val="0"/>
      </c:catAx>
      <c:valAx>
        <c:axId val="85676315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51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129540</xdr:colOff>
      <xdr:row>6</xdr:row>
      <xdr:rowOff>38101</xdr:rowOff>
    </xdr:from>
    <xdr:to>
      <xdr:col>9</xdr:col>
      <xdr:colOff>0</xdr:colOff>
      <xdr:row>20</xdr:row>
      <xdr:rowOff>121921</xdr:rowOff>
    </xdr:to>
    <xdr:graphicFrame macro="">
      <xdr:nvGraphicFramePr>
        <xdr:cNvPr id="2" name="Chart 4">
          <a:extLst>
            <a:ext uri="{FF2B5EF4-FFF2-40B4-BE49-F238E27FC236}">
              <a16:creationId xmlns:a16="http://schemas.microsoft.com/office/drawing/2014/main" id="{E5AFFEAD-1CA8-4802-A8F6-66A900DDC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xdr:row>
      <xdr:rowOff>45720</xdr:rowOff>
    </xdr:from>
    <xdr:to>
      <xdr:col>19</xdr:col>
      <xdr:colOff>0</xdr:colOff>
      <xdr:row>20</xdr:row>
      <xdr:rowOff>131400</xdr:rowOff>
    </xdr:to>
    <xdr:graphicFrame macro="">
      <xdr:nvGraphicFramePr>
        <xdr:cNvPr id="3" name="Chart 2">
          <a:extLst>
            <a:ext uri="{FF2B5EF4-FFF2-40B4-BE49-F238E27FC236}">
              <a16:creationId xmlns:a16="http://schemas.microsoft.com/office/drawing/2014/main" id="{5A35A838-06A0-42FD-B077-50478B404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144780</xdr:colOff>
      <xdr:row>22</xdr:row>
      <xdr:rowOff>38100</xdr:rowOff>
    </xdr:from>
    <xdr:to>
      <xdr:col>9</xdr:col>
      <xdr:colOff>15180</xdr:colOff>
      <xdr:row>36</xdr:row>
      <xdr:rowOff>123780</xdr:rowOff>
    </xdr:to>
    <xdr:graphicFrame macro="">
      <xdr:nvGraphicFramePr>
        <xdr:cNvPr id="4" name="Chart 2">
          <a:extLst>
            <a:ext uri="{FF2B5EF4-FFF2-40B4-BE49-F238E27FC236}">
              <a16:creationId xmlns:a16="http://schemas.microsoft.com/office/drawing/2014/main" id="{12A9A136-5BE9-4DE1-8B97-9A4CDBB82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7620</xdr:colOff>
      <xdr:row>22</xdr:row>
      <xdr:rowOff>15240</xdr:rowOff>
    </xdr:from>
    <xdr:to>
      <xdr:col>16</xdr:col>
      <xdr:colOff>60960</xdr:colOff>
      <xdr:row>36</xdr:row>
      <xdr:rowOff>100920</xdr:rowOff>
    </xdr:to>
    <xdr:graphicFrame macro="">
      <xdr:nvGraphicFramePr>
        <xdr:cNvPr id="5" name="Chart 3">
          <a:extLst>
            <a:ext uri="{FF2B5EF4-FFF2-40B4-BE49-F238E27FC236}">
              <a16:creationId xmlns:a16="http://schemas.microsoft.com/office/drawing/2014/main" id="{02532696-B48D-4B50-A8E2-49683A698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129540</xdr:colOff>
      <xdr:row>38</xdr:row>
      <xdr:rowOff>60960</xdr:rowOff>
    </xdr:from>
    <xdr:to>
      <xdr:col>8</xdr:col>
      <xdr:colOff>609540</xdr:colOff>
      <xdr:row>52</xdr:row>
      <xdr:rowOff>146640</xdr:rowOff>
    </xdr:to>
    <xdr:graphicFrame macro="">
      <xdr:nvGraphicFramePr>
        <xdr:cNvPr id="6" name="Chart 1">
          <a:extLst>
            <a:ext uri="{FF2B5EF4-FFF2-40B4-BE49-F238E27FC236}">
              <a16:creationId xmlns:a16="http://schemas.microsoft.com/office/drawing/2014/main" id="{D1AFF358-1A3A-4E2A-B6C0-164919532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38</xdr:row>
      <xdr:rowOff>53340</xdr:rowOff>
    </xdr:from>
    <xdr:to>
      <xdr:col>19</xdr:col>
      <xdr:colOff>0</xdr:colOff>
      <xdr:row>52</xdr:row>
      <xdr:rowOff>139020</xdr:rowOff>
    </xdr:to>
    <xdr:graphicFrame macro="">
      <xdr:nvGraphicFramePr>
        <xdr:cNvPr id="7" name="Chart 2">
          <a:extLst>
            <a:ext uri="{FF2B5EF4-FFF2-40B4-BE49-F238E27FC236}">
              <a16:creationId xmlns:a16="http://schemas.microsoft.com/office/drawing/2014/main" id="{EA2C7596-D101-4F43-91C9-381C0CA84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419100</xdr:colOff>
      <xdr:row>1</xdr:row>
      <xdr:rowOff>38100</xdr:rowOff>
    </xdr:from>
    <xdr:to>
      <xdr:col>6</xdr:col>
      <xdr:colOff>1120140</xdr:colOff>
      <xdr:row>24</xdr:row>
      <xdr:rowOff>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25C57326-9256-B7FC-4B1D-BB39BFFCC93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286500" y="220980"/>
              <a:ext cx="2125980" cy="4168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228600</xdr:colOff>
      <xdr:row>18</xdr:row>
      <xdr:rowOff>114301</xdr:rowOff>
    </xdr:from>
    <xdr:to>
      <xdr:col>4</xdr:col>
      <xdr:colOff>434340</xdr:colOff>
      <xdr:row>26</xdr:row>
      <xdr:rowOff>106681</xdr:rowOff>
    </xdr:to>
    <mc:AlternateContent xmlns:mc="http://schemas.openxmlformats.org/markup-compatibility/2006" xmlns:a14="http://schemas.microsoft.com/office/drawing/2010/main">
      <mc:Choice Requires="a14">
        <xdr:graphicFrame macro="">
          <xdr:nvGraphicFramePr>
            <xdr:cNvPr id="3" name="Quarter">
              <a:extLst>
                <a:ext uri="{FF2B5EF4-FFF2-40B4-BE49-F238E27FC236}">
                  <a16:creationId xmlns:a16="http://schemas.microsoft.com/office/drawing/2014/main" id="{FA817000-889A-3453-8303-913F29AD4F9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3802380" y="3406141"/>
              <a:ext cx="107442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563880</xdr:colOff>
      <xdr:row>18</xdr:row>
      <xdr:rowOff>121921</xdr:rowOff>
    </xdr:from>
    <xdr:to>
      <xdr:col>5</xdr:col>
      <xdr:colOff>259080</xdr:colOff>
      <xdr:row>26</xdr:row>
      <xdr:rowOff>99060</xdr:rowOff>
    </xdr:to>
    <mc:AlternateContent xmlns:mc="http://schemas.openxmlformats.org/markup-compatibility/2006" xmlns:a14="http://schemas.microsoft.com/office/drawing/2010/main">
      <mc:Choice Requires="a14">
        <xdr:graphicFrame macro="">
          <xdr:nvGraphicFramePr>
            <xdr:cNvPr id="4" name="Revenue Category">
              <a:extLst>
                <a:ext uri="{FF2B5EF4-FFF2-40B4-BE49-F238E27FC236}">
                  <a16:creationId xmlns:a16="http://schemas.microsoft.com/office/drawing/2014/main" id="{4425B00A-E4D6-8EB3-E898-B659C6A74B72}"/>
                </a:ext>
              </a:extLst>
            </xdr:cNvPr>
            <xdr:cNvGraphicFramePr/>
          </xdr:nvGraphicFramePr>
          <xdr:xfrm>
            <a:off x="0" y="0"/>
            <a:ext cx="0" cy="0"/>
          </xdr:xfrm>
          <a:graphic>
            <a:graphicData uri="http://schemas.microsoft.com/office/drawing/2010/slicer">
              <sle:slicer xmlns:sle="http://schemas.microsoft.com/office/drawing/2010/slicer" name="Revenue Category"/>
            </a:graphicData>
          </a:graphic>
        </xdr:graphicFrame>
      </mc:Choice>
      <mc:Fallback xmlns="">
        <xdr:sp macro="" textlink="">
          <xdr:nvSpPr>
            <xdr:cNvPr id="0" name=""/>
            <xdr:cNvSpPr>
              <a:spLocks noTextEdit="1"/>
            </xdr:cNvSpPr>
          </xdr:nvSpPr>
          <xdr:spPr>
            <a:xfrm>
              <a:off x="5006340" y="3413761"/>
              <a:ext cx="112014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27629</xdr:colOff>
      <xdr:row>3</xdr:row>
      <xdr:rowOff>35943</xdr:rowOff>
    </xdr:from>
    <xdr:to>
      <xdr:col>3</xdr:col>
      <xdr:colOff>589472</xdr:colOff>
      <xdr:row>18</xdr:row>
      <xdr:rowOff>14377</xdr:rowOff>
    </xdr:to>
    <xdr:graphicFrame macro="">
      <xdr:nvGraphicFramePr>
        <xdr:cNvPr id="3" name="Chart 4">
          <a:extLst>
            <a:ext uri="{FF2B5EF4-FFF2-40B4-BE49-F238E27FC236}">
              <a16:creationId xmlns:a16="http://schemas.microsoft.com/office/drawing/2014/main" id="{1764AEA7-B82D-74CF-AFAC-57710EC18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21566</xdr:colOff>
      <xdr:row>3</xdr:row>
      <xdr:rowOff>79073</xdr:rowOff>
    </xdr:from>
    <xdr:to>
      <xdr:col>13</xdr:col>
      <xdr:colOff>28755</xdr:colOff>
      <xdr:row>15</xdr:row>
      <xdr:rowOff>136584</xdr:rowOff>
    </xdr:to>
    <xdr:graphicFrame macro="">
      <xdr:nvGraphicFramePr>
        <xdr:cNvPr id="2" name="Chart 1">
          <a:extLst>
            <a:ext uri="{FF2B5EF4-FFF2-40B4-BE49-F238E27FC236}">
              <a16:creationId xmlns:a16="http://schemas.microsoft.com/office/drawing/2014/main" id="{78540003-80C4-BCE7-598C-34658B09D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5750</xdr:colOff>
      <xdr:row>3</xdr:row>
      <xdr:rowOff>2229</xdr:rowOff>
    </xdr:from>
    <xdr:to>
      <xdr:col>21</xdr:col>
      <xdr:colOff>208472</xdr:colOff>
      <xdr:row>18</xdr:row>
      <xdr:rowOff>49674</xdr:rowOff>
    </xdr:to>
    <xdr:graphicFrame macro="">
      <xdr:nvGraphicFramePr>
        <xdr:cNvPr id="4" name="Chart 2">
          <a:extLst>
            <a:ext uri="{FF2B5EF4-FFF2-40B4-BE49-F238E27FC236}">
              <a16:creationId xmlns:a16="http://schemas.microsoft.com/office/drawing/2014/main" id="{50CE6478-9FC0-081D-77C7-E5F09FAF7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63259</xdr:colOff>
      <xdr:row>23</xdr:row>
      <xdr:rowOff>23796</xdr:rowOff>
    </xdr:from>
    <xdr:to>
      <xdr:col>3</xdr:col>
      <xdr:colOff>35944</xdr:colOff>
      <xdr:row>35</xdr:row>
      <xdr:rowOff>150963</xdr:rowOff>
    </xdr:to>
    <xdr:graphicFrame macro="">
      <xdr:nvGraphicFramePr>
        <xdr:cNvPr id="5" name="Chart 3">
          <a:extLst>
            <a:ext uri="{FF2B5EF4-FFF2-40B4-BE49-F238E27FC236}">
              <a16:creationId xmlns:a16="http://schemas.microsoft.com/office/drawing/2014/main" id="{BC7EF1B9-EBF2-2536-54A2-E6F6231A3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14377</xdr:colOff>
      <xdr:row>22</xdr:row>
      <xdr:rowOff>167137</xdr:rowOff>
    </xdr:from>
    <xdr:to>
      <xdr:col>12</xdr:col>
      <xdr:colOff>560717</xdr:colOff>
      <xdr:row>39</xdr:row>
      <xdr:rowOff>64698</xdr:rowOff>
    </xdr:to>
    <xdr:graphicFrame macro="">
      <xdr:nvGraphicFramePr>
        <xdr:cNvPr id="6" name="Chart 1">
          <a:extLst>
            <a:ext uri="{FF2B5EF4-FFF2-40B4-BE49-F238E27FC236}">
              <a16:creationId xmlns:a16="http://schemas.microsoft.com/office/drawing/2014/main" id="{C1D7A376-9F0F-5990-3062-509EF6094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12940</xdr:colOff>
      <xdr:row>22</xdr:row>
      <xdr:rowOff>174757</xdr:rowOff>
    </xdr:from>
    <xdr:to>
      <xdr:col>21</xdr:col>
      <xdr:colOff>307676</xdr:colOff>
      <xdr:row>38</xdr:row>
      <xdr:rowOff>42485</xdr:rowOff>
    </xdr:to>
    <xdr:graphicFrame macro="">
      <xdr:nvGraphicFramePr>
        <xdr:cNvPr id="7" name="Chart 2">
          <a:extLst>
            <a:ext uri="{FF2B5EF4-FFF2-40B4-BE49-F238E27FC236}">
              <a16:creationId xmlns:a16="http://schemas.microsoft.com/office/drawing/2014/main" id="{1B546284-AE53-CE9C-AD3B-4F0E00339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ish kedia" refreshedDate="46135.896672916664" createdVersion="8" refreshedVersion="8" minRefreshableVersion="3" recordCount="4600" xr:uid="{E1C892BC-D4DD-4799-AA61-789487541B56}">
  <cacheSource type="worksheet">
    <worksheetSource name="salesdata"/>
  </cacheSource>
  <cacheFields count="25">
    <cacheField name="SL NO." numFmtId="0">
      <sharedItems containsSemiMixedTypes="0" containsString="0" containsNumber="1" containsInteger="1" minValue="1" maxValue="4600"/>
    </cacheField>
    <cacheField name="Date" numFmtId="164">
      <sharedItems containsSemiMixedTypes="0" containsNonDate="0" containsDate="1" containsString="0" minDate="2010-06-13T00:00:00" maxDate="2023-02-04T00:00:00"/>
    </cacheField>
    <cacheField name="Year" numFmtId="0">
      <sharedItems containsSemiMixedTypes="0" containsString="0" containsNumber="1" containsInteger="1" minValue="2010" maxValue="2023" count="14">
        <n v="2010"/>
        <n v="2011"/>
        <n v="2012"/>
        <n v="2013"/>
        <n v="2014"/>
        <n v="2015"/>
        <n v="2016"/>
        <n v="2017"/>
        <n v="2018"/>
        <n v="2019"/>
        <n v="2020"/>
        <n v="2021"/>
        <n v="2022"/>
        <n v="2023"/>
      </sharedItems>
    </cacheField>
    <cacheField name="Month" numFmtId="0">
      <sharedItems count="12">
        <s v="Jun"/>
        <s v="Jul"/>
        <s v="Aug"/>
        <s v="Sep"/>
        <s v="Oct"/>
        <s v="Nov"/>
        <s v="Dec"/>
        <s v="Jan"/>
        <s v="Feb"/>
        <s v="Mar"/>
        <s v="Apr"/>
        <s v="May"/>
      </sharedItems>
    </cacheField>
    <cacheField name="Month No." numFmtId="0">
      <sharedItems containsSemiMixedTypes="0" containsString="0" containsNumber="1" containsInteger="1" minValue="1" maxValue="12" count="12">
        <n v="6"/>
        <n v="7"/>
        <n v="8"/>
        <n v="9"/>
        <n v="10"/>
        <n v="11"/>
        <n v="12"/>
        <n v="1"/>
        <n v="2"/>
        <n v="3"/>
        <n v="4"/>
        <n v="5"/>
      </sharedItems>
    </cacheField>
    <cacheField name="Q-P1" numFmtId="3">
      <sharedItems containsSemiMixedTypes="0" containsString="0" containsNumber="1" containsInteger="1" minValue="254" maxValue="7998"/>
    </cacheField>
    <cacheField name="S-P1" numFmtId="165">
      <sharedItems containsSemiMixedTypes="0" containsString="0" containsNumber="1" minValue="805.18" maxValue="25353.66"/>
    </cacheField>
    <cacheField name="Price Per Product1" numFmtId="166">
      <sharedItems containsSemiMixedTypes="0" containsString="0" containsNumber="1" minValue="3.17" maxValue="3.17"/>
    </cacheField>
    <cacheField name="Q-P2" numFmtId="3">
      <sharedItems containsSemiMixedTypes="0" containsString="0" containsNumber="1" containsInteger="1" minValue="251" maxValue="3998"/>
    </cacheField>
    <cacheField name="S-P2" numFmtId="165">
      <sharedItems containsSemiMixedTypes="0" containsString="0" containsNumber="1" minValue="1591.34" maxValue="25347.32"/>
    </cacheField>
    <cacheField name="Price Per Product2" numFmtId="166">
      <sharedItems containsSemiMixedTypes="0" containsString="0" containsNumber="1" minValue="6.339999999999999" maxValue="6.3400000000000007"/>
    </cacheField>
    <cacheField name="Q-P3" numFmtId="3">
      <sharedItems containsSemiMixedTypes="0" containsString="0" containsNumber="1" containsInteger="1" minValue="250" maxValue="6000"/>
    </cacheField>
    <cacheField name="S-P3" numFmtId="165">
      <sharedItems containsSemiMixedTypes="0" containsString="0" containsNumber="1" minValue="1355" maxValue="32520"/>
    </cacheField>
    <cacheField name="Price Per Product3" numFmtId="166">
      <sharedItems containsSemiMixedTypes="0" containsString="0" containsNumber="1" minValue="5.419999999999999" maxValue="5.4200000000000008"/>
    </cacheField>
    <cacheField name="Q-P4" numFmtId="3">
      <sharedItems containsSemiMixedTypes="0" containsString="0" containsNumber="1" containsInteger="1" minValue="250" maxValue="2000"/>
    </cacheField>
    <cacheField name="S-P4" numFmtId="165">
      <sharedItems containsSemiMixedTypes="0" containsString="0" containsNumber="1" minValue="1782.5" maxValue="14260"/>
    </cacheField>
    <cacheField name="Price Per Product4" numFmtId="166">
      <sharedItems containsSemiMixedTypes="0" containsString="0" containsNumber="1" minValue="7.129999999999999" maxValue="7.1300000000000008"/>
    </cacheField>
    <cacheField name="Total Units Sold" numFmtId="3">
      <sharedItems containsSemiMixedTypes="0" containsString="0" containsNumber="1" containsInteger="1" minValue="2069" maxValue="19108"/>
    </cacheField>
    <cacheField name="Total Revenue" numFmtId="165">
      <sharedItems containsSemiMixedTypes="0" containsString="0" containsNumber="1" minValue="11296.3" maxValue="93819.41"/>
    </cacheField>
    <cacheField name="Quarter" numFmtId="0">
      <sharedItems count="4">
        <s v="Q2"/>
        <s v="Q3"/>
        <s v="Q4"/>
        <s v="Q1"/>
      </sharedItems>
    </cacheField>
    <cacheField name="Day Name" numFmtId="0">
      <sharedItems count="7">
        <s v="Sunday"/>
        <s v="Monday"/>
        <s v="Tuesday"/>
        <s v="Wednesday"/>
        <s v="Thursday"/>
        <s v="Friday"/>
        <s v="Saturday"/>
      </sharedItems>
    </cacheField>
    <cacheField name="Rev/Unit" numFmtId="166">
      <sharedItems containsSemiMixedTypes="0" containsString="0" containsNumber="1" minValue="3.6522090313990905" maxValue="6.3343392025905692"/>
    </cacheField>
    <cacheField name="Top Product" numFmtId="0">
      <sharedItems/>
    </cacheField>
    <cacheField name="Revenue Category" numFmtId="0">
      <sharedItems count="3">
        <s v="Medium"/>
        <s v="low"/>
        <s v="High"/>
      </sharedItems>
    </cacheField>
    <cacheField name="YoY Growth Flag" numFmtId="0">
      <sharedItems/>
    </cacheField>
  </cacheFields>
  <extLst>
    <ext xmlns:x14="http://schemas.microsoft.com/office/spreadsheetml/2009/9/main" uri="{725AE2AE-9491-48be-B2B4-4EB974FC3084}">
      <x14:pivotCacheDefinition pivotCacheId="1154751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00">
  <r>
    <n v="1"/>
    <d v="2010-06-13T00:00:00"/>
    <x v="0"/>
    <x v="0"/>
    <x v="0"/>
    <n v="5422"/>
    <n v="17187.740000000002"/>
    <n v="3.17"/>
    <n v="3725"/>
    <n v="23616.5"/>
    <n v="6.34"/>
    <n v="576"/>
    <n v="3121.92"/>
    <n v="5.42"/>
    <n v="907"/>
    <n v="6466.91"/>
    <n v="7.13"/>
    <n v="10630"/>
    <n v="50393.07"/>
    <x v="0"/>
    <x v="0"/>
    <n v="4.7406462841015991"/>
    <s v="Product2"/>
    <x v="0"/>
    <s v="Growth Year"/>
  </r>
  <r>
    <n v="2"/>
    <d v="2010-06-14T00:00:00"/>
    <x v="0"/>
    <x v="0"/>
    <x v="0"/>
    <n v="7047"/>
    <n v="22338.99"/>
    <n v="3.17"/>
    <n v="779"/>
    <n v="4938.8599999999997"/>
    <n v="6.34"/>
    <n v="3578"/>
    <n v="19392.759999999998"/>
    <n v="5.42"/>
    <n v="1574"/>
    <n v="11222.62"/>
    <n v="7.1300000000000008"/>
    <n v="12978"/>
    <n v="57893.23"/>
    <x v="0"/>
    <x v="1"/>
    <n v="4.4608745569425183"/>
    <s v="Product1"/>
    <x v="0"/>
    <s v="Growth Year"/>
  </r>
  <r>
    <n v="3"/>
    <d v="2010-06-15T00:00:00"/>
    <x v="0"/>
    <x v="0"/>
    <x v="0"/>
    <n v="1572"/>
    <n v="4983.24"/>
    <n v="3.17"/>
    <n v="2082"/>
    <n v="13199.88"/>
    <n v="6.34"/>
    <n v="595"/>
    <n v="3224.9"/>
    <n v="5.42"/>
    <n v="1145"/>
    <n v="8163.85"/>
    <n v="7.13"/>
    <n v="5394"/>
    <n v="29571.87"/>
    <x v="0"/>
    <x v="2"/>
    <n v="5.4823637374860956"/>
    <s v="Product2"/>
    <x v="1"/>
    <s v="Growth Year"/>
  </r>
  <r>
    <n v="4"/>
    <d v="2010-06-16T00:00:00"/>
    <x v="0"/>
    <x v="0"/>
    <x v="0"/>
    <n v="5657"/>
    <n v="17932.689999999999"/>
    <n v="3.17"/>
    <n v="2399"/>
    <n v="15209.66"/>
    <n v="6.34"/>
    <n v="3140"/>
    <n v="17018.8"/>
    <n v="5.42"/>
    <n v="1672"/>
    <n v="11921.36"/>
    <n v="7.1300000000000008"/>
    <n v="12868"/>
    <n v="62082.51"/>
    <x v="0"/>
    <x v="3"/>
    <n v="4.8245655890581292"/>
    <s v="Product1"/>
    <x v="0"/>
    <s v="Growth Year"/>
  </r>
  <r>
    <n v="5"/>
    <d v="2010-06-17T00:00:00"/>
    <x v="0"/>
    <x v="0"/>
    <x v="0"/>
    <n v="3668"/>
    <n v="11627.56"/>
    <n v="3.17"/>
    <n v="3207"/>
    <n v="20332.38"/>
    <n v="6.3400000000000007"/>
    <n v="2184"/>
    <n v="11837.28"/>
    <n v="5.42"/>
    <n v="708"/>
    <n v="5048.04"/>
    <n v="7.13"/>
    <n v="9767"/>
    <n v="48845.26"/>
    <x v="0"/>
    <x v="4"/>
    <n v="5.0010504760929662"/>
    <s v="Product2"/>
    <x v="0"/>
    <s v="Growth Year"/>
  </r>
  <r>
    <n v="6"/>
    <d v="2010-06-18T00:00:00"/>
    <x v="0"/>
    <x v="0"/>
    <x v="0"/>
    <n v="2898"/>
    <n v="9186.66"/>
    <n v="3.17"/>
    <n v="2539"/>
    <n v="16097.26"/>
    <n v="6.34"/>
    <n v="311"/>
    <n v="1685.62"/>
    <n v="5.42"/>
    <n v="1513"/>
    <n v="10787.69"/>
    <n v="7.13"/>
    <n v="7261"/>
    <n v="37757.230000000003"/>
    <x v="0"/>
    <x v="5"/>
    <n v="5.2000041316623058"/>
    <s v="Product2"/>
    <x v="1"/>
    <s v="Growth Year"/>
  </r>
  <r>
    <n v="7"/>
    <d v="2010-06-19T00:00:00"/>
    <x v="0"/>
    <x v="0"/>
    <x v="0"/>
    <n v="6912"/>
    <n v="21911.040000000001"/>
    <n v="3.17"/>
    <n v="1470"/>
    <n v="9319.7999999999993"/>
    <n v="6.34"/>
    <n v="1576"/>
    <n v="8541.92"/>
    <n v="5.42"/>
    <n v="1608"/>
    <n v="11465.04"/>
    <n v="7.1300000000000008"/>
    <n v="11566"/>
    <n v="51237.8"/>
    <x v="0"/>
    <x v="6"/>
    <n v="4.430036313332181"/>
    <s v="Product1"/>
    <x v="0"/>
    <s v="Growth Year"/>
  </r>
  <r>
    <n v="8"/>
    <d v="2010-06-20T00:00:00"/>
    <x v="0"/>
    <x v="0"/>
    <x v="0"/>
    <n v="5209"/>
    <n v="16512.53"/>
    <n v="3.17"/>
    <n v="2550"/>
    <n v="16167"/>
    <n v="6.34"/>
    <n v="3415"/>
    <n v="18509.3"/>
    <n v="5.42"/>
    <n v="842"/>
    <n v="6003.46"/>
    <n v="7.13"/>
    <n v="12016"/>
    <n v="57192.29"/>
    <x v="0"/>
    <x v="0"/>
    <n v="4.7596779294274301"/>
    <s v="Product3"/>
    <x v="0"/>
    <s v="Growth Year"/>
  </r>
  <r>
    <n v="9"/>
    <d v="2010-06-21T00:00:00"/>
    <x v="0"/>
    <x v="0"/>
    <x v="0"/>
    <n v="6322"/>
    <n v="20040.740000000002"/>
    <n v="3.17"/>
    <n v="852"/>
    <n v="5401.68"/>
    <n v="6.3400000000000007"/>
    <n v="3646"/>
    <n v="19761.32"/>
    <n v="5.42"/>
    <n v="1377"/>
    <n v="9818.01"/>
    <n v="7.13"/>
    <n v="12197"/>
    <n v="55021.75"/>
    <x v="0"/>
    <x v="1"/>
    <n v="4.5110887923259817"/>
    <s v="Product1"/>
    <x v="0"/>
    <s v="Growth Year"/>
  </r>
  <r>
    <n v="10"/>
    <d v="2010-06-22T00:00:00"/>
    <x v="0"/>
    <x v="0"/>
    <x v="0"/>
    <n v="6865"/>
    <n v="21762.05"/>
    <n v="3.17"/>
    <n v="414"/>
    <n v="2624.76"/>
    <n v="6.3400000000000007"/>
    <n v="3902"/>
    <n v="21148.84"/>
    <n v="5.42"/>
    <n v="562"/>
    <n v="4007.06"/>
    <n v="7.13"/>
    <n v="11743"/>
    <n v="49542.71"/>
    <x v="0"/>
    <x v="2"/>
    <n v="4.2189142467853191"/>
    <s v="Product1"/>
    <x v="0"/>
    <s v="Growth Year"/>
  </r>
  <r>
    <n v="11"/>
    <d v="2010-06-23T00:00:00"/>
    <x v="0"/>
    <x v="0"/>
    <x v="0"/>
    <n v="1287"/>
    <n v="4079.79"/>
    <n v="3.17"/>
    <n v="3955"/>
    <n v="25074.7"/>
    <n v="6.34"/>
    <n v="2710"/>
    <n v="14688.2"/>
    <n v="5.42"/>
    <n v="1804"/>
    <n v="12862.52"/>
    <n v="7.13"/>
    <n v="9756"/>
    <n v="56705.21"/>
    <x v="0"/>
    <x v="3"/>
    <n v="5.8123421484214841"/>
    <s v="Product2"/>
    <x v="0"/>
    <s v="Growth Year"/>
  </r>
  <r>
    <n v="12"/>
    <d v="2010-06-24T00:00:00"/>
    <x v="0"/>
    <x v="0"/>
    <x v="0"/>
    <n v="2197"/>
    <n v="6964.49"/>
    <n v="3.17"/>
    <n v="1429"/>
    <n v="9059.86"/>
    <n v="6.3400000000000007"/>
    <n v="2754"/>
    <n v="14926.68"/>
    <n v="5.42"/>
    <n v="1299"/>
    <n v="9261.8700000000008"/>
    <n v="7.1300000000000008"/>
    <n v="7679"/>
    <n v="40212.9"/>
    <x v="0"/>
    <x v="4"/>
    <n v="5.2367365542388331"/>
    <s v="Product3"/>
    <x v="0"/>
    <s v="Growth Year"/>
  </r>
  <r>
    <n v="13"/>
    <d v="2010-06-25T00:00:00"/>
    <x v="0"/>
    <x v="0"/>
    <x v="0"/>
    <n v="7910"/>
    <n v="25074.7"/>
    <n v="3.17"/>
    <n v="1622"/>
    <n v="10283.48"/>
    <n v="6.34"/>
    <n v="5574"/>
    <n v="30211.08"/>
    <n v="5.42"/>
    <n v="306"/>
    <n v="2181.7800000000002"/>
    <n v="7.1300000000000008"/>
    <n v="15412"/>
    <n v="67751.039999999994"/>
    <x v="0"/>
    <x v="5"/>
    <n v="4.3959927329353743"/>
    <s v="Product3"/>
    <x v="0"/>
    <s v="Growth Year"/>
  </r>
  <r>
    <n v="14"/>
    <d v="2010-06-26T00:00:00"/>
    <x v="0"/>
    <x v="0"/>
    <x v="0"/>
    <n v="3855"/>
    <n v="12220.35"/>
    <n v="3.17"/>
    <n v="1015"/>
    <n v="6435.1"/>
    <n v="6.3400000000000007"/>
    <n v="1746"/>
    <n v="9463.32"/>
    <n v="5.42"/>
    <n v="608"/>
    <n v="4335.04"/>
    <n v="7.13"/>
    <n v="7224"/>
    <n v="32453.81"/>
    <x v="0"/>
    <x v="6"/>
    <n v="4.4924986157253599"/>
    <s v="Product1"/>
    <x v="1"/>
    <s v="Growth Year"/>
  </r>
  <r>
    <n v="15"/>
    <d v="2010-06-27T00:00:00"/>
    <x v="0"/>
    <x v="0"/>
    <x v="0"/>
    <n v="5988"/>
    <n v="18981.96"/>
    <n v="3.17"/>
    <n v="3288"/>
    <n v="20845.919999999998"/>
    <n v="6.34"/>
    <n v="916"/>
    <n v="4964.72"/>
    <n v="5.42"/>
    <n v="1530"/>
    <n v="10908.9"/>
    <n v="7.13"/>
    <n v="11722"/>
    <n v="55701.5"/>
    <x v="0"/>
    <x v="0"/>
    <n v="4.7518768128305746"/>
    <s v="Product2"/>
    <x v="0"/>
    <s v="Growth Year"/>
  </r>
  <r>
    <n v="16"/>
    <d v="2010-06-28T00:00:00"/>
    <x v="0"/>
    <x v="0"/>
    <x v="0"/>
    <n v="2653"/>
    <n v="8410.01"/>
    <n v="3.17"/>
    <n v="1544"/>
    <n v="9788.9599999999991"/>
    <n v="6.34"/>
    <n v="3867"/>
    <n v="20959.14"/>
    <n v="5.42"/>
    <n v="652"/>
    <n v="4648.76"/>
    <n v="7.13"/>
    <n v="8716"/>
    <n v="43806.87"/>
    <x v="0"/>
    <x v="1"/>
    <n v="5.0260291418081691"/>
    <s v="Product3"/>
    <x v="0"/>
    <s v="Growth Year"/>
  </r>
  <r>
    <n v="17"/>
    <d v="2010-06-29T00:00:00"/>
    <x v="0"/>
    <x v="0"/>
    <x v="0"/>
    <n v="3664"/>
    <n v="11614.88"/>
    <n v="3.17"/>
    <n v="2294"/>
    <n v="14543.96"/>
    <n v="6.34"/>
    <n v="3244"/>
    <n v="17582.48"/>
    <n v="5.42"/>
    <n v="897"/>
    <n v="6395.61"/>
    <n v="7.13"/>
    <n v="10099"/>
    <n v="50136.93"/>
    <x v="0"/>
    <x v="2"/>
    <n v="4.9645440142588377"/>
    <s v="Product3"/>
    <x v="0"/>
    <s v="Growth Year"/>
  </r>
  <r>
    <n v="18"/>
    <d v="2010-06-30T00:00:00"/>
    <x v="0"/>
    <x v="0"/>
    <x v="0"/>
    <n v="7077"/>
    <n v="22434.09"/>
    <n v="3.17"/>
    <n v="2297"/>
    <n v="14562.98"/>
    <n v="6.34"/>
    <n v="5376"/>
    <n v="29137.919999999998"/>
    <n v="5.42"/>
    <n v="1130"/>
    <n v="8056.9"/>
    <n v="7.13"/>
    <n v="15880"/>
    <n v="74191.89"/>
    <x v="0"/>
    <x v="3"/>
    <n v="4.6720333753148617"/>
    <s v="Product3"/>
    <x v="2"/>
    <s v="Growth Year"/>
  </r>
  <r>
    <n v="19"/>
    <d v="2010-07-01T00:00:00"/>
    <x v="0"/>
    <x v="1"/>
    <x v="1"/>
    <n v="3509"/>
    <n v="11123.53"/>
    <n v="3.17"/>
    <n v="700"/>
    <n v="4438"/>
    <n v="6.34"/>
    <n v="1175"/>
    <n v="6368.5"/>
    <n v="5.42"/>
    <n v="1205"/>
    <n v="8591.65"/>
    <n v="7.13"/>
    <n v="6589"/>
    <n v="30521.68"/>
    <x v="1"/>
    <x v="4"/>
    <n v="4.6322173319168307"/>
    <s v="Product1"/>
    <x v="1"/>
    <s v="Growth Year"/>
  </r>
  <r>
    <n v="20"/>
    <d v="2010-07-02T00:00:00"/>
    <x v="0"/>
    <x v="1"/>
    <x v="1"/>
    <n v="3716"/>
    <n v="11779.72"/>
    <n v="3.17"/>
    <n v="3175"/>
    <n v="20129.5"/>
    <n v="6.34"/>
    <n v="651"/>
    <n v="3528.42"/>
    <n v="5.42"/>
    <n v="1263"/>
    <n v="9005.19"/>
    <n v="7.1300000000000008"/>
    <n v="8805"/>
    <n v="44442.83"/>
    <x v="1"/>
    <x v="5"/>
    <n v="5.0474537194775699"/>
    <s v="Product2"/>
    <x v="0"/>
    <s v="Growth Year"/>
  </r>
  <r>
    <n v="21"/>
    <d v="2010-07-03T00:00:00"/>
    <x v="0"/>
    <x v="1"/>
    <x v="1"/>
    <n v="7746"/>
    <n v="24554.82"/>
    <n v="3.17"/>
    <n v="2883"/>
    <n v="18278.22"/>
    <n v="6.3400000000000007"/>
    <n v="671"/>
    <n v="3636.82"/>
    <n v="5.42"/>
    <n v="728"/>
    <n v="5190.6400000000003"/>
    <n v="7.1300000000000008"/>
    <n v="12028"/>
    <n v="51660.5"/>
    <x v="1"/>
    <x v="6"/>
    <n v="4.2950199534419689"/>
    <s v="Product1"/>
    <x v="0"/>
    <s v="Growth Year"/>
  </r>
  <r>
    <n v="22"/>
    <d v="2010-07-04T00:00:00"/>
    <x v="0"/>
    <x v="1"/>
    <x v="1"/>
    <n v="7006"/>
    <n v="22209.02"/>
    <n v="3.17"/>
    <n v="2833"/>
    <n v="17961.22"/>
    <n v="6.3400000000000007"/>
    <n v="758"/>
    <n v="4108.3599999999997"/>
    <n v="5.42"/>
    <n v="1005"/>
    <n v="7165.65"/>
    <n v="7.13"/>
    <n v="11602"/>
    <n v="51444.25"/>
    <x v="1"/>
    <x v="0"/>
    <n v="4.4340846405792105"/>
    <s v="Product1"/>
    <x v="0"/>
    <s v="Growth Year"/>
  </r>
  <r>
    <n v="23"/>
    <d v="2010-07-05T00:00:00"/>
    <x v="0"/>
    <x v="1"/>
    <x v="1"/>
    <n v="5223"/>
    <n v="16556.91"/>
    <n v="3.17"/>
    <n v="1923"/>
    <n v="12191.82"/>
    <n v="6.34"/>
    <n v="1583"/>
    <n v="8579.86"/>
    <n v="5.42"/>
    <n v="1877"/>
    <n v="13383.01"/>
    <n v="7.13"/>
    <n v="10606"/>
    <n v="50711.6"/>
    <x v="1"/>
    <x v="1"/>
    <n v="4.7814067508957194"/>
    <s v="Product1"/>
    <x v="0"/>
    <s v="Growth Year"/>
  </r>
  <r>
    <n v="24"/>
    <d v="2010-07-06T00:00:00"/>
    <x v="0"/>
    <x v="1"/>
    <x v="1"/>
    <n v="4753"/>
    <n v="15067.01"/>
    <n v="3.17"/>
    <n v="3125"/>
    <n v="19812.5"/>
    <n v="6.34"/>
    <n v="2787"/>
    <n v="15105.54"/>
    <n v="5.42"/>
    <n v="583"/>
    <n v="4156.79"/>
    <n v="7.13"/>
    <n v="11248"/>
    <n v="54141.84"/>
    <x v="1"/>
    <x v="2"/>
    <n v="4.8134637268847795"/>
    <s v="Product2"/>
    <x v="0"/>
    <s v="Growth Year"/>
  </r>
  <r>
    <n v="25"/>
    <d v="2010-07-07T00:00:00"/>
    <x v="0"/>
    <x v="1"/>
    <x v="1"/>
    <n v="3369"/>
    <n v="10679.73"/>
    <n v="3.17"/>
    <n v="752"/>
    <n v="4767.68"/>
    <n v="6.3400000000000007"/>
    <n v="5913"/>
    <n v="32048.46"/>
    <n v="5.42"/>
    <n v="358"/>
    <n v="2552.54"/>
    <n v="7.13"/>
    <n v="10392"/>
    <n v="50048.41"/>
    <x v="1"/>
    <x v="3"/>
    <n v="4.8160517705927637"/>
    <s v="Product3"/>
    <x v="0"/>
    <s v="Growth Year"/>
  </r>
  <r>
    <n v="26"/>
    <d v="2010-07-08T00:00:00"/>
    <x v="0"/>
    <x v="1"/>
    <x v="1"/>
    <n v="6805"/>
    <n v="21571.85"/>
    <n v="3.17"/>
    <n v="758"/>
    <n v="4805.72"/>
    <n v="6.3400000000000007"/>
    <n v="4499"/>
    <n v="24384.58"/>
    <n v="5.4200000000000008"/>
    <n v="1740"/>
    <n v="12406.2"/>
    <n v="7.1300000000000008"/>
    <n v="13802"/>
    <n v="63168.35"/>
    <x v="1"/>
    <x v="4"/>
    <n v="4.5767533690769451"/>
    <s v="Product3"/>
    <x v="0"/>
    <s v="Growth Year"/>
  </r>
  <r>
    <n v="27"/>
    <d v="2010-07-09T00:00:00"/>
    <x v="0"/>
    <x v="1"/>
    <x v="1"/>
    <n v="7826"/>
    <n v="24808.42"/>
    <n v="3.17"/>
    <n v="2872"/>
    <n v="18208.48"/>
    <n v="6.34"/>
    <n v="3592"/>
    <n v="19468.64"/>
    <n v="5.42"/>
    <n v="328"/>
    <n v="2338.64"/>
    <n v="7.13"/>
    <n v="14618"/>
    <n v="64824.18"/>
    <x v="1"/>
    <x v="5"/>
    <n v="4.4345450814064851"/>
    <s v="Product1"/>
    <x v="0"/>
    <s v="Growth Year"/>
  </r>
  <r>
    <n v="28"/>
    <d v="2010-07-10T00:00:00"/>
    <x v="0"/>
    <x v="1"/>
    <x v="1"/>
    <n v="7450"/>
    <n v="23616.5"/>
    <n v="3.17"/>
    <n v="273"/>
    <n v="1730.82"/>
    <n v="6.34"/>
    <n v="4511"/>
    <n v="24449.62"/>
    <n v="5.42"/>
    <n v="505"/>
    <n v="3600.65"/>
    <n v="7.13"/>
    <n v="12739"/>
    <n v="53397.59"/>
    <x v="1"/>
    <x v="6"/>
    <n v="4.191662610879975"/>
    <s v="Product3"/>
    <x v="0"/>
    <s v="Growth Year"/>
  </r>
  <r>
    <n v="29"/>
    <d v="2010-07-11T00:00:00"/>
    <x v="0"/>
    <x v="1"/>
    <x v="1"/>
    <n v="5868"/>
    <n v="18601.560000000001"/>
    <n v="3.17"/>
    <n v="1690"/>
    <n v="10714.6"/>
    <n v="6.34"/>
    <n v="1461"/>
    <n v="7918.62"/>
    <n v="5.42"/>
    <n v="391"/>
    <n v="2787.83"/>
    <n v="7.13"/>
    <n v="9410"/>
    <n v="40022.61"/>
    <x v="1"/>
    <x v="0"/>
    <n v="4.253199787460149"/>
    <s v="Product1"/>
    <x v="0"/>
    <s v="Growth Year"/>
  </r>
  <r>
    <n v="30"/>
    <d v="2010-07-12T00:00:00"/>
    <x v="0"/>
    <x v="1"/>
    <x v="1"/>
    <n v="5273"/>
    <n v="16715.41"/>
    <n v="3.17"/>
    <n v="1888"/>
    <n v="11969.92"/>
    <n v="6.34"/>
    <n v="5949"/>
    <n v="32243.58"/>
    <n v="5.42"/>
    <n v="1677"/>
    <n v="11957.01"/>
    <n v="7.13"/>
    <n v="14787"/>
    <n v="72885.919999999998"/>
    <x v="1"/>
    <x v="1"/>
    <n v="4.9290538986947992"/>
    <s v="Product3"/>
    <x v="2"/>
    <s v="Growth Year"/>
  </r>
  <r>
    <n v="31"/>
    <d v="2010-07-13T00:00:00"/>
    <x v="0"/>
    <x v="1"/>
    <x v="1"/>
    <n v="1562"/>
    <n v="4951.54"/>
    <n v="3.17"/>
    <n v="1851"/>
    <n v="11735.34"/>
    <n v="6.34"/>
    <n v="3289"/>
    <n v="17826.38"/>
    <n v="5.42"/>
    <n v="1740"/>
    <n v="12406.2"/>
    <n v="7.1300000000000008"/>
    <n v="8442"/>
    <n v="46919.46"/>
    <x v="1"/>
    <x v="2"/>
    <n v="5.5578606965174124"/>
    <s v="Product3"/>
    <x v="0"/>
    <s v="Growth Year"/>
  </r>
  <r>
    <n v="32"/>
    <d v="2010-07-14T00:00:00"/>
    <x v="0"/>
    <x v="1"/>
    <x v="1"/>
    <n v="378"/>
    <n v="1198.26"/>
    <n v="3.17"/>
    <n v="581"/>
    <n v="3683.54"/>
    <n v="6.34"/>
    <n v="2531"/>
    <n v="13718.02"/>
    <n v="5.42"/>
    <n v="446"/>
    <n v="3179.98"/>
    <n v="7.13"/>
    <n v="3936"/>
    <n v="21779.8"/>
    <x v="1"/>
    <x v="3"/>
    <n v="5.5334857723577233"/>
    <s v="Product3"/>
    <x v="1"/>
    <s v="Growth Year"/>
  </r>
  <r>
    <n v="33"/>
    <d v="2010-07-15T00:00:00"/>
    <x v="0"/>
    <x v="1"/>
    <x v="1"/>
    <n v="3180"/>
    <n v="10080.6"/>
    <n v="3.17"/>
    <n v="438"/>
    <n v="2776.92"/>
    <n v="6.34"/>
    <n v="1327"/>
    <n v="7192.34"/>
    <n v="5.42"/>
    <n v="532"/>
    <n v="3793.16"/>
    <n v="7.13"/>
    <n v="5477"/>
    <n v="23843.02"/>
    <x v="1"/>
    <x v="4"/>
    <n v="4.3532992514150086"/>
    <s v="Product1"/>
    <x v="1"/>
    <s v="Growth Year"/>
  </r>
  <r>
    <n v="34"/>
    <d v="2010-07-16T00:00:00"/>
    <x v="0"/>
    <x v="1"/>
    <x v="1"/>
    <n v="2508"/>
    <n v="7950.36"/>
    <n v="3.17"/>
    <n v="1197"/>
    <n v="7588.98"/>
    <n v="6.34"/>
    <n v="1556"/>
    <n v="8433.52"/>
    <n v="5.42"/>
    <n v="1946"/>
    <n v="13874.98"/>
    <n v="7.13"/>
    <n v="7207"/>
    <n v="37847.839999999997"/>
    <x v="1"/>
    <x v="5"/>
    <n v="5.2515387817399741"/>
    <s v="Product4"/>
    <x v="1"/>
    <s v="Growth Year"/>
  </r>
  <r>
    <n v="35"/>
    <d v="2010-07-17T00:00:00"/>
    <x v="0"/>
    <x v="1"/>
    <x v="1"/>
    <n v="7257"/>
    <n v="23004.69"/>
    <n v="3.17"/>
    <n v="302"/>
    <n v="1914.68"/>
    <n v="6.34"/>
    <n v="4973"/>
    <n v="26953.66"/>
    <n v="5.42"/>
    <n v="1686"/>
    <n v="12021.18"/>
    <n v="7.13"/>
    <n v="14218"/>
    <n v="63894.21"/>
    <x v="1"/>
    <x v="6"/>
    <n v="4.4938957659305103"/>
    <s v="Product3"/>
    <x v="0"/>
    <s v="Growth Year"/>
  </r>
  <r>
    <n v="36"/>
    <d v="2010-07-18T00:00:00"/>
    <x v="0"/>
    <x v="1"/>
    <x v="1"/>
    <n v="2527"/>
    <n v="8010.59"/>
    <n v="3.17"/>
    <n v="1347"/>
    <n v="8539.98"/>
    <n v="6.34"/>
    <n v="1626"/>
    <n v="8812.92"/>
    <n v="5.42"/>
    <n v="1724"/>
    <n v="12292.12"/>
    <n v="7.1300000000000008"/>
    <n v="7224"/>
    <n v="37655.61"/>
    <x v="1"/>
    <x v="0"/>
    <n v="5.2125705980066446"/>
    <s v="Product4"/>
    <x v="1"/>
    <s v="Growth Year"/>
  </r>
  <r>
    <n v="37"/>
    <d v="2010-07-19T00:00:00"/>
    <x v="0"/>
    <x v="1"/>
    <x v="1"/>
    <n v="2581"/>
    <n v="8181.77"/>
    <n v="3.17"/>
    <n v="2489"/>
    <n v="15780.26"/>
    <n v="6.34"/>
    <n v="2607"/>
    <n v="14129.94"/>
    <n v="5.42"/>
    <n v="1692"/>
    <n v="12063.96"/>
    <n v="7.13"/>
    <n v="9369"/>
    <n v="50155.93"/>
    <x v="1"/>
    <x v="1"/>
    <n v="5.3533920375707122"/>
    <s v="Product2"/>
    <x v="0"/>
    <s v="Growth Year"/>
  </r>
  <r>
    <n v="38"/>
    <d v="2010-07-20T00:00:00"/>
    <x v="0"/>
    <x v="1"/>
    <x v="1"/>
    <n v="7694"/>
    <n v="24389.98"/>
    <n v="3.17"/>
    <n v="2975"/>
    <n v="18861.5"/>
    <n v="6.34"/>
    <n v="1278"/>
    <n v="6926.76"/>
    <n v="5.42"/>
    <n v="558"/>
    <n v="3978.54"/>
    <n v="7.13"/>
    <n v="12505"/>
    <n v="54156.78"/>
    <x v="1"/>
    <x v="2"/>
    <n v="4.3308100759696124"/>
    <s v="Product1"/>
    <x v="0"/>
    <s v="Growth Year"/>
  </r>
  <r>
    <n v="39"/>
    <d v="2010-07-21T00:00:00"/>
    <x v="0"/>
    <x v="1"/>
    <x v="1"/>
    <n v="3935"/>
    <n v="12473.95"/>
    <n v="3.17"/>
    <n v="2972"/>
    <n v="18842.48"/>
    <n v="6.34"/>
    <n v="5299"/>
    <n v="28720.58"/>
    <n v="5.42"/>
    <n v="1253"/>
    <n v="8933.89"/>
    <n v="7.13"/>
    <n v="13459"/>
    <n v="68970.899999999994"/>
    <x v="1"/>
    <x v="3"/>
    <n v="5.1245189092800354"/>
    <s v="Product3"/>
    <x v="0"/>
    <s v="Growth Year"/>
  </r>
  <r>
    <n v="40"/>
    <d v="2010-07-22T00:00:00"/>
    <x v="0"/>
    <x v="1"/>
    <x v="1"/>
    <n v="2898"/>
    <n v="9186.66"/>
    <n v="3.17"/>
    <n v="532"/>
    <n v="3372.88"/>
    <n v="6.34"/>
    <n v="4664"/>
    <n v="25278.880000000001"/>
    <n v="5.42"/>
    <n v="1667"/>
    <n v="11885.71"/>
    <n v="7.13"/>
    <n v="9761"/>
    <n v="49724.13"/>
    <x v="1"/>
    <x v="4"/>
    <n v="5.0941635078373118"/>
    <s v="Product3"/>
    <x v="0"/>
    <s v="Growth Year"/>
  </r>
  <r>
    <n v="41"/>
    <d v="2010-07-23T00:00:00"/>
    <x v="0"/>
    <x v="1"/>
    <x v="1"/>
    <n v="7734"/>
    <n v="24516.78"/>
    <n v="3.17"/>
    <n v="1994"/>
    <n v="12641.96"/>
    <n v="6.34"/>
    <n v="2772"/>
    <n v="15024.24"/>
    <n v="5.42"/>
    <n v="271"/>
    <n v="1932.23"/>
    <n v="7.13"/>
    <n v="12771"/>
    <n v="54115.21"/>
    <x v="1"/>
    <x v="5"/>
    <n v="4.2373510296766108"/>
    <s v="Product1"/>
    <x v="0"/>
    <s v="Growth Year"/>
  </r>
  <r>
    <n v="42"/>
    <d v="2010-07-24T00:00:00"/>
    <x v="0"/>
    <x v="1"/>
    <x v="1"/>
    <n v="3052"/>
    <n v="9674.84"/>
    <n v="3.17"/>
    <n v="3935"/>
    <n v="24947.9"/>
    <n v="6.3400000000000007"/>
    <n v="4623"/>
    <n v="25056.66"/>
    <n v="5.42"/>
    <n v="1653"/>
    <n v="11785.89"/>
    <n v="7.13"/>
    <n v="13263"/>
    <n v="71465.289999999994"/>
    <x v="1"/>
    <x v="6"/>
    <n v="5.3883201387318103"/>
    <s v="Product3"/>
    <x v="2"/>
    <s v="Growth Year"/>
  </r>
  <r>
    <n v="43"/>
    <d v="2010-07-25T00:00:00"/>
    <x v="0"/>
    <x v="1"/>
    <x v="1"/>
    <n v="3041"/>
    <n v="9639.9699999999993"/>
    <n v="3.17"/>
    <n v="811"/>
    <n v="5141.74"/>
    <n v="6.34"/>
    <n v="1973"/>
    <n v="10693.66"/>
    <n v="5.42"/>
    <n v="526"/>
    <n v="3750.38"/>
    <n v="7.13"/>
    <n v="6351"/>
    <n v="29225.75"/>
    <x v="1"/>
    <x v="0"/>
    <n v="4.6017556290347974"/>
    <s v="Product3"/>
    <x v="1"/>
    <s v="Growth Year"/>
  </r>
  <r>
    <n v="44"/>
    <d v="2010-07-26T00:00:00"/>
    <x v="0"/>
    <x v="1"/>
    <x v="1"/>
    <n v="1387"/>
    <n v="4396.79"/>
    <n v="3.17"/>
    <n v="2539"/>
    <n v="16097.26"/>
    <n v="6.34"/>
    <n v="1890"/>
    <n v="10243.799999999999"/>
    <n v="5.42"/>
    <n v="1073"/>
    <n v="7650.49"/>
    <n v="7.13"/>
    <n v="6889"/>
    <n v="38388.339999999997"/>
    <x v="1"/>
    <x v="1"/>
    <n v="5.5724110901437065"/>
    <s v="Product2"/>
    <x v="1"/>
    <s v="Growth Year"/>
  </r>
  <r>
    <n v="45"/>
    <d v="2010-07-27T00:00:00"/>
    <x v="0"/>
    <x v="1"/>
    <x v="1"/>
    <n v="4536"/>
    <n v="14379.12"/>
    <n v="3.17"/>
    <n v="2131"/>
    <n v="13510.54"/>
    <n v="6.3400000000000007"/>
    <n v="4185"/>
    <n v="22682.7"/>
    <n v="5.42"/>
    <n v="470"/>
    <n v="3351.1"/>
    <n v="7.13"/>
    <n v="11322"/>
    <n v="53923.46"/>
    <x v="1"/>
    <x v="2"/>
    <n v="4.7627150680091859"/>
    <s v="Product3"/>
    <x v="0"/>
    <s v="Growth Year"/>
  </r>
  <r>
    <n v="46"/>
    <d v="2010-07-28T00:00:00"/>
    <x v="0"/>
    <x v="1"/>
    <x v="1"/>
    <n v="7659"/>
    <n v="24279.03"/>
    <n v="3.17"/>
    <n v="734"/>
    <n v="4653.5600000000004"/>
    <n v="6.3400000000000007"/>
    <n v="3981"/>
    <n v="21577.02"/>
    <n v="5.42"/>
    <n v="1121"/>
    <n v="7992.73"/>
    <n v="7.13"/>
    <n v="13495"/>
    <n v="58502.34"/>
    <x v="1"/>
    <x v="3"/>
    <n v="4.3351122638014079"/>
    <s v="Product1"/>
    <x v="0"/>
    <s v="Growth Year"/>
  </r>
  <r>
    <n v="47"/>
    <d v="2010-07-29T00:00:00"/>
    <x v="0"/>
    <x v="1"/>
    <x v="1"/>
    <n v="3144"/>
    <n v="9966.48"/>
    <n v="3.17"/>
    <n v="3855"/>
    <n v="24440.7"/>
    <n v="6.34"/>
    <n v="1856"/>
    <n v="10059.52"/>
    <n v="5.42"/>
    <n v="1873"/>
    <n v="13354.49"/>
    <n v="7.13"/>
    <n v="10728"/>
    <n v="57821.19"/>
    <x v="1"/>
    <x v="4"/>
    <n v="5.3897455257270694"/>
    <s v="Product2"/>
    <x v="0"/>
    <s v="Growth Year"/>
  </r>
  <r>
    <n v="48"/>
    <d v="2010-07-30T00:00:00"/>
    <x v="0"/>
    <x v="1"/>
    <x v="1"/>
    <n v="6361"/>
    <n v="20164.37"/>
    <n v="3.17"/>
    <n v="1773"/>
    <n v="11240.82"/>
    <n v="6.34"/>
    <n v="3443"/>
    <n v="18661.060000000001"/>
    <n v="5.4200000000000008"/>
    <n v="287"/>
    <n v="2046.31"/>
    <n v="7.13"/>
    <n v="11864"/>
    <n v="52112.56"/>
    <x v="1"/>
    <x v="5"/>
    <n v="4.392494942683749"/>
    <s v="Product1"/>
    <x v="0"/>
    <s v="Growth Year"/>
  </r>
  <r>
    <n v="49"/>
    <d v="2010-07-31T00:00:00"/>
    <x v="0"/>
    <x v="1"/>
    <x v="1"/>
    <n v="2733"/>
    <n v="8663.61"/>
    <n v="3.17"/>
    <n v="3985"/>
    <n v="25264.9"/>
    <n v="6.3400000000000007"/>
    <n v="1341"/>
    <n v="7268.22"/>
    <n v="5.42"/>
    <n v="1428"/>
    <n v="10181.64"/>
    <n v="7.13"/>
    <n v="9487"/>
    <n v="51378.37"/>
    <x v="1"/>
    <x v="6"/>
    <n v="5.415660377358491"/>
    <s v="Product2"/>
    <x v="0"/>
    <s v="Growth Year"/>
  </r>
  <r>
    <n v="50"/>
    <d v="2010-08-01T00:00:00"/>
    <x v="0"/>
    <x v="2"/>
    <x v="2"/>
    <n v="2062"/>
    <n v="6536.54"/>
    <n v="3.17"/>
    <n v="3659"/>
    <n v="23198.06"/>
    <n v="6.3400000000000007"/>
    <n v="2194"/>
    <n v="11891.48"/>
    <n v="5.42"/>
    <n v="803"/>
    <n v="5725.39"/>
    <n v="7.1300000000000008"/>
    <n v="8718"/>
    <n v="47351.47"/>
    <x v="1"/>
    <x v="0"/>
    <n v="5.4314601972929575"/>
    <s v="Product2"/>
    <x v="0"/>
    <s v="Growth Year"/>
  </r>
  <r>
    <n v="51"/>
    <d v="2010-08-02T00:00:00"/>
    <x v="0"/>
    <x v="2"/>
    <x v="2"/>
    <n v="1964"/>
    <n v="6225.88"/>
    <n v="3.17"/>
    <n v="908"/>
    <n v="5756.72"/>
    <n v="6.34"/>
    <n v="1608"/>
    <n v="8715.36"/>
    <n v="5.42"/>
    <n v="1231"/>
    <n v="8777.0300000000007"/>
    <n v="7.1300000000000008"/>
    <n v="5711"/>
    <n v="29474.99"/>
    <x v="1"/>
    <x v="1"/>
    <n v="5.1610908772544217"/>
    <s v="Product4"/>
    <x v="1"/>
    <s v="Growth Year"/>
  </r>
  <r>
    <n v="52"/>
    <d v="2010-08-03T00:00:00"/>
    <x v="0"/>
    <x v="2"/>
    <x v="2"/>
    <n v="3461"/>
    <n v="10971.37"/>
    <n v="3.17"/>
    <n v="3800"/>
    <n v="24092"/>
    <n v="6.34"/>
    <n v="3193"/>
    <n v="17306.060000000001"/>
    <n v="5.4200000000000008"/>
    <n v="1443"/>
    <n v="10288.59"/>
    <n v="7.13"/>
    <n v="11897"/>
    <n v="62658.02"/>
    <x v="1"/>
    <x v="2"/>
    <n v="5.2667075733378157"/>
    <s v="Product2"/>
    <x v="0"/>
    <s v="Growth Year"/>
  </r>
  <r>
    <n v="53"/>
    <d v="2010-08-04T00:00:00"/>
    <x v="0"/>
    <x v="2"/>
    <x v="2"/>
    <n v="2118"/>
    <n v="6714.06"/>
    <n v="3.17"/>
    <n v="3793"/>
    <n v="24047.62"/>
    <n v="6.34"/>
    <n v="4333"/>
    <n v="23484.86"/>
    <n v="5.42"/>
    <n v="1383"/>
    <n v="9860.7900000000009"/>
    <n v="7.1300000000000008"/>
    <n v="11627"/>
    <n v="64107.33"/>
    <x v="1"/>
    <x v="3"/>
    <n v="5.5136604455147502"/>
    <s v="Product2"/>
    <x v="0"/>
    <s v="Growth Year"/>
  </r>
  <r>
    <n v="54"/>
    <d v="2010-08-05T00:00:00"/>
    <x v="0"/>
    <x v="2"/>
    <x v="2"/>
    <n v="6458"/>
    <n v="20471.86"/>
    <n v="3.17"/>
    <n v="3136"/>
    <n v="19882.240000000002"/>
    <n v="6.3400000000000007"/>
    <n v="566"/>
    <n v="3067.72"/>
    <n v="5.42"/>
    <n v="1135"/>
    <n v="8092.55"/>
    <n v="7.13"/>
    <n v="11295"/>
    <n v="51514.37"/>
    <x v="1"/>
    <x v="4"/>
    <n v="4.5608118636564852"/>
    <s v="Product1"/>
    <x v="0"/>
    <s v="Growth Year"/>
  </r>
  <r>
    <n v="55"/>
    <d v="2010-08-06T00:00:00"/>
    <x v="0"/>
    <x v="2"/>
    <x v="2"/>
    <n v="957"/>
    <n v="3033.69"/>
    <n v="3.17"/>
    <n v="256"/>
    <n v="1623.04"/>
    <n v="6.34"/>
    <n v="1505"/>
    <n v="8157.1"/>
    <n v="5.42"/>
    <n v="1442"/>
    <n v="10281.459999999999"/>
    <n v="7.129999999999999"/>
    <n v="4160"/>
    <n v="23095.29"/>
    <x v="1"/>
    <x v="5"/>
    <n v="5.5517524038461543"/>
    <s v="Product4"/>
    <x v="1"/>
    <s v="Growth Year"/>
  </r>
  <r>
    <n v="56"/>
    <d v="2010-08-07T00:00:00"/>
    <x v="0"/>
    <x v="2"/>
    <x v="2"/>
    <n v="3595"/>
    <n v="11396.15"/>
    <n v="3.17"/>
    <n v="3855"/>
    <n v="24440.7"/>
    <n v="6.34"/>
    <n v="4211"/>
    <n v="22823.62"/>
    <n v="5.42"/>
    <n v="1767"/>
    <n v="12598.71"/>
    <n v="7.13"/>
    <n v="13428"/>
    <n v="71259.179999999993"/>
    <x v="1"/>
    <x v="6"/>
    <n v="5.3067605004468268"/>
    <s v="Product2"/>
    <x v="2"/>
    <s v="Growth Year"/>
  </r>
  <r>
    <n v="57"/>
    <d v="2010-08-08T00:00:00"/>
    <x v="0"/>
    <x v="2"/>
    <x v="2"/>
    <n v="1980"/>
    <n v="6276.6"/>
    <n v="3.17"/>
    <n v="1641"/>
    <n v="10403.94"/>
    <n v="6.3400000000000007"/>
    <n v="3747"/>
    <n v="20308.740000000002"/>
    <n v="5.4200000000000008"/>
    <n v="1398"/>
    <n v="9967.74"/>
    <n v="7.13"/>
    <n v="8766"/>
    <n v="46957.02"/>
    <x v="1"/>
    <x v="0"/>
    <n v="5.3567214236824086"/>
    <s v="Product3"/>
    <x v="0"/>
    <s v="Growth Year"/>
  </r>
  <r>
    <n v="58"/>
    <d v="2010-08-09T00:00:00"/>
    <x v="0"/>
    <x v="2"/>
    <x v="2"/>
    <n v="3589"/>
    <n v="11377.13"/>
    <n v="3.17"/>
    <n v="3037"/>
    <n v="19254.580000000002"/>
    <n v="6.3400000000000007"/>
    <n v="4366"/>
    <n v="23663.72"/>
    <n v="5.42"/>
    <n v="724"/>
    <n v="5162.12"/>
    <n v="7.13"/>
    <n v="11716"/>
    <n v="59457.55"/>
    <x v="1"/>
    <x v="1"/>
    <n v="5.074901843632639"/>
    <s v="Product3"/>
    <x v="0"/>
    <s v="Growth Year"/>
  </r>
  <r>
    <n v="59"/>
    <d v="2010-08-10T00:00:00"/>
    <x v="0"/>
    <x v="2"/>
    <x v="2"/>
    <n v="2661"/>
    <n v="8435.3700000000008"/>
    <n v="3.17"/>
    <n v="1125"/>
    <n v="7132.5"/>
    <n v="6.34"/>
    <n v="2235"/>
    <n v="12113.7"/>
    <n v="5.42"/>
    <n v="281"/>
    <n v="2003.53"/>
    <n v="7.13"/>
    <n v="6302"/>
    <n v="29685.1"/>
    <x v="1"/>
    <x v="2"/>
    <n v="4.7104252618216433"/>
    <s v="Product3"/>
    <x v="1"/>
    <s v="Growth Year"/>
  </r>
  <r>
    <n v="60"/>
    <d v="2010-08-11T00:00:00"/>
    <x v="0"/>
    <x v="2"/>
    <x v="2"/>
    <n v="5148"/>
    <n v="16319.16"/>
    <n v="3.17"/>
    <n v="2530"/>
    <n v="16040.2"/>
    <n v="6.34"/>
    <n v="5069"/>
    <n v="27473.98"/>
    <n v="5.42"/>
    <n v="748"/>
    <n v="5333.24"/>
    <n v="7.13"/>
    <n v="13495"/>
    <n v="65166.58"/>
    <x v="1"/>
    <x v="3"/>
    <n v="4.8289425713227123"/>
    <s v="Product3"/>
    <x v="0"/>
    <s v="Growth Year"/>
  </r>
  <r>
    <n v="61"/>
    <d v="2010-08-12T00:00:00"/>
    <x v="0"/>
    <x v="2"/>
    <x v="2"/>
    <n v="3272"/>
    <n v="10372.24"/>
    <n v="3.17"/>
    <n v="2734"/>
    <n v="17333.560000000001"/>
    <n v="6.3400000000000007"/>
    <n v="4940"/>
    <n v="26774.799999999999"/>
    <n v="5.42"/>
    <n v="1137"/>
    <n v="8106.81"/>
    <n v="7.1300000000000008"/>
    <n v="12083"/>
    <n v="62587.41"/>
    <x v="1"/>
    <x v="4"/>
    <n v="5.1797906149135153"/>
    <s v="Product3"/>
    <x v="0"/>
    <s v="Growth Year"/>
  </r>
  <r>
    <n v="62"/>
    <d v="2010-08-13T00:00:00"/>
    <x v="0"/>
    <x v="2"/>
    <x v="2"/>
    <n v="5704"/>
    <n v="18081.68"/>
    <n v="3.17"/>
    <n v="808"/>
    <n v="5122.72"/>
    <n v="6.3400000000000007"/>
    <n v="891"/>
    <n v="4829.22"/>
    <n v="5.42"/>
    <n v="994"/>
    <n v="7087.22"/>
    <n v="7.13"/>
    <n v="8397"/>
    <n v="35120.839999999997"/>
    <x v="1"/>
    <x v="5"/>
    <n v="4.182546147433607"/>
    <s v="Product1"/>
    <x v="1"/>
    <s v="Growth Year"/>
  </r>
  <r>
    <n v="63"/>
    <d v="2010-08-14T00:00:00"/>
    <x v="0"/>
    <x v="2"/>
    <x v="2"/>
    <n v="3914"/>
    <n v="12407.38"/>
    <n v="3.17"/>
    <n v="2652"/>
    <n v="16813.68"/>
    <n v="6.34"/>
    <n v="920"/>
    <n v="4986.3999999999996"/>
    <n v="5.42"/>
    <n v="744"/>
    <n v="5304.72"/>
    <n v="7.1300000000000008"/>
    <n v="8230"/>
    <n v="39512.18"/>
    <x v="1"/>
    <x v="6"/>
    <n v="4.8009939246658568"/>
    <s v="Product2"/>
    <x v="1"/>
    <s v="Growth Year"/>
  </r>
  <r>
    <n v="64"/>
    <d v="2010-08-15T00:00:00"/>
    <x v="0"/>
    <x v="2"/>
    <x v="2"/>
    <n v="3094"/>
    <n v="9807.98"/>
    <n v="3.17"/>
    <n v="2510"/>
    <n v="15913.4"/>
    <n v="6.34"/>
    <n v="303"/>
    <n v="1642.26"/>
    <n v="5.42"/>
    <n v="504"/>
    <n v="3593.52"/>
    <n v="7.13"/>
    <n v="6411"/>
    <n v="30957.16"/>
    <x v="1"/>
    <x v="0"/>
    <n v="4.8287568242083916"/>
    <s v="Product2"/>
    <x v="1"/>
    <s v="Growth Year"/>
  </r>
  <r>
    <n v="65"/>
    <d v="2010-08-16T00:00:00"/>
    <x v="0"/>
    <x v="2"/>
    <x v="2"/>
    <n v="4180"/>
    <n v="13250.6"/>
    <n v="3.17"/>
    <n v="3720"/>
    <n v="23584.799999999999"/>
    <n v="6.34"/>
    <n v="1356"/>
    <n v="7349.52"/>
    <n v="5.42"/>
    <n v="781"/>
    <n v="5568.53"/>
    <n v="7.13"/>
    <n v="10037"/>
    <n v="49753.45"/>
    <x v="1"/>
    <x v="1"/>
    <n v="4.9570040848859218"/>
    <s v="Product2"/>
    <x v="0"/>
    <s v="Growth Year"/>
  </r>
  <r>
    <n v="66"/>
    <d v="2010-08-17T00:00:00"/>
    <x v="0"/>
    <x v="2"/>
    <x v="2"/>
    <n v="7024"/>
    <n v="22266.080000000002"/>
    <n v="3.17"/>
    <n v="3160"/>
    <n v="20034.400000000001"/>
    <n v="6.3400000000000007"/>
    <n v="2743"/>
    <n v="14867.06"/>
    <n v="5.42"/>
    <n v="1168"/>
    <n v="8327.84"/>
    <n v="7.13"/>
    <n v="14095"/>
    <n v="65495.38"/>
    <x v="1"/>
    <x v="2"/>
    <n v="4.6467101809152176"/>
    <s v="Product1"/>
    <x v="0"/>
    <s v="Growth Year"/>
  </r>
  <r>
    <n v="67"/>
    <d v="2010-08-18T00:00:00"/>
    <x v="0"/>
    <x v="2"/>
    <x v="2"/>
    <n v="5187"/>
    <n v="16442.79"/>
    <n v="3.17"/>
    <n v="490"/>
    <n v="3106.6"/>
    <n v="6.34"/>
    <n v="5874"/>
    <n v="31837.08"/>
    <n v="5.42"/>
    <n v="1456"/>
    <n v="10381.280000000001"/>
    <n v="7.1300000000000008"/>
    <n v="13007"/>
    <n v="61767.75"/>
    <x v="1"/>
    <x v="3"/>
    <n v="4.7488083339740141"/>
    <s v="Product3"/>
    <x v="0"/>
    <s v="Growth Year"/>
  </r>
  <r>
    <n v="68"/>
    <d v="2010-08-19T00:00:00"/>
    <x v="0"/>
    <x v="2"/>
    <x v="2"/>
    <n v="570"/>
    <n v="1806.9"/>
    <n v="3.17"/>
    <n v="628"/>
    <n v="3981.52"/>
    <n v="6.34"/>
    <n v="4053"/>
    <n v="21967.26"/>
    <n v="5.42"/>
    <n v="1402"/>
    <n v="9996.26"/>
    <n v="7.13"/>
    <n v="6653"/>
    <n v="37751.94"/>
    <x v="1"/>
    <x v="4"/>
    <n v="5.6744235683150466"/>
    <s v="Product3"/>
    <x v="1"/>
    <s v="Growth Year"/>
  </r>
  <r>
    <n v="69"/>
    <d v="2010-08-20T00:00:00"/>
    <x v="0"/>
    <x v="2"/>
    <x v="2"/>
    <n v="2497"/>
    <n v="7915.49"/>
    <n v="3.17"/>
    <n v="3055"/>
    <n v="19368.7"/>
    <n v="6.34"/>
    <n v="5978"/>
    <n v="32400.76"/>
    <n v="5.42"/>
    <n v="1606"/>
    <n v="11450.78"/>
    <n v="7.1300000000000008"/>
    <n v="13136"/>
    <n v="71135.73"/>
    <x v="1"/>
    <x v="5"/>
    <n v="5.415326583434835"/>
    <s v="Product3"/>
    <x v="2"/>
    <s v="Growth Year"/>
  </r>
  <r>
    <n v="70"/>
    <d v="2010-08-21T00:00:00"/>
    <x v="0"/>
    <x v="2"/>
    <x v="2"/>
    <n v="419"/>
    <n v="1328.23"/>
    <n v="3.17"/>
    <n v="1278"/>
    <n v="8102.52"/>
    <n v="6.3400000000000007"/>
    <n v="5544"/>
    <n v="30048.48"/>
    <n v="5.42"/>
    <n v="489"/>
    <n v="3486.57"/>
    <n v="7.13"/>
    <n v="7730"/>
    <n v="42965.8"/>
    <x v="1"/>
    <x v="6"/>
    <n v="5.5583182406209577"/>
    <s v="Product3"/>
    <x v="0"/>
    <s v="Growth Year"/>
  </r>
  <r>
    <n v="71"/>
    <d v="2010-08-22T00:00:00"/>
    <x v="0"/>
    <x v="2"/>
    <x v="2"/>
    <n v="2592"/>
    <n v="8216.64"/>
    <n v="3.17"/>
    <n v="438"/>
    <n v="2776.92"/>
    <n v="6.34"/>
    <n v="3777"/>
    <n v="20471.34"/>
    <n v="5.42"/>
    <n v="1568"/>
    <n v="11179.84"/>
    <n v="7.13"/>
    <n v="8375"/>
    <n v="42644.74"/>
    <x v="1"/>
    <x v="0"/>
    <n v="5.0919092537313428"/>
    <s v="Product3"/>
    <x v="0"/>
    <s v="Growth Year"/>
  </r>
  <r>
    <n v="72"/>
    <d v="2010-08-23T00:00:00"/>
    <x v="0"/>
    <x v="2"/>
    <x v="2"/>
    <n v="7712"/>
    <n v="24447.040000000001"/>
    <n v="3.17"/>
    <n v="1739"/>
    <n v="11025.26"/>
    <n v="6.34"/>
    <n v="3940"/>
    <n v="21354.799999999999"/>
    <n v="5.42"/>
    <n v="1041"/>
    <n v="7422.33"/>
    <n v="7.13"/>
    <n v="14432"/>
    <n v="64249.43"/>
    <x v="1"/>
    <x v="1"/>
    <n v="4.4518729212860313"/>
    <s v="Product1"/>
    <x v="0"/>
    <s v="Growth Year"/>
  </r>
  <r>
    <n v="73"/>
    <d v="2010-08-24T00:00:00"/>
    <x v="0"/>
    <x v="2"/>
    <x v="2"/>
    <n v="1076"/>
    <n v="3410.92"/>
    <n v="3.17"/>
    <n v="539"/>
    <n v="3417.26"/>
    <n v="6.3400000000000007"/>
    <n v="2568"/>
    <n v="13918.56"/>
    <n v="5.42"/>
    <n v="668"/>
    <n v="4762.84"/>
    <n v="7.13"/>
    <n v="4851"/>
    <n v="25509.58"/>
    <x v="1"/>
    <x v="2"/>
    <n v="5.2586229643372508"/>
    <s v="Product3"/>
    <x v="1"/>
    <s v="Growth Year"/>
  </r>
  <r>
    <n v="74"/>
    <d v="2010-08-25T00:00:00"/>
    <x v="0"/>
    <x v="2"/>
    <x v="2"/>
    <n v="2668"/>
    <n v="8457.56"/>
    <n v="3.17"/>
    <n v="1272"/>
    <n v="8064.48"/>
    <n v="6.34"/>
    <n v="4365"/>
    <n v="23658.3"/>
    <n v="5.42"/>
    <n v="1846"/>
    <n v="13161.98"/>
    <n v="7.13"/>
    <n v="10151"/>
    <n v="53342.32"/>
    <x v="1"/>
    <x v="3"/>
    <n v="5.2548832627327355"/>
    <s v="Product3"/>
    <x v="0"/>
    <s v="Growth Year"/>
  </r>
  <r>
    <n v="75"/>
    <d v="2010-08-26T00:00:00"/>
    <x v="0"/>
    <x v="2"/>
    <x v="2"/>
    <n v="1350"/>
    <n v="4279.5"/>
    <n v="3.17"/>
    <n v="2211"/>
    <n v="14017.74"/>
    <n v="6.34"/>
    <n v="1900"/>
    <n v="10298"/>
    <n v="5.42"/>
    <n v="602"/>
    <n v="4292.26"/>
    <n v="7.1300000000000008"/>
    <n v="6063"/>
    <n v="32887.5"/>
    <x v="1"/>
    <x v="4"/>
    <n v="5.4242949035131121"/>
    <s v="Product2"/>
    <x v="1"/>
    <s v="Growth Year"/>
  </r>
  <r>
    <n v="76"/>
    <d v="2010-08-27T00:00:00"/>
    <x v="0"/>
    <x v="2"/>
    <x v="2"/>
    <n v="7841"/>
    <n v="24855.97"/>
    <n v="3.17"/>
    <n v="469"/>
    <n v="2973.46"/>
    <n v="6.34"/>
    <n v="4670"/>
    <n v="25311.4"/>
    <n v="5.42"/>
    <n v="938"/>
    <n v="6687.94"/>
    <n v="7.13"/>
    <n v="13918"/>
    <n v="59828.77"/>
    <x v="1"/>
    <x v="5"/>
    <n v="4.2986614456100014"/>
    <s v="Product3"/>
    <x v="0"/>
    <s v="Growth Year"/>
  </r>
  <r>
    <n v="77"/>
    <d v="2010-08-28T00:00:00"/>
    <x v="0"/>
    <x v="2"/>
    <x v="2"/>
    <n v="586"/>
    <n v="1857.62"/>
    <n v="3.17"/>
    <n v="3052"/>
    <n v="19349.68"/>
    <n v="6.34"/>
    <n v="4481"/>
    <n v="24287.02"/>
    <n v="5.42"/>
    <n v="1919"/>
    <n v="13682.47"/>
    <n v="7.13"/>
    <n v="10038"/>
    <n v="59176.79"/>
    <x v="1"/>
    <x v="6"/>
    <n v="5.8952769475991236"/>
    <s v="Product3"/>
    <x v="0"/>
    <s v="Growth Year"/>
  </r>
  <r>
    <n v="78"/>
    <d v="2010-08-29T00:00:00"/>
    <x v="0"/>
    <x v="2"/>
    <x v="2"/>
    <n v="2003"/>
    <n v="6349.51"/>
    <n v="3.17"/>
    <n v="741"/>
    <n v="4697.9399999999996"/>
    <n v="6.34"/>
    <n v="4222"/>
    <n v="22883.24"/>
    <n v="5.4200000000000008"/>
    <n v="1563"/>
    <n v="11144.19"/>
    <n v="7.13"/>
    <n v="8529"/>
    <n v="45074.879999999997"/>
    <x v="1"/>
    <x v="0"/>
    <n v="5.2848962363700309"/>
    <s v="Product3"/>
    <x v="0"/>
    <s v="Growth Year"/>
  </r>
  <r>
    <n v="79"/>
    <d v="2010-08-31T00:00:00"/>
    <x v="0"/>
    <x v="2"/>
    <x v="2"/>
    <n v="2564"/>
    <n v="8127.88"/>
    <n v="3.17"/>
    <n v="2772"/>
    <n v="17574.48"/>
    <n v="6.34"/>
    <n v="5371"/>
    <n v="29110.82"/>
    <n v="5.42"/>
    <n v="1819"/>
    <n v="12969.47"/>
    <n v="7.13"/>
    <n v="12526"/>
    <n v="67782.649999999994"/>
    <x v="1"/>
    <x v="2"/>
    <n v="5.4113563787322363"/>
    <s v="Product3"/>
    <x v="0"/>
    <s v="Growth Year"/>
  </r>
  <r>
    <n v="80"/>
    <d v="2010-09-01T00:00:00"/>
    <x v="0"/>
    <x v="3"/>
    <x v="3"/>
    <n v="3532"/>
    <n v="11196.44"/>
    <n v="3.17"/>
    <n v="2223"/>
    <n v="14093.82"/>
    <n v="6.34"/>
    <n v="5959"/>
    <n v="32297.78"/>
    <n v="5.42"/>
    <n v="519"/>
    <n v="3700.47"/>
    <n v="7.13"/>
    <n v="12233"/>
    <n v="61288.51"/>
    <x v="1"/>
    <x v="3"/>
    <n v="5.0100964603940161"/>
    <s v="Product3"/>
    <x v="0"/>
    <s v="Growth Year"/>
  </r>
  <r>
    <n v="81"/>
    <d v="2010-09-02T00:00:00"/>
    <x v="0"/>
    <x v="3"/>
    <x v="3"/>
    <n v="519"/>
    <n v="1645.23"/>
    <n v="3.17"/>
    <n v="2119"/>
    <n v="13434.46"/>
    <n v="6.34"/>
    <n v="1349"/>
    <n v="7311.58"/>
    <n v="5.42"/>
    <n v="614"/>
    <n v="4377.82"/>
    <n v="7.13"/>
    <n v="4601"/>
    <n v="26769.09"/>
    <x v="1"/>
    <x v="4"/>
    <n v="5.8181025863942626"/>
    <s v="Product2"/>
    <x v="1"/>
    <s v="Growth Year"/>
  </r>
  <r>
    <n v="82"/>
    <d v="2010-09-03T00:00:00"/>
    <x v="0"/>
    <x v="3"/>
    <x v="3"/>
    <n v="2957"/>
    <n v="9373.69"/>
    <n v="3.17"/>
    <n v="1896"/>
    <n v="12020.64"/>
    <n v="6.34"/>
    <n v="2583"/>
    <n v="13999.86"/>
    <n v="5.42"/>
    <n v="1034"/>
    <n v="7372.42"/>
    <n v="7.13"/>
    <n v="8470"/>
    <n v="42766.61"/>
    <x v="1"/>
    <x v="5"/>
    <n v="5.0491865407319949"/>
    <s v="Product3"/>
    <x v="0"/>
    <s v="Growth Year"/>
  </r>
  <r>
    <n v="83"/>
    <d v="2010-09-04T00:00:00"/>
    <x v="0"/>
    <x v="3"/>
    <x v="3"/>
    <n v="5478"/>
    <n v="17365.259999999998"/>
    <n v="3.17"/>
    <n v="3084"/>
    <n v="19552.560000000001"/>
    <n v="6.3400000000000007"/>
    <n v="5614"/>
    <n v="30427.88"/>
    <n v="5.42"/>
    <n v="717"/>
    <n v="5112.21"/>
    <n v="7.13"/>
    <n v="14893"/>
    <n v="72457.91"/>
    <x v="1"/>
    <x v="6"/>
    <n v="4.8652326596387567"/>
    <s v="Product3"/>
    <x v="2"/>
    <s v="Growth Year"/>
  </r>
  <r>
    <n v="84"/>
    <d v="2010-09-05T00:00:00"/>
    <x v="0"/>
    <x v="3"/>
    <x v="3"/>
    <n v="5010"/>
    <n v="15881.7"/>
    <n v="3.17"/>
    <n v="2834"/>
    <n v="17967.560000000001"/>
    <n v="6.3400000000000007"/>
    <n v="359"/>
    <n v="1945.78"/>
    <n v="5.42"/>
    <n v="1417"/>
    <n v="10103.209999999999"/>
    <n v="7.129999999999999"/>
    <n v="9620"/>
    <n v="45898.25"/>
    <x v="1"/>
    <x v="0"/>
    <n v="4.7711278586278585"/>
    <s v="Product2"/>
    <x v="0"/>
    <s v="Growth Year"/>
  </r>
  <r>
    <n v="85"/>
    <d v="2010-09-06T00:00:00"/>
    <x v="0"/>
    <x v="3"/>
    <x v="3"/>
    <n v="3027"/>
    <n v="9595.59"/>
    <n v="3.17"/>
    <n v="2584"/>
    <n v="16382.56"/>
    <n v="6.34"/>
    <n v="4244"/>
    <n v="23002.48"/>
    <n v="5.42"/>
    <n v="1390"/>
    <n v="9910.7000000000007"/>
    <n v="7.1300000000000008"/>
    <n v="11245"/>
    <n v="58891.33"/>
    <x v="1"/>
    <x v="1"/>
    <n v="5.2371124944419742"/>
    <s v="Product3"/>
    <x v="0"/>
    <s v="Growth Year"/>
  </r>
  <r>
    <n v="86"/>
    <d v="2010-09-07T00:00:00"/>
    <x v="0"/>
    <x v="3"/>
    <x v="3"/>
    <n v="867"/>
    <n v="2748.39"/>
    <n v="3.17"/>
    <n v="2795"/>
    <n v="17720.3"/>
    <n v="6.34"/>
    <n v="5645"/>
    <n v="30595.9"/>
    <n v="5.42"/>
    <n v="1641"/>
    <n v="11700.33"/>
    <n v="7.13"/>
    <n v="10948"/>
    <n v="62764.92"/>
    <x v="1"/>
    <x v="2"/>
    <n v="5.7330032882718305"/>
    <s v="Product3"/>
    <x v="0"/>
    <s v="Growth Year"/>
  </r>
  <r>
    <n v="87"/>
    <d v="2010-09-08T00:00:00"/>
    <x v="0"/>
    <x v="3"/>
    <x v="3"/>
    <n v="4198"/>
    <n v="13307.66"/>
    <n v="3.17"/>
    <n v="2352"/>
    <n v="14911.68"/>
    <n v="6.34"/>
    <n v="2762"/>
    <n v="14970.04"/>
    <n v="5.42"/>
    <n v="366"/>
    <n v="2609.58"/>
    <n v="7.13"/>
    <n v="9678"/>
    <n v="45798.96"/>
    <x v="1"/>
    <x v="3"/>
    <n v="4.7322752634841905"/>
    <s v="Product3"/>
    <x v="0"/>
    <s v="Growth Year"/>
  </r>
  <r>
    <n v="88"/>
    <d v="2010-09-09T00:00:00"/>
    <x v="0"/>
    <x v="3"/>
    <x v="3"/>
    <n v="2107"/>
    <n v="6679.19"/>
    <n v="3.17"/>
    <n v="3004"/>
    <n v="19045.36"/>
    <n v="6.34"/>
    <n v="5320"/>
    <n v="28834.400000000001"/>
    <n v="5.42"/>
    <n v="1756"/>
    <n v="12520.28"/>
    <n v="7.1300000000000008"/>
    <n v="12187"/>
    <n v="67079.23"/>
    <x v="1"/>
    <x v="4"/>
    <n v="5.5041626323131201"/>
    <s v="Product3"/>
    <x v="0"/>
    <s v="Growth Year"/>
  </r>
  <r>
    <n v="89"/>
    <d v="2010-09-10T00:00:00"/>
    <x v="0"/>
    <x v="3"/>
    <x v="3"/>
    <n v="3807"/>
    <n v="12068.19"/>
    <n v="3.17"/>
    <n v="575"/>
    <n v="3645.5"/>
    <n v="6.34"/>
    <n v="3085"/>
    <n v="16720.7"/>
    <n v="5.42"/>
    <n v="1498"/>
    <n v="10680.74"/>
    <n v="7.13"/>
    <n v="8965"/>
    <n v="43115.13"/>
    <x v="1"/>
    <x v="5"/>
    <n v="4.8092727272727274"/>
    <s v="Product3"/>
    <x v="0"/>
    <s v="Growth Year"/>
  </r>
  <r>
    <n v="90"/>
    <d v="2010-09-11T00:00:00"/>
    <x v="0"/>
    <x v="3"/>
    <x v="3"/>
    <n v="1949"/>
    <n v="6178.33"/>
    <n v="3.17"/>
    <n v="1978"/>
    <n v="12540.52"/>
    <n v="6.34"/>
    <n v="4159"/>
    <n v="22541.78"/>
    <n v="5.42"/>
    <n v="950"/>
    <n v="6773.5"/>
    <n v="7.13"/>
    <n v="9036"/>
    <n v="48034.13"/>
    <x v="1"/>
    <x v="6"/>
    <n v="5.3158621071270469"/>
    <s v="Product3"/>
    <x v="0"/>
    <s v="Growth Year"/>
  </r>
  <r>
    <n v="91"/>
    <d v="2010-09-12T00:00:00"/>
    <x v="0"/>
    <x v="3"/>
    <x v="3"/>
    <n v="2923"/>
    <n v="9265.91"/>
    <n v="3.17"/>
    <n v="2974"/>
    <n v="18855.16"/>
    <n v="6.34"/>
    <n v="784"/>
    <n v="4249.28"/>
    <n v="5.42"/>
    <n v="976"/>
    <n v="6958.88"/>
    <n v="7.13"/>
    <n v="7657"/>
    <n v="39329.230000000003"/>
    <x v="1"/>
    <x v="0"/>
    <n v="5.1363758652213667"/>
    <s v="Product2"/>
    <x v="1"/>
    <s v="Growth Year"/>
  </r>
  <r>
    <n v="92"/>
    <d v="2010-09-13T00:00:00"/>
    <x v="0"/>
    <x v="3"/>
    <x v="3"/>
    <n v="2111"/>
    <n v="6691.87"/>
    <n v="3.17"/>
    <n v="1739"/>
    <n v="11025.26"/>
    <n v="6.34"/>
    <n v="1049"/>
    <n v="5685.58"/>
    <n v="5.42"/>
    <n v="1535"/>
    <n v="10944.55"/>
    <n v="7.13"/>
    <n v="6434"/>
    <n v="34347.26"/>
    <x v="1"/>
    <x v="1"/>
    <n v="5.3383991296238733"/>
    <s v="Product2"/>
    <x v="1"/>
    <s v="Growth Year"/>
  </r>
  <r>
    <n v="93"/>
    <d v="2010-09-14T00:00:00"/>
    <x v="0"/>
    <x v="3"/>
    <x v="3"/>
    <n v="3179"/>
    <n v="10077.43"/>
    <n v="3.17"/>
    <n v="3646"/>
    <n v="23115.64"/>
    <n v="6.34"/>
    <n v="4008"/>
    <n v="21723.360000000001"/>
    <n v="5.42"/>
    <n v="1088"/>
    <n v="7757.44"/>
    <n v="7.13"/>
    <n v="11921"/>
    <n v="62673.87"/>
    <x v="1"/>
    <x v="2"/>
    <n v="5.2574339401056962"/>
    <s v="Product2"/>
    <x v="0"/>
    <s v="Growth Year"/>
  </r>
  <r>
    <n v="94"/>
    <d v="2010-09-15T00:00:00"/>
    <x v="0"/>
    <x v="3"/>
    <x v="3"/>
    <n v="6653"/>
    <n v="21090.01"/>
    <n v="3.17"/>
    <n v="255"/>
    <n v="1616.7"/>
    <n v="6.34"/>
    <n v="554"/>
    <n v="3002.68"/>
    <n v="5.42"/>
    <n v="486"/>
    <n v="3465.18"/>
    <n v="7.13"/>
    <n v="7948"/>
    <n v="29174.57"/>
    <x v="1"/>
    <x v="3"/>
    <n v="3.6706806743834925"/>
    <s v="Product1"/>
    <x v="1"/>
    <s v="Growth Year"/>
  </r>
  <r>
    <n v="95"/>
    <d v="2010-09-16T00:00:00"/>
    <x v="0"/>
    <x v="3"/>
    <x v="3"/>
    <n v="4008"/>
    <n v="12705.36"/>
    <n v="3.17"/>
    <n v="2164"/>
    <n v="13719.76"/>
    <n v="6.34"/>
    <n v="1959"/>
    <n v="10617.78"/>
    <n v="5.42"/>
    <n v="1189"/>
    <n v="8477.57"/>
    <n v="7.13"/>
    <n v="9320"/>
    <n v="45520.47"/>
    <x v="1"/>
    <x v="4"/>
    <n v="4.8841706008583694"/>
    <s v="Product2"/>
    <x v="0"/>
    <s v="Growth Year"/>
  </r>
  <r>
    <n v="96"/>
    <d v="2010-09-17T00:00:00"/>
    <x v="0"/>
    <x v="3"/>
    <x v="3"/>
    <n v="6950"/>
    <n v="22031.5"/>
    <n v="3.17"/>
    <n v="2226"/>
    <n v="14112.84"/>
    <n v="6.34"/>
    <n v="5834"/>
    <n v="31620.28"/>
    <n v="5.42"/>
    <n v="1493"/>
    <n v="10645.09"/>
    <n v="7.13"/>
    <n v="16503"/>
    <n v="78409.710000000006"/>
    <x v="1"/>
    <x v="5"/>
    <n v="4.7512397745864394"/>
    <s v="Product3"/>
    <x v="2"/>
    <s v="Growth Year"/>
  </r>
  <r>
    <n v="97"/>
    <d v="2010-09-18T00:00:00"/>
    <x v="0"/>
    <x v="3"/>
    <x v="3"/>
    <n v="1284"/>
    <n v="4070.28"/>
    <n v="3.17"/>
    <n v="1287"/>
    <n v="8159.58"/>
    <n v="6.34"/>
    <n v="3272"/>
    <n v="17734.240000000002"/>
    <n v="5.4200000000000008"/>
    <n v="1777"/>
    <n v="12670.01"/>
    <n v="7.13"/>
    <n v="7620"/>
    <n v="42634.11"/>
    <x v="1"/>
    <x v="6"/>
    <n v="5.5950275590551186"/>
    <s v="Product3"/>
    <x v="0"/>
    <s v="Growth Year"/>
  </r>
  <r>
    <n v="98"/>
    <d v="2010-09-19T00:00:00"/>
    <x v="0"/>
    <x v="3"/>
    <x v="3"/>
    <n v="949"/>
    <n v="3008.33"/>
    <n v="3.17"/>
    <n v="550"/>
    <n v="3487"/>
    <n v="6.34"/>
    <n v="4564"/>
    <n v="24736.880000000001"/>
    <n v="5.42"/>
    <n v="1850"/>
    <n v="13190.5"/>
    <n v="7.13"/>
    <n v="7913"/>
    <n v="44422.71"/>
    <x v="1"/>
    <x v="0"/>
    <n v="5.6138898015923164"/>
    <s v="Product3"/>
    <x v="0"/>
    <s v="Growth Year"/>
  </r>
  <r>
    <n v="99"/>
    <d v="2010-09-20T00:00:00"/>
    <x v="0"/>
    <x v="3"/>
    <x v="3"/>
    <n v="5573"/>
    <n v="17666.41"/>
    <n v="3.17"/>
    <n v="2502"/>
    <n v="15862.68"/>
    <n v="6.34"/>
    <n v="4367"/>
    <n v="23669.14"/>
    <n v="5.42"/>
    <n v="384"/>
    <n v="2737.92"/>
    <n v="7.13"/>
    <n v="12826"/>
    <n v="59936.15"/>
    <x v="1"/>
    <x v="1"/>
    <n v="4.6730196475908317"/>
    <s v="Product3"/>
    <x v="0"/>
    <s v="Growth Year"/>
  </r>
  <r>
    <n v="100"/>
    <d v="2010-09-21T00:00:00"/>
    <x v="0"/>
    <x v="3"/>
    <x v="3"/>
    <n v="7043"/>
    <n v="22326.31"/>
    <n v="3.17"/>
    <n v="713"/>
    <n v="4520.42"/>
    <n v="6.34"/>
    <n v="532"/>
    <n v="2883.44"/>
    <n v="5.42"/>
    <n v="1209"/>
    <n v="8620.17"/>
    <n v="7.13"/>
    <n v="9497"/>
    <n v="38350.339999999997"/>
    <x v="1"/>
    <x v="2"/>
    <n v="4.0381531009792564"/>
    <s v="Product1"/>
    <x v="1"/>
    <s v="Growth Year"/>
  </r>
  <r>
    <n v="101"/>
    <d v="2010-09-22T00:00:00"/>
    <x v="0"/>
    <x v="3"/>
    <x v="3"/>
    <n v="4505"/>
    <n v="14280.85"/>
    <n v="3.17"/>
    <n v="3078"/>
    <n v="19514.52"/>
    <n v="6.34"/>
    <n v="2148"/>
    <n v="11642.16"/>
    <n v="5.42"/>
    <n v="800"/>
    <n v="5704"/>
    <n v="7.13"/>
    <n v="10531"/>
    <n v="51141.53"/>
    <x v="1"/>
    <x v="3"/>
    <n v="4.8562843034849488"/>
    <s v="Product2"/>
    <x v="0"/>
    <s v="Growth Year"/>
  </r>
  <r>
    <n v="102"/>
    <d v="2010-09-23T00:00:00"/>
    <x v="0"/>
    <x v="3"/>
    <x v="3"/>
    <n v="2073"/>
    <n v="6571.41"/>
    <n v="3.17"/>
    <n v="3807"/>
    <n v="24136.38"/>
    <n v="6.34"/>
    <n v="5311"/>
    <n v="28785.62"/>
    <n v="5.42"/>
    <n v="490"/>
    <n v="3493.7"/>
    <n v="7.13"/>
    <n v="11681"/>
    <n v="62987.11"/>
    <x v="1"/>
    <x v="4"/>
    <n v="5.3922703535656193"/>
    <s v="Product3"/>
    <x v="0"/>
    <s v="Growth Year"/>
  </r>
  <r>
    <n v="103"/>
    <d v="2010-09-24T00:00:00"/>
    <x v="0"/>
    <x v="3"/>
    <x v="3"/>
    <n v="4845"/>
    <n v="15358.65"/>
    <n v="3.17"/>
    <n v="1556"/>
    <n v="9865.0400000000009"/>
    <n v="6.3400000000000007"/>
    <n v="1016"/>
    <n v="5506.72"/>
    <n v="5.42"/>
    <n v="1511"/>
    <n v="10773.43"/>
    <n v="7.13"/>
    <n v="8928"/>
    <n v="41503.839999999997"/>
    <x v="1"/>
    <x v="5"/>
    <n v="4.6487275985663077"/>
    <s v="Product1"/>
    <x v="0"/>
    <s v="Growth Year"/>
  </r>
  <r>
    <n v="104"/>
    <d v="2010-09-25T00:00:00"/>
    <x v="0"/>
    <x v="3"/>
    <x v="3"/>
    <n v="4094"/>
    <n v="12977.98"/>
    <n v="3.17"/>
    <n v="2181"/>
    <n v="13827.54"/>
    <n v="6.3400000000000007"/>
    <n v="3800"/>
    <n v="20596"/>
    <n v="5.42"/>
    <n v="1805"/>
    <n v="12869.65"/>
    <n v="7.13"/>
    <n v="11880"/>
    <n v="60271.17"/>
    <x v="1"/>
    <x v="6"/>
    <n v="5.0733308080808079"/>
    <s v="Product3"/>
    <x v="0"/>
    <s v="Growth Year"/>
  </r>
  <r>
    <n v="105"/>
    <d v="2010-09-26T00:00:00"/>
    <x v="0"/>
    <x v="3"/>
    <x v="3"/>
    <n v="3953"/>
    <n v="12531.01"/>
    <n v="3.17"/>
    <n v="1298"/>
    <n v="8229.32"/>
    <n v="6.34"/>
    <n v="3332"/>
    <n v="18059.439999999999"/>
    <n v="5.42"/>
    <n v="1634"/>
    <n v="11650.42"/>
    <n v="7.13"/>
    <n v="10217"/>
    <n v="50470.19"/>
    <x v="1"/>
    <x v="0"/>
    <n v="4.9398248018009205"/>
    <s v="Product3"/>
    <x v="0"/>
    <s v="Growth Year"/>
  </r>
  <r>
    <n v="106"/>
    <d v="2010-09-27T00:00:00"/>
    <x v="0"/>
    <x v="3"/>
    <x v="3"/>
    <n v="2596"/>
    <n v="8229.32"/>
    <n v="3.17"/>
    <n v="1820"/>
    <n v="11538.8"/>
    <n v="6.34"/>
    <n v="760"/>
    <n v="4119.2"/>
    <n v="5.42"/>
    <n v="1253"/>
    <n v="8933.89"/>
    <n v="7.13"/>
    <n v="6429"/>
    <n v="32821.21"/>
    <x v="1"/>
    <x v="1"/>
    <n v="5.1051812101415459"/>
    <s v="Product2"/>
    <x v="1"/>
    <s v="Growth Year"/>
  </r>
  <r>
    <n v="107"/>
    <d v="2010-09-28T00:00:00"/>
    <x v="0"/>
    <x v="3"/>
    <x v="3"/>
    <n v="1068"/>
    <n v="3385.56"/>
    <n v="3.17"/>
    <n v="2055"/>
    <n v="13028.7"/>
    <n v="6.3400000000000007"/>
    <n v="715"/>
    <n v="3875.3"/>
    <n v="5.42"/>
    <n v="1087"/>
    <n v="7750.31"/>
    <n v="7.1300000000000008"/>
    <n v="4925"/>
    <n v="28039.87"/>
    <x v="1"/>
    <x v="2"/>
    <n v="5.6933746192893402"/>
    <s v="Product2"/>
    <x v="1"/>
    <s v="Growth Year"/>
  </r>
  <r>
    <n v="108"/>
    <d v="2010-09-29T00:00:00"/>
    <x v="0"/>
    <x v="3"/>
    <x v="3"/>
    <n v="5110"/>
    <n v="16198.7"/>
    <n v="3.17"/>
    <n v="3370"/>
    <n v="21365.8"/>
    <n v="6.34"/>
    <n v="1228"/>
    <n v="6655.76"/>
    <n v="5.42"/>
    <n v="1871"/>
    <n v="13340.23"/>
    <n v="7.13"/>
    <n v="11579"/>
    <n v="57560.49"/>
    <x v="1"/>
    <x v="3"/>
    <n v="4.9711106313153124"/>
    <s v="Product2"/>
    <x v="0"/>
    <s v="Growth Year"/>
  </r>
  <r>
    <n v="109"/>
    <d v="2010-09-30T00:00:00"/>
    <x v="0"/>
    <x v="3"/>
    <x v="3"/>
    <n v="7642"/>
    <n v="24225.14"/>
    <n v="3.17"/>
    <n v="3158"/>
    <n v="20021.72"/>
    <n v="6.3400000000000007"/>
    <n v="414"/>
    <n v="2243.88"/>
    <n v="5.42"/>
    <n v="656"/>
    <n v="4677.28"/>
    <n v="7.13"/>
    <n v="11870"/>
    <n v="51168.02"/>
    <x v="1"/>
    <x v="4"/>
    <n v="4.310700926705981"/>
    <s v="Product1"/>
    <x v="0"/>
    <s v="Growth Year"/>
  </r>
  <r>
    <n v="110"/>
    <d v="2010-09-30T00:00:00"/>
    <x v="0"/>
    <x v="3"/>
    <x v="3"/>
    <n v="4986"/>
    <n v="15805.62"/>
    <n v="3.17"/>
    <n v="342"/>
    <n v="2168.2800000000002"/>
    <n v="6.3400000000000007"/>
    <n v="4978"/>
    <n v="26980.76"/>
    <n v="5.42"/>
    <n v="558"/>
    <n v="3978.54"/>
    <n v="7.13"/>
    <n v="10864"/>
    <n v="48933.2"/>
    <x v="1"/>
    <x v="4"/>
    <n v="4.5041605301914576"/>
    <s v="Product3"/>
    <x v="0"/>
    <s v="Growth Year"/>
  </r>
  <r>
    <n v="111"/>
    <d v="2010-09-30T00:00:00"/>
    <x v="0"/>
    <x v="3"/>
    <x v="3"/>
    <n v="4632"/>
    <n v="14683.44"/>
    <n v="3.17"/>
    <n v="3930"/>
    <n v="24916.2"/>
    <n v="6.34"/>
    <n v="523"/>
    <n v="2834.66"/>
    <n v="5.42"/>
    <n v="1581"/>
    <n v="11272.53"/>
    <n v="7.1300000000000008"/>
    <n v="10666"/>
    <n v="53706.83"/>
    <x v="1"/>
    <x v="4"/>
    <n v="5.0353300206262892"/>
    <s v="Product2"/>
    <x v="0"/>
    <s v="Growth Year"/>
  </r>
  <r>
    <n v="112"/>
    <d v="2010-09-30T00:00:00"/>
    <x v="0"/>
    <x v="3"/>
    <x v="3"/>
    <n v="2242"/>
    <n v="7107.14"/>
    <n v="3.17"/>
    <n v="401"/>
    <n v="2542.34"/>
    <n v="6.3400000000000007"/>
    <n v="5926"/>
    <n v="32118.92"/>
    <n v="5.42"/>
    <n v="789"/>
    <n v="5625.57"/>
    <n v="7.13"/>
    <n v="9358"/>
    <n v="47393.97"/>
    <x v="1"/>
    <x v="4"/>
    <n v="5.0645405001068609"/>
    <s v="Product3"/>
    <x v="0"/>
    <s v="Growth Year"/>
  </r>
  <r>
    <n v="113"/>
    <d v="2010-09-30T00:00:00"/>
    <x v="0"/>
    <x v="3"/>
    <x v="3"/>
    <n v="325"/>
    <n v="1030.25"/>
    <n v="3.17"/>
    <n v="3476"/>
    <n v="22037.84"/>
    <n v="6.34"/>
    <n v="4588"/>
    <n v="24866.959999999999"/>
    <n v="5.42"/>
    <n v="1771"/>
    <n v="12627.23"/>
    <n v="7.13"/>
    <n v="10160"/>
    <n v="60562.28"/>
    <x v="1"/>
    <x v="4"/>
    <n v="5.9608543307086617"/>
    <s v="Product3"/>
    <x v="0"/>
    <s v="Growth Year"/>
  </r>
  <r>
    <n v="114"/>
    <d v="2010-09-30T00:00:00"/>
    <x v="0"/>
    <x v="3"/>
    <x v="3"/>
    <n v="1003"/>
    <n v="3179.51"/>
    <n v="3.17"/>
    <n v="256"/>
    <n v="1623.04"/>
    <n v="6.34"/>
    <n v="1346"/>
    <n v="7295.32"/>
    <n v="5.42"/>
    <n v="1449"/>
    <n v="10331.370000000001"/>
    <n v="7.1300000000000008"/>
    <n v="4054"/>
    <n v="22429.24"/>
    <x v="1"/>
    <x v="4"/>
    <n v="5.5326196349284658"/>
    <s v="Product4"/>
    <x v="1"/>
    <s v="Growth Year"/>
  </r>
  <r>
    <n v="115"/>
    <d v="2010-09-30T00:00:00"/>
    <x v="0"/>
    <x v="3"/>
    <x v="3"/>
    <n v="2509"/>
    <n v="7953.53"/>
    <n v="3.17"/>
    <n v="2666"/>
    <n v="16902.439999999999"/>
    <n v="6.34"/>
    <n v="4146"/>
    <n v="22471.32"/>
    <n v="5.42"/>
    <n v="593"/>
    <n v="4228.09"/>
    <n v="7.13"/>
    <n v="9914"/>
    <n v="51555.38"/>
    <x v="1"/>
    <x v="4"/>
    <n v="5.2002602380472061"/>
    <s v="Product3"/>
    <x v="0"/>
    <s v="Growth Year"/>
  </r>
  <r>
    <n v="116"/>
    <d v="2010-09-30T00:00:00"/>
    <x v="0"/>
    <x v="3"/>
    <x v="3"/>
    <n v="597"/>
    <n v="1892.49"/>
    <n v="3.17"/>
    <n v="709"/>
    <n v="4495.0600000000004"/>
    <n v="6.3400000000000007"/>
    <n v="5470"/>
    <n v="29647.4"/>
    <n v="5.42"/>
    <n v="1994"/>
    <n v="14217.22"/>
    <n v="7.13"/>
    <n v="8770"/>
    <n v="50252.17"/>
    <x v="1"/>
    <x v="4"/>
    <n v="5.7300079817559864"/>
    <s v="Product3"/>
    <x v="0"/>
    <s v="Growth Year"/>
  </r>
  <r>
    <n v="117"/>
    <d v="2010-09-30T00:00:00"/>
    <x v="0"/>
    <x v="3"/>
    <x v="3"/>
    <n v="7681"/>
    <n v="24348.77"/>
    <n v="3.17"/>
    <n v="1235"/>
    <n v="7829.9"/>
    <n v="6.34"/>
    <n v="347"/>
    <n v="1880.74"/>
    <n v="5.42"/>
    <n v="1087"/>
    <n v="7750.31"/>
    <n v="7.1300000000000008"/>
    <n v="10350"/>
    <n v="41809.72"/>
    <x v="1"/>
    <x v="4"/>
    <n v="4.039586473429952"/>
    <s v="Product1"/>
    <x v="0"/>
    <s v="Growth Year"/>
  </r>
  <r>
    <n v="118"/>
    <d v="2010-09-30T00:00:00"/>
    <x v="0"/>
    <x v="3"/>
    <x v="3"/>
    <n v="5333"/>
    <n v="16905.61"/>
    <n v="3.17"/>
    <n v="833"/>
    <n v="5281.22"/>
    <n v="6.3400000000000007"/>
    <n v="3494"/>
    <n v="18937.48"/>
    <n v="5.42"/>
    <n v="618"/>
    <n v="4406.34"/>
    <n v="7.13"/>
    <n v="10278"/>
    <n v="45530.65"/>
    <x v="1"/>
    <x v="4"/>
    <n v="4.4299134072776809"/>
    <s v="Product3"/>
    <x v="0"/>
    <s v="Growth Year"/>
  </r>
  <r>
    <n v="119"/>
    <d v="2010-09-30T00:00:00"/>
    <x v="0"/>
    <x v="3"/>
    <x v="3"/>
    <n v="3870"/>
    <n v="12267.9"/>
    <n v="3.17"/>
    <n v="2779"/>
    <n v="17618.86"/>
    <n v="6.34"/>
    <n v="3246"/>
    <n v="17593.32"/>
    <n v="5.42"/>
    <n v="1290"/>
    <n v="9197.7000000000007"/>
    <n v="7.1300000000000008"/>
    <n v="11185"/>
    <n v="56677.78"/>
    <x v="1"/>
    <x v="4"/>
    <n v="5.0673026374608847"/>
    <s v="Product2"/>
    <x v="0"/>
    <s v="Growth Year"/>
  </r>
  <r>
    <n v="120"/>
    <d v="2010-09-30T00:00:00"/>
    <x v="0"/>
    <x v="3"/>
    <x v="3"/>
    <n v="3583"/>
    <n v="11358.11"/>
    <n v="3.17"/>
    <n v="2111"/>
    <n v="13383.74"/>
    <n v="6.34"/>
    <n v="4225"/>
    <n v="22899.5"/>
    <n v="5.42"/>
    <n v="1401"/>
    <n v="9989.1299999999992"/>
    <n v="7.129999999999999"/>
    <n v="11320"/>
    <n v="57630.48"/>
    <x v="1"/>
    <x v="4"/>
    <n v="5.0910318021201419"/>
    <s v="Product3"/>
    <x v="0"/>
    <s v="Growth Year"/>
  </r>
  <r>
    <n v="121"/>
    <d v="2010-09-30T00:00:00"/>
    <x v="0"/>
    <x v="3"/>
    <x v="3"/>
    <n v="7516"/>
    <n v="23825.72"/>
    <n v="3.17"/>
    <n v="3423"/>
    <n v="21701.82"/>
    <n v="6.34"/>
    <n v="3116"/>
    <n v="16888.72"/>
    <n v="5.4200000000000008"/>
    <n v="458"/>
    <n v="3265.54"/>
    <n v="7.13"/>
    <n v="14513"/>
    <n v="65681.8"/>
    <x v="1"/>
    <x v="4"/>
    <n v="4.5257217666919312"/>
    <s v="Product1"/>
    <x v="0"/>
    <s v="Growth Year"/>
  </r>
  <r>
    <n v="122"/>
    <d v="2010-09-30T00:00:00"/>
    <x v="0"/>
    <x v="3"/>
    <x v="3"/>
    <n v="7891"/>
    <n v="25014.47"/>
    <n v="3.17"/>
    <n v="741"/>
    <n v="4697.9399999999996"/>
    <n v="6.34"/>
    <n v="2280"/>
    <n v="12357.6"/>
    <n v="5.42"/>
    <n v="1068"/>
    <n v="7614.84"/>
    <n v="7.13"/>
    <n v="11980"/>
    <n v="49684.85"/>
    <x v="1"/>
    <x v="4"/>
    <n v="4.1473163606010015"/>
    <s v="Product1"/>
    <x v="0"/>
    <s v="Growth Year"/>
  </r>
  <r>
    <n v="123"/>
    <d v="2010-09-30T00:00:00"/>
    <x v="0"/>
    <x v="3"/>
    <x v="3"/>
    <n v="2457"/>
    <n v="7788.69"/>
    <n v="3.17"/>
    <n v="3144"/>
    <n v="19932.96"/>
    <n v="6.34"/>
    <n v="533"/>
    <n v="2888.86"/>
    <n v="5.42"/>
    <n v="1184"/>
    <n v="8441.92"/>
    <n v="7.13"/>
    <n v="7318"/>
    <n v="39052.43"/>
    <x v="1"/>
    <x v="4"/>
    <n v="5.3364894779994536"/>
    <s v="Product2"/>
    <x v="1"/>
    <s v="Growth Year"/>
  </r>
  <r>
    <n v="124"/>
    <d v="2010-09-30T00:00:00"/>
    <x v="0"/>
    <x v="3"/>
    <x v="3"/>
    <n v="3512"/>
    <n v="11133.04"/>
    <n v="3.17"/>
    <n v="2851"/>
    <n v="18075.34"/>
    <n v="6.34"/>
    <n v="4072"/>
    <n v="22070.240000000002"/>
    <n v="5.4200000000000008"/>
    <n v="1597"/>
    <n v="11386.61"/>
    <n v="7.1300000000000008"/>
    <n v="12032"/>
    <n v="62665.23"/>
    <x v="1"/>
    <x v="4"/>
    <n v="5.2082139295212766"/>
    <s v="Product3"/>
    <x v="0"/>
    <s v="Growth Year"/>
  </r>
  <r>
    <n v="125"/>
    <d v="2010-09-30T00:00:00"/>
    <x v="0"/>
    <x v="3"/>
    <x v="3"/>
    <n v="6094"/>
    <n v="19317.98"/>
    <n v="3.17"/>
    <n v="3798"/>
    <n v="24079.32"/>
    <n v="6.34"/>
    <n v="5849"/>
    <n v="31701.58"/>
    <n v="5.42"/>
    <n v="881"/>
    <n v="6281.53"/>
    <n v="7.13"/>
    <n v="16622"/>
    <n v="81380.41"/>
    <x v="1"/>
    <x v="4"/>
    <n v="4.8959457345686443"/>
    <s v="Product3"/>
    <x v="2"/>
    <s v="Growth Year"/>
  </r>
  <r>
    <n v="126"/>
    <d v="2010-09-30T00:00:00"/>
    <x v="0"/>
    <x v="3"/>
    <x v="3"/>
    <n v="1727"/>
    <n v="5474.59"/>
    <n v="3.17"/>
    <n v="2645"/>
    <n v="16769.3"/>
    <n v="6.34"/>
    <n v="5715"/>
    <n v="30975.3"/>
    <n v="5.42"/>
    <n v="1295"/>
    <n v="9233.35"/>
    <n v="7.13"/>
    <n v="11382"/>
    <n v="62452.54"/>
    <x v="1"/>
    <x v="4"/>
    <n v="5.48695659813741"/>
    <s v="Product3"/>
    <x v="0"/>
    <s v="Growth Year"/>
  </r>
  <r>
    <n v="127"/>
    <d v="2010-09-30T00:00:00"/>
    <x v="0"/>
    <x v="3"/>
    <x v="3"/>
    <n v="7360"/>
    <n v="23331.200000000001"/>
    <n v="3.17"/>
    <n v="2974"/>
    <n v="18855.16"/>
    <n v="6.34"/>
    <n v="2717"/>
    <n v="14726.14"/>
    <n v="5.42"/>
    <n v="1127"/>
    <n v="8035.51"/>
    <n v="7.13"/>
    <n v="14178"/>
    <n v="64948.01"/>
    <x v="1"/>
    <x v="4"/>
    <n v="4.5809006912117365"/>
    <s v="Product1"/>
    <x v="0"/>
    <s v="Growth Year"/>
  </r>
  <r>
    <n v="128"/>
    <d v="2010-09-30T00:00:00"/>
    <x v="0"/>
    <x v="3"/>
    <x v="3"/>
    <n v="3195"/>
    <n v="10128.15"/>
    <n v="3.17"/>
    <n v="2525"/>
    <n v="16008.5"/>
    <n v="6.34"/>
    <n v="5918"/>
    <n v="32075.56"/>
    <n v="5.42"/>
    <n v="1003"/>
    <n v="7151.39"/>
    <n v="7.13"/>
    <n v="12641"/>
    <n v="65363.6"/>
    <x v="1"/>
    <x v="4"/>
    <n v="5.1707618068190806"/>
    <s v="Product3"/>
    <x v="0"/>
    <s v="Growth Year"/>
  </r>
  <r>
    <n v="129"/>
    <d v="2010-09-30T00:00:00"/>
    <x v="0"/>
    <x v="3"/>
    <x v="3"/>
    <n v="2660"/>
    <n v="8432.2000000000007"/>
    <n v="3.17"/>
    <n v="2674"/>
    <n v="16953.16"/>
    <n v="6.34"/>
    <n v="2732"/>
    <n v="14807.44"/>
    <n v="5.42"/>
    <n v="934"/>
    <n v="6659.42"/>
    <n v="7.13"/>
    <n v="9000"/>
    <n v="46852.22"/>
    <x v="1"/>
    <x v="4"/>
    <n v="5.2058022222222222"/>
    <s v="Product2"/>
    <x v="0"/>
    <s v="Growth Year"/>
  </r>
  <r>
    <n v="130"/>
    <d v="2010-09-30T00:00:00"/>
    <x v="0"/>
    <x v="3"/>
    <x v="3"/>
    <n v="4713"/>
    <n v="14940.21"/>
    <n v="3.17"/>
    <n v="1227"/>
    <n v="7779.18"/>
    <n v="6.34"/>
    <n v="4065"/>
    <n v="22032.3"/>
    <n v="5.42"/>
    <n v="403"/>
    <n v="2873.39"/>
    <n v="7.13"/>
    <n v="10408"/>
    <n v="47625.08"/>
    <x v="1"/>
    <x v="4"/>
    <n v="4.5758147578785549"/>
    <s v="Product3"/>
    <x v="0"/>
    <s v="Growth Year"/>
  </r>
  <r>
    <n v="131"/>
    <d v="2010-09-30T00:00:00"/>
    <x v="0"/>
    <x v="3"/>
    <x v="3"/>
    <n v="870"/>
    <n v="2757.9"/>
    <n v="3.17"/>
    <n v="3463"/>
    <n v="21955.42"/>
    <n v="6.34"/>
    <n v="798"/>
    <n v="4325.16"/>
    <n v="5.42"/>
    <n v="851"/>
    <n v="6067.63"/>
    <n v="7.13"/>
    <n v="5982"/>
    <n v="35106.11"/>
    <x v="1"/>
    <x v="4"/>
    <n v="5.8686242059511873"/>
    <s v="Product2"/>
    <x v="1"/>
    <s v="Growth Year"/>
  </r>
  <r>
    <n v="132"/>
    <d v="2010-09-30T00:00:00"/>
    <x v="0"/>
    <x v="3"/>
    <x v="3"/>
    <n v="3511"/>
    <n v="11129.87"/>
    <n v="3.17"/>
    <n v="2609"/>
    <n v="16541.060000000001"/>
    <n v="6.3400000000000007"/>
    <n v="1543"/>
    <n v="8363.06"/>
    <n v="5.42"/>
    <n v="853"/>
    <n v="6081.89"/>
    <n v="7.1300000000000008"/>
    <n v="8516"/>
    <n v="42115.88"/>
    <x v="1"/>
    <x v="4"/>
    <n v="4.9455002348520427"/>
    <s v="Product2"/>
    <x v="0"/>
    <s v="Growth Year"/>
  </r>
  <r>
    <n v="133"/>
    <d v="2010-09-30T00:00:00"/>
    <x v="0"/>
    <x v="3"/>
    <x v="3"/>
    <n v="506"/>
    <n v="1604.02"/>
    <n v="3.17"/>
    <n v="3333"/>
    <n v="21131.22"/>
    <n v="6.3400000000000007"/>
    <n v="3897"/>
    <n v="21121.74"/>
    <n v="5.4200000000000008"/>
    <n v="574"/>
    <n v="4092.62"/>
    <n v="7.13"/>
    <n v="8310"/>
    <n v="47949.599999999999"/>
    <x v="1"/>
    <x v="4"/>
    <n v="5.7701083032490974"/>
    <s v="Product2"/>
    <x v="0"/>
    <s v="Growth Year"/>
  </r>
  <r>
    <n v="134"/>
    <d v="2010-09-30T00:00:00"/>
    <x v="0"/>
    <x v="3"/>
    <x v="3"/>
    <n v="6964"/>
    <n v="22075.88"/>
    <n v="3.17"/>
    <n v="1873"/>
    <n v="11874.82"/>
    <n v="6.34"/>
    <n v="5481"/>
    <n v="29707.02"/>
    <n v="5.42"/>
    <n v="1336"/>
    <n v="9525.68"/>
    <n v="7.13"/>
    <n v="15654"/>
    <n v="73183.399999999994"/>
    <x v="1"/>
    <x v="4"/>
    <n v="4.675060687364252"/>
    <s v="Product3"/>
    <x v="2"/>
    <s v="Growth Year"/>
  </r>
  <r>
    <n v="135"/>
    <d v="2010-09-30T00:00:00"/>
    <x v="0"/>
    <x v="3"/>
    <x v="3"/>
    <n v="4600"/>
    <n v="14582"/>
    <n v="3.17"/>
    <n v="2006"/>
    <n v="12718.04"/>
    <n v="6.3400000000000007"/>
    <n v="3796"/>
    <n v="20574.32"/>
    <n v="5.42"/>
    <n v="1426"/>
    <n v="10167.379999999999"/>
    <n v="7.129999999999999"/>
    <n v="11828"/>
    <n v="58041.74"/>
    <x v="1"/>
    <x v="4"/>
    <n v="4.9071474467365572"/>
    <s v="Product3"/>
    <x v="0"/>
    <s v="Growth Year"/>
  </r>
  <r>
    <n v="136"/>
    <d v="2010-10-01T00:00:00"/>
    <x v="0"/>
    <x v="4"/>
    <x v="4"/>
    <n v="4430"/>
    <n v="14043.1"/>
    <n v="3.17"/>
    <n v="1942"/>
    <n v="12312.28"/>
    <n v="6.3400000000000007"/>
    <n v="3211"/>
    <n v="17403.62"/>
    <n v="5.42"/>
    <n v="1751"/>
    <n v="12484.63"/>
    <n v="7.13"/>
    <n v="11334"/>
    <n v="56243.63"/>
    <x v="2"/>
    <x v="5"/>
    <n v="4.9623813305099702"/>
    <s v="Product3"/>
    <x v="0"/>
    <s v="Growth Year"/>
  </r>
  <r>
    <n v="137"/>
    <d v="2010-10-02T00:00:00"/>
    <x v="0"/>
    <x v="4"/>
    <x v="4"/>
    <n v="758"/>
    <n v="2402.86"/>
    <n v="3.17"/>
    <n v="1656"/>
    <n v="10499.04"/>
    <n v="6.3400000000000007"/>
    <n v="2788"/>
    <n v="15110.96"/>
    <n v="5.42"/>
    <n v="1632"/>
    <n v="11636.16"/>
    <n v="7.13"/>
    <n v="6834"/>
    <n v="39649.019999999997"/>
    <x v="2"/>
    <x v="6"/>
    <n v="5.8017295873573307"/>
    <s v="Product3"/>
    <x v="1"/>
    <s v="Growth Year"/>
  </r>
  <r>
    <n v="138"/>
    <d v="2010-10-03T00:00:00"/>
    <x v="0"/>
    <x v="4"/>
    <x v="4"/>
    <n v="7257"/>
    <n v="23004.69"/>
    <n v="3.17"/>
    <n v="3804"/>
    <n v="24117.360000000001"/>
    <n v="6.34"/>
    <n v="2304"/>
    <n v="12487.68"/>
    <n v="5.42"/>
    <n v="1282"/>
    <n v="9140.66"/>
    <n v="7.13"/>
    <n v="14647"/>
    <n v="68750.39"/>
    <x v="2"/>
    <x v="0"/>
    <n v="4.6938205775926809"/>
    <s v="Product2"/>
    <x v="0"/>
    <s v="Growth Year"/>
  </r>
  <r>
    <n v="139"/>
    <d v="2010-10-04T00:00:00"/>
    <x v="0"/>
    <x v="4"/>
    <x v="4"/>
    <n v="4152"/>
    <n v="13161.84"/>
    <n v="3.17"/>
    <n v="2432"/>
    <n v="15418.88"/>
    <n v="6.34"/>
    <n v="3931"/>
    <n v="21306.02"/>
    <n v="5.42"/>
    <n v="542"/>
    <n v="3864.46"/>
    <n v="7.13"/>
    <n v="11057"/>
    <n v="53751.199999999997"/>
    <x v="2"/>
    <x v="1"/>
    <n v="4.861282445509632"/>
    <s v="Product3"/>
    <x v="0"/>
    <s v="Growth Year"/>
  </r>
  <r>
    <n v="140"/>
    <d v="2010-10-05T00:00:00"/>
    <x v="0"/>
    <x v="4"/>
    <x v="4"/>
    <n v="2994"/>
    <n v="9490.98"/>
    <n v="3.17"/>
    <n v="910"/>
    <n v="5769.4"/>
    <n v="6.34"/>
    <n v="283"/>
    <n v="1533.86"/>
    <n v="5.42"/>
    <n v="1897"/>
    <n v="13525.61"/>
    <n v="7.13"/>
    <n v="6084"/>
    <n v="30319.85"/>
    <x v="2"/>
    <x v="2"/>
    <n v="4.9835387902695594"/>
    <s v="Product4"/>
    <x v="1"/>
    <s v="Growth Year"/>
  </r>
  <r>
    <n v="141"/>
    <d v="2010-10-06T00:00:00"/>
    <x v="0"/>
    <x v="4"/>
    <x v="4"/>
    <n v="3527"/>
    <n v="11180.59"/>
    <n v="3.17"/>
    <n v="2557"/>
    <n v="16211.38"/>
    <n v="6.34"/>
    <n v="3183"/>
    <n v="17251.86"/>
    <n v="5.42"/>
    <n v="441"/>
    <n v="3144.33"/>
    <n v="7.13"/>
    <n v="9708"/>
    <n v="47788.160000000003"/>
    <x v="2"/>
    <x v="3"/>
    <n v="4.9225545941491555"/>
    <s v="Product3"/>
    <x v="0"/>
    <s v="Growth Year"/>
  </r>
  <r>
    <n v="142"/>
    <d v="2010-10-07T00:00:00"/>
    <x v="0"/>
    <x v="4"/>
    <x v="4"/>
    <n v="387"/>
    <n v="1226.79"/>
    <n v="3.17"/>
    <n v="3515"/>
    <n v="22285.1"/>
    <n v="6.34"/>
    <n v="3485"/>
    <n v="18888.7"/>
    <n v="5.42"/>
    <n v="545"/>
    <n v="3885.85"/>
    <n v="7.13"/>
    <n v="7932"/>
    <n v="46286.44"/>
    <x v="2"/>
    <x v="4"/>
    <n v="5.8354059505799301"/>
    <s v="Product2"/>
    <x v="0"/>
    <s v="Growth Year"/>
  </r>
  <r>
    <n v="143"/>
    <d v="2010-10-08T00:00:00"/>
    <x v="0"/>
    <x v="4"/>
    <x v="4"/>
    <n v="5205"/>
    <n v="16499.849999999999"/>
    <n v="3.17"/>
    <n v="3146"/>
    <n v="19945.64"/>
    <n v="6.34"/>
    <n v="2376"/>
    <n v="12877.92"/>
    <n v="5.42"/>
    <n v="1708"/>
    <n v="12178.04"/>
    <n v="7.1300000000000008"/>
    <n v="12435"/>
    <n v="61501.45"/>
    <x v="2"/>
    <x v="5"/>
    <n v="4.9458343385605144"/>
    <s v="Product2"/>
    <x v="0"/>
    <s v="Growth Year"/>
  </r>
  <r>
    <n v="144"/>
    <d v="2010-10-09T00:00:00"/>
    <x v="0"/>
    <x v="4"/>
    <x v="4"/>
    <n v="854"/>
    <n v="2707.18"/>
    <n v="3.17"/>
    <n v="1533"/>
    <n v="9719.2199999999993"/>
    <n v="6.34"/>
    <n v="3331"/>
    <n v="18054.02"/>
    <n v="5.42"/>
    <n v="1363"/>
    <n v="9718.19"/>
    <n v="7.1300000000000008"/>
    <n v="7081"/>
    <n v="40198.61"/>
    <x v="2"/>
    <x v="6"/>
    <n v="5.6769679423810198"/>
    <s v="Product3"/>
    <x v="0"/>
    <s v="Growth Year"/>
  </r>
  <r>
    <n v="145"/>
    <d v="2010-10-10T00:00:00"/>
    <x v="0"/>
    <x v="4"/>
    <x v="4"/>
    <n v="7329"/>
    <n v="23232.93"/>
    <n v="3.17"/>
    <n v="406"/>
    <n v="2574.04"/>
    <n v="6.34"/>
    <n v="257"/>
    <n v="1392.94"/>
    <n v="5.42"/>
    <n v="1314"/>
    <n v="9368.82"/>
    <n v="7.13"/>
    <n v="9306"/>
    <n v="36568.730000000003"/>
    <x v="2"/>
    <x v="0"/>
    <n v="3.9295862884160759"/>
    <s v="Product1"/>
    <x v="1"/>
    <s v="Growth Year"/>
  </r>
  <r>
    <n v="146"/>
    <d v="2010-10-11T00:00:00"/>
    <x v="0"/>
    <x v="4"/>
    <x v="4"/>
    <n v="6253"/>
    <n v="19822.009999999998"/>
    <n v="3.17"/>
    <n v="2602"/>
    <n v="16496.68"/>
    <n v="6.34"/>
    <n v="3013"/>
    <n v="16330.46"/>
    <n v="5.42"/>
    <n v="1255"/>
    <n v="8948.15"/>
    <n v="7.13"/>
    <n v="13123"/>
    <n v="61597.3"/>
    <x v="2"/>
    <x v="1"/>
    <n v="4.6938428712946738"/>
    <s v="Product1"/>
    <x v="0"/>
    <s v="Growth Year"/>
  </r>
  <r>
    <n v="147"/>
    <d v="2010-10-12T00:00:00"/>
    <x v="0"/>
    <x v="4"/>
    <x v="4"/>
    <n v="5431"/>
    <n v="17216.27"/>
    <n v="3.17"/>
    <n v="1654"/>
    <n v="10486.36"/>
    <n v="6.3400000000000007"/>
    <n v="764"/>
    <n v="4140.88"/>
    <n v="5.42"/>
    <n v="1048"/>
    <n v="7472.24"/>
    <n v="7.13"/>
    <n v="8897"/>
    <n v="39315.75"/>
    <x v="2"/>
    <x v="2"/>
    <n v="4.4189895470383274"/>
    <s v="Product1"/>
    <x v="1"/>
    <s v="Growth Year"/>
  </r>
  <r>
    <n v="148"/>
    <d v="2010-10-13T00:00:00"/>
    <x v="0"/>
    <x v="4"/>
    <x v="4"/>
    <n v="5041"/>
    <n v="15979.97"/>
    <n v="3.17"/>
    <n v="2762"/>
    <n v="17511.080000000002"/>
    <n v="6.3400000000000007"/>
    <n v="3532"/>
    <n v="19143.439999999999"/>
    <n v="5.42"/>
    <n v="438"/>
    <n v="3122.94"/>
    <n v="7.13"/>
    <n v="11773"/>
    <n v="55757.43"/>
    <x v="2"/>
    <x v="3"/>
    <n v="4.7360426399388436"/>
    <s v="Product3"/>
    <x v="0"/>
    <s v="Growth Year"/>
  </r>
  <r>
    <n v="149"/>
    <d v="2010-10-14T00:00:00"/>
    <x v="0"/>
    <x v="4"/>
    <x v="4"/>
    <n v="7259"/>
    <n v="23011.03"/>
    <n v="3.17"/>
    <n v="2642"/>
    <n v="16750.28"/>
    <n v="6.34"/>
    <n v="3644"/>
    <n v="19750.48"/>
    <n v="5.42"/>
    <n v="1464"/>
    <n v="10438.32"/>
    <n v="7.13"/>
    <n v="15009"/>
    <n v="69950.11"/>
    <x v="2"/>
    <x v="4"/>
    <n v="4.6605443400626294"/>
    <s v="Product1"/>
    <x v="0"/>
    <s v="Growth Year"/>
  </r>
  <r>
    <n v="150"/>
    <d v="2010-10-15T00:00:00"/>
    <x v="0"/>
    <x v="4"/>
    <x v="4"/>
    <n v="3736"/>
    <n v="11843.12"/>
    <n v="3.17"/>
    <n v="3621"/>
    <n v="22957.14"/>
    <n v="6.34"/>
    <n v="5216"/>
    <n v="28270.720000000001"/>
    <n v="5.42"/>
    <n v="724"/>
    <n v="5162.12"/>
    <n v="7.13"/>
    <n v="13297"/>
    <n v="68233.100000000006"/>
    <x v="2"/>
    <x v="5"/>
    <n v="5.1314657441528171"/>
    <s v="Product3"/>
    <x v="0"/>
    <s v="Growth Year"/>
  </r>
  <r>
    <n v="151"/>
    <d v="2010-10-16T00:00:00"/>
    <x v="0"/>
    <x v="4"/>
    <x v="4"/>
    <n v="6013"/>
    <n v="19061.21"/>
    <n v="3.17"/>
    <n v="1389"/>
    <n v="8806.26"/>
    <n v="6.34"/>
    <n v="4931"/>
    <n v="26726.02"/>
    <n v="5.42"/>
    <n v="365"/>
    <n v="2602.4499999999998"/>
    <n v="7.13"/>
    <n v="12698"/>
    <n v="57195.94"/>
    <x v="2"/>
    <x v="6"/>
    <n v="4.5043266656166328"/>
    <s v="Product3"/>
    <x v="0"/>
    <s v="Growth Year"/>
  </r>
  <r>
    <n v="152"/>
    <d v="2010-10-17T00:00:00"/>
    <x v="0"/>
    <x v="4"/>
    <x v="4"/>
    <n v="2772"/>
    <n v="8787.24"/>
    <n v="3.17"/>
    <n v="1663"/>
    <n v="10543.42"/>
    <n v="6.34"/>
    <n v="475"/>
    <n v="2574.5"/>
    <n v="5.42"/>
    <n v="1941"/>
    <n v="13839.33"/>
    <n v="7.13"/>
    <n v="6851"/>
    <n v="35744.49"/>
    <x v="2"/>
    <x v="0"/>
    <n v="5.2174120566340676"/>
    <s v="Product4"/>
    <x v="1"/>
    <s v="Growth Year"/>
  </r>
  <r>
    <n v="153"/>
    <d v="2010-10-18T00:00:00"/>
    <x v="0"/>
    <x v="4"/>
    <x v="4"/>
    <n v="1723"/>
    <n v="5461.91"/>
    <n v="3.17"/>
    <n v="2129"/>
    <n v="13497.86"/>
    <n v="6.34"/>
    <n v="2859"/>
    <n v="15495.78"/>
    <n v="5.42"/>
    <n v="1682"/>
    <n v="11992.66"/>
    <n v="7.13"/>
    <n v="8393"/>
    <n v="46448.21"/>
    <x v="2"/>
    <x v="1"/>
    <n v="5.5341606100321696"/>
    <s v="Product3"/>
    <x v="0"/>
    <s v="Growth Year"/>
  </r>
  <r>
    <n v="154"/>
    <d v="2010-10-19T00:00:00"/>
    <x v="0"/>
    <x v="4"/>
    <x v="4"/>
    <n v="1185"/>
    <n v="3756.45"/>
    <n v="3.17"/>
    <n v="581"/>
    <n v="3683.54"/>
    <n v="6.34"/>
    <n v="2327"/>
    <n v="12612.34"/>
    <n v="5.42"/>
    <n v="1816"/>
    <n v="12948.08"/>
    <n v="7.13"/>
    <n v="5909"/>
    <n v="33000.410000000003"/>
    <x v="2"/>
    <x v="2"/>
    <n v="5.5847706887798276"/>
    <s v="Product4"/>
    <x v="1"/>
    <s v="Growth Year"/>
  </r>
  <r>
    <n v="155"/>
    <d v="2010-10-20T00:00:00"/>
    <x v="0"/>
    <x v="4"/>
    <x v="4"/>
    <n v="6476"/>
    <n v="20528.919999999998"/>
    <n v="3.17"/>
    <n v="3436"/>
    <n v="21784.240000000002"/>
    <n v="6.3400000000000007"/>
    <n v="4327"/>
    <n v="23452.34"/>
    <n v="5.42"/>
    <n v="1567"/>
    <n v="11172.71"/>
    <n v="7.129999999999999"/>
    <n v="15806"/>
    <n v="76938.210000000006"/>
    <x v="2"/>
    <x v="3"/>
    <n v="4.8676584841199553"/>
    <s v="Product3"/>
    <x v="2"/>
    <s v="Growth Year"/>
  </r>
  <r>
    <n v="156"/>
    <d v="2010-10-21T00:00:00"/>
    <x v="0"/>
    <x v="4"/>
    <x v="4"/>
    <n v="3985"/>
    <n v="12632.45"/>
    <n v="3.17"/>
    <n v="1065"/>
    <n v="6752.1"/>
    <n v="6.3400000000000007"/>
    <n v="703"/>
    <n v="3810.26"/>
    <n v="5.42"/>
    <n v="1285"/>
    <n v="9162.0499999999993"/>
    <n v="7.129999999999999"/>
    <n v="7038"/>
    <n v="32356.86"/>
    <x v="2"/>
    <x v="4"/>
    <n v="4.597450980392157"/>
    <s v="Product1"/>
    <x v="1"/>
    <s v="Growth Year"/>
  </r>
  <r>
    <n v="157"/>
    <d v="2010-10-22T00:00:00"/>
    <x v="0"/>
    <x v="4"/>
    <x v="4"/>
    <n v="573"/>
    <n v="1816.41"/>
    <n v="3.17"/>
    <n v="1265"/>
    <n v="8020.1"/>
    <n v="6.34"/>
    <n v="4389"/>
    <n v="23788.38"/>
    <n v="5.42"/>
    <n v="451"/>
    <n v="3215.63"/>
    <n v="7.13"/>
    <n v="6678"/>
    <n v="36840.519999999997"/>
    <x v="2"/>
    <x v="5"/>
    <n v="5.516699610661874"/>
    <s v="Product3"/>
    <x v="1"/>
    <s v="Growth Year"/>
  </r>
  <r>
    <n v="158"/>
    <d v="2010-10-23T00:00:00"/>
    <x v="0"/>
    <x v="4"/>
    <x v="4"/>
    <n v="5880"/>
    <n v="18639.599999999999"/>
    <n v="3.17"/>
    <n v="1732"/>
    <n v="10980.88"/>
    <n v="6.34"/>
    <n v="3704"/>
    <n v="20075.68"/>
    <n v="5.42"/>
    <n v="1591"/>
    <n v="11343.83"/>
    <n v="7.13"/>
    <n v="12907"/>
    <n v="61039.99"/>
    <x v="2"/>
    <x v="6"/>
    <n v="4.7292159293406675"/>
    <s v="Product3"/>
    <x v="0"/>
    <s v="Growth Year"/>
  </r>
  <r>
    <n v="159"/>
    <d v="2010-10-24T00:00:00"/>
    <x v="0"/>
    <x v="4"/>
    <x v="4"/>
    <n v="6149"/>
    <n v="19492.330000000002"/>
    <n v="3.17"/>
    <n v="3407"/>
    <n v="21600.38"/>
    <n v="6.34"/>
    <n v="4939"/>
    <n v="26769.38"/>
    <n v="5.42"/>
    <n v="736"/>
    <n v="5247.68"/>
    <n v="7.1300000000000008"/>
    <n v="15231"/>
    <n v="73109.77"/>
    <x v="2"/>
    <x v="0"/>
    <n v="4.8000636859037495"/>
    <s v="Product3"/>
    <x v="2"/>
    <s v="Growth Year"/>
  </r>
  <r>
    <n v="160"/>
    <d v="2010-10-25T00:00:00"/>
    <x v="0"/>
    <x v="4"/>
    <x v="4"/>
    <n v="6080"/>
    <n v="19273.599999999999"/>
    <n v="3.17"/>
    <n v="1441"/>
    <n v="9135.94"/>
    <n v="6.3400000000000007"/>
    <n v="3773"/>
    <n v="20449.66"/>
    <n v="5.42"/>
    <n v="417"/>
    <n v="2973.21"/>
    <n v="7.13"/>
    <n v="11711"/>
    <n v="51832.41"/>
    <x v="2"/>
    <x v="1"/>
    <n v="4.4259593544530782"/>
    <s v="Product3"/>
    <x v="0"/>
    <s v="Growth Year"/>
  </r>
  <r>
    <n v="161"/>
    <d v="2010-10-26T00:00:00"/>
    <x v="0"/>
    <x v="4"/>
    <x v="4"/>
    <n v="7940"/>
    <n v="25169.8"/>
    <n v="3.17"/>
    <n v="3131"/>
    <n v="19850.54"/>
    <n v="6.34"/>
    <n v="3323"/>
    <n v="18010.66"/>
    <n v="5.42"/>
    <n v="323"/>
    <n v="2302.9899999999998"/>
    <n v="7.129999999999999"/>
    <n v="14717"/>
    <n v="65333.99"/>
    <x v="2"/>
    <x v="2"/>
    <n v="4.4393551674933747"/>
    <s v="Product1"/>
    <x v="0"/>
    <s v="Growth Year"/>
  </r>
  <r>
    <n v="162"/>
    <d v="2010-10-27T00:00:00"/>
    <x v="0"/>
    <x v="4"/>
    <x v="4"/>
    <n v="828"/>
    <n v="2624.76"/>
    <n v="3.17"/>
    <n v="3871"/>
    <n v="24542.14"/>
    <n v="6.34"/>
    <n v="4768"/>
    <n v="25842.560000000001"/>
    <n v="5.42"/>
    <n v="1071"/>
    <n v="7636.23"/>
    <n v="7.13"/>
    <n v="10538"/>
    <n v="60645.69"/>
    <x v="2"/>
    <x v="3"/>
    <n v="5.7549525526665404"/>
    <s v="Product3"/>
    <x v="0"/>
    <s v="Growth Year"/>
  </r>
  <r>
    <n v="163"/>
    <d v="2010-10-28T00:00:00"/>
    <x v="0"/>
    <x v="4"/>
    <x v="4"/>
    <n v="5866"/>
    <n v="18595.22"/>
    <n v="3.17"/>
    <n v="1038"/>
    <n v="6580.92"/>
    <n v="6.34"/>
    <n v="2354"/>
    <n v="12758.68"/>
    <n v="5.42"/>
    <n v="624"/>
    <n v="4449.12"/>
    <n v="7.13"/>
    <n v="9882"/>
    <n v="42383.94"/>
    <x v="2"/>
    <x v="4"/>
    <n v="4.2890042501517911"/>
    <s v="Product1"/>
    <x v="0"/>
    <s v="Growth Year"/>
  </r>
  <r>
    <n v="164"/>
    <d v="2010-10-29T00:00:00"/>
    <x v="0"/>
    <x v="4"/>
    <x v="4"/>
    <n v="4721"/>
    <n v="14965.57"/>
    <n v="3.17"/>
    <n v="1229"/>
    <n v="7791.86"/>
    <n v="6.34"/>
    <n v="4707"/>
    <n v="25511.94"/>
    <n v="5.42"/>
    <n v="739"/>
    <n v="5269.07"/>
    <n v="7.13"/>
    <n v="11396"/>
    <n v="53538.44"/>
    <x v="2"/>
    <x v="5"/>
    <n v="4.6980028080028085"/>
    <s v="Product3"/>
    <x v="0"/>
    <s v="Growth Year"/>
  </r>
  <r>
    <n v="165"/>
    <d v="2010-10-30T00:00:00"/>
    <x v="0"/>
    <x v="4"/>
    <x v="4"/>
    <n v="5506"/>
    <n v="17454.02"/>
    <n v="3.17"/>
    <n v="3452"/>
    <n v="21885.68"/>
    <n v="6.34"/>
    <n v="1307"/>
    <n v="7083.94"/>
    <n v="5.42"/>
    <n v="422"/>
    <n v="3008.86"/>
    <n v="7.13"/>
    <n v="10687"/>
    <n v="49432.5"/>
    <x v="2"/>
    <x v="6"/>
    <n v="4.6254795545990453"/>
    <s v="Product2"/>
    <x v="0"/>
    <s v="Growth Year"/>
  </r>
  <r>
    <n v="166"/>
    <d v="2010-11-01T00:00:00"/>
    <x v="0"/>
    <x v="5"/>
    <x v="5"/>
    <n v="3975"/>
    <n v="12600.75"/>
    <n v="3.17"/>
    <n v="1068"/>
    <n v="6771.12"/>
    <n v="6.34"/>
    <n v="5004"/>
    <n v="27121.68"/>
    <n v="5.42"/>
    <n v="1564"/>
    <n v="11151.32"/>
    <n v="7.13"/>
    <n v="11611"/>
    <n v="57644.87"/>
    <x v="2"/>
    <x v="1"/>
    <n v="4.9646774610283355"/>
    <s v="Product3"/>
    <x v="0"/>
    <s v="Growth Year"/>
  </r>
  <r>
    <n v="167"/>
    <d v="2010-11-02T00:00:00"/>
    <x v="0"/>
    <x v="5"/>
    <x v="5"/>
    <n v="1498"/>
    <n v="4748.66"/>
    <n v="3.17"/>
    <n v="1525"/>
    <n v="9668.5"/>
    <n v="6.34"/>
    <n v="2722"/>
    <n v="14753.24"/>
    <n v="5.42"/>
    <n v="1276"/>
    <n v="9097.8799999999992"/>
    <n v="7.129999999999999"/>
    <n v="7021"/>
    <n v="38268.28"/>
    <x v="2"/>
    <x v="2"/>
    <n v="5.4505455063381287"/>
    <s v="Product3"/>
    <x v="1"/>
    <s v="Growth Year"/>
  </r>
  <r>
    <n v="168"/>
    <d v="2010-11-03T00:00:00"/>
    <x v="0"/>
    <x v="5"/>
    <x v="5"/>
    <n v="6869"/>
    <n v="21774.73"/>
    <n v="3.17"/>
    <n v="3258"/>
    <n v="20655.72"/>
    <n v="6.3400000000000007"/>
    <n v="4863"/>
    <n v="26357.46"/>
    <n v="5.42"/>
    <n v="337"/>
    <n v="2402.81"/>
    <n v="7.13"/>
    <n v="15327"/>
    <n v="71190.720000000001"/>
    <x v="2"/>
    <x v="3"/>
    <n v="4.644791544333529"/>
    <s v="Product3"/>
    <x v="2"/>
    <s v="Growth Year"/>
  </r>
  <r>
    <n v="169"/>
    <d v="2010-11-04T00:00:00"/>
    <x v="0"/>
    <x v="5"/>
    <x v="5"/>
    <n v="6130"/>
    <n v="19432.099999999999"/>
    <n v="3.17"/>
    <n v="3208"/>
    <n v="20338.72"/>
    <n v="6.3400000000000007"/>
    <n v="1974"/>
    <n v="10699.08"/>
    <n v="5.42"/>
    <n v="1085"/>
    <n v="7736.05"/>
    <n v="7.13"/>
    <n v="12397"/>
    <n v="58205.95"/>
    <x v="2"/>
    <x v="4"/>
    <n v="4.6951641526175685"/>
    <s v="Product2"/>
    <x v="0"/>
    <s v="Growth Year"/>
  </r>
  <r>
    <n v="170"/>
    <d v="2010-11-05T00:00:00"/>
    <x v="0"/>
    <x v="5"/>
    <x v="5"/>
    <n v="7366"/>
    <n v="23350.22"/>
    <n v="3.17"/>
    <n v="3767"/>
    <n v="23882.78"/>
    <n v="6.34"/>
    <n v="3366"/>
    <n v="18243.72"/>
    <n v="5.42"/>
    <n v="355"/>
    <n v="2531.15"/>
    <n v="7.13"/>
    <n v="14854"/>
    <n v="68007.87"/>
    <x v="2"/>
    <x v="5"/>
    <n v="4.5784213006597545"/>
    <s v="Product2"/>
    <x v="0"/>
    <s v="Growth Year"/>
  </r>
  <r>
    <n v="171"/>
    <d v="2010-11-06T00:00:00"/>
    <x v="0"/>
    <x v="5"/>
    <x v="5"/>
    <n v="4671"/>
    <n v="14807.07"/>
    <n v="3.17"/>
    <n v="1956"/>
    <n v="12401.04"/>
    <n v="6.3400000000000007"/>
    <n v="655"/>
    <n v="3550.1"/>
    <n v="5.42"/>
    <n v="900"/>
    <n v="6417"/>
    <n v="7.13"/>
    <n v="8182"/>
    <n v="37175.21"/>
    <x v="2"/>
    <x v="6"/>
    <n v="4.5435358103153263"/>
    <s v="Product1"/>
    <x v="1"/>
    <s v="Growth Year"/>
  </r>
  <r>
    <n v="172"/>
    <d v="2010-11-07T00:00:00"/>
    <x v="0"/>
    <x v="5"/>
    <x v="5"/>
    <n v="1719"/>
    <n v="5449.23"/>
    <n v="3.17"/>
    <n v="1221"/>
    <n v="7741.14"/>
    <n v="6.34"/>
    <n v="5147"/>
    <n v="27896.74"/>
    <n v="5.42"/>
    <n v="1499"/>
    <n v="10687.87"/>
    <n v="7.1300000000000008"/>
    <n v="9586"/>
    <n v="51774.98"/>
    <x v="2"/>
    <x v="0"/>
    <n v="5.4011036928854583"/>
    <s v="Product3"/>
    <x v="0"/>
    <s v="Growth Year"/>
  </r>
  <r>
    <n v="173"/>
    <d v="2010-11-08T00:00:00"/>
    <x v="0"/>
    <x v="5"/>
    <x v="5"/>
    <n v="4330"/>
    <n v="13726.1"/>
    <n v="3.17"/>
    <n v="3818"/>
    <n v="24206.12"/>
    <n v="6.34"/>
    <n v="697"/>
    <n v="3777.74"/>
    <n v="5.42"/>
    <n v="401"/>
    <n v="2859.13"/>
    <n v="7.13"/>
    <n v="9246"/>
    <n v="44569.09"/>
    <x v="2"/>
    <x v="1"/>
    <n v="4.8203644819381353"/>
    <s v="Product2"/>
    <x v="0"/>
    <s v="Growth Year"/>
  </r>
  <r>
    <n v="174"/>
    <d v="2010-11-09T00:00:00"/>
    <x v="0"/>
    <x v="5"/>
    <x v="5"/>
    <n v="2633"/>
    <n v="8346.61"/>
    <n v="3.17"/>
    <n v="652"/>
    <n v="4133.68"/>
    <n v="6.3400000000000007"/>
    <n v="1869"/>
    <n v="10129.98"/>
    <n v="5.42"/>
    <n v="1682"/>
    <n v="11992.66"/>
    <n v="7.13"/>
    <n v="6836"/>
    <n v="34602.93"/>
    <x v="2"/>
    <x v="2"/>
    <n v="5.0618680514921008"/>
    <s v="Product4"/>
    <x v="1"/>
    <s v="Growth Year"/>
  </r>
  <r>
    <n v="175"/>
    <d v="2010-11-10T00:00:00"/>
    <x v="0"/>
    <x v="5"/>
    <x v="5"/>
    <n v="1708"/>
    <n v="5414.36"/>
    <n v="3.17"/>
    <n v="3881"/>
    <n v="24605.54"/>
    <n v="6.34"/>
    <n v="2933"/>
    <n v="15896.86"/>
    <n v="5.42"/>
    <n v="576"/>
    <n v="4106.88"/>
    <n v="7.13"/>
    <n v="9098"/>
    <n v="50023.64"/>
    <x v="2"/>
    <x v="3"/>
    <n v="5.4983117168608482"/>
    <s v="Product2"/>
    <x v="0"/>
    <s v="Growth Year"/>
  </r>
  <r>
    <n v="176"/>
    <d v="2010-11-11T00:00:00"/>
    <x v="0"/>
    <x v="5"/>
    <x v="5"/>
    <n v="833"/>
    <n v="2640.61"/>
    <n v="3.17"/>
    <n v="352"/>
    <n v="2231.6799999999998"/>
    <n v="6.34"/>
    <n v="3143"/>
    <n v="17035.060000000001"/>
    <n v="5.4200000000000008"/>
    <n v="363"/>
    <n v="2588.19"/>
    <n v="7.13"/>
    <n v="4691"/>
    <n v="24495.54"/>
    <x v="2"/>
    <x v="4"/>
    <n v="5.2218162438712428"/>
    <s v="Product3"/>
    <x v="1"/>
    <s v="Growth Year"/>
  </r>
  <r>
    <n v="177"/>
    <d v="2010-11-12T00:00:00"/>
    <x v="0"/>
    <x v="5"/>
    <x v="5"/>
    <n v="5185"/>
    <n v="16436.45"/>
    <n v="3.17"/>
    <n v="3088"/>
    <n v="19577.919999999998"/>
    <n v="6.34"/>
    <n v="4103"/>
    <n v="22238.26"/>
    <n v="5.42"/>
    <n v="355"/>
    <n v="2531.15"/>
    <n v="7.13"/>
    <n v="12731"/>
    <n v="60783.78"/>
    <x v="2"/>
    <x v="5"/>
    <n v="4.7744701908726732"/>
    <s v="Product3"/>
    <x v="0"/>
    <s v="Growth Year"/>
  </r>
  <r>
    <n v="178"/>
    <d v="2010-11-13T00:00:00"/>
    <x v="0"/>
    <x v="5"/>
    <x v="5"/>
    <n v="4865"/>
    <n v="15422.05"/>
    <n v="3.17"/>
    <n v="3951"/>
    <n v="25049.34"/>
    <n v="6.34"/>
    <n v="5405"/>
    <n v="29295.1"/>
    <n v="5.42"/>
    <n v="975"/>
    <n v="6951.75"/>
    <n v="7.13"/>
    <n v="15196"/>
    <n v="76718.240000000005"/>
    <x v="2"/>
    <x v="6"/>
    <n v="5.0485812055804162"/>
    <s v="Product3"/>
    <x v="2"/>
    <s v="Growth Year"/>
  </r>
  <r>
    <n v="179"/>
    <d v="2010-11-14T00:00:00"/>
    <x v="0"/>
    <x v="5"/>
    <x v="5"/>
    <n v="302"/>
    <n v="957.34"/>
    <n v="3.17"/>
    <n v="3568"/>
    <n v="22621.119999999999"/>
    <n v="6.34"/>
    <n v="2467"/>
    <n v="13371.14"/>
    <n v="5.42"/>
    <n v="1238"/>
    <n v="8826.94"/>
    <n v="7.1300000000000008"/>
    <n v="7575"/>
    <n v="45776.54"/>
    <x v="2"/>
    <x v="0"/>
    <n v="6.0431075907590763"/>
    <s v="Product2"/>
    <x v="0"/>
    <s v="Growth Year"/>
  </r>
  <r>
    <n v="180"/>
    <d v="2010-11-15T00:00:00"/>
    <x v="0"/>
    <x v="5"/>
    <x v="5"/>
    <n v="7506"/>
    <n v="23794.02"/>
    <n v="3.17"/>
    <n v="3191"/>
    <n v="20230.939999999999"/>
    <n v="6.34"/>
    <n v="438"/>
    <n v="2373.96"/>
    <n v="5.42"/>
    <n v="1481"/>
    <n v="10559.53"/>
    <n v="7.1300000000000008"/>
    <n v="12616"/>
    <n v="56958.45"/>
    <x v="2"/>
    <x v="1"/>
    <n v="4.5147788522511094"/>
    <s v="Product1"/>
    <x v="0"/>
    <s v="Growth Year"/>
  </r>
  <r>
    <n v="181"/>
    <d v="2010-11-16T00:00:00"/>
    <x v="0"/>
    <x v="5"/>
    <x v="5"/>
    <n v="948"/>
    <n v="3005.16"/>
    <n v="3.17"/>
    <n v="3510"/>
    <n v="22253.4"/>
    <n v="6.3400000000000007"/>
    <n v="3475"/>
    <n v="18834.5"/>
    <n v="5.42"/>
    <n v="1478"/>
    <n v="10538.14"/>
    <n v="7.13"/>
    <n v="9411"/>
    <n v="54631.199999999997"/>
    <x v="2"/>
    <x v="2"/>
    <n v="5.8050366592285618"/>
    <s v="Product2"/>
    <x v="0"/>
    <s v="Growth Year"/>
  </r>
  <r>
    <n v="182"/>
    <d v="2010-11-17T00:00:00"/>
    <x v="0"/>
    <x v="5"/>
    <x v="5"/>
    <n v="2047"/>
    <n v="6488.99"/>
    <n v="3.17"/>
    <n v="2179"/>
    <n v="13814.86"/>
    <n v="6.34"/>
    <n v="2797"/>
    <n v="15159.74"/>
    <n v="5.42"/>
    <n v="1064"/>
    <n v="7586.32"/>
    <n v="7.13"/>
    <n v="8087"/>
    <n v="43049.91"/>
    <x v="2"/>
    <x v="3"/>
    <n v="5.3233473475949058"/>
    <s v="Product3"/>
    <x v="0"/>
    <s v="Growth Year"/>
  </r>
  <r>
    <n v="183"/>
    <d v="2010-11-18T00:00:00"/>
    <x v="0"/>
    <x v="5"/>
    <x v="5"/>
    <n v="3100"/>
    <n v="9827"/>
    <n v="3.17"/>
    <n v="2064"/>
    <n v="13085.76"/>
    <n v="6.34"/>
    <n v="1988"/>
    <n v="10774.96"/>
    <n v="5.42"/>
    <n v="712"/>
    <n v="5076.5600000000004"/>
    <n v="7.1300000000000008"/>
    <n v="7864"/>
    <n v="38764.28"/>
    <x v="2"/>
    <x v="4"/>
    <n v="4.9293336724313326"/>
    <s v="Product2"/>
    <x v="1"/>
    <s v="Growth Year"/>
  </r>
  <r>
    <n v="184"/>
    <d v="2010-11-19T00:00:00"/>
    <x v="0"/>
    <x v="5"/>
    <x v="5"/>
    <n v="6094"/>
    <n v="19317.98"/>
    <n v="3.17"/>
    <n v="1287"/>
    <n v="8159.58"/>
    <n v="6.34"/>
    <n v="4889"/>
    <n v="26498.38"/>
    <n v="5.42"/>
    <n v="1795"/>
    <n v="12798.35"/>
    <n v="7.13"/>
    <n v="14065"/>
    <n v="66774.289999999994"/>
    <x v="2"/>
    <x v="5"/>
    <n v="4.7475499466761457"/>
    <s v="Product3"/>
    <x v="0"/>
    <s v="Growth Year"/>
  </r>
  <r>
    <n v="185"/>
    <d v="2010-11-20T00:00:00"/>
    <x v="0"/>
    <x v="5"/>
    <x v="5"/>
    <n v="3837"/>
    <n v="12163.29"/>
    <n v="3.17"/>
    <n v="1440"/>
    <n v="9129.6"/>
    <n v="6.34"/>
    <n v="3623"/>
    <n v="19636.66"/>
    <n v="5.42"/>
    <n v="518"/>
    <n v="3693.34"/>
    <n v="7.13"/>
    <n v="9418"/>
    <n v="44622.89"/>
    <x v="2"/>
    <x v="6"/>
    <n v="4.7380431089403272"/>
    <s v="Product3"/>
    <x v="0"/>
    <s v="Growth Year"/>
  </r>
  <r>
    <n v="186"/>
    <d v="2010-11-21T00:00:00"/>
    <x v="0"/>
    <x v="5"/>
    <x v="5"/>
    <n v="7427"/>
    <n v="23543.59"/>
    <n v="3.17"/>
    <n v="2519"/>
    <n v="15970.46"/>
    <n v="6.34"/>
    <n v="831"/>
    <n v="4504.0200000000004"/>
    <n v="5.4200000000000008"/>
    <n v="1182"/>
    <n v="8427.66"/>
    <n v="7.13"/>
    <n v="11959"/>
    <n v="52445.73"/>
    <x v="2"/>
    <x v="0"/>
    <n v="4.3854611589597798"/>
    <s v="Product1"/>
    <x v="0"/>
    <s v="Growth Year"/>
  </r>
  <r>
    <n v="187"/>
    <d v="2010-11-22T00:00:00"/>
    <x v="0"/>
    <x v="5"/>
    <x v="5"/>
    <n v="2324"/>
    <n v="7367.08"/>
    <n v="3.17"/>
    <n v="357"/>
    <n v="2263.38"/>
    <n v="6.3400000000000007"/>
    <n v="2214"/>
    <n v="11999.88"/>
    <n v="5.42"/>
    <n v="335"/>
    <n v="2388.5500000000002"/>
    <n v="7.1300000000000008"/>
    <n v="5230"/>
    <n v="24018.89"/>
    <x v="2"/>
    <x v="1"/>
    <n v="4.5925219885277242"/>
    <s v="Product3"/>
    <x v="1"/>
    <s v="Growth Year"/>
  </r>
  <r>
    <n v="188"/>
    <d v="2010-11-23T00:00:00"/>
    <x v="0"/>
    <x v="5"/>
    <x v="5"/>
    <n v="648"/>
    <n v="2054.16"/>
    <n v="3.17"/>
    <n v="2866"/>
    <n v="18170.439999999999"/>
    <n v="6.34"/>
    <n v="5649"/>
    <n v="30617.58"/>
    <n v="5.42"/>
    <n v="1474"/>
    <n v="10509.62"/>
    <n v="7.1300000000000008"/>
    <n v="10637"/>
    <n v="61351.8"/>
    <x v="2"/>
    <x v="2"/>
    <n v="5.7677728682899314"/>
    <s v="Product3"/>
    <x v="0"/>
    <s v="Growth Year"/>
  </r>
  <r>
    <n v="189"/>
    <d v="2010-11-24T00:00:00"/>
    <x v="0"/>
    <x v="5"/>
    <x v="5"/>
    <n v="2555"/>
    <n v="8099.35"/>
    <n v="3.17"/>
    <n v="3417"/>
    <n v="21663.78"/>
    <n v="6.34"/>
    <n v="3839"/>
    <n v="20807.38"/>
    <n v="5.42"/>
    <n v="1345"/>
    <n v="9589.85"/>
    <n v="7.13"/>
    <n v="11156"/>
    <n v="60160.36"/>
    <x v="2"/>
    <x v="3"/>
    <n v="5.3926461097167442"/>
    <s v="Product2"/>
    <x v="0"/>
    <s v="Growth Year"/>
  </r>
  <r>
    <n v="190"/>
    <d v="2010-11-25T00:00:00"/>
    <x v="0"/>
    <x v="5"/>
    <x v="5"/>
    <n v="1969"/>
    <n v="6241.73"/>
    <n v="3.17"/>
    <n v="1090"/>
    <n v="6910.6"/>
    <n v="6.3400000000000007"/>
    <n v="4935"/>
    <n v="26747.7"/>
    <n v="5.42"/>
    <n v="1615"/>
    <n v="11514.95"/>
    <n v="7.1300000000000008"/>
    <n v="9609"/>
    <n v="51414.98"/>
    <x v="2"/>
    <x v="4"/>
    <n v="5.3507107919658656"/>
    <s v="Product3"/>
    <x v="0"/>
    <s v="Growth Year"/>
  </r>
  <r>
    <n v="191"/>
    <d v="2010-11-26T00:00:00"/>
    <x v="0"/>
    <x v="5"/>
    <x v="5"/>
    <n v="398"/>
    <n v="1261.6600000000001"/>
    <n v="3.17"/>
    <n v="976"/>
    <n v="6187.84"/>
    <n v="6.34"/>
    <n v="4694"/>
    <n v="25441.48"/>
    <n v="5.42"/>
    <n v="355"/>
    <n v="2531.15"/>
    <n v="7.13"/>
    <n v="6423"/>
    <n v="35422.129999999997"/>
    <x v="2"/>
    <x v="5"/>
    <n v="5.5148886813015725"/>
    <s v="Product3"/>
    <x v="1"/>
    <s v="Growth Year"/>
  </r>
  <r>
    <n v="192"/>
    <d v="2010-11-27T00:00:00"/>
    <x v="0"/>
    <x v="5"/>
    <x v="5"/>
    <n v="4036"/>
    <n v="12794.12"/>
    <n v="3.17"/>
    <n v="3114"/>
    <n v="19742.759999999998"/>
    <n v="6.34"/>
    <n v="3744"/>
    <n v="20292.48"/>
    <n v="5.42"/>
    <n v="498"/>
    <n v="3550.74"/>
    <n v="7.13"/>
    <n v="11392"/>
    <n v="56380.1"/>
    <x v="2"/>
    <x v="6"/>
    <n v="4.9490958567415726"/>
    <s v="Product3"/>
    <x v="0"/>
    <s v="Growth Year"/>
  </r>
  <r>
    <n v="193"/>
    <d v="2010-11-28T00:00:00"/>
    <x v="0"/>
    <x v="5"/>
    <x v="5"/>
    <n v="1804"/>
    <n v="5718.68"/>
    <n v="3.17"/>
    <n v="2575"/>
    <n v="16325.5"/>
    <n v="6.34"/>
    <n v="5852"/>
    <n v="31717.84"/>
    <n v="5.42"/>
    <n v="1478"/>
    <n v="10538.14"/>
    <n v="7.13"/>
    <n v="11709"/>
    <n v="64300.160000000003"/>
    <x v="2"/>
    <x v="0"/>
    <n v="5.4915159279186954"/>
    <s v="Product3"/>
    <x v="0"/>
    <s v="Growth Year"/>
  </r>
  <r>
    <n v="194"/>
    <d v="2010-11-29T00:00:00"/>
    <x v="0"/>
    <x v="5"/>
    <x v="5"/>
    <n v="6997"/>
    <n v="22180.49"/>
    <n v="3.17"/>
    <n v="3913"/>
    <n v="24808.42"/>
    <n v="6.34"/>
    <n v="5577"/>
    <n v="30227.34"/>
    <n v="5.42"/>
    <n v="1827"/>
    <n v="13026.51"/>
    <n v="7.13"/>
    <n v="18314"/>
    <n v="90242.76"/>
    <x v="2"/>
    <x v="1"/>
    <n v="4.9275286665938625"/>
    <s v="Product3"/>
    <x v="2"/>
    <s v="Growth Year"/>
  </r>
  <r>
    <n v="195"/>
    <d v="2010-11-30T00:00:00"/>
    <x v="0"/>
    <x v="5"/>
    <x v="5"/>
    <n v="1655"/>
    <n v="5246.35"/>
    <n v="3.17"/>
    <n v="2876"/>
    <n v="18233.84"/>
    <n v="6.34"/>
    <n v="4278"/>
    <n v="23186.76"/>
    <n v="5.42"/>
    <n v="1361"/>
    <n v="9703.93"/>
    <n v="7.13"/>
    <n v="10170"/>
    <n v="56370.879999999997"/>
    <x v="2"/>
    <x v="2"/>
    <n v="5.542859390363815"/>
    <s v="Product3"/>
    <x v="0"/>
    <s v="Growth Year"/>
  </r>
  <r>
    <n v="196"/>
    <d v="2010-12-01T00:00:00"/>
    <x v="0"/>
    <x v="6"/>
    <x v="6"/>
    <n v="1736"/>
    <n v="5503.12"/>
    <n v="3.17"/>
    <n v="911"/>
    <n v="5775.74"/>
    <n v="6.34"/>
    <n v="405"/>
    <n v="2195.1"/>
    <n v="5.42"/>
    <n v="1682"/>
    <n v="11992.66"/>
    <n v="7.13"/>
    <n v="4734"/>
    <n v="25466.62"/>
    <x v="2"/>
    <x v="3"/>
    <n v="5.3795141529362063"/>
    <s v="Product4"/>
    <x v="1"/>
    <s v="Growth Year"/>
  </r>
  <r>
    <n v="197"/>
    <d v="2010-12-02T00:00:00"/>
    <x v="0"/>
    <x v="6"/>
    <x v="6"/>
    <n v="6374"/>
    <n v="20205.580000000002"/>
    <n v="3.17"/>
    <n v="1409"/>
    <n v="8933.06"/>
    <n v="6.34"/>
    <n v="5807"/>
    <n v="31473.94"/>
    <n v="5.42"/>
    <n v="1056"/>
    <n v="7529.28"/>
    <n v="7.13"/>
    <n v="14646"/>
    <n v="68141.86"/>
    <x v="2"/>
    <x v="4"/>
    <n v="4.6525918339478354"/>
    <s v="Product3"/>
    <x v="0"/>
    <s v="Growth Year"/>
  </r>
  <r>
    <n v="198"/>
    <d v="2010-12-03T00:00:00"/>
    <x v="0"/>
    <x v="6"/>
    <x v="6"/>
    <n v="969"/>
    <n v="3071.73"/>
    <n v="3.17"/>
    <n v="2566"/>
    <n v="16268.44"/>
    <n v="6.34"/>
    <n v="716"/>
    <n v="3880.72"/>
    <n v="5.42"/>
    <n v="1478"/>
    <n v="10538.14"/>
    <n v="7.13"/>
    <n v="5729"/>
    <n v="33759.03"/>
    <x v="2"/>
    <x v="5"/>
    <n v="5.8926566591028102"/>
    <s v="Product2"/>
    <x v="1"/>
    <s v="Growth Year"/>
  </r>
  <r>
    <n v="199"/>
    <d v="2010-12-04T00:00:00"/>
    <x v="0"/>
    <x v="6"/>
    <x v="6"/>
    <n v="3556"/>
    <n v="11272.52"/>
    <n v="3.17"/>
    <n v="3903"/>
    <n v="24745.02"/>
    <n v="6.34"/>
    <n v="5729"/>
    <n v="31051.18"/>
    <n v="5.42"/>
    <n v="637"/>
    <n v="4541.8100000000004"/>
    <n v="7.1300000000000008"/>
    <n v="13825"/>
    <n v="71610.53"/>
    <x v="2"/>
    <x v="6"/>
    <n v="5.1797851717902352"/>
    <s v="Product3"/>
    <x v="2"/>
    <s v="Growth Year"/>
  </r>
  <r>
    <n v="200"/>
    <d v="2010-12-05T00:00:00"/>
    <x v="0"/>
    <x v="6"/>
    <x v="6"/>
    <n v="1596"/>
    <n v="5059.32"/>
    <n v="3.17"/>
    <n v="3228"/>
    <n v="20465.52"/>
    <n v="6.34"/>
    <n v="351"/>
    <n v="1902.42"/>
    <n v="5.42"/>
    <n v="1825"/>
    <n v="13012.25"/>
    <n v="7.13"/>
    <n v="7000"/>
    <n v="40439.51"/>
    <x v="2"/>
    <x v="0"/>
    <n v="5.7770728571428576"/>
    <s v="Product2"/>
    <x v="0"/>
    <s v="Growth Year"/>
  </r>
  <r>
    <n v="201"/>
    <d v="2010-12-06T00:00:00"/>
    <x v="0"/>
    <x v="6"/>
    <x v="6"/>
    <n v="5138"/>
    <n v="16287.46"/>
    <n v="3.17"/>
    <n v="3926"/>
    <n v="24890.84"/>
    <n v="6.34"/>
    <n v="4864"/>
    <n v="26362.880000000001"/>
    <n v="5.42"/>
    <n v="256"/>
    <n v="1825.28"/>
    <n v="7.13"/>
    <n v="14184"/>
    <n v="69366.460000000006"/>
    <x v="2"/>
    <x v="1"/>
    <n v="4.8904723632261708"/>
    <s v="Product3"/>
    <x v="0"/>
    <s v="Growth Year"/>
  </r>
  <r>
    <n v="202"/>
    <d v="2010-12-07T00:00:00"/>
    <x v="0"/>
    <x v="6"/>
    <x v="6"/>
    <n v="6821"/>
    <n v="21622.57"/>
    <n v="3.17"/>
    <n v="2510"/>
    <n v="15913.4"/>
    <n v="6.34"/>
    <n v="3503"/>
    <n v="18986.259999999998"/>
    <n v="5.42"/>
    <n v="597"/>
    <n v="4256.6099999999997"/>
    <n v="7.13"/>
    <n v="13431"/>
    <n v="60778.84"/>
    <x v="2"/>
    <x v="2"/>
    <n v="4.5252654307199762"/>
    <s v="Product1"/>
    <x v="0"/>
    <s v="Growth Year"/>
  </r>
  <r>
    <n v="203"/>
    <d v="2010-12-08T00:00:00"/>
    <x v="0"/>
    <x v="6"/>
    <x v="6"/>
    <n v="5877"/>
    <n v="18630.09"/>
    <n v="3.17"/>
    <n v="1567"/>
    <n v="9934.7800000000007"/>
    <n v="6.3400000000000007"/>
    <n v="4069"/>
    <n v="22053.98"/>
    <n v="5.42"/>
    <n v="636"/>
    <n v="4534.68"/>
    <n v="7.1300000000000008"/>
    <n v="12149"/>
    <n v="55153.53"/>
    <x v="2"/>
    <x v="3"/>
    <n v="4.5397588278870691"/>
    <s v="Product3"/>
    <x v="0"/>
    <s v="Growth Year"/>
  </r>
  <r>
    <n v="204"/>
    <d v="2010-12-09T00:00:00"/>
    <x v="0"/>
    <x v="6"/>
    <x v="6"/>
    <n v="5135"/>
    <n v="16277.95"/>
    <n v="3.17"/>
    <n v="1774"/>
    <n v="11247.16"/>
    <n v="6.34"/>
    <n v="1870"/>
    <n v="10135.4"/>
    <n v="5.42"/>
    <n v="652"/>
    <n v="4648.76"/>
    <n v="7.13"/>
    <n v="9431"/>
    <n v="42309.27"/>
    <x v="2"/>
    <x v="4"/>
    <n v="4.4861912840631959"/>
    <s v="Product1"/>
    <x v="0"/>
    <s v="Growth Year"/>
  </r>
  <r>
    <n v="205"/>
    <d v="2010-12-10T00:00:00"/>
    <x v="0"/>
    <x v="6"/>
    <x v="6"/>
    <n v="5244"/>
    <n v="16623.48"/>
    <n v="3.17"/>
    <n v="2991"/>
    <n v="18962.939999999999"/>
    <n v="6.34"/>
    <n v="3217"/>
    <n v="17436.14"/>
    <n v="5.42"/>
    <n v="1910"/>
    <n v="13618.3"/>
    <n v="7.13"/>
    <n v="13362"/>
    <n v="66640.86"/>
    <x v="2"/>
    <x v="5"/>
    <n v="4.9873417153120787"/>
    <s v="Product2"/>
    <x v="0"/>
    <s v="Growth Year"/>
  </r>
  <r>
    <n v="206"/>
    <d v="2010-12-11T00:00:00"/>
    <x v="0"/>
    <x v="6"/>
    <x v="6"/>
    <n v="2610"/>
    <n v="8273.7000000000007"/>
    <n v="3.17"/>
    <n v="3664"/>
    <n v="23229.759999999998"/>
    <n v="6.34"/>
    <n v="4707"/>
    <n v="25511.94"/>
    <n v="5.42"/>
    <n v="728"/>
    <n v="5190.6400000000003"/>
    <n v="7.1300000000000008"/>
    <n v="11709"/>
    <n v="62206.04"/>
    <x v="2"/>
    <x v="6"/>
    <n v="5.3126688871808012"/>
    <s v="Product3"/>
    <x v="0"/>
    <s v="Growth Year"/>
  </r>
  <r>
    <n v="207"/>
    <d v="2010-12-12T00:00:00"/>
    <x v="0"/>
    <x v="6"/>
    <x v="6"/>
    <n v="4116"/>
    <n v="13047.72"/>
    <n v="3.17"/>
    <n v="3549"/>
    <n v="22500.66"/>
    <n v="6.34"/>
    <n v="4374"/>
    <n v="23707.08"/>
    <n v="5.4200000000000008"/>
    <n v="1179"/>
    <n v="8406.27"/>
    <n v="7.1300000000000008"/>
    <n v="13218"/>
    <n v="67661.73"/>
    <x v="2"/>
    <x v="0"/>
    <n v="5.1189083068542889"/>
    <s v="Product3"/>
    <x v="0"/>
    <s v="Growth Year"/>
  </r>
  <r>
    <n v="208"/>
    <d v="2010-12-13T00:00:00"/>
    <x v="0"/>
    <x v="6"/>
    <x v="6"/>
    <n v="5843"/>
    <n v="18522.310000000001"/>
    <n v="3.17"/>
    <n v="2283"/>
    <n v="14474.22"/>
    <n v="6.34"/>
    <n v="4160"/>
    <n v="22547.200000000001"/>
    <n v="5.42"/>
    <n v="1239"/>
    <n v="8834.07"/>
    <n v="7.13"/>
    <n v="13525"/>
    <n v="64377.8"/>
    <x v="2"/>
    <x v="1"/>
    <n v="4.759911275415897"/>
    <s v="Product3"/>
    <x v="0"/>
    <s v="Growth Year"/>
  </r>
  <r>
    <n v="209"/>
    <d v="2010-12-14T00:00:00"/>
    <x v="0"/>
    <x v="6"/>
    <x v="6"/>
    <n v="5274"/>
    <n v="16718.580000000002"/>
    <n v="3.17"/>
    <n v="978"/>
    <n v="6200.52"/>
    <n v="6.3400000000000007"/>
    <n v="3655"/>
    <n v="19810.099999999999"/>
    <n v="5.42"/>
    <n v="1788"/>
    <n v="12748.44"/>
    <n v="7.13"/>
    <n v="11695"/>
    <n v="55477.64"/>
    <x v="2"/>
    <x v="2"/>
    <n v="4.743705857203933"/>
    <s v="Product3"/>
    <x v="0"/>
    <s v="Growth Year"/>
  </r>
  <r>
    <n v="210"/>
    <d v="2010-12-15T00:00:00"/>
    <x v="0"/>
    <x v="6"/>
    <x v="6"/>
    <n v="2143"/>
    <n v="6793.31"/>
    <n v="3.17"/>
    <n v="1253"/>
    <n v="7944.02"/>
    <n v="6.3400000000000007"/>
    <n v="3742"/>
    <n v="20281.64"/>
    <n v="5.42"/>
    <n v="329"/>
    <n v="2345.77"/>
    <n v="7.13"/>
    <n v="7467"/>
    <n v="37364.74"/>
    <x v="2"/>
    <x v="3"/>
    <n v="5.0039828579081291"/>
    <s v="Product3"/>
    <x v="1"/>
    <s v="Growth Year"/>
  </r>
  <r>
    <n v="211"/>
    <d v="2010-12-16T00:00:00"/>
    <x v="0"/>
    <x v="6"/>
    <x v="6"/>
    <n v="7014"/>
    <n v="22234.38"/>
    <n v="3.17"/>
    <n v="2877"/>
    <n v="18240.18"/>
    <n v="6.34"/>
    <n v="2129"/>
    <n v="11539.18"/>
    <n v="5.42"/>
    <n v="1012"/>
    <n v="7215.56"/>
    <n v="7.1300000000000008"/>
    <n v="13032"/>
    <n v="59229.3"/>
    <x v="2"/>
    <x v="4"/>
    <n v="4.5449125230202583"/>
    <s v="Product1"/>
    <x v="0"/>
    <s v="Growth Year"/>
  </r>
  <r>
    <n v="212"/>
    <d v="2010-12-17T00:00:00"/>
    <x v="0"/>
    <x v="6"/>
    <x v="6"/>
    <n v="4408"/>
    <n v="13973.36"/>
    <n v="3.17"/>
    <n v="692"/>
    <n v="4387.28"/>
    <n v="6.34"/>
    <n v="3389"/>
    <n v="18368.38"/>
    <n v="5.42"/>
    <n v="434"/>
    <n v="3094.42"/>
    <n v="7.13"/>
    <n v="8923"/>
    <n v="39823.440000000002"/>
    <x v="2"/>
    <x v="5"/>
    <n v="4.4630101983637793"/>
    <s v="Product3"/>
    <x v="1"/>
    <s v="Growth Year"/>
  </r>
  <r>
    <n v="213"/>
    <d v="2010-12-18T00:00:00"/>
    <x v="0"/>
    <x v="6"/>
    <x v="6"/>
    <n v="5578"/>
    <n v="17682.259999999998"/>
    <n v="3.17"/>
    <n v="2699"/>
    <n v="17111.66"/>
    <n v="6.34"/>
    <n v="2917"/>
    <n v="15810.14"/>
    <n v="5.42"/>
    <n v="960"/>
    <n v="6844.8"/>
    <n v="7.13"/>
    <n v="12154"/>
    <n v="57448.86"/>
    <x v="2"/>
    <x v="6"/>
    <n v="4.7267451044923483"/>
    <s v="Product1"/>
    <x v="0"/>
    <s v="Growth Year"/>
  </r>
  <r>
    <n v="214"/>
    <d v="2010-12-19T00:00:00"/>
    <x v="0"/>
    <x v="6"/>
    <x v="6"/>
    <n v="5930"/>
    <n v="18798.099999999999"/>
    <n v="3.17"/>
    <n v="1998"/>
    <n v="12667.32"/>
    <n v="6.34"/>
    <n v="3351"/>
    <n v="18162.419999999998"/>
    <n v="5.419999999999999"/>
    <n v="268"/>
    <n v="1910.84"/>
    <n v="7.13"/>
    <n v="11547"/>
    <n v="51538.68"/>
    <x v="2"/>
    <x v="0"/>
    <n v="4.4633826968043646"/>
    <s v="Product1"/>
    <x v="0"/>
    <s v="Growth Year"/>
  </r>
  <r>
    <n v="215"/>
    <d v="2010-12-20T00:00:00"/>
    <x v="0"/>
    <x v="6"/>
    <x v="6"/>
    <n v="3619"/>
    <n v="11472.23"/>
    <n v="3.17"/>
    <n v="575"/>
    <n v="3645.5"/>
    <n v="6.34"/>
    <n v="1983"/>
    <n v="10747.86"/>
    <n v="5.42"/>
    <n v="1372"/>
    <n v="9782.36"/>
    <n v="7.1300000000000008"/>
    <n v="7549"/>
    <n v="35647.949999999997"/>
    <x v="2"/>
    <x v="1"/>
    <n v="4.7222082395019207"/>
    <s v="Product1"/>
    <x v="1"/>
    <s v="Growth Year"/>
  </r>
  <r>
    <n v="216"/>
    <d v="2010-12-21T00:00:00"/>
    <x v="0"/>
    <x v="6"/>
    <x v="6"/>
    <n v="575"/>
    <n v="1822.75"/>
    <n v="3.17"/>
    <n v="1261"/>
    <n v="7994.74"/>
    <n v="6.34"/>
    <n v="5039"/>
    <n v="27311.38"/>
    <n v="5.42"/>
    <n v="1056"/>
    <n v="7529.28"/>
    <n v="7.13"/>
    <n v="7931"/>
    <n v="44658.15"/>
    <x v="2"/>
    <x v="2"/>
    <n v="5.6308346992813014"/>
    <s v="Product3"/>
    <x v="0"/>
    <s v="Growth Year"/>
  </r>
  <r>
    <n v="217"/>
    <d v="2010-12-22T00:00:00"/>
    <x v="0"/>
    <x v="6"/>
    <x v="6"/>
    <n v="7064"/>
    <n v="22392.880000000001"/>
    <n v="3.17"/>
    <n v="3919"/>
    <n v="24846.46"/>
    <n v="6.34"/>
    <n v="2005"/>
    <n v="10867.1"/>
    <n v="5.42"/>
    <n v="1893"/>
    <n v="13497.09"/>
    <n v="7.13"/>
    <n v="14881"/>
    <n v="71603.53"/>
    <x v="2"/>
    <x v="3"/>
    <n v="4.8117418184261807"/>
    <s v="Product2"/>
    <x v="2"/>
    <s v="Growth Year"/>
  </r>
  <r>
    <n v="218"/>
    <d v="2010-12-23T00:00:00"/>
    <x v="0"/>
    <x v="6"/>
    <x v="6"/>
    <n v="651"/>
    <n v="2063.67"/>
    <n v="3.17"/>
    <n v="3418"/>
    <n v="21670.12"/>
    <n v="6.34"/>
    <n v="5831"/>
    <n v="31604.02"/>
    <n v="5.42"/>
    <n v="1018"/>
    <n v="7258.34"/>
    <n v="7.13"/>
    <n v="10918"/>
    <n v="62596.15"/>
    <x v="2"/>
    <x v="4"/>
    <n v="5.7332982231177869"/>
    <s v="Product3"/>
    <x v="0"/>
    <s v="Growth Year"/>
  </r>
  <r>
    <n v="219"/>
    <d v="2010-12-24T00:00:00"/>
    <x v="0"/>
    <x v="6"/>
    <x v="6"/>
    <n v="5006"/>
    <n v="15869.02"/>
    <n v="3.17"/>
    <n v="752"/>
    <n v="4767.68"/>
    <n v="6.3400000000000007"/>
    <n v="4432"/>
    <n v="24021.439999999999"/>
    <n v="5.42"/>
    <n v="706"/>
    <n v="5033.78"/>
    <n v="7.13"/>
    <n v="10896"/>
    <n v="49691.92"/>
    <x v="2"/>
    <x v="5"/>
    <n v="4.5605653450807635"/>
    <s v="Product3"/>
    <x v="0"/>
    <s v="Growth Year"/>
  </r>
  <r>
    <n v="220"/>
    <d v="2010-12-25T00:00:00"/>
    <x v="0"/>
    <x v="6"/>
    <x v="6"/>
    <n v="374"/>
    <n v="1185.58"/>
    <n v="3.17"/>
    <n v="970"/>
    <n v="6149.8"/>
    <n v="6.34"/>
    <n v="511"/>
    <n v="2769.62"/>
    <n v="5.42"/>
    <n v="1005"/>
    <n v="7165.65"/>
    <n v="7.13"/>
    <n v="2860"/>
    <n v="17270.650000000001"/>
    <x v="2"/>
    <x v="6"/>
    <n v="6.0386888111888117"/>
    <s v="Product4"/>
    <x v="1"/>
    <s v="Growth Year"/>
  </r>
  <r>
    <n v="221"/>
    <d v="2010-12-26T00:00:00"/>
    <x v="0"/>
    <x v="6"/>
    <x v="6"/>
    <n v="3398"/>
    <n v="10771.66"/>
    <n v="3.17"/>
    <n v="1524"/>
    <n v="9662.16"/>
    <n v="6.34"/>
    <n v="5864"/>
    <n v="31782.880000000001"/>
    <n v="5.42"/>
    <n v="725"/>
    <n v="5169.25"/>
    <n v="7.13"/>
    <n v="11511"/>
    <n v="57385.95"/>
    <x v="2"/>
    <x v="0"/>
    <n v="4.9853140474328903"/>
    <s v="Product3"/>
    <x v="0"/>
    <s v="Growth Year"/>
  </r>
  <r>
    <n v="222"/>
    <d v="2010-12-27T00:00:00"/>
    <x v="0"/>
    <x v="6"/>
    <x v="6"/>
    <n v="7935"/>
    <n v="25153.95"/>
    <n v="3.17"/>
    <n v="1473"/>
    <n v="9338.82"/>
    <n v="6.34"/>
    <n v="5052"/>
    <n v="27381.84"/>
    <n v="5.42"/>
    <n v="1955"/>
    <n v="13939.15"/>
    <n v="7.13"/>
    <n v="16415"/>
    <n v="75813.759999999995"/>
    <x v="2"/>
    <x v="1"/>
    <n v="4.6185659457812971"/>
    <s v="Product3"/>
    <x v="2"/>
    <s v="Growth Year"/>
  </r>
  <r>
    <n v="223"/>
    <d v="2010-12-28T00:00:00"/>
    <x v="0"/>
    <x v="6"/>
    <x v="6"/>
    <n v="2801"/>
    <n v="8879.17"/>
    <n v="3.17"/>
    <n v="1773"/>
    <n v="11240.82"/>
    <n v="6.34"/>
    <n v="2744"/>
    <n v="14872.48"/>
    <n v="5.42"/>
    <n v="1810"/>
    <n v="12905.3"/>
    <n v="7.13"/>
    <n v="9128"/>
    <n v="47897.77"/>
    <x v="2"/>
    <x v="2"/>
    <n v="5.2473455302366343"/>
    <s v="Product3"/>
    <x v="0"/>
    <s v="Growth Year"/>
  </r>
  <r>
    <n v="224"/>
    <d v="2010-12-29T00:00:00"/>
    <x v="0"/>
    <x v="6"/>
    <x v="6"/>
    <n v="6443"/>
    <n v="20424.310000000001"/>
    <n v="3.17"/>
    <n v="1773"/>
    <n v="11240.82"/>
    <n v="6.34"/>
    <n v="3781"/>
    <n v="20493.02"/>
    <n v="5.42"/>
    <n v="942"/>
    <n v="6716.46"/>
    <n v="7.13"/>
    <n v="12939"/>
    <n v="58874.61"/>
    <x v="2"/>
    <x v="3"/>
    <n v="4.5501669371667051"/>
    <s v="Product3"/>
    <x v="0"/>
    <s v="Growth Year"/>
  </r>
  <r>
    <n v="225"/>
    <d v="2010-12-30T00:00:00"/>
    <x v="0"/>
    <x v="6"/>
    <x v="6"/>
    <n v="6216"/>
    <n v="19704.72"/>
    <n v="3.17"/>
    <n v="3519"/>
    <n v="22310.46"/>
    <n v="6.34"/>
    <n v="5529"/>
    <n v="29967.18"/>
    <n v="5.42"/>
    <n v="1807"/>
    <n v="12883.91"/>
    <n v="7.13"/>
    <n v="17071"/>
    <n v="84866.27"/>
    <x v="2"/>
    <x v="4"/>
    <n v="4.9713707457090974"/>
    <s v="Product3"/>
    <x v="2"/>
    <s v="Growth Year"/>
  </r>
  <r>
    <n v="226"/>
    <d v="2011-01-01T00:00:00"/>
    <x v="1"/>
    <x v="7"/>
    <x v="7"/>
    <n v="281"/>
    <n v="890.77"/>
    <n v="3.17"/>
    <n v="3956"/>
    <n v="25081.040000000001"/>
    <n v="6.34"/>
    <n v="4186"/>
    <n v="22688.12"/>
    <n v="5.42"/>
    <n v="1537"/>
    <n v="10958.81"/>
    <n v="7.13"/>
    <n v="9960"/>
    <n v="59618.74"/>
    <x v="3"/>
    <x v="6"/>
    <n v="5.9858172690763052"/>
    <s v="Product2"/>
    <x v="0"/>
    <s v="Growth Year"/>
  </r>
  <r>
    <n v="227"/>
    <d v="2011-01-02T00:00:00"/>
    <x v="1"/>
    <x v="7"/>
    <x v="7"/>
    <n v="7665"/>
    <n v="24298.05"/>
    <n v="3.17"/>
    <n v="1350"/>
    <n v="8559"/>
    <n v="6.34"/>
    <n v="4266"/>
    <n v="23121.72"/>
    <n v="5.42"/>
    <n v="1789"/>
    <n v="12755.57"/>
    <n v="7.13"/>
    <n v="15070"/>
    <n v="68734.34"/>
    <x v="3"/>
    <x v="0"/>
    <n v="4.5610046449900459"/>
    <s v="Product1"/>
    <x v="0"/>
    <s v="Growth Year"/>
  </r>
  <r>
    <n v="228"/>
    <d v="2011-01-03T00:00:00"/>
    <x v="1"/>
    <x v="7"/>
    <x v="7"/>
    <n v="937"/>
    <n v="2970.29"/>
    <n v="3.17"/>
    <n v="3758"/>
    <n v="23825.72"/>
    <n v="6.3400000000000007"/>
    <n v="4311"/>
    <n v="23365.62"/>
    <n v="5.42"/>
    <n v="314"/>
    <n v="2238.8200000000002"/>
    <n v="7.1300000000000008"/>
    <n v="9320"/>
    <n v="52400.45"/>
    <x v="3"/>
    <x v="1"/>
    <n v="5.622365879828326"/>
    <s v="Product2"/>
    <x v="0"/>
    <s v="Growth Year"/>
  </r>
  <r>
    <n v="229"/>
    <d v="2011-01-04T00:00:00"/>
    <x v="1"/>
    <x v="7"/>
    <x v="7"/>
    <n v="6378"/>
    <n v="20218.259999999998"/>
    <n v="3.17"/>
    <n v="968"/>
    <n v="6137.12"/>
    <n v="6.34"/>
    <n v="4530"/>
    <n v="24552.6"/>
    <n v="5.42"/>
    <n v="995"/>
    <n v="7094.35"/>
    <n v="7.1300000000000008"/>
    <n v="12871"/>
    <n v="58002.33"/>
    <x v="3"/>
    <x v="2"/>
    <n v="4.5064353974050189"/>
    <s v="Product3"/>
    <x v="0"/>
    <s v="Growth Year"/>
  </r>
  <r>
    <n v="230"/>
    <d v="2011-01-05T00:00:00"/>
    <x v="1"/>
    <x v="7"/>
    <x v="7"/>
    <n v="731"/>
    <n v="2317.27"/>
    <n v="3.17"/>
    <n v="2174"/>
    <n v="13783.16"/>
    <n v="6.34"/>
    <n v="5908"/>
    <n v="32021.360000000001"/>
    <n v="5.42"/>
    <n v="1505"/>
    <n v="10730.65"/>
    <n v="7.13"/>
    <n v="10318"/>
    <n v="58852.44"/>
    <x v="3"/>
    <x v="3"/>
    <n v="5.7038612134134521"/>
    <s v="Product3"/>
    <x v="0"/>
    <s v="Growth Year"/>
  </r>
  <r>
    <n v="231"/>
    <d v="2011-01-06T00:00:00"/>
    <x v="1"/>
    <x v="7"/>
    <x v="7"/>
    <n v="2032"/>
    <n v="6441.44"/>
    <n v="3.17"/>
    <n v="3556"/>
    <n v="22545.040000000001"/>
    <n v="6.34"/>
    <n v="349"/>
    <n v="1891.58"/>
    <n v="5.42"/>
    <n v="815"/>
    <n v="5810.95"/>
    <n v="7.13"/>
    <n v="6752"/>
    <n v="36689.01"/>
    <x v="3"/>
    <x v="4"/>
    <n v="5.4337988744075831"/>
    <s v="Product2"/>
    <x v="1"/>
    <s v="Growth Year"/>
  </r>
  <r>
    <n v="232"/>
    <d v="2011-01-07T00:00:00"/>
    <x v="1"/>
    <x v="7"/>
    <x v="7"/>
    <n v="1514"/>
    <n v="4799.38"/>
    <n v="3.17"/>
    <n v="3321"/>
    <n v="21055.14"/>
    <n v="6.34"/>
    <n v="5699"/>
    <n v="30888.58"/>
    <n v="5.42"/>
    <n v="1371"/>
    <n v="9775.23"/>
    <n v="7.13"/>
    <n v="11905"/>
    <n v="66518.33"/>
    <x v="3"/>
    <x v="5"/>
    <n v="5.5874279714405715"/>
    <s v="Product3"/>
    <x v="0"/>
    <s v="Growth Year"/>
  </r>
  <r>
    <n v="233"/>
    <d v="2011-01-08T00:00:00"/>
    <x v="1"/>
    <x v="7"/>
    <x v="7"/>
    <n v="410"/>
    <n v="1299.7"/>
    <n v="3.17"/>
    <n v="865"/>
    <n v="5484.1"/>
    <n v="6.3400000000000007"/>
    <n v="2384"/>
    <n v="12921.28"/>
    <n v="5.42"/>
    <n v="1502"/>
    <n v="10709.26"/>
    <n v="7.13"/>
    <n v="5161"/>
    <n v="30414.34"/>
    <x v="3"/>
    <x v="6"/>
    <n v="5.8931098624297613"/>
    <s v="Product3"/>
    <x v="1"/>
    <s v="Growth Year"/>
  </r>
  <r>
    <n v="234"/>
    <d v="2011-01-09T00:00:00"/>
    <x v="1"/>
    <x v="7"/>
    <x v="7"/>
    <n v="489"/>
    <n v="1550.13"/>
    <n v="3.17"/>
    <n v="3673"/>
    <n v="23286.82"/>
    <n v="6.34"/>
    <n v="3283"/>
    <n v="17793.86"/>
    <n v="5.42"/>
    <n v="522"/>
    <n v="3721.86"/>
    <n v="7.13"/>
    <n v="7967"/>
    <n v="46352.67"/>
    <x v="3"/>
    <x v="0"/>
    <n v="5.8180833437931465"/>
    <s v="Product2"/>
    <x v="0"/>
    <s v="Growth Year"/>
  </r>
  <r>
    <n v="235"/>
    <d v="2011-01-10T00:00:00"/>
    <x v="1"/>
    <x v="7"/>
    <x v="7"/>
    <n v="1326"/>
    <n v="4203.42"/>
    <n v="3.17"/>
    <n v="2810"/>
    <n v="17815.400000000001"/>
    <n v="6.3400000000000007"/>
    <n v="4408"/>
    <n v="23891.360000000001"/>
    <n v="5.42"/>
    <n v="1535"/>
    <n v="10944.55"/>
    <n v="7.13"/>
    <n v="10079"/>
    <n v="56854.73"/>
    <x v="3"/>
    <x v="1"/>
    <n v="5.6409098124813974"/>
    <s v="Product3"/>
    <x v="0"/>
    <s v="Growth Year"/>
  </r>
  <r>
    <n v="236"/>
    <d v="2011-01-11T00:00:00"/>
    <x v="1"/>
    <x v="7"/>
    <x v="7"/>
    <n v="2535"/>
    <n v="8035.95"/>
    <n v="3.17"/>
    <n v="3027"/>
    <n v="19191.18"/>
    <n v="6.34"/>
    <n v="4185"/>
    <n v="22682.7"/>
    <n v="5.42"/>
    <n v="1219"/>
    <n v="8691.4699999999993"/>
    <n v="7.13"/>
    <n v="10966"/>
    <n v="58601.3"/>
    <x v="3"/>
    <x v="2"/>
    <n v="5.3439084442823273"/>
    <s v="Product3"/>
    <x v="0"/>
    <s v="Growth Year"/>
  </r>
  <r>
    <n v="237"/>
    <d v="2011-01-12T00:00:00"/>
    <x v="1"/>
    <x v="7"/>
    <x v="7"/>
    <n v="351"/>
    <n v="1112.67"/>
    <n v="3.17"/>
    <n v="3737"/>
    <n v="23692.58"/>
    <n v="6.3400000000000007"/>
    <n v="1581"/>
    <n v="8569.02"/>
    <n v="5.42"/>
    <n v="986"/>
    <n v="7030.18"/>
    <n v="7.13"/>
    <n v="6655"/>
    <n v="40404.449999999997"/>
    <x v="3"/>
    <x v="3"/>
    <n v="6.0712922614575504"/>
    <s v="Product2"/>
    <x v="0"/>
    <s v="Growth Year"/>
  </r>
  <r>
    <n v="238"/>
    <d v="2011-01-13T00:00:00"/>
    <x v="1"/>
    <x v="7"/>
    <x v="7"/>
    <n v="2480"/>
    <n v="7861.6"/>
    <n v="3.17"/>
    <n v="676"/>
    <n v="4285.84"/>
    <n v="6.34"/>
    <n v="5982"/>
    <n v="32422.44"/>
    <n v="5.42"/>
    <n v="475"/>
    <n v="3386.75"/>
    <n v="7.13"/>
    <n v="9613"/>
    <n v="47956.63"/>
    <x v="3"/>
    <x v="4"/>
    <n v="4.9887267242276083"/>
    <s v="Product3"/>
    <x v="0"/>
    <s v="Growth Year"/>
  </r>
  <r>
    <n v="239"/>
    <d v="2011-01-14T00:00:00"/>
    <x v="1"/>
    <x v="7"/>
    <x v="7"/>
    <n v="408"/>
    <n v="1293.3599999999999"/>
    <n v="3.17"/>
    <n v="2952"/>
    <n v="18715.68"/>
    <n v="6.34"/>
    <n v="3147"/>
    <n v="17056.740000000002"/>
    <n v="5.4200000000000008"/>
    <n v="1635"/>
    <n v="11657.55"/>
    <n v="7.13"/>
    <n v="8142"/>
    <n v="48723.33"/>
    <x v="3"/>
    <x v="5"/>
    <n v="5.9841967575534269"/>
    <s v="Product2"/>
    <x v="0"/>
    <s v="Growth Year"/>
  </r>
  <r>
    <n v="240"/>
    <d v="2011-01-15T00:00:00"/>
    <x v="1"/>
    <x v="7"/>
    <x v="7"/>
    <n v="2428"/>
    <n v="7696.76"/>
    <n v="3.17"/>
    <n v="1279"/>
    <n v="8108.86"/>
    <n v="6.34"/>
    <n v="4992"/>
    <n v="27056.639999999999"/>
    <n v="5.42"/>
    <n v="452"/>
    <n v="3222.76"/>
    <n v="7.1300000000000008"/>
    <n v="9151"/>
    <n v="46085.02"/>
    <x v="3"/>
    <x v="6"/>
    <n v="5.0360638181619493"/>
    <s v="Product3"/>
    <x v="0"/>
    <s v="Growth Year"/>
  </r>
  <r>
    <n v="241"/>
    <d v="2011-01-16T00:00:00"/>
    <x v="1"/>
    <x v="7"/>
    <x v="7"/>
    <n v="1593"/>
    <n v="5049.8100000000004"/>
    <n v="3.17"/>
    <n v="2972"/>
    <n v="18842.48"/>
    <n v="6.34"/>
    <n v="409"/>
    <n v="2216.7800000000002"/>
    <n v="5.4200000000000008"/>
    <n v="343"/>
    <n v="2445.59"/>
    <n v="7.1300000000000008"/>
    <n v="5317"/>
    <n v="28554.66"/>
    <x v="3"/>
    <x v="0"/>
    <n v="5.370445740078992"/>
    <s v="Product2"/>
    <x v="1"/>
    <s v="Growth Year"/>
  </r>
  <r>
    <n v="242"/>
    <d v="2011-01-17T00:00:00"/>
    <x v="1"/>
    <x v="7"/>
    <x v="7"/>
    <n v="5324"/>
    <n v="16877.080000000002"/>
    <n v="3.17"/>
    <n v="1418"/>
    <n v="8990.1200000000008"/>
    <n v="6.3400000000000007"/>
    <n v="3883"/>
    <n v="21045.86"/>
    <n v="5.42"/>
    <n v="687"/>
    <n v="4898.3100000000004"/>
    <n v="7.1300000000000008"/>
    <n v="11312"/>
    <n v="51811.37"/>
    <x v="3"/>
    <x v="1"/>
    <n v="4.5802130480905232"/>
    <s v="Product3"/>
    <x v="0"/>
    <s v="Growth Year"/>
  </r>
  <r>
    <n v="243"/>
    <d v="2011-01-18T00:00:00"/>
    <x v="1"/>
    <x v="7"/>
    <x v="7"/>
    <n v="2623"/>
    <n v="8314.91"/>
    <n v="3.17"/>
    <n v="586"/>
    <n v="3715.24"/>
    <n v="6.34"/>
    <n v="385"/>
    <n v="2086.6999999999998"/>
    <n v="5.42"/>
    <n v="1651"/>
    <n v="11771.63"/>
    <n v="7.13"/>
    <n v="5245"/>
    <n v="25888.48"/>
    <x v="3"/>
    <x v="2"/>
    <n v="4.9358398474737841"/>
    <s v="Product4"/>
    <x v="1"/>
    <s v="Growth Year"/>
  </r>
  <r>
    <n v="244"/>
    <d v="2011-01-19T00:00:00"/>
    <x v="1"/>
    <x v="7"/>
    <x v="7"/>
    <n v="3082"/>
    <n v="9769.94"/>
    <n v="3.17"/>
    <n v="357"/>
    <n v="2263.38"/>
    <n v="6.3400000000000007"/>
    <n v="4745"/>
    <n v="25717.9"/>
    <n v="5.42"/>
    <n v="1805"/>
    <n v="12869.65"/>
    <n v="7.13"/>
    <n v="9989"/>
    <n v="50620.87"/>
    <x v="3"/>
    <x v="3"/>
    <n v="5.0676614275703278"/>
    <s v="Product3"/>
    <x v="0"/>
    <s v="Growth Year"/>
  </r>
  <r>
    <n v="245"/>
    <d v="2011-01-20T00:00:00"/>
    <x v="1"/>
    <x v="7"/>
    <x v="7"/>
    <n v="562"/>
    <n v="1781.54"/>
    <n v="3.17"/>
    <n v="3519"/>
    <n v="22310.46"/>
    <n v="6.34"/>
    <n v="1232"/>
    <n v="6677.44"/>
    <n v="5.42"/>
    <n v="864"/>
    <n v="6160.32"/>
    <n v="7.13"/>
    <n v="6177"/>
    <n v="36929.760000000002"/>
    <x v="3"/>
    <x v="4"/>
    <n v="5.9785915492957749"/>
    <s v="Product2"/>
    <x v="1"/>
    <s v="Growth Year"/>
  </r>
  <r>
    <n v="246"/>
    <d v="2011-01-21T00:00:00"/>
    <x v="1"/>
    <x v="7"/>
    <x v="7"/>
    <n v="7642"/>
    <n v="24225.14"/>
    <n v="3.17"/>
    <n v="2224"/>
    <n v="14100.16"/>
    <n v="6.34"/>
    <n v="5279"/>
    <n v="28612.18"/>
    <n v="5.42"/>
    <n v="651"/>
    <n v="4641.63"/>
    <n v="7.13"/>
    <n v="15796"/>
    <n v="71579.11"/>
    <x v="3"/>
    <x v="5"/>
    <n v="4.5314706254748041"/>
    <s v="Product3"/>
    <x v="2"/>
    <s v="Growth Year"/>
  </r>
  <r>
    <n v="247"/>
    <d v="2011-01-22T00:00:00"/>
    <x v="1"/>
    <x v="7"/>
    <x v="7"/>
    <n v="4351"/>
    <n v="13792.67"/>
    <n v="3.17"/>
    <n v="2127"/>
    <n v="13485.18"/>
    <n v="6.34"/>
    <n v="1694"/>
    <n v="9181.48"/>
    <n v="5.42"/>
    <n v="508"/>
    <n v="3622.04"/>
    <n v="7.13"/>
    <n v="8680"/>
    <n v="40081.370000000003"/>
    <x v="3"/>
    <x v="6"/>
    <n v="4.6176693548387098"/>
    <s v="Product1"/>
    <x v="0"/>
    <s v="Growth Year"/>
  </r>
  <r>
    <n v="248"/>
    <d v="2011-01-23T00:00:00"/>
    <x v="1"/>
    <x v="7"/>
    <x v="7"/>
    <n v="6487"/>
    <n v="20563.79"/>
    <n v="3.17"/>
    <n v="426"/>
    <n v="2700.84"/>
    <n v="6.3400000000000007"/>
    <n v="3380"/>
    <n v="18319.599999999999"/>
    <n v="5.42"/>
    <n v="1576"/>
    <n v="11236.88"/>
    <n v="7.13"/>
    <n v="11869"/>
    <n v="52821.11"/>
    <x v="3"/>
    <x v="0"/>
    <n v="4.4503420675709835"/>
    <s v="Product1"/>
    <x v="0"/>
    <s v="Growth Year"/>
  </r>
  <r>
    <n v="249"/>
    <d v="2011-01-24T00:00:00"/>
    <x v="1"/>
    <x v="7"/>
    <x v="7"/>
    <n v="2604"/>
    <n v="8254.68"/>
    <n v="3.17"/>
    <n v="821"/>
    <n v="5205.1400000000003"/>
    <n v="6.3400000000000007"/>
    <n v="586"/>
    <n v="3176.12"/>
    <n v="5.42"/>
    <n v="1567"/>
    <n v="11172.71"/>
    <n v="7.129999999999999"/>
    <n v="5578"/>
    <n v="27808.65"/>
    <x v="3"/>
    <x v="1"/>
    <n v="4.985415919684475"/>
    <s v="Product4"/>
    <x v="1"/>
    <s v="Growth Year"/>
  </r>
  <r>
    <n v="250"/>
    <d v="2011-01-25T00:00:00"/>
    <x v="1"/>
    <x v="7"/>
    <x v="7"/>
    <n v="7652"/>
    <n v="24256.84"/>
    <n v="3.17"/>
    <n v="339"/>
    <n v="2149.2600000000002"/>
    <n v="6.3400000000000007"/>
    <n v="1610"/>
    <n v="8726.2000000000007"/>
    <n v="5.4200000000000008"/>
    <n v="377"/>
    <n v="2688.01"/>
    <n v="7.1300000000000008"/>
    <n v="9978"/>
    <n v="37820.31"/>
    <x v="3"/>
    <x v="2"/>
    <n v="3.7903698135898973"/>
    <s v="Product1"/>
    <x v="1"/>
    <s v="Growth Year"/>
  </r>
  <r>
    <n v="251"/>
    <d v="2011-01-26T00:00:00"/>
    <x v="1"/>
    <x v="7"/>
    <x v="7"/>
    <n v="295"/>
    <n v="935.15"/>
    <n v="3.17"/>
    <n v="762"/>
    <n v="4831.08"/>
    <n v="6.34"/>
    <n v="2728"/>
    <n v="14785.76"/>
    <n v="5.42"/>
    <n v="477"/>
    <n v="3401.01"/>
    <n v="7.1300000000000008"/>
    <n v="4262"/>
    <n v="23953"/>
    <x v="3"/>
    <x v="3"/>
    <n v="5.6201313937118726"/>
    <s v="Product3"/>
    <x v="1"/>
    <s v="Growth Year"/>
  </r>
  <r>
    <n v="252"/>
    <d v="2011-01-27T00:00:00"/>
    <x v="1"/>
    <x v="7"/>
    <x v="7"/>
    <n v="1486"/>
    <n v="4710.62"/>
    <n v="3.17"/>
    <n v="2309"/>
    <n v="14639.06"/>
    <n v="6.34"/>
    <n v="3206"/>
    <n v="17376.52"/>
    <n v="5.42"/>
    <n v="975"/>
    <n v="6951.75"/>
    <n v="7.13"/>
    <n v="7976"/>
    <n v="43677.95"/>
    <x v="3"/>
    <x v="4"/>
    <n v="5.4761722668004005"/>
    <s v="Product3"/>
    <x v="0"/>
    <s v="Growth Year"/>
  </r>
  <r>
    <n v="253"/>
    <d v="2011-01-28T00:00:00"/>
    <x v="1"/>
    <x v="7"/>
    <x v="7"/>
    <n v="2002"/>
    <n v="6346.34"/>
    <n v="3.17"/>
    <n v="1770"/>
    <n v="11221.8"/>
    <n v="6.34"/>
    <n v="709"/>
    <n v="3842.78"/>
    <n v="5.42"/>
    <n v="1363"/>
    <n v="9718.19"/>
    <n v="7.1300000000000008"/>
    <n v="5844"/>
    <n v="31129.11"/>
    <x v="3"/>
    <x v="5"/>
    <n v="5.3266786447638603"/>
    <s v="Product2"/>
    <x v="1"/>
    <s v="Growth Year"/>
  </r>
  <r>
    <n v="254"/>
    <d v="2011-01-29T00:00:00"/>
    <x v="1"/>
    <x v="7"/>
    <x v="7"/>
    <n v="6688"/>
    <n v="21200.959999999999"/>
    <n v="3.17"/>
    <n v="1529"/>
    <n v="9693.86"/>
    <n v="6.3400000000000007"/>
    <n v="2796"/>
    <n v="15154.32"/>
    <n v="5.42"/>
    <n v="1808"/>
    <n v="12891.04"/>
    <n v="7.1300000000000008"/>
    <n v="12821"/>
    <n v="58940.18"/>
    <x v="3"/>
    <x v="6"/>
    <n v="4.5971593479447783"/>
    <s v="Product1"/>
    <x v="0"/>
    <s v="Growth Year"/>
  </r>
  <r>
    <n v="255"/>
    <d v="2011-01-30T00:00:00"/>
    <x v="1"/>
    <x v="7"/>
    <x v="7"/>
    <n v="5943"/>
    <n v="18839.310000000001"/>
    <n v="3.17"/>
    <n v="2206"/>
    <n v="13986.04"/>
    <n v="6.3400000000000007"/>
    <n v="5708"/>
    <n v="30937.360000000001"/>
    <n v="5.42"/>
    <n v="1427"/>
    <n v="10174.51"/>
    <n v="7.13"/>
    <n v="15284"/>
    <n v="73937.22"/>
    <x v="3"/>
    <x v="0"/>
    <n v="4.8375569222716566"/>
    <s v="Product3"/>
    <x v="2"/>
    <s v="Growth Year"/>
  </r>
  <r>
    <n v="256"/>
    <d v="2011-01-31T00:00:00"/>
    <x v="1"/>
    <x v="7"/>
    <x v="7"/>
    <n v="939"/>
    <n v="2976.63"/>
    <n v="3.17"/>
    <n v="3325"/>
    <n v="21080.5"/>
    <n v="6.34"/>
    <n v="1863"/>
    <n v="10097.459999999999"/>
    <n v="5.42"/>
    <n v="1612"/>
    <n v="11493.56"/>
    <n v="7.13"/>
    <n v="7739"/>
    <n v="45648.15"/>
    <x v="3"/>
    <x v="1"/>
    <n v="5.8984558728517902"/>
    <s v="Product2"/>
    <x v="0"/>
    <s v="Growth Year"/>
  </r>
  <r>
    <n v="257"/>
    <d v="2011-02-01T00:00:00"/>
    <x v="1"/>
    <x v="8"/>
    <x v="8"/>
    <n v="7590"/>
    <n v="24060.3"/>
    <n v="3.17"/>
    <n v="1909"/>
    <n v="12103.06"/>
    <n v="6.34"/>
    <n v="3479"/>
    <n v="18856.18"/>
    <n v="5.42"/>
    <n v="960"/>
    <n v="6844.8"/>
    <n v="7.13"/>
    <n v="13938"/>
    <n v="61864.34"/>
    <x v="3"/>
    <x v="2"/>
    <n v="4.4385378103027691"/>
    <s v="Product1"/>
    <x v="0"/>
    <s v="Growth Year"/>
  </r>
  <r>
    <n v="258"/>
    <d v="2011-02-02T00:00:00"/>
    <x v="1"/>
    <x v="8"/>
    <x v="8"/>
    <n v="1914"/>
    <n v="6067.38"/>
    <n v="3.17"/>
    <n v="3478"/>
    <n v="22050.52"/>
    <n v="6.34"/>
    <n v="3420"/>
    <n v="18536.400000000001"/>
    <n v="5.4200000000000008"/>
    <n v="1373"/>
    <n v="9789.49"/>
    <n v="7.13"/>
    <n v="10185"/>
    <n v="56443.79"/>
    <x v="3"/>
    <x v="3"/>
    <n v="5.5418546882670592"/>
    <s v="Product2"/>
    <x v="0"/>
    <s v="Growth Year"/>
  </r>
  <r>
    <n v="259"/>
    <d v="2011-02-03T00:00:00"/>
    <x v="1"/>
    <x v="8"/>
    <x v="8"/>
    <n v="2559"/>
    <n v="8112.03"/>
    <n v="3.17"/>
    <n v="674"/>
    <n v="4273.16"/>
    <n v="6.34"/>
    <n v="5250"/>
    <n v="28455"/>
    <n v="5.42"/>
    <n v="1171"/>
    <n v="8349.23"/>
    <n v="7.13"/>
    <n v="9654"/>
    <n v="49189.42"/>
    <x v="3"/>
    <x v="4"/>
    <n v="5.095237207375181"/>
    <s v="Product3"/>
    <x v="0"/>
    <s v="Growth Year"/>
  </r>
  <r>
    <n v="260"/>
    <d v="2011-02-04T00:00:00"/>
    <x v="1"/>
    <x v="8"/>
    <x v="8"/>
    <n v="1887"/>
    <n v="5981.79"/>
    <n v="3.17"/>
    <n v="3763"/>
    <n v="23857.42"/>
    <n v="6.34"/>
    <n v="4099"/>
    <n v="22216.58"/>
    <n v="5.4200000000000008"/>
    <n v="858"/>
    <n v="6117.54"/>
    <n v="7.13"/>
    <n v="10607"/>
    <n v="58173.33"/>
    <x v="3"/>
    <x v="5"/>
    <n v="5.4844282077873103"/>
    <s v="Product2"/>
    <x v="0"/>
    <s v="Growth Year"/>
  </r>
  <r>
    <n v="261"/>
    <d v="2011-02-05T00:00:00"/>
    <x v="1"/>
    <x v="8"/>
    <x v="8"/>
    <n v="4925"/>
    <n v="15612.25"/>
    <n v="3.17"/>
    <n v="3326"/>
    <n v="21086.84"/>
    <n v="6.34"/>
    <n v="3186"/>
    <n v="17268.12"/>
    <n v="5.42"/>
    <n v="1174"/>
    <n v="8370.6200000000008"/>
    <n v="7.1300000000000008"/>
    <n v="12611"/>
    <n v="62337.83"/>
    <x v="3"/>
    <x v="6"/>
    <n v="4.9431313932281347"/>
    <s v="Product2"/>
    <x v="0"/>
    <s v="Growth Year"/>
  </r>
  <r>
    <n v="262"/>
    <d v="2011-02-06T00:00:00"/>
    <x v="1"/>
    <x v="8"/>
    <x v="8"/>
    <n v="1814"/>
    <n v="5750.38"/>
    <n v="3.17"/>
    <n v="3589"/>
    <n v="22754.26"/>
    <n v="6.34"/>
    <n v="1183"/>
    <n v="6411.86"/>
    <n v="5.42"/>
    <n v="1581"/>
    <n v="11272.53"/>
    <n v="7.1300000000000008"/>
    <n v="8167"/>
    <n v="46189.03"/>
    <x v="3"/>
    <x v="0"/>
    <n v="5.6555687522958245"/>
    <s v="Product2"/>
    <x v="0"/>
    <s v="Growth Year"/>
  </r>
  <r>
    <n v="263"/>
    <d v="2011-02-07T00:00:00"/>
    <x v="1"/>
    <x v="8"/>
    <x v="8"/>
    <n v="513"/>
    <n v="1626.21"/>
    <n v="3.17"/>
    <n v="2802"/>
    <n v="17764.68"/>
    <n v="6.34"/>
    <n v="5147"/>
    <n v="27896.74"/>
    <n v="5.42"/>
    <n v="890"/>
    <n v="6345.7"/>
    <n v="7.13"/>
    <n v="9352"/>
    <n v="53633.33"/>
    <x v="3"/>
    <x v="1"/>
    <n v="5.7349582976903335"/>
    <s v="Product3"/>
    <x v="0"/>
    <s v="Growth Year"/>
  </r>
  <r>
    <n v="264"/>
    <d v="2011-02-08T00:00:00"/>
    <x v="1"/>
    <x v="8"/>
    <x v="8"/>
    <n v="2717"/>
    <n v="8612.89"/>
    <n v="3.17"/>
    <n v="496"/>
    <n v="3144.64"/>
    <n v="6.34"/>
    <n v="1777"/>
    <n v="9631.34"/>
    <n v="5.42"/>
    <n v="1875"/>
    <n v="13368.75"/>
    <n v="7.13"/>
    <n v="6865"/>
    <n v="34757.620000000003"/>
    <x v="3"/>
    <x v="2"/>
    <n v="5.0630182083029869"/>
    <s v="Product4"/>
    <x v="1"/>
    <s v="Growth Year"/>
  </r>
  <r>
    <n v="265"/>
    <d v="2011-02-09T00:00:00"/>
    <x v="1"/>
    <x v="8"/>
    <x v="8"/>
    <n v="3652"/>
    <n v="11576.84"/>
    <n v="3.17"/>
    <n v="2629"/>
    <n v="16667.86"/>
    <n v="6.34"/>
    <n v="1739"/>
    <n v="9425.3799999999992"/>
    <n v="5.42"/>
    <n v="1835"/>
    <n v="13083.55"/>
    <n v="7.13"/>
    <n v="9855"/>
    <n v="50753.63"/>
    <x v="3"/>
    <x v="3"/>
    <n v="5.1500385591070517"/>
    <s v="Product2"/>
    <x v="0"/>
    <s v="Growth Year"/>
  </r>
  <r>
    <n v="266"/>
    <d v="2011-02-10T00:00:00"/>
    <x v="1"/>
    <x v="8"/>
    <x v="8"/>
    <n v="3072"/>
    <n v="9738.24"/>
    <n v="3.17"/>
    <n v="762"/>
    <n v="4831.08"/>
    <n v="6.34"/>
    <n v="2218"/>
    <n v="12021.56"/>
    <n v="5.42"/>
    <n v="449"/>
    <n v="3201.37"/>
    <n v="7.13"/>
    <n v="6501"/>
    <n v="29792.25"/>
    <x v="3"/>
    <x v="4"/>
    <n v="4.582718043377942"/>
    <s v="Product3"/>
    <x v="1"/>
    <s v="Growth Year"/>
  </r>
  <r>
    <n v="267"/>
    <d v="2011-02-11T00:00:00"/>
    <x v="1"/>
    <x v="8"/>
    <x v="8"/>
    <n v="1912"/>
    <n v="6061.04"/>
    <n v="3.17"/>
    <n v="2167"/>
    <n v="13738.78"/>
    <n v="6.34"/>
    <n v="5992"/>
    <n v="32476.639999999999"/>
    <n v="5.42"/>
    <n v="891"/>
    <n v="6352.83"/>
    <n v="7.13"/>
    <n v="10962"/>
    <n v="58629.29"/>
    <x v="3"/>
    <x v="5"/>
    <n v="5.3484117861704066"/>
    <s v="Product3"/>
    <x v="0"/>
    <s v="Growth Year"/>
  </r>
  <r>
    <n v="268"/>
    <d v="2011-02-12T00:00:00"/>
    <x v="1"/>
    <x v="8"/>
    <x v="8"/>
    <n v="1003"/>
    <n v="3179.51"/>
    <n v="3.17"/>
    <n v="578"/>
    <n v="3664.52"/>
    <n v="6.34"/>
    <n v="1188"/>
    <n v="6438.96"/>
    <n v="5.42"/>
    <n v="1549"/>
    <n v="11044.37"/>
    <n v="7.1300000000000008"/>
    <n v="4318"/>
    <n v="24327.360000000001"/>
    <x v="3"/>
    <x v="6"/>
    <n v="5.6339416396479853"/>
    <s v="Product4"/>
    <x v="1"/>
    <s v="Growth Year"/>
  </r>
  <r>
    <n v="269"/>
    <d v="2011-02-13T00:00:00"/>
    <x v="1"/>
    <x v="8"/>
    <x v="8"/>
    <n v="7652"/>
    <n v="24256.84"/>
    <n v="3.17"/>
    <n v="1813"/>
    <n v="11494.42"/>
    <n v="6.34"/>
    <n v="4636"/>
    <n v="25127.119999999999"/>
    <n v="5.42"/>
    <n v="990"/>
    <n v="7058.7"/>
    <n v="7.13"/>
    <n v="15091"/>
    <n v="67937.08"/>
    <x v="3"/>
    <x v="0"/>
    <n v="4.5018275793519313"/>
    <s v="Product3"/>
    <x v="0"/>
    <s v="Growth Year"/>
  </r>
  <r>
    <n v="270"/>
    <d v="2011-02-14T00:00:00"/>
    <x v="1"/>
    <x v="8"/>
    <x v="8"/>
    <n v="1845"/>
    <n v="5848.65"/>
    <n v="3.17"/>
    <n v="799"/>
    <n v="5065.66"/>
    <n v="6.34"/>
    <n v="4669"/>
    <n v="25305.98"/>
    <n v="5.42"/>
    <n v="1012"/>
    <n v="7215.56"/>
    <n v="7.1300000000000008"/>
    <n v="8325"/>
    <n v="43435.85"/>
    <x v="3"/>
    <x v="1"/>
    <n v="5.2175195195195192"/>
    <s v="Product3"/>
    <x v="0"/>
    <s v="Growth Year"/>
  </r>
  <r>
    <n v="271"/>
    <d v="2011-02-15T00:00:00"/>
    <x v="1"/>
    <x v="8"/>
    <x v="8"/>
    <n v="1601"/>
    <n v="5075.17"/>
    <n v="3.17"/>
    <n v="2924"/>
    <n v="18538.16"/>
    <n v="6.34"/>
    <n v="4384"/>
    <n v="23761.279999999999"/>
    <n v="5.42"/>
    <n v="1480"/>
    <n v="10552.4"/>
    <n v="7.13"/>
    <n v="10389"/>
    <n v="57927.01"/>
    <x v="3"/>
    <x v="2"/>
    <n v="5.5758022908845897"/>
    <s v="Product3"/>
    <x v="0"/>
    <s v="Growth Year"/>
  </r>
  <r>
    <n v="272"/>
    <d v="2011-02-16T00:00:00"/>
    <x v="1"/>
    <x v="8"/>
    <x v="8"/>
    <n v="3735"/>
    <n v="11839.95"/>
    <n v="3.17"/>
    <n v="266"/>
    <n v="1686.44"/>
    <n v="6.34"/>
    <n v="5017"/>
    <n v="27192.14"/>
    <n v="5.42"/>
    <n v="1574"/>
    <n v="11222.62"/>
    <n v="7.1300000000000008"/>
    <n v="10592"/>
    <n v="51941.15"/>
    <x v="3"/>
    <x v="3"/>
    <n v="4.9038094788519642"/>
    <s v="Product3"/>
    <x v="0"/>
    <s v="Growth Year"/>
  </r>
  <r>
    <n v="273"/>
    <d v="2011-02-17T00:00:00"/>
    <x v="1"/>
    <x v="8"/>
    <x v="8"/>
    <n v="5129"/>
    <n v="16258.93"/>
    <n v="3.17"/>
    <n v="3374"/>
    <n v="21391.16"/>
    <n v="6.34"/>
    <n v="258"/>
    <n v="1398.36"/>
    <n v="5.42"/>
    <n v="631"/>
    <n v="4499.03"/>
    <n v="7.13"/>
    <n v="9392"/>
    <n v="43547.48"/>
    <x v="3"/>
    <x v="4"/>
    <n v="4.6366567291311762"/>
    <s v="Product2"/>
    <x v="0"/>
    <s v="Growth Year"/>
  </r>
  <r>
    <n v="274"/>
    <d v="2011-02-18T00:00:00"/>
    <x v="1"/>
    <x v="8"/>
    <x v="8"/>
    <n v="299"/>
    <n v="947.83"/>
    <n v="3.17"/>
    <n v="1945"/>
    <n v="12331.3"/>
    <n v="6.34"/>
    <n v="5483"/>
    <n v="29717.86"/>
    <n v="5.42"/>
    <n v="1527"/>
    <n v="10887.51"/>
    <n v="7.13"/>
    <n v="9254"/>
    <n v="53884.5"/>
    <x v="3"/>
    <x v="5"/>
    <n v="5.822833369353793"/>
    <s v="Product3"/>
    <x v="0"/>
    <s v="Growth Year"/>
  </r>
  <r>
    <n v="275"/>
    <d v="2011-02-19T00:00:00"/>
    <x v="1"/>
    <x v="8"/>
    <x v="8"/>
    <n v="6216"/>
    <n v="19704.72"/>
    <n v="3.17"/>
    <n v="3625"/>
    <n v="22982.5"/>
    <n v="6.34"/>
    <n v="5546"/>
    <n v="30059.32"/>
    <n v="5.42"/>
    <n v="961"/>
    <n v="6851.93"/>
    <n v="7.13"/>
    <n v="16348"/>
    <n v="79598.47"/>
    <x v="3"/>
    <x v="6"/>
    <n v="4.8690035478345974"/>
    <s v="Product3"/>
    <x v="2"/>
    <s v="Growth Year"/>
  </r>
  <r>
    <n v="276"/>
    <d v="2011-02-20T00:00:00"/>
    <x v="1"/>
    <x v="8"/>
    <x v="8"/>
    <n v="1953"/>
    <n v="6191.01"/>
    <n v="3.17"/>
    <n v="3677"/>
    <n v="23312.18"/>
    <n v="6.34"/>
    <n v="2640"/>
    <n v="14308.8"/>
    <n v="5.42"/>
    <n v="1219"/>
    <n v="8691.4699999999993"/>
    <n v="7.13"/>
    <n v="9489"/>
    <n v="52503.46"/>
    <x v="3"/>
    <x v="0"/>
    <n v="5.5330867320054802"/>
    <s v="Product2"/>
    <x v="0"/>
    <s v="Growth Year"/>
  </r>
  <r>
    <n v="277"/>
    <d v="2011-02-21T00:00:00"/>
    <x v="1"/>
    <x v="8"/>
    <x v="8"/>
    <n v="5691"/>
    <n v="18040.47"/>
    <n v="3.17"/>
    <n v="2610"/>
    <n v="16547.400000000001"/>
    <n v="6.3400000000000007"/>
    <n v="595"/>
    <n v="3224.9"/>
    <n v="5.42"/>
    <n v="1462"/>
    <n v="10424.06"/>
    <n v="7.13"/>
    <n v="10358"/>
    <n v="48236.83"/>
    <x v="3"/>
    <x v="1"/>
    <n v="4.6569636995558987"/>
    <s v="Product1"/>
    <x v="0"/>
    <s v="Growth Year"/>
  </r>
  <r>
    <n v="278"/>
    <d v="2011-02-22T00:00:00"/>
    <x v="1"/>
    <x v="8"/>
    <x v="8"/>
    <n v="5590"/>
    <n v="17720.3"/>
    <n v="3.17"/>
    <n v="2418"/>
    <n v="15330.12"/>
    <n v="6.3400000000000007"/>
    <n v="1327"/>
    <n v="7192.34"/>
    <n v="5.42"/>
    <n v="575"/>
    <n v="4099.75"/>
    <n v="7.13"/>
    <n v="9910"/>
    <n v="44342.51"/>
    <x v="3"/>
    <x v="2"/>
    <n v="4.4745216952573159"/>
    <s v="Product1"/>
    <x v="0"/>
    <s v="Growth Year"/>
  </r>
  <r>
    <n v="279"/>
    <d v="2011-02-23T00:00:00"/>
    <x v="1"/>
    <x v="8"/>
    <x v="8"/>
    <n v="1402"/>
    <n v="4444.34"/>
    <n v="3.17"/>
    <n v="1086"/>
    <n v="6885.24"/>
    <n v="6.34"/>
    <n v="2256"/>
    <n v="12227.52"/>
    <n v="5.42"/>
    <n v="1138"/>
    <n v="8113.94"/>
    <n v="7.13"/>
    <n v="5882"/>
    <n v="31671.040000000001"/>
    <x v="3"/>
    <x v="3"/>
    <n v="5.38439986399184"/>
    <s v="Product3"/>
    <x v="1"/>
    <s v="Growth Year"/>
  </r>
  <r>
    <n v="280"/>
    <d v="2011-02-24T00:00:00"/>
    <x v="1"/>
    <x v="8"/>
    <x v="8"/>
    <n v="3491"/>
    <n v="11066.47"/>
    <n v="3.17"/>
    <n v="2529"/>
    <n v="16033.86"/>
    <n v="6.34"/>
    <n v="3646"/>
    <n v="19761.32"/>
    <n v="5.42"/>
    <n v="1872"/>
    <n v="13347.36"/>
    <n v="7.13"/>
    <n v="11538"/>
    <n v="60209.01"/>
    <x v="3"/>
    <x v="4"/>
    <n v="5.2183229329173173"/>
    <s v="Product3"/>
    <x v="0"/>
    <s v="Growth Year"/>
  </r>
  <r>
    <n v="281"/>
    <d v="2011-02-25T00:00:00"/>
    <x v="1"/>
    <x v="8"/>
    <x v="8"/>
    <n v="6231"/>
    <n v="19752.27"/>
    <n v="3.17"/>
    <n v="3713"/>
    <n v="23540.42"/>
    <n v="6.34"/>
    <n v="916"/>
    <n v="4964.72"/>
    <n v="5.42"/>
    <n v="564"/>
    <n v="4021.32"/>
    <n v="7.13"/>
    <n v="11424"/>
    <n v="52278.73"/>
    <x v="3"/>
    <x v="5"/>
    <n v="4.576219362745098"/>
    <s v="Product2"/>
    <x v="0"/>
    <s v="Growth Year"/>
  </r>
  <r>
    <n v="282"/>
    <d v="2011-02-26T00:00:00"/>
    <x v="1"/>
    <x v="8"/>
    <x v="8"/>
    <n v="6113"/>
    <n v="19378.21"/>
    <n v="3.17"/>
    <n v="3831"/>
    <n v="24288.54"/>
    <n v="6.34"/>
    <n v="4455"/>
    <n v="24146.1"/>
    <n v="5.42"/>
    <n v="1969"/>
    <n v="14038.97"/>
    <n v="7.13"/>
    <n v="16368"/>
    <n v="81851.820000000007"/>
    <x v="3"/>
    <x v="6"/>
    <n v="5.0007221407624636"/>
    <s v="Product2"/>
    <x v="2"/>
    <s v="Growth Year"/>
  </r>
  <r>
    <n v="283"/>
    <d v="2011-02-27T00:00:00"/>
    <x v="1"/>
    <x v="8"/>
    <x v="8"/>
    <n v="1464"/>
    <n v="4640.88"/>
    <n v="3.17"/>
    <n v="3861"/>
    <n v="24478.74"/>
    <n v="6.3400000000000007"/>
    <n v="2510"/>
    <n v="13604.2"/>
    <n v="5.42"/>
    <n v="1841"/>
    <n v="13126.33"/>
    <n v="7.13"/>
    <n v="9676"/>
    <n v="55850.15"/>
    <x v="3"/>
    <x v="0"/>
    <n v="5.7720287308805291"/>
    <s v="Product2"/>
    <x v="0"/>
    <s v="Growth Year"/>
  </r>
  <r>
    <n v="284"/>
    <d v="2011-02-28T00:00:00"/>
    <x v="1"/>
    <x v="8"/>
    <x v="8"/>
    <n v="3338"/>
    <n v="10581.46"/>
    <n v="3.17"/>
    <n v="3434"/>
    <n v="21771.56"/>
    <n v="6.3400000000000007"/>
    <n v="4400"/>
    <n v="23848"/>
    <n v="5.42"/>
    <n v="1571"/>
    <n v="11201.23"/>
    <n v="7.13"/>
    <n v="12743"/>
    <n v="67402.25"/>
    <x v="3"/>
    <x v="1"/>
    <n v="5.2893549399670405"/>
    <s v="Product3"/>
    <x v="0"/>
    <s v="Growth Year"/>
  </r>
  <r>
    <n v="285"/>
    <d v="2011-03-01T00:00:00"/>
    <x v="1"/>
    <x v="9"/>
    <x v="9"/>
    <n v="5454"/>
    <n v="17289.18"/>
    <n v="3.17"/>
    <n v="998"/>
    <n v="6327.32"/>
    <n v="6.34"/>
    <n v="2637"/>
    <n v="14292.54"/>
    <n v="5.42"/>
    <n v="1233"/>
    <n v="8791.2900000000009"/>
    <n v="7.1300000000000008"/>
    <n v="10322"/>
    <n v="46700.33"/>
    <x v="3"/>
    <x v="2"/>
    <n v="4.5243489633791905"/>
    <s v="Product1"/>
    <x v="0"/>
    <s v="Growth Year"/>
  </r>
  <r>
    <n v="286"/>
    <d v="2011-03-02T00:00:00"/>
    <x v="1"/>
    <x v="9"/>
    <x v="9"/>
    <n v="7204"/>
    <n v="22836.68"/>
    <n v="3.17"/>
    <n v="811"/>
    <n v="5141.74"/>
    <n v="6.34"/>
    <n v="5885"/>
    <n v="31896.7"/>
    <n v="5.42"/>
    <n v="475"/>
    <n v="3386.75"/>
    <n v="7.13"/>
    <n v="14375"/>
    <n v="63261.87"/>
    <x v="3"/>
    <x v="3"/>
    <n v="4.4008257391304353"/>
    <s v="Product3"/>
    <x v="0"/>
    <s v="Growth Year"/>
  </r>
  <r>
    <n v="287"/>
    <d v="2011-03-03T00:00:00"/>
    <x v="1"/>
    <x v="9"/>
    <x v="9"/>
    <n v="7588"/>
    <n v="24053.96"/>
    <n v="3.17"/>
    <n v="1054"/>
    <n v="6682.36"/>
    <n v="6.34"/>
    <n v="1370"/>
    <n v="7425.4"/>
    <n v="5.42"/>
    <n v="395"/>
    <n v="2816.35"/>
    <n v="7.13"/>
    <n v="10407"/>
    <n v="40978.07"/>
    <x v="3"/>
    <x v="4"/>
    <n v="3.9375487652541556"/>
    <s v="Product1"/>
    <x v="0"/>
    <s v="Growth Year"/>
  </r>
  <r>
    <n v="288"/>
    <d v="2011-03-04T00:00:00"/>
    <x v="1"/>
    <x v="9"/>
    <x v="9"/>
    <n v="4454"/>
    <n v="14119.18"/>
    <n v="3.17"/>
    <n v="1135"/>
    <n v="7195.9"/>
    <n v="6.34"/>
    <n v="5698"/>
    <n v="30883.16"/>
    <n v="5.42"/>
    <n v="270"/>
    <n v="1925.1"/>
    <n v="7.13"/>
    <n v="11557"/>
    <n v="54123.34"/>
    <x v="3"/>
    <x v="5"/>
    <n v="4.6831651812754176"/>
    <s v="Product3"/>
    <x v="0"/>
    <s v="Growth Year"/>
  </r>
  <r>
    <n v="289"/>
    <d v="2011-03-05T00:00:00"/>
    <x v="1"/>
    <x v="9"/>
    <x v="9"/>
    <n v="4281"/>
    <n v="13570.77"/>
    <n v="3.17"/>
    <n v="524"/>
    <n v="3322.16"/>
    <n v="6.34"/>
    <n v="593"/>
    <n v="3214.06"/>
    <n v="5.42"/>
    <n v="1970"/>
    <n v="14046.1"/>
    <n v="7.13"/>
    <n v="7368"/>
    <n v="34153.089999999997"/>
    <x v="3"/>
    <x v="6"/>
    <n v="4.6353270901194348"/>
    <s v="Product4"/>
    <x v="1"/>
    <s v="Growth Year"/>
  </r>
  <r>
    <n v="290"/>
    <d v="2011-03-06T00:00:00"/>
    <x v="1"/>
    <x v="9"/>
    <x v="9"/>
    <n v="2297"/>
    <n v="7281.49"/>
    <n v="3.17"/>
    <n v="270"/>
    <n v="1711.8"/>
    <n v="6.34"/>
    <n v="3216"/>
    <n v="17430.72"/>
    <n v="5.42"/>
    <n v="1964"/>
    <n v="14003.32"/>
    <n v="7.13"/>
    <n v="7747"/>
    <n v="40427.33"/>
    <x v="3"/>
    <x v="0"/>
    <n v="5.218449722473216"/>
    <s v="Product3"/>
    <x v="0"/>
    <s v="Growth Year"/>
  </r>
  <r>
    <n v="291"/>
    <d v="2011-03-07T00:00:00"/>
    <x v="1"/>
    <x v="9"/>
    <x v="9"/>
    <n v="1846"/>
    <n v="5851.82"/>
    <n v="3.17"/>
    <n v="1503"/>
    <n v="9529.02"/>
    <n v="6.34"/>
    <n v="2769"/>
    <n v="15007.98"/>
    <n v="5.42"/>
    <n v="1700"/>
    <n v="12121"/>
    <n v="7.13"/>
    <n v="7818"/>
    <n v="42509.82"/>
    <x v="3"/>
    <x v="1"/>
    <n v="5.4374290099769764"/>
    <s v="Product3"/>
    <x v="0"/>
    <s v="Growth Year"/>
  </r>
  <r>
    <n v="292"/>
    <d v="2011-03-08T00:00:00"/>
    <x v="1"/>
    <x v="9"/>
    <x v="9"/>
    <n v="6073"/>
    <n v="19251.41"/>
    <n v="3.17"/>
    <n v="1068"/>
    <n v="6771.12"/>
    <n v="6.34"/>
    <n v="1075"/>
    <n v="5826.5"/>
    <n v="5.42"/>
    <n v="596"/>
    <n v="4249.4799999999996"/>
    <n v="7.129999999999999"/>
    <n v="8812"/>
    <n v="36098.51"/>
    <x v="3"/>
    <x v="2"/>
    <n v="4.096517249205629"/>
    <s v="Product1"/>
    <x v="1"/>
    <s v="Growth Year"/>
  </r>
  <r>
    <n v="293"/>
    <d v="2011-03-09T00:00:00"/>
    <x v="1"/>
    <x v="9"/>
    <x v="9"/>
    <n v="6109"/>
    <n v="19365.53"/>
    <n v="3.17"/>
    <n v="3729"/>
    <n v="23641.86"/>
    <n v="6.34"/>
    <n v="5224"/>
    <n v="28314.080000000002"/>
    <n v="5.42"/>
    <n v="1681"/>
    <n v="11985.53"/>
    <n v="7.1300000000000008"/>
    <n v="16743"/>
    <n v="83307"/>
    <x v="3"/>
    <x v="3"/>
    <n v="4.9756316072388458"/>
    <s v="Product3"/>
    <x v="2"/>
    <s v="Growth Year"/>
  </r>
  <r>
    <n v="294"/>
    <d v="2011-03-10T00:00:00"/>
    <x v="1"/>
    <x v="9"/>
    <x v="9"/>
    <n v="6477"/>
    <n v="20532.09"/>
    <n v="3.17"/>
    <n v="3178"/>
    <n v="20148.52"/>
    <n v="6.34"/>
    <n v="747"/>
    <n v="4048.74"/>
    <n v="5.42"/>
    <n v="822"/>
    <n v="5860.86"/>
    <n v="7.13"/>
    <n v="11224"/>
    <n v="50590.21"/>
    <x v="3"/>
    <x v="4"/>
    <n v="4.5073244832501782"/>
    <s v="Product1"/>
    <x v="0"/>
    <s v="Growth Year"/>
  </r>
  <r>
    <n v="295"/>
    <d v="2011-03-11T00:00:00"/>
    <x v="1"/>
    <x v="9"/>
    <x v="9"/>
    <n v="6226"/>
    <n v="19736.419999999998"/>
    <n v="3.17"/>
    <n v="2493"/>
    <n v="15805.62"/>
    <n v="6.3400000000000007"/>
    <n v="3489"/>
    <n v="18910.38"/>
    <n v="5.42"/>
    <n v="751"/>
    <n v="5354.63"/>
    <n v="7.13"/>
    <n v="12959"/>
    <n v="59807.05"/>
    <x v="3"/>
    <x v="5"/>
    <n v="4.6150976155567562"/>
    <s v="Product1"/>
    <x v="0"/>
    <s v="Growth Year"/>
  </r>
  <r>
    <n v="296"/>
    <d v="2011-03-12T00:00:00"/>
    <x v="1"/>
    <x v="9"/>
    <x v="9"/>
    <n v="2626"/>
    <n v="8324.42"/>
    <n v="3.17"/>
    <n v="1626"/>
    <n v="10308.84"/>
    <n v="6.34"/>
    <n v="1794"/>
    <n v="9723.48"/>
    <n v="5.42"/>
    <n v="1725"/>
    <n v="12299.25"/>
    <n v="7.13"/>
    <n v="7771"/>
    <n v="40655.99"/>
    <x v="3"/>
    <x v="6"/>
    <n v="5.2317578175267014"/>
    <s v="Product4"/>
    <x v="0"/>
    <s v="Growth Year"/>
  </r>
  <r>
    <n v="297"/>
    <d v="2011-03-13T00:00:00"/>
    <x v="1"/>
    <x v="9"/>
    <x v="9"/>
    <n v="6693"/>
    <n v="21216.81"/>
    <n v="3.17"/>
    <n v="2292"/>
    <n v="14531.28"/>
    <n v="6.34"/>
    <n v="5488"/>
    <n v="29744.959999999999"/>
    <n v="5.42"/>
    <n v="1078"/>
    <n v="7686.14"/>
    <n v="7.13"/>
    <n v="15551"/>
    <n v="73179.19"/>
    <x v="3"/>
    <x v="0"/>
    <n v="4.7057546138511999"/>
    <s v="Product3"/>
    <x v="2"/>
    <s v="Growth Year"/>
  </r>
  <r>
    <n v="298"/>
    <d v="2011-03-14T00:00:00"/>
    <x v="1"/>
    <x v="9"/>
    <x v="9"/>
    <n v="1698"/>
    <n v="5382.66"/>
    <n v="3.17"/>
    <n v="509"/>
    <n v="3227.06"/>
    <n v="6.34"/>
    <n v="620"/>
    <n v="3360.4"/>
    <n v="5.42"/>
    <n v="1221"/>
    <n v="8705.73"/>
    <n v="7.13"/>
    <n v="4048"/>
    <n v="20675.849999999999"/>
    <x v="3"/>
    <x v="1"/>
    <n v="5.1076704545454543"/>
    <s v="Product4"/>
    <x v="1"/>
    <s v="Growth Year"/>
  </r>
  <r>
    <n v="299"/>
    <d v="2011-03-15T00:00:00"/>
    <x v="1"/>
    <x v="9"/>
    <x v="9"/>
    <n v="3982"/>
    <n v="12622.94"/>
    <n v="3.17"/>
    <n v="3468"/>
    <n v="21987.119999999999"/>
    <n v="6.34"/>
    <n v="3067"/>
    <n v="16623.14"/>
    <n v="5.42"/>
    <n v="487"/>
    <n v="3472.31"/>
    <n v="7.13"/>
    <n v="11004"/>
    <n v="54705.51"/>
    <x v="3"/>
    <x v="2"/>
    <n v="4.9714203925845153"/>
    <s v="Product2"/>
    <x v="0"/>
    <s v="Growth Year"/>
  </r>
  <r>
    <n v="300"/>
    <d v="2011-03-16T00:00:00"/>
    <x v="1"/>
    <x v="9"/>
    <x v="9"/>
    <n v="1645"/>
    <n v="5214.6499999999996"/>
    <n v="3.17"/>
    <n v="3966"/>
    <n v="25144.44"/>
    <n v="6.34"/>
    <n v="4044"/>
    <n v="21918.48"/>
    <n v="5.42"/>
    <n v="1626"/>
    <n v="11593.38"/>
    <n v="7.13"/>
    <n v="11281"/>
    <n v="63870.95"/>
    <x v="3"/>
    <x v="3"/>
    <n v="5.6618163283396861"/>
    <s v="Product2"/>
    <x v="0"/>
    <s v="Growth Year"/>
  </r>
  <r>
    <n v="301"/>
    <d v="2011-03-17T00:00:00"/>
    <x v="1"/>
    <x v="9"/>
    <x v="9"/>
    <n v="5848"/>
    <n v="18538.16"/>
    <n v="3.17"/>
    <n v="1072"/>
    <n v="6796.48"/>
    <n v="6.34"/>
    <n v="2651"/>
    <n v="14368.42"/>
    <n v="5.42"/>
    <n v="337"/>
    <n v="2402.81"/>
    <n v="7.13"/>
    <n v="9908"/>
    <n v="42105.87"/>
    <x v="3"/>
    <x v="4"/>
    <n v="4.2496840936616875"/>
    <s v="Product1"/>
    <x v="0"/>
    <s v="Growth Year"/>
  </r>
  <r>
    <n v="302"/>
    <d v="2011-03-18T00:00:00"/>
    <x v="1"/>
    <x v="9"/>
    <x v="9"/>
    <n v="824"/>
    <n v="2612.08"/>
    <n v="3.17"/>
    <n v="1263"/>
    <n v="8007.42"/>
    <n v="6.34"/>
    <n v="1278"/>
    <n v="6926.76"/>
    <n v="5.42"/>
    <n v="1826"/>
    <n v="13019.38"/>
    <n v="7.13"/>
    <n v="5191"/>
    <n v="30565.64"/>
    <x v="3"/>
    <x v="5"/>
    <n v="5.8881988056251204"/>
    <s v="Product4"/>
    <x v="1"/>
    <s v="Growth Year"/>
  </r>
  <r>
    <n v="303"/>
    <d v="2011-03-19T00:00:00"/>
    <x v="1"/>
    <x v="9"/>
    <x v="9"/>
    <n v="1342"/>
    <n v="4254.1400000000003"/>
    <n v="3.17"/>
    <n v="3246"/>
    <n v="20579.64"/>
    <n v="6.34"/>
    <n v="4990"/>
    <n v="27045.8"/>
    <n v="5.42"/>
    <n v="1546"/>
    <n v="11022.98"/>
    <n v="7.13"/>
    <n v="11124"/>
    <n v="62902.559999999998"/>
    <x v="3"/>
    <x v="6"/>
    <n v="5.6546709816612726"/>
    <s v="Product3"/>
    <x v="0"/>
    <s v="Growth Year"/>
  </r>
  <r>
    <n v="304"/>
    <d v="2011-03-20T00:00:00"/>
    <x v="1"/>
    <x v="9"/>
    <x v="9"/>
    <n v="581"/>
    <n v="1841.77"/>
    <n v="3.17"/>
    <n v="883"/>
    <n v="5598.22"/>
    <n v="6.34"/>
    <n v="1833"/>
    <n v="9934.86"/>
    <n v="5.42"/>
    <n v="718"/>
    <n v="5119.34"/>
    <n v="7.13"/>
    <n v="4015"/>
    <n v="22494.19"/>
    <x v="3"/>
    <x v="0"/>
    <n v="5.6025379825653792"/>
    <s v="Product3"/>
    <x v="1"/>
    <s v="Growth Year"/>
  </r>
  <r>
    <n v="305"/>
    <d v="2011-03-21T00:00:00"/>
    <x v="1"/>
    <x v="9"/>
    <x v="9"/>
    <n v="1906"/>
    <n v="6042.02"/>
    <n v="3.17"/>
    <n v="1021"/>
    <n v="6473.14"/>
    <n v="6.3400000000000007"/>
    <n v="5985"/>
    <n v="32438.7"/>
    <n v="5.42"/>
    <n v="1411"/>
    <n v="10060.43"/>
    <n v="7.13"/>
    <n v="10323"/>
    <n v="55014.29"/>
    <x v="3"/>
    <x v="1"/>
    <n v="5.3292928412283249"/>
    <s v="Product3"/>
    <x v="0"/>
    <s v="Growth Year"/>
  </r>
  <r>
    <n v="306"/>
    <d v="2011-03-22T00:00:00"/>
    <x v="1"/>
    <x v="9"/>
    <x v="9"/>
    <n v="7910"/>
    <n v="25074.7"/>
    <n v="3.17"/>
    <n v="1290"/>
    <n v="8178.6"/>
    <n v="6.34"/>
    <n v="2715"/>
    <n v="14715.3"/>
    <n v="5.42"/>
    <n v="1375"/>
    <n v="9803.75"/>
    <n v="7.13"/>
    <n v="13290"/>
    <n v="57772.35"/>
    <x v="3"/>
    <x v="2"/>
    <n v="4.347054176072235"/>
    <s v="Product1"/>
    <x v="0"/>
    <s v="Growth Year"/>
  </r>
  <r>
    <n v="307"/>
    <d v="2011-03-23T00:00:00"/>
    <x v="1"/>
    <x v="9"/>
    <x v="9"/>
    <n v="2320"/>
    <n v="7354.4"/>
    <n v="3.17"/>
    <n v="983"/>
    <n v="6232.22"/>
    <n v="6.34"/>
    <n v="505"/>
    <n v="2737.1"/>
    <n v="5.42"/>
    <n v="633"/>
    <n v="4513.29"/>
    <n v="7.13"/>
    <n v="4441"/>
    <n v="20837.009999999998"/>
    <x v="3"/>
    <x v="3"/>
    <n v="4.6919635217293401"/>
    <s v="Product1"/>
    <x v="1"/>
    <s v="Growth Year"/>
  </r>
  <r>
    <n v="308"/>
    <d v="2011-03-24T00:00:00"/>
    <x v="1"/>
    <x v="9"/>
    <x v="9"/>
    <n v="7283"/>
    <n v="23087.11"/>
    <n v="3.17"/>
    <n v="3595"/>
    <n v="22792.3"/>
    <n v="6.34"/>
    <n v="5422"/>
    <n v="29387.24"/>
    <n v="5.42"/>
    <n v="747"/>
    <n v="5326.11"/>
    <n v="7.13"/>
    <n v="17047"/>
    <n v="80592.759999999995"/>
    <x v="3"/>
    <x v="4"/>
    <n v="4.7276799436851054"/>
    <s v="Product3"/>
    <x v="2"/>
    <s v="Growth Year"/>
  </r>
  <r>
    <n v="309"/>
    <d v="2011-03-25T00:00:00"/>
    <x v="1"/>
    <x v="9"/>
    <x v="9"/>
    <n v="2316"/>
    <n v="7341.72"/>
    <n v="3.17"/>
    <n v="2964"/>
    <n v="18791.759999999998"/>
    <n v="6.34"/>
    <n v="1346"/>
    <n v="7295.32"/>
    <n v="5.42"/>
    <n v="315"/>
    <n v="2245.9499999999998"/>
    <n v="7.129999999999999"/>
    <n v="6941"/>
    <n v="35674.75"/>
    <x v="3"/>
    <x v="5"/>
    <n v="5.1397132977957067"/>
    <s v="Product2"/>
    <x v="1"/>
    <s v="Growth Year"/>
  </r>
  <r>
    <n v="310"/>
    <d v="2011-03-26T00:00:00"/>
    <x v="1"/>
    <x v="9"/>
    <x v="9"/>
    <n v="6993"/>
    <n v="22167.81"/>
    <n v="3.17"/>
    <n v="2134"/>
    <n v="13529.56"/>
    <n v="6.34"/>
    <n v="2058"/>
    <n v="11154.36"/>
    <n v="5.42"/>
    <n v="427"/>
    <n v="3044.51"/>
    <n v="7.1300000000000008"/>
    <n v="11612"/>
    <n v="49896.24"/>
    <x v="3"/>
    <x v="6"/>
    <n v="4.2969548742679988"/>
    <s v="Product1"/>
    <x v="0"/>
    <s v="Growth Year"/>
  </r>
  <r>
    <n v="311"/>
    <d v="2011-03-27T00:00:00"/>
    <x v="1"/>
    <x v="9"/>
    <x v="9"/>
    <n v="4148"/>
    <n v="13149.16"/>
    <n v="3.17"/>
    <n v="3816"/>
    <n v="24193.439999999999"/>
    <n v="6.34"/>
    <n v="2449"/>
    <n v="13273.58"/>
    <n v="5.42"/>
    <n v="1163"/>
    <n v="8292.19"/>
    <n v="7.1300000000000008"/>
    <n v="11576"/>
    <n v="58908.37"/>
    <x v="3"/>
    <x v="0"/>
    <n v="5.0888363856254317"/>
    <s v="Product2"/>
    <x v="0"/>
    <s v="Growth Year"/>
  </r>
  <r>
    <n v="312"/>
    <d v="2011-03-28T00:00:00"/>
    <x v="1"/>
    <x v="9"/>
    <x v="9"/>
    <n v="5076"/>
    <n v="16090.92"/>
    <n v="3.17"/>
    <n v="2352"/>
    <n v="14911.68"/>
    <n v="6.34"/>
    <n v="1230"/>
    <n v="6666.6"/>
    <n v="5.42"/>
    <n v="1550"/>
    <n v="11051.5"/>
    <n v="7.13"/>
    <n v="10208"/>
    <n v="48720.7"/>
    <x v="3"/>
    <x v="1"/>
    <n v="4.7727958463949838"/>
    <s v="Product1"/>
    <x v="0"/>
    <s v="Growth Year"/>
  </r>
  <r>
    <n v="313"/>
    <d v="2011-03-29T00:00:00"/>
    <x v="1"/>
    <x v="9"/>
    <x v="9"/>
    <n v="7922"/>
    <n v="25112.74"/>
    <n v="3.17"/>
    <n v="2889"/>
    <n v="18316.259999999998"/>
    <n v="6.34"/>
    <n v="4665"/>
    <n v="25284.3"/>
    <n v="5.42"/>
    <n v="356"/>
    <n v="2538.2800000000002"/>
    <n v="7.1300000000000008"/>
    <n v="15832"/>
    <n v="71251.58"/>
    <x v="3"/>
    <x v="2"/>
    <n v="4.5004787771601817"/>
    <s v="Product3"/>
    <x v="2"/>
    <s v="Growth Year"/>
  </r>
  <r>
    <n v="314"/>
    <d v="2011-03-30T00:00:00"/>
    <x v="1"/>
    <x v="9"/>
    <x v="9"/>
    <n v="1174"/>
    <n v="3721.58"/>
    <n v="3.17"/>
    <n v="3980"/>
    <n v="25233.200000000001"/>
    <n v="6.34"/>
    <n v="4739"/>
    <n v="25685.38"/>
    <n v="5.42"/>
    <n v="1168"/>
    <n v="8327.84"/>
    <n v="7.13"/>
    <n v="11061"/>
    <n v="62968"/>
    <x v="3"/>
    <x v="3"/>
    <n v="5.6927945032094751"/>
    <s v="Product3"/>
    <x v="0"/>
    <s v="Growth Year"/>
  </r>
  <r>
    <n v="315"/>
    <d v="2011-03-31T00:00:00"/>
    <x v="1"/>
    <x v="9"/>
    <x v="9"/>
    <n v="464"/>
    <n v="1470.88"/>
    <n v="3.17"/>
    <n v="2220"/>
    <n v="14074.8"/>
    <n v="6.34"/>
    <n v="421"/>
    <n v="2281.8200000000002"/>
    <n v="5.4200000000000008"/>
    <n v="1663"/>
    <n v="11857.19"/>
    <n v="7.13"/>
    <n v="4768"/>
    <n v="29684.69"/>
    <x v="3"/>
    <x v="4"/>
    <n v="6.2258158557046981"/>
    <s v="Product2"/>
    <x v="1"/>
    <s v="Growth Year"/>
  </r>
  <r>
    <n v="316"/>
    <d v="2011-04-01T00:00:00"/>
    <x v="1"/>
    <x v="10"/>
    <x v="10"/>
    <n v="4176"/>
    <n v="13237.92"/>
    <n v="3.17"/>
    <n v="1068"/>
    <n v="6771.12"/>
    <n v="6.34"/>
    <n v="1958"/>
    <n v="10612.36"/>
    <n v="5.42"/>
    <n v="1985"/>
    <n v="14153.05"/>
    <n v="7.13"/>
    <n v="9187"/>
    <n v="44774.45"/>
    <x v="0"/>
    <x v="5"/>
    <n v="4.8736747578099484"/>
    <s v="Product4"/>
    <x v="0"/>
    <s v="Growth Year"/>
  </r>
  <r>
    <n v="317"/>
    <d v="2011-04-02T00:00:00"/>
    <x v="1"/>
    <x v="10"/>
    <x v="10"/>
    <n v="1314"/>
    <n v="4165.38"/>
    <n v="3.17"/>
    <n v="3826"/>
    <n v="24256.84"/>
    <n v="6.34"/>
    <n v="1653"/>
    <n v="8959.26"/>
    <n v="5.42"/>
    <n v="1874"/>
    <n v="13361.62"/>
    <n v="7.1300000000000008"/>
    <n v="8667"/>
    <n v="50743.1"/>
    <x v="0"/>
    <x v="6"/>
    <n v="5.8547478943117568"/>
    <s v="Product2"/>
    <x v="0"/>
    <s v="Growth Year"/>
  </r>
  <r>
    <n v="318"/>
    <d v="2011-04-03T00:00:00"/>
    <x v="1"/>
    <x v="10"/>
    <x v="10"/>
    <n v="1947"/>
    <n v="6171.99"/>
    <n v="3.17"/>
    <n v="2925"/>
    <n v="18544.5"/>
    <n v="6.34"/>
    <n v="4086"/>
    <n v="22146.12"/>
    <n v="5.42"/>
    <n v="1794"/>
    <n v="12791.22"/>
    <n v="7.13"/>
    <n v="10752"/>
    <n v="59653.83"/>
    <x v="0"/>
    <x v="0"/>
    <n v="5.5481612723214289"/>
    <s v="Product3"/>
    <x v="0"/>
    <s v="Growth Year"/>
  </r>
  <r>
    <n v="319"/>
    <d v="2011-04-04T00:00:00"/>
    <x v="1"/>
    <x v="10"/>
    <x v="10"/>
    <n v="2226"/>
    <n v="7056.42"/>
    <n v="3.17"/>
    <n v="3245"/>
    <n v="20573.3"/>
    <n v="6.34"/>
    <n v="1005"/>
    <n v="5447.1"/>
    <n v="5.42"/>
    <n v="746"/>
    <n v="5318.98"/>
    <n v="7.129999999999999"/>
    <n v="7222"/>
    <n v="38395.800000000003"/>
    <x v="0"/>
    <x v="1"/>
    <n v="5.3165051232345615"/>
    <s v="Product2"/>
    <x v="1"/>
    <s v="Growth Year"/>
  </r>
  <r>
    <n v="320"/>
    <d v="2011-04-05T00:00:00"/>
    <x v="1"/>
    <x v="10"/>
    <x v="10"/>
    <n v="3159"/>
    <n v="10014.030000000001"/>
    <n v="3.17"/>
    <n v="1842"/>
    <n v="11678.28"/>
    <n v="6.3400000000000007"/>
    <n v="1408"/>
    <n v="7631.36"/>
    <n v="5.42"/>
    <n v="421"/>
    <n v="3001.73"/>
    <n v="7.13"/>
    <n v="6830"/>
    <n v="32325.4"/>
    <x v="0"/>
    <x v="2"/>
    <n v="4.7328550512445098"/>
    <s v="Product2"/>
    <x v="1"/>
    <s v="Growth Year"/>
  </r>
  <r>
    <n v="321"/>
    <d v="2011-04-06T00:00:00"/>
    <x v="1"/>
    <x v="10"/>
    <x v="10"/>
    <n v="6244"/>
    <n v="19793.48"/>
    <n v="3.17"/>
    <n v="3283"/>
    <n v="20814.22"/>
    <n v="6.3400000000000007"/>
    <n v="2935"/>
    <n v="15907.7"/>
    <n v="5.42"/>
    <n v="395"/>
    <n v="2816.35"/>
    <n v="7.13"/>
    <n v="12857"/>
    <n v="59331.75"/>
    <x v="0"/>
    <x v="3"/>
    <n v="4.6147429415882399"/>
    <s v="Product2"/>
    <x v="0"/>
    <s v="Growth Year"/>
  </r>
  <r>
    <n v="322"/>
    <d v="2011-04-07T00:00:00"/>
    <x v="1"/>
    <x v="10"/>
    <x v="10"/>
    <n v="7436"/>
    <n v="23572.12"/>
    <n v="3.17"/>
    <n v="1300"/>
    <n v="8242"/>
    <n v="6.34"/>
    <n v="3444"/>
    <n v="18666.48"/>
    <n v="5.42"/>
    <n v="1945"/>
    <n v="13867.85"/>
    <n v="7.13"/>
    <n v="14125"/>
    <n v="64348.45"/>
    <x v="0"/>
    <x v="4"/>
    <n v="4.5556424778761055"/>
    <s v="Product1"/>
    <x v="0"/>
    <s v="Growth Year"/>
  </r>
  <r>
    <n v="323"/>
    <d v="2011-04-08T00:00:00"/>
    <x v="1"/>
    <x v="10"/>
    <x v="10"/>
    <n v="6742"/>
    <n v="21372.14"/>
    <n v="3.17"/>
    <n v="2425"/>
    <n v="15374.5"/>
    <n v="6.34"/>
    <n v="4512"/>
    <n v="24455.040000000001"/>
    <n v="5.42"/>
    <n v="1168"/>
    <n v="8327.84"/>
    <n v="7.13"/>
    <n v="14847"/>
    <n v="69529.52"/>
    <x v="0"/>
    <x v="5"/>
    <n v="4.683068633393952"/>
    <s v="Product3"/>
    <x v="0"/>
    <s v="Growth Year"/>
  </r>
  <r>
    <n v="324"/>
    <d v="2011-04-09T00:00:00"/>
    <x v="1"/>
    <x v="10"/>
    <x v="10"/>
    <n v="483"/>
    <n v="1531.11"/>
    <n v="3.17"/>
    <n v="507"/>
    <n v="3214.38"/>
    <n v="6.34"/>
    <n v="2413"/>
    <n v="13078.46"/>
    <n v="5.42"/>
    <n v="1389"/>
    <n v="9903.57"/>
    <n v="7.13"/>
    <n v="4792"/>
    <n v="27727.52"/>
    <x v="0"/>
    <x v="6"/>
    <n v="5.786210350584307"/>
    <s v="Product3"/>
    <x v="1"/>
    <s v="Growth Year"/>
  </r>
  <r>
    <n v="325"/>
    <d v="2011-04-10T00:00:00"/>
    <x v="1"/>
    <x v="10"/>
    <x v="10"/>
    <n v="3840"/>
    <n v="12172.8"/>
    <n v="3.17"/>
    <n v="617"/>
    <n v="3911.78"/>
    <n v="6.3400000000000007"/>
    <n v="1239"/>
    <n v="6715.38"/>
    <n v="5.42"/>
    <n v="1696"/>
    <n v="12092.48"/>
    <n v="7.13"/>
    <n v="7392"/>
    <n v="34892.44"/>
    <x v="0"/>
    <x v="0"/>
    <n v="4.7202976190476198"/>
    <s v="Product1"/>
    <x v="1"/>
    <s v="Growth Year"/>
  </r>
  <r>
    <n v="326"/>
    <d v="2011-04-11T00:00:00"/>
    <x v="1"/>
    <x v="10"/>
    <x v="10"/>
    <n v="2471"/>
    <n v="7833.07"/>
    <n v="3.17"/>
    <n v="1187"/>
    <n v="7525.58"/>
    <n v="6.34"/>
    <n v="5553"/>
    <n v="30097.26"/>
    <n v="5.42"/>
    <n v="1572"/>
    <n v="11208.36"/>
    <n v="7.1300000000000008"/>
    <n v="10783"/>
    <n v="56664.27"/>
    <x v="0"/>
    <x v="1"/>
    <n v="5.2549633682648613"/>
    <s v="Product3"/>
    <x v="0"/>
    <s v="Growth Year"/>
  </r>
  <r>
    <n v="327"/>
    <d v="2011-04-12T00:00:00"/>
    <x v="1"/>
    <x v="10"/>
    <x v="10"/>
    <n v="2651"/>
    <n v="8403.67"/>
    <n v="3.17"/>
    <n v="1807"/>
    <n v="11456.38"/>
    <n v="6.34"/>
    <n v="3716"/>
    <n v="20140.72"/>
    <n v="5.42"/>
    <n v="701"/>
    <n v="4998.13"/>
    <n v="7.13"/>
    <n v="8875"/>
    <n v="44998.9"/>
    <x v="0"/>
    <x v="2"/>
    <n v="5.070298591549296"/>
    <s v="Product3"/>
    <x v="0"/>
    <s v="Growth Year"/>
  </r>
  <r>
    <n v="328"/>
    <d v="2011-04-13T00:00:00"/>
    <x v="1"/>
    <x v="10"/>
    <x v="10"/>
    <n v="3096"/>
    <n v="9814.32"/>
    <n v="3.17"/>
    <n v="1732"/>
    <n v="10980.88"/>
    <n v="6.34"/>
    <n v="2198"/>
    <n v="11913.16"/>
    <n v="5.42"/>
    <n v="607"/>
    <n v="4327.91"/>
    <n v="7.13"/>
    <n v="7633"/>
    <n v="37036.269999999997"/>
    <x v="0"/>
    <x v="3"/>
    <n v="4.8521249836237388"/>
    <s v="Product3"/>
    <x v="1"/>
    <s v="Growth Year"/>
  </r>
  <r>
    <n v="329"/>
    <d v="2011-04-14T00:00:00"/>
    <x v="1"/>
    <x v="10"/>
    <x v="10"/>
    <n v="2764"/>
    <n v="8761.8799999999992"/>
    <n v="3.17"/>
    <n v="641"/>
    <n v="4063.94"/>
    <n v="6.34"/>
    <n v="743"/>
    <n v="4027.06"/>
    <n v="5.42"/>
    <n v="263"/>
    <n v="1875.19"/>
    <n v="7.13"/>
    <n v="4411"/>
    <n v="18728.07"/>
    <x v="0"/>
    <x v="4"/>
    <n v="4.2457651326229877"/>
    <s v="Product1"/>
    <x v="1"/>
    <s v="Growth Year"/>
  </r>
  <r>
    <n v="330"/>
    <d v="2011-04-15T00:00:00"/>
    <x v="1"/>
    <x v="10"/>
    <x v="10"/>
    <n v="1836"/>
    <n v="5820.12"/>
    <n v="3.17"/>
    <n v="698"/>
    <n v="4425.32"/>
    <n v="6.34"/>
    <n v="5337"/>
    <n v="28926.54"/>
    <n v="5.42"/>
    <n v="1119"/>
    <n v="7978.47"/>
    <n v="7.13"/>
    <n v="8990"/>
    <n v="47150.45"/>
    <x v="0"/>
    <x v="5"/>
    <n v="5.2447664071190205"/>
    <s v="Product3"/>
    <x v="0"/>
    <s v="Growth Year"/>
  </r>
  <r>
    <n v="331"/>
    <d v="2011-04-16T00:00:00"/>
    <x v="1"/>
    <x v="10"/>
    <x v="10"/>
    <n v="4836"/>
    <n v="15330.12"/>
    <n v="3.17"/>
    <n v="1505"/>
    <n v="9541.7000000000007"/>
    <n v="6.3400000000000007"/>
    <n v="5600"/>
    <n v="30352"/>
    <n v="5.42"/>
    <n v="519"/>
    <n v="3700.47"/>
    <n v="7.13"/>
    <n v="12460"/>
    <n v="58924.29"/>
    <x v="0"/>
    <x v="6"/>
    <n v="4.7290762439807388"/>
    <s v="Product3"/>
    <x v="0"/>
    <s v="Growth Year"/>
  </r>
  <r>
    <n v="332"/>
    <d v="2011-04-17T00:00:00"/>
    <x v="1"/>
    <x v="10"/>
    <x v="10"/>
    <n v="2900"/>
    <n v="9193"/>
    <n v="3.17"/>
    <n v="1512"/>
    <n v="9586.08"/>
    <n v="6.34"/>
    <n v="2201"/>
    <n v="11929.42"/>
    <n v="5.42"/>
    <n v="1641"/>
    <n v="11700.33"/>
    <n v="7.13"/>
    <n v="8254"/>
    <n v="42408.83"/>
    <x v="0"/>
    <x v="0"/>
    <n v="5.1379731039496006"/>
    <s v="Product3"/>
    <x v="0"/>
    <s v="Growth Year"/>
  </r>
  <r>
    <n v="333"/>
    <d v="2011-04-18T00:00:00"/>
    <x v="1"/>
    <x v="10"/>
    <x v="10"/>
    <n v="2501"/>
    <n v="7928.17"/>
    <n v="3.17"/>
    <n v="3322"/>
    <n v="21061.48"/>
    <n v="6.34"/>
    <n v="4078"/>
    <n v="22102.76"/>
    <n v="5.42"/>
    <n v="1683"/>
    <n v="11999.79"/>
    <n v="7.1300000000000008"/>
    <n v="11584"/>
    <n v="63092.2"/>
    <x v="0"/>
    <x v="1"/>
    <n v="5.4464951657458558"/>
    <s v="Product3"/>
    <x v="0"/>
    <s v="Growth Year"/>
  </r>
  <r>
    <n v="334"/>
    <d v="2011-04-19T00:00:00"/>
    <x v="1"/>
    <x v="10"/>
    <x v="10"/>
    <n v="610"/>
    <n v="1933.7"/>
    <n v="3.17"/>
    <n v="2304"/>
    <n v="14607.36"/>
    <n v="6.34"/>
    <n v="2971"/>
    <n v="16102.82"/>
    <n v="5.42"/>
    <n v="1657"/>
    <n v="11814.41"/>
    <n v="7.13"/>
    <n v="7542"/>
    <n v="44458.29"/>
    <x v="0"/>
    <x v="2"/>
    <n v="5.8947613365155132"/>
    <s v="Product3"/>
    <x v="0"/>
    <s v="Growth Year"/>
  </r>
  <r>
    <n v="335"/>
    <d v="2011-04-20T00:00:00"/>
    <x v="1"/>
    <x v="10"/>
    <x v="10"/>
    <n v="2319"/>
    <n v="7351.23"/>
    <n v="3.17"/>
    <n v="3222"/>
    <n v="20427.48"/>
    <n v="6.34"/>
    <n v="704"/>
    <n v="3815.68"/>
    <n v="5.42"/>
    <n v="1208"/>
    <n v="8613.0400000000009"/>
    <n v="7.1300000000000008"/>
    <n v="7453"/>
    <n v="40207.43"/>
    <x v="0"/>
    <x v="3"/>
    <n v="5.3947980678921237"/>
    <s v="Product2"/>
    <x v="0"/>
    <s v="Growth Year"/>
  </r>
  <r>
    <n v="336"/>
    <d v="2011-04-21T00:00:00"/>
    <x v="1"/>
    <x v="10"/>
    <x v="10"/>
    <n v="7155"/>
    <n v="22681.35"/>
    <n v="3.17"/>
    <n v="1511"/>
    <n v="9579.74"/>
    <n v="6.34"/>
    <n v="3626"/>
    <n v="19652.919999999998"/>
    <n v="5.42"/>
    <n v="662"/>
    <n v="4720.0600000000004"/>
    <n v="7.1300000000000008"/>
    <n v="12954"/>
    <n v="56634.07"/>
    <x v="0"/>
    <x v="4"/>
    <n v="4.3719368534815501"/>
    <s v="Product1"/>
    <x v="0"/>
    <s v="Growth Year"/>
  </r>
  <r>
    <n v="337"/>
    <d v="2011-04-22T00:00:00"/>
    <x v="1"/>
    <x v="10"/>
    <x v="10"/>
    <n v="1433"/>
    <n v="4542.6099999999997"/>
    <n v="3.17"/>
    <n v="2490"/>
    <n v="15786.6"/>
    <n v="6.34"/>
    <n v="1664"/>
    <n v="9018.8799999999992"/>
    <n v="5.42"/>
    <n v="1475"/>
    <n v="10516.75"/>
    <n v="7.13"/>
    <n v="7062"/>
    <n v="39864.839999999997"/>
    <x v="0"/>
    <x v="5"/>
    <n v="5.6449787595581986"/>
    <s v="Product2"/>
    <x v="1"/>
    <s v="Growth Year"/>
  </r>
  <r>
    <n v="338"/>
    <d v="2011-04-23T00:00:00"/>
    <x v="1"/>
    <x v="10"/>
    <x v="10"/>
    <n v="697"/>
    <n v="2209.4899999999998"/>
    <n v="3.17"/>
    <n v="788"/>
    <n v="4995.92"/>
    <n v="6.34"/>
    <n v="5433"/>
    <n v="29446.86"/>
    <n v="5.42"/>
    <n v="1872"/>
    <n v="13347.36"/>
    <n v="7.13"/>
    <n v="8790"/>
    <n v="49999.63"/>
    <x v="0"/>
    <x v="6"/>
    <n v="5.6882400455062569"/>
    <s v="Product3"/>
    <x v="0"/>
    <s v="Growth Year"/>
  </r>
  <r>
    <n v="339"/>
    <d v="2011-04-24T00:00:00"/>
    <x v="1"/>
    <x v="10"/>
    <x v="10"/>
    <n v="6149"/>
    <n v="19492.330000000002"/>
    <n v="3.17"/>
    <n v="2464"/>
    <n v="15621.76"/>
    <n v="6.34"/>
    <n v="2089"/>
    <n v="11322.38"/>
    <n v="5.42"/>
    <n v="689"/>
    <n v="4912.57"/>
    <n v="7.13"/>
    <n v="11391"/>
    <n v="51349.04"/>
    <x v="0"/>
    <x v="0"/>
    <n v="4.5078605916951977"/>
    <s v="Product1"/>
    <x v="0"/>
    <s v="Growth Year"/>
  </r>
  <r>
    <n v="340"/>
    <d v="2011-04-25T00:00:00"/>
    <x v="1"/>
    <x v="10"/>
    <x v="10"/>
    <n v="5382"/>
    <n v="17060.939999999999"/>
    <n v="3.17"/>
    <n v="3474"/>
    <n v="22025.16"/>
    <n v="6.34"/>
    <n v="4141"/>
    <n v="22444.22"/>
    <n v="5.42"/>
    <n v="464"/>
    <n v="3308.32"/>
    <n v="7.1300000000000008"/>
    <n v="13461"/>
    <n v="64838.64"/>
    <x v="0"/>
    <x v="1"/>
    <n v="4.8167773568085579"/>
    <s v="Product3"/>
    <x v="0"/>
    <s v="Growth Year"/>
  </r>
  <r>
    <n v="341"/>
    <d v="2011-04-26T00:00:00"/>
    <x v="1"/>
    <x v="10"/>
    <x v="10"/>
    <n v="6956"/>
    <n v="22050.52"/>
    <n v="3.17"/>
    <n v="1828"/>
    <n v="11589.52"/>
    <n v="6.34"/>
    <n v="3164"/>
    <n v="17148.88"/>
    <n v="5.42"/>
    <n v="1630"/>
    <n v="11621.9"/>
    <n v="7.13"/>
    <n v="13578"/>
    <n v="62410.82"/>
    <x v="0"/>
    <x v="2"/>
    <n v="4.5964663426130503"/>
    <s v="Product1"/>
    <x v="0"/>
    <s v="Growth Year"/>
  </r>
  <r>
    <n v="342"/>
    <d v="2011-04-27T00:00:00"/>
    <x v="1"/>
    <x v="10"/>
    <x v="10"/>
    <n v="4706"/>
    <n v="14918.02"/>
    <n v="3.17"/>
    <n v="2361"/>
    <n v="14968.74"/>
    <n v="6.34"/>
    <n v="1328"/>
    <n v="7197.76"/>
    <n v="5.42"/>
    <n v="1837"/>
    <n v="13097.81"/>
    <n v="7.13"/>
    <n v="10232"/>
    <n v="50182.33"/>
    <x v="0"/>
    <x v="3"/>
    <n v="4.9044497654417514"/>
    <s v="Product2"/>
    <x v="0"/>
    <s v="Growth Year"/>
  </r>
  <r>
    <n v="343"/>
    <d v="2011-04-28T00:00:00"/>
    <x v="1"/>
    <x v="10"/>
    <x v="10"/>
    <n v="6323"/>
    <n v="20043.91"/>
    <n v="3.17"/>
    <n v="287"/>
    <n v="1819.58"/>
    <n v="6.34"/>
    <n v="2077"/>
    <n v="11257.34"/>
    <n v="5.42"/>
    <n v="1959"/>
    <n v="13967.67"/>
    <n v="7.13"/>
    <n v="10646"/>
    <n v="47088.5"/>
    <x v="0"/>
    <x v="4"/>
    <n v="4.4231166635356001"/>
    <s v="Product1"/>
    <x v="0"/>
    <s v="Growth Year"/>
  </r>
  <r>
    <n v="344"/>
    <d v="2011-04-29T00:00:00"/>
    <x v="1"/>
    <x v="10"/>
    <x v="10"/>
    <n v="7336"/>
    <n v="23255.119999999999"/>
    <n v="3.17"/>
    <n v="3888"/>
    <n v="24649.919999999998"/>
    <n v="6.34"/>
    <n v="5703"/>
    <n v="30910.26"/>
    <n v="5.42"/>
    <n v="847"/>
    <n v="6039.11"/>
    <n v="7.13"/>
    <n v="17774"/>
    <n v="84854.41"/>
    <x v="0"/>
    <x v="5"/>
    <n v="4.7740750534488585"/>
    <s v="Product3"/>
    <x v="2"/>
    <s v="Growth Year"/>
  </r>
  <r>
    <n v="345"/>
    <d v="2011-04-30T00:00:00"/>
    <x v="1"/>
    <x v="10"/>
    <x v="10"/>
    <n v="1214"/>
    <n v="3848.38"/>
    <n v="3.17"/>
    <n v="2287"/>
    <n v="14499.58"/>
    <n v="6.34"/>
    <n v="684"/>
    <n v="3707.28"/>
    <n v="5.42"/>
    <n v="1611"/>
    <n v="11486.43"/>
    <n v="7.13"/>
    <n v="5796"/>
    <n v="33541.67"/>
    <x v="0"/>
    <x v="6"/>
    <n v="5.7870376121463076"/>
    <s v="Product2"/>
    <x v="1"/>
    <s v="Growth Year"/>
  </r>
  <r>
    <n v="346"/>
    <d v="2011-05-01T00:00:00"/>
    <x v="1"/>
    <x v="11"/>
    <x v="11"/>
    <n v="4192"/>
    <n v="13288.64"/>
    <n v="3.17"/>
    <n v="3280"/>
    <n v="20795.2"/>
    <n v="6.34"/>
    <n v="5368"/>
    <n v="29094.560000000001"/>
    <n v="5.42"/>
    <n v="1142"/>
    <n v="8142.46"/>
    <n v="7.13"/>
    <n v="13982"/>
    <n v="71320.86"/>
    <x v="0"/>
    <x v="0"/>
    <n v="5.1009054498641113"/>
    <s v="Product3"/>
    <x v="2"/>
    <s v="Growth Year"/>
  </r>
  <r>
    <n v="347"/>
    <d v="2011-05-02T00:00:00"/>
    <x v="1"/>
    <x v="11"/>
    <x v="11"/>
    <n v="6271"/>
    <n v="19879.07"/>
    <n v="3.17"/>
    <n v="3108"/>
    <n v="19704.72"/>
    <n v="6.3400000000000007"/>
    <n v="5218"/>
    <n v="28281.56"/>
    <n v="5.42"/>
    <n v="335"/>
    <n v="2388.5500000000002"/>
    <n v="7.1300000000000008"/>
    <n v="14932"/>
    <n v="70253.899999999994"/>
    <x v="0"/>
    <x v="1"/>
    <n v="4.7049223144923653"/>
    <s v="Product3"/>
    <x v="2"/>
    <s v="Growth Year"/>
  </r>
  <r>
    <n v="348"/>
    <d v="2011-05-03T00:00:00"/>
    <x v="1"/>
    <x v="11"/>
    <x v="11"/>
    <n v="5365"/>
    <n v="17007.05"/>
    <n v="3.17"/>
    <n v="478"/>
    <n v="3030.52"/>
    <n v="6.34"/>
    <n v="5777"/>
    <n v="31311.34"/>
    <n v="5.42"/>
    <n v="253"/>
    <n v="1803.89"/>
    <n v="7.1300000000000008"/>
    <n v="11873"/>
    <n v="53152.800000000003"/>
    <x v="0"/>
    <x v="2"/>
    <n v="4.4767792470310788"/>
    <s v="Product3"/>
    <x v="0"/>
    <s v="Growth Year"/>
  </r>
  <r>
    <n v="349"/>
    <d v="2011-05-04T00:00:00"/>
    <x v="1"/>
    <x v="11"/>
    <x v="11"/>
    <n v="7103"/>
    <n v="22516.51"/>
    <n v="3.17"/>
    <n v="2609"/>
    <n v="16541.060000000001"/>
    <n v="6.3400000000000007"/>
    <n v="2302"/>
    <n v="12476.84"/>
    <n v="5.42"/>
    <n v="551"/>
    <n v="3928.63"/>
    <n v="7.13"/>
    <n v="12565"/>
    <n v="55463.040000000001"/>
    <x v="0"/>
    <x v="3"/>
    <n v="4.4140899323517706"/>
    <s v="Product1"/>
    <x v="0"/>
    <s v="Growth Year"/>
  </r>
  <r>
    <n v="350"/>
    <d v="2011-05-05T00:00:00"/>
    <x v="1"/>
    <x v="11"/>
    <x v="11"/>
    <n v="7786"/>
    <n v="24681.62"/>
    <n v="3.17"/>
    <n v="2542"/>
    <n v="16116.28"/>
    <n v="6.34"/>
    <n v="5509"/>
    <n v="29858.78"/>
    <n v="5.42"/>
    <n v="1384"/>
    <n v="9867.92"/>
    <n v="7.13"/>
    <n v="17221"/>
    <n v="80524.600000000006"/>
    <x v="0"/>
    <x v="4"/>
    <n v="4.6759537773648452"/>
    <s v="Product3"/>
    <x v="2"/>
    <s v="Growth Year"/>
  </r>
  <r>
    <n v="351"/>
    <d v="2011-05-06T00:00:00"/>
    <x v="1"/>
    <x v="11"/>
    <x v="11"/>
    <n v="7331"/>
    <n v="23239.27"/>
    <n v="3.17"/>
    <n v="690"/>
    <n v="4374.6000000000004"/>
    <n v="6.3400000000000007"/>
    <n v="5113"/>
    <n v="27712.46"/>
    <n v="5.42"/>
    <n v="1834"/>
    <n v="13076.42"/>
    <n v="7.13"/>
    <n v="14968"/>
    <n v="68402.75"/>
    <x v="0"/>
    <x v="5"/>
    <n v="4.569932522715126"/>
    <s v="Product3"/>
    <x v="0"/>
    <s v="Growth Year"/>
  </r>
  <r>
    <n v="352"/>
    <d v="2011-05-07T00:00:00"/>
    <x v="1"/>
    <x v="11"/>
    <x v="11"/>
    <n v="7574"/>
    <n v="24009.58"/>
    <n v="3.17"/>
    <n v="251"/>
    <n v="1591.34"/>
    <n v="6.34"/>
    <n v="3805"/>
    <n v="20623.099999999999"/>
    <n v="5.42"/>
    <n v="1098"/>
    <n v="7828.74"/>
    <n v="7.13"/>
    <n v="12728"/>
    <n v="54052.76"/>
    <x v="0"/>
    <x v="6"/>
    <n v="4.2467598994343181"/>
    <s v="Product1"/>
    <x v="0"/>
    <s v="Growth Year"/>
  </r>
  <r>
    <n v="353"/>
    <d v="2011-05-08T00:00:00"/>
    <x v="1"/>
    <x v="11"/>
    <x v="11"/>
    <n v="3354"/>
    <n v="10632.18"/>
    <n v="3.17"/>
    <n v="3891"/>
    <n v="24668.94"/>
    <n v="6.34"/>
    <n v="2568"/>
    <n v="13918.56"/>
    <n v="5.42"/>
    <n v="581"/>
    <n v="4142.53"/>
    <n v="7.13"/>
    <n v="10394"/>
    <n v="53362.21"/>
    <x v="0"/>
    <x v="0"/>
    <n v="5.1339436213199923"/>
    <s v="Product2"/>
    <x v="0"/>
    <s v="Growth Year"/>
  </r>
  <r>
    <n v="354"/>
    <d v="2011-05-09T00:00:00"/>
    <x v="1"/>
    <x v="11"/>
    <x v="11"/>
    <n v="4439"/>
    <n v="14071.63"/>
    <n v="3.17"/>
    <n v="3955"/>
    <n v="25074.7"/>
    <n v="6.34"/>
    <n v="3710"/>
    <n v="20108.2"/>
    <n v="5.42"/>
    <n v="528"/>
    <n v="3764.64"/>
    <n v="7.13"/>
    <n v="12632"/>
    <n v="63019.17"/>
    <x v="0"/>
    <x v="1"/>
    <n v="4.9888513299556676"/>
    <s v="Product2"/>
    <x v="0"/>
    <s v="Growth Year"/>
  </r>
  <r>
    <n v="355"/>
    <d v="2011-05-10T00:00:00"/>
    <x v="1"/>
    <x v="11"/>
    <x v="11"/>
    <n v="2605"/>
    <n v="8257.85"/>
    <n v="3.17"/>
    <n v="2211"/>
    <n v="14017.74"/>
    <n v="6.34"/>
    <n v="4858"/>
    <n v="26330.36"/>
    <n v="5.42"/>
    <n v="518"/>
    <n v="3693.34"/>
    <n v="7.13"/>
    <n v="10192"/>
    <n v="52299.29"/>
    <x v="0"/>
    <x v="2"/>
    <n v="5.131406004709576"/>
    <s v="Product3"/>
    <x v="0"/>
    <s v="Growth Year"/>
  </r>
  <r>
    <n v="356"/>
    <d v="2011-05-11T00:00:00"/>
    <x v="1"/>
    <x v="11"/>
    <x v="11"/>
    <n v="504"/>
    <n v="1597.68"/>
    <n v="3.17"/>
    <n v="1439"/>
    <n v="9123.26"/>
    <n v="6.34"/>
    <n v="3041"/>
    <n v="16482.22"/>
    <n v="5.4200000000000008"/>
    <n v="1606"/>
    <n v="11450.78"/>
    <n v="7.1300000000000008"/>
    <n v="6590"/>
    <n v="38653.94"/>
    <x v="0"/>
    <x v="3"/>
    <n v="5.8655447647951444"/>
    <s v="Product3"/>
    <x v="1"/>
    <s v="Growth Year"/>
  </r>
  <r>
    <n v="357"/>
    <d v="2011-05-12T00:00:00"/>
    <x v="1"/>
    <x v="11"/>
    <x v="11"/>
    <n v="6064"/>
    <n v="19222.88"/>
    <n v="3.17"/>
    <n v="2151"/>
    <n v="13637.34"/>
    <n v="6.34"/>
    <n v="3480"/>
    <n v="18861.599999999999"/>
    <n v="5.42"/>
    <n v="1228"/>
    <n v="8755.64"/>
    <n v="7.13"/>
    <n v="12923"/>
    <n v="60477.46"/>
    <x v="0"/>
    <x v="4"/>
    <n v="4.6798313085196934"/>
    <s v="Product1"/>
    <x v="0"/>
    <s v="Growth Year"/>
  </r>
  <r>
    <n v="358"/>
    <d v="2011-05-13T00:00:00"/>
    <x v="1"/>
    <x v="11"/>
    <x v="11"/>
    <n v="7826"/>
    <n v="24808.42"/>
    <n v="3.17"/>
    <n v="1678"/>
    <n v="10638.52"/>
    <n v="6.34"/>
    <n v="716"/>
    <n v="3880.72"/>
    <n v="5.42"/>
    <n v="634"/>
    <n v="4520.42"/>
    <n v="7.13"/>
    <n v="10854"/>
    <n v="43848.08"/>
    <x v="0"/>
    <x v="5"/>
    <n v="4.0398083655795096"/>
    <s v="Product1"/>
    <x v="0"/>
    <s v="Growth Year"/>
  </r>
  <r>
    <n v="359"/>
    <d v="2011-05-14T00:00:00"/>
    <x v="1"/>
    <x v="11"/>
    <x v="11"/>
    <n v="6499"/>
    <n v="20601.830000000002"/>
    <n v="3.17"/>
    <n v="2546"/>
    <n v="16141.64"/>
    <n v="6.34"/>
    <n v="2963"/>
    <n v="16059.46"/>
    <n v="5.42"/>
    <n v="1103"/>
    <n v="7864.39"/>
    <n v="7.13"/>
    <n v="13111"/>
    <n v="60667.32"/>
    <x v="0"/>
    <x v="6"/>
    <n v="4.6272076882007473"/>
    <s v="Product1"/>
    <x v="0"/>
    <s v="Growth Year"/>
  </r>
  <r>
    <n v="360"/>
    <d v="2011-05-15T00:00:00"/>
    <x v="1"/>
    <x v="11"/>
    <x v="11"/>
    <n v="1946"/>
    <n v="6168.82"/>
    <n v="3.17"/>
    <n v="3626"/>
    <n v="22988.84"/>
    <n v="6.34"/>
    <n v="4299"/>
    <n v="23300.58"/>
    <n v="5.4200000000000008"/>
    <n v="1586"/>
    <n v="11308.18"/>
    <n v="7.13"/>
    <n v="11457"/>
    <n v="63766.42"/>
    <x v="0"/>
    <x v="0"/>
    <n v="5.5657170288906341"/>
    <s v="Product3"/>
    <x v="0"/>
    <s v="Growth Year"/>
  </r>
  <r>
    <n v="361"/>
    <d v="2011-05-16T00:00:00"/>
    <x v="1"/>
    <x v="11"/>
    <x v="11"/>
    <n v="1942"/>
    <n v="6156.14"/>
    <n v="3.17"/>
    <n v="2412"/>
    <n v="15292.08"/>
    <n v="6.34"/>
    <n v="3651"/>
    <n v="19788.419999999998"/>
    <n v="5.42"/>
    <n v="377"/>
    <n v="2688.01"/>
    <n v="7.1300000000000008"/>
    <n v="8382"/>
    <n v="43924.65"/>
    <x v="0"/>
    <x v="1"/>
    <n v="5.2403543307086613"/>
    <s v="Product3"/>
    <x v="0"/>
    <s v="Growth Year"/>
  </r>
  <r>
    <n v="362"/>
    <d v="2011-05-17T00:00:00"/>
    <x v="1"/>
    <x v="11"/>
    <x v="11"/>
    <n v="5544"/>
    <n v="17574.48"/>
    <n v="3.17"/>
    <n v="3039"/>
    <n v="19267.259999999998"/>
    <n v="6.34"/>
    <n v="4246"/>
    <n v="23013.32"/>
    <n v="5.42"/>
    <n v="1187"/>
    <n v="8463.31"/>
    <n v="7.13"/>
    <n v="14016"/>
    <n v="68318.37"/>
    <x v="0"/>
    <x v="2"/>
    <n v="4.8743129280821913"/>
    <s v="Product3"/>
    <x v="0"/>
    <s v="Growth Year"/>
  </r>
  <r>
    <n v="363"/>
    <d v="2011-05-18T00:00:00"/>
    <x v="1"/>
    <x v="11"/>
    <x v="11"/>
    <n v="5920"/>
    <n v="18766.400000000001"/>
    <n v="3.17"/>
    <n v="423"/>
    <n v="2681.82"/>
    <n v="6.3400000000000007"/>
    <n v="1180"/>
    <n v="6395.6"/>
    <n v="5.42"/>
    <n v="1834"/>
    <n v="13076.42"/>
    <n v="7.13"/>
    <n v="9357"/>
    <n v="40920.239999999998"/>
    <x v="0"/>
    <x v="3"/>
    <n v="4.3732221865982686"/>
    <s v="Product1"/>
    <x v="0"/>
    <s v="Growth Year"/>
  </r>
  <r>
    <n v="364"/>
    <d v="2011-05-19T00:00:00"/>
    <x v="1"/>
    <x v="11"/>
    <x v="11"/>
    <n v="5632"/>
    <n v="17853.439999999999"/>
    <n v="3.17"/>
    <n v="3975"/>
    <n v="25201.5"/>
    <n v="6.34"/>
    <n v="4771"/>
    <n v="25858.82"/>
    <n v="5.42"/>
    <n v="1181"/>
    <n v="8420.5300000000007"/>
    <n v="7.1300000000000008"/>
    <n v="15559"/>
    <n v="77334.289999999994"/>
    <x v="0"/>
    <x v="4"/>
    <n v="4.9703894851854225"/>
    <s v="Product3"/>
    <x v="2"/>
    <s v="Growth Year"/>
  </r>
  <r>
    <n v="365"/>
    <d v="2011-05-20T00:00:00"/>
    <x v="1"/>
    <x v="11"/>
    <x v="11"/>
    <n v="1152"/>
    <n v="3651.84"/>
    <n v="3.17"/>
    <n v="287"/>
    <n v="1819.58"/>
    <n v="6.34"/>
    <n v="1929"/>
    <n v="10455.18"/>
    <n v="5.42"/>
    <n v="301"/>
    <n v="2146.13"/>
    <n v="7.1300000000000008"/>
    <n v="3669"/>
    <n v="18072.73"/>
    <x v="0"/>
    <x v="5"/>
    <n v="4.9257917688743529"/>
    <s v="Product3"/>
    <x v="1"/>
    <s v="Growth Year"/>
  </r>
  <r>
    <n v="366"/>
    <d v="2011-05-21T00:00:00"/>
    <x v="1"/>
    <x v="11"/>
    <x v="11"/>
    <n v="1216"/>
    <n v="3854.72"/>
    <n v="3.17"/>
    <n v="2236"/>
    <n v="14176.24"/>
    <n v="6.34"/>
    <n v="5667"/>
    <n v="30715.14"/>
    <n v="5.42"/>
    <n v="1499"/>
    <n v="10687.87"/>
    <n v="7.1300000000000008"/>
    <n v="10618"/>
    <n v="59433.97"/>
    <x v="0"/>
    <x v="6"/>
    <n v="5.5974731587869657"/>
    <s v="Product3"/>
    <x v="0"/>
    <s v="Growth Year"/>
  </r>
  <r>
    <n v="367"/>
    <d v="2011-05-22T00:00:00"/>
    <x v="1"/>
    <x v="11"/>
    <x v="11"/>
    <n v="2151"/>
    <n v="6818.67"/>
    <n v="3.17"/>
    <n v="2213"/>
    <n v="14030.42"/>
    <n v="6.34"/>
    <n v="3555"/>
    <n v="19268.099999999999"/>
    <n v="5.42"/>
    <n v="1979"/>
    <n v="14110.27"/>
    <n v="7.13"/>
    <n v="9898"/>
    <n v="54227.46"/>
    <x v="0"/>
    <x v="0"/>
    <n v="5.4786280056577086"/>
    <s v="Product3"/>
    <x v="0"/>
    <s v="Growth Year"/>
  </r>
  <r>
    <n v="368"/>
    <d v="2011-05-23T00:00:00"/>
    <x v="1"/>
    <x v="11"/>
    <x v="11"/>
    <n v="3941"/>
    <n v="12492.97"/>
    <n v="3.17"/>
    <n v="3098"/>
    <n v="19641.32"/>
    <n v="6.34"/>
    <n v="282"/>
    <n v="1528.44"/>
    <n v="5.42"/>
    <n v="590"/>
    <n v="4206.7"/>
    <n v="7.13"/>
    <n v="7911"/>
    <n v="37869.43"/>
    <x v="0"/>
    <x v="1"/>
    <n v="4.7869333838958417"/>
    <s v="Product2"/>
    <x v="1"/>
    <s v="Growth Year"/>
  </r>
  <r>
    <n v="369"/>
    <d v="2011-05-24T00:00:00"/>
    <x v="1"/>
    <x v="11"/>
    <x v="11"/>
    <n v="6413"/>
    <n v="20329.21"/>
    <n v="3.17"/>
    <n v="986"/>
    <n v="6251.24"/>
    <n v="6.34"/>
    <n v="3012"/>
    <n v="16325.04"/>
    <n v="5.42"/>
    <n v="790"/>
    <n v="5632.7"/>
    <n v="7.13"/>
    <n v="11201"/>
    <n v="48538.19"/>
    <x v="0"/>
    <x v="2"/>
    <n v="4.3333800553522011"/>
    <s v="Product1"/>
    <x v="0"/>
    <s v="Growth Year"/>
  </r>
  <r>
    <n v="370"/>
    <d v="2011-05-25T00:00:00"/>
    <x v="1"/>
    <x v="11"/>
    <x v="11"/>
    <n v="733"/>
    <n v="2323.61"/>
    <n v="3.17"/>
    <n v="951"/>
    <n v="6029.34"/>
    <n v="6.34"/>
    <n v="620"/>
    <n v="3360.4"/>
    <n v="5.42"/>
    <n v="298"/>
    <n v="2124.7399999999998"/>
    <n v="7.129999999999999"/>
    <n v="2602"/>
    <n v="13838.09"/>
    <x v="0"/>
    <x v="3"/>
    <n v="5.3182513451191396"/>
    <s v="Product2"/>
    <x v="1"/>
    <s v="Growth Year"/>
  </r>
  <r>
    <n v="371"/>
    <d v="2011-05-26T00:00:00"/>
    <x v="1"/>
    <x v="11"/>
    <x v="11"/>
    <n v="2582"/>
    <n v="8184.94"/>
    <n v="3.17"/>
    <n v="3386"/>
    <n v="21467.24"/>
    <n v="6.3400000000000007"/>
    <n v="4222"/>
    <n v="22883.24"/>
    <n v="5.4200000000000008"/>
    <n v="1143"/>
    <n v="8149.59"/>
    <n v="7.13"/>
    <n v="11333"/>
    <n v="60685.01"/>
    <x v="0"/>
    <x v="4"/>
    <n v="5.3547171975646348"/>
    <s v="Product3"/>
    <x v="0"/>
    <s v="Growth Year"/>
  </r>
  <r>
    <n v="372"/>
    <d v="2011-05-27T00:00:00"/>
    <x v="1"/>
    <x v="11"/>
    <x v="11"/>
    <n v="7152"/>
    <n v="22671.84"/>
    <n v="3.17"/>
    <n v="2086"/>
    <n v="13225.24"/>
    <n v="6.34"/>
    <n v="5467"/>
    <n v="29631.14"/>
    <n v="5.42"/>
    <n v="685"/>
    <n v="4884.05"/>
    <n v="7.13"/>
    <n v="15390"/>
    <n v="70412.27"/>
    <x v="0"/>
    <x v="5"/>
    <n v="4.5751962313190386"/>
    <s v="Product3"/>
    <x v="2"/>
    <s v="Growth Year"/>
  </r>
  <r>
    <n v="373"/>
    <d v="2011-05-28T00:00:00"/>
    <x v="1"/>
    <x v="11"/>
    <x v="11"/>
    <n v="5973"/>
    <n v="18934.41"/>
    <n v="3.17"/>
    <n v="1952"/>
    <n v="12375.68"/>
    <n v="6.34"/>
    <n v="3088"/>
    <n v="16736.96"/>
    <n v="5.42"/>
    <n v="1415"/>
    <n v="10088.950000000001"/>
    <n v="7.1300000000000008"/>
    <n v="12428"/>
    <n v="58136"/>
    <x v="0"/>
    <x v="6"/>
    <n v="4.6778242677824267"/>
    <s v="Product1"/>
    <x v="0"/>
    <s v="Growth Year"/>
  </r>
  <r>
    <n v="374"/>
    <d v="2011-05-29T00:00:00"/>
    <x v="1"/>
    <x v="11"/>
    <x v="11"/>
    <n v="7138"/>
    <n v="22627.46"/>
    <n v="3.17"/>
    <n v="2891"/>
    <n v="18328.939999999999"/>
    <n v="6.34"/>
    <n v="2414"/>
    <n v="13083.88"/>
    <n v="5.42"/>
    <n v="375"/>
    <n v="2673.75"/>
    <n v="7.13"/>
    <n v="12818"/>
    <n v="56714.03"/>
    <x v="0"/>
    <x v="0"/>
    <n v="4.4245615540645966"/>
    <s v="Product1"/>
    <x v="0"/>
    <s v="Growth Year"/>
  </r>
  <r>
    <n v="375"/>
    <d v="2011-05-30T00:00:00"/>
    <x v="1"/>
    <x v="11"/>
    <x v="11"/>
    <n v="4139"/>
    <n v="13120.63"/>
    <n v="3.17"/>
    <n v="311"/>
    <n v="1971.74"/>
    <n v="6.34"/>
    <n v="5433"/>
    <n v="29446.86"/>
    <n v="5.42"/>
    <n v="345"/>
    <n v="2459.85"/>
    <n v="7.13"/>
    <n v="10228"/>
    <n v="46999.08"/>
    <x v="0"/>
    <x v="1"/>
    <n v="4.5951388345717641"/>
    <s v="Product3"/>
    <x v="0"/>
    <s v="Growth Year"/>
  </r>
  <r>
    <n v="376"/>
    <d v="2011-05-31T00:00:00"/>
    <x v="1"/>
    <x v="11"/>
    <x v="11"/>
    <n v="1507"/>
    <n v="4777.1899999999996"/>
    <n v="3.17"/>
    <n v="2980"/>
    <n v="18893.2"/>
    <n v="6.34"/>
    <n v="3816"/>
    <n v="20682.72"/>
    <n v="5.42"/>
    <n v="1202"/>
    <n v="8570.26"/>
    <n v="7.13"/>
    <n v="9505"/>
    <n v="52923.37"/>
    <x v="0"/>
    <x v="2"/>
    <n v="5.5679505523408732"/>
    <s v="Product3"/>
    <x v="0"/>
    <s v="Growth Year"/>
  </r>
  <r>
    <n v="377"/>
    <d v="2011-06-01T00:00:00"/>
    <x v="1"/>
    <x v="0"/>
    <x v="0"/>
    <n v="756"/>
    <n v="2396.52"/>
    <n v="3.17"/>
    <n v="318"/>
    <n v="2016.12"/>
    <n v="6.34"/>
    <n v="5439"/>
    <n v="29479.38"/>
    <n v="5.42"/>
    <n v="305"/>
    <n v="2174.65"/>
    <n v="7.13"/>
    <n v="6818"/>
    <n v="36066.67"/>
    <x v="0"/>
    <x v="3"/>
    <n v="5.2899193311821646"/>
    <s v="Product3"/>
    <x v="1"/>
    <s v="Growth Year"/>
  </r>
  <r>
    <n v="378"/>
    <d v="2011-06-02T00:00:00"/>
    <x v="1"/>
    <x v="0"/>
    <x v="0"/>
    <n v="2661"/>
    <n v="8435.3700000000008"/>
    <n v="3.17"/>
    <n v="3781"/>
    <n v="23971.54"/>
    <n v="6.34"/>
    <n v="4460"/>
    <n v="24173.200000000001"/>
    <n v="5.42"/>
    <n v="405"/>
    <n v="2887.65"/>
    <n v="7.13"/>
    <n v="11307"/>
    <n v="59467.76"/>
    <x v="0"/>
    <x v="4"/>
    <n v="5.2593756080304237"/>
    <s v="Product3"/>
    <x v="0"/>
    <s v="Growth Year"/>
  </r>
  <r>
    <n v="379"/>
    <d v="2011-06-03T00:00:00"/>
    <x v="1"/>
    <x v="0"/>
    <x v="0"/>
    <n v="4612"/>
    <n v="14620.04"/>
    <n v="3.17"/>
    <n v="398"/>
    <n v="2523.3200000000002"/>
    <n v="6.3400000000000007"/>
    <n v="3706"/>
    <n v="20086.52"/>
    <n v="5.42"/>
    <n v="472"/>
    <n v="3365.36"/>
    <n v="7.13"/>
    <n v="9188"/>
    <n v="40595.24"/>
    <x v="0"/>
    <x v="5"/>
    <n v="4.4182890727035264"/>
    <s v="Product3"/>
    <x v="0"/>
    <s v="Growth Year"/>
  </r>
  <r>
    <n v="380"/>
    <d v="2011-06-04T00:00:00"/>
    <x v="1"/>
    <x v="0"/>
    <x v="0"/>
    <n v="6640"/>
    <n v="21048.799999999999"/>
    <n v="3.17"/>
    <n v="593"/>
    <n v="3759.62"/>
    <n v="6.34"/>
    <n v="3278"/>
    <n v="17766.759999999998"/>
    <n v="5.42"/>
    <n v="1237"/>
    <n v="8819.81"/>
    <n v="7.13"/>
    <n v="11748"/>
    <n v="51394.99"/>
    <x v="0"/>
    <x v="6"/>
    <n v="4.374786346612189"/>
    <s v="Product1"/>
    <x v="0"/>
    <s v="Growth Year"/>
  </r>
  <r>
    <n v="381"/>
    <d v="2011-06-05T00:00:00"/>
    <x v="1"/>
    <x v="0"/>
    <x v="0"/>
    <n v="2652"/>
    <n v="8406.84"/>
    <n v="3.17"/>
    <n v="1381"/>
    <n v="8755.5400000000009"/>
    <n v="6.3400000000000007"/>
    <n v="5383"/>
    <n v="29175.86"/>
    <n v="5.42"/>
    <n v="855"/>
    <n v="6096.15"/>
    <n v="7.13"/>
    <n v="10271"/>
    <n v="52434.39"/>
    <x v="0"/>
    <x v="0"/>
    <n v="5.1050910330055492"/>
    <s v="Product3"/>
    <x v="0"/>
    <s v="Growth Year"/>
  </r>
  <r>
    <n v="382"/>
    <d v="2011-06-06T00:00:00"/>
    <x v="1"/>
    <x v="0"/>
    <x v="0"/>
    <n v="1060"/>
    <n v="3360.2"/>
    <n v="3.17"/>
    <n v="916"/>
    <n v="5807.44"/>
    <n v="6.34"/>
    <n v="3332"/>
    <n v="18059.439999999999"/>
    <n v="5.42"/>
    <n v="1535"/>
    <n v="10944.55"/>
    <n v="7.13"/>
    <n v="6843"/>
    <n v="38171.629999999997"/>
    <x v="0"/>
    <x v="1"/>
    <n v="5.5782010813970473"/>
    <s v="Product3"/>
    <x v="1"/>
    <s v="Growth Year"/>
  </r>
  <r>
    <n v="383"/>
    <d v="2011-06-07T00:00:00"/>
    <x v="1"/>
    <x v="0"/>
    <x v="0"/>
    <n v="6880"/>
    <n v="21809.599999999999"/>
    <n v="3.17"/>
    <n v="1300"/>
    <n v="8242"/>
    <n v="6.34"/>
    <n v="3782"/>
    <n v="20498.439999999999"/>
    <n v="5.42"/>
    <n v="1091"/>
    <n v="7778.83"/>
    <n v="7.13"/>
    <n v="13053"/>
    <n v="58328.87"/>
    <x v="0"/>
    <x v="2"/>
    <n v="4.4686179422355012"/>
    <s v="Product1"/>
    <x v="0"/>
    <s v="Growth Year"/>
  </r>
  <r>
    <n v="384"/>
    <d v="2011-06-08T00:00:00"/>
    <x v="1"/>
    <x v="0"/>
    <x v="0"/>
    <n v="2472"/>
    <n v="7836.24"/>
    <n v="3.17"/>
    <n v="3649"/>
    <n v="23134.66"/>
    <n v="6.34"/>
    <n v="5327"/>
    <n v="28872.34"/>
    <n v="5.42"/>
    <n v="1231"/>
    <n v="8777.0300000000007"/>
    <n v="7.1300000000000008"/>
    <n v="12679"/>
    <n v="68620.27"/>
    <x v="0"/>
    <x v="3"/>
    <n v="5.4121200410126988"/>
    <s v="Product3"/>
    <x v="0"/>
    <s v="Growth Year"/>
  </r>
  <r>
    <n v="385"/>
    <d v="2011-06-09T00:00:00"/>
    <x v="1"/>
    <x v="0"/>
    <x v="0"/>
    <n v="3282"/>
    <n v="10403.94"/>
    <n v="3.17"/>
    <n v="3958"/>
    <n v="25093.72"/>
    <n v="6.34"/>
    <n v="3307"/>
    <n v="17923.939999999999"/>
    <n v="5.42"/>
    <n v="472"/>
    <n v="3365.36"/>
    <n v="7.13"/>
    <n v="11019"/>
    <n v="56786.96"/>
    <x v="0"/>
    <x v="4"/>
    <n v="5.1535493238950902"/>
    <s v="Product2"/>
    <x v="0"/>
    <s v="Growth Year"/>
  </r>
  <r>
    <n v="386"/>
    <d v="2011-06-10T00:00:00"/>
    <x v="1"/>
    <x v="0"/>
    <x v="0"/>
    <n v="7850"/>
    <n v="24884.5"/>
    <n v="3.17"/>
    <n v="2368"/>
    <n v="15013.12"/>
    <n v="6.3400000000000007"/>
    <n v="4883"/>
    <n v="26465.86"/>
    <n v="5.42"/>
    <n v="578"/>
    <n v="4121.1400000000003"/>
    <n v="7.1300000000000008"/>
    <n v="15679"/>
    <n v="70484.62"/>
    <x v="0"/>
    <x v="5"/>
    <n v="4.4954793035270102"/>
    <s v="Product3"/>
    <x v="2"/>
    <s v="Growth Year"/>
  </r>
  <r>
    <n v="387"/>
    <d v="2011-06-11T00:00:00"/>
    <x v="1"/>
    <x v="0"/>
    <x v="0"/>
    <n v="4409"/>
    <n v="13976.53"/>
    <n v="3.17"/>
    <n v="1096"/>
    <n v="6948.64"/>
    <n v="6.34"/>
    <n v="1356"/>
    <n v="7349.52"/>
    <n v="5.42"/>
    <n v="1462"/>
    <n v="10424.06"/>
    <n v="7.13"/>
    <n v="8323"/>
    <n v="38698.75"/>
    <x v="0"/>
    <x v="6"/>
    <n v="4.649615523248829"/>
    <s v="Product1"/>
    <x v="1"/>
    <s v="Growth Year"/>
  </r>
  <r>
    <n v="388"/>
    <d v="2011-06-12T00:00:00"/>
    <x v="1"/>
    <x v="0"/>
    <x v="0"/>
    <n v="1439"/>
    <n v="4561.63"/>
    <n v="3.17"/>
    <n v="3776"/>
    <n v="23939.84"/>
    <n v="6.34"/>
    <n v="4217"/>
    <n v="22856.14"/>
    <n v="5.42"/>
    <n v="1360"/>
    <n v="9696.7999999999993"/>
    <n v="7.13"/>
    <n v="10792"/>
    <n v="61054.41"/>
    <x v="0"/>
    <x v="0"/>
    <n v="5.6573767605633805"/>
    <s v="Product2"/>
    <x v="0"/>
    <s v="Growth Year"/>
  </r>
  <r>
    <n v="389"/>
    <d v="2011-06-13T00:00:00"/>
    <x v="1"/>
    <x v="0"/>
    <x v="0"/>
    <n v="5711"/>
    <n v="18103.87"/>
    <n v="3.17"/>
    <n v="3887"/>
    <n v="24643.58"/>
    <n v="6.3400000000000007"/>
    <n v="4932"/>
    <n v="26731.439999999999"/>
    <n v="5.42"/>
    <n v="1935"/>
    <n v="13796.55"/>
    <n v="7.13"/>
    <n v="16465"/>
    <n v="83275.44"/>
    <x v="0"/>
    <x v="1"/>
    <n v="5.0577248709383547"/>
    <s v="Product3"/>
    <x v="2"/>
    <s v="Growth Year"/>
  </r>
  <r>
    <n v="390"/>
    <d v="2011-06-14T00:00:00"/>
    <x v="1"/>
    <x v="0"/>
    <x v="0"/>
    <n v="5961"/>
    <n v="18896.37"/>
    <n v="3.17"/>
    <n v="3015"/>
    <n v="19115.099999999999"/>
    <n v="6.34"/>
    <n v="4715"/>
    <n v="25555.3"/>
    <n v="5.42"/>
    <n v="1393"/>
    <n v="9932.09"/>
    <n v="7.13"/>
    <n v="15084"/>
    <n v="73498.86"/>
    <x v="0"/>
    <x v="2"/>
    <n v="4.87263723150358"/>
    <s v="Product3"/>
    <x v="2"/>
    <s v="Growth Year"/>
  </r>
  <r>
    <n v="391"/>
    <d v="2011-06-15T00:00:00"/>
    <x v="1"/>
    <x v="0"/>
    <x v="0"/>
    <n v="4885"/>
    <n v="15485.45"/>
    <n v="3.17"/>
    <n v="2258"/>
    <n v="14315.72"/>
    <n v="6.34"/>
    <n v="3165"/>
    <n v="17154.3"/>
    <n v="5.42"/>
    <n v="1933"/>
    <n v="13782.29"/>
    <n v="7.1300000000000008"/>
    <n v="12241"/>
    <n v="60737.760000000002"/>
    <x v="0"/>
    <x v="3"/>
    <n v="4.9618299158565478"/>
    <s v="Product3"/>
    <x v="0"/>
    <s v="Growth Year"/>
  </r>
  <r>
    <n v="392"/>
    <d v="2011-06-16T00:00:00"/>
    <x v="1"/>
    <x v="0"/>
    <x v="0"/>
    <n v="6917"/>
    <n v="21926.89"/>
    <n v="3.17"/>
    <n v="1940"/>
    <n v="12299.6"/>
    <n v="6.34"/>
    <n v="4710"/>
    <n v="25528.2"/>
    <n v="5.42"/>
    <n v="1198"/>
    <n v="8541.74"/>
    <n v="7.13"/>
    <n v="14765"/>
    <n v="68296.429999999993"/>
    <x v="0"/>
    <x v="4"/>
    <n v="4.6255624788350822"/>
    <s v="Product3"/>
    <x v="0"/>
    <s v="Growth Year"/>
  </r>
  <r>
    <n v="393"/>
    <d v="2011-06-17T00:00:00"/>
    <x v="1"/>
    <x v="0"/>
    <x v="0"/>
    <n v="2478"/>
    <n v="7855.26"/>
    <n v="3.17"/>
    <n v="3308"/>
    <n v="20972.720000000001"/>
    <n v="6.3400000000000007"/>
    <n v="2748"/>
    <n v="14894.16"/>
    <n v="5.42"/>
    <n v="451"/>
    <n v="3215.63"/>
    <n v="7.13"/>
    <n v="8985"/>
    <n v="46937.77"/>
    <x v="0"/>
    <x v="5"/>
    <n v="5.2240144685587087"/>
    <s v="Product2"/>
    <x v="0"/>
    <s v="Growth Year"/>
  </r>
  <r>
    <n v="394"/>
    <d v="2011-06-18T00:00:00"/>
    <x v="1"/>
    <x v="0"/>
    <x v="0"/>
    <n v="3026"/>
    <n v="9592.42"/>
    <n v="3.17"/>
    <n v="1129"/>
    <n v="7157.86"/>
    <n v="6.34"/>
    <n v="261"/>
    <n v="1414.62"/>
    <n v="5.42"/>
    <n v="1336"/>
    <n v="9525.68"/>
    <n v="7.13"/>
    <n v="5752"/>
    <n v="27690.58"/>
    <x v="0"/>
    <x v="6"/>
    <n v="4.8140785813630043"/>
    <s v="Product1"/>
    <x v="1"/>
    <s v="Growth Year"/>
  </r>
  <r>
    <n v="395"/>
    <d v="2011-06-19T00:00:00"/>
    <x v="1"/>
    <x v="0"/>
    <x v="0"/>
    <n v="7802"/>
    <n v="24732.34"/>
    <n v="3.17"/>
    <n v="840"/>
    <n v="5325.6"/>
    <n v="6.3400000000000007"/>
    <n v="435"/>
    <n v="2357.6999999999998"/>
    <n v="5.42"/>
    <n v="1277"/>
    <n v="9105.01"/>
    <n v="7.13"/>
    <n v="10354"/>
    <n v="41520.65"/>
    <x v="0"/>
    <x v="0"/>
    <n v="4.0101072049449487"/>
    <s v="Product1"/>
    <x v="0"/>
    <s v="Growth Year"/>
  </r>
  <r>
    <n v="396"/>
    <d v="2011-06-20T00:00:00"/>
    <x v="1"/>
    <x v="0"/>
    <x v="0"/>
    <n v="1907"/>
    <n v="6045.19"/>
    <n v="3.17"/>
    <n v="1072"/>
    <n v="6796.48"/>
    <n v="6.34"/>
    <n v="4624"/>
    <n v="25062.080000000002"/>
    <n v="5.4200000000000008"/>
    <n v="966"/>
    <n v="6887.58"/>
    <n v="7.13"/>
    <n v="8569"/>
    <n v="44791.33"/>
    <x v="0"/>
    <x v="1"/>
    <n v="5.2271361885867664"/>
    <s v="Product3"/>
    <x v="0"/>
    <s v="Growth Year"/>
  </r>
  <r>
    <n v="397"/>
    <d v="2011-06-21T00:00:00"/>
    <x v="1"/>
    <x v="0"/>
    <x v="0"/>
    <n v="6932"/>
    <n v="21974.44"/>
    <n v="3.17"/>
    <n v="2542"/>
    <n v="16116.28"/>
    <n v="6.34"/>
    <n v="4191"/>
    <n v="22715.22"/>
    <n v="5.42"/>
    <n v="1948"/>
    <n v="13889.24"/>
    <n v="7.13"/>
    <n v="15613"/>
    <n v="74695.179999999993"/>
    <x v="0"/>
    <x v="2"/>
    <n v="4.7841657593031446"/>
    <s v="Product3"/>
    <x v="2"/>
    <s v="Growth Year"/>
  </r>
  <r>
    <n v="398"/>
    <d v="2011-06-22T00:00:00"/>
    <x v="1"/>
    <x v="0"/>
    <x v="0"/>
    <n v="7805"/>
    <n v="24741.85"/>
    <n v="3.17"/>
    <n v="2020"/>
    <n v="12806.8"/>
    <n v="6.34"/>
    <n v="2918"/>
    <n v="15815.56"/>
    <n v="5.42"/>
    <n v="1548"/>
    <n v="11037.24"/>
    <n v="7.13"/>
    <n v="14291"/>
    <n v="64401.45"/>
    <x v="0"/>
    <x v="3"/>
    <n v="4.5064341193758306"/>
    <s v="Product1"/>
    <x v="0"/>
    <s v="Growth Year"/>
  </r>
  <r>
    <n v="399"/>
    <d v="2011-06-23T00:00:00"/>
    <x v="1"/>
    <x v="0"/>
    <x v="0"/>
    <n v="759"/>
    <n v="2406.0300000000002"/>
    <n v="3.17"/>
    <n v="3970"/>
    <n v="25169.8"/>
    <n v="6.34"/>
    <n v="520"/>
    <n v="2818.4"/>
    <n v="5.42"/>
    <n v="1638"/>
    <n v="11678.94"/>
    <n v="7.13"/>
    <n v="6887"/>
    <n v="42073.17"/>
    <x v="0"/>
    <x v="4"/>
    <n v="6.1090707129374184"/>
    <s v="Product2"/>
    <x v="0"/>
    <s v="Growth Year"/>
  </r>
  <r>
    <n v="400"/>
    <d v="2011-06-24T00:00:00"/>
    <x v="1"/>
    <x v="0"/>
    <x v="0"/>
    <n v="5213"/>
    <n v="16525.21"/>
    <n v="3.17"/>
    <n v="3331"/>
    <n v="21118.54"/>
    <n v="6.34"/>
    <n v="2791"/>
    <n v="15127.22"/>
    <n v="5.42"/>
    <n v="1007"/>
    <n v="7179.91"/>
    <n v="7.13"/>
    <n v="12342"/>
    <n v="59950.879999999997"/>
    <x v="0"/>
    <x v="5"/>
    <n v="4.8574688057040998"/>
    <s v="Product2"/>
    <x v="0"/>
    <s v="Growth Year"/>
  </r>
  <r>
    <n v="401"/>
    <d v="2011-06-25T00:00:00"/>
    <x v="1"/>
    <x v="0"/>
    <x v="0"/>
    <n v="7671"/>
    <n v="24317.07"/>
    <n v="3.17"/>
    <n v="2428"/>
    <n v="15393.52"/>
    <n v="6.34"/>
    <n v="4877"/>
    <n v="26433.34"/>
    <n v="5.42"/>
    <n v="1419"/>
    <n v="10117.469999999999"/>
    <n v="7.13"/>
    <n v="16395"/>
    <n v="76261.399999999994"/>
    <x v="0"/>
    <x v="6"/>
    <n v="4.6515035071668187"/>
    <s v="Product3"/>
    <x v="2"/>
    <s v="Growth Year"/>
  </r>
  <r>
    <n v="402"/>
    <d v="2011-06-26T00:00:00"/>
    <x v="1"/>
    <x v="0"/>
    <x v="0"/>
    <n v="1710"/>
    <n v="5420.7"/>
    <n v="3.17"/>
    <n v="431"/>
    <n v="2732.54"/>
    <n v="6.34"/>
    <n v="3260"/>
    <n v="17669.2"/>
    <n v="5.42"/>
    <n v="1690"/>
    <n v="12049.7"/>
    <n v="7.1300000000000008"/>
    <n v="7091"/>
    <n v="37872.14"/>
    <x v="0"/>
    <x v="0"/>
    <n v="5.340874347764772"/>
    <s v="Product3"/>
    <x v="1"/>
    <s v="Growth Year"/>
  </r>
  <r>
    <n v="403"/>
    <d v="2011-06-27T00:00:00"/>
    <x v="1"/>
    <x v="0"/>
    <x v="0"/>
    <n v="5788"/>
    <n v="18347.96"/>
    <n v="3.17"/>
    <n v="3597"/>
    <n v="22804.98"/>
    <n v="6.34"/>
    <n v="3968"/>
    <n v="21506.560000000001"/>
    <n v="5.42"/>
    <n v="1408"/>
    <n v="10039.040000000001"/>
    <n v="7.1300000000000008"/>
    <n v="14761"/>
    <n v="72698.539999999994"/>
    <x v="0"/>
    <x v="1"/>
    <n v="4.9250416638439125"/>
    <s v="Product2"/>
    <x v="2"/>
    <s v="Growth Year"/>
  </r>
  <r>
    <n v="404"/>
    <d v="2011-06-28T00:00:00"/>
    <x v="1"/>
    <x v="0"/>
    <x v="0"/>
    <n v="1135"/>
    <n v="3597.95"/>
    <n v="3.17"/>
    <n v="1102"/>
    <n v="6986.68"/>
    <n v="6.34"/>
    <n v="3396"/>
    <n v="18406.32"/>
    <n v="5.42"/>
    <n v="1519"/>
    <n v="10830.47"/>
    <n v="7.13"/>
    <n v="7152"/>
    <n v="39821.42"/>
    <x v="0"/>
    <x v="2"/>
    <n v="5.5678719239373597"/>
    <s v="Product3"/>
    <x v="1"/>
    <s v="Growth Year"/>
  </r>
  <r>
    <n v="405"/>
    <d v="2011-06-29T00:00:00"/>
    <x v="1"/>
    <x v="0"/>
    <x v="0"/>
    <n v="7543"/>
    <n v="23911.31"/>
    <n v="3.17"/>
    <n v="1218"/>
    <n v="7722.12"/>
    <n v="6.34"/>
    <n v="3220"/>
    <n v="17452.400000000001"/>
    <n v="5.4200000000000008"/>
    <n v="1874"/>
    <n v="13361.62"/>
    <n v="7.1300000000000008"/>
    <n v="13855"/>
    <n v="62447.45"/>
    <x v="0"/>
    <x v="3"/>
    <n v="4.5072140021652833"/>
    <s v="Product1"/>
    <x v="0"/>
    <s v="Growth Year"/>
  </r>
  <r>
    <n v="406"/>
    <d v="2011-06-30T00:00:00"/>
    <x v="1"/>
    <x v="0"/>
    <x v="0"/>
    <n v="7938"/>
    <n v="25163.46"/>
    <n v="3.17"/>
    <n v="1335"/>
    <n v="8463.9"/>
    <n v="6.34"/>
    <n v="1753"/>
    <n v="9501.26"/>
    <n v="5.42"/>
    <n v="1469"/>
    <n v="10473.969999999999"/>
    <n v="7.13"/>
    <n v="12495"/>
    <n v="53602.59"/>
    <x v="0"/>
    <x v="4"/>
    <n v="4.2899231692677064"/>
    <s v="Product1"/>
    <x v="0"/>
    <s v="Growth Year"/>
  </r>
  <r>
    <n v="407"/>
    <d v="2011-07-01T00:00:00"/>
    <x v="1"/>
    <x v="1"/>
    <x v="1"/>
    <n v="6368"/>
    <n v="20186.560000000001"/>
    <n v="3.17"/>
    <n v="1151"/>
    <n v="7297.34"/>
    <n v="6.34"/>
    <n v="2366"/>
    <n v="12823.72"/>
    <n v="5.42"/>
    <n v="1261"/>
    <n v="8990.93"/>
    <n v="7.13"/>
    <n v="11146"/>
    <n v="49298.55"/>
    <x v="1"/>
    <x v="5"/>
    <n v="4.4229813385968066"/>
    <s v="Product1"/>
    <x v="0"/>
    <s v="Growth Year"/>
  </r>
  <r>
    <n v="408"/>
    <d v="2011-07-02T00:00:00"/>
    <x v="1"/>
    <x v="1"/>
    <x v="1"/>
    <n v="4910"/>
    <n v="15564.7"/>
    <n v="3.17"/>
    <n v="3445"/>
    <n v="21841.3"/>
    <n v="6.34"/>
    <n v="3486"/>
    <n v="18894.12"/>
    <n v="5.42"/>
    <n v="1448"/>
    <n v="10324.24"/>
    <n v="7.13"/>
    <n v="13289"/>
    <n v="66624.36"/>
    <x v="1"/>
    <x v="6"/>
    <n v="5.0134968771164123"/>
    <s v="Product2"/>
    <x v="0"/>
    <s v="Growth Year"/>
  </r>
  <r>
    <n v="409"/>
    <d v="2011-07-03T00:00:00"/>
    <x v="1"/>
    <x v="1"/>
    <x v="1"/>
    <n v="1651"/>
    <n v="5233.67"/>
    <n v="3.17"/>
    <n v="2725"/>
    <n v="17276.5"/>
    <n v="6.34"/>
    <n v="4301"/>
    <n v="23311.42"/>
    <n v="5.42"/>
    <n v="1183"/>
    <n v="8434.7900000000009"/>
    <n v="7.1300000000000008"/>
    <n v="9860"/>
    <n v="54256.38"/>
    <x v="1"/>
    <x v="0"/>
    <n v="5.5026754563894524"/>
    <s v="Product3"/>
    <x v="0"/>
    <s v="Growth Year"/>
  </r>
  <r>
    <n v="410"/>
    <d v="2011-07-04T00:00:00"/>
    <x v="1"/>
    <x v="1"/>
    <x v="1"/>
    <n v="3548"/>
    <n v="11247.16"/>
    <n v="3.17"/>
    <n v="641"/>
    <n v="4063.94"/>
    <n v="6.34"/>
    <n v="3359"/>
    <n v="18205.78"/>
    <n v="5.42"/>
    <n v="1739"/>
    <n v="12399.07"/>
    <n v="7.13"/>
    <n v="9287"/>
    <n v="45915.95"/>
    <x v="1"/>
    <x v="1"/>
    <n v="4.9441100463012813"/>
    <s v="Product3"/>
    <x v="0"/>
    <s v="Growth Year"/>
  </r>
  <r>
    <n v="411"/>
    <d v="2011-07-05T00:00:00"/>
    <x v="1"/>
    <x v="1"/>
    <x v="1"/>
    <n v="1634"/>
    <n v="5179.78"/>
    <n v="3.17"/>
    <n v="2913"/>
    <n v="18468.419999999998"/>
    <n v="6.339999999999999"/>
    <n v="2387"/>
    <n v="12937.54"/>
    <n v="5.42"/>
    <n v="782"/>
    <n v="5575.66"/>
    <n v="7.13"/>
    <n v="7716"/>
    <n v="42161.4"/>
    <x v="1"/>
    <x v="2"/>
    <n v="5.4641524105754282"/>
    <s v="Product2"/>
    <x v="0"/>
    <s v="Growth Year"/>
  </r>
  <r>
    <n v="412"/>
    <d v="2011-07-06T00:00:00"/>
    <x v="1"/>
    <x v="1"/>
    <x v="1"/>
    <n v="2689"/>
    <n v="8524.1299999999992"/>
    <n v="3.17"/>
    <n v="3408"/>
    <n v="21606.720000000001"/>
    <n v="6.3400000000000007"/>
    <n v="5663"/>
    <n v="30693.46"/>
    <n v="5.42"/>
    <n v="1183"/>
    <n v="8434.7900000000009"/>
    <n v="7.1300000000000008"/>
    <n v="12943"/>
    <n v="69259.100000000006"/>
    <x v="1"/>
    <x v="3"/>
    <n v="5.3510855288572978"/>
    <s v="Product3"/>
    <x v="0"/>
    <s v="Growth Year"/>
  </r>
  <r>
    <n v="413"/>
    <d v="2011-07-07T00:00:00"/>
    <x v="1"/>
    <x v="1"/>
    <x v="1"/>
    <n v="3968"/>
    <n v="12578.56"/>
    <n v="3.17"/>
    <n v="3967"/>
    <n v="25150.78"/>
    <n v="6.34"/>
    <n v="1895"/>
    <n v="10270.9"/>
    <n v="5.42"/>
    <n v="322"/>
    <n v="2295.86"/>
    <n v="7.1300000000000008"/>
    <n v="10152"/>
    <n v="50296.1"/>
    <x v="1"/>
    <x v="4"/>
    <n v="4.9543045705279747"/>
    <s v="Product2"/>
    <x v="0"/>
    <s v="Growth Year"/>
  </r>
  <r>
    <n v="414"/>
    <d v="2011-07-08T00:00:00"/>
    <x v="1"/>
    <x v="1"/>
    <x v="1"/>
    <n v="5771"/>
    <n v="18294.07"/>
    <n v="3.17"/>
    <n v="313"/>
    <n v="1984.42"/>
    <n v="6.34"/>
    <n v="658"/>
    <n v="3566.36"/>
    <n v="5.42"/>
    <n v="1939"/>
    <n v="13825.07"/>
    <n v="7.13"/>
    <n v="8681"/>
    <n v="37669.919999999998"/>
    <x v="1"/>
    <x v="5"/>
    <n v="4.3393526091464114"/>
    <s v="Product1"/>
    <x v="1"/>
    <s v="Growth Year"/>
  </r>
  <r>
    <n v="415"/>
    <d v="2011-07-09T00:00:00"/>
    <x v="1"/>
    <x v="1"/>
    <x v="1"/>
    <n v="6356"/>
    <n v="20148.52"/>
    <n v="3.17"/>
    <n v="2971"/>
    <n v="18836.14"/>
    <n v="6.34"/>
    <n v="4542"/>
    <n v="24617.64"/>
    <n v="5.42"/>
    <n v="923"/>
    <n v="6580.99"/>
    <n v="7.13"/>
    <n v="14792"/>
    <n v="70183.289999999994"/>
    <x v="1"/>
    <x v="6"/>
    <n v="4.7446788804759326"/>
    <s v="Product3"/>
    <x v="2"/>
    <s v="Growth Year"/>
  </r>
  <r>
    <n v="416"/>
    <d v="2011-07-10T00:00:00"/>
    <x v="1"/>
    <x v="1"/>
    <x v="1"/>
    <n v="6660"/>
    <n v="21112.2"/>
    <n v="3.17"/>
    <n v="3277"/>
    <n v="20776.18"/>
    <n v="6.34"/>
    <n v="2110"/>
    <n v="11436.2"/>
    <n v="5.42"/>
    <n v="623"/>
    <n v="4441.99"/>
    <n v="7.13"/>
    <n v="12670"/>
    <n v="57766.57"/>
    <x v="1"/>
    <x v="0"/>
    <n v="4.5593188634569852"/>
    <s v="Product1"/>
    <x v="0"/>
    <s v="Growth Year"/>
  </r>
  <r>
    <n v="417"/>
    <d v="2011-07-11T00:00:00"/>
    <x v="1"/>
    <x v="1"/>
    <x v="1"/>
    <n v="2486"/>
    <n v="7880.62"/>
    <n v="3.17"/>
    <n v="1046"/>
    <n v="6631.64"/>
    <n v="6.3400000000000007"/>
    <n v="5287"/>
    <n v="28655.54"/>
    <n v="5.42"/>
    <n v="965"/>
    <n v="6880.45"/>
    <n v="7.13"/>
    <n v="9784"/>
    <n v="50048.25"/>
    <x v="1"/>
    <x v="1"/>
    <n v="5.1153158217497952"/>
    <s v="Product3"/>
    <x v="0"/>
    <s v="Growth Year"/>
  </r>
  <r>
    <n v="418"/>
    <d v="2011-07-12T00:00:00"/>
    <x v="1"/>
    <x v="1"/>
    <x v="1"/>
    <n v="1143"/>
    <n v="3623.31"/>
    <n v="3.17"/>
    <n v="1923"/>
    <n v="12191.82"/>
    <n v="6.34"/>
    <n v="2862"/>
    <n v="15512.04"/>
    <n v="5.42"/>
    <n v="1868"/>
    <n v="13318.84"/>
    <n v="7.13"/>
    <n v="7796"/>
    <n v="44646.01"/>
    <x v="1"/>
    <x v="2"/>
    <n v="5.7267842483324785"/>
    <s v="Product3"/>
    <x v="0"/>
    <s v="Growth Year"/>
  </r>
  <r>
    <n v="419"/>
    <d v="2011-07-13T00:00:00"/>
    <x v="1"/>
    <x v="1"/>
    <x v="1"/>
    <n v="2712"/>
    <n v="8597.0400000000009"/>
    <n v="3.17"/>
    <n v="1437"/>
    <n v="9110.58"/>
    <n v="6.34"/>
    <n v="2764"/>
    <n v="14980.88"/>
    <n v="5.42"/>
    <n v="1397"/>
    <n v="9960.61"/>
    <n v="7.1300000000000008"/>
    <n v="8310"/>
    <n v="42649.11"/>
    <x v="1"/>
    <x v="3"/>
    <n v="5.1322635379061374"/>
    <s v="Product3"/>
    <x v="0"/>
    <s v="Growth Year"/>
  </r>
  <r>
    <n v="420"/>
    <d v="2011-07-14T00:00:00"/>
    <x v="1"/>
    <x v="1"/>
    <x v="1"/>
    <n v="3721"/>
    <n v="11795.57"/>
    <n v="3.17"/>
    <n v="1109"/>
    <n v="7031.06"/>
    <n v="6.3400000000000007"/>
    <n v="1746"/>
    <n v="9463.32"/>
    <n v="5.42"/>
    <n v="580"/>
    <n v="4135.3999999999996"/>
    <n v="7.129999999999999"/>
    <n v="7156"/>
    <n v="32425.35"/>
    <x v="1"/>
    <x v="4"/>
    <n v="4.5312115707098934"/>
    <s v="Product1"/>
    <x v="1"/>
    <s v="Growth Year"/>
  </r>
  <r>
    <n v="421"/>
    <d v="2011-07-15T00:00:00"/>
    <x v="1"/>
    <x v="1"/>
    <x v="1"/>
    <n v="2546"/>
    <n v="8070.82"/>
    <n v="3.17"/>
    <n v="3402"/>
    <n v="21568.68"/>
    <n v="6.34"/>
    <n v="3411"/>
    <n v="18487.62"/>
    <n v="5.42"/>
    <n v="1417"/>
    <n v="10103.209999999999"/>
    <n v="7.129999999999999"/>
    <n v="10776"/>
    <n v="58230.33"/>
    <x v="1"/>
    <x v="5"/>
    <n v="5.4037054565701563"/>
    <s v="Product2"/>
    <x v="0"/>
    <s v="Growth Year"/>
  </r>
  <r>
    <n v="422"/>
    <d v="2011-07-16T00:00:00"/>
    <x v="1"/>
    <x v="1"/>
    <x v="1"/>
    <n v="895"/>
    <n v="2837.15"/>
    <n v="3.17"/>
    <n v="1686"/>
    <n v="10689.24"/>
    <n v="6.34"/>
    <n v="4822"/>
    <n v="26135.24"/>
    <n v="5.42"/>
    <n v="1983"/>
    <n v="14138.79"/>
    <n v="7.1300000000000008"/>
    <n v="9386"/>
    <n v="53800.42"/>
    <x v="1"/>
    <x v="6"/>
    <n v="5.7319859365011716"/>
    <s v="Product3"/>
    <x v="0"/>
    <s v="Growth Year"/>
  </r>
  <r>
    <n v="423"/>
    <d v="2011-07-17T00:00:00"/>
    <x v="1"/>
    <x v="1"/>
    <x v="1"/>
    <n v="7718"/>
    <n v="24466.06"/>
    <n v="3.17"/>
    <n v="463"/>
    <n v="2935.42"/>
    <n v="6.34"/>
    <n v="2498"/>
    <n v="13539.16"/>
    <n v="5.42"/>
    <n v="1658"/>
    <n v="11821.54"/>
    <n v="7.1300000000000008"/>
    <n v="12337"/>
    <n v="52762.18"/>
    <x v="1"/>
    <x v="0"/>
    <n v="4.2767431304206855"/>
    <s v="Product1"/>
    <x v="0"/>
    <s v="Growth Year"/>
  </r>
  <r>
    <n v="424"/>
    <d v="2011-07-18T00:00:00"/>
    <x v="1"/>
    <x v="1"/>
    <x v="1"/>
    <n v="7149"/>
    <n v="22662.33"/>
    <n v="3.17"/>
    <n v="1302"/>
    <n v="8254.68"/>
    <n v="6.34"/>
    <n v="2350"/>
    <n v="12737"/>
    <n v="5.42"/>
    <n v="953"/>
    <n v="6794.89"/>
    <n v="7.1300000000000008"/>
    <n v="11754"/>
    <n v="50448.9"/>
    <x v="1"/>
    <x v="1"/>
    <n v="4.2920622766717713"/>
    <s v="Product1"/>
    <x v="0"/>
    <s v="Growth Year"/>
  </r>
  <r>
    <n v="425"/>
    <d v="2011-07-19T00:00:00"/>
    <x v="1"/>
    <x v="1"/>
    <x v="1"/>
    <n v="1566"/>
    <n v="4964.22"/>
    <n v="3.17"/>
    <n v="1307"/>
    <n v="8286.3799999999992"/>
    <n v="6.339999999999999"/>
    <n v="1597"/>
    <n v="8655.74"/>
    <n v="5.42"/>
    <n v="359"/>
    <n v="2559.67"/>
    <n v="7.13"/>
    <n v="4829"/>
    <n v="24466.01"/>
    <x v="1"/>
    <x v="2"/>
    <n v="5.0664754607579203"/>
    <s v="Product3"/>
    <x v="1"/>
    <s v="Growth Year"/>
  </r>
  <r>
    <n v="426"/>
    <d v="2011-07-20T00:00:00"/>
    <x v="1"/>
    <x v="1"/>
    <x v="1"/>
    <n v="1955"/>
    <n v="6197.35"/>
    <n v="3.17"/>
    <n v="3318"/>
    <n v="21036.12"/>
    <n v="6.34"/>
    <n v="2163"/>
    <n v="11723.46"/>
    <n v="5.42"/>
    <n v="356"/>
    <n v="2538.2800000000002"/>
    <n v="7.1300000000000008"/>
    <n v="7792"/>
    <n v="41495.21"/>
    <x v="1"/>
    <x v="3"/>
    <n v="5.3253606262833673"/>
    <s v="Product2"/>
    <x v="0"/>
    <s v="Growth Year"/>
  </r>
  <r>
    <n v="427"/>
    <d v="2011-07-21T00:00:00"/>
    <x v="1"/>
    <x v="1"/>
    <x v="1"/>
    <n v="6015"/>
    <n v="19067.55"/>
    <n v="3.17"/>
    <n v="3992"/>
    <n v="25309.279999999999"/>
    <n v="6.34"/>
    <n v="671"/>
    <n v="3636.82"/>
    <n v="5.42"/>
    <n v="748"/>
    <n v="5333.24"/>
    <n v="7.13"/>
    <n v="11426"/>
    <n v="53346.89"/>
    <x v="1"/>
    <x v="4"/>
    <n v="4.6689033782601088"/>
    <s v="Product2"/>
    <x v="0"/>
    <s v="Growth Year"/>
  </r>
  <r>
    <n v="428"/>
    <d v="2011-07-22T00:00:00"/>
    <x v="1"/>
    <x v="1"/>
    <x v="1"/>
    <n v="3545"/>
    <n v="11237.65"/>
    <n v="3.17"/>
    <n v="1125"/>
    <n v="7132.5"/>
    <n v="6.34"/>
    <n v="424"/>
    <n v="2298.08"/>
    <n v="5.42"/>
    <n v="514"/>
    <n v="3664.82"/>
    <n v="7.13"/>
    <n v="5608"/>
    <n v="24333.05"/>
    <x v="1"/>
    <x v="5"/>
    <n v="4.3389889443651928"/>
    <s v="Product1"/>
    <x v="1"/>
    <s v="Growth Year"/>
  </r>
  <r>
    <n v="429"/>
    <d v="2011-07-23T00:00:00"/>
    <x v="1"/>
    <x v="1"/>
    <x v="1"/>
    <n v="6333"/>
    <n v="20075.61"/>
    <n v="3.17"/>
    <n v="1417"/>
    <n v="8983.7800000000007"/>
    <n v="6.3400000000000007"/>
    <n v="861"/>
    <n v="4666.62"/>
    <n v="5.42"/>
    <n v="374"/>
    <n v="2666.62"/>
    <n v="7.13"/>
    <n v="8985"/>
    <n v="36392.629999999997"/>
    <x v="1"/>
    <x v="6"/>
    <n v="4.0503761825264331"/>
    <s v="Product1"/>
    <x v="1"/>
    <s v="Growth Year"/>
  </r>
  <r>
    <n v="430"/>
    <d v="2011-07-24T00:00:00"/>
    <x v="1"/>
    <x v="1"/>
    <x v="1"/>
    <n v="1159"/>
    <n v="3674.03"/>
    <n v="3.17"/>
    <n v="1596"/>
    <n v="10118.64"/>
    <n v="6.34"/>
    <n v="2510"/>
    <n v="13604.2"/>
    <n v="5.42"/>
    <n v="1117"/>
    <n v="7964.21"/>
    <n v="7.13"/>
    <n v="6382"/>
    <n v="35361.08"/>
    <x v="1"/>
    <x v="0"/>
    <n v="5.5407521153243504"/>
    <s v="Product3"/>
    <x v="1"/>
    <s v="Growth Year"/>
  </r>
  <r>
    <n v="431"/>
    <d v="2011-07-25T00:00:00"/>
    <x v="1"/>
    <x v="1"/>
    <x v="1"/>
    <n v="5533"/>
    <n v="17539.61"/>
    <n v="3.17"/>
    <n v="790"/>
    <n v="5008.6000000000004"/>
    <n v="6.3400000000000007"/>
    <n v="3008"/>
    <n v="16303.36"/>
    <n v="5.42"/>
    <n v="1370"/>
    <n v="9768.1"/>
    <n v="7.13"/>
    <n v="10701"/>
    <n v="48619.67"/>
    <x v="1"/>
    <x v="1"/>
    <n v="4.54346976918045"/>
    <s v="Product1"/>
    <x v="0"/>
    <s v="Growth Year"/>
  </r>
  <r>
    <n v="432"/>
    <d v="2011-07-26T00:00:00"/>
    <x v="1"/>
    <x v="1"/>
    <x v="1"/>
    <n v="2394"/>
    <n v="7588.98"/>
    <n v="3.17"/>
    <n v="2624"/>
    <n v="16636.16"/>
    <n v="6.34"/>
    <n v="3755"/>
    <n v="20352.099999999999"/>
    <n v="5.42"/>
    <n v="301"/>
    <n v="2146.13"/>
    <n v="7.1300000000000008"/>
    <n v="9074"/>
    <n v="46723.37"/>
    <x v="1"/>
    <x v="2"/>
    <n v="5.1491481154948211"/>
    <s v="Product3"/>
    <x v="0"/>
    <s v="Growth Year"/>
  </r>
  <r>
    <n v="433"/>
    <d v="2011-07-27T00:00:00"/>
    <x v="1"/>
    <x v="1"/>
    <x v="1"/>
    <n v="942"/>
    <n v="2986.14"/>
    <n v="3.17"/>
    <n v="1449"/>
    <n v="9186.66"/>
    <n v="6.34"/>
    <n v="5184"/>
    <n v="28097.279999999999"/>
    <n v="5.42"/>
    <n v="1013"/>
    <n v="7222.69"/>
    <n v="7.13"/>
    <n v="8588"/>
    <n v="47492.77"/>
    <x v="1"/>
    <x v="3"/>
    <n v="5.5301315789473682"/>
    <s v="Product3"/>
    <x v="0"/>
    <s v="Growth Year"/>
  </r>
  <r>
    <n v="434"/>
    <d v="2011-07-28T00:00:00"/>
    <x v="1"/>
    <x v="1"/>
    <x v="1"/>
    <n v="974"/>
    <n v="3087.58"/>
    <n v="3.17"/>
    <n v="1473"/>
    <n v="9338.82"/>
    <n v="6.34"/>
    <n v="3836"/>
    <n v="20791.12"/>
    <n v="5.42"/>
    <n v="882"/>
    <n v="6288.66"/>
    <n v="7.13"/>
    <n v="7165"/>
    <n v="39506.18"/>
    <x v="1"/>
    <x v="4"/>
    <n v="5.5137725052337752"/>
    <s v="Product3"/>
    <x v="1"/>
    <s v="Growth Year"/>
  </r>
  <r>
    <n v="435"/>
    <d v="2011-07-29T00:00:00"/>
    <x v="1"/>
    <x v="1"/>
    <x v="1"/>
    <n v="2393"/>
    <n v="7585.81"/>
    <n v="3.17"/>
    <n v="1391"/>
    <n v="8818.94"/>
    <n v="6.3400000000000007"/>
    <n v="5966"/>
    <n v="32335.72"/>
    <n v="5.42"/>
    <n v="1581"/>
    <n v="11272.53"/>
    <n v="7.1300000000000008"/>
    <n v="11331"/>
    <n v="60013"/>
    <x v="1"/>
    <x v="5"/>
    <n v="5.2963551319389284"/>
    <s v="Product3"/>
    <x v="0"/>
    <s v="Growth Year"/>
  </r>
  <r>
    <n v="436"/>
    <d v="2011-07-30T00:00:00"/>
    <x v="1"/>
    <x v="1"/>
    <x v="1"/>
    <n v="1927"/>
    <n v="6108.59"/>
    <n v="3.17"/>
    <n v="3719"/>
    <n v="23578.46"/>
    <n v="6.34"/>
    <n v="5941"/>
    <n v="32200.22"/>
    <n v="5.42"/>
    <n v="744"/>
    <n v="5304.72"/>
    <n v="7.1300000000000008"/>
    <n v="12331"/>
    <n v="67191.990000000005"/>
    <x v="1"/>
    <x v="6"/>
    <n v="5.449030086773174"/>
    <s v="Product3"/>
    <x v="0"/>
    <s v="Growth Year"/>
  </r>
  <r>
    <n v="437"/>
    <d v="2011-07-31T00:00:00"/>
    <x v="1"/>
    <x v="1"/>
    <x v="1"/>
    <n v="4336"/>
    <n v="13745.12"/>
    <n v="3.17"/>
    <n v="744"/>
    <n v="4716.96"/>
    <n v="6.34"/>
    <n v="4717"/>
    <n v="25566.14"/>
    <n v="5.42"/>
    <n v="667"/>
    <n v="4755.71"/>
    <n v="7.13"/>
    <n v="10464"/>
    <n v="48783.93"/>
    <x v="1"/>
    <x v="0"/>
    <n v="4.6620728211009173"/>
    <s v="Product3"/>
    <x v="0"/>
    <s v="Growth Year"/>
  </r>
  <r>
    <n v="438"/>
    <d v="2011-08-01T00:00:00"/>
    <x v="1"/>
    <x v="2"/>
    <x v="2"/>
    <n v="881"/>
    <n v="2792.77"/>
    <n v="3.17"/>
    <n v="2083"/>
    <n v="13206.22"/>
    <n v="6.34"/>
    <n v="4275"/>
    <n v="23170.5"/>
    <n v="5.42"/>
    <n v="1395"/>
    <n v="9946.35"/>
    <n v="7.13"/>
    <n v="8634"/>
    <n v="49115.839999999997"/>
    <x v="1"/>
    <x v="1"/>
    <n v="5.6886541579800785"/>
    <s v="Product3"/>
    <x v="0"/>
    <s v="Growth Year"/>
  </r>
  <r>
    <n v="439"/>
    <d v="2011-08-02T00:00:00"/>
    <x v="1"/>
    <x v="2"/>
    <x v="2"/>
    <n v="377"/>
    <n v="1195.0899999999999"/>
    <n v="3.17"/>
    <n v="1438"/>
    <n v="9116.92"/>
    <n v="6.34"/>
    <n v="4673"/>
    <n v="25327.66"/>
    <n v="5.42"/>
    <n v="650"/>
    <n v="4634.5"/>
    <n v="7.13"/>
    <n v="7138"/>
    <n v="40274.17"/>
    <x v="1"/>
    <x v="2"/>
    <n v="5.6422205099467639"/>
    <s v="Product3"/>
    <x v="0"/>
    <s v="Growth Year"/>
  </r>
  <r>
    <n v="440"/>
    <d v="2011-08-03T00:00:00"/>
    <x v="1"/>
    <x v="2"/>
    <x v="2"/>
    <n v="4744"/>
    <n v="15038.48"/>
    <n v="3.17"/>
    <n v="2578"/>
    <n v="16344.52"/>
    <n v="6.34"/>
    <n v="5135"/>
    <n v="27831.7"/>
    <n v="5.42"/>
    <n v="1093"/>
    <n v="7793.09"/>
    <n v="7.13"/>
    <n v="13550"/>
    <n v="67007.789999999994"/>
    <x v="1"/>
    <x v="3"/>
    <n v="4.9452243542435417"/>
    <s v="Product3"/>
    <x v="0"/>
    <s v="Growth Year"/>
  </r>
  <r>
    <n v="441"/>
    <d v="2011-08-04T00:00:00"/>
    <x v="1"/>
    <x v="2"/>
    <x v="2"/>
    <n v="7518"/>
    <n v="23832.06"/>
    <n v="3.17"/>
    <n v="3866"/>
    <n v="24510.44"/>
    <n v="6.34"/>
    <n v="3513"/>
    <n v="19040.46"/>
    <n v="5.42"/>
    <n v="1566"/>
    <n v="11165.58"/>
    <n v="7.13"/>
    <n v="16463"/>
    <n v="78548.539999999994"/>
    <x v="1"/>
    <x v="4"/>
    <n v="4.7712166676790373"/>
    <s v="Product2"/>
    <x v="2"/>
    <s v="Growth Year"/>
  </r>
  <r>
    <n v="442"/>
    <d v="2011-08-05T00:00:00"/>
    <x v="1"/>
    <x v="2"/>
    <x v="2"/>
    <n v="3810"/>
    <n v="12077.7"/>
    <n v="3.17"/>
    <n v="3660"/>
    <n v="23204.400000000001"/>
    <n v="6.3400000000000007"/>
    <n v="3613"/>
    <n v="19582.46"/>
    <n v="5.42"/>
    <n v="646"/>
    <n v="4605.9799999999996"/>
    <n v="7.129999999999999"/>
    <n v="11729"/>
    <n v="59470.54"/>
    <x v="1"/>
    <x v="5"/>
    <n v="5.0703845170091224"/>
    <s v="Product2"/>
    <x v="0"/>
    <s v="Growth Year"/>
  </r>
  <r>
    <n v="443"/>
    <d v="2011-08-06T00:00:00"/>
    <x v="1"/>
    <x v="2"/>
    <x v="2"/>
    <n v="2006"/>
    <n v="6359.02"/>
    <n v="3.17"/>
    <n v="3021"/>
    <n v="19153.14"/>
    <n v="6.34"/>
    <n v="723"/>
    <n v="3918.66"/>
    <n v="5.42"/>
    <n v="1599"/>
    <n v="11400.87"/>
    <n v="7.1300000000000008"/>
    <n v="7349"/>
    <n v="40831.69"/>
    <x v="1"/>
    <x v="6"/>
    <n v="5.5560879031160706"/>
    <s v="Product2"/>
    <x v="0"/>
    <s v="Growth Year"/>
  </r>
  <r>
    <n v="444"/>
    <d v="2011-08-07T00:00:00"/>
    <x v="1"/>
    <x v="2"/>
    <x v="2"/>
    <n v="7996"/>
    <n v="25347.32"/>
    <n v="3.17"/>
    <n v="2672"/>
    <n v="16940.48"/>
    <n v="6.34"/>
    <n v="3317"/>
    <n v="17978.14"/>
    <n v="5.42"/>
    <n v="1163"/>
    <n v="8292.19"/>
    <n v="7.1300000000000008"/>
    <n v="15148"/>
    <n v="68558.13"/>
    <x v="1"/>
    <x v="0"/>
    <n v="4.5258865856878803"/>
    <s v="Product1"/>
    <x v="0"/>
    <s v="Growth Year"/>
  </r>
  <r>
    <n v="445"/>
    <d v="2011-08-08T00:00:00"/>
    <x v="1"/>
    <x v="2"/>
    <x v="2"/>
    <n v="4517"/>
    <n v="14318.89"/>
    <n v="3.17"/>
    <n v="3855"/>
    <n v="24440.7"/>
    <n v="6.34"/>
    <n v="2217"/>
    <n v="12016.14"/>
    <n v="5.42"/>
    <n v="1318"/>
    <n v="9397.34"/>
    <n v="7.13"/>
    <n v="11907"/>
    <n v="60173.07"/>
    <x v="1"/>
    <x v="1"/>
    <n v="5.0535878054925671"/>
    <s v="Product2"/>
    <x v="0"/>
    <s v="Growth Year"/>
  </r>
  <r>
    <n v="446"/>
    <d v="2011-08-09T00:00:00"/>
    <x v="1"/>
    <x v="2"/>
    <x v="2"/>
    <n v="6869"/>
    <n v="21774.73"/>
    <n v="3.17"/>
    <n v="3710"/>
    <n v="23521.4"/>
    <n v="6.3400000000000007"/>
    <n v="385"/>
    <n v="2086.6999999999998"/>
    <n v="5.42"/>
    <n v="1470"/>
    <n v="10481.1"/>
    <n v="7.13"/>
    <n v="12434"/>
    <n v="57863.93"/>
    <x v="1"/>
    <x v="2"/>
    <n v="4.6536858613479168"/>
    <s v="Product2"/>
    <x v="0"/>
    <s v="Growth Year"/>
  </r>
  <r>
    <n v="447"/>
    <d v="2011-08-10T00:00:00"/>
    <x v="1"/>
    <x v="2"/>
    <x v="2"/>
    <n v="4213"/>
    <n v="13355.21"/>
    <n v="3.17"/>
    <n v="2039"/>
    <n v="12927.26"/>
    <n v="6.34"/>
    <n v="4267"/>
    <n v="23127.14"/>
    <n v="5.42"/>
    <n v="885"/>
    <n v="6310.05"/>
    <n v="7.13"/>
    <n v="11404"/>
    <n v="55719.66"/>
    <x v="1"/>
    <x v="3"/>
    <n v="4.8859750964573836"/>
    <s v="Product3"/>
    <x v="0"/>
    <s v="Growth Year"/>
  </r>
  <r>
    <n v="448"/>
    <d v="2011-08-11T00:00:00"/>
    <x v="1"/>
    <x v="2"/>
    <x v="2"/>
    <n v="1626"/>
    <n v="5154.42"/>
    <n v="3.17"/>
    <n v="261"/>
    <n v="1654.74"/>
    <n v="6.34"/>
    <n v="4407"/>
    <n v="23885.94"/>
    <n v="5.42"/>
    <n v="1308"/>
    <n v="9326.0400000000009"/>
    <n v="7.1300000000000008"/>
    <n v="7602"/>
    <n v="40021.14"/>
    <x v="1"/>
    <x v="4"/>
    <n v="5.2645540647198104"/>
    <s v="Product3"/>
    <x v="0"/>
    <s v="Growth Year"/>
  </r>
  <r>
    <n v="449"/>
    <d v="2011-08-12T00:00:00"/>
    <x v="1"/>
    <x v="2"/>
    <x v="2"/>
    <n v="6939"/>
    <n v="21996.63"/>
    <n v="3.17"/>
    <n v="3374"/>
    <n v="21391.16"/>
    <n v="6.34"/>
    <n v="5423"/>
    <n v="29392.66"/>
    <n v="5.42"/>
    <n v="1719"/>
    <n v="12256.47"/>
    <n v="7.13"/>
    <n v="17455"/>
    <n v="85036.92"/>
    <x v="1"/>
    <x v="5"/>
    <n v="4.8717800057290175"/>
    <s v="Product3"/>
    <x v="2"/>
    <s v="Growth Year"/>
  </r>
  <r>
    <n v="450"/>
    <d v="2011-08-13T00:00:00"/>
    <x v="1"/>
    <x v="2"/>
    <x v="2"/>
    <n v="2697"/>
    <n v="8549.49"/>
    <n v="3.17"/>
    <n v="2842"/>
    <n v="18018.28"/>
    <n v="6.34"/>
    <n v="256"/>
    <n v="1387.52"/>
    <n v="5.42"/>
    <n v="1594"/>
    <n v="11365.22"/>
    <n v="7.13"/>
    <n v="7389"/>
    <n v="39320.51"/>
    <x v="1"/>
    <x v="6"/>
    <n v="5.3214927595073762"/>
    <s v="Product2"/>
    <x v="1"/>
    <s v="Growth Year"/>
  </r>
  <r>
    <n v="451"/>
    <d v="2011-08-14T00:00:00"/>
    <x v="1"/>
    <x v="2"/>
    <x v="2"/>
    <n v="3621"/>
    <n v="11478.57"/>
    <n v="3.17"/>
    <n v="3869"/>
    <n v="24529.46"/>
    <n v="6.34"/>
    <n v="4746"/>
    <n v="25723.32"/>
    <n v="5.42"/>
    <n v="799"/>
    <n v="5696.87"/>
    <n v="7.13"/>
    <n v="13035"/>
    <n v="67428.22"/>
    <x v="1"/>
    <x v="0"/>
    <n v="5.1728592251630223"/>
    <s v="Product3"/>
    <x v="0"/>
    <s v="Growth Year"/>
  </r>
  <r>
    <n v="452"/>
    <d v="2011-08-15T00:00:00"/>
    <x v="1"/>
    <x v="2"/>
    <x v="2"/>
    <n v="6487"/>
    <n v="20563.79"/>
    <n v="3.17"/>
    <n v="358"/>
    <n v="2269.7199999999998"/>
    <n v="6.34"/>
    <n v="4249"/>
    <n v="23029.58"/>
    <n v="5.4200000000000008"/>
    <n v="302"/>
    <n v="2153.2600000000002"/>
    <n v="7.1300000000000008"/>
    <n v="11396"/>
    <n v="48016.35"/>
    <x v="1"/>
    <x v="1"/>
    <n v="4.2134389259389255"/>
    <s v="Product3"/>
    <x v="0"/>
    <s v="Growth Year"/>
  </r>
  <r>
    <n v="453"/>
    <d v="2011-08-16T00:00:00"/>
    <x v="1"/>
    <x v="2"/>
    <x v="2"/>
    <n v="569"/>
    <n v="1803.73"/>
    <n v="3.17"/>
    <n v="1323"/>
    <n v="8387.82"/>
    <n v="6.34"/>
    <n v="928"/>
    <n v="5029.76"/>
    <n v="5.42"/>
    <n v="279"/>
    <n v="1989.27"/>
    <n v="7.13"/>
    <n v="3099"/>
    <n v="17210.580000000002"/>
    <x v="1"/>
    <x v="2"/>
    <n v="5.5535914811229432"/>
    <s v="Product2"/>
    <x v="1"/>
    <s v="Growth Year"/>
  </r>
  <r>
    <n v="454"/>
    <d v="2011-08-17T00:00:00"/>
    <x v="1"/>
    <x v="2"/>
    <x v="2"/>
    <n v="5181"/>
    <n v="16423.77"/>
    <n v="3.17"/>
    <n v="3587"/>
    <n v="22741.58"/>
    <n v="6.3400000000000007"/>
    <n v="1723"/>
    <n v="9338.66"/>
    <n v="5.42"/>
    <n v="830"/>
    <n v="5917.9"/>
    <n v="7.13"/>
    <n v="11321"/>
    <n v="54421.91"/>
    <x v="1"/>
    <x v="3"/>
    <n v="4.8071645614345027"/>
    <s v="Product2"/>
    <x v="0"/>
    <s v="Growth Year"/>
  </r>
  <r>
    <n v="455"/>
    <d v="2011-08-18T00:00:00"/>
    <x v="1"/>
    <x v="2"/>
    <x v="2"/>
    <n v="4625"/>
    <n v="14661.25"/>
    <n v="3.17"/>
    <n v="2790"/>
    <n v="17688.599999999999"/>
    <n v="6.34"/>
    <n v="2968"/>
    <n v="16086.56"/>
    <n v="5.42"/>
    <n v="722"/>
    <n v="5147.8599999999997"/>
    <n v="7.13"/>
    <n v="11105"/>
    <n v="53584.27"/>
    <x v="1"/>
    <x v="4"/>
    <n v="4.8252381809995493"/>
    <s v="Product2"/>
    <x v="0"/>
    <s v="Growth Year"/>
  </r>
  <r>
    <n v="456"/>
    <d v="2011-08-19T00:00:00"/>
    <x v="1"/>
    <x v="2"/>
    <x v="2"/>
    <n v="3560"/>
    <n v="11285.2"/>
    <n v="3.17"/>
    <n v="3584"/>
    <n v="22722.560000000001"/>
    <n v="6.3400000000000007"/>
    <n v="908"/>
    <n v="4921.3599999999997"/>
    <n v="5.42"/>
    <n v="1278"/>
    <n v="9112.14"/>
    <n v="7.13"/>
    <n v="9330"/>
    <n v="48041.26"/>
    <x v="1"/>
    <x v="5"/>
    <n v="5.1491168274383714"/>
    <s v="Product2"/>
    <x v="0"/>
    <s v="Growth Year"/>
  </r>
  <r>
    <n v="457"/>
    <d v="2011-08-20T00:00:00"/>
    <x v="1"/>
    <x v="2"/>
    <x v="2"/>
    <n v="1159"/>
    <n v="3674.03"/>
    <n v="3.17"/>
    <n v="308"/>
    <n v="1952.72"/>
    <n v="6.34"/>
    <n v="3551"/>
    <n v="19246.419999999998"/>
    <n v="5.42"/>
    <n v="376"/>
    <n v="2680.88"/>
    <n v="7.13"/>
    <n v="5394"/>
    <n v="27554.05"/>
    <x v="1"/>
    <x v="6"/>
    <n v="5.1082777159807193"/>
    <s v="Product3"/>
    <x v="1"/>
    <s v="Growth Year"/>
  </r>
  <r>
    <n v="458"/>
    <d v="2011-08-21T00:00:00"/>
    <x v="1"/>
    <x v="2"/>
    <x v="2"/>
    <n v="6072"/>
    <n v="19248.240000000002"/>
    <n v="3.17"/>
    <n v="3939"/>
    <n v="24973.26"/>
    <n v="6.34"/>
    <n v="798"/>
    <n v="4325.16"/>
    <n v="5.42"/>
    <n v="608"/>
    <n v="4335.04"/>
    <n v="7.13"/>
    <n v="11417"/>
    <n v="52881.7"/>
    <x v="1"/>
    <x v="0"/>
    <n v="4.6318384864675481"/>
    <s v="Product2"/>
    <x v="0"/>
    <s v="Growth Year"/>
  </r>
  <r>
    <n v="459"/>
    <d v="2011-08-22T00:00:00"/>
    <x v="1"/>
    <x v="2"/>
    <x v="2"/>
    <n v="4345"/>
    <n v="13773.65"/>
    <n v="3.17"/>
    <n v="1739"/>
    <n v="11025.26"/>
    <n v="6.34"/>
    <n v="4614"/>
    <n v="25007.88"/>
    <n v="5.42"/>
    <n v="356"/>
    <n v="2538.2800000000002"/>
    <n v="7.1300000000000008"/>
    <n v="11054"/>
    <n v="52345.07"/>
    <x v="1"/>
    <x v="1"/>
    <n v="4.7353962366564142"/>
    <s v="Product3"/>
    <x v="0"/>
    <s v="Growth Year"/>
  </r>
  <r>
    <n v="460"/>
    <d v="2011-08-23T00:00:00"/>
    <x v="1"/>
    <x v="2"/>
    <x v="2"/>
    <n v="4532"/>
    <n v="14366.44"/>
    <n v="3.17"/>
    <n v="1526"/>
    <n v="9674.84"/>
    <n v="6.34"/>
    <n v="3813"/>
    <n v="20666.46"/>
    <n v="5.42"/>
    <n v="934"/>
    <n v="6659.42"/>
    <n v="7.13"/>
    <n v="10805"/>
    <n v="51367.16"/>
    <x v="1"/>
    <x v="2"/>
    <n v="4.7540175844516428"/>
    <s v="Product3"/>
    <x v="0"/>
    <s v="Growth Year"/>
  </r>
  <r>
    <n v="461"/>
    <d v="2011-08-24T00:00:00"/>
    <x v="1"/>
    <x v="2"/>
    <x v="2"/>
    <n v="781"/>
    <n v="2475.77"/>
    <n v="3.17"/>
    <n v="2871"/>
    <n v="18202.14"/>
    <n v="6.34"/>
    <n v="2509"/>
    <n v="13598.78"/>
    <n v="5.42"/>
    <n v="252"/>
    <n v="1796.76"/>
    <n v="7.13"/>
    <n v="6413"/>
    <n v="36073.449999999997"/>
    <x v="1"/>
    <x v="3"/>
    <n v="5.625050678309683"/>
    <s v="Product2"/>
    <x v="1"/>
    <s v="Growth Year"/>
  </r>
  <r>
    <n v="462"/>
    <d v="2011-08-25T00:00:00"/>
    <x v="1"/>
    <x v="2"/>
    <x v="2"/>
    <n v="1763"/>
    <n v="5588.71"/>
    <n v="3.17"/>
    <n v="3022"/>
    <n v="19159.48"/>
    <n v="6.34"/>
    <n v="2505"/>
    <n v="13577.1"/>
    <n v="5.42"/>
    <n v="1764"/>
    <n v="12577.32"/>
    <n v="7.13"/>
    <n v="9054"/>
    <n v="50902.61"/>
    <x v="1"/>
    <x v="4"/>
    <n v="5.6221128782858409"/>
    <s v="Product2"/>
    <x v="0"/>
    <s v="Growth Year"/>
  </r>
  <r>
    <n v="463"/>
    <d v="2011-08-26T00:00:00"/>
    <x v="1"/>
    <x v="2"/>
    <x v="2"/>
    <n v="4914"/>
    <n v="15577.38"/>
    <n v="3.17"/>
    <n v="1502"/>
    <n v="9522.68"/>
    <n v="6.34"/>
    <n v="5703"/>
    <n v="30910.26"/>
    <n v="5.42"/>
    <n v="1029"/>
    <n v="7336.77"/>
    <n v="7.1300000000000008"/>
    <n v="13148"/>
    <n v="63347.09"/>
    <x v="1"/>
    <x v="5"/>
    <n v="4.8180019774870697"/>
    <s v="Product3"/>
    <x v="0"/>
    <s v="Growth Year"/>
  </r>
  <r>
    <n v="464"/>
    <d v="2011-08-27T00:00:00"/>
    <x v="1"/>
    <x v="2"/>
    <x v="2"/>
    <n v="3758"/>
    <n v="11912.86"/>
    <n v="3.17"/>
    <n v="2253"/>
    <n v="14284.02"/>
    <n v="6.34"/>
    <n v="2487"/>
    <n v="13479.54"/>
    <n v="5.42"/>
    <n v="1905"/>
    <n v="13582.65"/>
    <n v="7.13"/>
    <n v="10403"/>
    <n v="53259.07"/>
    <x v="1"/>
    <x v="6"/>
    <n v="5.1195876189560705"/>
    <s v="Product2"/>
    <x v="0"/>
    <s v="Growth Year"/>
  </r>
  <r>
    <n v="465"/>
    <d v="2011-08-28T00:00:00"/>
    <x v="1"/>
    <x v="2"/>
    <x v="2"/>
    <n v="762"/>
    <n v="2415.54"/>
    <n v="3.17"/>
    <n v="2386"/>
    <n v="15127.24"/>
    <n v="6.34"/>
    <n v="2383"/>
    <n v="12915.86"/>
    <n v="5.42"/>
    <n v="1619"/>
    <n v="11543.47"/>
    <n v="7.13"/>
    <n v="7150"/>
    <n v="42002.11"/>
    <x v="1"/>
    <x v="0"/>
    <n v="5.8744209790209787"/>
    <s v="Product2"/>
    <x v="0"/>
    <s v="Growth Year"/>
  </r>
  <r>
    <n v="466"/>
    <d v="2011-08-29T00:00:00"/>
    <x v="1"/>
    <x v="2"/>
    <x v="2"/>
    <n v="3288"/>
    <n v="10422.959999999999"/>
    <n v="3.17"/>
    <n v="1660"/>
    <n v="10524.4"/>
    <n v="6.34"/>
    <n v="2464"/>
    <n v="13354.88"/>
    <n v="5.42"/>
    <n v="635"/>
    <n v="4527.55"/>
    <n v="7.13"/>
    <n v="8047"/>
    <n v="38829.79"/>
    <x v="1"/>
    <x v="1"/>
    <n v="4.8253746737914751"/>
    <s v="Product3"/>
    <x v="1"/>
    <s v="Growth Year"/>
  </r>
  <r>
    <n v="467"/>
    <d v="2011-08-31T00:00:00"/>
    <x v="1"/>
    <x v="2"/>
    <x v="2"/>
    <n v="4548"/>
    <n v="14417.16"/>
    <n v="3.17"/>
    <n v="1484"/>
    <n v="9408.56"/>
    <n v="6.34"/>
    <n v="1596"/>
    <n v="8650.32"/>
    <n v="5.42"/>
    <n v="1974"/>
    <n v="14074.62"/>
    <n v="7.1300000000000008"/>
    <n v="9602"/>
    <n v="46550.66"/>
    <x v="1"/>
    <x v="3"/>
    <n v="4.8480170797750475"/>
    <s v="Product1"/>
    <x v="0"/>
    <s v="Growth Year"/>
  </r>
  <r>
    <n v="468"/>
    <d v="2011-09-01T00:00:00"/>
    <x v="1"/>
    <x v="3"/>
    <x v="3"/>
    <n v="3894"/>
    <n v="12343.98"/>
    <n v="3.17"/>
    <n v="1176"/>
    <n v="7455.84"/>
    <n v="6.34"/>
    <n v="1942"/>
    <n v="10525.64"/>
    <n v="5.42"/>
    <n v="999"/>
    <n v="7122.87"/>
    <n v="7.13"/>
    <n v="8011"/>
    <n v="37448.33"/>
    <x v="1"/>
    <x v="4"/>
    <n v="4.6746136562226939"/>
    <s v="Product1"/>
    <x v="1"/>
    <s v="Growth Year"/>
  </r>
  <r>
    <n v="469"/>
    <d v="2011-09-02T00:00:00"/>
    <x v="1"/>
    <x v="3"/>
    <x v="3"/>
    <n v="2407"/>
    <n v="7630.19"/>
    <n v="3.17"/>
    <n v="2033"/>
    <n v="12889.22"/>
    <n v="6.34"/>
    <n v="3516"/>
    <n v="19056.72"/>
    <n v="5.42"/>
    <n v="411"/>
    <n v="2930.43"/>
    <n v="7.13"/>
    <n v="8367"/>
    <n v="42506.559999999998"/>
    <x v="1"/>
    <x v="5"/>
    <n v="5.0802629377315638"/>
    <s v="Product3"/>
    <x v="0"/>
    <s v="Growth Year"/>
  </r>
  <r>
    <n v="470"/>
    <d v="2011-09-03T00:00:00"/>
    <x v="1"/>
    <x v="3"/>
    <x v="3"/>
    <n v="7323"/>
    <n v="23213.91"/>
    <n v="3.17"/>
    <n v="2031"/>
    <n v="12876.54"/>
    <n v="6.3400000000000007"/>
    <n v="2960"/>
    <n v="16043.2"/>
    <n v="5.42"/>
    <n v="1909"/>
    <n v="13611.17"/>
    <n v="7.13"/>
    <n v="14223"/>
    <n v="65744.820000000007"/>
    <x v="1"/>
    <x v="6"/>
    <n v="4.6224298671166428"/>
    <s v="Product1"/>
    <x v="0"/>
    <s v="Growth Year"/>
  </r>
  <r>
    <n v="471"/>
    <d v="2011-09-04T00:00:00"/>
    <x v="1"/>
    <x v="3"/>
    <x v="3"/>
    <n v="4013"/>
    <n v="12721.21"/>
    <n v="3.17"/>
    <n v="1595"/>
    <n v="10112.299999999999"/>
    <n v="6.34"/>
    <n v="4656"/>
    <n v="25235.52"/>
    <n v="5.42"/>
    <n v="1245"/>
    <n v="8876.85"/>
    <n v="7.13"/>
    <n v="11509"/>
    <n v="56945.88"/>
    <x v="1"/>
    <x v="0"/>
    <n v="4.9479433486836388"/>
    <s v="Product3"/>
    <x v="0"/>
    <s v="Growth Year"/>
  </r>
  <r>
    <n v="472"/>
    <d v="2011-09-05T00:00:00"/>
    <x v="1"/>
    <x v="3"/>
    <x v="3"/>
    <n v="6646"/>
    <n v="21067.82"/>
    <n v="3.17"/>
    <n v="2125"/>
    <n v="13472.5"/>
    <n v="6.34"/>
    <n v="1835"/>
    <n v="9945.7000000000007"/>
    <n v="5.4200000000000008"/>
    <n v="1588"/>
    <n v="11322.44"/>
    <n v="7.13"/>
    <n v="12194"/>
    <n v="55808.46"/>
    <x v="1"/>
    <x v="1"/>
    <n v="4.5767147777595536"/>
    <s v="Product1"/>
    <x v="0"/>
    <s v="Growth Year"/>
  </r>
  <r>
    <n v="473"/>
    <d v="2011-09-06T00:00:00"/>
    <x v="1"/>
    <x v="3"/>
    <x v="3"/>
    <n v="4900"/>
    <n v="15533"/>
    <n v="3.17"/>
    <n v="478"/>
    <n v="3030.52"/>
    <n v="6.34"/>
    <n v="5455"/>
    <n v="29566.1"/>
    <n v="5.42"/>
    <n v="812"/>
    <n v="5789.56"/>
    <n v="7.1300000000000008"/>
    <n v="11645"/>
    <n v="53919.18"/>
    <x v="1"/>
    <x v="2"/>
    <n v="4.6302430227565479"/>
    <s v="Product3"/>
    <x v="0"/>
    <s v="Growth Year"/>
  </r>
  <r>
    <n v="474"/>
    <d v="2011-09-07T00:00:00"/>
    <x v="1"/>
    <x v="3"/>
    <x v="3"/>
    <n v="570"/>
    <n v="1806.9"/>
    <n v="3.17"/>
    <n v="2724"/>
    <n v="17270.16"/>
    <n v="6.34"/>
    <n v="2303"/>
    <n v="12482.26"/>
    <n v="5.42"/>
    <n v="1659"/>
    <n v="11828.67"/>
    <n v="7.13"/>
    <n v="7256"/>
    <n v="43387.99"/>
    <x v="1"/>
    <x v="3"/>
    <n v="5.9796017089305398"/>
    <s v="Product2"/>
    <x v="0"/>
    <s v="Growth Year"/>
  </r>
  <r>
    <n v="475"/>
    <d v="2011-09-08T00:00:00"/>
    <x v="1"/>
    <x v="3"/>
    <x v="3"/>
    <n v="5865"/>
    <n v="18592.05"/>
    <n v="3.17"/>
    <n v="3959"/>
    <n v="25100.06"/>
    <n v="6.3400000000000007"/>
    <n v="1955"/>
    <n v="10596.1"/>
    <n v="5.42"/>
    <n v="2000"/>
    <n v="14260"/>
    <n v="7.13"/>
    <n v="13779"/>
    <n v="68548.210000000006"/>
    <x v="1"/>
    <x v="4"/>
    <n v="4.9748319907105021"/>
    <s v="Product2"/>
    <x v="0"/>
    <s v="Growth Year"/>
  </r>
  <r>
    <n v="476"/>
    <d v="2011-09-09T00:00:00"/>
    <x v="1"/>
    <x v="3"/>
    <x v="3"/>
    <n v="2088"/>
    <n v="6618.96"/>
    <n v="3.17"/>
    <n v="2057"/>
    <n v="13041.38"/>
    <n v="6.34"/>
    <n v="1021"/>
    <n v="5533.82"/>
    <n v="5.42"/>
    <n v="1877"/>
    <n v="13383.01"/>
    <n v="7.13"/>
    <n v="7043"/>
    <n v="38577.17"/>
    <x v="1"/>
    <x v="5"/>
    <n v="5.4773775379809742"/>
    <s v="Product4"/>
    <x v="1"/>
    <s v="Growth Year"/>
  </r>
  <r>
    <n v="477"/>
    <d v="2011-09-10T00:00:00"/>
    <x v="1"/>
    <x v="3"/>
    <x v="3"/>
    <n v="828"/>
    <n v="2624.76"/>
    <n v="3.17"/>
    <n v="1422"/>
    <n v="9015.48"/>
    <n v="6.34"/>
    <n v="2330"/>
    <n v="12628.6"/>
    <n v="5.42"/>
    <n v="385"/>
    <n v="2745.05"/>
    <n v="7.1300000000000008"/>
    <n v="4965"/>
    <n v="27013.89"/>
    <x v="1"/>
    <x v="6"/>
    <n v="5.4408640483383683"/>
    <s v="Product3"/>
    <x v="1"/>
    <s v="Growth Year"/>
  </r>
  <r>
    <n v="478"/>
    <d v="2011-09-11T00:00:00"/>
    <x v="1"/>
    <x v="3"/>
    <x v="3"/>
    <n v="2908"/>
    <n v="9218.36"/>
    <n v="3.17"/>
    <n v="1678"/>
    <n v="10638.52"/>
    <n v="6.34"/>
    <n v="2921"/>
    <n v="15831.82"/>
    <n v="5.42"/>
    <n v="791"/>
    <n v="5639.83"/>
    <n v="7.13"/>
    <n v="8298"/>
    <n v="41328.53"/>
    <x v="1"/>
    <x v="0"/>
    <n v="4.9805410942395758"/>
    <s v="Product3"/>
    <x v="0"/>
    <s v="Growth Year"/>
  </r>
  <r>
    <n v="479"/>
    <d v="2011-09-12T00:00:00"/>
    <x v="1"/>
    <x v="3"/>
    <x v="3"/>
    <n v="3307"/>
    <n v="10483.19"/>
    <n v="3.17"/>
    <n v="3156"/>
    <n v="20009.04"/>
    <n v="6.34"/>
    <n v="3783"/>
    <n v="20503.86"/>
    <n v="5.42"/>
    <n v="962"/>
    <n v="6859.06"/>
    <n v="7.1300000000000008"/>
    <n v="11208"/>
    <n v="57855.15"/>
    <x v="1"/>
    <x v="1"/>
    <n v="5.1619512847965741"/>
    <s v="Product3"/>
    <x v="0"/>
    <s v="Growth Year"/>
  </r>
  <r>
    <n v="480"/>
    <d v="2011-09-13T00:00:00"/>
    <x v="1"/>
    <x v="3"/>
    <x v="3"/>
    <n v="2533"/>
    <n v="8029.61"/>
    <n v="3.17"/>
    <n v="1559"/>
    <n v="9884.06"/>
    <n v="6.34"/>
    <n v="2148"/>
    <n v="11642.16"/>
    <n v="5.42"/>
    <n v="1305"/>
    <n v="9304.65"/>
    <n v="7.13"/>
    <n v="7545"/>
    <n v="38860.480000000003"/>
    <x v="1"/>
    <x v="2"/>
    <n v="5.1504943671305501"/>
    <s v="Product3"/>
    <x v="1"/>
    <s v="Growth Year"/>
  </r>
  <r>
    <n v="481"/>
    <d v="2011-09-14T00:00:00"/>
    <x v="1"/>
    <x v="3"/>
    <x v="3"/>
    <n v="2006"/>
    <n v="6359.02"/>
    <n v="3.17"/>
    <n v="2199"/>
    <n v="13941.66"/>
    <n v="6.34"/>
    <n v="1418"/>
    <n v="7685.56"/>
    <n v="5.42"/>
    <n v="787"/>
    <n v="5611.31"/>
    <n v="7.1300000000000008"/>
    <n v="6410"/>
    <n v="33597.550000000003"/>
    <x v="1"/>
    <x v="3"/>
    <n v="5.2414274570982844"/>
    <s v="Product2"/>
    <x v="1"/>
    <s v="Growth Year"/>
  </r>
  <r>
    <n v="482"/>
    <d v="2011-09-15T00:00:00"/>
    <x v="1"/>
    <x v="3"/>
    <x v="3"/>
    <n v="3149"/>
    <n v="9982.33"/>
    <n v="3.17"/>
    <n v="3848"/>
    <n v="24396.32"/>
    <n v="6.34"/>
    <n v="4622"/>
    <n v="25051.24"/>
    <n v="5.42"/>
    <n v="1556"/>
    <n v="11094.28"/>
    <n v="7.1300000000000008"/>
    <n v="13175"/>
    <n v="70524.17"/>
    <x v="1"/>
    <x v="4"/>
    <n v="5.3528781783681216"/>
    <s v="Product3"/>
    <x v="2"/>
    <s v="Growth Year"/>
  </r>
  <r>
    <n v="483"/>
    <d v="2011-09-16T00:00:00"/>
    <x v="1"/>
    <x v="3"/>
    <x v="3"/>
    <n v="5173"/>
    <n v="16398.41"/>
    <n v="3.17"/>
    <n v="536"/>
    <n v="3398.24"/>
    <n v="6.34"/>
    <n v="2314"/>
    <n v="12541.88"/>
    <n v="5.42"/>
    <n v="1084"/>
    <n v="7728.92"/>
    <n v="7.13"/>
    <n v="9107"/>
    <n v="40067.449999999997"/>
    <x v="1"/>
    <x v="5"/>
    <n v="4.3996321510925656"/>
    <s v="Product1"/>
    <x v="0"/>
    <s v="Growth Year"/>
  </r>
  <r>
    <n v="484"/>
    <d v="2011-09-17T00:00:00"/>
    <x v="1"/>
    <x v="3"/>
    <x v="3"/>
    <n v="6945"/>
    <n v="22015.65"/>
    <n v="3.17"/>
    <n v="452"/>
    <n v="2865.68"/>
    <n v="6.34"/>
    <n v="4074"/>
    <n v="22081.08"/>
    <n v="5.4200000000000008"/>
    <n v="1685"/>
    <n v="12014.05"/>
    <n v="7.13"/>
    <n v="13156"/>
    <n v="58976.46"/>
    <x v="1"/>
    <x v="6"/>
    <n v="4.4828564913347524"/>
    <s v="Product3"/>
    <x v="0"/>
    <s v="Growth Year"/>
  </r>
  <r>
    <n v="485"/>
    <d v="2011-09-18T00:00:00"/>
    <x v="1"/>
    <x v="3"/>
    <x v="3"/>
    <n v="5517"/>
    <n v="17488.89"/>
    <n v="3.17"/>
    <n v="554"/>
    <n v="3512.36"/>
    <n v="6.34"/>
    <n v="402"/>
    <n v="2178.84"/>
    <n v="5.42"/>
    <n v="1496"/>
    <n v="10666.48"/>
    <n v="7.13"/>
    <n v="7969"/>
    <n v="33846.57"/>
    <x v="1"/>
    <x v="0"/>
    <n v="4.24727945789936"/>
    <s v="Product1"/>
    <x v="1"/>
    <s v="Growth Year"/>
  </r>
  <r>
    <n v="486"/>
    <d v="2011-09-19T00:00:00"/>
    <x v="1"/>
    <x v="3"/>
    <x v="3"/>
    <n v="7286"/>
    <n v="23096.62"/>
    <n v="3.17"/>
    <n v="658"/>
    <n v="4171.72"/>
    <n v="6.3400000000000007"/>
    <n v="3074"/>
    <n v="16661.080000000002"/>
    <n v="5.4200000000000008"/>
    <n v="1787"/>
    <n v="12741.31"/>
    <n v="7.13"/>
    <n v="12805"/>
    <n v="56670.73"/>
    <x v="1"/>
    <x v="1"/>
    <n v="4.42567200312378"/>
    <s v="Product1"/>
    <x v="0"/>
    <s v="Growth Year"/>
  </r>
  <r>
    <n v="487"/>
    <d v="2011-09-20T00:00:00"/>
    <x v="1"/>
    <x v="3"/>
    <x v="3"/>
    <n v="1060"/>
    <n v="3360.2"/>
    <n v="3.17"/>
    <n v="298"/>
    <n v="1889.32"/>
    <n v="6.34"/>
    <n v="3553"/>
    <n v="19257.259999999998"/>
    <n v="5.42"/>
    <n v="359"/>
    <n v="2559.67"/>
    <n v="7.13"/>
    <n v="5270"/>
    <n v="27066.45"/>
    <x v="1"/>
    <x v="2"/>
    <n v="5.1359487666034154"/>
    <s v="Product3"/>
    <x v="1"/>
    <s v="Growth Year"/>
  </r>
  <r>
    <n v="488"/>
    <d v="2011-09-21T00:00:00"/>
    <x v="1"/>
    <x v="3"/>
    <x v="3"/>
    <n v="4574"/>
    <n v="14499.58"/>
    <n v="3.17"/>
    <n v="1277"/>
    <n v="8096.18"/>
    <n v="6.34"/>
    <n v="5612"/>
    <n v="30417.040000000001"/>
    <n v="5.42"/>
    <n v="1982"/>
    <n v="14131.66"/>
    <n v="7.13"/>
    <n v="13445"/>
    <n v="67144.460000000006"/>
    <x v="1"/>
    <x v="3"/>
    <n v="4.994009669021942"/>
    <s v="Product3"/>
    <x v="0"/>
    <s v="Growth Year"/>
  </r>
  <r>
    <n v="489"/>
    <d v="2011-09-22T00:00:00"/>
    <x v="1"/>
    <x v="3"/>
    <x v="3"/>
    <n v="6976"/>
    <n v="22113.919999999998"/>
    <n v="3.17"/>
    <n v="824"/>
    <n v="5224.16"/>
    <n v="6.34"/>
    <n v="946"/>
    <n v="5127.32"/>
    <n v="5.42"/>
    <n v="1860"/>
    <n v="13261.8"/>
    <n v="7.13"/>
    <n v="10606"/>
    <n v="45727.199999999997"/>
    <x v="1"/>
    <x v="4"/>
    <n v="4.3114463511220062"/>
    <s v="Product1"/>
    <x v="0"/>
    <s v="Growth Year"/>
  </r>
  <r>
    <n v="490"/>
    <d v="2011-09-23T00:00:00"/>
    <x v="1"/>
    <x v="3"/>
    <x v="3"/>
    <n v="6260"/>
    <n v="19844.2"/>
    <n v="3.17"/>
    <n v="680"/>
    <n v="4311.2"/>
    <n v="6.34"/>
    <n v="4201"/>
    <n v="22769.42"/>
    <n v="5.42"/>
    <n v="883"/>
    <n v="6295.79"/>
    <n v="7.13"/>
    <n v="12024"/>
    <n v="53220.61"/>
    <x v="1"/>
    <x v="5"/>
    <n v="4.426198436460413"/>
    <s v="Product3"/>
    <x v="0"/>
    <s v="Growth Year"/>
  </r>
  <r>
    <n v="491"/>
    <d v="2011-09-24T00:00:00"/>
    <x v="1"/>
    <x v="3"/>
    <x v="3"/>
    <n v="2739"/>
    <n v="8682.6299999999992"/>
    <n v="3.17"/>
    <n v="1893"/>
    <n v="12001.62"/>
    <n v="6.3400000000000007"/>
    <n v="5435"/>
    <n v="29457.7"/>
    <n v="5.42"/>
    <n v="1152"/>
    <n v="8213.76"/>
    <n v="7.13"/>
    <n v="11219"/>
    <n v="58355.71"/>
    <x v="1"/>
    <x v="6"/>
    <n v="5.201507264462073"/>
    <s v="Product3"/>
    <x v="0"/>
    <s v="Growth Year"/>
  </r>
  <r>
    <n v="492"/>
    <d v="2011-09-25T00:00:00"/>
    <x v="1"/>
    <x v="3"/>
    <x v="3"/>
    <n v="4962"/>
    <n v="15729.54"/>
    <n v="3.17"/>
    <n v="657"/>
    <n v="4165.38"/>
    <n v="6.34"/>
    <n v="5358"/>
    <n v="29040.36"/>
    <n v="5.42"/>
    <n v="1011"/>
    <n v="7208.43"/>
    <n v="7.13"/>
    <n v="11988"/>
    <n v="56143.71"/>
    <x v="1"/>
    <x v="0"/>
    <n v="4.6833258258258255"/>
    <s v="Product3"/>
    <x v="0"/>
    <s v="Growth Year"/>
  </r>
  <r>
    <n v="493"/>
    <d v="2011-09-26T00:00:00"/>
    <x v="1"/>
    <x v="3"/>
    <x v="3"/>
    <n v="6734"/>
    <n v="21346.78"/>
    <n v="3.17"/>
    <n v="3868"/>
    <n v="24523.119999999999"/>
    <n v="6.34"/>
    <n v="4565"/>
    <n v="24742.3"/>
    <n v="5.42"/>
    <n v="739"/>
    <n v="5269.07"/>
    <n v="7.13"/>
    <n v="15906"/>
    <n v="75881.27"/>
    <x v="1"/>
    <x v="1"/>
    <n v="4.7706066892996359"/>
    <s v="Product3"/>
    <x v="2"/>
    <s v="Growth Year"/>
  </r>
  <r>
    <n v="494"/>
    <d v="2011-09-27T00:00:00"/>
    <x v="1"/>
    <x v="3"/>
    <x v="3"/>
    <n v="2206"/>
    <n v="6993.02"/>
    <n v="3.17"/>
    <n v="3056"/>
    <n v="19375.04"/>
    <n v="6.34"/>
    <n v="3219"/>
    <n v="17446.98"/>
    <n v="5.42"/>
    <n v="1095"/>
    <n v="7807.35"/>
    <n v="7.13"/>
    <n v="9576"/>
    <n v="51622.39"/>
    <x v="1"/>
    <x v="2"/>
    <n v="5.3908093149540521"/>
    <s v="Product2"/>
    <x v="0"/>
    <s v="Growth Year"/>
  </r>
  <r>
    <n v="495"/>
    <d v="2011-09-28T00:00:00"/>
    <x v="1"/>
    <x v="3"/>
    <x v="3"/>
    <n v="3293"/>
    <n v="10438.81"/>
    <n v="3.17"/>
    <n v="451"/>
    <n v="2859.34"/>
    <n v="6.3400000000000007"/>
    <n v="4815"/>
    <n v="26097.3"/>
    <n v="5.42"/>
    <n v="1574"/>
    <n v="11222.62"/>
    <n v="7.1300000000000008"/>
    <n v="10133"/>
    <n v="50618.07"/>
    <x v="1"/>
    <x v="3"/>
    <n v="4.9953685976512388"/>
    <s v="Product3"/>
    <x v="0"/>
    <s v="Growth Year"/>
  </r>
  <r>
    <n v="496"/>
    <d v="2011-09-29T00:00:00"/>
    <x v="1"/>
    <x v="3"/>
    <x v="3"/>
    <n v="6354"/>
    <n v="20142.18"/>
    <n v="3.17"/>
    <n v="2249"/>
    <n v="14258.66"/>
    <n v="6.34"/>
    <n v="1182"/>
    <n v="6406.44"/>
    <n v="5.42"/>
    <n v="1463"/>
    <n v="10431.19"/>
    <n v="7.1300000000000008"/>
    <n v="11248"/>
    <n v="51238.47"/>
    <x v="1"/>
    <x v="4"/>
    <n v="4.5553405049786626"/>
    <s v="Product1"/>
    <x v="0"/>
    <s v="Growth Year"/>
  </r>
  <r>
    <n v="497"/>
    <d v="2011-09-30T00:00:00"/>
    <x v="1"/>
    <x v="3"/>
    <x v="3"/>
    <n v="4479"/>
    <n v="14198.43"/>
    <n v="3.17"/>
    <n v="2899"/>
    <n v="18379.66"/>
    <n v="6.34"/>
    <n v="370"/>
    <n v="2005.4"/>
    <n v="5.42"/>
    <n v="1132"/>
    <n v="8071.16"/>
    <n v="7.13"/>
    <n v="8880"/>
    <n v="42654.65"/>
    <x v="1"/>
    <x v="5"/>
    <n v="4.8034515765765766"/>
    <s v="Product2"/>
    <x v="0"/>
    <s v="Growth Year"/>
  </r>
  <r>
    <n v="498"/>
    <d v="2011-10-01T00:00:00"/>
    <x v="1"/>
    <x v="4"/>
    <x v="4"/>
    <n v="4446"/>
    <n v="14093.82"/>
    <n v="3.17"/>
    <n v="2415"/>
    <n v="15311.1"/>
    <n v="6.34"/>
    <n v="909"/>
    <n v="4926.78"/>
    <n v="5.42"/>
    <n v="710"/>
    <n v="5062.3"/>
    <n v="7.13"/>
    <n v="8480"/>
    <n v="39394"/>
    <x v="2"/>
    <x v="6"/>
    <n v="4.6455188679245287"/>
    <s v="Product2"/>
    <x v="1"/>
    <s v="Growth Year"/>
  </r>
  <r>
    <n v="499"/>
    <d v="2011-10-02T00:00:00"/>
    <x v="1"/>
    <x v="4"/>
    <x v="4"/>
    <n v="2223"/>
    <n v="7046.91"/>
    <n v="3.17"/>
    <n v="2722"/>
    <n v="17257.48"/>
    <n v="6.34"/>
    <n v="4367"/>
    <n v="23669.14"/>
    <n v="5.42"/>
    <n v="876"/>
    <n v="6245.88"/>
    <n v="7.13"/>
    <n v="10188"/>
    <n v="54219.41"/>
    <x v="2"/>
    <x v="0"/>
    <n v="5.3218894778170398"/>
    <s v="Product3"/>
    <x v="0"/>
    <s v="Growth Year"/>
  </r>
  <r>
    <n v="500"/>
    <d v="2011-10-03T00:00:00"/>
    <x v="1"/>
    <x v="4"/>
    <x v="4"/>
    <n v="6148"/>
    <n v="19489.16"/>
    <n v="3.17"/>
    <n v="3008"/>
    <n v="19070.72"/>
    <n v="6.3400000000000007"/>
    <n v="3496"/>
    <n v="18948.32"/>
    <n v="5.42"/>
    <n v="421"/>
    <n v="3001.73"/>
    <n v="7.13"/>
    <n v="13073"/>
    <n v="60509.93"/>
    <x v="2"/>
    <x v="1"/>
    <n v="4.628618526734491"/>
    <s v="Product1"/>
    <x v="0"/>
    <s v="Growth Year"/>
  </r>
  <r>
    <n v="501"/>
    <d v="2011-10-04T00:00:00"/>
    <x v="1"/>
    <x v="4"/>
    <x v="4"/>
    <n v="4169"/>
    <n v="13215.73"/>
    <n v="3.17"/>
    <n v="547"/>
    <n v="3467.98"/>
    <n v="6.34"/>
    <n v="2103"/>
    <n v="11398.26"/>
    <n v="5.42"/>
    <n v="1303"/>
    <n v="9290.39"/>
    <n v="7.13"/>
    <n v="8122"/>
    <n v="37372.36"/>
    <x v="2"/>
    <x v="2"/>
    <n v="4.6013740458015269"/>
    <s v="Product1"/>
    <x v="1"/>
    <s v="Growth Year"/>
  </r>
  <r>
    <n v="502"/>
    <d v="2011-10-05T00:00:00"/>
    <x v="1"/>
    <x v="4"/>
    <x v="4"/>
    <n v="973"/>
    <n v="3084.41"/>
    <n v="3.17"/>
    <n v="415"/>
    <n v="2631.1"/>
    <n v="6.34"/>
    <n v="1371"/>
    <n v="7430.82"/>
    <n v="5.42"/>
    <n v="1215"/>
    <n v="8662.9500000000007"/>
    <n v="7.1300000000000008"/>
    <n v="3974"/>
    <n v="21809.279999999999"/>
    <x v="2"/>
    <x v="3"/>
    <n v="5.487991947659788"/>
    <s v="Product4"/>
    <x v="1"/>
    <s v="Growth Year"/>
  </r>
  <r>
    <n v="503"/>
    <d v="2011-10-06T00:00:00"/>
    <x v="1"/>
    <x v="4"/>
    <x v="4"/>
    <n v="6945"/>
    <n v="22015.65"/>
    <n v="3.17"/>
    <n v="1183"/>
    <n v="7500.22"/>
    <n v="6.34"/>
    <n v="5025"/>
    <n v="27235.5"/>
    <n v="5.42"/>
    <n v="1018"/>
    <n v="7258.34"/>
    <n v="7.13"/>
    <n v="14171"/>
    <n v="64009.71"/>
    <x v="2"/>
    <x v="4"/>
    <n v="4.5169508150448099"/>
    <s v="Product3"/>
    <x v="0"/>
    <s v="Growth Year"/>
  </r>
  <r>
    <n v="504"/>
    <d v="2011-10-07T00:00:00"/>
    <x v="1"/>
    <x v="4"/>
    <x v="4"/>
    <n v="4838"/>
    <n v="15336.46"/>
    <n v="3.17"/>
    <n v="2021"/>
    <n v="12813.14"/>
    <n v="6.34"/>
    <n v="4597"/>
    <n v="24915.74"/>
    <n v="5.42"/>
    <n v="850"/>
    <n v="6060.5"/>
    <n v="7.13"/>
    <n v="12306"/>
    <n v="59125.84"/>
    <x v="2"/>
    <x v="5"/>
    <n v="4.8046351373313829"/>
    <s v="Product3"/>
    <x v="0"/>
    <s v="Growth Year"/>
  </r>
  <r>
    <n v="505"/>
    <d v="2011-10-08T00:00:00"/>
    <x v="1"/>
    <x v="4"/>
    <x v="4"/>
    <n v="5842"/>
    <n v="18519.14"/>
    <n v="3.17"/>
    <n v="2736"/>
    <n v="17346.240000000002"/>
    <n v="6.3400000000000007"/>
    <n v="2043"/>
    <n v="11073.06"/>
    <n v="5.42"/>
    <n v="1428"/>
    <n v="10181.64"/>
    <n v="7.13"/>
    <n v="12049"/>
    <n v="57120.08"/>
    <x v="2"/>
    <x v="6"/>
    <n v="4.7406490165158939"/>
    <s v="Product1"/>
    <x v="0"/>
    <s v="Growth Year"/>
  </r>
  <r>
    <n v="506"/>
    <d v="2011-10-09T00:00:00"/>
    <x v="1"/>
    <x v="4"/>
    <x v="4"/>
    <n v="4432"/>
    <n v="14049.44"/>
    <n v="3.17"/>
    <n v="3386"/>
    <n v="21467.24"/>
    <n v="6.3400000000000007"/>
    <n v="2730"/>
    <n v="14796.6"/>
    <n v="5.42"/>
    <n v="788"/>
    <n v="5618.44"/>
    <n v="7.13"/>
    <n v="11336"/>
    <n v="55931.72"/>
    <x v="2"/>
    <x v="0"/>
    <n v="4.9339908256880731"/>
    <s v="Product2"/>
    <x v="0"/>
    <s v="Growth Year"/>
  </r>
  <r>
    <n v="507"/>
    <d v="2011-10-10T00:00:00"/>
    <x v="1"/>
    <x v="4"/>
    <x v="4"/>
    <n v="913"/>
    <n v="2894.21"/>
    <n v="3.17"/>
    <n v="2127"/>
    <n v="13485.18"/>
    <n v="6.34"/>
    <n v="2791"/>
    <n v="15127.22"/>
    <n v="5.42"/>
    <n v="1959"/>
    <n v="13967.67"/>
    <n v="7.13"/>
    <n v="7790"/>
    <n v="45474.28"/>
    <x v="2"/>
    <x v="1"/>
    <n v="5.8375198973042357"/>
    <s v="Product3"/>
    <x v="0"/>
    <s v="Growth Year"/>
  </r>
  <r>
    <n v="508"/>
    <d v="2011-10-11T00:00:00"/>
    <x v="1"/>
    <x v="4"/>
    <x v="4"/>
    <n v="4887"/>
    <n v="15491.79"/>
    <n v="3.17"/>
    <n v="2621"/>
    <n v="16617.14"/>
    <n v="6.34"/>
    <n v="4349"/>
    <n v="23571.58"/>
    <n v="5.4200000000000008"/>
    <n v="1627"/>
    <n v="11600.51"/>
    <n v="7.13"/>
    <n v="13484"/>
    <n v="67281.02"/>
    <x v="2"/>
    <x v="2"/>
    <n v="4.9896929694452687"/>
    <s v="Product3"/>
    <x v="0"/>
    <s v="Growth Year"/>
  </r>
  <r>
    <n v="509"/>
    <d v="2011-10-12T00:00:00"/>
    <x v="1"/>
    <x v="4"/>
    <x v="4"/>
    <n v="3765"/>
    <n v="11935.05"/>
    <n v="3.17"/>
    <n v="2648"/>
    <n v="16788.32"/>
    <n v="6.34"/>
    <n v="435"/>
    <n v="2357.6999999999998"/>
    <n v="5.42"/>
    <n v="833"/>
    <n v="5939.29"/>
    <n v="7.13"/>
    <n v="7681"/>
    <n v="37020.36"/>
    <x v="2"/>
    <x v="3"/>
    <n v="4.8197318057544587"/>
    <s v="Product2"/>
    <x v="1"/>
    <s v="Growth Year"/>
  </r>
  <r>
    <n v="510"/>
    <d v="2011-10-13T00:00:00"/>
    <x v="1"/>
    <x v="4"/>
    <x v="4"/>
    <n v="7587"/>
    <n v="24050.79"/>
    <n v="3.17"/>
    <n v="2626"/>
    <n v="16648.84"/>
    <n v="6.34"/>
    <n v="717"/>
    <n v="3886.14"/>
    <n v="5.42"/>
    <n v="965"/>
    <n v="6880.45"/>
    <n v="7.13"/>
    <n v="11895"/>
    <n v="51466.22"/>
    <x v="2"/>
    <x v="4"/>
    <n v="4.326710382513661"/>
    <s v="Product1"/>
    <x v="0"/>
    <s v="Growth Year"/>
  </r>
  <r>
    <n v="511"/>
    <d v="2011-10-14T00:00:00"/>
    <x v="1"/>
    <x v="4"/>
    <x v="4"/>
    <n v="6886"/>
    <n v="21828.62"/>
    <n v="3.17"/>
    <n v="1309"/>
    <n v="8299.06"/>
    <n v="6.34"/>
    <n v="3945"/>
    <n v="21381.9"/>
    <n v="5.42"/>
    <n v="1280"/>
    <n v="9126.4"/>
    <n v="7.13"/>
    <n v="13420"/>
    <n v="60635.98"/>
    <x v="2"/>
    <x v="5"/>
    <n v="4.518329359165425"/>
    <s v="Product1"/>
    <x v="0"/>
    <s v="Growth Year"/>
  </r>
  <r>
    <n v="512"/>
    <d v="2011-10-15T00:00:00"/>
    <x v="1"/>
    <x v="4"/>
    <x v="4"/>
    <n v="6268"/>
    <n v="19869.560000000001"/>
    <n v="3.17"/>
    <n v="1327"/>
    <n v="8413.18"/>
    <n v="6.34"/>
    <n v="1552"/>
    <n v="8411.84"/>
    <n v="5.42"/>
    <n v="1022"/>
    <n v="7286.86"/>
    <n v="7.13"/>
    <n v="10169"/>
    <n v="43981.440000000002"/>
    <x v="2"/>
    <x v="6"/>
    <n v="4.3250506441144658"/>
    <s v="Product1"/>
    <x v="0"/>
    <s v="Growth Year"/>
  </r>
  <r>
    <n v="513"/>
    <d v="2011-10-16T00:00:00"/>
    <x v="1"/>
    <x v="4"/>
    <x v="4"/>
    <n v="538"/>
    <n v="1705.46"/>
    <n v="3.17"/>
    <n v="958"/>
    <n v="6073.72"/>
    <n v="6.34"/>
    <n v="300"/>
    <n v="1626"/>
    <n v="5.42"/>
    <n v="767"/>
    <n v="5468.71"/>
    <n v="7.13"/>
    <n v="2563"/>
    <n v="14873.89"/>
    <x v="2"/>
    <x v="0"/>
    <n v="5.8033125243854853"/>
    <s v="Product2"/>
    <x v="1"/>
    <s v="Growth Year"/>
  </r>
  <r>
    <n v="514"/>
    <d v="2011-10-17T00:00:00"/>
    <x v="1"/>
    <x v="4"/>
    <x v="4"/>
    <n v="5751"/>
    <n v="18230.669999999998"/>
    <n v="3.17"/>
    <n v="876"/>
    <n v="5553.84"/>
    <n v="6.34"/>
    <n v="318"/>
    <n v="1723.56"/>
    <n v="5.42"/>
    <n v="1185"/>
    <n v="8449.0499999999993"/>
    <n v="7.129999999999999"/>
    <n v="8130"/>
    <n v="33957.120000000003"/>
    <x v="2"/>
    <x v="1"/>
    <n v="4.1767675276752767"/>
    <s v="Product1"/>
    <x v="1"/>
    <s v="Growth Year"/>
  </r>
  <r>
    <n v="515"/>
    <d v="2011-10-18T00:00:00"/>
    <x v="1"/>
    <x v="4"/>
    <x v="4"/>
    <n v="3444"/>
    <n v="10917.48"/>
    <n v="3.17"/>
    <n v="938"/>
    <n v="5946.92"/>
    <n v="6.34"/>
    <n v="1142"/>
    <n v="6189.64"/>
    <n v="5.42"/>
    <n v="1590"/>
    <n v="11336.7"/>
    <n v="7.1300000000000008"/>
    <n v="7114"/>
    <n v="34390.74"/>
    <x v="2"/>
    <x v="2"/>
    <n v="4.8342339049761032"/>
    <s v="Product4"/>
    <x v="1"/>
    <s v="Growth Year"/>
  </r>
  <r>
    <n v="516"/>
    <d v="2011-10-19T00:00:00"/>
    <x v="1"/>
    <x v="4"/>
    <x v="4"/>
    <n v="1775"/>
    <n v="5626.75"/>
    <n v="3.17"/>
    <n v="3210"/>
    <n v="20351.400000000001"/>
    <n v="6.3400000000000007"/>
    <n v="4205"/>
    <n v="22791.1"/>
    <n v="5.42"/>
    <n v="1475"/>
    <n v="10516.75"/>
    <n v="7.13"/>
    <n v="10665"/>
    <n v="59286"/>
    <x v="2"/>
    <x v="3"/>
    <n v="5.558931082981716"/>
    <s v="Product3"/>
    <x v="0"/>
    <s v="Growth Year"/>
  </r>
  <r>
    <n v="517"/>
    <d v="2011-10-20T00:00:00"/>
    <x v="1"/>
    <x v="4"/>
    <x v="4"/>
    <n v="7874"/>
    <n v="24960.58"/>
    <n v="3.17"/>
    <n v="3195"/>
    <n v="20256.3"/>
    <n v="6.34"/>
    <n v="4726"/>
    <n v="25614.92"/>
    <n v="5.42"/>
    <n v="1701"/>
    <n v="12128.13"/>
    <n v="7.13"/>
    <n v="17496"/>
    <n v="82959.929999999993"/>
    <x v="2"/>
    <x v="4"/>
    <n v="4.7416512345679012"/>
    <s v="Product3"/>
    <x v="2"/>
    <s v="Growth Year"/>
  </r>
  <r>
    <n v="518"/>
    <d v="2011-10-21T00:00:00"/>
    <x v="1"/>
    <x v="4"/>
    <x v="4"/>
    <n v="1023"/>
    <n v="3242.91"/>
    <n v="3.17"/>
    <n v="2541"/>
    <n v="16109.94"/>
    <n v="6.34"/>
    <n v="2442"/>
    <n v="13235.64"/>
    <n v="5.42"/>
    <n v="653"/>
    <n v="4655.8900000000003"/>
    <n v="7.1300000000000008"/>
    <n v="6659"/>
    <n v="37244.379999999997"/>
    <x v="2"/>
    <x v="5"/>
    <n v="5.5930890524102717"/>
    <s v="Product2"/>
    <x v="1"/>
    <s v="Growth Year"/>
  </r>
  <r>
    <n v="519"/>
    <d v="2011-10-22T00:00:00"/>
    <x v="1"/>
    <x v="4"/>
    <x v="4"/>
    <n v="920"/>
    <n v="2916.4"/>
    <n v="3.17"/>
    <n v="825"/>
    <n v="5230.5"/>
    <n v="6.34"/>
    <n v="4619"/>
    <n v="25034.98"/>
    <n v="5.42"/>
    <n v="1876"/>
    <n v="13375.88"/>
    <n v="7.13"/>
    <n v="8240"/>
    <n v="46557.760000000002"/>
    <x v="2"/>
    <x v="6"/>
    <n v="5.6502135922330101"/>
    <s v="Product3"/>
    <x v="0"/>
    <s v="Growth Year"/>
  </r>
  <r>
    <n v="520"/>
    <d v="2011-10-23T00:00:00"/>
    <x v="1"/>
    <x v="4"/>
    <x v="4"/>
    <n v="5950"/>
    <n v="18861.5"/>
    <n v="3.17"/>
    <n v="1989"/>
    <n v="12610.26"/>
    <n v="6.34"/>
    <n v="4337"/>
    <n v="23506.54"/>
    <n v="5.42"/>
    <n v="685"/>
    <n v="4884.05"/>
    <n v="7.13"/>
    <n v="12961"/>
    <n v="59862.35"/>
    <x v="2"/>
    <x v="0"/>
    <n v="4.6186521101766838"/>
    <s v="Product3"/>
    <x v="0"/>
    <s v="Growth Year"/>
  </r>
  <r>
    <n v="521"/>
    <d v="2011-10-24T00:00:00"/>
    <x v="1"/>
    <x v="4"/>
    <x v="4"/>
    <n v="4290"/>
    <n v="13599.3"/>
    <n v="3.17"/>
    <n v="1761"/>
    <n v="11164.74"/>
    <n v="6.34"/>
    <n v="4022"/>
    <n v="21799.24"/>
    <n v="5.4200000000000008"/>
    <n v="1311"/>
    <n v="9347.43"/>
    <n v="7.13"/>
    <n v="11384"/>
    <n v="55910.71"/>
    <x v="2"/>
    <x v="1"/>
    <n v="4.9113413562895287"/>
    <s v="Product3"/>
    <x v="0"/>
    <s v="Growth Year"/>
  </r>
  <r>
    <n v="522"/>
    <d v="2011-10-25T00:00:00"/>
    <x v="1"/>
    <x v="4"/>
    <x v="4"/>
    <n v="3525"/>
    <n v="11174.25"/>
    <n v="3.17"/>
    <n v="583"/>
    <n v="3696.22"/>
    <n v="6.34"/>
    <n v="4427"/>
    <n v="23994.34"/>
    <n v="5.42"/>
    <n v="1195"/>
    <n v="8520.35"/>
    <n v="7.13"/>
    <n v="9730"/>
    <n v="47385.16"/>
    <x v="2"/>
    <x v="2"/>
    <n v="4.8700061664953758"/>
    <s v="Product3"/>
    <x v="0"/>
    <s v="Growth Year"/>
  </r>
  <r>
    <n v="523"/>
    <d v="2011-10-26T00:00:00"/>
    <x v="1"/>
    <x v="4"/>
    <x v="4"/>
    <n v="6179"/>
    <n v="19587.43"/>
    <n v="3.17"/>
    <n v="2933"/>
    <n v="18595.22"/>
    <n v="6.3400000000000007"/>
    <n v="600"/>
    <n v="3252"/>
    <n v="5.42"/>
    <n v="748"/>
    <n v="5333.24"/>
    <n v="7.13"/>
    <n v="10460"/>
    <n v="46767.89"/>
    <x v="2"/>
    <x v="3"/>
    <n v="4.4711175908221801"/>
    <s v="Product1"/>
    <x v="0"/>
    <s v="Growth Year"/>
  </r>
  <r>
    <n v="524"/>
    <d v="2011-10-27T00:00:00"/>
    <x v="1"/>
    <x v="4"/>
    <x v="4"/>
    <n v="7806"/>
    <n v="24745.02"/>
    <n v="3.17"/>
    <n v="1309"/>
    <n v="8299.06"/>
    <n v="6.34"/>
    <n v="2961"/>
    <n v="16048.62"/>
    <n v="5.42"/>
    <n v="1896"/>
    <n v="13518.48"/>
    <n v="7.13"/>
    <n v="13972"/>
    <n v="62611.18"/>
    <x v="2"/>
    <x v="4"/>
    <n v="4.4811895219009443"/>
    <s v="Product1"/>
    <x v="0"/>
    <s v="Growth Year"/>
  </r>
  <r>
    <n v="525"/>
    <d v="2011-10-28T00:00:00"/>
    <x v="1"/>
    <x v="4"/>
    <x v="4"/>
    <n v="4256"/>
    <n v="13491.52"/>
    <n v="3.17"/>
    <n v="2133"/>
    <n v="13523.22"/>
    <n v="6.34"/>
    <n v="4999"/>
    <n v="27094.58"/>
    <n v="5.42"/>
    <n v="313"/>
    <n v="2231.69"/>
    <n v="7.13"/>
    <n v="11701"/>
    <n v="56341.01"/>
    <x v="2"/>
    <x v="5"/>
    <n v="4.8150593966327664"/>
    <s v="Product3"/>
    <x v="0"/>
    <s v="Growth Year"/>
  </r>
  <r>
    <n v="526"/>
    <d v="2011-10-29T00:00:00"/>
    <x v="1"/>
    <x v="4"/>
    <x v="4"/>
    <n v="272"/>
    <n v="862.24"/>
    <n v="3.17"/>
    <n v="381"/>
    <n v="2415.54"/>
    <n v="6.34"/>
    <n v="5848"/>
    <n v="31696.16"/>
    <n v="5.42"/>
    <n v="443"/>
    <n v="3158.59"/>
    <n v="7.13"/>
    <n v="6944"/>
    <n v="38132.53"/>
    <x v="2"/>
    <x v="6"/>
    <n v="5.4914357718894005"/>
    <s v="Product3"/>
    <x v="1"/>
    <s v="Growth Year"/>
  </r>
  <r>
    <n v="527"/>
    <d v="2011-10-30T00:00:00"/>
    <x v="1"/>
    <x v="4"/>
    <x v="4"/>
    <n v="4954"/>
    <n v="15704.18"/>
    <n v="3.17"/>
    <n v="2227"/>
    <n v="14119.18"/>
    <n v="6.34"/>
    <n v="1375"/>
    <n v="7452.5"/>
    <n v="5.42"/>
    <n v="1874"/>
    <n v="13361.62"/>
    <n v="7.1300000000000008"/>
    <n v="10430"/>
    <n v="50637.48"/>
    <x v="2"/>
    <x v="0"/>
    <n v="4.8549837008628955"/>
    <s v="Product1"/>
    <x v="0"/>
    <s v="Growth Year"/>
  </r>
  <r>
    <n v="528"/>
    <d v="2011-11-01T00:00:00"/>
    <x v="1"/>
    <x v="5"/>
    <x v="5"/>
    <n v="6045"/>
    <n v="19162.650000000001"/>
    <n v="3.17"/>
    <n v="1066"/>
    <n v="6758.44"/>
    <n v="6.34"/>
    <n v="3567"/>
    <n v="19333.14"/>
    <n v="5.42"/>
    <n v="1956"/>
    <n v="13946.28"/>
    <n v="7.13"/>
    <n v="12634"/>
    <n v="59200.51"/>
    <x v="2"/>
    <x v="2"/>
    <n v="4.6858089282887452"/>
    <s v="Product3"/>
    <x v="0"/>
    <s v="Growth Year"/>
  </r>
  <r>
    <n v="529"/>
    <d v="2011-11-02T00:00:00"/>
    <x v="1"/>
    <x v="5"/>
    <x v="5"/>
    <n v="3828"/>
    <n v="12134.76"/>
    <n v="3.17"/>
    <n v="843"/>
    <n v="5344.62"/>
    <n v="6.34"/>
    <n v="5711"/>
    <n v="30953.62"/>
    <n v="5.42"/>
    <n v="787"/>
    <n v="5611.31"/>
    <n v="7.1300000000000008"/>
    <n v="11169"/>
    <n v="54044.31"/>
    <x v="2"/>
    <x v="3"/>
    <n v="4.8387778673113075"/>
    <s v="Product3"/>
    <x v="0"/>
    <s v="Growth Year"/>
  </r>
  <r>
    <n v="530"/>
    <d v="2011-11-03T00:00:00"/>
    <x v="1"/>
    <x v="5"/>
    <x v="5"/>
    <n v="408"/>
    <n v="1293.3599999999999"/>
    <n v="3.17"/>
    <n v="1468"/>
    <n v="9307.1200000000008"/>
    <n v="6.3400000000000007"/>
    <n v="653"/>
    <n v="3539.26"/>
    <n v="5.42"/>
    <n v="1029"/>
    <n v="7336.77"/>
    <n v="7.1300000000000008"/>
    <n v="3558"/>
    <n v="21476.51"/>
    <x v="2"/>
    <x v="4"/>
    <n v="6.0361186059584035"/>
    <s v="Product2"/>
    <x v="1"/>
    <s v="Growth Year"/>
  </r>
  <r>
    <n v="531"/>
    <d v="2011-11-04T00:00:00"/>
    <x v="1"/>
    <x v="5"/>
    <x v="5"/>
    <n v="3009"/>
    <n v="9538.5300000000007"/>
    <n v="3.17"/>
    <n v="2691"/>
    <n v="17060.939999999999"/>
    <n v="6.34"/>
    <n v="422"/>
    <n v="2287.2399999999998"/>
    <n v="5.419999999999999"/>
    <n v="1209"/>
    <n v="8620.17"/>
    <n v="7.13"/>
    <n v="7331"/>
    <n v="37506.879999999997"/>
    <x v="2"/>
    <x v="5"/>
    <n v="5.1162024280452867"/>
    <s v="Product2"/>
    <x v="1"/>
    <s v="Growth Year"/>
  </r>
  <r>
    <n v="532"/>
    <d v="2011-11-05T00:00:00"/>
    <x v="1"/>
    <x v="5"/>
    <x v="5"/>
    <n v="6034"/>
    <n v="19127.78"/>
    <n v="3.17"/>
    <n v="1156"/>
    <n v="7329.04"/>
    <n v="6.34"/>
    <n v="1667"/>
    <n v="9035.14"/>
    <n v="5.42"/>
    <n v="1162"/>
    <n v="8285.06"/>
    <n v="7.13"/>
    <n v="10019"/>
    <n v="43777.02"/>
    <x v="2"/>
    <x v="6"/>
    <n v="4.3694001397345037"/>
    <s v="Product1"/>
    <x v="0"/>
    <s v="Growth Year"/>
  </r>
  <r>
    <n v="533"/>
    <d v="2011-11-06T00:00:00"/>
    <x v="1"/>
    <x v="5"/>
    <x v="5"/>
    <n v="5920"/>
    <n v="18766.400000000001"/>
    <n v="3.17"/>
    <n v="2458"/>
    <n v="15583.72"/>
    <n v="6.34"/>
    <n v="3343"/>
    <n v="18119.060000000001"/>
    <n v="5.4200000000000008"/>
    <n v="997"/>
    <n v="7108.61"/>
    <n v="7.13"/>
    <n v="12718"/>
    <n v="59577.79"/>
    <x v="2"/>
    <x v="0"/>
    <n v="4.6845250825601514"/>
    <s v="Product1"/>
    <x v="0"/>
    <s v="Growth Year"/>
  </r>
  <r>
    <n v="534"/>
    <d v="2011-11-07T00:00:00"/>
    <x v="1"/>
    <x v="5"/>
    <x v="5"/>
    <n v="3453"/>
    <n v="10946.01"/>
    <n v="3.17"/>
    <n v="641"/>
    <n v="4063.94"/>
    <n v="6.34"/>
    <n v="4602"/>
    <n v="24942.84"/>
    <n v="5.42"/>
    <n v="490"/>
    <n v="3493.7"/>
    <n v="7.13"/>
    <n v="9186"/>
    <n v="43446.49"/>
    <x v="2"/>
    <x v="1"/>
    <n v="4.7296418462878291"/>
    <s v="Product3"/>
    <x v="0"/>
    <s v="Growth Year"/>
  </r>
  <r>
    <n v="535"/>
    <d v="2011-11-08T00:00:00"/>
    <x v="1"/>
    <x v="5"/>
    <x v="5"/>
    <n v="4159"/>
    <n v="13184.03"/>
    <n v="3.17"/>
    <n v="636"/>
    <n v="4032.24"/>
    <n v="6.34"/>
    <n v="4133"/>
    <n v="22400.86"/>
    <n v="5.42"/>
    <n v="1647"/>
    <n v="11743.11"/>
    <n v="7.1300000000000008"/>
    <n v="10575"/>
    <n v="51360.24"/>
    <x v="2"/>
    <x v="2"/>
    <n v="4.8567602836879429"/>
    <s v="Product3"/>
    <x v="0"/>
    <s v="Growth Year"/>
  </r>
  <r>
    <n v="536"/>
    <d v="2011-11-09T00:00:00"/>
    <x v="1"/>
    <x v="5"/>
    <x v="5"/>
    <n v="5149"/>
    <n v="16322.33"/>
    <n v="3.17"/>
    <n v="2704"/>
    <n v="17143.36"/>
    <n v="6.34"/>
    <n v="1052"/>
    <n v="5701.84"/>
    <n v="5.42"/>
    <n v="1400"/>
    <n v="9982"/>
    <n v="7.13"/>
    <n v="10305"/>
    <n v="49149.53"/>
    <x v="2"/>
    <x v="3"/>
    <n v="4.7694837457544876"/>
    <s v="Product2"/>
    <x v="0"/>
    <s v="Growth Year"/>
  </r>
  <r>
    <n v="537"/>
    <d v="2011-11-10T00:00:00"/>
    <x v="1"/>
    <x v="5"/>
    <x v="5"/>
    <n v="6538"/>
    <n v="20725.46"/>
    <n v="3.17"/>
    <n v="3994"/>
    <n v="25321.96"/>
    <n v="6.34"/>
    <n v="781"/>
    <n v="4233.0200000000004"/>
    <n v="5.4200000000000008"/>
    <n v="684"/>
    <n v="4876.92"/>
    <n v="7.13"/>
    <n v="11997"/>
    <n v="55157.36"/>
    <x v="2"/>
    <x v="4"/>
    <n v="4.5975960656830877"/>
    <s v="Product2"/>
    <x v="0"/>
    <s v="Growth Year"/>
  </r>
  <r>
    <n v="538"/>
    <d v="2011-11-11T00:00:00"/>
    <x v="1"/>
    <x v="5"/>
    <x v="5"/>
    <n v="2924"/>
    <n v="9269.08"/>
    <n v="3.17"/>
    <n v="1779"/>
    <n v="11278.86"/>
    <n v="6.3400000000000007"/>
    <n v="4618"/>
    <n v="25029.56"/>
    <n v="5.42"/>
    <n v="833"/>
    <n v="5939.29"/>
    <n v="7.13"/>
    <n v="10154"/>
    <n v="51516.79"/>
    <x v="2"/>
    <x v="5"/>
    <n v="5.0735463856608236"/>
    <s v="Product3"/>
    <x v="0"/>
    <s v="Growth Year"/>
  </r>
  <r>
    <n v="539"/>
    <d v="2011-11-12T00:00:00"/>
    <x v="1"/>
    <x v="5"/>
    <x v="5"/>
    <n v="7315"/>
    <n v="23188.55"/>
    <n v="3.17"/>
    <n v="2152"/>
    <n v="13643.68"/>
    <n v="6.34"/>
    <n v="2191"/>
    <n v="11875.22"/>
    <n v="5.42"/>
    <n v="1750"/>
    <n v="12477.5"/>
    <n v="7.13"/>
    <n v="13408"/>
    <n v="61184.95"/>
    <x v="2"/>
    <x v="6"/>
    <n v="4.5633166766109783"/>
    <s v="Product1"/>
    <x v="0"/>
    <s v="Growth Year"/>
  </r>
  <r>
    <n v="540"/>
    <d v="2011-11-13T00:00:00"/>
    <x v="1"/>
    <x v="5"/>
    <x v="5"/>
    <n v="1944"/>
    <n v="6162.48"/>
    <n v="3.17"/>
    <n v="867"/>
    <n v="5496.78"/>
    <n v="6.34"/>
    <n v="806"/>
    <n v="4368.5200000000004"/>
    <n v="5.4200000000000008"/>
    <n v="1566"/>
    <n v="11165.58"/>
    <n v="7.13"/>
    <n v="5183"/>
    <n v="27193.360000000001"/>
    <x v="2"/>
    <x v="0"/>
    <n v="5.2466448003087018"/>
    <s v="Product4"/>
    <x v="1"/>
    <s v="Growth Year"/>
  </r>
  <r>
    <n v="541"/>
    <d v="2011-11-14T00:00:00"/>
    <x v="1"/>
    <x v="5"/>
    <x v="5"/>
    <n v="3204"/>
    <n v="10156.68"/>
    <n v="3.17"/>
    <n v="3748"/>
    <n v="23762.32"/>
    <n v="6.34"/>
    <n v="1413"/>
    <n v="7658.46"/>
    <n v="5.42"/>
    <n v="513"/>
    <n v="3657.69"/>
    <n v="7.13"/>
    <n v="8878"/>
    <n v="45235.15"/>
    <x v="2"/>
    <x v="1"/>
    <n v="5.0951959900878574"/>
    <s v="Product2"/>
    <x v="0"/>
    <s v="Growth Year"/>
  </r>
  <r>
    <n v="542"/>
    <d v="2011-11-15T00:00:00"/>
    <x v="1"/>
    <x v="5"/>
    <x v="5"/>
    <n v="352"/>
    <n v="1115.8399999999999"/>
    <n v="3.17"/>
    <n v="1678"/>
    <n v="10638.52"/>
    <n v="6.34"/>
    <n v="4996"/>
    <n v="27078.32"/>
    <n v="5.42"/>
    <n v="1195"/>
    <n v="8520.35"/>
    <n v="7.13"/>
    <n v="8221"/>
    <n v="47353.03"/>
    <x v="2"/>
    <x v="2"/>
    <n v="5.7600085147792237"/>
    <s v="Product3"/>
    <x v="0"/>
    <s v="Growth Year"/>
  </r>
  <r>
    <n v="543"/>
    <d v="2011-11-16T00:00:00"/>
    <x v="1"/>
    <x v="5"/>
    <x v="5"/>
    <n v="6659"/>
    <n v="21109.03"/>
    <n v="3.17"/>
    <n v="2614"/>
    <n v="16572.759999999998"/>
    <n v="6.339999999999999"/>
    <n v="2739"/>
    <n v="14845.38"/>
    <n v="5.42"/>
    <n v="539"/>
    <n v="3843.07"/>
    <n v="7.13"/>
    <n v="12551"/>
    <n v="56370.239999999998"/>
    <x v="2"/>
    <x v="3"/>
    <n v="4.4912947175523863"/>
    <s v="Product1"/>
    <x v="0"/>
    <s v="Growth Year"/>
  </r>
  <r>
    <n v="544"/>
    <d v="2011-11-17T00:00:00"/>
    <x v="1"/>
    <x v="5"/>
    <x v="5"/>
    <n v="1891"/>
    <n v="5994.47"/>
    <n v="3.17"/>
    <n v="2797"/>
    <n v="17732.98"/>
    <n v="6.34"/>
    <n v="1348"/>
    <n v="7306.16"/>
    <n v="5.42"/>
    <n v="848"/>
    <n v="6046.24"/>
    <n v="7.13"/>
    <n v="6884"/>
    <n v="37079.85"/>
    <x v="2"/>
    <x v="4"/>
    <n v="5.3863814642649617"/>
    <s v="Product2"/>
    <x v="1"/>
    <s v="Growth Year"/>
  </r>
  <r>
    <n v="545"/>
    <d v="2011-11-18T00:00:00"/>
    <x v="1"/>
    <x v="5"/>
    <x v="5"/>
    <n v="5329"/>
    <n v="16892.93"/>
    <n v="3.17"/>
    <n v="1500"/>
    <n v="9510"/>
    <n v="6.34"/>
    <n v="921"/>
    <n v="4991.82"/>
    <n v="5.42"/>
    <n v="608"/>
    <n v="4335.04"/>
    <n v="7.13"/>
    <n v="8358"/>
    <n v="35729.79"/>
    <x v="2"/>
    <x v="5"/>
    <n v="4.2749210337401289"/>
    <s v="Product1"/>
    <x v="1"/>
    <s v="Growth Year"/>
  </r>
  <r>
    <n v="546"/>
    <d v="2011-11-19T00:00:00"/>
    <x v="1"/>
    <x v="5"/>
    <x v="5"/>
    <n v="4246"/>
    <n v="13459.82"/>
    <n v="3.17"/>
    <n v="2283"/>
    <n v="14474.22"/>
    <n v="6.34"/>
    <n v="4580"/>
    <n v="24823.599999999999"/>
    <n v="5.42"/>
    <n v="930"/>
    <n v="6630.9"/>
    <n v="7.13"/>
    <n v="12039"/>
    <n v="59388.54"/>
    <x v="2"/>
    <x v="6"/>
    <n v="4.9330127086967357"/>
    <s v="Product3"/>
    <x v="0"/>
    <s v="Growth Year"/>
  </r>
  <r>
    <n v="547"/>
    <d v="2011-11-20T00:00:00"/>
    <x v="1"/>
    <x v="5"/>
    <x v="5"/>
    <n v="4858"/>
    <n v="15399.86"/>
    <n v="3.17"/>
    <n v="1380"/>
    <n v="8749.2000000000007"/>
    <n v="6.3400000000000007"/>
    <n v="5298"/>
    <n v="28715.16"/>
    <n v="5.42"/>
    <n v="1579"/>
    <n v="11258.27"/>
    <n v="7.13"/>
    <n v="13115"/>
    <n v="64122.49"/>
    <x v="2"/>
    <x v="0"/>
    <n v="4.8892481890964543"/>
    <s v="Product3"/>
    <x v="0"/>
    <s v="Growth Year"/>
  </r>
  <r>
    <n v="548"/>
    <d v="2011-11-21T00:00:00"/>
    <x v="1"/>
    <x v="5"/>
    <x v="5"/>
    <n v="3601"/>
    <n v="11415.17"/>
    <n v="3.17"/>
    <n v="1391"/>
    <n v="8818.94"/>
    <n v="6.3400000000000007"/>
    <n v="5394"/>
    <n v="29235.48"/>
    <n v="5.42"/>
    <n v="685"/>
    <n v="4884.05"/>
    <n v="7.13"/>
    <n v="11071"/>
    <n v="54353.64"/>
    <x v="2"/>
    <x v="1"/>
    <n v="4.9095510793966222"/>
    <s v="Product3"/>
    <x v="0"/>
    <s v="Growth Year"/>
  </r>
  <r>
    <n v="549"/>
    <d v="2011-11-22T00:00:00"/>
    <x v="1"/>
    <x v="5"/>
    <x v="5"/>
    <n v="331"/>
    <n v="1049.27"/>
    <n v="3.17"/>
    <n v="706"/>
    <n v="4476.04"/>
    <n v="6.34"/>
    <n v="971"/>
    <n v="5262.82"/>
    <n v="5.42"/>
    <n v="1747"/>
    <n v="12456.11"/>
    <n v="7.13"/>
    <n v="3755"/>
    <n v="23244.240000000002"/>
    <x v="2"/>
    <x v="2"/>
    <n v="6.1902103861517981"/>
    <s v="Product4"/>
    <x v="1"/>
    <s v="Growth Year"/>
  </r>
  <r>
    <n v="550"/>
    <d v="2011-11-23T00:00:00"/>
    <x v="1"/>
    <x v="5"/>
    <x v="5"/>
    <n v="800"/>
    <n v="2536"/>
    <n v="3.17"/>
    <n v="2981"/>
    <n v="18899.54"/>
    <n v="6.34"/>
    <n v="1059"/>
    <n v="5739.78"/>
    <n v="5.42"/>
    <n v="1221"/>
    <n v="8705.73"/>
    <n v="7.13"/>
    <n v="6061"/>
    <n v="35881.050000000003"/>
    <x v="2"/>
    <x v="3"/>
    <n v="5.9199884507507017"/>
    <s v="Product2"/>
    <x v="1"/>
    <s v="Growth Year"/>
  </r>
  <r>
    <n v="551"/>
    <d v="2011-11-24T00:00:00"/>
    <x v="1"/>
    <x v="5"/>
    <x v="5"/>
    <n v="4043"/>
    <n v="12816.31"/>
    <n v="3.17"/>
    <n v="3560"/>
    <n v="22570.400000000001"/>
    <n v="6.3400000000000007"/>
    <n v="3609"/>
    <n v="19560.78"/>
    <n v="5.42"/>
    <n v="1556"/>
    <n v="11094.28"/>
    <n v="7.1300000000000008"/>
    <n v="12768"/>
    <n v="66041.77"/>
    <x v="2"/>
    <x v="4"/>
    <n v="5.1724443922305765"/>
    <s v="Product2"/>
    <x v="0"/>
    <s v="Growth Year"/>
  </r>
  <r>
    <n v="552"/>
    <d v="2011-11-25T00:00:00"/>
    <x v="1"/>
    <x v="5"/>
    <x v="5"/>
    <n v="1626"/>
    <n v="5154.42"/>
    <n v="3.17"/>
    <n v="2586"/>
    <n v="16395.240000000002"/>
    <n v="6.3400000000000007"/>
    <n v="5137"/>
    <n v="27842.54"/>
    <n v="5.42"/>
    <n v="419"/>
    <n v="2987.47"/>
    <n v="7.13"/>
    <n v="9768"/>
    <n v="52379.67"/>
    <x v="2"/>
    <x v="5"/>
    <n v="5.3623740786240788"/>
    <s v="Product3"/>
    <x v="0"/>
    <s v="Growth Year"/>
  </r>
  <r>
    <n v="553"/>
    <d v="2011-11-26T00:00:00"/>
    <x v="1"/>
    <x v="5"/>
    <x v="5"/>
    <n v="6068"/>
    <n v="19235.560000000001"/>
    <n v="3.17"/>
    <n v="318"/>
    <n v="2016.12"/>
    <n v="6.34"/>
    <n v="1016"/>
    <n v="5506.72"/>
    <n v="5.42"/>
    <n v="1108"/>
    <n v="7900.04"/>
    <n v="7.13"/>
    <n v="8510"/>
    <n v="34658.44"/>
    <x v="2"/>
    <x v="6"/>
    <n v="4.0726721504112815"/>
    <s v="Product1"/>
    <x v="1"/>
    <s v="Growth Year"/>
  </r>
  <r>
    <n v="554"/>
    <d v="2011-11-27T00:00:00"/>
    <x v="1"/>
    <x v="5"/>
    <x v="5"/>
    <n v="1695"/>
    <n v="5373.15"/>
    <n v="3.17"/>
    <n v="3991"/>
    <n v="25302.94"/>
    <n v="6.34"/>
    <n v="5861"/>
    <n v="31766.62"/>
    <n v="5.42"/>
    <n v="1941"/>
    <n v="13839.33"/>
    <n v="7.13"/>
    <n v="13488"/>
    <n v="76282.039999999994"/>
    <x v="2"/>
    <x v="0"/>
    <n v="5.6555486358244362"/>
    <s v="Product3"/>
    <x v="2"/>
    <s v="Growth Year"/>
  </r>
  <r>
    <n v="555"/>
    <d v="2011-11-28T00:00:00"/>
    <x v="1"/>
    <x v="5"/>
    <x v="5"/>
    <n v="5078"/>
    <n v="16097.26"/>
    <n v="3.17"/>
    <n v="1117"/>
    <n v="7081.78"/>
    <n v="6.34"/>
    <n v="5877"/>
    <n v="31853.34"/>
    <n v="5.42"/>
    <n v="642"/>
    <n v="4577.46"/>
    <n v="7.13"/>
    <n v="12714"/>
    <n v="59609.84"/>
    <x v="2"/>
    <x v="1"/>
    <n v="4.6885197420166742"/>
    <s v="Product3"/>
    <x v="0"/>
    <s v="Growth Year"/>
  </r>
  <r>
    <n v="556"/>
    <d v="2011-11-29T00:00:00"/>
    <x v="1"/>
    <x v="5"/>
    <x v="5"/>
    <n v="4860"/>
    <n v="15406.2"/>
    <n v="3.17"/>
    <n v="2740"/>
    <n v="17371.599999999999"/>
    <n v="6.34"/>
    <n v="1815"/>
    <n v="9837.2999999999993"/>
    <n v="5.42"/>
    <n v="707"/>
    <n v="5040.91"/>
    <n v="7.13"/>
    <n v="10122"/>
    <n v="47656.01"/>
    <x v="2"/>
    <x v="2"/>
    <n v="4.7081614305473227"/>
    <s v="Product2"/>
    <x v="0"/>
    <s v="Growth Year"/>
  </r>
  <r>
    <n v="557"/>
    <d v="2011-11-30T00:00:00"/>
    <x v="1"/>
    <x v="5"/>
    <x v="5"/>
    <n v="5697"/>
    <n v="18059.490000000002"/>
    <n v="3.17"/>
    <n v="2447"/>
    <n v="15513.98"/>
    <n v="6.34"/>
    <n v="1748"/>
    <n v="9474.16"/>
    <n v="5.42"/>
    <n v="524"/>
    <n v="3736.12"/>
    <n v="7.13"/>
    <n v="10416"/>
    <n v="46783.75"/>
    <x v="2"/>
    <x v="3"/>
    <n v="4.4915274577572966"/>
    <s v="Product1"/>
    <x v="0"/>
    <s v="Growth Year"/>
  </r>
  <r>
    <n v="558"/>
    <d v="2011-12-01T00:00:00"/>
    <x v="1"/>
    <x v="6"/>
    <x v="6"/>
    <n v="4718"/>
    <n v="14956.06"/>
    <n v="3.17"/>
    <n v="3906"/>
    <n v="24764.04"/>
    <n v="6.34"/>
    <n v="4908"/>
    <n v="26601.360000000001"/>
    <n v="5.42"/>
    <n v="689"/>
    <n v="4912.57"/>
    <n v="7.13"/>
    <n v="14221"/>
    <n v="71234.03"/>
    <x v="2"/>
    <x v="4"/>
    <n v="5.0090732016032629"/>
    <s v="Product3"/>
    <x v="2"/>
    <s v="Growth Year"/>
  </r>
  <r>
    <n v="559"/>
    <d v="2011-12-02T00:00:00"/>
    <x v="1"/>
    <x v="6"/>
    <x v="6"/>
    <n v="7495"/>
    <n v="23759.15"/>
    <n v="3.17"/>
    <n v="991"/>
    <n v="6282.94"/>
    <n v="6.34"/>
    <n v="5875"/>
    <n v="31842.5"/>
    <n v="5.42"/>
    <n v="1253"/>
    <n v="8933.89"/>
    <n v="7.13"/>
    <n v="15614"/>
    <n v="70818.48"/>
    <x v="2"/>
    <x v="5"/>
    <n v="4.5355757653387982"/>
    <s v="Product3"/>
    <x v="2"/>
    <s v="Growth Year"/>
  </r>
  <r>
    <n v="560"/>
    <d v="2011-12-03T00:00:00"/>
    <x v="1"/>
    <x v="6"/>
    <x v="6"/>
    <n v="2179"/>
    <n v="6907.43"/>
    <n v="3.17"/>
    <n v="1109"/>
    <n v="7031.06"/>
    <n v="6.3400000000000007"/>
    <n v="436"/>
    <n v="2363.12"/>
    <n v="5.42"/>
    <n v="1228"/>
    <n v="8755.64"/>
    <n v="7.13"/>
    <n v="4952"/>
    <n v="25057.25"/>
    <x v="2"/>
    <x v="6"/>
    <n v="5.0600262520193864"/>
    <s v="Product4"/>
    <x v="1"/>
    <s v="Growth Year"/>
  </r>
  <r>
    <n v="561"/>
    <d v="2011-12-04T00:00:00"/>
    <x v="1"/>
    <x v="6"/>
    <x v="6"/>
    <n v="1829"/>
    <n v="5797.93"/>
    <n v="3.17"/>
    <n v="320"/>
    <n v="2028.8"/>
    <n v="6.34"/>
    <n v="4745"/>
    <n v="25717.9"/>
    <n v="5.42"/>
    <n v="1654"/>
    <n v="11793.02"/>
    <n v="7.13"/>
    <n v="8548"/>
    <n v="45337.65"/>
    <x v="2"/>
    <x v="0"/>
    <n v="5.3038897987833415"/>
    <s v="Product3"/>
    <x v="0"/>
    <s v="Growth Year"/>
  </r>
  <r>
    <n v="562"/>
    <d v="2011-12-05T00:00:00"/>
    <x v="1"/>
    <x v="6"/>
    <x v="6"/>
    <n v="7840"/>
    <n v="24852.799999999999"/>
    <n v="3.17"/>
    <n v="1224"/>
    <n v="7760.16"/>
    <n v="6.34"/>
    <n v="1456"/>
    <n v="7891.52"/>
    <n v="5.42"/>
    <n v="838"/>
    <n v="5974.94"/>
    <n v="7.13"/>
    <n v="11358"/>
    <n v="46479.42"/>
    <x v="2"/>
    <x v="1"/>
    <n v="4.0922187004754358"/>
    <s v="Product1"/>
    <x v="0"/>
    <s v="Growth Year"/>
  </r>
  <r>
    <n v="563"/>
    <d v="2011-12-06T00:00:00"/>
    <x v="1"/>
    <x v="6"/>
    <x v="6"/>
    <n v="7416"/>
    <n v="23508.720000000001"/>
    <n v="3.17"/>
    <n v="2440"/>
    <n v="15469.6"/>
    <n v="6.34"/>
    <n v="2323"/>
    <n v="12590.66"/>
    <n v="5.42"/>
    <n v="622"/>
    <n v="4434.8599999999997"/>
    <n v="7.13"/>
    <n v="12801"/>
    <n v="56003.839999999997"/>
    <x v="2"/>
    <x v="2"/>
    <n v="4.3749582063901258"/>
    <s v="Product1"/>
    <x v="0"/>
    <s v="Growth Year"/>
  </r>
  <r>
    <n v="564"/>
    <d v="2011-12-07T00:00:00"/>
    <x v="1"/>
    <x v="6"/>
    <x v="6"/>
    <n v="4940"/>
    <n v="15659.8"/>
    <n v="3.17"/>
    <n v="1710"/>
    <n v="10841.4"/>
    <n v="6.34"/>
    <n v="2477"/>
    <n v="13425.34"/>
    <n v="5.42"/>
    <n v="1397"/>
    <n v="9960.61"/>
    <n v="7.1300000000000008"/>
    <n v="10524"/>
    <n v="49887.15"/>
    <x v="2"/>
    <x v="3"/>
    <n v="4.7403221208665904"/>
    <s v="Product1"/>
    <x v="0"/>
    <s v="Growth Year"/>
  </r>
  <r>
    <n v="565"/>
    <d v="2011-12-08T00:00:00"/>
    <x v="1"/>
    <x v="6"/>
    <x v="6"/>
    <n v="5349"/>
    <n v="16956.330000000002"/>
    <n v="3.17"/>
    <n v="1475"/>
    <n v="9351.5"/>
    <n v="6.34"/>
    <n v="4706"/>
    <n v="25506.52"/>
    <n v="5.42"/>
    <n v="1737"/>
    <n v="12384.81"/>
    <n v="7.13"/>
    <n v="13267"/>
    <n v="64199.16"/>
    <x v="2"/>
    <x v="4"/>
    <n v="4.8390110801236155"/>
    <s v="Product3"/>
    <x v="0"/>
    <s v="Growth Year"/>
  </r>
  <r>
    <n v="566"/>
    <d v="2011-12-09T00:00:00"/>
    <x v="1"/>
    <x v="6"/>
    <x v="6"/>
    <n v="1671"/>
    <n v="5297.07"/>
    <n v="3.17"/>
    <n v="824"/>
    <n v="5224.16"/>
    <n v="6.34"/>
    <n v="2998"/>
    <n v="16249.16"/>
    <n v="5.42"/>
    <n v="646"/>
    <n v="4605.9799999999996"/>
    <n v="7.129999999999999"/>
    <n v="6139"/>
    <n v="31376.37"/>
    <x v="2"/>
    <x v="5"/>
    <n v="5.1109903893142201"/>
    <s v="Product3"/>
    <x v="1"/>
    <s v="Growth Year"/>
  </r>
  <r>
    <n v="567"/>
    <d v="2011-12-10T00:00:00"/>
    <x v="1"/>
    <x v="6"/>
    <x v="6"/>
    <n v="4856"/>
    <n v="15393.52"/>
    <n v="3.17"/>
    <n v="2098"/>
    <n v="13301.32"/>
    <n v="6.34"/>
    <n v="1825"/>
    <n v="9891.5"/>
    <n v="5.42"/>
    <n v="1777"/>
    <n v="12670.01"/>
    <n v="7.13"/>
    <n v="10556"/>
    <n v="51256.35"/>
    <x v="2"/>
    <x v="6"/>
    <n v="4.8556602879878739"/>
    <s v="Product1"/>
    <x v="0"/>
    <s v="Growth Year"/>
  </r>
  <r>
    <n v="568"/>
    <d v="2011-12-11T00:00:00"/>
    <x v="1"/>
    <x v="6"/>
    <x v="6"/>
    <n v="3745"/>
    <n v="11871.65"/>
    <n v="3.17"/>
    <n v="3029"/>
    <n v="19203.86"/>
    <n v="6.34"/>
    <n v="4035"/>
    <n v="21869.7"/>
    <n v="5.42"/>
    <n v="718"/>
    <n v="5119.34"/>
    <n v="7.13"/>
    <n v="11527"/>
    <n v="58064.55"/>
    <x v="2"/>
    <x v="0"/>
    <n v="5.0372646829183658"/>
    <s v="Product3"/>
    <x v="0"/>
    <s v="Growth Year"/>
  </r>
  <r>
    <n v="569"/>
    <d v="2011-12-12T00:00:00"/>
    <x v="1"/>
    <x v="6"/>
    <x v="6"/>
    <n v="7639"/>
    <n v="24215.63"/>
    <n v="3.17"/>
    <n v="2698"/>
    <n v="17105.32"/>
    <n v="6.34"/>
    <n v="5939"/>
    <n v="32189.38"/>
    <n v="5.42"/>
    <n v="1417"/>
    <n v="10103.209999999999"/>
    <n v="7.129999999999999"/>
    <n v="17693"/>
    <n v="83613.539999999994"/>
    <x v="2"/>
    <x v="1"/>
    <n v="4.7257977731306164"/>
    <s v="Product3"/>
    <x v="2"/>
    <s v="Growth Year"/>
  </r>
  <r>
    <n v="570"/>
    <d v="2011-12-13T00:00:00"/>
    <x v="1"/>
    <x v="6"/>
    <x v="6"/>
    <n v="1330"/>
    <n v="4216.1000000000004"/>
    <n v="3.17"/>
    <n v="1080"/>
    <n v="6847.2"/>
    <n v="6.34"/>
    <n v="5382"/>
    <n v="29170.44"/>
    <n v="5.42"/>
    <n v="843"/>
    <n v="6010.59"/>
    <n v="7.13"/>
    <n v="8635"/>
    <n v="46244.33"/>
    <x v="2"/>
    <x v="2"/>
    <n v="5.3554522292993632"/>
    <s v="Product3"/>
    <x v="0"/>
    <s v="Growth Year"/>
  </r>
  <r>
    <n v="571"/>
    <d v="2011-12-14T00:00:00"/>
    <x v="1"/>
    <x v="6"/>
    <x v="6"/>
    <n v="3301"/>
    <n v="10464.17"/>
    <n v="3.17"/>
    <n v="2631"/>
    <n v="16680.54"/>
    <n v="6.3400000000000007"/>
    <n v="3956"/>
    <n v="21441.52"/>
    <n v="5.42"/>
    <n v="1091"/>
    <n v="7778.83"/>
    <n v="7.13"/>
    <n v="10979"/>
    <n v="56365.06"/>
    <x v="2"/>
    <x v="3"/>
    <n v="5.133897440568358"/>
    <s v="Product3"/>
    <x v="0"/>
    <s v="Growth Year"/>
  </r>
  <r>
    <n v="572"/>
    <d v="2011-12-15T00:00:00"/>
    <x v="1"/>
    <x v="6"/>
    <x v="6"/>
    <n v="7302"/>
    <n v="23147.34"/>
    <n v="3.17"/>
    <n v="2015"/>
    <n v="12775.1"/>
    <n v="6.34"/>
    <n v="3257"/>
    <n v="17652.939999999999"/>
    <n v="5.42"/>
    <n v="565"/>
    <n v="4028.45"/>
    <n v="7.13"/>
    <n v="13139"/>
    <n v="57603.83"/>
    <x v="2"/>
    <x v="4"/>
    <n v="4.3841867722048864"/>
    <s v="Product1"/>
    <x v="0"/>
    <s v="Growth Year"/>
  </r>
  <r>
    <n v="573"/>
    <d v="2011-12-16T00:00:00"/>
    <x v="1"/>
    <x v="6"/>
    <x v="6"/>
    <n v="4047"/>
    <n v="12828.99"/>
    <n v="3.17"/>
    <n v="3523"/>
    <n v="22335.82"/>
    <n v="6.34"/>
    <n v="4391"/>
    <n v="23799.22"/>
    <n v="5.42"/>
    <n v="1556"/>
    <n v="11094.28"/>
    <n v="7.1300000000000008"/>
    <n v="13517"/>
    <n v="70058.31"/>
    <x v="2"/>
    <x v="5"/>
    <n v="5.1829777317452095"/>
    <s v="Product3"/>
    <x v="2"/>
    <s v="Growth Year"/>
  </r>
  <r>
    <n v="574"/>
    <d v="2011-12-17T00:00:00"/>
    <x v="1"/>
    <x v="6"/>
    <x v="6"/>
    <n v="3427"/>
    <n v="10863.59"/>
    <n v="3.17"/>
    <n v="1016"/>
    <n v="6441.44"/>
    <n v="6.34"/>
    <n v="4341"/>
    <n v="23528.22"/>
    <n v="5.42"/>
    <n v="1488"/>
    <n v="10609.44"/>
    <n v="7.1300000000000008"/>
    <n v="10272"/>
    <n v="51442.69"/>
    <x v="2"/>
    <x v="6"/>
    <n v="5.0080500389408105"/>
    <s v="Product3"/>
    <x v="0"/>
    <s v="Growth Year"/>
  </r>
  <r>
    <n v="575"/>
    <d v="2011-12-18T00:00:00"/>
    <x v="1"/>
    <x v="6"/>
    <x v="6"/>
    <n v="6587"/>
    <n v="20880.79"/>
    <n v="3.17"/>
    <n v="2516"/>
    <n v="15951.44"/>
    <n v="6.34"/>
    <n v="5399"/>
    <n v="29262.58"/>
    <n v="5.42"/>
    <n v="1002"/>
    <n v="7144.26"/>
    <n v="7.13"/>
    <n v="15504"/>
    <n v="73239.070000000007"/>
    <x v="2"/>
    <x v="0"/>
    <n v="4.7238822239422085"/>
    <s v="Product3"/>
    <x v="2"/>
    <s v="Growth Year"/>
  </r>
  <r>
    <n v="576"/>
    <d v="2011-12-19T00:00:00"/>
    <x v="1"/>
    <x v="6"/>
    <x v="6"/>
    <n v="4594"/>
    <n v="14562.98"/>
    <n v="3.17"/>
    <n v="480"/>
    <n v="3043.2"/>
    <n v="6.34"/>
    <n v="4663"/>
    <n v="25273.46"/>
    <n v="5.42"/>
    <n v="387"/>
    <n v="2759.31"/>
    <n v="7.13"/>
    <n v="10124"/>
    <n v="45638.95"/>
    <x v="2"/>
    <x v="1"/>
    <n v="4.5079958514421179"/>
    <s v="Product3"/>
    <x v="0"/>
    <s v="Growth Year"/>
  </r>
  <r>
    <n v="577"/>
    <d v="2011-12-20T00:00:00"/>
    <x v="1"/>
    <x v="6"/>
    <x v="6"/>
    <n v="1122"/>
    <n v="3556.74"/>
    <n v="3.17"/>
    <n v="683"/>
    <n v="4330.22"/>
    <n v="6.3400000000000007"/>
    <n v="5996"/>
    <n v="32498.32"/>
    <n v="5.42"/>
    <n v="1229"/>
    <n v="8762.77"/>
    <n v="7.1300000000000008"/>
    <n v="9030"/>
    <n v="49148.05"/>
    <x v="2"/>
    <x v="2"/>
    <n v="5.4427519379844966"/>
    <s v="Product3"/>
    <x v="0"/>
    <s v="Growth Year"/>
  </r>
  <r>
    <n v="578"/>
    <d v="2011-12-21T00:00:00"/>
    <x v="1"/>
    <x v="6"/>
    <x v="6"/>
    <n v="2199"/>
    <n v="6970.83"/>
    <n v="3.17"/>
    <n v="1067"/>
    <n v="6764.78"/>
    <n v="6.34"/>
    <n v="3832"/>
    <n v="20769.439999999999"/>
    <n v="5.42"/>
    <n v="1846"/>
    <n v="13161.98"/>
    <n v="7.13"/>
    <n v="8944"/>
    <n v="47667.03"/>
    <x v="2"/>
    <x v="3"/>
    <n v="5.3294979874776383"/>
    <s v="Product3"/>
    <x v="0"/>
    <s v="Growth Year"/>
  </r>
  <r>
    <n v="579"/>
    <d v="2011-12-22T00:00:00"/>
    <x v="1"/>
    <x v="6"/>
    <x v="6"/>
    <n v="1602"/>
    <n v="5078.34"/>
    <n v="3.17"/>
    <n v="3549"/>
    <n v="22500.66"/>
    <n v="6.34"/>
    <n v="2513"/>
    <n v="13620.46"/>
    <n v="5.42"/>
    <n v="1963"/>
    <n v="13996.19"/>
    <n v="7.13"/>
    <n v="9627"/>
    <n v="55195.65"/>
    <x v="2"/>
    <x v="4"/>
    <n v="5.7334216266749767"/>
    <s v="Product2"/>
    <x v="0"/>
    <s v="Growth Year"/>
  </r>
  <r>
    <n v="580"/>
    <d v="2011-12-23T00:00:00"/>
    <x v="1"/>
    <x v="6"/>
    <x v="6"/>
    <n v="467"/>
    <n v="1480.39"/>
    <n v="3.17"/>
    <n v="1052"/>
    <n v="6669.68"/>
    <n v="6.34"/>
    <n v="3673"/>
    <n v="19907.66"/>
    <n v="5.42"/>
    <n v="1748"/>
    <n v="12463.24"/>
    <n v="7.13"/>
    <n v="6940"/>
    <n v="40520.97"/>
    <x v="2"/>
    <x v="5"/>
    <n v="5.8387564841498563"/>
    <s v="Product3"/>
    <x v="0"/>
    <s v="Growth Year"/>
  </r>
  <r>
    <n v="581"/>
    <d v="2011-12-24T00:00:00"/>
    <x v="1"/>
    <x v="6"/>
    <x v="6"/>
    <n v="7289"/>
    <n v="23106.13"/>
    <n v="3.17"/>
    <n v="2475"/>
    <n v="15691.5"/>
    <n v="6.34"/>
    <n v="5561"/>
    <n v="30140.62"/>
    <n v="5.42"/>
    <n v="1259"/>
    <n v="8976.67"/>
    <n v="7.13"/>
    <n v="16584"/>
    <n v="77914.92"/>
    <x v="2"/>
    <x v="6"/>
    <n v="4.6981982633863968"/>
    <s v="Product3"/>
    <x v="2"/>
    <s v="Growth Year"/>
  </r>
  <r>
    <n v="582"/>
    <d v="2011-12-25T00:00:00"/>
    <x v="1"/>
    <x v="6"/>
    <x v="6"/>
    <n v="6624"/>
    <n v="20998.080000000002"/>
    <n v="3.17"/>
    <n v="2497"/>
    <n v="15830.98"/>
    <n v="6.34"/>
    <n v="496"/>
    <n v="2688.32"/>
    <n v="5.42"/>
    <n v="589"/>
    <n v="4199.57"/>
    <n v="7.13"/>
    <n v="10206"/>
    <n v="43716.95"/>
    <x v="2"/>
    <x v="0"/>
    <n v="4.2834558103076619"/>
    <s v="Product1"/>
    <x v="0"/>
    <s v="Growth Year"/>
  </r>
  <r>
    <n v="583"/>
    <d v="2011-12-26T00:00:00"/>
    <x v="1"/>
    <x v="6"/>
    <x v="6"/>
    <n v="6261"/>
    <n v="19847.37"/>
    <n v="3.17"/>
    <n v="3129"/>
    <n v="19837.86"/>
    <n v="6.34"/>
    <n v="3817"/>
    <n v="20688.14"/>
    <n v="5.42"/>
    <n v="439"/>
    <n v="3130.07"/>
    <n v="7.1300000000000008"/>
    <n v="13646"/>
    <n v="63503.44"/>
    <x v="2"/>
    <x v="1"/>
    <n v="4.6536303678733697"/>
    <s v="Product3"/>
    <x v="0"/>
    <s v="Growth Year"/>
  </r>
  <r>
    <n v="584"/>
    <d v="2011-12-27T00:00:00"/>
    <x v="1"/>
    <x v="6"/>
    <x v="6"/>
    <n v="754"/>
    <n v="2390.1799999999998"/>
    <n v="3.17"/>
    <n v="1373"/>
    <n v="8704.82"/>
    <n v="6.34"/>
    <n v="4419"/>
    <n v="23950.98"/>
    <n v="5.42"/>
    <n v="513"/>
    <n v="3657.69"/>
    <n v="7.13"/>
    <n v="7059"/>
    <n v="38703.67"/>
    <x v="2"/>
    <x v="2"/>
    <n v="5.4828828445955518"/>
    <s v="Product3"/>
    <x v="1"/>
    <s v="Growth Year"/>
  </r>
  <r>
    <n v="585"/>
    <d v="2011-12-28T00:00:00"/>
    <x v="1"/>
    <x v="6"/>
    <x v="6"/>
    <n v="3961"/>
    <n v="12556.37"/>
    <n v="3.17"/>
    <n v="1725"/>
    <n v="10936.5"/>
    <n v="6.34"/>
    <n v="1046"/>
    <n v="5669.32"/>
    <n v="5.42"/>
    <n v="1425"/>
    <n v="10160.25"/>
    <n v="7.13"/>
    <n v="8157"/>
    <n v="39322.44"/>
    <x v="2"/>
    <x v="3"/>
    <n v="4.8206987863184994"/>
    <s v="Product1"/>
    <x v="1"/>
    <s v="Growth Year"/>
  </r>
  <r>
    <n v="586"/>
    <d v="2011-12-29T00:00:00"/>
    <x v="1"/>
    <x v="6"/>
    <x v="6"/>
    <n v="4534"/>
    <n v="14372.78"/>
    <n v="3.17"/>
    <n v="1081"/>
    <n v="6853.54"/>
    <n v="6.34"/>
    <n v="4677"/>
    <n v="25349.34"/>
    <n v="5.42"/>
    <n v="1229"/>
    <n v="8762.77"/>
    <n v="7.1300000000000008"/>
    <n v="11521"/>
    <n v="55338.43"/>
    <x v="2"/>
    <x v="4"/>
    <n v="4.803266209530423"/>
    <s v="Product3"/>
    <x v="0"/>
    <s v="Growth Year"/>
  </r>
  <r>
    <n v="587"/>
    <d v="2011-12-30T00:00:00"/>
    <x v="1"/>
    <x v="6"/>
    <x v="6"/>
    <n v="5799"/>
    <n v="18382.830000000002"/>
    <n v="3.17"/>
    <n v="2555"/>
    <n v="16198.7"/>
    <n v="6.34"/>
    <n v="2348"/>
    <n v="12726.16"/>
    <n v="5.42"/>
    <n v="1842"/>
    <n v="13133.46"/>
    <n v="7.13"/>
    <n v="12544"/>
    <n v="60441.15"/>
    <x v="2"/>
    <x v="5"/>
    <n v="4.8183314732142861"/>
    <s v="Product1"/>
    <x v="0"/>
    <s v="Growth Year"/>
  </r>
  <r>
    <n v="588"/>
    <d v="2012-01-01T00:00:00"/>
    <x v="2"/>
    <x v="7"/>
    <x v="7"/>
    <n v="4509"/>
    <n v="14293.53"/>
    <n v="3.17"/>
    <n v="2807"/>
    <n v="17796.38"/>
    <n v="6.3400000000000007"/>
    <n v="4654"/>
    <n v="25224.68"/>
    <n v="5.42"/>
    <n v="1532"/>
    <n v="10923.16"/>
    <n v="7.13"/>
    <n v="13502"/>
    <n v="68237.75"/>
    <x v="3"/>
    <x v="0"/>
    <n v="5.053899422307806"/>
    <s v="Product3"/>
    <x v="0"/>
    <s v="Growth Year"/>
  </r>
  <r>
    <n v="589"/>
    <d v="2012-01-02T00:00:00"/>
    <x v="2"/>
    <x v="7"/>
    <x v="7"/>
    <n v="4812"/>
    <n v="15254.04"/>
    <n v="3.17"/>
    <n v="1085"/>
    <n v="6878.9"/>
    <n v="6.34"/>
    <n v="5234"/>
    <n v="28368.28"/>
    <n v="5.42"/>
    <n v="1706"/>
    <n v="12163.78"/>
    <n v="7.1300000000000008"/>
    <n v="12837"/>
    <n v="62665"/>
    <x v="3"/>
    <x v="1"/>
    <n v="4.881592272337774"/>
    <s v="Product3"/>
    <x v="0"/>
    <s v="Growth Year"/>
  </r>
  <r>
    <n v="590"/>
    <d v="2012-01-03T00:00:00"/>
    <x v="2"/>
    <x v="7"/>
    <x v="7"/>
    <n v="6273"/>
    <n v="19885.41"/>
    <n v="3.17"/>
    <n v="3917"/>
    <n v="24833.78"/>
    <n v="6.34"/>
    <n v="4132"/>
    <n v="22395.439999999999"/>
    <n v="5.42"/>
    <n v="1284"/>
    <n v="9154.92"/>
    <n v="7.13"/>
    <n v="15606"/>
    <n v="76269.55"/>
    <x v="3"/>
    <x v="2"/>
    <n v="4.8871940279379729"/>
    <s v="Product2"/>
    <x v="2"/>
    <s v="Growth Year"/>
  </r>
  <r>
    <n v="591"/>
    <d v="2012-01-04T00:00:00"/>
    <x v="2"/>
    <x v="7"/>
    <x v="7"/>
    <n v="3508"/>
    <n v="11120.36"/>
    <n v="3.17"/>
    <n v="1432"/>
    <n v="9078.8799999999992"/>
    <n v="6.34"/>
    <n v="3428"/>
    <n v="18579.759999999998"/>
    <n v="5.42"/>
    <n v="786"/>
    <n v="5604.18"/>
    <n v="7.1300000000000008"/>
    <n v="9154"/>
    <n v="44383.18"/>
    <x v="3"/>
    <x v="3"/>
    <n v="4.8485012016604765"/>
    <s v="Product3"/>
    <x v="0"/>
    <s v="Growth Year"/>
  </r>
  <r>
    <n v="592"/>
    <d v="2012-01-05T00:00:00"/>
    <x v="2"/>
    <x v="7"/>
    <x v="7"/>
    <n v="2904"/>
    <n v="9205.68"/>
    <n v="3.17"/>
    <n v="2928"/>
    <n v="18563.52"/>
    <n v="6.34"/>
    <n v="5457"/>
    <n v="29576.94"/>
    <n v="5.42"/>
    <n v="1620"/>
    <n v="11550.6"/>
    <n v="7.13"/>
    <n v="12909"/>
    <n v="68896.740000000005"/>
    <x v="3"/>
    <x v="4"/>
    <n v="5.337108993725308"/>
    <s v="Product3"/>
    <x v="0"/>
    <s v="Growth Year"/>
  </r>
  <r>
    <n v="593"/>
    <d v="2012-01-06T00:00:00"/>
    <x v="2"/>
    <x v="7"/>
    <x v="7"/>
    <n v="430"/>
    <n v="1363.1"/>
    <n v="3.17"/>
    <n v="3180"/>
    <n v="20161.2"/>
    <n v="6.34"/>
    <n v="2879"/>
    <n v="15604.18"/>
    <n v="5.42"/>
    <n v="900"/>
    <n v="6417"/>
    <n v="7.13"/>
    <n v="7389"/>
    <n v="43545.48"/>
    <x v="3"/>
    <x v="5"/>
    <n v="5.8932846122614704"/>
    <s v="Product2"/>
    <x v="0"/>
    <s v="Growth Year"/>
  </r>
  <r>
    <n v="594"/>
    <d v="2012-01-07T00:00:00"/>
    <x v="2"/>
    <x v="7"/>
    <x v="7"/>
    <n v="878"/>
    <n v="2783.26"/>
    <n v="3.17"/>
    <n v="3222"/>
    <n v="20427.48"/>
    <n v="6.34"/>
    <n v="4327"/>
    <n v="23452.34"/>
    <n v="5.42"/>
    <n v="857"/>
    <n v="6110.41"/>
    <n v="7.13"/>
    <n v="9284"/>
    <n v="52773.49"/>
    <x v="3"/>
    <x v="6"/>
    <n v="5.6843483412322273"/>
    <s v="Product3"/>
    <x v="0"/>
    <s v="Growth Year"/>
  </r>
  <r>
    <n v="595"/>
    <d v="2012-01-08T00:00:00"/>
    <x v="2"/>
    <x v="7"/>
    <x v="7"/>
    <n v="4280"/>
    <n v="13567.6"/>
    <n v="3.17"/>
    <n v="3179"/>
    <n v="20154.86"/>
    <n v="6.34"/>
    <n v="5966"/>
    <n v="32335.72"/>
    <n v="5.42"/>
    <n v="836"/>
    <n v="5960.68"/>
    <n v="7.1300000000000008"/>
    <n v="14261"/>
    <n v="72018.86"/>
    <x v="3"/>
    <x v="0"/>
    <n v="5.0500567982609912"/>
    <s v="Product3"/>
    <x v="2"/>
    <s v="Growth Year"/>
  </r>
  <r>
    <n v="596"/>
    <d v="2012-01-09T00:00:00"/>
    <x v="2"/>
    <x v="7"/>
    <x v="7"/>
    <n v="6105"/>
    <n v="19352.849999999999"/>
    <n v="3.17"/>
    <n v="1528"/>
    <n v="9687.52"/>
    <n v="6.34"/>
    <n v="569"/>
    <n v="3083.98"/>
    <n v="5.42"/>
    <n v="387"/>
    <n v="2759.31"/>
    <n v="7.13"/>
    <n v="8589"/>
    <n v="34883.660000000003"/>
    <x v="3"/>
    <x v="1"/>
    <n v="4.0614343928280361"/>
    <s v="Product1"/>
    <x v="1"/>
    <s v="Growth Year"/>
  </r>
  <r>
    <n v="597"/>
    <d v="2012-01-10T00:00:00"/>
    <x v="2"/>
    <x v="7"/>
    <x v="7"/>
    <n v="7898"/>
    <n v="25036.66"/>
    <n v="3.17"/>
    <n v="1995"/>
    <n v="12648.3"/>
    <n v="6.34"/>
    <n v="4424"/>
    <n v="23978.080000000002"/>
    <n v="5.4200000000000008"/>
    <n v="1270"/>
    <n v="9055.1"/>
    <n v="7.13"/>
    <n v="15587"/>
    <n v="70718.14"/>
    <x v="3"/>
    <x v="2"/>
    <n v="4.5369949316738305"/>
    <s v="Product1"/>
    <x v="2"/>
    <s v="Growth Year"/>
  </r>
  <r>
    <n v="598"/>
    <d v="2012-01-11T00:00:00"/>
    <x v="2"/>
    <x v="7"/>
    <x v="7"/>
    <n v="7028"/>
    <n v="22278.76"/>
    <n v="3.17"/>
    <n v="2044"/>
    <n v="12958.96"/>
    <n v="6.34"/>
    <n v="1789"/>
    <n v="9696.3799999999992"/>
    <n v="5.42"/>
    <n v="1689"/>
    <n v="12042.57"/>
    <n v="7.13"/>
    <n v="12550"/>
    <n v="56976.67"/>
    <x v="3"/>
    <x v="3"/>
    <n v="4.5399737051792828"/>
    <s v="Product1"/>
    <x v="0"/>
    <s v="Growth Year"/>
  </r>
  <r>
    <n v="599"/>
    <d v="2012-01-12T00:00:00"/>
    <x v="2"/>
    <x v="7"/>
    <x v="7"/>
    <n v="7482"/>
    <n v="23717.94"/>
    <n v="3.17"/>
    <n v="1572"/>
    <n v="9966.48"/>
    <n v="6.34"/>
    <n v="1647"/>
    <n v="8926.74"/>
    <n v="5.42"/>
    <n v="1483"/>
    <n v="10573.79"/>
    <n v="7.1300000000000008"/>
    <n v="12184"/>
    <n v="53184.95"/>
    <x v="3"/>
    <x v="4"/>
    <n v="4.365146913985555"/>
    <s v="Product1"/>
    <x v="0"/>
    <s v="Growth Year"/>
  </r>
  <r>
    <n v="600"/>
    <d v="2012-01-13T00:00:00"/>
    <x v="2"/>
    <x v="7"/>
    <x v="7"/>
    <n v="5751"/>
    <n v="18230.669999999998"/>
    <n v="3.17"/>
    <n v="2376"/>
    <n v="15063.84"/>
    <n v="6.34"/>
    <n v="282"/>
    <n v="1528.44"/>
    <n v="5.42"/>
    <n v="1669"/>
    <n v="11899.97"/>
    <n v="7.13"/>
    <n v="10078"/>
    <n v="46722.92"/>
    <x v="3"/>
    <x v="5"/>
    <n v="4.6361301845604288"/>
    <s v="Product1"/>
    <x v="0"/>
    <s v="Growth Year"/>
  </r>
  <r>
    <n v="601"/>
    <d v="2012-01-14T00:00:00"/>
    <x v="2"/>
    <x v="7"/>
    <x v="7"/>
    <n v="4345"/>
    <n v="13773.65"/>
    <n v="3.17"/>
    <n v="534"/>
    <n v="3385.56"/>
    <n v="6.34"/>
    <n v="3409"/>
    <n v="18476.78"/>
    <n v="5.42"/>
    <n v="1738"/>
    <n v="12391.94"/>
    <n v="7.13"/>
    <n v="10026"/>
    <n v="48027.93"/>
    <x v="3"/>
    <x v="6"/>
    <n v="4.7903381208856972"/>
    <s v="Product3"/>
    <x v="0"/>
    <s v="Growth Year"/>
  </r>
  <r>
    <n v="602"/>
    <d v="2012-01-15T00:00:00"/>
    <x v="2"/>
    <x v="7"/>
    <x v="7"/>
    <n v="3301"/>
    <n v="10464.17"/>
    <n v="3.17"/>
    <n v="2169"/>
    <n v="13751.46"/>
    <n v="6.34"/>
    <n v="1336"/>
    <n v="7241.12"/>
    <n v="5.42"/>
    <n v="1104"/>
    <n v="7871.52"/>
    <n v="7.1300000000000008"/>
    <n v="7910"/>
    <n v="39328.269999999997"/>
    <x v="3"/>
    <x v="0"/>
    <n v="4.9719683944374209"/>
    <s v="Product2"/>
    <x v="1"/>
    <s v="Growth Year"/>
  </r>
  <r>
    <n v="603"/>
    <d v="2012-01-16T00:00:00"/>
    <x v="2"/>
    <x v="7"/>
    <x v="7"/>
    <n v="2341"/>
    <n v="7420.97"/>
    <n v="3.17"/>
    <n v="3573"/>
    <n v="22652.82"/>
    <n v="6.34"/>
    <n v="2447"/>
    <n v="13262.74"/>
    <n v="5.42"/>
    <n v="1309"/>
    <n v="9333.17"/>
    <n v="7.13"/>
    <n v="9670"/>
    <n v="52669.7"/>
    <x v="3"/>
    <x v="1"/>
    <n v="5.4467114788004132"/>
    <s v="Product2"/>
    <x v="0"/>
    <s v="Growth Year"/>
  </r>
  <r>
    <n v="604"/>
    <d v="2012-01-17T00:00:00"/>
    <x v="2"/>
    <x v="7"/>
    <x v="7"/>
    <n v="3725"/>
    <n v="11808.25"/>
    <n v="3.17"/>
    <n v="1870"/>
    <n v="11855.8"/>
    <n v="6.34"/>
    <n v="1253"/>
    <n v="6791.26"/>
    <n v="5.42"/>
    <n v="645"/>
    <n v="4598.8500000000004"/>
    <n v="7.1300000000000008"/>
    <n v="7493"/>
    <n v="35054.160000000003"/>
    <x v="3"/>
    <x v="2"/>
    <n v="4.6782543707460302"/>
    <s v="Product2"/>
    <x v="1"/>
    <s v="Growth Year"/>
  </r>
  <r>
    <n v="605"/>
    <d v="2012-01-18T00:00:00"/>
    <x v="2"/>
    <x v="7"/>
    <x v="7"/>
    <n v="3256"/>
    <n v="10321.52"/>
    <n v="3.17"/>
    <n v="2761"/>
    <n v="17504.740000000002"/>
    <n v="6.3400000000000007"/>
    <n v="1634"/>
    <n v="8856.2800000000007"/>
    <n v="5.4200000000000008"/>
    <n v="1936"/>
    <n v="13803.68"/>
    <n v="7.13"/>
    <n v="9587"/>
    <n v="50486.22"/>
    <x v="3"/>
    <x v="3"/>
    <n v="5.2661124439344951"/>
    <s v="Product2"/>
    <x v="0"/>
    <s v="Growth Year"/>
  </r>
  <r>
    <n v="606"/>
    <d v="2012-01-19T00:00:00"/>
    <x v="2"/>
    <x v="7"/>
    <x v="7"/>
    <n v="7583"/>
    <n v="24038.11"/>
    <n v="3.17"/>
    <n v="1825"/>
    <n v="11570.5"/>
    <n v="6.34"/>
    <n v="1555"/>
    <n v="8428.1"/>
    <n v="5.42"/>
    <n v="637"/>
    <n v="4541.8100000000004"/>
    <n v="7.1300000000000008"/>
    <n v="11600"/>
    <n v="48578.52"/>
    <x v="3"/>
    <x v="4"/>
    <n v="4.1878034482758615"/>
    <s v="Product1"/>
    <x v="0"/>
    <s v="Growth Year"/>
  </r>
  <r>
    <n v="607"/>
    <d v="2012-01-20T00:00:00"/>
    <x v="2"/>
    <x v="7"/>
    <x v="7"/>
    <n v="7990"/>
    <n v="25328.3"/>
    <n v="3.17"/>
    <n v="376"/>
    <n v="2383.84"/>
    <n v="6.3400000000000007"/>
    <n v="1367"/>
    <n v="7409.14"/>
    <n v="5.42"/>
    <n v="1526"/>
    <n v="10880.38"/>
    <n v="7.13"/>
    <n v="11259"/>
    <n v="46001.66"/>
    <x v="3"/>
    <x v="5"/>
    <n v="4.0857678301803002"/>
    <s v="Product1"/>
    <x v="0"/>
    <s v="Growth Year"/>
  </r>
  <r>
    <n v="608"/>
    <d v="2012-01-21T00:00:00"/>
    <x v="2"/>
    <x v="7"/>
    <x v="7"/>
    <n v="1930"/>
    <n v="6118.1"/>
    <n v="3.17"/>
    <n v="3066"/>
    <n v="19438.439999999999"/>
    <n v="6.34"/>
    <n v="609"/>
    <n v="3300.78"/>
    <n v="5.42"/>
    <n v="1024"/>
    <n v="7301.12"/>
    <n v="7.13"/>
    <n v="6629"/>
    <n v="36158.44"/>
    <x v="3"/>
    <x v="6"/>
    <n v="5.4545844018705694"/>
    <s v="Product2"/>
    <x v="1"/>
    <s v="Growth Year"/>
  </r>
  <r>
    <n v="609"/>
    <d v="2012-01-22T00:00:00"/>
    <x v="2"/>
    <x v="7"/>
    <x v="7"/>
    <n v="3659"/>
    <n v="11599.03"/>
    <n v="3.17"/>
    <n v="496"/>
    <n v="3144.64"/>
    <n v="6.34"/>
    <n v="2667"/>
    <n v="14455.14"/>
    <n v="5.42"/>
    <n v="907"/>
    <n v="6466.91"/>
    <n v="7.13"/>
    <n v="7729"/>
    <n v="35665.72"/>
    <x v="3"/>
    <x v="0"/>
    <n v="4.6145322810195371"/>
    <s v="Product3"/>
    <x v="1"/>
    <s v="Growth Year"/>
  </r>
  <r>
    <n v="610"/>
    <d v="2012-01-23T00:00:00"/>
    <x v="2"/>
    <x v="7"/>
    <x v="7"/>
    <n v="759"/>
    <n v="2406.0300000000002"/>
    <n v="3.17"/>
    <n v="3005"/>
    <n v="19051.7"/>
    <n v="6.34"/>
    <n v="4562"/>
    <n v="24726.04"/>
    <n v="5.42"/>
    <n v="1796"/>
    <n v="12805.48"/>
    <n v="7.13"/>
    <n v="10122"/>
    <n v="58989.25"/>
    <x v="3"/>
    <x v="1"/>
    <n v="5.8278255285516698"/>
    <s v="Product3"/>
    <x v="0"/>
    <s v="Growth Year"/>
  </r>
  <r>
    <n v="611"/>
    <d v="2012-01-24T00:00:00"/>
    <x v="2"/>
    <x v="7"/>
    <x v="7"/>
    <n v="5918"/>
    <n v="18760.060000000001"/>
    <n v="3.17"/>
    <n v="2006"/>
    <n v="12718.04"/>
    <n v="6.3400000000000007"/>
    <n v="844"/>
    <n v="4574.4799999999996"/>
    <n v="5.419999999999999"/>
    <n v="1289"/>
    <n v="9190.57"/>
    <n v="7.13"/>
    <n v="10057"/>
    <n v="45243.15"/>
    <x v="3"/>
    <x v="2"/>
    <n v="4.498672566371682"/>
    <s v="Product1"/>
    <x v="0"/>
    <s v="Growth Year"/>
  </r>
  <r>
    <n v="612"/>
    <d v="2012-01-25T00:00:00"/>
    <x v="2"/>
    <x v="7"/>
    <x v="7"/>
    <n v="5315"/>
    <n v="16848.55"/>
    <n v="3.17"/>
    <n v="3982"/>
    <n v="25245.88"/>
    <n v="6.34"/>
    <n v="3185"/>
    <n v="17262.7"/>
    <n v="5.42"/>
    <n v="934"/>
    <n v="6659.42"/>
    <n v="7.13"/>
    <n v="13416"/>
    <n v="66016.55"/>
    <x v="3"/>
    <x v="3"/>
    <n v="4.920732707215266"/>
    <s v="Product2"/>
    <x v="0"/>
    <s v="Growth Year"/>
  </r>
  <r>
    <n v="613"/>
    <d v="2012-01-26T00:00:00"/>
    <x v="2"/>
    <x v="7"/>
    <x v="7"/>
    <n v="5413"/>
    <n v="17159.21"/>
    <n v="3.17"/>
    <n v="847"/>
    <n v="5369.98"/>
    <n v="6.34"/>
    <n v="5145"/>
    <n v="27885.9"/>
    <n v="5.42"/>
    <n v="1907"/>
    <n v="13596.91"/>
    <n v="7.13"/>
    <n v="13312"/>
    <n v="64012"/>
    <x v="3"/>
    <x v="4"/>
    <n v="4.80859375"/>
    <s v="Product3"/>
    <x v="0"/>
    <s v="Growth Year"/>
  </r>
  <r>
    <n v="614"/>
    <d v="2012-01-27T00:00:00"/>
    <x v="2"/>
    <x v="7"/>
    <x v="7"/>
    <n v="7335"/>
    <n v="23251.95"/>
    <n v="3.17"/>
    <n v="261"/>
    <n v="1654.74"/>
    <n v="6.34"/>
    <n v="4152"/>
    <n v="22503.84"/>
    <n v="5.42"/>
    <n v="627"/>
    <n v="4470.51"/>
    <n v="7.1300000000000008"/>
    <n v="12375"/>
    <n v="51881.04"/>
    <x v="3"/>
    <x v="5"/>
    <n v="4.192407272727273"/>
    <s v="Product1"/>
    <x v="0"/>
    <s v="Growth Year"/>
  </r>
  <r>
    <n v="615"/>
    <d v="2012-01-28T00:00:00"/>
    <x v="2"/>
    <x v="7"/>
    <x v="7"/>
    <n v="5146"/>
    <n v="16312.82"/>
    <n v="3.17"/>
    <n v="3705"/>
    <n v="23489.7"/>
    <n v="6.34"/>
    <n v="3047"/>
    <n v="16514.740000000002"/>
    <n v="5.4200000000000008"/>
    <n v="1045"/>
    <n v="7450.85"/>
    <n v="7.1300000000000008"/>
    <n v="12943"/>
    <n v="63768.11"/>
    <x v="3"/>
    <x v="6"/>
    <n v="4.9268415359653863"/>
    <s v="Product2"/>
    <x v="0"/>
    <s v="Growth Year"/>
  </r>
  <r>
    <n v="616"/>
    <d v="2012-01-29T00:00:00"/>
    <x v="2"/>
    <x v="7"/>
    <x v="7"/>
    <n v="5013"/>
    <n v="15891.21"/>
    <n v="3.17"/>
    <n v="3898"/>
    <n v="24713.32"/>
    <n v="6.34"/>
    <n v="1192"/>
    <n v="6460.64"/>
    <n v="5.42"/>
    <n v="1767"/>
    <n v="12598.71"/>
    <n v="7.13"/>
    <n v="11870"/>
    <n v="59663.88"/>
    <x v="3"/>
    <x v="0"/>
    <n v="5.0264431339511368"/>
    <s v="Product2"/>
    <x v="0"/>
    <s v="Growth Year"/>
  </r>
  <r>
    <n v="617"/>
    <d v="2012-01-30T00:00:00"/>
    <x v="2"/>
    <x v="7"/>
    <x v="7"/>
    <n v="6471"/>
    <n v="20513.07"/>
    <n v="3.17"/>
    <n v="418"/>
    <n v="2650.12"/>
    <n v="6.34"/>
    <n v="3210"/>
    <n v="17398.2"/>
    <n v="5.42"/>
    <n v="1540"/>
    <n v="10980.2"/>
    <n v="7.1300000000000008"/>
    <n v="11639"/>
    <n v="51541.59"/>
    <x v="3"/>
    <x v="1"/>
    <n v="4.4283520921041326"/>
    <s v="Product1"/>
    <x v="0"/>
    <s v="Growth Year"/>
  </r>
  <r>
    <n v="618"/>
    <d v="2012-01-31T00:00:00"/>
    <x v="2"/>
    <x v="7"/>
    <x v="7"/>
    <n v="3942"/>
    <n v="12496.14"/>
    <n v="3.17"/>
    <n v="1039"/>
    <n v="6587.26"/>
    <n v="6.34"/>
    <n v="530"/>
    <n v="2872.6"/>
    <n v="5.42"/>
    <n v="703"/>
    <n v="5012.3900000000003"/>
    <n v="7.1300000000000008"/>
    <n v="6214"/>
    <n v="26968.39"/>
    <x v="3"/>
    <x v="2"/>
    <n v="4.3399404570325073"/>
    <s v="Product1"/>
    <x v="1"/>
    <s v="Growth Year"/>
  </r>
  <r>
    <n v="619"/>
    <d v="2012-02-01T00:00:00"/>
    <x v="2"/>
    <x v="8"/>
    <x v="8"/>
    <n v="5065"/>
    <n v="16056.05"/>
    <n v="3.17"/>
    <n v="3279"/>
    <n v="20788.86"/>
    <n v="6.34"/>
    <n v="1159"/>
    <n v="6281.78"/>
    <n v="5.42"/>
    <n v="1033"/>
    <n v="7365.29"/>
    <n v="7.13"/>
    <n v="10536"/>
    <n v="50491.98"/>
    <x v="3"/>
    <x v="3"/>
    <n v="4.7923291571753985"/>
    <s v="Product2"/>
    <x v="0"/>
    <s v="Growth Year"/>
  </r>
  <r>
    <n v="620"/>
    <d v="2012-02-02T00:00:00"/>
    <x v="2"/>
    <x v="8"/>
    <x v="8"/>
    <n v="1013"/>
    <n v="3211.21"/>
    <n v="3.17"/>
    <n v="631"/>
    <n v="4000.54"/>
    <n v="6.34"/>
    <n v="3264"/>
    <n v="17690.88"/>
    <n v="5.42"/>
    <n v="1947"/>
    <n v="13882.11"/>
    <n v="7.13"/>
    <n v="6855"/>
    <n v="38784.74"/>
    <x v="3"/>
    <x v="4"/>
    <n v="5.6578760029175781"/>
    <s v="Product3"/>
    <x v="1"/>
    <s v="Growth Year"/>
  </r>
  <r>
    <n v="621"/>
    <d v="2012-02-03T00:00:00"/>
    <x v="2"/>
    <x v="8"/>
    <x v="8"/>
    <n v="1604"/>
    <n v="5084.68"/>
    <n v="3.17"/>
    <n v="1983"/>
    <n v="12572.22"/>
    <n v="6.34"/>
    <n v="5489"/>
    <n v="29750.38"/>
    <n v="5.42"/>
    <n v="633"/>
    <n v="4513.29"/>
    <n v="7.13"/>
    <n v="9709"/>
    <n v="51920.57"/>
    <x v="3"/>
    <x v="5"/>
    <n v="5.3476743227932841"/>
    <s v="Product3"/>
    <x v="0"/>
    <s v="Growth Year"/>
  </r>
  <r>
    <n v="622"/>
    <d v="2012-02-04T00:00:00"/>
    <x v="2"/>
    <x v="8"/>
    <x v="8"/>
    <n v="5641"/>
    <n v="17881.97"/>
    <n v="3.17"/>
    <n v="3932"/>
    <n v="24928.880000000001"/>
    <n v="6.34"/>
    <n v="1947"/>
    <n v="10552.74"/>
    <n v="5.42"/>
    <n v="1787"/>
    <n v="12741.31"/>
    <n v="7.13"/>
    <n v="13307"/>
    <n v="66104.899999999994"/>
    <x v="3"/>
    <x v="6"/>
    <n v="4.9676786653640939"/>
    <s v="Product2"/>
    <x v="0"/>
    <s v="Growth Year"/>
  </r>
  <r>
    <n v="623"/>
    <d v="2012-02-05T00:00:00"/>
    <x v="2"/>
    <x v="8"/>
    <x v="8"/>
    <n v="5329"/>
    <n v="16892.93"/>
    <n v="3.17"/>
    <n v="3745"/>
    <n v="23743.3"/>
    <n v="6.34"/>
    <n v="3944"/>
    <n v="21376.48"/>
    <n v="5.42"/>
    <n v="1140"/>
    <n v="8128.2"/>
    <n v="7.13"/>
    <n v="14158"/>
    <n v="70140.91"/>
    <x v="3"/>
    <x v="0"/>
    <n v="4.9541538352874701"/>
    <s v="Product2"/>
    <x v="2"/>
    <s v="Growth Year"/>
  </r>
  <r>
    <n v="624"/>
    <d v="2012-02-06T00:00:00"/>
    <x v="2"/>
    <x v="8"/>
    <x v="8"/>
    <n v="2786"/>
    <n v="8831.6200000000008"/>
    <n v="3.17"/>
    <n v="633"/>
    <n v="4013.22"/>
    <n v="6.34"/>
    <n v="4220"/>
    <n v="22872.400000000001"/>
    <n v="5.42"/>
    <n v="388"/>
    <n v="2766.44"/>
    <n v="7.13"/>
    <n v="8027"/>
    <n v="38483.68"/>
    <x v="3"/>
    <x v="1"/>
    <n v="4.7942793073377352"/>
    <s v="Product3"/>
    <x v="1"/>
    <s v="Growth Year"/>
  </r>
  <r>
    <n v="625"/>
    <d v="2012-02-07T00:00:00"/>
    <x v="2"/>
    <x v="8"/>
    <x v="8"/>
    <n v="4781"/>
    <n v="15155.77"/>
    <n v="3.17"/>
    <n v="3666"/>
    <n v="23242.44"/>
    <n v="6.34"/>
    <n v="3837"/>
    <n v="20796.54"/>
    <n v="5.42"/>
    <n v="1012"/>
    <n v="7215.56"/>
    <n v="7.1300000000000008"/>
    <n v="13296"/>
    <n v="66410.31"/>
    <x v="3"/>
    <x v="2"/>
    <n v="4.9947585740072205"/>
    <s v="Product2"/>
    <x v="0"/>
    <s v="Growth Year"/>
  </r>
  <r>
    <n v="626"/>
    <d v="2012-02-08T00:00:00"/>
    <x v="2"/>
    <x v="8"/>
    <x v="8"/>
    <n v="3893"/>
    <n v="12340.81"/>
    <n v="3.17"/>
    <n v="1936"/>
    <n v="12274.24"/>
    <n v="6.34"/>
    <n v="3717"/>
    <n v="20146.14"/>
    <n v="5.42"/>
    <n v="416"/>
    <n v="2966.08"/>
    <n v="7.13"/>
    <n v="9962"/>
    <n v="47727.27"/>
    <x v="3"/>
    <x v="3"/>
    <n v="4.7909325436659298"/>
    <s v="Product3"/>
    <x v="0"/>
    <s v="Growth Year"/>
  </r>
  <r>
    <n v="627"/>
    <d v="2012-02-09T00:00:00"/>
    <x v="2"/>
    <x v="8"/>
    <x v="8"/>
    <n v="1686"/>
    <n v="5344.62"/>
    <n v="3.17"/>
    <n v="2278"/>
    <n v="14442.52"/>
    <n v="6.34"/>
    <n v="2249"/>
    <n v="12189.58"/>
    <n v="5.42"/>
    <n v="779"/>
    <n v="5554.27"/>
    <n v="7.1300000000000008"/>
    <n v="6992"/>
    <n v="37530.99"/>
    <x v="3"/>
    <x v="4"/>
    <n v="5.3677045194508004"/>
    <s v="Product2"/>
    <x v="1"/>
    <s v="Growth Year"/>
  </r>
  <r>
    <n v="628"/>
    <d v="2012-02-10T00:00:00"/>
    <x v="2"/>
    <x v="8"/>
    <x v="8"/>
    <n v="4362"/>
    <n v="13827.54"/>
    <n v="3.17"/>
    <n v="2120"/>
    <n v="13440.8"/>
    <n v="6.34"/>
    <n v="5186"/>
    <n v="28108.12"/>
    <n v="5.42"/>
    <n v="1334"/>
    <n v="9511.42"/>
    <n v="7.13"/>
    <n v="13002"/>
    <n v="64887.88"/>
    <x v="3"/>
    <x v="5"/>
    <n v="4.9906075988309491"/>
    <s v="Product3"/>
    <x v="0"/>
    <s v="Growth Year"/>
  </r>
  <r>
    <n v="629"/>
    <d v="2012-02-11T00:00:00"/>
    <x v="2"/>
    <x v="8"/>
    <x v="8"/>
    <n v="4885"/>
    <n v="15485.45"/>
    <n v="3.17"/>
    <n v="1817"/>
    <n v="11519.78"/>
    <n v="6.3400000000000007"/>
    <n v="1706"/>
    <n v="9246.52"/>
    <n v="5.42"/>
    <n v="1555"/>
    <n v="11087.15"/>
    <n v="7.13"/>
    <n v="9963"/>
    <n v="47338.9"/>
    <x v="3"/>
    <x v="6"/>
    <n v="4.7514704406303325"/>
    <s v="Product1"/>
    <x v="0"/>
    <s v="Growth Year"/>
  </r>
  <r>
    <n v="630"/>
    <d v="2012-02-12T00:00:00"/>
    <x v="2"/>
    <x v="8"/>
    <x v="8"/>
    <n v="345"/>
    <n v="1093.6500000000001"/>
    <n v="3.17"/>
    <n v="3131"/>
    <n v="19850.54"/>
    <n v="6.34"/>
    <n v="2651"/>
    <n v="14368.42"/>
    <n v="5.42"/>
    <n v="972"/>
    <n v="6930.36"/>
    <n v="7.13"/>
    <n v="7099"/>
    <n v="42242.97"/>
    <x v="3"/>
    <x v="0"/>
    <n v="5.9505521904493595"/>
    <s v="Product2"/>
    <x v="0"/>
    <s v="Growth Year"/>
  </r>
  <r>
    <n v="631"/>
    <d v="2012-02-13T00:00:00"/>
    <x v="2"/>
    <x v="8"/>
    <x v="8"/>
    <n v="2820"/>
    <n v="8939.4"/>
    <n v="3.17"/>
    <n v="3625"/>
    <n v="22982.5"/>
    <n v="6.34"/>
    <n v="2549"/>
    <n v="13815.58"/>
    <n v="5.42"/>
    <n v="1754"/>
    <n v="12506.02"/>
    <n v="7.13"/>
    <n v="10748"/>
    <n v="58243.5"/>
    <x v="3"/>
    <x v="1"/>
    <n v="5.4190081875697809"/>
    <s v="Product2"/>
    <x v="0"/>
    <s v="Growth Year"/>
  </r>
  <r>
    <n v="632"/>
    <d v="2012-02-14T00:00:00"/>
    <x v="2"/>
    <x v="8"/>
    <x v="8"/>
    <n v="6049"/>
    <n v="19175.330000000002"/>
    <n v="3.17"/>
    <n v="3477"/>
    <n v="22044.18"/>
    <n v="6.34"/>
    <n v="5272"/>
    <n v="28574.240000000002"/>
    <n v="5.42"/>
    <n v="347"/>
    <n v="2474.11"/>
    <n v="7.1300000000000008"/>
    <n v="15145"/>
    <n v="72267.86"/>
    <x v="3"/>
    <x v="2"/>
    <n v="4.7717306041597887"/>
    <s v="Product3"/>
    <x v="2"/>
    <s v="Growth Year"/>
  </r>
  <r>
    <n v="633"/>
    <d v="2012-02-15T00:00:00"/>
    <x v="2"/>
    <x v="8"/>
    <x v="8"/>
    <n v="6985"/>
    <n v="22142.45"/>
    <n v="3.17"/>
    <n v="1214"/>
    <n v="7696.76"/>
    <n v="6.34"/>
    <n v="5688"/>
    <n v="30828.959999999999"/>
    <n v="5.42"/>
    <n v="1457"/>
    <n v="10388.41"/>
    <n v="7.13"/>
    <n v="15344"/>
    <n v="71056.58"/>
    <x v="3"/>
    <x v="3"/>
    <n v="4.6309032846715326"/>
    <s v="Product3"/>
    <x v="2"/>
    <s v="Growth Year"/>
  </r>
  <r>
    <n v="634"/>
    <d v="2012-02-16T00:00:00"/>
    <x v="2"/>
    <x v="8"/>
    <x v="8"/>
    <n v="2272"/>
    <n v="7202.24"/>
    <n v="3.17"/>
    <n v="1243"/>
    <n v="7880.62"/>
    <n v="6.34"/>
    <n v="3982"/>
    <n v="21582.44"/>
    <n v="5.42"/>
    <n v="960"/>
    <n v="6844.8"/>
    <n v="7.13"/>
    <n v="8457"/>
    <n v="43510.1"/>
    <x v="3"/>
    <x v="4"/>
    <n v="5.144862244294667"/>
    <s v="Product3"/>
    <x v="0"/>
    <s v="Growth Year"/>
  </r>
  <r>
    <n v="635"/>
    <d v="2012-02-17T00:00:00"/>
    <x v="2"/>
    <x v="8"/>
    <x v="8"/>
    <n v="2917"/>
    <n v="9246.89"/>
    <n v="3.17"/>
    <n v="255"/>
    <n v="1616.7"/>
    <n v="6.34"/>
    <n v="1132"/>
    <n v="6135.44"/>
    <n v="5.42"/>
    <n v="1168"/>
    <n v="8327.84"/>
    <n v="7.13"/>
    <n v="5472"/>
    <n v="25326.87"/>
    <x v="3"/>
    <x v="5"/>
    <n v="4.6284484649122808"/>
    <s v="Product1"/>
    <x v="1"/>
    <s v="Growth Year"/>
  </r>
  <r>
    <n v="636"/>
    <d v="2012-02-18T00:00:00"/>
    <x v="2"/>
    <x v="8"/>
    <x v="8"/>
    <n v="6943"/>
    <n v="22009.31"/>
    <n v="3.17"/>
    <n v="3549"/>
    <n v="22500.66"/>
    <n v="6.34"/>
    <n v="1332"/>
    <n v="7219.44"/>
    <n v="5.42"/>
    <n v="1676"/>
    <n v="11949.88"/>
    <n v="7.13"/>
    <n v="13500"/>
    <n v="63679.29"/>
    <x v="3"/>
    <x v="6"/>
    <n v="4.7169844444444449"/>
    <s v="Product2"/>
    <x v="0"/>
    <s v="Growth Year"/>
  </r>
  <r>
    <n v="637"/>
    <d v="2012-02-19T00:00:00"/>
    <x v="2"/>
    <x v="8"/>
    <x v="8"/>
    <n v="4423"/>
    <n v="14020.91"/>
    <n v="3.17"/>
    <n v="875"/>
    <n v="5547.5"/>
    <n v="6.34"/>
    <n v="4463"/>
    <n v="24189.46"/>
    <n v="5.42"/>
    <n v="865"/>
    <n v="6167.45"/>
    <n v="7.13"/>
    <n v="10626"/>
    <n v="49925.32"/>
    <x v="3"/>
    <x v="0"/>
    <n v="4.6984114436288351"/>
    <s v="Product3"/>
    <x v="0"/>
    <s v="Growth Year"/>
  </r>
  <r>
    <n v="638"/>
    <d v="2012-02-20T00:00:00"/>
    <x v="2"/>
    <x v="8"/>
    <x v="8"/>
    <n v="6282"/>
    <n v="19913.939999999999"/>
    <n v="3.17"/>
    <n v="2035"/>
    <n v="12901.9"/>
    <n v="6.34"/>
    <n v="3455"/>
    <n v="18726.099999999999"/>
    <n v="5.42"/>
    <n v="899"/>
    <n v="6409.87"/>
    <n v="7.13"/>
    <n v="12671"/>
    <n v="57951.81"/>
    <x v="3"/>
    <x v="1"/>
    <n v="4.5735782495462081"/>
    <s v="Product1"/>
    <x v="0"/>
    <s v="Growth Year"/>
  </r>
  <r>
    <n v="639"/>
    <d v="2012-02-21T00:00:00"/>
    <x v="2"/>
    <x v="8"/>
    <x v="8"/>
    <n v="7583"/>
    <n v="24038.11"/>
    <n v="3.17"/>
    <n v="1469"/>
    <n v="9313.4599999999991"/>
    <n v="6.339999999999999"/>
    <n v="2906"/>
    <n v="15750.52"/>
    <n v="5.42"/>
    <n v="1052"/>
    <n v="7500.76"/>
    <n v="7.13"/>
    <n v="13010"/>
    <n v="56602.85"/>
    <x v="3"/>
    <x v="2"/>
    <n v="4.350718677940046"/>
    <s v="Product1"/>
    <x v="0"/>
    <s v="Growth Year"/>
  </r>
  <r>
    <n v="640"/>
    <d v="2012-02-22T00:00:00"/>
    <x v="2"/>
    <x v="8"/>
    <x v="8"/>
    <n v="3270"/>
    <n v="10365.9"/>
    <n v="3.17"/>
    <n v="3705"/>
    <n v="23489.7"/>
    <n v="6.34"/>
    <n v="3767"/>
    <n v="20417.14"/>
    <n v="5.42"/>
    <n v="347"/>
    <n v="2474.11"/>
    <n v="7.1300000000000008"/>
    <n v="11089"/>
    <n v="56746.85"/>
    <x v="3"/>
    <x v="3"/>
    <n v="5.1174001262512396"/>
    <s v="Product2"/>
    <x v="0"/>
    <s v="Growth Year"/>
  </r>
  <r>
    <n v="641"/>
    <d v="2012-02-23T00:00:00"/>
    <x v="2"/>
    <x v="8"/>
    <x v="8"/>
    <n v="3683"/>
    <n v="11675.11"/>
    <n v="3.17"/>
    <n v="2282"/>
    <n v="14467.88"/>
    <n v="6.34"/>
    <n v="2008"/>
    <n v="10883.36"/>
    <n v="5.42"/>
    <n v="525"/>
    <n v="3743.25"/>
    <n v="7.13"/>
    <n v="8498"/>
    <n v="40769.599999999999"/>
    <x v="3"/>
    <x v="4"/>
    <n v="4.7975523652624146"/>
    <s v="Product2"/>
    <x v="0"/>
    <s v="Growth Year"/>
  </r>
  <r>
    <n v="642"/>
    <d v="2012-02-24T00:00:00"/>
    <x v="2"/>
    <x v="8"/>
    <x v="8"/>
    <n v="6552"/>
    <n v="20769.84"/>
    <n v="3.17"/>
    <n v="1457"/>
    <n v="9237.3799999999992"/>
    <n v="6.34"/>
    <n v="4075"/>
    <n v="22086.5"/>
    <n v="5.42"/>
    <n v="1534"/>
    <n v="10937.42"/>
    <n v="7.13"/>
    <n v="13618"/>
    <n v="63031.14"/>
    <x v="3"/>
    <x v="5"/>
    <n v="4.6285166691144077"/>
    <s v="Product3"/>
    <x v="0"/>
    <s v="Growth Year"/>
  </r>
  <r>
    <n v="643"/>
    <d v="2012-02-25T00:00:00"/>
    <x v="2"/>
    <x v="8"/>
    <x v="8"/>
    <n v="3332"/>
    <n v="10562.44"/>
    <n v="3.17"/>
    <n v="1890"/>
    <n v="11982.6"/>
    <n v="6.34"/>
    <n v="5676"/>
    <n v="30763.919999999998"/>
    <n v="5.42"/>
    <n v="707"/>
    <n v="5040.91"/>
    <n v="7.13"/>
    <n v="11605"/>
    <n v="58349.87"/>
    <x v="3"/>
    <x v="6"/>
    <n v="5.0279939681171912"/>
    <s v="Product3"/>
    <x v="0"/>
    <s v="Growth Year"/>
  </r>
  <r>
    <n v="644"/>
    <d v="2012-02-26T00:00:00"/>
    <x v="2"/>
    <x v="8"/>
    <x v="8"/>
    <n v="4038"/>
    <n v="12800.46"/>
    <n v="3.17"/>
    <n v="3603"/>
    <n v="22843.02"/>
    <n v="6.34"/>
    <n v="4442"/>
    <n v="24075.64"/>
    <n v="5.42"/>
    <n v="894"/>
    <n v="6374.22"/>
    <n v="7.13"/>
    <n v="12977"/>
    <n v="66093.34"/>
    <x v="3"/>
    <x v="0"/>
    <n v="5.0931139708715421"/>
    <s v="Product3"/>
    <x v="0"/>
    <s v="Growth Year"/>
  </r>
  <r>
    <n v="645"/>
    <d v="2012-02-27T00:00:00"/>
    <x v="2"/>
    <x v="8"/>
    <x v="8"/>
    <n v="2024"/>
    <n v="6416.08"/>
    <n v="3.17"/>
    <n v="3068"/>
    <n v="19451.12"/>
    <n v="6.34"/>
    <n v="4981"/>
    <n v="26997.02"/>
    <n v="5.42"/>
    <n v="574"/>
    <n v="4092.62"/>
    <n v="7.13"/>
    <n v="10647"/>
    <n v="56956.84"/>
    <x v="3"/>
    <x v="1"/>
    <n v="5.3495670141823988"/>
    <s v="Product3"/>
    <x v="0"/>
    <s v="Growth Year"/>
  </r>
  <r>
    <n v="646"/>
    <d v="2012-03-01T00:00:00"/>
    <x v="2"/>
    <x v="9"/>
    <x v="9"/>
    <n v="2977"/>
    <n v="9437.09"/>
    <n v="3.17"/>
    <n v="776"/>
    <n v="4919.84"/>
    <n v="6.34"/>
    <n v="3731"/>
    <n v="20222.02"/>
    <n v="5.42"/>
    <n v="1669"/>
    <n v="11899.97"/>
    <n v="7.13"/>
    <n v="9153"/>
    <n v="46478.92"/>
    <x v="3"/>
    <x v="4"/>
    <n v="5.0779984704468477"/>
    <s v="Product3"/>
    <x v="0"/>
    <s v="Growth Year"/>
  </r>
  <r>
    <n v="647"/>
    <d v="2012-03-02T00:00:00"/>
    <x v="2"/>
    <x v="9"/>
    <x v="9"/>
    <n v="3533"/>
    <n v="11199.61"/>
    <n v="3.17"/>
    <n v="1482"/>
    <n v="9395.8799999999992"/>
    <n v="6.34"/>
    <n v="2222"/>
    <n v="12043.24"/>
    <n v="5.42"/>
    <n v="1790"/>
    <n v="12762.7"/>
    <n v="7.1300000000000008"/>
    <n v="9027"/>
    <n v="45401.43"/>
    <x v="3"/>
    <x v="5"/>
    <n v="5.0295147889664342"/>
    <s v="Product4"/>
    <x v="0"/>
    <s v="Growth Year"/>
  </r>
  <r>
    <n v="648"/>
    <d v="2012-03-03T00:00:00"/>
    <x v="2"/>
    <x v="9"/>
    <x v="9"/>
    <n v="5747"/>
    <n v="18217.990000000002"/>
    <n v="3.17"/>
    <n v="1032"/>
    <n v="6542.88"/>
    <n v="6.34"/>
    <n v="2250"/>
    <n v="12195"/>
    <n v="5.42"/>
    <n v="573"/>
    <n v="4085.49"/>
    <n v="7.13"/>
    <n v="9602"/>
    <n v="41041.360000000001"/>
    <x v="3"/>
    <x v="6"/>
    <n v="4.2742511976671524"/>
    <s v="Product1"/>
    <x v="0"/>
    <s v="Growth Year"/>
  </r>
  <r>
    <n v="649"/>
    <d v="2012-03-04T00:00:00"/>
    <x v="2"/>
    <x v="9"/>
    <x v="9"/>
    <n v="2975"/>
    <n v="9430.75"/>
    <n v="3.17"/>
    <n v="1274"/>
    <n v="8077.16"/>
    <n v="6.34"/>
    <n v="464"/>
    <n v="2514.88"/>
    <n v="5.42"/>
    <n v="1975"/>
    <n v="14081.75"/>
    <n v="7.13"/>
    <n v="6688"/>
    <n v="34104.54"/>
    <x v="3"/>
    <x v="0"/>
    <n v="5.0993630382775121"/>
    <s v="Product4"/>
    <x v="1"/>
    <s v="Growth Year"/>
  </r>
  <r>
    <n v="650"/>
    <d v="2012-03-05T00:00:00"/>
    <x v="2"/>
    <x v="9"/>
    <x v="9"/>
    <n v="395"/>
    <n v="1252.1500000000001"/>
    <n v="3.17"/>
    <n v="3115"/>
    <n v="19749.099999999999"/>
    <n v="6.34"/>
    <n v="5727"/>
    <n v="31040.34"/>
    <n v="5.42"/>
    <n v="265"/>
    <n v="1889.45"/>
    <n v="7.13"/>
    <n v="9502"/>
    <n v="53931.040000000001"/>
    <x v="3"/>
    <x v="1"/>
    <n v="5.6757566828036206"/>
    <s v="Product3"/>
    <x v="0"/>
    <s v="Growth Year"/>
  </r>
  <r>
    <n v="651"/>
    <d v="2012-03-06T00:00:00"/>
    <x v="2"/>
    <x v="9"/>
    <x v="9"/>
    <n v="1594"/>
    <n v="5052.9799999999996"/>
    <n v="3.17"/>
    <n v="2990"/>
    <n v="18956.599999999999"/>
    <n v="6.34"/>
    <n v="2279"/>
    <n v="12352.18"/>
    <n v="5.42"/>
    <n v="547"/>
    <n v="3900.11"/>
    <n v="7.13"/>
    <n v="7410"/>
    <n v="40261.870000000003"/>
    <x v="3"/>
    <x v="2"/>
    <n v="5.4334507422402165"/>
    <s v="Product2"/>
    <x v="0"/>
    <s v="Growth Year"/>
  </r>
  <r>
    <n v="652"/>
    <d v="2012-03-07T00:00:00"/>
    <x v="2"/>
    <x v="9"/>
    <x v="9"/>
    <n v="3579"/>
    <n v="11345.43"/>
    <n v="3.17"/>
    <n v="1137"/>
    <n v="7208.58"/>
    <n v="6.34"/>
    <n v="4177"/>
    <n v="22639.34"/>
    <n v="5.42"/>
    <n v="1427"/>
    <n v="10174.51"/>
    <n v="7.13"/>
    <n v="10320"/>
    <n v="51367.86"/>
    <x v="3"/>
    <x v="3"/>
    <n v="4.9775058139534885"/>
    <s v="Product3"/>
    <x v="0"/>
    <s v="Growth Year"/>
  </r>
  <r>
    <n v="653"/>
    <d v="2012-03-08T00:00:00"/>
    <x v="2"/>
    <x v="9"/>
    <x v="9"/>
    <n v="3397"/>
    <n v="10768.49"/>
    <n v="3.17"/>
    <n v="3225"/>
    <n v="20446.5"/>
    <n v="6.34"/>
    <n v="5508"/>
    <n v="29853.360000000001"/>
    <n v="5.42"/>
    <n v="664"/>
    <n v="4734.32"/>
    <n v="7.13"/>
    <n v="12794"/>
    <n v="65802.67"/>
    <x v="3"/>
    <x v="4"/>
    <n v="5.143244489604502"/>
    <s v="Product3"/>
    <x v="0"/>
    <s v="Growth Year"/>
  </r>
  <r>
    <n v="654"/>
    <d v="2012-03-09T00:00:00"/>
    <x v="2"/>
    <x v="9"/>
    <x v="9"/>
    <n v="5626"/>
    <n v="17834.419999999998"/>
    <n v="3.17"/>
    <n v="2880"/>
    <n v="18259.2"/>
    <n v="6.34"/>
    <n v="3786"/>
    <n v="20520.12"/>
    <n v="5.42"/>
    <n v="1768"/>
    <n v="12605.84"/>
    <n v="7.13"/>
    <n v="14060"/>
    <n v="69219.58"/>
    <x v="3"/>
    <x v="5"/>
    <n v="4.9231564722617351"/>
    <s v="Product3"/>
    <x v="0"/>
    <s v="Growth Year"/>
  </r>
  <r>
    <n v="655"/>
    <d v="2012-03-10T00:00:00"/>
    <x v="2"/>
    <x v="9"/>
    <x v="9"/>
    <n v="792"/>
    <n v="2510.64"/>
    <n v="3.17"/>
    <n v="2742"/>
    <n v="17384.28"/>
    <n v="6.34"/>
    <n v="5158"/>
    <n v="27956.36"/>
    <n v="5.42"/>
    <n v="1505"/>
    <n v="10730.65"/>
    <n v="7.13"/>
    <n v="10197"/>
    <n v="58581.93"/>
    <x v="3"/>
    <x v="6"/>
    <n v="5.7450161812297731"/>
    <s v="Product3"/>
    <x v="0"/>
    <s v="Growth Year"/>
  </r>
  <r>
    <n v="656"/>
    <d v="2012-03-11T00:00:00"/>
    <x v="2"/>
    <x v="9"/>
    <x v="9"/>
    <n v="2141"/>
    <n v="6786.97"/>
    <n v="3.17"/>
    <n v="464"/>
    <n v="2941.76"/>
    <n v="6.3400000000000007"/>
    <n v="265"/>
    <n v="1436.3"/>
    <n v="5.42"/>
    <n v="870"/>
    <n v="6203.1"/>
    <n v="7.1300000000000008"/>
    <n v="3740"/>
    <n v="17368.13"/>
    <x v="3"/>
    <x v="0"/>
    <n v="4.6438850267379683"/>
    <s v="Product1"/>
    <x v="1"/>
    <s v="Growth Year"/>
  </r>
  <r>
    <n v="657"/>
    <d v="2012-03-12T00:00:00"/>
    <x v="2"/>
    <x v="9"/>
    <x v="9"/>
    <n v="392"/>
    <n v="1242.6400000000001"/>
    <n v="3.17"/>
    <n v="2659"/>
    <n v="16858.060000000001"/>
    <n v="6.3400000000000007"/>
    <n v="5805"/>
    <n v="31463.1"/>
    <n v="5.42"/>
    <n v="1491"/>
    <n v="10630.83"/>
    <n v="7.13"/>
    <n v="10347"/>
    <n v="60194.63"/>
    <x v="3"/>
    <x v="1"/>
    <n v="5.8175925389001639"/>
    <s v="Product3"/>
    <x v="0"/>
    <s v="Growth Year"/>
  </r>
  <r>
    <n v="658"/>
    <d v="2012-03-13T00:00:00"/>
    <x v="2"/>
    <x v="9"/>
    <x v="9"/>
    <n v="3363"/>
    <n v="10660.71"/>
    <n v="3.17"/>
    <n v="729"/>
    <n v="4621.8599999999997"/>
    <n v="6.34"/>
    <n v="4498"/>
    <n v="24379.16"/>
    <n v="5.42"/>
    <n v="1166"/>
    <n v="8313.58"/>
    <n v="7.13"/>
    <n v="9756"/>
    <n v="47975.31"/>
    <x v="3"/>
    <x v="2"/>
    <n v="4.9175184501845015"/>
    <s v="Product3"/>
    <x v="0"/>
    <s v="Growth Year"/>
  </r>
  <r>
    <n v="659"/>
    <d v="2012-03-14T00:00:00"/>
    <x v="2"/>
    <x v="9"/>
    <x v="9"/>
    <n v="2636"/>
    <n v="8356.1200000000008"/>
    <n v="3.17"/>
    <n v="3032"/>
    <n v="19222.88"/>
    <n v="6.3400000000000007"/>
    <n v="1502"/>
    <n v="8140.84"/>
    <n v="5.42"/>
    <n v="1141"/>
    <n v="8135.33"/>
    <n v="7.13"/>
    <n v="8311"/>
    <n v="43855.17"/>
    <x v="3"/>
    <x v="3"/>
    <n v="5.2767621224882681"/>
    <s v="Product2"/>
    <x v="0"/>
    <s v="Growth Year"/>
  </r>
  <r>
    <n v="660"/>
    <d v="2012-03-15T00:00:00"/>
    <x v="2"/>
    <x v="9"/>
    <x v="9"/>
    <n v="2861"/>
    <n v="9069.3700000000008"/>
    <n v="3.17"/>
    <n v="2512"/>
    <n v="15926.08"/>
    <n v="6.34"/>
    <n v="429"/>
    <n v="2325.1799999999998"/>
    <n v="5.42"/>
    <n v="320"/>
    <n v="2281.6"/>
    <n v="7.13"/>
    <n v="6122"/>
    <n v="29602.23"/>
    <x v="3"/>
    <x v="4"/>
    <n v="4.8353854949362951"/>
    <s v="Product2"/>
    <x v="1"/>
    <s v="Growth Year"/>
  </r>
  <r>
    <n v="661"/>
    <d v="2012-03-16T00:00:00"/>
    <x v="2"/>
    <x v="9"/>
    <x v="9"/>
    <n v="3939"/>
    <n v="12486.63"/>
    <n v="3.17"/>
    <n v="748"/>
    <n v="4742.32"/>
    <n v="6.34"/>
    <n v="1100"/>
    <n v="5962"/>
    <n v="5.42"/>
    <n v="728"/>
    <n v="5190.6400000000003"/>
    <n v="7.1300000000000008"/>
    <n v="6515"/>
    <n v="28381.59"/>
    <x v="3"/>
    <x v="5"/>
    <n v="4.356345356868764"/>
    <s v="Product1"/>
    <x v="1"/>
    <s v="Growth Year"/>
  </r>
  <r>
    <n v="662"/>
    <d v="2012-03-17T00:00:00"/>
    <x v="2"/>
    <x v="9"/>
    <x v="9"/>
    <n v="3863"/>
    <n v="12245.71"/>
    <n v="3.17"/>
    <n v="1259"/>
    <n v="7982.06"/>
    <n v="6.3400000000000007"/>
    <n v="5300"/>
    <n v="28726"/>
    <n v="5.42"/>
    <n v="960"/>
    <n v="6844.8"/>
    <n v="7.13"/>
    <n v="11382"/>
    <n v="55798.57"/>
    <x v="3"/>
    <x v="6"/>
    <n v="4.9023519592338785"/>
    <s v="Product3"/>
    <x v="0"/>
    <s v="Growth Year"/>
  </r>
  <r>
    <n v="663"/>
    <d v="2012-03-18T00:00:00"/>
    <x v="2"/>
    <x v="9"/>
    <x v="9"/>
    <n v="3565"/>
    <n v="11301.05"/>
    <n v="3.17"/>
    <n v="3746"/>
    <n v="23749.64"/>
    <n v="6.34"/>
    <n v="4954"/>
    <n v="26850.68"/>
    <n v="5.42"/>
    <n v="2000"/>
    <n v="14260"/>
    <n v="7.13"/>
    <n v="14265"/>
    <n v="76161.37"/>
    <x v="3"/>
    <x v="0"/>
    <n v="5.3390375043813529"/>
    <s v="Product3"/>
    <x v="2"/>
    <s v="Growth Year"/>
  </r>
  <r>
    <n v="664"/>
    <d v="2012-03-19T00:00:00"/>
    <x v="2"/>
    <x v="9"/>
    <x v="9"/>
    <n v="5964"/>
    <n v="18905.88"/>
    <n v="3.17"/>
    <n v="305"/>
    <n v="1933.7"/>
    <n v="6.34"/>
    <n v="1441"/>
    <n v="7810.22"/>
    <n v="5.42"/>
    <n v="1729"/>
    <n v="12327.77"/>
    <n v="7.13"/>
    <n v="9439"/>
    <n v="40977.57"/>
    <x v="3"/>
    <x v="1"/>
    <n v="4.3413041635766501"/>
    <s v="Product1"/>
    <x v="0"/>
    <s v="Growth Year"/>
  </r>
  <r>
    <n v="665"/>
    <d v="2012-03-20T00:00:00"/>
    <x v="2"/>
    <x v="9"/>
    <x v="9"/>
    <n v="394"/>
    <n v="1248.98"/>
    <n v="3.17"/>
    <n v="2889"/>
    <n v="18316.259999999998"/>
    <n v="6.34"/>
    <n v="784"/>
    <n v="4249.28"/>
    <n v="5.42"/>
    <n v="1639"/>
    <n v="11686.07"/>
    <n v="7.13"/>
    <n v="5706"/>
    <n v="35500.589999999997"/>
    <x v="3"/>
    <x v="2"/>
    <n v="6.2216246056782332"/>
    <s v="Product2"/>
    <x v="1"/>
    <s v="Growth Year"/>
  </r>
  <r>
    <n v="666"/>
    <d v="2012-03-21T00:00:00"/>
    <x v="2"/>
    <x v="9"/>
    <x v="9"/>
    <n v="1321"/>
    <n v="4187.57"/>
    <n v="3.17"/>
    <n v="3008"/>
    <n v="19070.72"/>
    <n v="6.3400000000000007"/>
    <n v="2360"/>
    <n v="12791.2"/>
    <n v="5.42"/>
    <n v="1418"/>
    <n v="10110.34"/>
    <n v="7.13"/>
    <n v="8107"/>
    <n v="46159.83"/>
    <x v="3"/>
    <x v="3"/>
    <n v="5.6938238559269765"/>
    <s v="Product2"/>
    <x v="0"/>
    <s v="Growth Year"/>
  </r>
  <r>
    <n v="667"/>
    <d v="2012-03-22T00:00:00"/>
    <x v="2"/>
    <x v="9"/>
    <x v="9"/>
    <n v="4471"/>
    <n v="14173.07"/>
    <n v="3.17"/>
    <n v="612"/>
    <n v="3880.08"/>
    <n v="6.34"/>
    <n v="5155"/>
    <n v="27940.1"/>
    <n v="5.42"/>
    <n v="1260"/>
    <n v="8983.7999999999993"/>
    <n v="7.129999999999999"/>
    <n v="11498"/>
    <n v="54977.05"/>
    <x v="3"/>
    <x v="4"/>
    <n v="4.7814445990607064"/>
    <s v="Product3"/>
    <x v="0"/>
    <s v="Growth Year"/>
  </r>
  <r>
    <n v="668"/>
    <d v="2012-03-23T00:00:00"/>
    <x v="2"/>
    <x v="9"/>
    <x v="9"/>
    <n v="5930"/>
    <n v="18798.099999999999"/>
    <n v="3.17"/>
    <n v="3602"/>
    <n v="22836.68"/>
    <n v="6.34"/>
    <n v="3659"/>
    <n v="19831.78"/>
    <n v="5.42"/>
    <n v="1548"/>
    <n v="11037.24"/>
    <n v="7.13"/>
    <n v="14739"/>
    <n v="72503.8"/>
    <x v="3"/>
    <x v="5"/>
    <n v="4.9191804057263049"/>
    <s v="Product2"/>
    <x v="2"/>
    <s v="Growth Year"/>
  </r>
  <r>
    <n v="669"/>
    <d v="2012-03-24T00:00:00"/>
    <x v="2"/>
    <x v="9"/>
    <x v="9"/>
    <n v="1830"/>
    <n v="5801.1"/>
    <n v="3.17"/>
    <n v="3371"/>
    <n v="21372.14"/>
    <n v="6.34"/>
    <n v="652"/>
    <n v="3533.84"/>
    <n v="5.42"/>
    <n v="1265"/>
    <n v="9019.4500000000007"/>
    <n v="7.1300000000000008"/>
    <n v="7118"/>
    <n v="39726.53"/>
    <x v="3"/>
    <x v="6"/>
    <n v="5.5811365552121384"/>
    <s v="Product2"/>
    <x v="1"/>
    <s v="Growth Year"/>
  </r>
  <r>
    <n v="670"/>
    <d v="2012-03-25T00:00:00"/>
    <x v="2"/>
    <x v="9"/>
    <x v="9"/>
    <n v="6674"/>
    <n v="21156.58"/>
    <n v="3.17"/>
    <n v="2420"/>
    <n v="15342.8"/>
    <n v="6.34"/>
    <n v="872"/>
    <n v="4726.24"/>
    <n v="5.42"/>
    <n v="766"/>
    <n v="5461.58"/>
    <n v="7.13"/>
    <n v="10732"/>
    <n v="46687.199999999997"/>
    <x v="3"/>
    <x v="0"/>
    <n v="4.3502795378307866"/>
    <s v="Product1"/>
    <x v="0"/>
    <s v="Growth Year"/>
  </r>
  <r>
    <n v="671"/>
    <d v="2012-03-26T00:00:00"/>
    <x v="2"/>
    <x v="9"/>
    <x v="9"/>
    <n v="4214"/>
    <n v="13358.38"/>
    <n v="3.17"/>
    <n v="3501"/>
    <n v="22196.34"/>
    <n v="6.34"/>
    <n v="3964"/>
    <n v="21484.880000000001"/>
    <n v="5.42"/>
    <n v="1145"/>
    <n v="8163.85"/>
    <n v="7.13"/>
    <n v="12824"/>
    <n v="65203.45"/>
    <x v="3"/>
    <x v="1"/>
    <n v="5.0844861197754208"/>
    <s v="Product2"/>
    <x v="0"/>
    <s v="Growth Year"/>
  </r>
  <r>
    <n v="672"/>
    <d v="2012-03-27T00:00:00"/>
    <x v="2"/>
    <x v="9"/>
    <x v="9"/>
    <n v="431"/>
    <n v="1366.27"/>
    <n v="3.17"/>
    <n v="1943"/>
    <n v="12318.62"/>
    <n v="6.3400000000000007"/>
    <n v="5869"/>
    <n v="31809.98"/>
    <n v="5.42"/>
    <n v="1915"/>
    <n v="13653.95"/>
    <n v="7.1300000000000008"/>
    <n v="10158"/>
    <n v="59148.82"/>
    <x v="3"/>
    <x v="2"/>
    <n v="5.8228804882850955"/>
    <s v="Product3"/>
    <x v="0"/>
    <s v="Growth Year"/>
  </r>
  <r>
    <n v="673"/>
    <d v="2012-03-28T00:00:00"/>
    <x v="2"/>
    <x v="9"/>
    <x v="9"/>
    <n v="2337"/>
    <n v="7408.29"/>
    <n v="3.17"/>
    <n v="982"/>
    <n v="6225.88"/>
    <n v="6.34"/>
    <n v="1970"/>
    <n v="10677.4"/>
    <n v="5.42"/>
    <n v="964"/>
    <n v="6873.32"/>
    <n v="7.13"/>
    <n v="6253"/>
    <n v="31184.89"/>
    <x v="3"/>
    <x v="3"/>
    <n v="4.987188549496242"/>
    <s v="Product3"/>
    <x v="1"/>
    <s v="Growth Year"/>
  </r>
  <r>
    <n v="674"/>
    <d v="2012-03-29T00:00:00"/>
    <x v="2"/>
    <x v="9"/>
    <x v="9"/>
    <n v="4712"/>
    <n v="14937.04"/>
    <n v="3.17"/>
    <n v="3810"/>
    <n v="24155.4"/>
    <n v="6.3400000000000007"/>
    <n v="4462"/>
    <n v="24184.04"/>
    <n v="5.42"/>
    <n v="877"/>
    <n v="6253.01"/>
    <n v="7.13"/>
    <n v="13861"/>
    <n v="69529.490000000005"/>
    <x v="3"/>
    <x v="4"/>
    <n v="5.0161958011687471"/>
    <s v="Product3"/>
    <x v="0"/>
    <s v="Growth Year"/>
  </r>
  <r>
    <n v="675"/>
    <d v="2012-03-30T00:00:00"/>
    <x v="2"/>
    <x v="9"/>
    <x v="9"/>
    <n v="2055"/>
    <n v="6514.35"/>
    <n v="3.17"/>
    <n v="3870"/>
    <n v="24535.8"/>
    <n v="6.34"/>
    <n v="5968"/>
    <n v="32346.560000000001"/>
    <n v="5.42"/>
    <n v="251"/>
    <n v="1789.63"/>
    <n v="7.1300000000000008"/>
    <n v="12144"/>
    <n v="65186.34"/>
    <x v="3"/>
    <x v="5"/>
    <n v="5.3677816205533597"/>
    <s v="Product3"/>
    <x v="0"/>
    <s v="Growth Year"/>
  </r>
  <r>
    <n v="676"/>
    <d v="2012-03-31T00:00:00"/>
    <x v="2"/>
    <x v="9"/>
    <x v="9"/>
    <n v="5314"/>
    <n v="16845.38"/>
    <n v="3.17"/>
    <n v="1435"/>
    <n v="9097.9"/>
    <n v="6.34"/>
    <n v="3269"/>
    <n v="17717.98"/>
    <n v="5.42"/>
    <n v="1220"/>
    <n v="8698.6"/>
    <n v="7.13"/>
    <n v="11238"/>
    <n v="52359.86"/>
    <x v="3"/>
    <x v="6"/>
    <n v="4.6591795693183844"/>
    <s v="Product3"/>
    <x v="0"/>
    <s v="Growth Year"/>
  </r>
  <r>
    <n v="677"/>
    <d v="2012-04-01T00:00:00"/>
    <x v="2"/>
    <x v="10"/>
    <x v="10"/>
    <n v="1434"/>
    <n v="4545.78"/>
    <n v="3.17"/>
    <n v="1002"/>
    <n v="6352.68"/>
    <n v="6.34"/>
    <n v="5702"/>
    <n v="30904.84"/>
    <n v="5.42"/>
    <n v="439"/>
    <n v="3130.07"/>
    <n v="7.1300000000000008"/>
    <n v="8577"/>
    <n v="44933.37"/>
    <x v="0"/>
    <x v="0"/>
    <n v="5.2388212661769851"/>
    <s v="Product3"/>
    <x v="0"/>
    <s v="Growth Year"/>
  </r>
  <r>
    <n v="678"/>
    <d v="2012-04-02T00:00:00"/>
    <x v="2"/>
    <x v="10"/>
    <x v="10"/>
    <n v="6486"/>
    <n v="20560.62"/>
    <n v="3.17"/>
    <n v="829"/>
    <n v="5255.86"/>
    <n v="6.34"/>
    <n v="4413"/>
    <n v="23918.46"/>
    <n v="5.42"/>
    <n v="1196"/>
    <n v="8527.48"/>
    <n v="7.13"/>
    <n v="12924"/>
    <n v="58262.42"/>
    <x v="0"/>
    <x v="1"/>
    <n v="4.5080795419374802"/>
    <s v="Product3"/>
    <x v="0"/>
    <s v="Growth Year"/>
  </r>
  <r>
    <n v="679"/>
    <d v="2012-04-03T00:00:00"/>
    <x v="2"/>
    <x v="10"/>
    <x v="10"/>
    <n v="4554"/>
    <n v="14436.18"/>
    <n v="3.17"/>
    <n v="2235"/>
    <n v="14169.9"/>
    <n v="6.34"/>
    <n v="5375"/>
    <n v="29132.5"/>
    <n v="5.42"/>
    <n v="1660"/>
    <n v="11835.8"/>
    <n v="7.13"/>
    <n v="13824"/>
    <n v="69574.38"/>
    <x v="0"/>
    <x v="2"/>
    <n v="5.0328689236111117"/>
    <s v="Product3"/>
    <x v="0"/>
    <s v="Growth Year"/>
  </r>
  <r>
    <n v="680"/>
    <d v="2012-04-04T00:00:00"/>
    <x v="2"/>
    <x v="10"/>
    <x v="10"/>
    <n v="7170"/>
    <n v="22728.9"/>
    <n v="3.17"/>
    <n v="796"/>
    <n v="5046.6400000000003"/>
    <n v="6.3400000000000007"/>
    <n v="3843"/>
    <n v="20829.060000000001"/>
    <n v="5.42"/>
    <n v="1109"/>
    <n v="7907.17"/>
    <n v="7.13"/>
    <n v="12918"/>
    <n v="56511.77"/>
    <x v="0"/>
    <x v="3"/>
    <n v="4.3746531970893328"/>
    <s v="Product1"/>
    <x v="0"/>
    <s v="Growth Year"/>
  </r>
  <r>
    <n v="681"/>
    <d v="2012-04-05T00:00:00"/>
    <x v="2"/>
    <x v="10"/>
    <x v="10"/>
    <n v="5183"/>
    <n v="16430.11"/>
    <n v="3.17"/>
    <n v="2233"/>
    <n v="14157.22"/>
    <n v="6.34"/>
    <n v="2631"/>
    <n v="14260.02"/>
    <n v="5.42"/>
    <n v="376"/>
    <n v="2680.88"/>
    <n v="7.13"/>
    <n v="10423"/>
    <n v="47528.23"/>
    <x v="0"/>
    <x v="4"/>
    <n v="4.5599376379161471"/>
    <s v="Product1"/>
    <x v="0"/>
    <s v="Growth Year"/>
  </r>
  <r>
    <n v="682"/>
    <d v="2012-04-06T00:00:00"/>
    <x v="2"/>
    <x v="10"/>
    <x v="10"/>
    <n v="5010"/>
    <n v="15881.7"/>
    <n v="3.17"/>
    <n v="917"/>
    <n v="5813.78"/>
    <n v="6.34"/>
    <n v="4451"/>
    <n v="24124.42"/>
    <n v="5.42"/>
    <n v="1713"/>
    <n v="12213.69"/>
    <n v="7.13"/>
    <n v="12091"/>
    <n v="58033.59"/>
    <x v="0"/>
    <x v="5"/>
    <n v="4.7997345132743359"/>
    <s v="Product3"/>
    <x v="0"/>
    <s v="Growth Year"/>
  </r>
  <r>
    <n v="683"/>
    <d v="2012-04-07T00:00:00"/>
    <x v="2"/>
    <x v="10"/>
    <x v="10"/>
    <n v="6583"/>
    <n v="20868.11"/>
    <n v="3.17"/>
    <n v="2757"/>
    <n v="17479.38"/>
    <n v="6.3400000000000007"/>
    <n v="1199"/>
    <n v="6498.58"/>
    <n v="5.42"/>
    <n v="1801"/>
    <n v="12841.13"/>
    <n v="7.13"/>
    <n v="12340"/>
    <n v="57687.199999999997"/>
    <x v="0"/>
    <x v="6"/>
    <n v="4.6748136142625603"/>
    <s v="Product1"/>
    <x v="0"/>
    <s v="Growth Year"/>
  </r>
  <r>
    <n v="684"/>
    <d v="2012-04-08T00:00:00"/>
    <x v="2"/>
    <x v="10"/>
    <x v="10"/>
    <n v="6574"/>
    <n v="20839.580000000002"/>
    <n v="3.17"/>
    <n v="1103"/>
    <n v="6993.02"/>
    <n v="6.3400000000000007"/>
    <n v="4475"/>
    <n v="24254.5"/>
    <n v="5.42"/>
    <n v="1465"/>
    <n v="10445.450000000001"/>
    <n v="7.1300000000000008"/>
    <n v="13617"/>
    <n v="62532.55"/>
    <x v="0"/>
    <x v="0"/>
    <n v="4.5922413160020561"/>
    <s v="Product3"/>
    <x v="0"/>
    <s v="Growth Year"/>
  </r>
  <r>
    <n v="685"/>
    <d v="2012-04-09T00:00:00"/>
    <x v="2"/>
    <x v="10"/>
    <x v="10"/>
    <n v="7514"/>
    <n v="23819.38"/>
    <n v="3.17"/>
    <n v="1288"/>
    <n v="8165.92"/>
    <n v="6.34"/>
    <n v="1313"/>
    <n v="7116.46"/>
    <n v="5.42"/>
    <n v="288"/>
    <n v="2053.44"/>
    <n v="7.13"/>
    <n v="10403"/>
    <n v="41155.199999999997"/>
    <x v="0"/>
    <x v="1"/>
    <n v="3.9560895895414783"/>
    <s v="Product1"/>
    <x v="0"/>
    <s v="Growth Year"/>
  </r>
  <r>
    <n v="686"/>
    <d v="2012-04-10T00:00:00"/>
    <x v="2"/>
    <x v="10"/>
    <x v="10"/>
    <n v="5208"/>
    <n v="16509.36"/>
    <n v="3.17"/>
    <n v="2196"/>
    <n v="13922.64"/>
    <n v="6.34"/>
    <n v="4442"/>
    <n v="24075.64"/>
    <n v="5.42"/>
    <n v="1505"/>
    <n v="10730.65"/>
    <n v="7.13"/>
    <n v="13351"/>
    <n v="65238.29"/>
    <x v="0"/>
    <x v="2"/>
    <n v="4.8863972736124639"/>
    <s v="Product3"/>
    <x v="0"/>
    <s v="Growth Year"/>
  </r>
  <r>
    <n v="687"/>
    <d v="2012-04-11T00:00:00"/>
    <x v="2"/>
    <x v="10"/>
    <x v="10"/>
    <n v="981"/>
    <n v="3109.77"/>
    <n v="3.17"/>
    <n v="3014"/>
    <n v="19108.759999999998"/>
    <n v="6.34"/>
    <n v="575"/>
    <n v="3116.5"/>
    <n v="5.42"/>
    <n v="1358"/>
    <n v="9682.5400000000009"/>
    <n v="7.1300000000000008"/>
    <n v="5928"/>
    <n v="35017.57"/>
    <x v="0"/>
    <x v="3"/>
    <n v="5.9071474358974356"/>
    <s v="Product2"/>
    <x v="1"/>
    <s v="Growth Year"/>
  </r>
  <r>
    <n v="688"/>
    <d v="2012-04-12T00:00:00"/>
    <x v="2"/>
    <x v="10"/>
    <x v="10"/>
    <n v="1307"/>
    <n v="4143.1899999999996"/>
    <n v="3.17"/>
    <n v="1364"/>
    <n v="8647.76"/>
    <n v="6.34"/>
    <n v="3149"/>
    <n v="17067.580000000002"/>
    <n v="5.4200000000000008"/>
    <n v="1261"/>
    <n v="8990.93"/>
    <n v="7.13"/>
    <n v="7081"/>
    <n v="38849.46"/>
    <x v="0"/>
    <x v="4"/>
    <n v="5.4864369439344722"/>
    <s v="Product3"/>
    <x v="1"/>
    <s v="Growth Year"/>
  </r>
  <r>
    <n v="689"/>
    <d v="2012-04-13T00:00:00"/>
    <x v="2"/>
    <x v="10"/>
    <x v="10"/>
    <n v="5955"/>
    <n v="18877.349999999999"/>
    <n v="3.17"/>
    <n v="1328"/>
    <n v="8419.52"/>
    <n v="6.3400000000000007"/>
    <n v="1169"/>
    <n v="6335.98"/>
    <n v="5.42"/>
    <n v="1109"/>
    <n v="7907.17"/>
    <n v="7.13"/>
    <n v="9561"/>
    <n v="41540.019999999997"/>
    <x v="0"/>
    <x v="5"/>
    <n v="4.344735906285953"/>
    <s v="Product1"/>
    <x v="0"/>
    <s v="Growth Year"/>
  </r>
  <r>
    <n v="690"/>
    <d v="2012-04-14T00:00:00"/>
    <x v="2"/>
    <x v="10"/>
    <x v="10"/>
    <n v="5024"/>
    <n v="15926.08"/>
    <n v="3.17"/>
    <n v="3803"/>
    <n v="24111.02"/>
    <n v="6.34"/>
    <n v="409"/>
    <n v="2216.7800000000002"/>
    <n v="5.4200000000000008"/>
    <n v="851"/>
    <n v="6067.63"/>
    <n v="7.13"/>
    <n v="10087"/>
    <n v="48321.51"/>
    <x v="0"/>
    <x v="6"/>
    <n v="4.7904738772677709"/>
    <s v="Product2"/>
    <x v="0"/>
    <s v="Growth Year"/>
  </r>
  <r>
    <n v="691"/>
    <d v="2012-04-15T00:00:00"/>
    <x v="2"/>
    <x v="10"/>
    <x v="10"/>
    <n v="1966"/>
    <n v="6232.22"/>
    <n v="3.17"/>
    <n v="1469"/>
    <n v="9313.4599999999991"/>
    <n v="6.339999999999999"/>
    <n v="5632"/>
    <n v="30525.439999999999"/>
    <n v="5.42"/>
    <n v="1152"/>
    <n v="8213.76"/>
    <n v="7.13"/>
    <n v="10219"/>
    <n v="54284.88"/>
    <x v="0"/>
    <x v="0"/>
    <n v="5.3121518739602696"/>
    <s v="Product3"/>
    <x v="0"/>
    <s v="Growth Year"/>
  </r>
  <r>
    <n v="692"/>
    <d v="2012-04-16T00:00:00"/>
    <x v="2"/>
    <x v="10"/>
    <x v="10"/>
    <n v="7538"/>
    <n v="23895.46"/>
    <n v="3.17"/>
    <n v="2518"/>
    <n v="15964.12"/>
    <n v="6.3400000000000007"/>
    <n v="2017"/>
    <n v="10932.14"/>
    <n v="5.42"/>
    <n v="1175"/>
    <n v="8377.75"/>
    <n v="7.13"/>
    <n v="13248"/>
    <n v="59169.47"/>
    <x v="0"/>
    <x v="1"/>
    <n v="4.4662945350241543"/>
    <s v="Product1"/>
    <x v="0"/>
    <s v="Growth Year"/>
  </r>
  <r>
    <n v="693"/>
    <d v="2012-04-17T00:00:00"/>
    <x v="2"/>
    <x v="10"/>
    <x v="10"/>
    <n v="7189"/>
    <n v="22789.13"/>
    <n v="3.17"/>
    <n v="1385"/>
    <n v="8780.9"/>
    <n v="6.34"/>
    <n v="3309"/>
    <n v="17934.78"/>
    <n v="5.42"/>
    <n v="320"/>
    <n v="2281.6"/>
    <n v="7.13"/>
    <n v="12203"/>
    <n v="51786.41"/>
    <x v="0"/>
    <x v="2"/>
    <n v="4.2437441612718185"/>
    <s v="Product1"/>
    <x v="0"/>
    <s v="Growth Year"/>
  </r>
  <r>
    <n v="694"/>
    <d v="2012-04-18T00:00:00"/>
    <x v="2"/>
    <x v="10"/>
    <x v="10"/>
    <n v="6854"/>
    <n v="21727.18"/>
    <n v="3.17"/>
    <n v="1159"/>
    <n v="7348.06"/>
    <n v="6.3400000000000007"/>
    <n v="5474"/>
    <n v="29669.08"/>
    <n v="5.42"/>
    <n v="532"/>
    <n v="3793.16"/>
    <n v="7.13"/>
    <n v="14019"/>
    <n v="62537.48"/>
    <x v="0"/>
    <x v="3"/>
    <n v="4.4609087666737999"/>
    <s v="Product3"/>
    <x v="0"/>
    <s v="Growth Year"/>
  </r>
  <r>
    <n v="695"/>
    <d v="2012-04-19T00:00:00"/>
    <x v="2"/>
    <x v="10"/>
    <x v="10"/>
    <n v="7421"/>
    <n v="23524.57"/>
    <n v="3.17"/>
    <n v="2459"/>
    <n v="15590.06"/>
    <n v="6.34"/>
    <n v="5607"/>
    <n v="30389.94"/>
    <n v="5.42"/>
    <n v="1045"/>
    <n v="7450.85"/>
    <n v="7.1300000000000008"/>
    <n v="16532"/>
    <n v="76955.42"/>
    <x v="0"/>
    <x v="4"/>
    <n v="4.6549370917009432"/>
    <s v="Product3"/>
    <x v="2"/>
    <s v="Growth Year"/>
  </r>
  <r>
    <n v="696"/>
    <d v="2012-04-20T00:00:00"/>
    <x v="2"/>
    <x v="10"/>
    <x v="10"/>
    <n v="2008"/>
    <n v="6365.36"/>
    <n v="3.17"/>
    <n v="3492"/>
    <n v="22139.279999999999"/>
    <n v="6.34"/>
    <n v="4775"/>
    <n v="25880.5"/>
    <n v="5.42"/>
    <n v="1318"/>
    <n v="9397.34"/>
    <n v="7.13"/>
    <n v="11593"/>
    <n v="63782.48"/>
    <x v="0"/>
    <x v="5"/>
    <n v="5.5018097127576988"/>
    <s v="Product3"/>
    <x v="0"/>
    <s v="Growth Year"/>
  </r>
  <r>
    <n v="697"/>
    <d v="2012-04-21T00:00:00"/>
    <x v="2"/>
    <x v="10"/>
    <x v="10"/>
    <n v="3914"/>
    <n v="12407.38"/>
    <n v="3.17"/>
    <n v="2615"/>
    <n v="16579.099999999999"/>
    <n v="6.34"/>
    <n v="5922"/>
    <n v="32097.24"/>
    <n v="5.42"/>
    <n v="737"/>
    <n v="5254.81"/>
    <n v="7.1300000000000008"/>
    <n v="13188"/>
    <n v="66338.53"/>
    <x v="0"/>
    <x v="6"/>
    <n v="5.0302191386108586"/>
    <s v="Product3"/>
    <x v="0"/>
    <s v="Growth Year"/>
  </r>
  <r>
    <n v="698"/>
    <d v="2012-04-22T00:00:00"/>
    <x v="2"/>
    <x v="10"/>
    <x v="10"/>
    <n v="1339"/>
    <n v="4244.63"/>
    <n v="3.17"/>
    <n v="1947"/>
    <n v="12343.98"/>
    <n v="6.34"/>
    <n v="3441"/>
    <n v="18650.22"/>
    <n v="5.42"/>
    <n v="426"/>
    <n v="3037.38"/>
    <n v="7.13"/>
    <n v="7153"/>
    <n v="38276.21"/>
    <x v="0"/>
    <x v="0"/>
    <n v="5.3510708793513206"/>
    <s v="Product3"/>
    <x v="1"/>
    <s v="Growth Year"/>
  </r>
  <r>
    <n v="699"/>
    <d v="2012-04-23T00:00:00"/>
    <x v="2"/>
    <x v="10"/>
    <x v="10"/>
    <n v="2978"/>
    <n v="9440.26"/>
    <n v="3.17"/>
    <n v="1909"/>
    <n v="12103.06"/>
    <n v="6.34"/>
    <n v="4227"/>
    <n v="22910.34"/>
    <n v="5.42"/>
    <n v="541"/>
    <n v="3857.33"/>
    <n v="7.13"/>
    <n v="9655"/>
    <n v="48310.99"/>
    <x v="0"/>
    <x v="1"/>
    <n v="5.0037276022786115"/>
    <s v="Product3"/>
    <x v="0"/>
    <s v="Growth Year"/>
  </r>
  <r>
    <n v="700"/>
    <d v="2012-04-24T00:00:00"/>
    <x v="2"/>
    <x v="10"/>
    <x v="10"/>
    <n v="3678"/>
    <n v="11659.26"/>
    <n v="3.17"/>
    <n v="2961"/>
    <n v="18772.740000000002"/>
    <n v="6.3400000000000007"/>
    <n v="2331"/>
    <n v="12634.02"/>
    <n v="5.42"/>
    <n v="900"/>
    <n v="6417"/>
    <n v="7.13"/>
    <n v="9870"/>
    <n v="49483.02"/>
    <x v="0"/>
    <x v="2"/>
    <n v="5.0134772036474162"/>
    <s v="Product2"/>
    <x v="0"/>
    <s v="Growth Year"/>
  </r>
  <r>
    <n v="701"/>
    <d v="2012-04-25T00:00:00"/>
    <x v="2"/>
    <x v="10"/>
    <x v="10"/>
    <n v="6854"/>
    <n v="21727.18"/>
    <n v="3.17"/>
    <n v="3455"/>
    <n v="21904.7"/>
    <n v="6.34"/>
    <n v="5228"/>
    <n v="28335.759999999998"/>
    <n v="5.42"/>
    <n v="536"/>
    <n v="3821.68"/>
    <n v="7.13"/>
    <n v="16073"/>
    <n v="75789.320000000007"/>
    <x v="0"/>
    <x v="3"/>
    <n v="4.7153188577116909"/>
    <s v="Product3"/>
    <x v="2"/>
    <s v="Growth Year"/>
  </r>
  <r>
    <n v="702"/>
    <d v="2012-04-26T00:00:00"/>
    <x v="2"/>
    <x v="10"/>
    <x v="10"/>
    <n v="4897"/>
    <n v="15523.49"/>
    <n v="3.17"/>
    <n v="3087"/>
    <n v="19571.580000000002"/>
    <n v="6.3400000000000007"/>
    <n v="1736"/>
    <n v="9409.1200000000008"/>
    <n v="5.4200000000000008"/>
    <n v="455"/>
    <n v="3244.15"/>
    <n v="7.13"/>
    <n v="10175"/>
    <n v="47748.34"/>
    <x v="0"/>
    <x v="4"/>
    <n v="4.6927115479115473"/>
    <s v="Product2"/>
    <x v="0"/>
    <s v="Growth Year"/>
  </r>
  <r>
    <n v="703"/>
    <d v="2012-04-27T00:00:00"/>
    <x v="2"/>
    <x v="10"/>
    <x v="10"/>
    <n v="6596"/>
    <n v="20909.32"/>
    <n v="3.17"/>
    <n v="793"/>
    <n v="5027.62"/>
    <n v="6.34"/>
    <n v="5048"/>
    <n v="27360.16"/>
    <n v="5.42"/>
    <n v="661"/>
    <n v="4712.93"/>
    <n v="7.1300000000000008"/>
    <n v="13098"/>
    <n v="58010.03"/>
    <x v="0"/>
    <x v="5"/>
    <n v="4.4289227362956174"/>
    <s v="Product3"/>
    <x v="0"/>
    <s v="Growth Year"/>
  </r>
  <r>
    <n v="704"/>
    <d v="2012-04-28T00:00:00"/>
    <x v="2"/>
    <x v="10"/>
    <x v="10"/>
    <n v="699"/>
    <n v="2215.83"/>
    <n v="3.17"/>
    <n v="1322"/>
    <n v="8381.48"/>
    <n v="6.34"/>
    <n v="3173"/>
    <n v="17197.66"/>
    <n v="5.42"/>
    <n v="1783"/>
    <n v="12712.79"/>
    <n v="7.1300000000000008"/>
    <n v="6977"/>
    <n v="40507.760000000002"/>
    <x v="0"/>
    <x v="6"/>
    <n v="5.8058993836892654"/>
    <s v="Product3"/>
    <x v="0"/>
    <s v="Growth Year"/>
  </r>
  <r>
    <n v="705"/>
    <d v="2012-04-29T00:00:00"/>
    <x v="2"/>
    <x v="10"/>
    <x v="10"/>
    <n v="5429"/>
    <n v="17209.93"/>
    <n v="3.17"/>
    <n v="1076"/>
    <n v="6821.84"/>
    <n v="6.34"/>
    <n v="2683"/>
    <n v="14541.86"/>
    <n v="5.42"/>
    <n v="1737"/>
    <n v="12384.81"/>
    <n v="7.13"/>
    <n v="10925"/>
    <n v="50958.44"/>
    <x v="0"/>
    <x v="0"/>
    <n v="4.6643881006864989"/>
    <s v="Product1"/>
    <x v="0"/>
    <s v="Growth Year"/>
  </r>
  <r>
    <n v="706"/>
    <d v="2012-04-30T00:00:00"/>
    <x v="2"/>
    <x v="10"/>
    <x v="10"/>
    <n v="5322"/>
    <n v="16870.740000000002"/>
    <n v="3.17"/>
    <n v="2324"/>
    <n v="14734.16"/>
    <n v="6.34"/>
    <n v="1362"/>
    <n v="7382.04"/>
    <n v="5.42"/>
    <n v="1268"/>
    <n v="9040.84"/>
    <n v="7.13"/>
    <n v="10276"/>
    <n v="48027.78"/>
    <x v="0"/>
    <x v="1"/>
    <n v="4.6737816270922536"/>
    <s v="Product1"/>
    <x v="0"/>
    <s v="Growth Year"/>
  </r>
  <r>
    <n v="707"/>
    <d v="2012-05-01T00:00:00"/>
    <x v="2"/>
    <x v="11"/>
    <x v="11"/>
    <n v="3994"/>
    <n v="12660.98"/>
    <n v="3.17"/>
    <n v="2319"/>
    <n v="14702.46"/>
    <n v="6.34"/>
    <n v="2623"/>
    <n v="14216.66"/>
    <n v="5.42"/>
    <n v="1189"/>
    <n v="8477.57"/>
    <n v="7.13"/>
    <n v="10125"/>
    <n v="50057.67"/>
    <x v="0"/>
    <x v="2"/>
    <n v="4.9439674074074071"/>
    <s v="Product2"/>
    <x v="0"/>
    <s v="Growth Year"/>
  </r>
  <r>
    <n v="708"/>
    <d v="2012-05-02T00:00:00"/>
    <x v="2"/>
    <x v="11"/>
    <x v="11"/>
    <n v="6741"/>
    <n v="21368.97"/>
    <n v="3.17"/>
    <n v="2102"/>
    <n v="13326.68"/>
    <n v="6.34"/>
    <n v="4125"/>
    <n v="22357.5"/>
    <n v="5.42"/>
    <n v="369"/>
    <n v="2630.97"/>
    <n v="7.13"/>
    <n v="13337"/>
    <n v="59684.12"/>
    <x v="0"/>
    <x v="3"/>
    <n v="4.4750783534528003"/>
    <s v="Product3"/>
    <x v="0"/>
    <s v="Growth Year"/>
  </r>
  <r>
    <n v="709"/>
    <d v="2012-05-03T00:00:00"/>
    <x v="2"/>
    <x v="11"/>
    <x v="11"/>
    <n v="1425"/>
    <n v="4517.25"/>
    <n v="3.17"/>
    <n v="3500"/>
    <n v="22190"/>
    <n v="6.34"/>
    <n v="2509"/>
    <n v="13598.78"/>
    <n v="5.42"/>
    <n v="1193"/>
    <n v="8506.09"/>
    <n v="7.13"/>
    <n v="8627"/>
    <n v="48812.12"/>
    <x v="0"/>
    <x v="4"/>
    <n v="5.6580642169931616"/>
    <s v="Product2"/>
    <x v="0"/>
    <s v="Growth Year"/>
  </r>
  <r>
    <n v="710"/>
    <d v="2012-05-04T00:00:00"/>
    <x v="2"/>
    <x v="11"/>
    <x v="11"/>
    <n v="5652"/>
    <n v="17916.84"/>
    <n v="3.17"/>
    <n v="1960"/>
    <n v="12426.4"/>
    <n v="6.34"/>
    <n v="5480"/>
    <n v="29701.599999999999"/>
    <n v="5.42"/>
    <n v="1127"/>
    <n v="8035.51"/>
    <n v="7.13"/>
    <n v="14219"/>
    <n v="68080.350000000006"/>
    <x v="0"/>
    <x v="5"/>
    <n v="4.7879843870877004"/>
    <s v="Product3"/>
    <x v="0"/>
    <s v="Growth Year"/>
  </r>
  <r>
    <n v="711"/>
    <d v="2012-05-05T00:00:00"/>
    <x v="2"/>
    <x v="11"/>
    <x v="11"/>
    <n v="1987"/>
    <n v="6298.79"/>
    <n v="3.17"/>
    <n v="2449"/>
    <n v="15526.66"/>
    <n v="6.34"/>
    <n v="3961"/>
    <n v="21468.62"/>
    <n v="5.42"/>
    <n v="1350"/>
    <n v="9625.5"/>
    <n v="7.13"/>
    <n v="9747"/>
    <n v="52919.57"/>
    <x v="0"/>
    <x v="6"/>
    <n v="5.4293187647481274"/>
    <s v="Product3"/>
    <x v="0"/>
    <s v="Growth Year"/>
  </r>
  <r>
    <n v="712"/>
    <d v="2012-05-06T00:00:00"/>
    <x v="2"/>
    <x v="11"/>
    <x v="11"/>
    <n v="2685"/>
    <n v="8511.4500000000007"/>
    <n v="3.17"/>
    <n v="1973"/>
    <n v="12508.82"/>
    <n v="6.34"/>
    <n v="3507"/>
    <n v="19007.939999999999"/>
    <n v="5.42"/>
    <n v="1632"/>
    <n v="11636.16"/>
    <n v="7.13"/>
    <n v="9797"/>
    <n v="51664.37"/>
    <x v="0"/>
    <x v="0"/>
    <n v="5.2734888231091155"/>
    <s v="Product3"/>
    <x v="0"/>
    <s v="Growth Year"/>
  </r>
  <r>
    <n v="713"/>
    <d v="2012-05-07T00:00:00"/>
    <x v="2"/>
    <x v="11"/>
    <x v="11"/>
    <n v="492"/>
    <n v="1559.64"/>
    <n v="3.17"/>
    <n v="3298"/>
    <n v="20909.32"/>
    <n v="6.34"/>
    <n v="3895"/>
    <n v="21110.9"/>
    <n v="5.4200000000000008"/>
    <n v="782"/>
    <n v="5575.66"/>
    <n v="7.13"/>
    <n v="8467"/>
    <n v="49155.519999999997"/>
    <x v="0"/>
    <x v="1"/>
    <n v="5.8055415141136173"/>
    <s v="Product3"/>
    <x v="0"/>
    <s v="Growth Year"/>
  </r>
  <r>
    <n v="714"/>
    <d v="2012-05-08T00:00:00"/>
    <x v="2"/>
    <x v="11"/>
    <x v="11"/>
    <n v="4226"/>
    <n v="13396.42"/>
    <n v="3.17"/>
    <n v="2563"/>
    <n v="16249.42"/>
    <n v="6.34"/>
    <n v="3636"/>
    <n v="19707.12"/>
    <n v="5.42"/>
    <n v="1041"/>
    <n v="7422.33"/>
    <n v="7.13"/>
    <n v="11466"/>
    <n v="56775.29"/>
    <x v="0"/>
    <x v="2"/>
    <n v="4.9516213151927442"/>
    <s v="Product3"/>
    <x v="0"/>
    <s v="Growth Year"/>
  </r>
  <r>
    <n v="715"/>
    <d v="2012-05-09T00:00:00"/>
    <x v="2"/>
    <x v="11"/>
    <x v="11"/>
    <n v="2201"/>
    <n v="6977.17"/>
    <n v="3.17"/>
    <n v="2312"/>
    <n v="14658.08"/>
    <n v="6.34"/>
    <n v="3120"/>
    <n v="16910.400000000001"/>
    <n v="5.4200000000000008"/>
    <n v="1182"/>
    <n v="8427.66"/>
    <n v="7.13"/>
    <n v="8815"/>
    <n v="46973.31"/>
    <x v="0"/>
    <x v="3"/>
    <n v="5.3287929665343166"/>
    <s v="Product3"/>
    <x v="0"/>
    <s v="Growth Year"/>
  </r>
  <r>
    <n v="716"/>
    <d v="2012-05-10T00:00:00"/>
    <x v="2"/>
    <x v="11"/>
    <x v="11"/>
    <n v="3901"/>
    <n v="12366.17"/>
    <n v="3.17"/>
    <n v="557"/>
    <n v="3531.38"/>
    <n v="6.34"/>
    <n v="4564"/>
    <n v="24736.880000000001"/>
    <n v="5.42"/>
    <n v="613"/>
    <n v="4370.6899999999996"/>
    <n v="7.129999999999999"/>
    <n v="9635"/>
    <n v="45005.120000000003"/>
    <x v="0"/>
    <x v="4"/>
    <n v="4.6710036325895175"/>
    <s v="Product3"/>
    <x v="0"/>
    <s v="Growth Year"/>
  </r>
  <r>
    <n v="717"/>
    <d v="2012-05-11T00:00:00"/>
    <x v="2"/>
    <x v="11"/>
    <x v="11"/>
    <n v="1582"/>
    <n v="5014.9399999999996"/>
    <n v="3.17"/>
    <n v="3386"/>
    <n v="21467.24"/>
    <n v="6.3400000000000007"/>
    <n v="5422"/>
    <n v="29387.24"/>
    <n v="5.42"/>
    <n v="1685"/>
    <n v="12014.05"/>
    <n v="7.13"/>
    <n v="12075"/>
    <n v="67883.47"/>
    <x v="0"/>
    <x v="5"/>
    <n v="5.6218194616977231"/>
    <s v="Product3"/>
    <x v="0"/>
    <s v="Growth Year"/>
  </r>
  <r>
    <n v="718"/>
    <d v="2012-05-12T00:00:00"/>
    <x v="2"/>
    <x v="11"/>
    <x v="11"/>
    <n v="7208"/>
    <n v="22849.360000000001"/>
    <n v="3.17"/>
    <n v="2927"/>
    <n v="18557.18"/>
    <n v="6.34"/>
    <n v="4800"/>
    <n v="26016"/>
    <n v="5.42"/>
    <n v="1717"/>
    <n v="12242.21"/>
    <n v="7.13"/>
    <n v="16652"/>
    <n v="79664.75"/>
    <x v="0"/>
    <x v="6"/>
    <n v="4.7840950036031709"/>
    <s v="Product3"/>
    <x v="2"/>
    <s v="Growth Year"/>
  </r>
  <r>
    <n v="719"/>
    <d v="2012-05-13T00:00:00"/>
    <x v="2"/>
    <x v="11"/>
    <x v="11"/>
    <n v="2996"/>
    <n v="9497.32"/>
    <n v="3.17"/>
    <n v="1782"/>
    <n v="11297.88"/>
    <n v="6.34"/>
    <n v="1642"/>
    <n v="8899.64"/>
    <n v="5.42"/>
    <n v="1729"/>
    <n v="12327.77"/>
    <n v="7.13"/>
    <n v="8149"/>
    <n v="42022.61"/>
    <x v="0"/>
    <x v="0"/>
    <n v="5.1567812001472575"/>
    <s v="Product4"/>
    <x v="0"/>
    <s v="Growth Year"/>
  </r>
  <r>
    <n v="720"/>
    <d v="2012-05-14T00:00:00"/>
    <x v="2"/>
    <x v="11"/>
    <x v="11"/>
    <n v="7050"/>
    <n v="22348.5"/>
    <n v="3.17"/>
    <n v="3285"/>
    <n v="20826.900000000001"/>
    <n v="6.3400000000000007"/>
    <n v="5807"/>
    <n v="31473.94"/>
    <n v="5.42"/>
    <n v="601"/>
    <n v="4285.13"/>
    <n v="7.13"/>
    <n v="16743"/>
    <n v="78934.47"/>
    <x v="0"/>
    <x v="1"/>
    <n v="4.7144759003762768"/>
    <s v="Product3"/>
    <x v="2"/>
    <s v="Growth Year"/>
  </r>
  <r>
    <n v="721"/>
    <d v="2012-05-15T00:00:00"/>
    <x v="2"/>
    <x v="11"/>
    <x v="11"/>
    <n v="7272"/>
    <n v="23052.240000000002"/>
    <n v="3.17"/>
    <n v="1982"/>
    <n v="12565.88"/>
    <n v="6.34"/>
    <n v="5260"/>
    <n v="28509.200000000001"/>
    <n v="5.42"/>
    <n v="1269"/>
    <n v="9047.9699999999993"/>
    <n v="7.13"/>
    <n v="15783"/>
    <n v="73175.289999999994"/>
    <x v="0"/>
    <x v="2"/>
    <n v="4.6363359310650694"/>
    <s v="Product3"/>
    <x v="2"/>
    <s v="Growth Year"/>
  </r>
  <r>
    <n v="722"/>
    <d v="2012-05-16T00:00:00"/>
    <x v="2"/>
    <x v="11"/>
    <x v="11"/>
    <n v="5094"/>
    <n v="16147.98"/>
    <n v="3.17"/>
    <n v="1588"/>
    <n v="10067.92"/>
    <n v="6.34"/>
    <n v="4648"/>
    <n v="25192.16"/>
    <n v="5.42"/>
    <n v="1176"/>
    <n v="8384.8799999999992"/>
    <n v="7.129999999999999"/>
    <n v="12506"/>
    <n v="59792.94"/>
    <x v="0"/>
    <x v="3"/>
    <n v="4.7811402526787141"/>
    <s v="Product3"/>
    <x v="0"/>
    <s v="Growth Year"/>
  </r>
  <r>
    <n v="723"/>
    <d v="2012-05-17T00:00:00"/>
    <x v="2"/>
    <x v="11"/>
    <x v="11"/>
    <n v="3665"/>
    <n v="11618.05"/>
    <n v="3.17"/>
    <n v="3274"/>
    <n v="20757.16"/>
    <n v="6.34"/>
    <n v="1525"/>
    <n v="8265.5"/>
    <n v="5.42"/>
    <n v="531"/>
    <n v="3786.03"/>
    <n v="7.1300000000000008"/>
    <n v="8995"/>
    <n v="44426.74"/>
    <x v="0"/>
    <x v="4"/>
    <n v="4.9390483602001112"/>
    <s v="Product2"/>
    <x v="0"/>
    <s v="Growth Year"/>
  </r>
  <r>
    <n v="724"/>
    <d v="2012-05-18T00:00:00"/>
    <x v="2"/>
    <x v="11"/>
    <x v="11"/>
    <n v="5377"/>
    <n v="17045.09"/>
    <n v="3.17"/>
    <n v="3018"/>
    <n v="19134.12"/>
    <n v="6.34"/>
    <n v="4728"/>
    <n v="25625.759999999998"/>
    <n v="5.42"/>
    <n v="681"/>
    <n v="4855.53"/>
    <n v="7.13"/>
    <n v="13804"/>
    <n v="66660.5"/>
    <x v="0"/>
    <x v="5"/>
    <n v="4.829071283685888"/>
    <s v="Product3"/>
    <x v="0"/>
    <s v="Growth Year"/>
  </r>
  <r>
    <n v="725"/>
    <d v="2012-05-19T00:00:00"/>
    <x v="2"/>
    <x v="11"/>
    <x v="11"/>
    <n v="1468"/>
    <n v="4653.5600000000004"/>
    <n v="3.17"/>
    <n v="1684"/>
    <n v="10676.56"/>
    <n v="6.34"/>
    <n v="5096"/>
    <n v="27620.32"/>
    <n v="5.42"/>
    <n v="1431"/>
    <n v="10203.030000000001"/>
    <n v="7.1300000000000008"/>
    <n v="9679"/>
    <n v="53153.47"/>
    <x v="0"/>
    <x v="6"/>
    <n v="5.4916282673829944"/>
    <s v="Product3"/>
    <x v="0"/>
    <s v="Growth Year"/>
  </r>
  <r>
    <n v="726"/>
    <d v="2012-05-20T00:00:00"/>
    <x v="2"/>
    <x v="11"/>
    <x v="11"/>
    <n v="1226"/>
    <n v="3886.42"/>
    <n v="3.17"/>
    <n v="847"/>
    <n v="5369.98"/>
    <n v="6.34"/>
    <n v="2535"/>
    <n v="13739.7"/>
    <n v="5.42"/>
    <n v="572"/>
    <n v="4078.36"/>
    <n v="7.13"/>
    <n v="5180"/>
    <n v="27074.46"/>
    <x v="0"/>
    <x v="0"/>
    <n v="5.2267297297297297"/>
    <s v="Product3"/>
    <x v="1"/>
    <s v="Growth Year"/>
  </r>
  <r>
    <n v="727"/>
    <d v="2012-05-21T00:00:00"/>
    <x v="2"/>
    <x v="11"/>
    <x v="11"/>
    <n v="3211"/>
    <n v="10178.870000000001"/>
    <n v="3.17"/>
    <n v="442"/>
    <n v="2802.28"/>
    <n v="6.3400000000000007"/>
    <n v="582"/>
    <n v="3154.44"/>
    <n v="5.42"/>
    <n v="1390"/>
    <n v="9910.7000000000007"/>
    <n v="7.1300000000000008"/>
    <n v="5625"/>
    <n v="26046.29"/>
    <x v="0"/>
    <x v="1"/>
    <n v="4.6304515555555561"/>
    <s v="Product1"/>
    <x v="1"/>
    <s v="Growth Year"/>
  </r>
  <r>
    <n v="728"/>
    <d v="2012-05-22T00:00:00"/>
    <x v="2"/>
    <x v="11"/>
    <x v="11"/>
    <n v="556"/>
    <n v="1762.52"/>
    <n v="3.17"/>
    <n v="766"/>
    <n v="4856.4399999999996"/>
    <n v="6.34"/>
    <n v="4125"/>
    <n v="22357.5"/>
    <n v="5.42"/>
    <n v="1277"/>
    <n v="9105.01"/>
    <n v="7.13"/>
    <n v="6724"/>
    <n v="38081.47"/>
    <x v="0"/>
    <x v="2"/>
    <n v="5.6635142772159428"/>
    <s v="Product3"/>
    <x v="1"/>
    <s v="Growth Year"/>
  </r>
  <r>
    <n v="729"/>
    <d v="2012-05-23T00:00:00"/>
    <x v="2"/>
    <x v="11"/>
    <x v="11"/>
    <n v="1612"/>
    <n v="5110.04"/>
    <n v="3.17"/>
    <n v="2455"/>
    <n v="15564.7"/>
    <n v="6.34"/>
    <n v="1828"/>
    <n v="9907.76"/>
    <n v="5.42"/>
    <n v="767"/>
    <n v="5468.71"/>
    <n v="7.13"/>
    <n v="6662"/>
    <n v="36051.21"/>
    <x v="0"/>
    <x v="3"/>
    <n v="5.4114695286700689"/>
    <s v="Product2"/>
    <x v="1"/>
    <s v="Growth Year"/>
  </r>
  <r>
    <n v="730"/>
    <d v="2012-05-24T00:00:00"/>
    <x v="2"/>
    <x v="11"/>
    <x v="11"/>
    <n v="1846"/>
    <n v="5851.82"/>
    <n v="3.17"/>
    <n v="2420"/>
    <n v="15342.8"/>
    <n v="6.34"/>
    <n v="1708"/>
    <n v="9257.36"/>
    <n v="5.42"/>
    <n v="1897"/>
    <n v="13525.61"/>
    <n v="7.13"/>
    <n v="7871"/>
    <n v="43977.59"/>
    <x v="0"/>
    <x v="4"/>
    <n v="5.5872938635497391"/>
    <s v="Product2"/>
    <x v="0"/>
    <s v="Growth Year"/>
  </r>
  <r>
    <n v="731"/>
    <d v="2012-05-25T00:00:00"/>
    <x v="2"/>
    <x v="11"/>
    <x v="11"/>
    <n v="7339"/>
    <n v="23264.63"/>
    <n v="3.17"/>
    <n v="1075"/>
    <n v="6815.5"/>
    <n v="6.34"/>
    <n v="3247"/>
    <n v="17598.740000000002"/>
    <n v="5.4200000000000008"/>
    <n v="1289"/>
    <n v="9190.57"/>
    <n v="7.13"/>
    <n v="12950"/>
    <n v="56869.440000000002"/>
    <x v="0"/>
    <x v="5"/>
    <n v="4.391462548262548"/>
    <s v="Product1"/>
    <x v="0"/>
    <s v="Growth Year"/>
  </r>
  <r>
    <n v="732"/>
    <d v="2012-05-26T00:00:00"/>
    <x v="2"/>
    <x v="11"/>
    <x v="11"/>
    <n v="7500"/>
    <n v="23775"/>
    <n v="3.17"/>
    <n v="3407"/>
    <n v="21600.38"/>
    <n v="6.34"/>
    <n v="4137"/>
    <n v="22422.54"/>
    <n v="5.42"/>
    <n v="1291"/>
    <n v="9204.83"/>
    <n v="7.13"/>
    <n v="16335"/>
    <n v="77002.75"/>
    <x v="0"/>
    <x v="6"/>
    <n v="4.7139730639730644"/>
    <s v="Product1"/>
    <x v="2"/>
    <s v="Growth Year"/>
  </r>
  <r>
    <n v="733"/>
    <d v="2012-05-27T00:00:00"/>
    <x v="2"/>
    <x v="11"/>
    <x v="11"/>
    <n v="1401"/>
    <n v="4441.17"/>
    <n v="3.17"/>
    <n v="1609"/>
    <n v="10201.06"/>
    <n v="6.34"/>
    <n v="1961"/>
    <n v="10628.62"/>
    <n v="5.4200000000000008"/>
    <n v="1897"/>
    <n v="13525.61"/>
    <n v="7.13"/>
    <n v="6868"/>
    <n v="38796.46"/>
    <x v="0"/>
    <x v="0"/>
    <n v="5.6488730343622597"/>
    <s v="Product4"/>
    <x v="1"/>
    <s v="Growth Year"/>
  </r>
  <r>
    <n v="734"/>
    <d v="2012-05-28T00:00:00"/>
    <x v="2"/>
    <x v="11"/>
    <x v="11"/>
    <n v="1693"/>
    <n v="5366.81"/>
    <n v="3.17"/>
    <n v="1023"/>
    <n v="6485.82"/>
    <n v="6.34"/>
    <n v="2058"/>
    <n v="11154.36"/>
    <n v="5.42"/>
    <n v="1163"/>
    <n v="8292.19"/>
    <n v="7.1300000000000008"/>
    <n v="5937"/>
    <n v="31299.18"/>
    <x v="0"/>
    <x v="1"/>
    <n v="5.2718847902981301"/>
    <s v="Product3"/>
    <x v="1"/>
    <s v="Growth Year"/>
  </r>
  <r>
    <n v="735"/>
    <d v="2012-05-29T00:00:00"/>
    <x v="2"/>
    <x v="11"/>
    <x v="11"/>
    <n v="5097"/>
    <n v="16157.49"/>
    <n v="3.17"/>
    <n v="795"/>
    <n v="5040.3"/>
    <n v="6.34"/>
    <n v="3543"/>
    <n v="19203.060000000001"/>
    <n v="5.42"/>
    <n v="933"/>
    <n v="6652.29"/>
    <n v="7.13"/>
    <n v="10368"/>
    <n v="47053.14"/>
    <x v="0"/>
    <x v="2"/>
    <n v="4.5383043981481483"/>
    <s v="Product3"/>
    <x v="0"/>
    <s v="Growth Year"/>
  </r>
  <r>
    <n v="736"/>
    <d v="2012-05-30T00:00:00"/>
    <x v="2"/>
    <x v="11"/>
    <x v="11"/>
    <n v="1117"/>
    <n v="3540.89"/>
    <n v="3.17"/>
    <n v="2963"/>
    <n v="18785.419999999998"/>
    <n v="6.339999999999999"/>
    <n v="3241"/>
    <n v="17566.22"/>
    <n v="5.42"/>
    <n v="875"/>
    <n v="6238.75"/>
    <n v="7.13"/>
    <n v="8196"/>
    <n v="46131.28"/>
    <x v="0"/>
    <x v="3"/>
    <n v="5.6285114690092728"/>
    <s v="Product2"/>
    <x v="0"/>
    <s v="Growth Year"/>
  </r>
  <r>
    <n v="737"/>
    <d v="2012-05-31T00:00:00"/>
    <x v="2"/>
    <x v="11"/>
    <x v="11"/>
    <n v="1128"/>
    <n v="3575.76"/>
    <n v="3.17"/>
    <n v="1348"/>
    <n v="8546.32"/>
    <n v="6.34"/>
    <n v="3487"/>
    <n v="18899.54"/>
    <n v="5.42"/>
    <n v="1019"/>
    <n v="7265.47"/>
    <n v="7.13"/>
    <n v="6982"/>
    <n v="38287.089999999997"/>
    <x v="0"/>
    <x v="4"/>
    <n v="5.4836851904898305"/>
    <s v="Product3"/>
    <x v="1"/>
    <s v="Growth Year"/>
  </r>
  <r>
    <n v="738"/>
    <d v="2012-06-01T00:00:00"/>
    <x v="2"/>
    <x v="0"/>
    <x v="0"/>
    <n v="7106"/>
    <n v="22526.02"/>
    <n v="3.17"/>
    <n v="1403"/>
    <n v="8895.02"/>
    <n v="6.3400000000000007"/>
    <n v="1311"/>
    <n v="7105.62"/>
    <n v="5.42"/>
    <n v="918"/>
    <n v="6545.34"/>
    <n v="7.13"/>
    <n v="10738"/>
    <n v="45072"/>
    <x v="0"/>
    <x v="5"/>
    <n v="4.197429688955113"/>
    <s v="Product1"/>
    <x v="0"/>
    <s v="Growth Year"/>
  </r>
  <r>
    <n v="739"/>
    <d v="2012-06-02T00:00:00"/>
    <x v="2"/>
    <x v="0"/>
    <x v="0"/>
    <n v="4765"/>
    <n v="15105.05"/>
    <n v="3.17"/>
    <n v="2123"/>
    <n v="13459.82"/>
    <n v="6.34"/>
    <n v="4776"/>
    <n v="25885.919999999998"/>
    <n v="5.42"/>
    <n v="1349"/>
    <n v="9618.3700000000008"/>
    <n v="7.1300000000000008"/>
    <n v="13013"/>
    <n v="64069.16"/>
    <x v="0"/>
    <x v="6"/>
    <n v="4.9234734496272958"/>
    <s v="Product3"/>
    <x v="0"/>
    <s v="Growth Year"/>
  </r>
  <r>
    <n v="740"/>
    <d v="2012-06-03T00:00:00"/>
    <x v="2"/>
    <x v="0"/>
    <x v="0"/>
    <n v="353"/>
    <n v="1119.01"/>
    <n v="3.17"/>
    <n v="2554"/>
    <n v="16192.36"/>
    <n v="6.34"/>
    <n v="1631"/>
    <n v="8840.02"/>
    <n v="5.42"/>
    <n v="1960"/>
    <n v="13974.8"/>
    <n v="7.13"/>
    <n v="6498"/>
    <n v="40126.19"/>
    <x v="0"/>
    <x v="0"/>
    <n v="6.175160049245922"/>
    <s v="Product2"/>
    <x v="0"/>
    <s v="Growth Year"/>
  </r>
  <r>
    <n v="741"/>
    <d v="2012-06-04T00:00:00"/>
    <x v="2"/>
    <x v="0"/>
    <x v="0"/>
    <n v="6214"/>
    <n v="19698.38"/>
    <n v="3.17"/>
    <n v="2995"/>
    <n v="18988.3"/>
    <n v="6.34"/>
    <n v="3631"/>
    <n v="19680.02"/>
    <n v="5.42"/>
    <n v="914"/>
    <n v="6516.82"/>
    <n v="7.13"/>
    <n v="13754"/>
    <n v="64883.519999999997"/>
    <x v="0"/>
    <x v="1"/>
    <n v="4.7174291115311906"/>
    <s v="Product1"/>
    <x v="0"/>
    <s v="Growth Year"/>
  </r>
  <r>
    <n v="742"/>
    <d v="2012-06-05T00:00:00"/>
    <x v="2"/>
    <x v="0"/>
    <x v="0"/>
    <n v="7501"/>
    <n v="23778.17"/>
    <n v="3.17"/>
    <n v="3407"/>
    <n v="21600.38"/>
    <n v="6.34"/>
    <n v="2539"/>
    <n v="13761.38"/>
    <n v="5.42"/>
    <n v="505"/>
    <n v="3600.65"/>
    <n v="7.13"/>
    <n v="13952"/>
    <n v="62740.58"/>
    <x v="0"/>
    <x v="2"/>
    <n v="4.4968879013761471"/>
    <s v="Product1"/>
    <x v="0"/>
    <s v="Growth Year"/>
  </r>
  <r>
    <n v="743"/>
    <d v="2012-06-06T00:00:00"/>
    <x v="2"/>
    <x v="0"/>
    <x v="0"/>
    <n v="1120"/>
    <n v="3550.4"/>
    <n v="3.17"/>
    <n v="2725"/>
    <n v="17276.5"/>
    <n v="6.34"/>
    <n v="5461"/>
    <n v="29598.62"/>
    <n v="5.42"/>
    <n v="993"/>
    <n v="7080.09"/>
    <n v="7.13"/>
    <n v="10299"/>
    <n v="57505.61"/>
    <x v="0"/>
    <x v="3"/>
    <n v="5.5836110301971065"/>
    <s v="Product3"/>
    <x v="0"/>
    <s v="Growth Year"/>
  </r>
  <r>
    <n v="744"/>
    <d v="2012-06-07T00:00:00"/>
    <x v="2"/>
    <x v="0"/>
    <x v="0"/>
    <n v="7033"/>
    <n v="22294.61"/>
    <n v="3.17"/>
    <n v="1509"/>
    <n v="9567.06"/>
    <n v="6.34"/>
    <n v="4612"/>
    <n v="24997.040000000001"/>
    <n v="5.42"/>
    <n v="770"/>
    <n v="5490.1"/>
    <n v="7.1300000000000008"/>
    <n v="13924"/>
    <n v="62348.81"/>
    <x v="0"/>
    <x v="4"/>
    <n v="4.4777944556162019"/>
    <s v="Product3"/>
    <x v="0"/>
    <s v="Growth Year"/>
  </r>
  <r>
    <n v="745"/>
    <d v="2012-06-08T00:00:00"/>
    <x v="2"/>
    <x v="0"/>
    <x v="0"/>
    <n v="7198"/>
    <n v="22817.66"/>
    <n v="3.17"/>
    <n v="3135"/>
    <n v="19875.900000000001"/>
    <n v="6.3400000000000007"/>
    <n v="2945"/>
    <n v="15961.9"/>
    <n v="5.42"/>
    <n v="955"/>
    <n v="6809.15"/>
    <n v="7.13"/>
    <n v="14233"/>
    <n v="65464.61"/>
    <x v="0"/>
    <x v="5"/>
    <n v="4.5994948359446362"/>
    <s v="Product1"/>
    <x v="0"/>
    <s v="Growth Year"/>
  </r>
  <r>
    <n v="746"/>
    <d v="2012-06-09T00:00:00"/>
    <x v="2"/>
    <x v="0"/>
    <x v="0"/>
    <n v="2130"/>
    <n v="6752.1"/>
    <n v="3.17"/>
    <n v="1707"/>
    <n v="10822.38"/>
    <n v="6.34"/>
    <n v="3999"/>
    <n v="21674.58"/>
    <n v="5.4200000000000008"/>
    <n v="1568"/>
    <n v="11179.84"/>
    <n v="7.13"/>
    <n v="9404"/>
    <n v="50428.9"/>
    <x v="0"/>
    <x v="6"/>
    <n v="5.3624946831135691"/>
    <s v="Product3"/>
    <x v="0"/>
    <s v="Growth Year"/>
  </r>
  <r>
    <n v="747"/>
    <d v="2012-06-10T00:00:00"/>
    <x v="2"/>
    <x v="0"/>
    <x v="0"/>
    <n v="2481"/>
    <n v="7864.77"/>
    <n v="3.17"/>
    <n v="666"/>
    <n v="4222.4399999999996"/>
    <n v="6.339999999999999"/>
    <n v="4280"/>
    <n v="23197.599999999999"/>
    <n v="5.42"/>
    <n v="456"/>
    <n v="3251.28"/>
    <n v="7.1300000000000008"/>
    <n v="7883"/>
    <n v="38536.089999999997"/>
    <x v="0"/>
    <x v="0"/>
    <n v="4.888505645058987"/>
    <s v="Product3"/>
    <x v="1"/>
    <s v="Growth Year"/>
  </r>
  <r>
    <n v="748"/>
    <d v="2012-06-11T00:00:00"/>
    <x v="2"/>
    <x v="0"/>
    <x v="0"/>
    <n v="5682"/>
    <n v="18011.939999999999"/>
    <n v="3.17"/>
    <n v="1399"/>
    <n v="8869.66"/>
    <n v="6.34"/>
    <n v="1890"/>
    <n v="10243.799999999999"/>
    <n v="5.42"/>
    <n v="1007"/>
    <n v="7179.91"/>
    <n v="7.13"/>
    <n v="9978"/>
    <n v="44305.31"/>
    <x v="0"/>
    <x v="1"/>
    <n v="4.4402996592503508"/>
    <s v="Product1"/>
    <x v="0"/>
    <s v="Growth Year"/>
  </r>
  <r>
    <n v="749"/>
    <d v="2012-06-12T00:00:00"/>
    <x v="2"/>
    <x v="0"/>
    <x v="0"/>
    <n v="2606"/>
    <n v="8261.02"/>
    <n v="3.17"/>
    <n v="1682"/>
    <n v="10663.88"/>
    <n v="6.34"/>
    <n v="2831"/>
    <n v="15344.02"/>
    <n v="5.42"/>
    <n v="1571"/>
    <n v="11201.23"/>
    <n v="7.13"/>
    <n v="8690"/>
    <n v="45470.15"/>
    <x v="0"/>
    <x v="2"/>
    <n v="5.2324683544303801"/>
    <s v="Product3"/>
    <x v="0"/>
    <s v="Growth Year"/>
  </r>
  <r>
    <n v="750"/>
    <d v="2012-06-13T00:00:00"/>
    <x v="2"/>
    <x v="0"/>
    <x v="0"/>
    <n v="5178"/>
    <n v="16414.259999999998"/>
    <n v="3.17"/>
    <n v="1157"/>
    <n v="7335.38"/>
    <n v="6.34"/>
    <n v="2916"/>
    <n v="15804.72"/>
    <n v="5.42"/>
    <n v="426"/>
    <n v="3037.38"/>
    <n v="7.13"/>
    <n v="9677"/>
    <n v="42591.74"/>
    <x v="0"/>
    <x v="3"/>
    <n v="4.4013371912782882"/>
    <s v="Product1"/>
    <x v="0"/>
    <s v="Growth Year"/>
  </r>
  <r>
    <n v="751"/>
    <d v="2012-06-14T00:00:00"/>
    <x v="2"/>
    <x v="0"/>
    <x v="0"/>
    <n v="476"/>
    <n v="1508.92"/>
    <n v="3.17"/>
    <n v="1383"/>
    <n v="8768.2199999999993"/>
    <n v="6.34"/>
    <n v="3268"/>
    <n v="17712.560000000001"/>
    <n v="5.4200000000000008"/>
    <n v="1483"/>
    <n v="10573.79"/>
    <n v="7.1300000000000008"/>
    <n v="6610"/>
    <n v="38563.49"/>
    <x v="0"/>
    <x v="4"/>
    <n v="5.8341134644478059"/>
    <s v="Product3"/>
    <x v="1"/>
    <s v="Growth Year"/>
  </r>
  <r>
    <n v="752"/>
    <d v="2012-06-15T00:00:00"/>
    <x v="2"/>
    <x v="0"/>
    <x v="0"/>
    <n v="4159"/>
    <n v="13184.03"/>
    <n v="3.17"/>
    <n v="487"/>
    <n v="3087.58"/>
    <n v="6.34"/>
    <n v="4336"/>
    <n v="23501.119999999999"/>
    <n v="5.42"/>
    <n v="971"/>
    <n v="6923.23"/>
    <n v="7.13"/>
    <n v="9953"/>
    <n v="46695.96"/>
    <x v="0"/>
    <x v="5"/>
    <n v="4.6916467396764796"/>
    <s v="Product3"/>
    <x v="0"/>
    <s v="Growth Year"/>
  </r>
  <r>
    <n v="753"/>
    <d v="2012-06-16T00:00:00"/>
    <x v="2"/>
    <x v="0"/>
    <x v="0"/>
    <n v="5473"/>
    <n v="17349.41"/>
    <n v="3.17"/>
    <n v="3671"/>
    <n v="23274.14"/>
    <n v="6.34"/>
    <n v="5769"/>
    <n v="31267.98"/>
    <n v="5.42"/>
    <n v="1440"/>
    <n v="10267.200000000001"/>
    <n v="7.1300000000000008"/>
    <n v="16353"/>
    <n v="82158.73"/>
    <x v="0"/>
    <x v="6"/>
    <n v="5.0240769277808353"/>
    <s v="Product3"/>
    <x v="2"/>
    <s v="Growth Year"/>
  </r>
  <r>
    <n v="754"/>
    <d v="2012-06-17T00:00:00"/>
    <x v="2"/>
    <x v="0"/>
    <x v="0"/>
    <n v="5729"/>
    <n v="18160.93"/>
    <n v="3.17"/>
    <n v="3261"/>
    <n v="20674.740000000002"/>
    <n v="6.3400000000000007"/>
    <n v="2504"/>
    <n v="13571.68"/>
    <n v="5.42"/>
    <n v="576"/>
    <n v="4106.88"/>
    <n v="7.13"/>
    <n v="12070"/>
    <n v="56514.23"/>
    <x v="0"/>
    <x v="0"/>
    <n v="4.6822062966031481"/>
    <s v="Product2"/>
    <x v="0"/>
    <s v="Growth Year"/>
  </r>
  <r>
    <n v="755"/>
    <d v="2012-06-18T00:00:00"/>
    <x v="2"/>
    <x v="0"/>
    <x v="0"/>
    <n v="1043"/>
    <n v="3306.31"/>
    <n v="3.17"/>
    <n v="2448"/>
    <n v="15520.32"/>
    <n v="6.34"/>
    <n v="2315"/>
    <n v="12547.3"/>
    <n v="5.42"/>
    <n v="1050"/>
    <n v="7486.5"/>
    <n v="7.13"/>
    <n v="6856"/>
    <n v="38860.43"/>
    <x v="0"/>
    <x v="1"/>
    <n v="5.6680907234539086"/>
    <s v="Product2"/>
    <x v="1"/>
    <s v="Growth Year"/>
  </r>
  <r>
    <n v="756"/>
    <d v="2012-06-19T00:00:00"/>
    <x v="2"/>
    <x v="0"/>
    <x v="0"/>
    <n v="3687"/>
    <n v="11687.79"/>
    <n v="3.17"/>
    <n v="3268"/>
    <n v="20719.12"/>
    <n v="6.34"/>
    <n v="1685"/>
    <n v="9132.7000000000007"/>
    <n v="5.4200000000000008"/>
    <n v="294"/>
    <n v="2096.2199999999998"/>
    <n v="7.129999999999999"/>
    <n v="8934"/>
    <n v="43635.83"/>
    <x v="0"/>
    <x v="2"/>
    <n v="4.8842433400492506"/>
    <s v="Product2"/>
    <x v="0"/>
    <s v="Growth Year"/>
  </r>
  <r>
    <n v="757"/>
    <d v="2012-06-20T00:00:00"/>
    <x v="2"/>
    <x v="0"/>
    <x v="0"/>
    <n v="5483"/>
    <n v="17381.11"/>
    <n v="3.17"/>
    <n v="1215"/>
    <n v="7703.1"/>
    <n v="6.34"/>
    <n v="940"/>
    <n v="5094.8"/>
    <n v="5.42"/>
    <n v="642"/>
    <n v="4577.46"/>
    <n v="7.13"/>
    <n v="8280"/>
    <n v="34756.47"/>
    <x v="0"/>
    <x v="3"/>
    <n v="4.197641304347826"/>
    <s v="Product1"/>
    <x v="1"/>
    <s v="Growth Year"/>
  </r>
  <r>
    <n v="758"/>
    <d v="2012-06-21T00:00:00"/>
    <x v="2"/>
    <x v="0"/>
    <x v="0"/>
    <n v="6352"/>
    <n v="20135.84"/>
    <n v="3.17"/>
    <n v="391"/>
    <n v="2478.94"/>
    <n v="6.34"/>
    <n v="461"/>
    <n v="2498.62"/>
    <n v="5.42"/>
    <n v="412"/>
    <n v="2937.56"/>
    <n v="7.13"/>
    <n v="7616"/>
    <n v="28050.959999999999"/>
    <x v="0"/>
    <x v="4"/>
    <n v="3.6831617647058823"/>
    <s v="Product1"/>
    <x v="1"/>
    <s v="Growth Year"/>
  </r>
  <r>
    <n v="759"/>
    <d v="2012-06-22T00:00:00"/>
    <x v="2"/>
    <x v="0"/>
    <x v="0"/>
    <n v="1743"/>
    <n v="5525.31"/>
    <n v="3.17"/>
    <n v="3909"/>
    <n v="24783.06"/>
    <n v="6.3400000000000007"/>
    <n v="1976"/>
    <n v="10709.92"/>
    <n v="5.42"/>
    <n v="1900"/>
    <n v="13547"/>
    <n v="7.13"/>
    <n v="9528"/>
    <n v="54565.29"/>
    <x v="0"/>
    <x v="5"/>
    <n v="5.7268356423173801"/>
    <s v="Product2"/>
    <x v="0"/>
    <s v="Growth Year"/>
  </r>
  <r>
    <n v="760"/>
    <d v="2012-06-23T00:00:00"/>
    <x v="2"/>
    <x v="0"/>
    <x v="0"/>
    <n v="1531"/>
    <n v="4853.2700000000004"/>
    <n v="3.17"/>
    <n v="3575"/>
    <n v="22665.5"/>
    <n v="6.34"/>
    <n v="2869"/>
    <n v="15549.98"/>
    <n v="5.42"/>
    <n v="1537"/>
    <n v="10958.81"/>
    <n v="7.13"/>
    <n v="9512"/>
    <n v="54027.56"/>
    <x v="0"/>
    <x v="6"/>
    <n v="5.6799369217830105"/>
    <s v="Product2"/>
    <x v="0"/>
    <s v="Growth Year"/>
  </r>
  <r>
    <n v="761"/>
    <d v="2012-06-24T00:00:00"/>
    <x v="2"/>
    <x v="0"/>
    <x v="0"/>
    <n v="6039"/>
    <n v="19143.63"/>
    <n v="3.17"/>
    <n v="3906"/>
    <n v="24764.04"/>
    <n v="6.34"/>
    <n v="5037"/>
    <n v="27300.54"/>
    <n v="5.42"/>
    <n v="475"/>
    <n v="3386.75"/>
    <n v="7.13"/>
    <n v="15457"/>
    <n v="74594.960000000006"/>
    <x v="0"/>
    <x v="0"/>
    <n v="4.8259662288930585"/>
    <s v="Product3"/>
    <x v="2"/>
    <s v="Growth Year"/>
  </r>
  <r>
    <n v="762"/>
    <d v="2012-06-25T00:00:00"/>
    <x v="2"/>
    <x v="0"/>
    <x v="0"/>
    <n v="2478"/>
    <n v="7855.26"/>
    <n v="3.17"/>
    <n v="2191"/>
    <n v="13890.94"/>
    <n v="6.34"/>
    <n v="1634"/>
    <n v="8856.2800000000007"/>
    <n v="5.4200000000000008"/>
    <n v="902"/>
    <n v="6431.26"/>
    <n v="7.13"/>
    <n v="7205"/>
    <n v="37033.74"/>
    <x v="0"/>
    <x v="1"/>
    <n v="5.1400055517002077"/>
    <s v="Product2"/>
    <x v="1"/>
    <s v="Growth Year"/>
  </r>
  <r>
    <n v="763"/>
    <d v="2012-06-26T00:00:00"/>
    <x v="2"/>
    <x v="0"/>
    <x v="0"/>
    <n v="7207"/>
    <n v="22846.19"/>
    <n v="3.17"/>
    <n v="3545"/>
    <n v="22475.3"/>
    <n v="6.34"/>
    <n v="2859"/>
    <n v="15495.78"/>
    <n v="5.42"/>
    <n v="1903"/>
    <n v="13568.39"/>
    <n v="7.13"/>
    <n v="15514"/>
    <n v="74385.66"/>
    <x v="0"/>
    <x v="2"/>
    <n v="4.794744102101328"/>
    <s v="Product1"/>
    <x v="2"/>
    <s v="Growth Year"/>
  </r>
  <r>
    <n v="764"/>
    <d v="2012-06-27T00:00:00"/>
    <x v="2"/>
    <x v="0"/>
    <x v="0"/>
    <n v="4493"/>
    <n v="14242.81"/>
    <n v="3.17"/>
    <n v="2280"/>
    <n v="14455.2"/>
    <n v="6.3400000000000007"/>
    <n v="1707"/>
    <n v="9251.94"/>
    <n v="5.42"/>
    <n v="1895"/>
    <n v="13511.35"/>
    <n v="7.13"/>
    <n v="10375"/>
    <n v="51461.3"/>
    <x v="0"/>
    <x v="3"/>
    <n v="4.9601253012048199"/>
    <s v="Product2"/>
    <x v="0"/>
    <s v="Growth Year"/>
  </r>
  <r>
    <n v="765"/>
    <d v="2012-06-28T00:00:00"/>
    <x v="2"/>
    <x v="0"/>
    <x v="0"/>
    <n v="7651"/>
    <n v="24253.67"/>
    <n v="3.17"/>
    <n v="1380"/>
    <n v="8749.2000000000007"/>
    <n v="6.3400000000000007"/>
    <n v="5564"/>
    <n v="30156.880000000001"/>
    <n v="5.42"/>
    <n v="940"/>
    <n v="6702.2"/>
    <n v="7.13"/>
    <n v="15535"/>
    <n v="69861.95"/>
    <x v="0"/>
    <x v="4"/>
    <n v="4.4970679111683296"/>
    <s v="Product3"/>
    <x v="0"/>
    <s v="Growth Year"/>
  </r>
  <r>
    <n v="766"/>
    <d v="2012-06-29T00:00:00"/>
    <x v="2"/>
    <x v="0"/>
    <x v="0"/>
    <n v="3463"/>
    <n v="10977.71"/>
    <n v="3.17"/>
    <n v="3852"/>
    <n v="24421.68"/>
    <n v="6.34"/>
    <n v="3259"/>
    <n v="17663.78"/>
    <n v="5.42"/>
    <n v="1278"/>
    <n v="9112.14"/>
    <n v="7.13"/>
    <n v="11852"/>
    <n v="62175.31"/>
    <x v="0"/>
    <x v="5"/>
    <n v="5.245976206547418"/>
    <s v="Product2"/>
    <x v="0"/>
    <s v="Growth Year"/>
  </r>
  <r>
    <n v="767"/>
    <d v="2012-06-30T00:00:00"/>
    <x v="2"/>
    <x v="0"/>
    <x v="0"/>
    <n v="7082"/>
    <n v="22449.94"/>
    <n v="3.17"/>
    <n v="2679"/>
    <n v="16984.86"/>
    <n v="6.34"/>
    <n v="771"/>
    <n v="4178.82"/>
    <n v="5.42"/>
    <n v="1724"/>
    <n v="12292.12"/>
    <n v="7.1300000000000008"/>
    <n v="12256"/>
    <n v="55905.74"/>
    <x v="0"/>
    <x v="6"/>
    <n v="4.5614996736292426"/>
    <s v="Product1"/>
    <x v="0"/>
    <s v="Growth Year"/>
  </r>
  <r>
    <n v="768"/>
    <d v="2012-07-01T00:00:00"/>
    <x v="2"/>
    <x v="1"/>
    <x v="1"/>
    <n v="7517"/>
    <n v="23828.89"/>
    <n v="3.17"/>
    <n v="2285"/>
    <n v="14486.9"/>
    <n v="6.34"/>
    <n v="1804"/>
    <n v="9777.68"/>
    <n v="5.42"/>
    <n v="1499"/>
    <n v="10687.87"/>
    <n v="7.1300000000000008"/>
    <n v="13105"/>
    <n v="58781.34"/>
    <x v="1"/>
    <x v="0"/>
    <n v="4.4854132010682939"/>
    <s v="Product1"/>
    <x v="0"/>
    <s v="Growth Year"/>
  </r>
  <r>
    <n v="769"/>
    <d v="2012-07-02T00:00:00"/>
    <x v="2"/>
    <x v="1"/>
    <x v="1"/>
    <n v="6287"/>
    <n v="19929.79"/>
    <n v="3.17"/>
    <n v="3007"/>
    <n v="19064.38"/>
    <n v="6.3400000000000007"/>
    <n v="5239"/>
    <n v="28395.38"/>
    <n v="5.42"/>
    <n v="813"/>
    <n v="5796.69"/>
    <n v="7.13"/>
    <n v="15346"/>
    <n v="73186.240000000005"/>
    <x v="1"/>
    <x v="1"/>
    <n v="4.7690759807115866"/>
    <s v="Product3"/>
    <x v="2"/>
    <s v="Growth Year"/>
  </r>
  <r>
    <n v="770"/>
    <d v="2012-07-03T00:00:00"/>
    <x v="2"/>
    <x v="1"/>
    <x v="1"/>
    <n v="3501"/>
    <n v="11098.17"/>
    <n v="3.17"/>
    <n v="3805"/>
    <n v="24123.7"/>
    <n v="6.34"/>
    <n v="4587"/>
    <n v="24861.54"/>
    <n v="5.42"/>
    <n v="1827"/>
    <n v="13026.51"/>
    <n v="7.13"/>
    <n v="13720"/>
    <n v="73109.919999999998"/>
    <x v="1"/>
    <x v="2"/>
    <n v="5.3287113702623907"/>
    <s v="Product3"/>
    <x v="2"/>
    <s v="Growth Year"/>
  </r>
  <r>
    <n v="771"/>
    <d v="2012-07-04T00:00:00"/>
    <x v="2"/>
    <x v="1"/>
    <x v="1"/>
    <n v="7577"/>
    <n v="24019.09"/>
    <n v="3.17"/>
    <n v="1567"/>
    <n v="9934.7800000000007"/>
    <n v="6.3400000000000007"/>
    <n v="557"/>
    <n v="3018.94"/>
    <n v="5.42"/>
    <n v="958"/>
    <n v="6830.54"/>
    <n v="7.13"/>
    <n v="10659"/>
    <n v="43803.35"/>
    <x v="1"/>
    <x v="3"/>
    <n v="4.1095177784032275"/>
    <s v="Product1"/>
    <x v="0"/>
    <s v="Growth Year"/>
  </r>
  <r>
    <n v="772"/>
    <d v="2012-07-05T00:00:00"/>
    <x v="2"/>
    <x v="1"/>
    <x v="1"/>
    <n v="2969"/>
    <n v="9411.73"/>
    <n v="3.17"/>
    <n v="2505"/>
    <n v="15881.7"/>
    <n v="6.34"/>
    <n v="5793"/>
    <n v="31398.06"/>
    <n v="5.42"/>
    <n v="761"/>
    <n v="5425.93"/>
    <n v="7.1300000000000008"/>
    <n v="12028"/>
    <n v="62117.42"/>
    <x v="1"/>
    <x v="4"/>
    <n v="5.1644013967409377"/>
    <s v="Product3"/>
    <x v="0"/>
    <s v="Growth Year"/>
  </r>
  <r>
    <n v="773"/>
    <d v="2012-07-06T00:00:00"/>
    <x v="2"/>
    <x v="1"/>
    <x v="1"/>
    <n v="6651"/>
    <n v="21083.67"/>
    <n v="3.17"/>
    <n v="632"/>
    <n v="4006.88"/>
    <n v="6.34"/>
    <n v="5763"/>
    <n v="31235.46"/>
    <n v="5.42"/>
    <n v="1384"/>
    <n v="9867.92"/>
    <n v="7.13"/>
    <n v="14430"/>
    <n v="66193.929999999993"/>
    <x v="1"/>
    <x v="5"/>
    <n v="4.5872439362439357"/>
    <s v="Product3"/>
    <x v="0"/>
    <s v="Growth Year"/>
  </r>
  <r>
    <n v="774"/>
    <d v="2012-07-07T00:00:00"/>
    <x v="2"/>
    <x v="1"/>
    <x v="1"/>
    <n v="5462"/>
    <n v="17314.54"/>
    <n v="3.17"/>
    <n v="3874"/>
    <n v="24561.16"/>
    <n v="6.34"/>
    <n v="2180"/>
    <n v="11815.6"/>
    <n v="5.42"/>
    <n v="1867"/>
    <n v="13311.71"/>
    <n v="7.13"/>
    <n v="13383"/>
    <n v="67003.009999999995"/>
    <x v="1"/>
    <x v="6"/>
    <n v="5.0065762534558766"/>
    <s v="Product2"/>
    <x v="0"/>
    <s v="Growth Year"/>
  </r>
  <r>
    <n v="775"/>
    <d v="2012-07-08T00:00:00"/>
    <x v="2"/>
    <x v="1"/>
    <x v="1"/>
    <n v="2616"/>
    <n v="8292.7199999999993"/>
    <n v="3.17"/>
    <n v="3316"/>
    <n v="21023.439999999999"/>
    <n v="6.34"/>
    <n v="5003"/>
    <n v="27116.26"/>
    <n v="5.42"/>
    <n v="1542"/>
    <n v="10994.46"/>
    <n v="7.129999999999999"/>
    <n v="12477"/>
    <n v="67426.880000000005"/>
    <x v="1"/>
    <x v="0"/>
    <n v="5.4040939328364193"/>
    <s v="Product3"/>
    <x v="0"/>
    <s v="Growth Year"/>
  </r>
  <r>
    <n v="776"/>
    <d v="2012-07-09T00:00:00"/>
    <x v="2"/>
    <x v="1"/>
    <x v="1"/>
    <n v="2112"/>
    <n v="6695.04"/>
    <n v="3.17"/>
    <n v="1657"/>
    <n v="10505.38"/>
    <n v="6.34"/>
    <n v="2580"/>
    <n v="13983.6"/>
    <n v="5.42"/>
    <n v="305"/>
    <n v="2174.65"/>
    <n v="7.13"/>
    <n v="6654"/>
    <n v="33358.67"/>
    <x v="1"/>
    <x v="1"/>
    <n v="5.0133258190562069"/>
    <s v="Product3"/>
    <x v="1"/>
    <s v="Growth Year"/>
  </r>
  <r>
    <n v="777"/>
    <d v="2012-07-10T00:00:00"/>
    <x v="2"/>
    <x v="1"/>
    <x v="1"/>
    <n v="3364"/>
    <n v="10663.88"/>
    <n v="3.17"/>
    <n v="1854"/>
    <n v="11754.36"/>
    <n v="6.3400000000000007"/>
    <n v="2926"/>
    <n v="15858.92"/>
    <n v="5.42"/>
    <n v="1215"/>
    <n v="8662.9500000000007"/>
    <n v="7.1300000000000008"/>
    <n v="9359"/>
    <n v="46940.11"/>
    <x v="1"/>
    <x v="2"/>
    <n v="5.0155048616305162"/>
    <s v="Product3"/>
    <x v="0"/>
    <s v="Growth Year"/>
  </r>
  <r>
    <n v="778"/>
    <d v="2012-07-11T00:00:00"/>
    <x v="2"/>
    <x v="1"/>
    <x v="1"/>
    <n v="1708"/>
    <n v="5414.36"/>
    <n v="3.17"/>
    <n v="3093"/>
    <n v="19609.62"/>
    <n v="6.34"/>
    <n v="497"/>
    <n v="2693.74"/>
    <n v="5.42"/>
    <n v="1100"/>
    <n v="7843"/>
    <n v="7.13"/>
    <n v="6398"/>
    <n v="35560.720000000001"/>
    <x v="1"/>
    <x v="3"/>
    <n v="5.5580994060643949"/>
    <s v="Product2"/>
    <x v="1"/>
    <s v="Growth Year"/>
  </r>
  <r>
    <n v="779"/>
    <d v="2012-07-12T00:00:00"/>
    <x v="2"/>
    <x v="1"/>
    <x v="1"/>
    <n v="4673"/>
    <n v="14813.41"/>
    <n v="3.17"/>
    <n v="2278"/>
    <n v="14442.52"/>
    <n v="6.34"/>
    <n v="1536"/>
    <n v="8325.1200000000008"/>
    <n v="5.4200000000000008"/>
    <n v="1374"/>
    <n v="9796.6200000000008"/>
    <n v="7.1300000000000008"/>
    <n v="9861"/>
    <n v="47377.67"/>
    <x v="1"/>
    <x v="4"/>
    <n v="4.8045502484535039"/>
    <s v="Product1"/>
    <x v="0"/>
    <s v="Growth Year"/>
  </r>
  <r>
    <n v="780"/>
    <d v="2012-07-13T00:00:00"/>
    <x v="2"/>
    <x v="1"/>
    <x v="1"/>
    <n v="3396"/>
    <n v="10765.32"/>
    <n v="3.17"/>
    <n v="1340"/>
    <n v="8495.6"/>
    <n v="6.34"/>
    <n v="4890"/>
    <n v="26503.8"/>
    <n v="5.42"/>
    <n v="1616"/>
    <n v="11522.08"/>
    <n v="7.13"/>
    <n v="11242"/>
    <n v="57286.8"/>
    <x v="1"/>
    <x v="5"/>
    <n v="5.0957836683864084"/>
    <s v="Product3"/>
    <x v="0"/>
    <s v="Growth Year"/>
  </r>
  <r>
    <n v="781"/>
    <d v="2012-07-14T00:00:00"/>
    <x v="2"/>
    <x v="1"/>
    <x v="1"/>
    <n v="3508"/>
    <n v="11120.36"/>
    <n v="3.17"/>
    <n v="1819"/>
    <n v="11532.46"/>
    <n v="6.34"/>
    <n v="3265"/>
    <n v="17696.3"/>
    <n v="5.42"/>
    <n v="786"/>
    <n v="5604.18"/>
    <n v="7.1300000000000008"/>
    <n v="9378"/>
    <n v="45953.3"/>
    <x v="1"/>
    <x v="6"/>
    <n v="4.9001172957986778"/>
    <s v="Product3"/>
    <x v="0"/>
    <s v="Growth Year"/>
  </r>
  <r>
    <n v="782"/>
    <d v="2012-07-15T00:00:00"/>
    <x v="2"/>
    <x v="1"/>
    <x v="1"/>
    <n v="1758"/>
    <n v="5572.86"/>
    <n v="3.17"/>
    <n v="1685"/>
    <n v="10682.9"/>
    <n v="6.34"/>
    <n v="3143"/>
    <n v="17035.060000000001"/>
    <n v="5.4200000000000008"/>
    <n v="1160"/>
    <n v="8270.7999999999993"/>
    <n v="7.129999999999999"/>
    <n v="7746"/>
    <n v="41561.620000000003"/>
    <x v="1"/>
    <x v="0"/>
    <n v="5.3655589981926157"/>
    <s v="Product3"/>
    <x v="0"/>
    <s v="Growth Year"/>
  </r>
  <r>
    <n v="783"/>
    <d v="2012-07-16T00:00:00"/>
    <x v="2"/>
    <x v="1"/>
    <x v="1"/>
    <n v="5801"/>
    <n v="18389.169999999998"/>
    <n v="3.17"/>
    <n v="612"/>
    <n v="3880.08"/>
    <n v="6.34"/>
    <n v="1859"/>
    <n v="10075.780000000001"/>
    <n v="5.42"/>
    <n v="1153"/>
    <n v="8220.89"/>
    <n v="7.13"/>
    <n v="9425"/>
    <n v="40565.919999999998"/>
    <x v="1"/>
    <x v="1"/>
    <n v="4.3040763925729442"/>
    <s v="Product1"/>
    <x v="0"/>
    <s v="Growth Year"/>
  </r>
  <r>
    <n v="784"/>
    <d v="2012-07-17T00:00:00"/>
    <x v="2"/>
    <x v="1"/>
    <x v="1"/>
    <n v="7043"/>
    <n v="22326.31"/>
    <n v="3.17"/>
    <n v="2498"/>
    <n v="15837.32"/>
    <n v="6.34"/>
    <n v="3669"/>
    <n v="19885.98"/>
    <n v="5.42"/>
    <n v="1586"/>
    <n v="11308.18"/>
    <n v="7.13"/>
    <n v="14796"/>
    <n v="69357.789999999994"/>
    <x v="1"/>
    <x v="2"/>
    <n v="4.6876040821843734"/>
    <s v="Product1"/>
    <x v="0"/>
    <s v="Growth Year"/>
  </r>
  <r>
    <n v="785"/>
    <d v="2012-07-18T00:00:00"/>
    <x v="2"/>
    <x v="1"/>
    <x v="1"/>
    <n v="4211"/>
    <n v="13348.87"/>
    <n v="3.17"/>
    <n v="3413"/>
    <n v="21638.42"/>
    <n v="6.34"/>
    <n v="3841"/>
    <n v="20818.22"/>
    <n v="5.42"/>
    <n v="1084"/>
    <n v="7728.92"/>
    <n v="7.13"/>
    <n v="12549"/>
    <n v="63534.43"/>
    <x v="1"/>
    <x v="3"/>
    <n v="5.0629078014184401"/>
    <s v="Product2"/>
    <x v="0"/>
    <s v="Growth Year"/>
  </r>
  <r>
    <n v="786"/>
    <d v="2012-07-19T00:00:00"/>
    <x v="2"/>
    <x v="1"/>
    <x v="1"/>
    <n v="6439"/>
    <n v="20411.63"/>
    <n v="3.17"/>
    <n v="2049"/>
    <n v="12990.66"/>
    <n v="6.34"/>
    <n v="260"/>
    <n v="1409.2"/>
    <n v="5.42"/>
    <n v="1174"/>
    <n v="8370.6200000000008"/>
    <n v="7.1300000000000008"/>
    <n v="9922"/>
    <n v="43182.11"/>
    <x v="1"/>
    <x v="4"/>
    <n v="4.3521578310824429"/>
    <s v="Product1"/>
    <x v="0"/>
    <s v="Growth Year"/>
  </r>
  <r>
    <n v="787"/>
    <d v="2012-07-20T00:00:00"/>
    <x v="2"/>
    <x v="1"/>
    <x v="1"/>
    <n v="5117"/>
    <n v="16220.89"/>
    <n v="3.17"/>
    <n v="1224"/>
    <n v="7760.16"/>
    <n v="6.34"/>
    <n v="3133"/>
    <n v="16980.86"/>
    <n v="5.42"/>
    <n v="1788"/>
    <n v="12748.44"/>
    <n v="7.13"/>
    <n v="11262"/>
    <n v="53710.35"/>
    <x v="1"/>
    <x v="5"/>
    <n v="4.7691662226957909"/>
    <s v="Product3"/>
    <x v="0"/>
    <s v="Growth Year"/>
  </r>
  <r>
    <n v="788"/>
    <d v="2012-07-21T00:00:00"/>
    <x v="2"/>
    <x v="1"/>
    <x v="1"/>
    <n v="5673"/>
    <n v="17983.41"/>
    <n v="3.17"/>
    <n v="1606"/>
    <n v="10182.040000000001"/>
    <n v="6.3400000000000007"/>
    <n v="1961"/>
    <n v="10628.62"/>
    <n v="5.4200000000000008"/>
    <n v="1794"/>
    <n v="12791.22"/>
    <n v="7.13"/>
    <n v="11034"/>
    <n v="51585.29"/>
    <x v="1"/>
    <x v="6"/>
    <n v="4.6751214428131229"/>
    <s v="Product1"/>
    <x v="0"/>
    <s v="Growth Year"/>
  </r>
  <r>
    <n v="789"/>
    <d v="2012-07-22T00:00:00"/>
    <x v="2"/>
    <x v="1"/>
    <x v="1"/>
    <n v="2129"/>
    <n v="6748.93"/>
    <n v="3.17"/>
    <n v="1439"/>
    <n v="9123.26"/>
    <n v="6.34"/>
    <n v="5141"/>
    <n v="27864.22"/>
    <n v="5.42"/>
    <n v="1843"/>
    <n v="13140.59"/>
    <n v="7.13"/>
    <n v="10552"/>
    <n v="56877"/>
    <x v="1"/>
    <x v="0"/>
    <n v="5.3901630022744502"/>
    <s v="Product3"/>
    <x v="0"/>
    <s v="Growth Year"/>
  </r>
  <r>
    <n v="790"/>
    <d v="2012-07-23T00:00:00"/>
    <x v="2"/>
    <x v="1"/>
    <x v="1"/>
    <n v="5658"/>
    <n v="17935.86"/>
    <n v="3.17"/>
    <n v="2016"/>
    <n v="12781.44"/>
    <n v="6.34"/>
    <n v="4942"/>
    <n v="26785.64"/>
    <n v="5.42"/>
    <n v="1543"/>
    <n v="11001.59"/>
    <n v="7.13"/>
    <n v="14159"/>
    <n v="68504.53"/>
    <x v="1"/>
    <x v="1"/>
    <n v="4.8382322197895329"/>
    <s v="Product3"/>
    <x v="0"/>
    <s v="Growth Year"/>
  </r>
  <r>
    <n v="791"/>
    <d v="2012-07-24T00:00:00"/>
    <x v="2"/>
    <x v="1"/>
    <x v="1"/>
    <n v="3534"/>
    <n v="11202.78"/>
    <n v="3.17"/>
    <n v="2422"/>
    <n v="15355.48"/>
    <n v="6.34"/>
    <n v="1519"/>
    <n v="8232.98"/>
    <n v="5.42"/>
    <n v="421"/>
    <n v="3001.73"/>
    <n v="7.13"/>
    <n v="7896"/>
    <n v="37792.97"/>
    <x v="1"/>
    <x v="2"/>
    <n v="4.786343718338399"/>
    <s v="Product2"/>
    <x v="1"/>
    <s v="Growth Year"/>
  </r>
  <r>
    <n v="792"/>
    <d v="2012-07-25T00:00:00"/>
    <x v="2"/>
    <x v="1"/>
    <x v="1"/>
    <n v="3270"/>
    <n v="10365.9"/>
    <n v="3.17"/>
    <n v="1334"/>
    <n v="8457.56"/>
    <n v="6.34"/>
    <n v="2504"/>
    <n v="13571.68"/>
    <n v="5.42"/>
    <n v="1036"/>
    <n v="7386.68"/>
    <n v="7.13"/>
    <n v="8144"/>
    <n v="39781.82"/>
    <x v="1"/>
    <x v="3"/>
    <n v="4.8848010805500985"/>
    <s v="Product3"/>
    <x v="1"/>
    <s v="Growth Year"/>
  </r>
  <r>
    <n v="793"/>
    <d v="2012-07-26T00:00:00"/>
    <x v="2"/>
    <x v="1"/>
    <x v="1"/>
    <n v="4741"/>
    <n v="15028.97"/>
    <n v="3.17"/>
    <n v="2241"/>
    <n v="14207.94"/>
    <n v="6.34"/>
    <n v="2897"/>
    <n v="15701.74"/>
    <n v="5.42"/>
    <n v="1261"/>
    <n v="8990.93"/>
    <n v="7.13"/>
    <n v="11140"/>
    <n v="53929.58"/>
    <x v="1"/>
    <x v="4"/>
    <n v="4.8410754039497306"/>
    <s v="Product3"/>
    <x v="0"/>
    <s v="Growth Year"/>
  </r>
  <r>
    <n v="794"/>
    <d v="2012-07-27T00:00:00"/>
    <x v="2"/>
    <x v="1"/>
    <x v="1"/>
    <n v="6072"/>
    <n v="19248.240000000002"/>
    <n v="3.17"/>
    <n v="1117"/>
    <n v="7081.78"/>
    <n v="6.34"/>
    <n v="5238"/>
    <n v="28389.96"/>
    <n v="5.42"/>
    <n v="1891"/>
    <n v="13482.83"/>
    <n v="7.13"/>
    <n v="14318"/>
    <n v="68202.81"/>
    <x v="1"/>
    <x v="5"/>
    <n v="4.7634313451599386"/>
    <s v="Product3"/>
    <x v="0"/>
    <s v="Growth Year"/>
  </r>
  <r>
    <n v="795"/>
    <d v="2012-07-28T00:00:00"/>
    <x v="2"/>
    <x v="1"/>
    <x v="1"/>
    <n v="2479"/>
    <n v="7858.43"/>
    <n v="3.17"/>
    <n v="3095"/>
    <n v="19622.3"/>
    <n v="6.34"/>
    <n v="3811"/>
    <n v="20655.62"/>
    <n v="5.42"/>
    <n v="1744"/>
    <n v="12434.72"/>
    <n v="7.13"/>
    <n v="11129"/>
    <n v="60571.07"/>
    <x v="1"/>
    <x v="6"/>
    <n v="5.4426336598077096"/>
    <s v="Product3"/>
    <x v="0"/>
    <s v="Growth Year"/>
  </r>
  <r>
    <n v="796"/>
    <d v="2012-07-29T00:00:00"/>
    <x v="2"/>
    <x v="1"/>
    <x v="1"/>
    <n v="2112"/>
    <n v="6695.04"/>
    <n v="3.17"/>
    <n v="2561"/>
    <n v="16236.74"/>
    <n v="6.34"/>
    <n v="3628"/>
    <n v="19663.759999999998"/>
    <n v="5.42"/>
    <n v="1801"/>
    <n v="12841.13"/>
    <n v="7.13"/>
    <n v="10102"/>
    <n v="55436.67"/>
    <x v="1"/>
    <x v="0"/>
    <n v="5.4876925361314592"/>
    <s v="Product3"/>
    <x v="0"/>
    <s v="Growth Year"/>
  </r>
  <r>
    <n v="797"/>
    <d v="2012-07-30T00:00:00"/>
    <x v="2"/>
    <x v="1"/>
    <x v="1"/>
    <n v="5229"/>
    <n v="16575.93"/>
    <n v="3.17"/>
    <n v="2789"/>
    <n v="17682.259999999998"/>
    <n v="6.34"/>
    <n v="2507"/>
    <n v="13587.94"/>
    <n v="5.42"/>
    <n v="1177"/>
    <n v="8392.01"/>
    <n v="7.13"/>
    <n v="11702"/>
    <n v="56238.14"/>
    <x v="1"/>
    <x v="1"/>
    <n v="4.8058571184412919"/>
    <s v="Product2"/>
    <x v="0"/>
    <s v="Growth Year"/>
  </r>
  <r>
    <n v="798"/>
    <d v="2012-07-31T00:00:00"/>
    <x v="2"/>
    <x v="1"/>
    <x v="1"/>
    <n v="2715"/>
    <n v="8606.5499999999993"/>
    <n v="3.17"/>
    <n v="829"/>
    <n v="5255.86"/>
    <n v="6.34"/>
    <n v="2827"/>
    <n v="15322.34"/>
    <n v="5.42"/>
    <n v="666"/>
    <n v="4748.58"/>
    <n v="7.13"/>
    <n v="7037"/>
    <n v="33933.33"/>
    <x v="1"/>
    <x v="2"/>
    <n v="4.8221301691061536"/>
    <s v="Product3"/>
    <x v="1"/>
    <s v="Growth Year"/>
  </r>
  <r>
    <n v="799"/>
    <d v="2012-08-01T00:00:00"/>
    <x v="2"/>
    <x v="2"/>
    <x v="2"/>
    <n v="2349"/>
    <n v="7446.33"/>
    <n v="3.17"/>
    <n v="790"/>
    <n v="5008.6000000000004"/>
    <n v="6.3400000000000007"/>
    <n v="2257"/>
    <n v="12232.94"/>
    <n v="5.42"/>
    <n v="672"/>
    <n v="4791.3599999999997"/>
    <n v="7.13"/>
    <n v="6068"/>
    <n v="29479.23"/>
    <x v="1"/>
    <x v="3"/>
    <n v="4.8581460118655242"/>
    <s v="Product3"/>
    <x v="1"/>
    <s v="Growth Year"/>
  </r>
  <r>
    <n v="800"/>
    <d v="2012-08-02T00:00:00"/>
    <x v="2"/>
    <x v="2"/>
    <x v="2"/>
    <n v="6737"/>
    <n v="21356.29"/>
    <n v="3.17"/>
    <n v="1718"/>
    <n v="10892.12"/>
    <n v="6.3400000000000007"/>
    <n v="4081"/>
    <n v="22119.02"/>
    <n v="5.42"/>
    <n v="1833"/>
    <n v="13069.29"/>
    <n v="7.1300000000000008"/>
    <n v="14369"/>
    <n v="67436.72"/>
    <x v="1"/>
    <x v="4"/>
    <n v="4.6932089915790938"/>
    <s v="Product3"/>
    <x v="0"/>
    <s v="Growth Year"/>
  </r>
  <r>
    <n v="801"/>
    <d v="2012-08-03T00:00:00"/>
    <x v="2"/>
    <x v="2"/>
    <x v="2"/>
    <n v="6163"/>
    <n v="19536.71"/>
    <n v="3.17"/>
    <n v="2631"/>
    <n v="16680.54"/>
    <n v="6.3400000000000007"/>
    <n v="731"/>
    <n v="3962.02"/>
    <n v="5.42"/>
    <n v="552"/>
    <n v="3935.76"/>
    <n v="7.1300000000000008"/>
    <n v="10077"/>
    <n v="44115.03"/>
    <x v="1"/>
    <x v="5"/>
    <n v="4.3777939863054476"/>
    <s v="Product1"/>
    <x v="0"/>
    <s v="Growth Year"/>
  </r>
  <r>
    <n v="802"/>
    <d v="2012-08-04T00:00:00"/>
    <x v="2"/>
    <x v="2"/>
    <x v="2"/>
    <n v="4351"/>
    <n v="13792.67"/>
    <n v="3.17"/>
    <n v="276"/>
    <n v="1749.84"/>
    <n v="6.34"/>
    <n v="2337"/>
    <n v="12666.54"/>
    <n v="5.4200000000000008"/>
    <n v="1599"/>
    <n v="11400.87"/>
    <n v="7.1300000000000008"/>
    <n v="8563"/>
    <n v="39609.919999999998"/>
    <x v="1"/>
    <x v="6"/>
    <n v="4.6257059441784421"/>
    <s v="Product1"/>
    <x v="1"/>
    <s v="Growth Year"/>
  </r>
  <r>
    <n v="803"/>
    <d v="2012-08-05T00:00:00"/>
    <x v="2"/>
    <x v="2"/>
    <x v="2"/>
    <n v="1637"/>
    <n v="5189.29"/>
    <n v="3.17"/>
    <n v="3891"/>
    <n v="24668.94"/>
    <n v="6.34"/>
    <n v="5004"/>
    <n v="27121.68"/>
    <n v="5.42"/>
    <n v="1396"/>
    <n v="9953.48"/>
    <n v="7.13"/>
    <n v="11928"/>
    <n v="66933.39"/>
    <x v="1"/>
    <x v="0"/>
    <n v="5.6114512072434604"/>
    <s v="Product3"/>
    <x v="0"/>
    <s v="Growth Year"/>
  </r>
  <r>
    <n v="804"/>
    <d v="2012-08-06T00:00:00"/>
    <x v="2"/>
    <x v="2"/>
    <x v="2"/>
    <n v="2376"/>
    <n v="7531.92"/>
    <n v="3.17"/>
    <n v="3798"/>
    <n v="24079.32"/>
    <n v="6.34"/>
    <n v="1058"/>
    <n v="5734.36"/>
    <n v="5.42"/>
    <n v="1784"/>
    <n v="12719.92"/>
    <n v="7.13"/>
    <n v="9016"/>
    <n v="50065.52"/>
    <x v="1"/>
    <x v="1"/>
    <n v="5.5529636202307007"/>
    <s v="Product2"/>
    <x v="0"/>
    <s v="Growth Year"/>
  </r>
  <r>
    <n v="805"/>
    <d v="2012-08-07T00:00:00"/>
    <x v="2"/>
    <x v="2"/>
    <x v="2"/>
    <n v="3887"/>
    <n v="12321.79"/>
    <n v="3.17"/>
    <n v="3872"/>
    <n v="24548.48"/>
    <n v="6.34"/>
    <n v="1703"/>
    <n v="9230.26"/>
    <n v="5.42"/>
    <n v="1891"/>
    <n v="13482.83"/>
    <n v="7.13"/>
    <n v="11353"/>
    <n v="59583.360000000001"/>
    <x v="1"/>
    <x v="2"/>
    <n v="5.2482480401655947"/>
    <s v="Product2"/>
    <x v="0"/>
    <s v="Growth Year"/>
  </r>
  <r>
    <n v="806"/>
    <d v="2012-08-08T00:00:00"/>
    <x v="2"/>
    <x v="2"/>
    <x v="2"/>
    <n v="7065"/>
    <n v="22396.05"/>
    <n v="3.17"/>
    <n v="3097"/>
    <n v="19634.98"/>
    <n v="6.34"/>
    <n v="4439"/>
    <n v="24059.38"/>
    <n v="5.42"/>
    <n v="633"/>
    <n v="4513.29"/>
    <n v="7.13"/>
    <n v="15234"/>
    <n v="70603.7"/>
    <x v="1"/>
    <x v="3"/>
    <n v="4.6346133648418011"/>
    <s v="Product3"/>
    <x v="2"/>
    <s v="Growth Year"/>
  </r>
  <r>
    <n v="807"/>
    <d v="2012-08-09T00:00:00"/>
    <x v="2"/>
    <x v="2"/>
    <x v="2"/>
    <n v="7095"/>
    <n v="22491.15"/>
    <n v="3.17"/>
    <n v="2671"/>
    <n v="16934.14"/>
    <n v="6.34"/>
    <n v="4351"/>
    <n v="23582.42"/>
    <n v="5.42"/>
    <n v="834"/>
    <n v="5946.42"/>
    <n v="7.13"/>
    <n v="14951"/>
    <n v="68954.13"/>
    <x v="1"/>
    <x v="4"/>
    <n v="4.6120078924486663"/>
    <s v="Product3"/>
    <x v="0"/>
    <s v="Growth Year"/>
  </r>
  <r>
    <n v="808"/>
    <d v="2012-08-10T00:00:00"/>
    <x v="2"/>
    <x v="2"/>
    <x v="2"/>
    <n v="4555"/>
    <n v="14439.35"/>
    <n v="3.17"/>
    <n v="3530"/>
    <n v="22380.2"/>
    <n v="6.34"/>
    <n v="1733"/>
    <n v="9392.86"/>
    <n v="5.42"/>
    <n v="1137"/>
    <n v="8106.81"/>
    <n v="7.1300000000000008"/>
    <n v="10955"/>
    <n v="54319.22"/>
    <x v="1"/>
    <x v="5"/>
    <n v="4.958395253308991"/>
    <s v="Product2"/>
    <x v="0"/>
    <s v="Growth Year"/>
  </r>
  <r>
    <n v="809"/>
    <d v="2012-08-11T00:00:00"/>
    <x v="2"/>
    <x v="2"/>
    <x v="2"/>
    <n v="7719"/>
    <n v="24469.23"/>
    <n v="3.17"/>
    <n v="1551"/>
    <n v="9833.34"/>
    <n v="6.34"/>
    <n v="917"/>
    <n v="4970.1400000000003"/>
    <n v="5.42"/>
    <n v="1870"/>
    <n v="13333.1"/>
    <n v="7.13"/>
    <n v="12057"/>
    <n v="52605.81"/>
    <x v="1"/>
    <x v="6"/>
    <n v="4.3630928091565062"/>
    <s v="Product1"/>
    <x v="0"/>
    <s v="Growth Year"/>
  </r>
  <r>
    <n v="810"/>
    <d v="2012-08-12T00:00:00"/>
    <x v="2"/>
    <x v="2"/>
    <x v="2"/>
    <n v="2609"/>
    <n v="8270.5300000000007"/>
    <n v="3.17"/>
    <n v="2406"/>
    <n v="15254.04"/>
    <n v="6.3400000000000007"/>
    <n v="402"/>
    <n v="2178.84"/>
    <n v="5.42"/>
    <n v="1597"/>
    <n v="11386.61"/>
    <n v="7.1300000000000008"/>
    <n v="7014"/>
    <n v="37090.019999999997"/>
    <x v="1"/>
    <x v="0"/>
    <n v="5.2879982891360129"/>
    <s v="Product2"/>
    <x v="1"/>
    <s v="Growth Year"/>
  </r>
  <r>
    <n v="811"/>
    <d v="2012-08-13T00:00:00"/>
    <x v="2"/>
    <x v="2"/>
    <x v="2"/>
    <n v="669"/>
    <n v="2120.73"/>
    <n v="3.17"/>
    <n v="1817"/>
    <n v="11519.78"/>
    <n v="6.3400000000000007"/>
    <n v="2541"/>
    <n v="13772.22"/>
    <n v="5.42"/>
    <n v="554"/>
    <n v="3950.02"/>
    <n v="7.13"/>
    <n v="5581"/>
    <n v="31362.75"/>
    <x v="1"/>
    <x v="1"/>
    <n v="5.6195574269844117"/>
    <s v="Product3"/>
    <x v="1"/>
    <s v="Growth Year"/>
  </r>
  <r>
    <n v="812"/>
    <d v="2012-08-14T00:00:00"/>
    <x v="2"/>
    <x v="2"/>
    <x v="2"/>
    <n v="5005"/>
    <n v="15865.85"/>
    <n v="3.17"/>
    <n v="672"/>
    <n v="4260.4799999999996"/>
    <n v="6.339999999999999"/>
    <n v="3778"/>
    <n v="20476.759999999998"/>
    <n v="5.42"/>
    <n v="1077"/>
    <n v="7679.01"/>
    <n v="7.13"/>
    <n v="10532"/>
    <n v="48282.1"/>
    <x v="1"/>
    <x v="2"/>
    <n v="4.5843239650588679"/>
    <s v="Product3"/>
    <x v="0"/>
    <s v="Growth Year"/>
  </r>
  <r>
    <n v="813"/>
    <d v="2012-08-15T00:00:00"/>
    <x v="2"/>
    <x v="2"/>
    <x v="2"/>
    <n v="6447"/>
    <n v="20436.990000000002"/>
    <n v="3.17"/>
    <n v="3646"/>
    <n v="23115.64"/>
    <n v="6.34"/>
    <n v="630"/>
    <n v="3414.6"/>
    <n v="5.42"/>
    <n v="426"/>
    <n v="3037.38"/>
    <n v="7.13"/>
    <n v="11149"/>
    <n v="50004.61"/>
    <x v="1"/>
    <x v="3"/>
    <n v="4.4851206386222984"/>
    <s v="Product2"/>
    <x v="0"/>
    <s v="Growth Year"/>
  </r>
  <r>
    <n v="814"/>
    <d v="2012-08-16T00:00:00"/>
    <x v="2"/>
    <x v="2"/>
    <x v="2"/>
    <n v="5525"/>
    <n v="17514.25"/>
    <n v="3.17"/>
    <n v="3238"/>
    <n v="20528.919999999998"/>
    <n v="6.34"/>
    <n v="3436"/>
    <n v="18623.12"/>
    <n v="5.42"/>
    <n v="1389"/>
    <n v="9903.57"/>
    <n v="7.13"/>
    <n v="13588"/>
    <n v="66569.86"/>
    <x v="1"/>
    <x v="4"/>
    <n v="4.8991654400942011"/>
    <s v="Product2"/>
    <x v="0"/>
    <s v="Growth Year"/>
  </r>
  <r>
    <n v="815"/>
    <d v="2012-08-17T00:00:00"/>
    <x v="2"/>
    <x v="2"/>
    <x v="2"/>
    <n v="1761"/>
    <n v="5582.37"/>
    <n v="3.17"/>
    <n v="2814"/>
    <n v="17840.759999999998"/>
    <n v="6.34"/>
    <n v="4988"/>
    <n v="27034.959999999999"/>
    <n v="5.42"/>
    <n v="1348"/>
    <n v="9611.24"/>
    <n v="7.13"/>
    <n v="10911"/>
    <n v="60069.33"/>
    <x v="1"/>
    <x v="5"/>
    <n v="5.5053918064338738"/>
    <s v="Product3"/>
    <x v="0"/>
    <s v="Growth Year"/>
  </r>
  <r>
    <n v="816"/>
    <d v="2012-08-18T00:00:00"/>
    <x v="2"/>
    <x v="2"/>
    <x v="2"/>
    <n v="4527"/>
    <n v="14350.59"/>
    <n v="3.17"/>
    <n v="2472"/>
    <n v="15672.48"/>
    <n v="6.34"/>
    <n v="4554"/>
    <n v="24682.68"/>
    <n v="5.42"/>
    <n v="1089"/>
    <n v="7764.57"/>
    <n v="7.13"/>
    <n v="12642"/>
    <n v="62470.32"/>
    <x v="1"/>
    <x v="6"/>
    <n v="4.9414902705268151"/>
    <s v="Product3"/>
    <x v="0"/>
    <s v="Growth Year"/>
  </r>
  <r>
    <n v="817"/>
    <d v="2012-08-19T00:00:00"/>
    <x v="2"/>
    <x v="2"/>
    <x v="2"/>
    <n v="2735"/>
    <n v="8669.9500000000007"/>
    <n v="3.17"/>
    <n v="2042"/>
    <n v="12946.28"/>
    <n v="6.3400000000000007"/>
    <n v="2053"/>
    <n v="11127.26"/>
    <n v="5.42"/>
    <n v="569"/>
    <n v="4056.97"/>
    <n v="7.13"/>
    <n v="7399"/>
    <n v="36800.46"/>
    <x v="1"/>
    <x v="0"/>
    <n v="4.9737072577375319"/>
    <s v="Product2"/>
    <x v="1"/>
    <s v="Growth Year"/>
  </r>
  <r>
    <n v="818"/>
    <d v="2012-08-20T00:00:00"/>
    <x v="2"/>
    <x v="2"/>
    <x v="2"/>
    <n v="632"/>
    <n v="2003.44"/>
    <n v="3.17"/>
    <n v="2576"/>
    <n v="16331.84"/>
    <n v="6.34"/>
    <n v="5438"/>
    <n v="29473.96"/>
    <n v="5.42"/>
    <n v="1360"/>
    <n v="9696.7999999999993"/>
    <n v="7.13"/>
    <n v="10006"/>
    <n v="57506.04"/>
    <x v="1"/>
    <x v="1"/>
    <n v="5.7471557065760548"/>
    <s v="Product3"/>
    <x v="0"/>
    <s v="Growth Year"/>
  </r>
  <r>
    <n v="819"/>
    <d v="2012-08-21T00:00:00"/>
    <x v="2"/>
    <x v="2"/>
    <x v="2"/>
    <n v="4782"/>
    <n v="15158.94"/>
    <n v="3.17"/>
    <n v="2449"/>
    <n v="15526.66"/>
    <n v="6.34"/>
    <n v="2843"/>
    <n v="15409.06"/>
    <n v="5.42"/>
    <n v="1191"/>
    <n v="8491.83"/>
    <n v="7.13"/>
    <n v="11265"/>
    <n v="54586.49"/>
    <x v="1"/>
    <x v="2"/>
    <n v="4.8456715490457167"/>
    <s v="Product2"/>
    <x v="0"/>
    <s v="Growth Year"/>
  </r>
  <r>
    <n v="820"/>
    <d v="2012-08-22T00:00:00"/>
    <x v="2"/>
    <x v="2"/>
    <x v="2"/>
    <n v="5941"/>
    <n v="18832.97"/>
    <n v="3.17"/>
    <n v="1467"/>
    <n v="9300.7800000000007"/>
    <n v="6.3400000000000007"/>
    <n v="4352"/>
    <n v="23587.84"/>
    <n v="5.42"/>
    <n v="425"/>
    <n v="3030.25"/>
    <n v="7.13"/>
    <n v="12185"/>
    <n v="54751.839999999997"/>
    <x v="1"/>
    <x v="3"/>
    <n v="4.4933803857201475"/>
    <s v="Product3"/>
    <x v="0"/>
    <s v="Growth Year"/>
  </r>
  <r>
    <n v="821"/>
    <d v="2012-08-23T00:00:00"/>
    <x v="2"/>
    <x v="2"/>
    <x v="2"/>
    <n v="7090"/>
    <n v="22475.3"/>
    <n v="3.17"/>
    <n v="1316"/>
    <n v="8343.44"/>
    <n v="6.3400000000000007"/>
    <n v="5264"/>
    <n v="28530.880000000001"/>
    <n v="5.42"/>
    <n v="568"/>
    <n v="4049.84"/>
    <n v="7.13"/>
    <n v="14238"/>
    <n v="63399.46"/>
    <x v="1"/>
    <x v="4"/>
    <n v="4.4528346677904196"/>
    <s v="Product3"/>
    <x v="0"/>
    <s v="Growth Year"/>
  </r>
  <r>
    <n v="822"/>
    <d v="2012-08-24T00:00:00"/>
    <x v="2"/>
    <x v="2"/>
    <x v="2"/>
    <n v="7595"/>
    <n v="24076.15"/>
    <n v="3.17"/>
    <n v="1454"/>
    <n v="9218.36"/>
    <n v="6.3400000000000007"/>
    <n v="2315"/>
    <n v="12547.3"/>
    <n v="5.42"/>
    <n v="1129"/>
    <n v="8049.77"/>
    <n v="7.1300000000000008"/>
    <n v="12493"/>
    <n v="53891.58"/>
    <x v="1"/>
    <x v="5"/>
    <n v="4.3137420955735211"/>
    <s v="Product1"/>
    <x v="0"/>
    <s v="Growth Year"/>
  </r>
  <r>
    <n v="823"/>
    <d v="2012-08-25T00:00:00"/>
    <x v="2"/>
    <x v="2"/>
    <x v="2"/>
    <n v="3407"/>
    <n v="10800.19"/>
    <n v="3.17"/>
    <n v="1664"/>
    <n v="10549.76"/>
    <n v="6.34"/>
    <n v="5099"/>
    <n v="27636.58"/>
    <n v="5.42"/>
    <n v="478"/>
    <n v="3408.14"/>
    <n v="7.13"/>
    <n v="10648"/>
    <n v="52394.67"/>
    <x v="1"/>
    <x v="6"/>
    <n v="4.9206113824192332"/>
    <s v="Product3"/>
    <x v="0"/>
    <s v="Growth Year"/>
  </r>
  <r>
    <n v="824"/>
    <d v="2012-08-26T00:00:00"/>
    <x v="2"/>
    <x v="2"/>
    <x v="2"/>
    <n v="3361"/>
    <n v="10654.37"/>
    <n v="3.17"/>
    <n v="1978"/>
    <n v="12540.52"/>
    <n v="6.34"/>
    <n v="2164"/>
    <n v="11728.88"/>
    <n v="5.42"/>
    <n v="729"/>
    <n v="5197.7700000000004"/>
    <n v="7.1300000000000008"/>
    <n v="8232"/>
    <n v="40121.54"/>
    <x v="1"/>
    <x v="0"/>
    <n v="4.8738508260447038"/>
    <s v="Product2"/>
    <x v="0"/>
    <s v="Growth Year"/>
  </r>
  <r>
    <n v="825"/>
    <d v="2012-08-27T00:00:00"/>
    <x v="2"/>
    <x v="2"/>
    <x v="2"/>
    <n v="5409"/>
    <n v="17146.53"/>
    <n v="3.17"/>
    <n v="3603"/>
    <n v="22843.02"/>
    <n v="6.34"/>
    <n v="3907"/>
    <n v="21175.94"/>
    <n v="5.42"/>
    <n v="1385"/>
    <n v="9875.0499999999993"/>
    <n v="7.13"/>
    <n v="14304"/>
    <n v="71040.539999999994"/>
    <x v="1"/>
    <x v="1"/>
    <n v="4.966480704697986"/>
    <s v="Product2"/>
    <x v="2"/>
    <s v="Growth Year"/>
  </r>
  <r>
    <n v="826"/>
    <d v="2012-08-28T00:00:00"/>
    <x v="2"/>
    <x v="2"/>
    <x v="2"/>
    <n v="5497"/>
    <n v="17425.490000000002"/>
    <n v="3.17"/>
    <n v="2901"/>
    <n v="18392.34"/>
    <n v="6.34"/>
    <n v="4721"/>
    <n v="25587.82"/>
    <n v="5.42"/>
    <n v="1709"/>
    <n v="12185.17"/>
    <n v="7.13"/>
    <n v="14828"/>
    <n v="73590.820000000007"/>
    <x v="1"/>
    <x v="2"/>
    <n v="4.9629633126517403"/>
    <s v="Product3"/>
    <x v="2"/>
    <s v="Growth Year"/>
  </r>
  <r>
    <n v="827"/>
    <d v="2012-08-29T00:00:00"/>
    <x v="2"/>
    <x v="2"/>
    <x v="2"/>
    <n v="5019"/>
    <n v="15910.23"/>
    <n v="3.17"/>
    <n v="2843"/>
    <n v="18024.62"/>
    <n v="6.34"/>
    <n v="4419"/>
    <n v="23950.98"/>
    <n v="5.42"/>
    <n v="587"/>
    <n v="4185.3100000000004"/>
    <n v="7.1300000000000008"/>
    <n v="12868"/>
    <n v="62071.14"/>
    <x v="1"/>
    <x v="3"/>
    <n v="4.8236820018650919"/>
    <s v="Product3"/>
    <x v="0"/>
    <s v="Growth Year"/>
  </r>
  <r>
    <n v="828"/>
    <d v="2012-08-31T00:00:00"/>
    <x v="2"/>
    <x v="2"/>
    <x v="2"/>
    <n v="1249"/>
    <n v="3959.33"/>
    <n v="3.17"/>
    <n v="2313"/>
    <n v="14664.42"/>
    <n v="6.34"/>
    <n v="5939"/>
    <n v="32189.38"/>
    <n v="5.42"/>
    <n v="704"/>
    <n v="5019.5200000000004"/>
    <n v="7.1300000000000008"/>
    <n v="10205"/>
    <n v="55832.65"/>
    <x v="1"/>
    <x v="5"/>
    <n v="5.4711073003429691"/>
    <s v="Product3"/>
    <x v="0"/>
    <s v="Growth Year"/>
  </r>
  <r>
    <n v="829"/>
    <d v="2012-09-01T00:00:00"/>
    <x v="2"/>
    <x v="3"/>
    <x v="3"/>
    <n v="1721"/>
    <n v="5455.57"/>
    <n v="3.17"/>
    <n v="3957"/>
    <n v="25087.38"/>
    <n v="6.34"/>
    <n v="5744"/>
    <n v="31132.48"/>
    <n v="5.42"/>
    <n v="1432"/>
    <n v="10210.16"/>
    <n v="7.13"/>
    <n v="12854"/>
    <n v="71885.59"/>
    <x v="1"/>
    <x v="6"/>
    <n v="5.5924684922981172"/>
    <s v="Product3"/>
    <x v="2"/>
    <s v="Growth Year"/>
  </r>
  <r>
    <n v="830"/>
    <d v="2012-09-02T00:00:00"/>
    <x v="2"/>
    <x v="3"/>
    <x v="3"/>
    <n v="5682"/>
    <n v="18011.939999999999"/>
    <n v="3.17"/>
    <n v="1033"/>
    <n v="6549.22"/>
    <n v="6.34"/>
    <n v="4525"/>
    <n v="24525.5"/>
    <n v="5.42"/>
    <n v="397"/>
    <n v="2830.61"/>
    <n v="7.13"/>
    <n v="11637"/>
    <n v="51917.27"/>
    <x v="1"/>
    <x v="0"/>
    <n v="4.4613964080089366"/>
    <s v="Product3"/>
    <x v="0"/>
    <s v="Growth Year"/>
  </r>
  <r>
    <n v="831"/>
    <d v="2012-09-03T00:00:00"/>
    <x v="2"/>
    <x v="3"/>
    <x v="3"/>
    <n v="268"/>
    <n v="849.56"/>
    <n v="3.17"/>
    <n v="324"/>
    <n v="2054.16"/>
    <n v="6.34"/>
    <n v="1406"/>
    <n v="7620.52"/>
    <n v="5.42"/>
    <n v="1088"/>
    <n v="7757.44"/>
    <n v="7.13"/>
    <n v="3086"/>
    <n v="18281.68"/>
    <x v="1"/>
    <x v="1"/>
    <n v="5.9240699935191188"/>
    <s v="Product4"/>
    <x v="1"/>
    <s v="Growth Year"/>
  </r>
  <r>
    <n v="832"/>
    <d v="2012-09-04T00:00:00"/>
    <x v="2"/>
    <x v="3"/>
    <x v="3"/>
    <n v="1644"/>
    <n v="5211.4799999999996"/>
    <n v="3.17"/>
    <n v="1391"/>
    <n v="8818.94"/>
    <n v="6.3400000000000007"/>
    <n v="3463"/>
    <n v="18769.46"/>
    <n v="5.42"/>
    <n v="1071"/>
    <n v="7636.23"/>
    <n v="7.13"/>
    <n v="7569"/>
    <n v="40436.11"/>
    <x v="1"/>
    <x v="2"/>
    <n v="5.3423318800369932"/>
    <s v="Product3"/>
    <x v="0"/>
    <s v="Growth Year"/>
  </r>
  <r>
    <n v="833"/>
    <d v="2012-09-05T00:00:00"/>
    <x v="2"/>
    <x v="3"/>
    <x v="3"/>
    <n v="5673"/>
    <n v="17983.41"/>
    <n v="3.17"/>
    <n v="3350"/>
    <n v="21239"/>
    <n v="6.34"/>
    <n v="2901"/>
    <n v="15723.42"/>
    <n v="5.42"/>
    <n v="980"/>
    <n v="6987.4"/>
    <n v="7.13"/>
    <n v="12904"/>
    <n v="61933.23"/>
    <x v="1"/>
    <x v="3"/>
    <n v="4.7995373527588345"/>
    <s v="Product2"/>
    <x v="0"/>
    <s v="Growth Year"/>
  </r>
  <r>
    <n v="834"/>
    <d v="2012-09-06T00:00:00"/>
    <x v="2"/>
    <x v="3"/>
    <x v="3"/>
    <n v="5139"/>
    <n v="16290.63"/>
    <n v="3.17"/>
    <n v="1750"/>
    <n v="11095"/>
    <n v="6.34"/>
    <n v="5480"/>
    <n v="29701.599999999999"/>
    <n v="5.42"/>
    <n v="1558"/>
    <n v="11108.54"/>
    <n v="7.1300000000000008"/>
    <n v="13927"/>
    <n v="68195.77"/>
    <x v="1"/>
    <x v="4"/>
    <n v="4.896659007682918"/>
    <s v="Product3"/>
    <x v="0"/>
    <s v="Growth Year"/>
  </r>
  <r>
    <n v="835"/>
    <d v="2012-09-07T00:00:00"/>
    <x v="2"/>
    <x v="3"/>
    <x v="3"/>
    <n v="6681"/>
    <n v="21178.77"/>
    <n v="3.17"/>
    <n v="2604"/>
    <n v="16509.36"/>
    <n v="6.34"/>
    <n v="2537"/>
    <n v="13750.54"/>
    <n v="5.42"/>
    <n v="319"/>
    <n v="2274.4699999999998"/>
    <n v="7.129999999999999"/>
    <n v="12141"/>
    <n v="53713.14"/>
    <x v="1"/>
    <x v="5"/>
    <n v="4.4241116876698792"/>
    <s v="Product1"/>
    <x v="0"/>
    <s v="Growth Year"/>
  </r>
  <r>
    <n v="836"/>
    <d v="2012-09-08T00:00:00"/>
    <x v="2"/>
    <x v="3"/>
    <x v="3"/>
    <n v="1069"/>
    <n v="3388.73"/>
    <n v="3.17"/>
    <n v="3947"/>
    <n v="25023.98"/>
    <n v="6.34"/>
    <n v="5851"/>
    <n v="31712.42"/>
    <n v="5.42"/>
    <n v="1474"/>
    <n v="10509.62"/>
    <n v="7.1300000000000008"/>
    <n v="12341"/>
    <n v="70634.75"/>
    <x v="1"/>
    <x v="6"/>
    <n v="5.723583988331578"/>
    <s v="Product3"/>
    <x v="2"/>
    <s v="Growth Year"/>
  </r>
  <r>
    <n v="837"/>
    <d v="2012-09-09T00:00:00"/>
    <x v="2"/>
    <x v="3"/>
    <x v="3"/>
    <n v="296"/>
    <n v="938.32"/>
    <n v="3.17"/>
    <n v="1154"/>
    <n v="7316.36"/>
    <n v="6.34"/>
    <n v="4546"/>
    <n v="24639.32"/>
    <n v="5.42"/>
    <n v="255"/>
    <n v="1818.15"/>
    <n v="7.1300000000000008"/>
    <n v="6251"/>
    <n v="34712.15"/>
    <x v="1"/>
    <x v="0"/>
    <n v="5.5530555111182212"/>
    <s v="Product3"/>
    <x v="1"/>
    <s v="Growth Year"/>
  </r>
  <r>
    <n v="838"/>
    <d v="2012-09-10T00:00:00"/>
    <x v="2"/>
    <x v="3"/>
    <x v="3"/>
    <n v="3688"/>
    <n v="11690.96"/>
    <n v="3.17"/>
    <n v="2183"/>
    <n v="13840.22"/>
    <n v="6.34"/>
    <n v="2082"/>
    <n v="11284.44"/>
    <n v="5.42"/>
    <n v="778"/>
    <n v="5547.14"/>
    <n v="7.1300000000000008"/>
    <n v="8731"/>
    <n v="42362.76"/>
    <x v="1"/>
    <x v="1"/>
    <n v="4.8519940442102856"/>
    <s v="Product2"/>
    <x v="0"/>
    <s v="Growth Year"/>
  </r>
  <r>
    <n v="839"/>
    <d v="2012-09-11T00:00:00"/>
    <x v="2"/>
    <x v="3"/>
    <x v="3"/>
    <n v="3538"/>
    <n v="11215.46"/>
    <n v="3.17"/>
    <n v="1861"/>
    <n v="11798.74"/>
    <n v="6.34"/>
    <n v="5755"/>
    <n v="31192.1"/>
    <n v="5.42"/>
    <n v="1253"/>
    <n v="8933.89"/>
    <n v="7.13"/>
    <n v="12407"/>
    <n v="63140.19"/>
    <x v="1"/>
    <x v="2"/>
    <n v="5.0890779398726531"/>
    <s v="Product3"/>
    <x v="0"/>
    <s v="Growth Year"/>
  </r>
  <r>
    <n v="840"/>
    <d v="2012-09-12T00:00:00"/>
    <x v="2"/>
    <x v="3"/>
    <x v="3"/>
    <n v="6341"/>
    <n v="20100.97"/>
    <n v="3.17"/>
    <n v="409"/>
    <n v="2593.06"/>
    <n v="6.34"/>
    <n v="4484"/>
    <n v="24303.279999999999"/>
    <n v="5.42"/>
    <n v="1661"/>
    <n v="11842.93"/>
    <n v="7.13"/>
    <n v="12895"/>
    <n v="58840.24"/>
    <x v="1"/>
    <x v="3"/>
    <n v="4.5630275300504071"/>
    <s v="Product3"/>
    <x v="0"/>
    <s v="Growth Year"/>
  </r>
  <r>
    <n v="841"/>
    <d v="2012-09-13T00:00:00"/>
    <x v="2"/>
    <x v="3"/>
    <x v="3"/>
    <n v="6455"/>
    <n v="20462.349999999999"/>
    <n v="3.17"/>
    <n v="2901"/>
    <n v="18392.34"/>
    <n v="6.34"/>
    <n v="1136"/>
    <n v="6157.12"/>
    <n v="5.42"/>
    <n v="1640"/>
    <n v="11693.2"/>
    <n v="7.1300000000000008"/>
    <n v="12132"/>
    <n v="56705.01"/>
    <x v="1"/>
    <x v="4"/>
    <n v="4.6740034619188924"/>
    <s v="Product1"/>
    <x v="0"/>
    <s v="Growth Year"/>
  </r>
  <r>
    <n v="842"/>
    <d v="2012-09-14T00:00:00"/>
    <x v="2"/>
    <x v="3"/>
    <x v="3"/>
    <n v="6584"/>
    <n v="20871.28"/>
    <n v="3.17"/>
    <n v="1109"/>
    <n v="7031.06"/>
    <n v="6.3400000000000007"/>
    <n v="1795"/>
    <n v="9728.9"/>
    <n v="5.42"/>
    <n v="1275"/>
    <n v="9090.75"/>
    <n v="7.13"/>
    <n v="10763"/>
    <n v="46721.99"/>
    <x v="1"/>
    <x v="5"/>
    <n v="4.3409820681965989"/>
    <s v="Product1"/>
    <x v="0"/>
    <s v="Growth Year"/>
  </r>
  <r>
    <n v="843"/>
    <d v="2012-09-15T00:00:00"/>
    <x v="2"/>
    <x v="3"/>
    <x v="3"/>
    <n v="1114"/>
    <n v="3531.38"/>
    <n v="3.17"/>
    <n v="2116"/>
    <n v="13415.44"/>
    <n v="6.34"/>
    <n v="4191"/>
    <n v="22715.22"/>
    <n v="5.42"/>
    <n v="1751"/>
    <n v="12484.63"/>
    <n v="7.13"/>
    <n v="9172"/>
    <n v="52146.67"/>
    <x v="1"/>
    <x v="6"/>
    <n v="5.6854197557784563"/>
    <s v="Product3"/>
    <x v="0"/>
    <s v="Growth Year"/>
  </r>
  <r>
    <n v="844"/>
    <d v="2012-09-16T00:00:00"/>
    <x v="2"/>
    <x v="3"/>
    <x v="3"/>
    <n v="5192"/>
    <n v="16458.64"/>
    <n v="3.17"/>
    <n v="569"/>
    <n v="3607.46"/>
    <n v="6.34"/>
    <n v="2986"/>
    <n v="16184.12"/>
    <n v="5.42"/>
    <n v="299"/>
    <n v="2131.87"/>
    <n v="7.13"/>
    <n v="9046"/>
    <n v="38382.089999999997"/>
    <x v="1"/>
    <x v="0"/>
    <n v="4.2429902719434001"/>
    <s v="Product1"/>
    <x v="1"/>
    <s v="Growth Year"/>
  </r>
  <r>
    <n v="845"/>
    <d v="2012-09-17T00:00:00"/>
    <x v="2"/>
    <x v="3"/>
    <x v="3"/>
    <n v="7148"/>
    <n v="22659.16"/>
    <n v="3.17"/>
    <n v="1209"/>
    <n v="7665.06"/>
    <n v="6.3400000000000007"/>
    <n v="1851"/>
    <n v="10032.42"/>
    <n v="5.42"/>
    <n v="1652"/>
    <n v="11778.76"/>
    <n v="7.13"/>
    <n v="11860"/>
    <n v="52135.4"/>
    <x v="1"/>
    <x v="1"/>
    <n v="4.3959021922428327"/>
    <s v="Product1"/>
    <x v="0"/>
    <s v="Growth Year"/>
  </r>
  <r>
    <n v="846"/>
    <d v="2012-09-18T00:00:00"/>
    <x v="2"/>
    <x v="3"/>
    <x v="3"/>
    <n v="6720"/>
    <n v="21302.400000000001"/>
    <n v="3.17"/>
    <n v="2101"/>
    <n v="13320.34"/>
    <n v="6.34"/>
    <n v="2316"/>
    <n v="12552.72"/>
    <n v="5.42"/>
    <n v="1226"/>
    <n v="8741.3799999999992"/>
    <n v="7.129999999999999"/>
    <n v="12363"/>
    <n v="55916.84"/>
    <x v="1"/>
    <x v="2"/>
    <n v="4.522918385505136"/>
    <s v="Product1"/>
    <x v="0"/>
    <s v="Growth Year"/>
  </r>
  <r>
    <n v="847"/>
    <d v="2012-09-19T00:00:00"/>
    <x v="2"/>
    <x v="3"/>
    <x v="3"/>
    <n v="473"/>
    <n v="1499.41"/>
    <n v="3.17"/>
    <n v="1887"/>
    <n v="11963.58"/>
    <n v="6.34"/>
    <n v="2051"/>
    <n v="11116.42"/>
    <n v="5.42"/>
    <n v="935"/>
    <n v="6666.55"/>
    <n v="7.13"/>
    <n v="5346"/>
    <n v="31245.96"/>
    <x v="1"/>
    <x v="3"/>
    <n v="5.8447362514029182"/>
    <s v="Product2"/>
    <x v="1"/>
    <s v="Growth Year"/>
  </r>
  <r>
    <n v="848"/>
    <d v="2012-09-20T00:00:00"/>
    <x v="2"/>
    <x v="3"/>
    <x v="3"/>
    <n v="1540"/>
    <n v="4881.8"/>
    <n v="3.17"/>
    <n v="1208"/>
    <n v="7658.72"/>
    <n v="6.34"/>
    <n v="4231"/>
    <n v="22932.02"/>
    <n v="5.42"/>
    <n v="1339"/>
    <n v="9547.07"/>
    <n v="7.13"/>
    <n v="8318"/>
    <n v="45019.61"/>
    <x v="1"/>
    <x v="4"/>
    <n v="5.412311853811012"/>
    <s v="Product3"/>
    <x v="0"/>
    <s v="Growth Year"/>
  </r>
  <r>
    <n v="849"/>
    <d v="2012-09-21T00:00:00"/>
    <x v="2"/>
    <x v="3"/>
    <x v="3"/>
    <n v="4762"/>
    <n v="15095.54"/>
    <n v="3.17"/>
    <n v="347"/>
    <n v="2199.98"/>
    <n v="6.34"/>
    <n v="1649"/>
    <n v="8937.58"/>
    <n v="5.42"/>
    <n v="498"/>
    <n v="3550.74"/>
    <n v="7.13"/>
    <n v="7256"/>
    <n v="29783.84"/>
    <x v="1"/>
    <x v="5"/>
    <n v="4.1047188533627343"/>
    <s v="Product1"/>
    <x v="1"/>
    <s v="Growth Year"/>
  </r>
  <r>
    <n v="850"/>
    <d v="2012-09-22T00:00:00"/>
    <x v="2"/>
    <x v="3"/>
    <x v="3"/>
    <n v="6298"/>
    <n v="19964.66"/>
    <n v="3.17"/>
    <n v="3958"/>
    <n v="25093.72"/>
    <n v="6.34"/>
    <n v="4314"/>
    <n v="23381.88"/>
    <n v="5.42"/>
    <n v="1001"/>
    <n v="7137.13"/>
    <n v="7.13"/>
    <n v="15571"/>
    <n v="75577.39"/>
    <x v="1"/>
    <x v="6"/>
    <n v="4.8537274420396894"/>
    <s v="Product2"/>
    <x v="2"/>
    <s v="Growth Year"/>
  </r>
  <r>
    <n v="851"/>
    <d v="2012-09-23T00:00:00"/>
    <x v="2"/>
    <x v="3"/>
    <x v="3"/>
    <n v="1883"/>
    <n v="5969.11"/>
    <n v="3.17"/>
    <n v="1551"/>
    <n v="9833.34"/>
    <n v="6.34"/>
    <n v="3698"/>
    <n v="20043.16"/>
    <n v="5.42"/>
    <n v="1890"/>
    <n v="13475.7"/>
    <n v="7.1300000000000008"/>
    <n v="9022"/>
    <n v="49321.31"/>
    <x v="1"/>
    <x v="0"/>
    <n v="5.4667823099091111"/>
    <s v="Product3"/>
    <x v="0"/>
    <s v="Growth Year"/>
  </r>
  <r>
    <n v="852"/>
    <d v="2012-09-24T00:00:00"/>
    <x v="2"/>
    <x v="3"/>
    <x v="3"/>
    <n v="1607"/>
    <n v="5094.1899999999996"/>
    <n v="3.17"/>
    <n v="2645"/>
    <n v="16769.3"/>
    <n v="6.34"/>
    <n v="4742"/>
    <n v="25701.64"/>
    <n v="5.42"/>
    <n v="1033"/>
    <n v="7365.29"/>
    <n v="7.13"/>
    <n v="10027"/>
    <n v="54930.42"/>
    <x v="1"/>
    <x v="1"/>
    <n v="5.4782507230477711"/>
    <s v="Product3"/>
    <x v="0"/>
    <s v="Growth Year"/>
  </r>
  <r>
    <n v="853"/>
    <d v="2012-09-25T00:00:00"/>
    <x v="2"/>
    <x v="3"/>
    <x v="3"/>
    <n v="1290"/>
    <n v="4089.3"/>
    <n v="3.17"/>
    <n v="2096"/>
    <n v="13288.64"/>
    <n v="6.34"/>
    <n v="3184"/>
    <n v="17257.28"/>
    <n v="5.42"/>
    <n v="1124"/>
    <n v="8014.12"/>
    <n v="7.13"/>
    <n v="7694"/>
    <n v="42649.34"/>
    <x v="1"/>
    <x v="2"/>
    <n v="5.5431946971666228"/>
    <s v="Product3"/>
    <x v="0"/>
    <s v="Growth Year"/>
  </r>
  <r>
    <n v="854"/>
    <d v="2012-09-26T00:00:00"/>
    <x v="2"/>
    <x v="3"/>
    <x v="3"/>
    <n v="461"/>
    <n v="1461.37"/>
    <n v="3.17"/>
    <n v="2390"/>
    <n v="15152.6"/>
    <n v="6.34"/>
    <n v="661"/>
    <n v="3582.62"/>
    <n v="5.42"/>
    <n v="1664"/>
    <n v="11864.32"/>
    <n v="7.13"/>
    <n v="5176"/>
    <n v="32060.91"/>
    <x v="1"/>
    <x v="3"/>
    <n v="6.1941479907264299"/>
    <s v="Product2"/>
    <x v="1"/>
    <s v="Growth Year"/>
  </r>
  <r>
    <n v="855"/>
    <d v="2012-09-27T00:00:00"/>
    <x v="2"/>
    <x v="3"/>
    <x v="3"/>
    <n v="2045"/>
    <n v="6482.65"/>
    <n v="3.17"/>
    <n v="3994"/>
    <n v="25321.96"/>
    <n v="6.34"/>
    <n v="3407"/>
    <n v="18465.939999999999"/>
    <n v="5.42"/>
    <n v="461"/>
    <n v="3286.93"/>
    <n v="7.13"/>
    <n v="9907"/>
    <n v="53557.48"/>
    <x v="1"/>
    <x v="4"/>
    <n v="5.4060240234177854"/>
    <s v="Product2"/>
    <x v="0"/>
    <s v="Growth Year"/>
  </r>
  <r>
    <n v="856"/>
    <d v="2012-09-28T00:00:00"/>
    <x v="2"/>
    <x v="3"/>
    <x v="3"/>
    <n v="2665"/>
    <n v="8448.0499999999993"/>
    <n v="3.17"/>
    <n v="3681"/>
    <n v="23337.54"/>
    <n v="6.34"/>
    <n v="3631"/>
    <n v="19680.02"/>
    <n v="5.42"/>
    <n v="966"/>
    <n v="6887.58"/>
    <n v="7.13"/>
    <n v="10943"/>
    <n v="58353.19"/>
    <x v="1"/>
    <x v="5"/>
    <n v="5.3324673307136985"/>
    <s v="Product2"/>
    <x v="0"/>
    <s v="Growth Year"/>
  </r>
  <r>
    <n v="857"/>
    <d v="2012-09-29T00:00:00"/>
    <x v="2"/>
    <x v="3"/>
    <x v="3"/>
    <n v="5814"/>
    <n v="18430.38"/>
    <n v="3.17"/>
    <n v="2674"/>
    <n v="16953.16"/>
    <n v="6.34"/>
    <n v="705"/>
    <n v="3821.1"/>
    <n v="5.42"/>
    <n v="1648"/>
    <n v="11750.24"/>
    <n v="7.13"/>
    <n v="10841"/>
    <n v="50954.879999999997"/>
    <x v="1"/>
    <x v="6"/>
    <n v="4.7002010884604735"/>
    <s v="Product1"/>
    <x v="0"/>
    <s v="Growth Year"/>
  </r>
  <r>
    <n v="858"/>
    <d v="2012-09-30T00:00:00"/>
    <x v="2"/>
    <x v="3"/>
    <x v="3"/>
    <n v="2377"/>
    <n v="7535.09"/>
    <n v="3.17"/>
    <n v="1141"/>
    <n v="7233.94"/>
    <n v="6.34"/>
    <n v="774"/>
    <n v="4195.08"/>
    <n v="5.42"/>
    <n v="1424"/>
    <n v="10153.120000000001"/>
    <n v="7.1300000000000008"/>
    <n v="5716"/>
    <n v="29117.23"/>
    <x v="1"/>
    <x v="0"/>
    <n v="5.0939870538838345"/>
    <s v="Product4"/>
    <x v="1"/>
    <s v="Growth Year"/>
  </r>
  <r>
    <n v="859"/>
    <d v="2012-10-01T00:00:00"/>
    <x v="2"/>
    <x v="4"/>
    <x v="4"/>
    <n v="2533"/>
    <n v="8029.61"/>
    <n v="3.17"/>
    <n v="1093"/>
    <n v="6929.62"/>
    <n v="6.34"/>
    <n v="2696"/>
    <n v="14612.32"/>
    <n v="5.42"/>
    <n v="1286"/>
    <n v="9169.18"/>
    <n v="7.13"/>
    <n v="7608"/>
    <n v="38740.730000000003"/>
    <x v="2"/>
    <x v="1"/>
    <n v="5.0921043638275503"/>
    <s v="Product3"/>
    <x v="1"/>
    <s v="Growth Year"/>
  </r>
  <r>
    <n v="860"/>
    <d v="2012-10-02T00:00:00"/>
    <x v="2"/>
    <x v="4"/>
    <x v="4"/>
    <n v="865"/>
    <n v="2742.05"/>
    <n v="3.17"/>
    <n v="1516"/>
    <n v="9611.44"/>
    <n v="6.3400000000000007"/>
    <n v="5277"/>
    <n v="28601.34"/>
    <n v="5.42"/>
    <n v="1631"/>
    <n v="11629.03"/>
    <n v="7.1300000000000008"/>
    <n v="9289"/>
    <n v="52583.86"/>
    <x v="2"/>
    <x v="2"/>
    <n v="5.6608741522230597"/>
    <s v="Product3"/>
    <x v="0"/>
    <s v="Growth Year"/>
  </r>
  <r>
    <n v="861"/>
    <d v="2012-10-03T00:00:00"/>
    <x v="2"/>
    <x v="4"/>
    <x v="4"/>
    <n v="6530"/>
    <n v="20700.099999999999"/>
    <n v="3.17"/>
    <n v="857"/>
    <n v="5433.38"/>
    <n v="6.34"/>
    <n v="5632"/>
    <n v="30525.439999999999"/>
    <n v="5.42"/>
    <n v="590"/>
    <n v="4206.7"/>
    <n v="7.13"/>
    <n v="13609"/>
    <n v="60865.62"/>
    <x v="2"/>
    <x v="3"/>
    <n v="4.4724535234036304"/>
    <s v="Product3"/>
    <x v="0"/>
    <s v="Growth Year"/>
  </r>
  <r>
    <n v="862"/>
    <d v="2012-10-04T00:00:00"/>
    <x v="2"/>
    <x v="4"/>
    <x v="4"/>
    <n v="5612"/>
    <n v="17790.04"/>
    <n v="3.17"/>
    <n v="2549"/>
    <n v="16160.66"/>
    <n v="6.34"/>
    <n v="3313"/>
    <n v="17956.46"/>
    <n v="5.42"/>
    <n v="1828"/>
    <n v="13033.64"/>
    <n v="7.13"/>
    <n v="13302"/>
    <n v="64940.800000000003"/>
    <x v="2"/>
    <x v="4"/>
    <n v="4.8820327770260112"/>
    <s v="Product3"/>
    <x v="0"/>
    <s v="Growth Year"/>
  </r>
  <r>
    <n v="863"/>
    <d v="2012-10-05T00:00:00"/>
    <x v="2"/>
    <x v="4"/>
    <x v="4"/>
    <n v="3695"/>
    <n v="11713.15"/>
    <n v="3.17"/>
    <n v="3835"/>
    <n v="24313.9"/>
    <n v="6.3400000000000007"/>
    <n v="4363"/>
    <n v="23647.46"/>
    <n v="5.42"/>
    <n v="1802"/>
    <n v="12848.26"/>
    <n v="7.13"/>
    <n v="13695"/>
    <n v="72522.77"/>
    <x v="2"/>
    <x v="5"/>
    <n v="5.2955655348667401"/>
    <s v="Product2"/>
    <x v="2"/>
    <s v="Growth Year"/>
  </r>
  <r>
    <n v="864"/>
    <d v="2012-10-06T00:00:00"/>
    <x v="2"/>
    <x v="4"/>
    <x v="4"/>
    <n v="7517"/>
    <n v="23828.89"/>
    <n v="3.17"/>
    <n v="2580"/>
    <n v="16357.2"/>
    <n v="6.34"/>
    <n v="4707"/>
    <n v="25511.94"/>
    <n v="5.42"/>
    <n v="699"/>
    <n v="4983.87"/>
    <n v="7.13"/>
    <n v="15503"/>
    <n v="70681.899999999994"/>
    <x v="2"/>
    <x v="6"/>
    <n v="4.5592401470683086"/>
    <s v="Product3"/>
    <x v="2"/>
    <s v="Growth Year"/>
  </r>
  <r>
    <n v="865"/>
    <d v="2012-10-07T00:00:00"/>
    <x v="2"/>
    <x v="4"/>
    <x v="4"/>
    <n v="2203"/>
    <n v="6983.51"/>
    <n v="3.17"/>
    <n v="2602"/>
    <n v="16496.68"/>
    <n v="6.34"/>
    <n v="2260"/>
    <n v="12249.2"/>
    <n v="5.42"/>
    <n v="1621"/>
    <n v="11557.73"/>
    <n v="7.13"/>
    <n v="8686"/>
    <n v="47287.12"/>
    <x v="2"/>
    <x v="0"/>
    <n v="5.4440617084964309"/>
    <s v="Product2"/>
    <x v="0"/>
    <s v="Growth Year"/>
  </r>
  <r>
    <n v="866"/>
    <d v="2012-10-08T00:00:00"/>
    <x v="2"/>
    <x v="4"/>
    <x v="4"/>
    <n v="6530"/>
    <n v="20700.099999999999"/>
    <n v="3.17"/>
    <n v="3793"/>
    <n v="24047.62"/>
    <n v="6.34"/>
    <n v="1011"/>
    <n v="5479.62"/>
    <n v="5.42"/>
    <n v="1235"/>
    <n v="8805.5499999999993"/>
    <n v="7.129999999999999"/>
    <n v="12569"/>
    <n v="59032.89"/>
    <x v="2"/>
    <x v="1"/>
    <n v="4.6967053862678014"/>
    <s v="Product2"/>
    <x v="0"/>
    <s v="Growth Year"/>
  </r>
  <r>
    <n v="867"/>
    <d v="2012-10-09T00:00:00"/>
    <x v="2"/>
    <x v="4"/>
    <x v="4"/>
    <n v="1900"/>
    <n v="6023"/>
    <n v="3.17"/>
    <n v="3939"/>
    <n v="24973.26"/>
    <n v="6.34"/>
    <n v="4374"/>
    <n v="23707.08"/>
    <n v="5.4200000000000008"/>
    <n v="1905"/>
    <n v="13582.65"/>
    <n v="7.13"/>
    <n v="12118"/>
    <n v="68285.990000000005"/>
    <x v="2"/>
    <x v="2"/>
    <n v="5.635087473180393"/>
    <s v="Product2"/>
    <x v="0"/>
    <s v="Growth Year"/>
  </r>
  <r>
    <n v="868"/>
    <d v="2012-10-10T00:00:00"/>
    <x v="2"/>
    <x v="4"/>
    <x v="4"/>
    <n v="2342"/>
    <n v="7424.14"/>
    <n v="3.17"/>
    <n v="1168"/>
    <n v="7405.12"/>
    <n v="6.34"/>
    <n v="3693"/>
    <n v="20016.060000000001"/>
    <n v="5.42"/>
    <n v="1289"/>
    <n v="9190.57"/>
    <n v="7.13"/>
    <n v="8492"/>
    <n v="44035.89"/>
    <x v="2"/>
    <x v="3"/>
    <n v="5.1855734809232219"/>
    <s v="Product3"/>
    <x v="0"/>
    <s v="Growth Year"/>
  </r>
  <r>
    <n v="869"/>
    <d v="2012-10-11T00:00:00"/>
    <x v="2"/>
    <x v="4"/>
    <x v="4"/>
    <n v="4088"/>
    <n v="12958.96"/>
    <n v="3.17"/>
    <n v="1658"/>
    <n v="10511.72"/>
    <n v="6.34"/>
    <n v="4411"/>
    <n v="23907.62"/>
    <n v="5.42"/>
    <n v="472"/>
    <n v="3365.36"/>
    <n v="7.13"/>
    <n v="10629"/>
    <n v="50743.66"/>
    <x v="2"/>
    <x v="4"/>
    <n v="4.7740765829334846"/>
    <s v="Product3"/>
    <x v="0"/>
    <s v="Growth Year"/>
  </r>
  <r>
    <n v="870"/>
    <d v="2012-10-12T00:00:00"/>
    <x v="2"/>
    <x v="4"/>
    <x v="4"/>
    <n v="2656"/>
    <n v="8419.52"/>
    <n v="3.17"/>
    <n v="1431"/>
    <n v="9072.5400000000009"/>
    <n v="6.3400000000000007"/>
    <n v="1366"/>
    <n v="7403.72"/>
    <n v="5.42"/>
    <n v="717"/>
    <n v="5112.21"/>
    <n v="7.13"/>
    <n v="6170"/>
    <n v="30007.99"/>
    <x v="2"/>
    <x v="5"/>
    <n v="4.8635316045380881"/>
    <s v="Product2"/>
    <x v="1"/>
    <s v="Growth Year"/>
  </r>
  <r>
    <n v="871"/>
    <d v="2012-10-13T00:00:00"/>
    <x v="2"/>
    <x v="4"/>
    <x v="4"/>
    <n v="7783"/>
    <n v="24672.11"/>
    <n v="3.17"/>
    <n v="3808"/>
    <n v="24142.720000000001"/>
    <n v="6.3400000000000007"/>
    <n v="1534"/>
    <n v="8314.2800000000007"/>
    <n v="5.4200000000000008"/>
    <n v="1286"/>
    <n v="9169.18"/>
    <n v="7.13"/>
    <n v="14411"/>
    <n v="66298.289999999994"/>
    <x v="2"/>
    <x v="6"/>
    <n v="4.600533620151273"/>
    <s v="Product1"/>
    <x v="0"/>
    <s v="Growth Year"/>
  </r>
  <r>
    <n v="872"/>
    <d v="2012-10-14T00:00:00"/>
    <x v="2"/>
    <x v="4"/>
    <x v="4"/>
    <n v="5859"/>
    <n v="18573.03"/>
    <n v="3.17"/>
    <n v="1302"/>
    <n v="8254.68"/>
    <n v="6.34"/>
    <n v="4287"/>
    <n v="23235.54"/>
    <n v="5.42"/>
    <n v="784"/>
    <n v="5589.92"/>
    <n v="7.13"/>
    <n v="12232"/>
    <n v="55653.17"/>
    <x v="2"/>
    <x v="0"/>
    <n v="4.5498013407455851"/>
    <s v="Product3"/>
    <x v="0"/>
    <s v="Growth Year"/>
  </r>
  <r>
    <n v="873"/>
    <d v="2012-10-15T00:00:00"/>
    <x v="2"/>
    <x v="4"/>
    <x v="4"/>
    <n v="3186"/>
    <n v="10099.620000000001"/>
    <n v="3.17"/>
    <n v="377"/>
    <n v="2390.1799999999998"/>
    <n v="6.34"/>
    <n v="5682"/>
    <n v="30796.44"/>
    <n v="5.42"/>
    <n v="1450"/>
    <n v="10338.5"/>
    <n v="7.13"/>
    <n v="10695"/>
    <n v="53624.74"/>
    <x v="2"/>
    <x v="1"/>
    <n v="5.0140009350163623"/>
    <s v="Product3"/>
    <x v="0"/>
    <s v="Growth Year"/>
  </r>
  <r>
    <n v="874"/>
    <d v="2012-10-16T00:00:00"/>
    <x v="2"/>
    <x v="4"/>
    <x v="4"/>
    <n v="2101"/>
    <n v="6660.17"/>
    <n v="3.17"/>
    <n v="2456"/>
    <n v="15571.04"/>
    <n v="6.3400000000000007"/>
    <n v="1295"/>
    <n v="7018.9"/>
    <n v="5.42"/>
    <n v="1037"/>
    <n v="7393.81"/>
    <n v="7.1300000000000008"/>
    <n v="6889"/>
    <n v="36643.919999999998"/>
    <x v="2"/>
    <x v="2"/>
    <n v="5.3191929162432858"/>
    <s v="Product2"/>
    <x v="1"/>
    <s v="Growth Year"/>
  </r>
  <r>
    <n v="875"/>
    <d v="2012-10-17T00:00:00"/>
    <x v="2"/>
    <x v="4"/>
    <x v="4"/>
    <n v="5816"/>
    <n v="18436.72"/>
    <n v="3.17"/>
    <n v="2516"/>
    <n v="15951.44"/>
    <n v="6.34"/>
    <n v="2076"/>
    <n v="11251.92"/>
    <n v="5.42"/>
    <n v="1130"/>
    <n v="8056.9"/>
    <n v="7.13"/>
    <n v="11538"/>
    <n v="53696.98"/>
    <x v="2"/>
    <x v="3"/>
    <n v="4.6539244236436126"/>
    <s v="Product1"/>
    <x v="0"/>
    <s v="Growth Year"/>
  </r>
  <r>
    <n v="876"/>
    <d v="2012-10-18T00:00:00"/>
    <x v="2"/>
    <x v="4"/>
    <x v="4"/>
    <n v="743"/>
    <n v="2355.31"/>
    <n v="3.17"/>
    <n v="2260"/>
    <n v="14328.4"/>
    <n v="6.34"/>
    <n v="1323"/>
    <n v="7170.66"/>
    <n v="5.42"/>
    <n v="1150"/>
    <n v="8199.5"/>
    <n v="7.13"/>
    <n v="5476"/>
    <n v="32053.87"/>
    <x v="2"/>
    <x v="4"/>
    <n v="5.853518991964938"/>
    <s v="Product2"/>
    <x v="1"/>
    <s v="Growth Year"/>
  </r>
  <r>
    <n v="877"/>
    <d v="2012-10-19T00:00:00"/>
    <x v="2"/>
    <x v="4"/>
    <x v="4"/>
    <n v="6561"/>
    <n v="20798.37"/>
    <n v="3.17"/>
    <n v="2651"/>
    <n v="16807.34"/>
    <n v="6.34"/>
    <n v="1877"/>
    <n v="10173.34"/>
    <n v="5.42"/>
    <n v="1860"/>
    <n v="13261.8"/>
    <n v="7.13"/>
    <n v="12949"/>
    <n v="61040.85"/>
    <x v="2"/>
    <x v="5"/>
    <n v="4.713943161634103"/>
    <s v="Product1"/>
    <x v="0"/>
    <s v="Growth Year"/>
  </r>
  <r>
    <n v="878"/>
    <d v="2012-10-20T00:00:00"/>
    <x v="2"/>
    <x v="4"/>
    <x v="4"/>
    <n v="7875"/>
    <n v="24963.75"/>
    <n v="3.17"/>
    <n v="1511"/>
    <n v="9579.74"/>
    <n v="6.34"/>
    <n v="2797"/>
    <n v="15159.74"/>
    <n v="5.42"/>
    <n v="790"/>
    <n v="5632.7"/>
    <n v="7.13"/>
    <n v="12973"/>
    <n v="55335.93"/>
    <x v="2"/>
    <x v="6"/>
    <n v="4.2654690511061437"/>
    <s v="Product1"/>
    <x v="0"/>
    <s v="Growth Year"/>
  </r>
  <r>
    <n v="879"/>
    <d v="2012-10-21T00:00:00"/>
    <x v="2"/>
    <x v="4"/>
    <x v="4"/>
    <n v="6713"/>
    <n v="21280.21"/>
    <n v="3.17"/>
    <n v="661"/>
    <n v="4190.74"/>
    <n v="6.34"/>
    <n v="3284"/>
    <n v="17799.28"/>
    <n v="5.42"/>
    <n v="590"/>
    <n v="4206.7"/>
    <n v="7.13"/>
    <n v="11248"/>
    <n v="47476.93"/>
    <x v="2"/>
    <x v="0"/>
    <n v="4.2209219416785206"/>
    <s v="Product1"/>
    <x v="0"/>
    <s v="Growth Year"/>
  </r>
  <r>
    <n v="880"/>
    <d v="2012-10-22T00:00:00"/>
    <x v="2"/>
    <x v="4"/>
    <x v="4"/>
    <n v="7810"/>
    <n v="24757.7"/>
    <n v="3.17"/>
    <n v="3608"/>
    <n v="22874.720000000001"/>
    <n v="6.3400000000000007"/>
    <n v="2715"/>
    <n v="14715.3"/>
    <n v="5.42"/>
    <n v="1488"/>
    <n v="10609.44"/>
    <n v="7.1300000000000008"/>
    <n v="15621"/>
    <n v="72957.16"/>
    <x v="2"/>
    <x v="1"/>
    <n v="4.6704538761923056"/>
    <s v="Product1"/>
    <x v="2"/>
    <s v="Growth Year"/>
  </r>
  <r>
    <n v="881"/>
    <d v="2012-10-23T00:00:00"/>
    <x v="2"/>
    <x v="4"/>
    <x v="4"/>
    <n v="6585"/>
    <n v="20874.45"/>
    <n v="3.17"/>
    <n v="2056"/>
    <n v="13035.04"/>
    <n v="6.3400000000000007"/>
    <n v="2149"/>
    <n v="11647.58"/>
    <n v="5.42"/>
    <n v="1826"/>
    <n v="13019.38"/>
    <n v="7.13"/>
    <n v="12616"/>
    <n v="58576.45"/>
    <x v="2"/>
    <x v="2"/>
    <n v="4.6430286937222576"/>
    <s v="Product1"/>
    <x v="0"/>
    <s v="Growth Year"/>
  </r>
  <r>
    <n v="882"/>
    <d v="2012-10-24T00:00:00"/>
    <x v="2"/>
    <x v="4"/>
    <x v="4"/>
    <n v="2146"/>
    <n v="6802.82"/>
    <n v="3.17"/>
    <n v="1167"/>
    <n v="7398.78"/>
    <n v="6.34"/>
    <n v="3469"/>
    <n v="18801.98"/>
    <n v="5.42"/>
    <n v="626"/>
    <n v="4463.38"/>
    <n v="7.13"/>
    <n v="7408"/>
    <n v="37466.959999999999"/>
    <x v="2"/>
    <x v="3"/>
    <n v="5.0576349892008636"/>
    <s v="Product3"/>
    <x v="1"/>
    <s v="Growth Year"/>
  </r>
  <r>
    <n v="883"/>
    <d v="2012-10-25T00:00:00"/>
    <x v="2"/>
    <x v="4"/>
    <x v="4"/>
    <n v="7588"/>
    <n v="24053.96"/>
    <n v="3.17"/>
    <n v="3898"/>
    <n v="24713.32"/>
    <n v="6.34"/>
    <n v="3723"/>
    <n v="20178.66"/>
    <n v="5.42"/>
    <n v="500"/>
    <n v="3565"/>
    <n v="7.13"/>
    <n v="15709"/>
    <n v="72510.94"/>
    <x v="2"/>
    <x v="4"/>
    <n v="4.6158851613724616"/>
    <s v="Product2"/>
    <x v="2"/>
    <s v="Growth Year"/>
  </r>
  <r>
    <n v="884"/>
    <d v="2012-10-26T00:00:00"/>
    <x v="2"/>
    <x v="4"/>
    <x v="4"/>
    <n v="871"/>
    <n v="2761.07"/>
    <n v="3.17"/>
    <n v="2016"/>
    <n v="12781.44"/>
    <n v="6.34"/>
    <n v="5767"/>
    <n v="31257.14"/>
    <n v="5.42"/>
    <n v="1700"/>
    <n v="12121"/>
    <n v="7.13"/>
    <n v="10354"/>
    <n v="58920.65"/>
    <x v="2"/>
    <x v="5"/>
    <n v="5.6906171527911917"/>
    <s v="Product3"/>
    <x v="0"/>
    <s v="Growth Year"/>
  </r>
  <r>
    <n v="885"/>
    <d v="2012-10-27T00:00:00"/>
    <x v="2"/>
    <x v="4"/>
    <x v="4"/>
    <n v="4618"/>
    <n v="14639.06"/>
    <n v="3.17"/>
    <n v="1979"/>
    <n v="12546.86"/>
    <n v="6.34"/>
    <n v="3997"/>
    <n v="21663.74"/>
    <n v="5.4200000000000008"/>
    <n v="1635"/>
    <n v="11657.55"/>
    <n v="7.13"/>
    <n v="12229"/>
    <n v="60507.21"/>
    <x v="2"/>
    <x v="6"/>
    <n v="4.9478461035244088"/>
    <s v="Product3"/>
    <x v="0"/>
    <s v="Growth Year"/>
  </r>
  <r>
    <n v="886"/>
    <d v="2012-10-28T00:00:00"/>
    <x v="2"/>
    <x v="4"/>
    <x v="4"/>
    <n v="1915"/>
    <n v="6070.55"/>
    <n v="3.17"/>
    <n v="393"/>
    <n v="2491.62"/>
    <n v="6.34"/>
    <n v="5139"/>
    <n v="27853.38"/>
    <n v="5.42"/>
    <n v="1168"/>
    <n v="8327.84"/>
    <n v="7.13"/>
    <n v="8615"/>
    <n v="44743.39"/>
    <x v="2"/>
    <x v="0"/>
    <n v="5.1936610562971559"/>
    <s v="Product3"/>
    <x v="0"/>
    <s v="Growth Year"/>
  </r>
  <r>
    <n v="887"/>
    <d v="2012-10-29T00:00:00"/>
    <x v="2"/>
    <x v="4"/>
    <x v="4"/>
    <n v="5822"/>
    <n v="18455.740000000002"/>
    <n v="3.17"/>
    <n v="3158"/>
    <n v="20021.72"/>
    <n v="6.3400000000000007"/>
    <n v="2749"/>
    <n v="14899.58"/>
    <n v="5.42"/>
    <n v="535"/>
    <n v="3814.55"/>
    <n v="7.1300000000000008"/>
    <n v="12264"/>
    <n v="57191.59"/>
    <x v="2"/>
    <x v="1"/>
    <n v="4.6633716568819308"/>
    <s v="Product2"/>
    <x v="0"/>
    <s v="Growth Year"/>
  </r>
  <r>
    <n v="888"/>
    <d v="2012-10-30T00:00:00"/>
    <x v="2"/>
    <x v="4"/>
    <x v="4"/>
    <n v="6824"/>
    <n v="21632.080000000002"/>
    <n v="3.17"/>
    <n v="1979"/>
    <n v="12546.86"/>
    <n v="6.34"/>
    <n v="2084"/>
    <n v="11295.28"/>
    <n v="5.42"/>
    <n v="338"/>
    <n v="2409.94"/>
    <n v="7.13"/>
    <n v="11225"/>
    <n v="47884.160000000003"/>
    <x v="2"/>
    <x v="2"/>
    <n v="4.2658494432071272"/>
    <s v="Product1"/>
    <x v="0"/>
    <s v="Growth Year"/>
  </r>
  <r>
    <n v="889"/>
    <d v="2012-11-01T00:00:00"/>
    <x v="2"/>
    <x v="5"/>
    <x v="5"/>
    <n v="2744"/>
    <n v="8698.48"/>
    <n v="3.17"/>
    <n v="1142"/>
    <n v="7240.28"/>
    <n v="6.34"/>
    <n v="5750"/>
    <n v="31165"/>
    <n v="5.42"/>
    <n v="1627"/>
    <n v="11600.51"/>
    <n v="7.13"/>
    <n v="11263"/>
    <n v="58704.27"/>
    <x v="2"/>
    <x v="4"/>
    <n v="5.2121344224451738"/>
    <s v="Product3"/>
    <x v="0"/>
    <s v="Growth Year"/>
  </r>
  <r>
    <n v="890"/>
    <d v="2012-11-02T00:00:00"/>
    <x v="2"/>
    <x v="5"/>
    <x v="5"/>
    <n v="4171"/>
    <n v="13222.07"/>
    <n v="3.17"/>
    <n v="3461"/>
    <n v="21942.74"/>
    <n v="6.3400000000000007"/>
    <n v="955"/>
    <n v="5176.1000000000004"/>
    <n v="5.4200000000000008"/>
    <n v="767"/>
    <n v="5468.71"/>
    <n v="7.13"/>
    <n v="9354"/>
    <n v="45809.62"/>
    <x v="2"/>
    <x v="5"/>
    <n v="4.8973294847124231"/>
    <s v="Product2"/>
    <x v="0"/>
    <s v="Growth Year"/>
  </r>
  <r>
    <n v="891"/>
    <d v="2012-11-03T00:00:00"/>
    <x v="2"/>
    <x v="5"/>
    <x v="5"/>
    <n v="1129"/>
    <n v="3578.93"/>
    <n v="3.17"/>
    <n v="1018"/>
    <n v="6454.12"/>
    <n v="6.34"/>
    <n v="5991"/>
    <n v="32471.22"/>
    <n v="5.42"/>
    <n v="1561"/>
    <n v="11129.93"/>
    <n v="7.13"/>
    <n v="9699"/>
    <n v="53634.2"/>
    <x v="2"/>
    <x v="6"/>
    <n v="5.5298690586658417"/>
    <s v="Product3"/>
    <x v="0"/>
    <s v="Growth Year"/>
  </r>
  <r>
    <n v="892"/>
    <d v="2012-11-04T00:00:00"/>
    <x v="2"/>
    <x v="5"/>
    <x v="5"/>
    <n v="5810"/>
    <n v="18417.7"/>
    <n v="3.17"/>
    <n v="2467"/>
    <n v="15640.78"/>
    <n v="6.34"/>
    <n v="1854"/>
    <n v="10048.68"/>
    <n v="5.42"/>
    <n v="511"/>
    <n v="3643.43"/>
    <n v="7.13"/>
    <n v="10642"/>
    <n v="47750.59"/>
    <x v="2"/>
    <x v="0"/>
    <n v="4.4869939860928394"/>
    <s v="Product1"/>
    <x v="0"/>
    <s v="Growth Year"/>
  </r>
  <r>
    <n v="893"/>
    <d v="2012-11-05T00:00:00"/>
    <x v="2"/>
    <x v="5"/>
    <x v="5"/>
    <n v="2277"/>
    <n v="7218.09"/>
    <n v="3.17"/>
    <n v="3615"/>
    <n v="22919.1"/>
    <n v="6.34"/>
    <n v="1096"/>
    <n v="5940.32"/>
    <n v="5.42"/>
    <n v="1609"/>
    <n v="11472.17"/>
    <n v="7.13"/>
    <n v="8597"/>
    <n v="47549.68"/>
    <x v="2"/>
    <x v="1"/>
    <n v="5.5309619634756313"/>
    <s v="Product2"/>
    <x v="0"/>
    <s v="Growth Year"/>
  </r>
  <r>
    <n v="894"/>
    <d v="2012-11-06T00:00:00"/>
    <x v="2"/>
    <x v="5"/>
    <x v="5"/>
    <n v="7790"/>
    <n v="24694.3"/>
    <n v="3.17"/>
    <n v="510"/>
    <n v="3233.4"/>
    <n v="6.34"/>
    <n v="2429"/>
    <n v="13165.18"/>
    <n v="5.42"/>
    <n v="732"/>
    <n v="5219.16"/>
    <n v="7.13"/>
    <n v="11461"/>
    <n v="46312.04"/>
    <x v="2"/>
    <x v="2"/>
    <n v="4.0408376232440455"/>
    <s v="Product1"/>
    <x v="0"/>
    <s v="Growth Year"/>
  </r>
  <r>
    <n v="895"/>
    <d v="2012-11-07T00:00:00"/>
    <x v="2"/>
    <x v="5"/>
    <x v="5"/>
    <n v="6387"/>
    <n v="20246.79"/>
    <n v="3.17"/>
    <n v="1929"/>
    <n v="12229.86"/>
    <n v="6.34"/>
    <n v="5576"/>
    <n v="30221.919999999998"/>
    <n v="5.42"/>
    <n v="1809"/>
    <n v="12898.17"/>
    <n v="7.13"/>
    <n v="15701"/>
    <n v="75596.740000000005"/>
    <x v="2"/>
    <x v="3"/>
    <n v="4.8147723074963382"/>
    <s v="Product3"/>
    <x v="2"/>
    <s v="Growth Year"/>
  </r>
  <r>
    <n v="896"/>
    <d v="2012-11-08T00:00:00"/>
    <x v="2"/>
    <x v="5"/>
    <x v="5"/>
    <n v="3132"/>
    <n v="9928.44"/>
    <n v="3.17"/>
    <n v="3134"/>
    <n v="19869.560000000001"/>
    <n v="6.3400000000000007"/>
    <n v="2754"/>
    <n v="14926.68"/>
    <n v="5.42"/>
    <n v="1184"/>
    <n v="8441.92"/>
    <n v="7.13"/>
    <n v="10204"/>
    <n v="53166.6"/>
    <x v="2"/>
    <x v="4"/>
    <n v="5.2103684829478638"/>
    <s v="Product2"/>
    <x v="0"/>
    <s v="Growth Year"/>
  </r>
  <r>
    <n v="897"/>
    <d v="2012-11-09T00:00:00"/>
    <x v="2"/>
    <x v="5"/>
    <x v="5"/>
    <n v="4202"/>
    <n v="13320.34"/>
    <n v="3.17"/>
    <n v="821"/>
    <n v="5205.1400000000003"/>
    <n v="6.3400000000000007"/>
    <n v="3100"/>
    <n v="16802"/>
    <n v="5.42"/>
    <n v="897"/>
    <n v="6395.61"/>
    <n v="7.13"/>
    <n v="9020"/>
    <n v="41723.089999999997"/>
    <x v="2"/>
    <x v="5"/>
    <n v="4.6256197339246112"/>
    <s v="Product3"/>
    <x v="0"/>
    <s v="Growth Year"/>
  </r>
  <r>
    <n v="898"/>
    <d v="2012-11-10T00:00:00"/>
    <x v="2"/>
    <x v="5"/>
    <x v="5"/>
    <n v="4921"/>
    <n v="15599.57"/>
    <n v="3.17"/>
    <n v="1484"/>
    <n v="9408.56"/>
    <n v="6.34"/>
    <n v="5703"/>
    <n v="30910.26"/>
    <n v="5.42"/>
    <n v="1995"/>
    <n v="14224.35"/>
    <n v="7.13"/>
    <n v="14103"/>
    <n v="70142.740000000005"/>
    <x v="2"/>
    <x v="6"/>
    <n v="4.9736041976884353"/>
    <s v="Product3"/>
    <x v="2"/>
    <s v="Growth Year"/>
  </r>
  <r>
    <n v="899"/>
    <d v="2012-11-11T00:00:00"/>
    <x v="2"/>
    <x v="5"/>
    <x v="5"/>
    <n v="4045"/>
    <n v="12822.65"/>
    <n v="3.17"/>
    <n v="3479"/>
    <n v="22056.86"/>
    <n v="6.34"/>
    <n v="2823"/>
    <n v="15300.66"/>
    <n v="5.42"/>
    <n v="1606"/>
    <n v="11450.78"/>
    <n v="7.1300000000000008"/>
    <n v="11953"/>
    <n v="61630.95"/>
    <x v="2"/>
    <x v="0"/>
    <n v="5.1561072534091856"/>
    <s v="Product2"/>
    <x v="0"/>
    <s v="Growth Year"/>
  </r>
  <r>
    <n v="900"/>
    <d v="2012-11-12T00:00:00"/>
    <x v="2"/>
    <x v="5"/>
    <x v="5"/>
    <n v="3188"/>
    <n v="10105.959999999999"/>
    <n v="3.17"/>
    <n v="2142"/>
    <n v="13580.28"/>
    <n v="6.3400000000000007"/>
    <n v="5493"/>
    <n v="29772.06"/>
    <n v="5.42"/>
    <n v="1739"/>
    <n v="12399.07"/>
    <n v="7.13"/>
    <n v="12562"/>
    <n v="65857.37"/>
    <x v="2"/>
    <x v="1"/>
    <n v="5.2425863715968788"/>
    <s v="Product3"/>
    <x v="0"/>
    <s v="Growth Year"/>
  </r>
  <r>
    <n v="901"/>
    <d v="2012-11-13T00:00:00"/>
    <x v="2"/>
    <x v="5"/>
    <x v="5"/>
    <n v="3236"/>
    <n v="10258.120000000001"/>
    <n v="3.17"/>
    <n v="274"/>
    <n v="1737.16"/>
    <n v="6.34"/>
    <n v="4872"/>
    <n v="26406.240000000002"/>
    <n v="5.42"/>
    <n v="260"/>
    <n v="1853.8"/>
    <n v="7.13"/>
    <n v="8642"/>
    <n v="40255.32"/>
    <x v="2"/>
    <x v="2"/>
    <n v="4.658102291136311"/>
    <s v="Product3"/>
    <x v="0"/>
    <s v="Growth Year"/>
  </r>
  <r>
    <n v="902"/>
    <d v="2012-11-14T00:00:00"/>
    <x v="2"/>
    <x v="5"/>
    <x v="5"/>
    <n v="6145"/>
    <n v="19479.650000000001"/>
    <n v="3.17"/>
    <n v="498"/>
    <n v="3157.32"/>
    <n v="6.3400000000000007"/>
    <n v="4273"/>
    <n v="23159.66"/>
    <n v="5.42"/>
    <n v="1942"/>
    <n v="13846.46"/>
    <n v="7.13"/>
    <n v="12858"/>
    <n v="59643.09"/>
    <x v="2"/>
    <x v="3"/>
    <n v="4.6385977601493229"/>
    <s v="Product3"/>
    <x v="0"/>
    <s v="Growth Year"/>
  </r>
  <r>
    <n v="903"/>
    <d v="2012-11-15T00:00:00"/>
    <x v="2"/>
    <x v="5"/>
    <x v="5"/>
    <n v="3260"/>
    <n v="10334.200000000001"/>
    <n v="3.17"/>
    <n v="1954"/>
    <n v="12388.36"/>
    <n v="6.34"/>
    <n v="2317"/>
    <n v="12558.14"/>
    <n v="5.42"/>
    <n v="887"/>
    <n v="6324.31"/>
    <n v="7.1300000000000008"/>
    <n v="8418"/>
    <n v="41605.01"/>
    <x v="2"/>
    <x v="4"/>
    <n v="4.9423865526253268"/>
    <s v="Product3"/>
    <x v="0"/>
    <s v="Growth Year"/>
  </r>
  <r>
    <n v="904"/>
    <d v="2012-11-16T00:00:00"/>
    <x v="2"/>
    <x v="5"/>
    <x v="5"/>
    <n v="5731"/>
    <n v="18167.27"/>
    <n v="3.17"/>
    <n v="2341"/>
    <n v="14841.94"/>
    <n v="6.34"/>
    <n v="1541"/>
    <n v="8352.2199999999993"/>
    <n v="5.42"/>
    <n v="463"/>
    <n v="3301.19"/>
    <n v="7.13"/>
    <n v="10076"/>
    <n v="44662.62"/>
    <x v="2"/>
    <x v="5"/>
    <n v="4.4325744342993252"/>
    <s v="Product1"/>
    <x v="0"/>
    <s v="Growth Year"/>
  </r>
  <r>
    <n v="905"/>
    <d v="2012-11-17T00:00:00"/>
    <x v="2"/>
    <x v="5"/>
    <x v="5"/>
    <n v="2408"/>
    <n v="7633.36"/>
    <n v="3.17"/>
    <n v="1768"/>
    <n v="11209.12"/>
    <n v="6.3400000000000007"/>
    <n v="1693"/>
    <n v="9176.06"/>
    <n v="5.42"/>
    <n v="553"/>
    <n v="3942.89"/>
    <n v="7.13"/>
    <n v="6422"/>
    <n v="31961.43"/>
    <x v="2"/>
    <x v="6"/>
    <n v="4.97686546247275"/>
    <s v="Product2"/>
    <x v="1"/>
    <s v="Growth Year"/>
  </r>
  <r>
    <n v="906"/>
    <d v="2012-11-18T00:00:00"/>
    <x v="2"/>
    <x v="5"/>
    <x v="5"/>
    <n v="761"/>
    <n v="2412.37"/>
    <n v="3.17"/>
    <n v="560"/>
    <n v="3550.4"/>
    <n v="6.34"/>
    <n v="1769"/>
    <n v="9587.98"/>
    <n v="5.42"/>
    <n v="1828"/>
    <n v="13033.64"/>
    <n v="7.13"/>
    <n v="4918"/>
    <n v="28584.39"/>
    <x v="2"/>
    <x v="0"/>
    <n v="5.8121980479869864"/>
    <s v="Product4"/>
    <x v="1"/>
    <s v="Growth Year"/>
  </r>
  <r>
    <n v="907"/>
    <d v="2012-11-19T00:00:00"/>
    <x v="2"/>
    <x v="5"/>
    <x v="5"/>
    <n v="1543"/>
    <n v="4891.3100000000004"/>
    <n v="3.17"/>
    <n v="3060"/>
    <n v="19400.400000000001"/>
    <n v="6.3400000000000007"/>
    <n v="2811"/>
    <n v="15235.62"/>
    <n v="5.42"/>
    <n v="1276"/>
    <n v="9097.8799999999992"/>
    <n v="7.129999999999999"/>
    <n v="8690"/>
    <n v="48625.21"/>
    <x v="2"/>
    <x v="1"/>
    <n v="5.5955362485615652"/>
    <s v="Product2"/>
    <x v="0"/>
    <s v="Growth Year"/>
  </r>
  <r>
    <n v="908"/>
    <d v="2012-11-20T00:00:00"/>
    <x v="2"/>
    <x v="5"/>
    <x v="5"/>
    <n v="2839"/>
    <n v="8999.6299999999992"/>
    <n v="3.17"/>
    <n v="2831"/>
    <n v="17948.54"/>
    <n v="6.3400000000000007"/>
    <n v="2642"/>
    <n v="14319.64"/>
    <n v="5.42"/>
    <n v="1816"/>
    <n v="12948.08"/>
    <n v="7.13"/>
    <n v="10128"/>
    <n v="54215.89"/>
    <x v="2"/>
    <x v="2"/>
    <n v="5.3530697077409162"/>
    <s v="Product2"/>
    <x v="0"/>
    <s v="Growth Year"/>
  </r>
  <r>
    <n v="909"/>
    <d v="2012-11-21T00:00:00"/>
    <x v="2"/>
    <x v="5"/>
    <x v="5"/>
    <n v="1759"/>
    <n v="5576.03"/>
    <n v="3.17"/>
    <n v="2346"/>
    <n v="14873.64"/>
    <n v="6.34"/>
    <n v="5806"/>
    <n v="31468.52"/>
    <n v="5.42"/>
    <n v="1360"/>
    <n v="9696.7999999999993"/>
    <n v="7.13"/>
    <n v="11271"/>
    <n v="61614.99"/>
    <x v="2"/>
    <x v="3"/>
    <n v="5.466683524088368"/>
    <s v="Product3"/>
    <x v="0"/>
    <s v="Growth Year"/>
  </r>
  <r>
    <n v="910"/>
    <d v="2012-11-22T00:00:00"/>
    <x v="2"/>
    <x v="5"/>
    <x v="5"/>
    <n v="2612"/>
    <n v="8280.0400000000009"/>
    <n v="3.17"/>
    <n v="2847"/>
    <n v="18049.98"/>
    <n v="6.34"/>
    <n v="3322"/>
    <n v="18005.240000000002"/>
    <n v="5.4200000000000008"/>
    <n v="1975"/>
    <n v="14081.75"/>
    <n v="7.13"/>
    <n v="10756"/>
    <n v="58417.01"/>
    <x v="2"/>
    <x v="4"/>
    <n v="5.4311091483822986"/>
    <s v="Product2"/>
    <x v="0"/>
    <s v="Growth Year"/>
  </r>
  <r>
    <n v="911"/>
    <d v="2012-11-23T00:00:00"/>
    <x v="2"/>
    <x v="5"/>
    <x v="5"/>
    <n v="6309"/>
    <n v="19999.53"/>
    <n v="3.17"/>
    <n v="3291"/>
    <n v="20864.939999999999"/>
    <n v="6.34"/>
    <n v="575"/>
    <n v="3116.5"/>
    <n v="5.42"/>
    <n v="311"/>
    <n v="2217.4299999999998"/>
    <n v="7.13"/>
    <n v="10486"/>
    <n v="46198.400000000001"/>
    <x v="2"/>
    <x v="5"/>
    <n v="4.4057219149341984"/>
    <s v="Product2"/>
    <x v="0"/>
    <s v="Growth Year"/>
  </r>
  <r>
    <n v="912"/>
    <d v="2012-11-24T00:00:00"/>
    <x v="2"/>
    <x v="5"/>
    <x v="5"/>
    <n v="2377"/>
    <n v="7535.09"/>
    <n v="3.17"/>
    <n v="1257"/>
    <n v="7969.38"/>
    <n v="6.34"/>
    <n v="4654"/>
    <n v="25224.68"/>
    <n v="5.42"/>
    <n v="1823"/>
    <n v="12997.99"/>
    <n v="7.13"/>
    <n v="10111"/>
    <n v="53727.14"/>
    <x v="2"/>
    <x v="6"/>
    <n v="5.3137315794679063"/>
    <s v="Product3"/>
    <x v="0"/>
    <s v="Growth Year"/>
  </r>
  <r>
    <n v="913"/>
    <d v="2012-11-25T00:00:00"/>
    <x v="2"/>
    <x v="5"/>
    <x v="5"/>
    <n v="7738"/>
    <n v="24529.46"/>
    <n v="3.17"/>
    <n v="1436"/>
    <n v="9104.24"/>
    <n v="6.34"/>
    <n v="2928"/>
    <n v="15869.76"/>
    <n v="5.42"/>
    <n v="297"/>
    <n v="2117.61"/>
    <n v="7.1300000000000008"/>
    <n v="12399"/>
    <n v="51621.07"/>
    <x v="2"/>
    <x v="0"/>
    <n v="4.1633252681667878"/>
    <s v="Product1"/>
    <x v="0"/>
    <s v="Growth Year"/>
  </r>
  <r>
    <n v="914"/>
    <d v="2012-11-26T00:00:00"/>
    <x v="2"/>
    <x v="5"/>
    <x v="5"/>
    <n v="7033"/>
    <n v="22294.61"/>
    <n v="3.17"/>
    <n v="615"/>
    <n v="3899.1"/>
    <n v="6.34"/>
    <n v="658"/>
    <n v="3566.36"/>
    <n v="5.42"/>
    <n v="796"/>
    <n v="5675.48"/>
    <n v="7.13"/>
    <n v="9102"/>
    <n v="35435.550000000003"/>
    <x v="2"/>
    <x v="1"/>
    <n v="3.8931608437706"/>
    <s v="Product1"/>
    <x v="1"/>
    <s v="Growth Year"/>
  </r>
  <r>
    <n v="915"/>
    <d v="2012-11-27T00:00:00"/>
    <x v="2"/>
    <x v="5"/>
    <x v="5"/>
    <n v="2832"/>
    <n v="8977.44"/>
    <n v="3.17"/>
    <n v="883"/>
    <n v="5598.22"/>
    <n v="6.34"/>
    <n v="907"/>
    <n v="4915.9399999999996"/>
    <n v="5.42"/>
    <n v="1338"/>
    <n v="9539.94"/>
    <n v="7.1300000000000008"/>
    <n v="5960"/>
    <n v="29031.54"/>
    <x v="2"/>
    <x v="2"/>
    <n v="4.871063758389262"/>
    <s v="Product4"/>
    <x v="1"/>
    <s v="Growth Year"/>
  </r>
  <r>
    <n v="916"/>
    <d v="2012-11-28T00:00:00"/>
    <x v="2"/>
    <x v="5"/>
    <x v="5"/>
    <n v="6058"/>
    <n v="19203.86"/>
    <n v="3.17"/>
    <n v="3737"/>
    <n v="23692.58"/>
    <n v="6.3400000000000007"/>
    <n v="3465"/>
    <n v="18780.3"/>
    <n v="5.42"/>
    <n v="1965"/>
    <n v="14010.45"/>
    <n v="7.1300000000000008"/>
    <n v="15225"/>
    <n v="75687.19"/>
    <x v="2"/>
    <x v="3"/>
    <n v="4.9712440065681447"/>
    <s v="Product2"/>
    <x v="2"/>
    <s v="Growth Year"/>
  </r>
  <r>
    <n v="917"/>
    <d v="2012-11-29T00:00:00"/>
    <x v="2"/>
    <x v="5"/>
    <x v="5"/>
    <n v="2231"/>
    <n v="7072.27"/>
    <n v="3.17"/>
    <n v="3306"/>
    <n v="20960.04"/>
    <n v="6.34"/>
    <n v="319"/>
    <n v="1728.98"/>
    <n v="5.42"/>
    <n v="874"/>
    <n v="6231.62"/>
    <n v="7.13"/>
    <n v="6730"/>
    <n v="35992.910000000003"/>
    <x v="2"/>
    <x v="4"/>
    <n v="5.3481292719167914"/>
    <s v="Product2"/>
    <x v="1"/>
    <s v="Growth Year"/>
  </r>
  <r>
    <n v="918"/>
    <d v="2012-11-30T00:00:00"/>
    <x v="2"/>
    <x v="5"/>
    <x v="5"/>
    <n v="3768"/>
    <n v="11944.56"/>
    <n v="3.17"/>
    <n v="2043"/>
    <n v="12952.62"/>
    <n v="6.3400000000000007"/>
    <n v="2834"/>
    <n v="15360.28"/>
    <n v="5.42"/>
    <n v="736"/>
    <n v="5247.68"/>
    <n v="7.1300000000000008"/>
    <n v="9381"/>
    <n v="45505.14"/>
    <x v="2"/>
    <x v="5"/>
    <n v="4.850777102654301"/>
    <s v="Product3"/>
    <x v="0"/>
    <s v="Growth Year"/>
  </r>
  <r>
    <n v="919"/>
    <d v="2012-12-01T00:00:00"/>
    <x v="2"/>
    <x v="6"/>
    <x v="6"/>
    <n v="5282"/>
    <n v="16743.939999999999"/>
    <n v="3.17"/>
    <n v="621"/>
    <n v="3937.14"/>
    <n v="6.34"/>
    <n v="867"/>
    <n v="4699.1400000000003"/>
    <n v="5.4200000000000008"/>
    <n v="838"/>
    <n v="5974.94"/>
    <n v="7.13"/>
    <n v="7608"/>
    <n v="31355.16"/>
    <x v="2"/>
    <x v="6"/>
    <n v="4.1213406940063093"/>
    <s v="Product1"/>
    <x v="1"/>
    <s v="Growth Year"/>
  </r>
  <r>
    <n v="920"/>
    <d v="2012-12-02T00:00:00"/>
    <x v="2"/>
    <x v="6"/>
    <x v="6"/>
    <n v="6410"/>
    <n v="20319.7"/>
    <n v="3.17"/>
    <n v="1854"/>
    <n v="11754.36"/>
    <n v="6.3400000000000007"/>
    <n v="2321"/>
    <n v="12579.82"/>
    <n v="5.42"/>
    <n v="1645"/>
    <n v="11728.85"/>
    <n v="7.13"/>
    <n v="12230"/>
    <n v="56382.73"/>
    <x v="2"/>
    <x v="0"/>
    <n v="4.6101986917416191"/>
    <s v="Product1"/>
    <x v="0"/>
    <s v="Growth Year"/>
  </r>
  <r>
    <n v="921"/>
    <d v="2012-12-03T00:00:00"/>
    <x v="2"/>
    <x v="6"/>
    <x v="6"/>
    <n v="6466"/>
    <n v="20497.22"/>
    <n v="3.17"/>
    <n v="564"/>
    <n v="3575.76"/>
    <n v="6.3400000000000007"/>
    <n v="2436"/>
    <n v="13203.12"/>
    <n v="5.42"/>
    <n v="1883"/>
    <n v="13425.79"/>
    <n v="7.1300000000000008"/>
    <n v="11349"/>
    <n v="50701.89"/>
    <x v="2"/>
    <x v="1"/>
    <n v="4.4675204863864657"/>
    <s v="Product1"/>
    <x v="0"/>
    <s v="Growth Year"/>
  </r>
  <r>
    <n v="922"/>
    <d v="2012-12-04T00:00:00"/>
    <x v="2"/>
    <x v="6"/>
    <x v="6"/>
    <n v="7101"/>
    <n v="22510.17"/>
    <n v="3.17"/>
    <n v="490"/>
    <n v="3106.6"/>
    <n v="6.34"/>
    <n v="1300"/>
    <n v="7046"/>
    <n v="5.42"/>
    <n v="1734"/>
    <n v="12363.42"/>
    <n v="7.13"/>
    <n v="10625"/>
    <n v="45026.19"/>
    <x v="2"/>
    <x v="2"/>
    <n v="4.2377590588235297"/>
    <s v="Product1"/>
    <x v="0"/>
    <s v="Growth Year"/>
  </r>
  <r>
    <n v="923"/>
    <d v="2012-12-05T00:00:00"/>
    <x v="2"/>
    <x v="6"/>
    <x v="6"/>
    <n v="864"/>
    <n v="2738.88"/>
    <n v="3.17"/>
    <n v="3725"/>
    <n v="23616.5"/>
    <n v="6.34"/>
    <n v="3642"/>
    <n v="19739.64"/>
    <n v="5.42"/>
    <n v="1925"/>
    <n v="13725.25"/>
    <n v="7.13"/>
    <n v="10156"/>
    <n v="59820.27"/>
    <x v="2"/>
    <x v="3"/>
    <n v="5.8901408034659308"/>
    <s v="Product2"/>
    <x v="0"/>
    <s v="Growth Year"/>
  </r>
  <r>
    <n v="924"/>
    <d v="2012-12-06T00:00:00"/>
    <x v="2"/>
    <x v="6"/>
    <x v="6"/>
    <n v="6753"/>
    <n v="21407.01"/>
    <n v="3.17"/>
    <n v="1514"/>
    <n v="9598.76"/>
    <n v="6.34"/>
    <n v="2268"/>
    <n v="12292.56"/>
    <n v="5.42"/>
    <n v="1001"/>
    <n v="7137.13"/>
    <n v="7.13"/>
    <n v="11536"/>
    <n v="50435.46"/>
    <x v="2"/>
    <x v="4"/>
    <n v="4.3720058945908455"/>
    <s v="Product1"/>
    <x v="0"/>
    <s v="Growth Year"/>
  </r>
  <r>
    <n v="925"/>
    <d v="2012-12-07T00:00:00"/>
    <x v="2"/>
    <x v="6"/>
    <x v="6"/>
    <n v="6852"/>
    <n v="21720.84"/>
    <n v="3.17"/>
    <n v="892"/>
    <n v="5655.28"/>
    <n v="6.34"/>
    <n v="521"/>
    <n v="2823.82"/>
    <n v="5.42"/>
    <n v="579"/>
    <n v="4128.2700000000004"/>
    <n v="7.1300000000000008"/>
    <n v="8844"/>
    <n v="34328.21"/>
    <x v="2"/>
    <x v="5"/>
    <n v="3.881525327905925"/>
    <s v="Product1"/>
    <x v="1"/>
    <s v="Growth Year"/>
  </r>
  <r>
    <n v="926"/>
    <d v="2012-12-08T00:00:00"/>
    <x v="2"/>
    <x v="6"/>
    <x v="6"/>
    <n v="6154"/>
    <n v="19508.18"/>
    <n v="3.17"/>
    <n v="1175"/>
    <n v="7449.5"/>
    <n v="6.34"/>
    <n v="3177"/>
    <n v="17219.34"/>
    <n v="5.42"/>
    <n v="1382"/>
    <n v="9853.66"/>
    <n v="7.13"/>
    <n v="11888"/>
    <n v="54030.68"/>
    <x v="2"/>
    <x v="6"/>
    <n v="4.544976446837147"/>
    <s v="Product1"/>
    <x v="0"/>
    <s v="Growth Year"/>
  </r>
  <r>
    <n v="927"/>
    <d v="2012-12-09T00:00:00"/>
    <x v="2"/>
    <x v="6"/>
    <x v="6"/>
    <n v="4130"/>
    <n v="13092.1"/>
    <n v="3.17"/>
    <n v="1949"/>
    <n v="12356.66"/>
    <n v="6.34"/>
    <n v="4141"/>
    <n v="22444.22"/>
    <n v="5.42"/>
    <n v="850"/>
    <n v="6060.5"/>
    <n v="7.13"/>
    <n v="11070"/>
    <n v="53953.48"/>
    <x v="2"/>
    <x v="0"/>
    <n v="4.8738464317976513"/>
    <s v="Product3"/>
    <x v="0"/>
    <s v="Growth Year"/>
  </r>
  <r>
    <n v="928"/>
    <d v="2012-12-10T00:00:00"/>
    <x v="2"/>
    <x v="6"/>
    <x v="6"/>
    <n v="5638"/>
    <n v="17872.46"/>
    <n v="3.17"/>
    <n v="3684"/>
    <n v="23356.560000000001"/>
    <n v="6.3400000000000007"/>
    <n v="1690"/>
    <n v="9159.7999999999993"/>
    <n v="5.42"/>
    <n v="1804"/>
    <n v="12862.52"/>
    <n v="7.13"/>
    <n v="12816"/>
    <n v="63251.34"/>
    <x v="2"/>
    <x v="1"/>
    <n v="4.9353417602996252"/>
    <s v="Product2"/>
    <x v="0"/>
    <s v="Growth Year"/>
  </r>
  <r>
    <n v="929"/>
    <d v="2012-12-11T00:00:00"/>
    <x v="2"/>
    <x v="6"/>
    <x v="6"/>
    <n v="6486"/>
    <n v="20560.62"/>
    <n v="3.17"/>
    <n v="2012"/>
    <n v="12756.08"/>
    <n v="6.34"/>
    <n v="1393"/>
    <n v="7550.06"/>
    <n v="5.42"/>
    <n v="837"/>
    <n v="5967.81"/>
    <n v="7.1300000000000008"/>
    <n v="10728"/>
    <n v="46834.57"/>
    <x v="2"/>
    <x v="2"/>
    <n v="4.3656385160328117"/>
    <s v="Product1"/>
    <x v="0"/>
    <s v="Growth Year"/>
  </r>
  <r>
    <n v="930"/>
    <d v="2012-12-12T00:00:00"/>
    <x v="2"/>
    <x v="6"/>
    <x v="6"/>
    <n v="829"/>
    <n v="2627.93"/>
    <n v="3.17"/>
    <n v="1529"/>
    <n v="9693.86"/>
    <n v="6.3400000000000007"/>
    <n v="802"/>
    <n v="4346.84"/>
    <n v="5.42"/>
    <n v="680"/>
    <n v="4848.3999999999996"/>
    <n v="7.13"/>
    <n v="3840"/>
    <n v="21517.03"/>
    <x v="2"/>
    <x v="3"/>
    <n v="5.6033932291666666"/>
    <s v="Product2"/>
    <x v="1"/>
    <s v="Growth Year"/>
  </r>
  <r>
    <n v="931"/>
    <d v="2012-12-13T00:00:00"/>
    <x v="2"/>
    <x v="6"/>
    <x v="6"/>
    <n v="1072"/>
    <n v="3398.24"/>
    <n v="3.17"/>
    <n v="1028"/>
    <n v="6517.52"/>
    <n v="6.3400000000000007"/>
    <n v="2450"/>
    <n v="13279"/>
    <n v="5.42"/>
    <n v="1683"/>
    <n v="11999.79"/>
    <n v="7.1300000000000008"/>
    <n v="6233"/>
    <n v="35194.550000000003"/>
    <x v="2"/>
    <x v="4"/>
    <n v="5.6464864431253012"/>
    <s v="Product3"/>
    <x v="1"/>
    <s v="Growth Year"/>
  </r>
  <r>
    <n v="932"/>
    <d v="2012-12-14T00:00:00"/>
    <x v="2"/>
    <x v="6"/>
    <x v="6"/>
    <n v="7852"/>
    <n v="24890.84"/>
    <n v="3.17"/>
    <n v="1544"/>
    <n v="9788.9599999999991"/>
    <n v="6.34"/>
    <n v="1181"/>
    <n v="6401.02"/>
    <n v="5.42"/>
    <n v="1419"/>
    <n v="10117.469999999999"/>
    <n v="7.13"/>
    <n v="11996"/>
    <n v="51198.29"/>
    <x v="2"/>
    <x v="5"/>
    <n v="4.2679468156052014"/>
    <s v="Product1"/>
    <x v="0"/>
    <s v="Growth Year"/>
  </r>
  <r>
    <n v="933"/>
    <d v="2012-12-15T00:00:00"/>
    <x v="2"/>
    <x v="6"/>
    <x v="6"/>
    <n v="7472"/>
    <n v="23686.240000000002"/>
    <n v="3.17"/>
    <n v="491"/>
    <n v="3112.94"/>
    <n v="6.34"/>
    <n v="4826"/>
    <n v="26156.92"/>
    <n v="5.42"/>
    <n v="489"/>
    <n v="3486.57"/>
    <n v="7.13"/>
    <n v="13278"/>
    <n v="56442.67"/>
    <x v="2"/>
    <x v="6"/>
    <n v="4.2508412411507752"/>
    <s v="Product3"/>
    <x v="0"/>
    <s v="Growth Year"/>
  </r>
  <r>
    <n v="934"/>
    <d v="2012-12-16T00:00:00"/>
    <x v="2"/>
    <x v="6"/>
    <x v="6"/>
    <n v="3144"/>
    <n v="9966.48"/>
    <n v="3.17"/>
    <n v="2619"/>
    <n v="16604.46"/>
    <n v="6.34"/>
    <n v="4597"/>
    <n v="24915.74"/>
    <n v="5.42"/>
    <n v="751"/>
    <n v="5354.63"/>
    <n v="7.13"/>
    <n v="11111"/>
    <n v="56841.31"/>
    <x v="2"/>
    <x v="0"/>
    <n v="5.115769057690577"/>
    <s v="Product3"/>
    <x v="0"/>
    <s v="Growth Year"/>
  </r>
  <r>
    <n v="935"/>
    <d v="2012-12-17T00:00:00"/>
    <x v="2"/>
    <x v="6"/>
    <x v="6"/>
    <n v="5230"/>
    <n v="16579.099999999999"/>
    <n v="3.17"/>
    <n v="699"/>
    <n v="4431.66"/>
    <n v="6.34"/>
    <n v="504"/>
    <n v="2731.68"/>
    <n v="5.42"/>
    <n v="1615"/>
    <n v="11514.95"/>
    <n v="7.1300000000000008"/>
    <n v="8048"/>
    <n v="35257.39"/>
    <x v="2"/>
    <x v="1"/>
    <n v="4.3808884194831013"/>
    <s v="Product1"/>
    <x v="1"/>
    <s v="Growth Year"/>
  </r>
  <r>
    <n v="936"/>
    <d v="2012-12-18T00:00:00"/>
    <x v="2"/>
    <x v="6"/>
    <x v="6"/>
    <n v="6148"/>
    <n v="19489.16"/>
    <n v="3.17"/>
    <n v="2661"/>
    <n v="16870.740000000002"/>
    <n v="6.3400000000000007"/>
    <n v="536"/>
    <n v="2905.12"/>
    <n v="5.42"/>
    <n v="714"/>
    <n v="5090.82"/>
    <n v="7.13"/>
    <n v="10059"/>
    <n v="44355.839999999997"/>
    <x v="2"/>
    <x v="2"/>
    <n v="4.4095675514464654"/>
    <s v="Product1"/>
    <x v="0"/>
    <s v="Growth Year"/>
  </r>
  <r>
    <n v="937"/>
    <d v="2012-12-19T00:00:00"/>
    <x v="2"/>
    <x v="6"/>
    <x v="6"/>
    <n v="1620"/>
    <n v="5135.3999999999996"/>
    <n v="3.17"/>
    <n v="578"/>
    <n v="3664.52"/>
    <n v="6.34"/>
    <n v="552"/>
    <n v="2991.84"/>
    <n v="5.42"/>
    <n v="810"/>
    <n v="5775.3"/>
    <n v="7.13"/>
    <n v="3560"/>
    <n v="17567.060000000001"/>
    <x v="2"/>
    <x v="3"/>
    <n v="4.9345674157303376"/>
    <s v="Product4"/>
    <x v="1"/>
    <s v="Growth Year"/>
  </r>
  <r>
    <n v="938"/>
    <d v="2012-12-20T00:00:00"/>
    <x v="2"/>
    <x v="6"/>
    <x v="6"/>
    <n v="263"/>
    <n v="833.71"/>
    <n v="3.17"/>
    <n v="1634"/>
    <n v="10359.56"/>
    <n v="6.34"/>
    <n v="1101"/>
    <n v="5967.42"/>
    <n v="5.42"/>
    <n v="1380"/>
    <n v="9839.4"/>
    <n v="7.13"/>
    <n v="4378"/>
    <n v="27000.09"/>
    <x v="2"/>
    <x v="4"/>
    <n v="6.1672201918684335"/>
    <s v="Product2"/>
    <x v="1"/>
    <s v="Growth Year"/>
  </r>
  <r>
    <n v="939"/>
    <d v="2012-12-21T00:00:00"/>
    <x v="2"/>
    <x v="6"/>
    <x v="6"/>
    <n v="4304"/>
    <n v="13643.68"/>
    <n v="3.17"/>
    <n v="3211"/>
    <n v="20357.740000000002"/>
    <n v="6.3400000000000007"/>
    <n v="3210"/>
    <n v="17398.2"/>
    <n v="5.42"/>
    <n v="1031"/>
    <n v="7351.03"/>
    <n v="7.13"/>
    <n v="11756"/>
    <n v="58750.65"/>
    <x v="2"/>
    <x v="5"/>
    <n v="4.9975034025178635"/>
    <s v="Product2"/>
    <x v="0"/>
    <s v="Growth Year"/>
  </r>
  <r>
    <n v="940"/>
    <d v="2012-12-22T00:00:00"/>
    <x v="2"/>
    <x v="6"/>
    <x v="6"/>
    <n v="6502"/>
    <n v="20611.34"/>
    <n v="3.17"/>
    <n v="1305"/>
    <n v="8273.7000000000007"/>
    <n v="6.3400000000000007"/>
    <n v="5079"/>
    <n v="27528.18"/>
    <n v="5.42"/>
    <n v="1911"/>
    <n v="13625.43"/>
    <n v="7.13"/>
    <n v="14797"/>
    <n v="70038.649999999994"/>
    <x v="2"/>
    <x v="6"/>
    <n v="4.7333006690545378"/>
    <s v="Product3"/>
    <x v="2"/>
    <s v="Growth Year"/>
  </r>
  <r>
    <n v="941"/>
    <d v="2012-12-23T00:00:00"/>
    <x v="2"/>
    <x v="6"/>
    <x v="6"/>
    <n v="556"/>
    <n v="1762.52"/>
    <n v="3.17"/>
    <n v="559"/>
    <n v="3544.06"/>
    <n v="6.34"/>
    <n v="3145"/>
    <n v="17045.900000000001"/>
    <n v="5.4200000000000008"/>
    <n v="476"/>
    <n v="3393.88"/>
    <n v="7.13"/>
    <n v="4736"/>
    <n v="25746.36"/>
    <x v="2"/>
    <x v="0"/>
    <n v="5.4363091216216217"/>
    <s v="Product3"/>
    <x v="1"/>
    <s v="Growth Year"/>
  </r>
  <r>
    <n v="942"/>
    <d v="2012-12-24T00:00:00"/>
    <x v="2"/>
    <x v="6"/>
    <x v="6"/>
    <n v="7513"/>
    <n v="23816.21"/>
    <n v="3.17"/>
    <n v="2099"/>
    <n v="13307.66"/>
    <n v="6.34"/>
    <n v="3126"/>
    <n v="16942.919999999998"/>
    <n v="5.419999999999999"/>
    <n v="1830"/>
    <n v="13047.9"/>
    <n v="7.13"/>
    <n v="14568"/>
    <n v="67114.69"/>
    <x v="2"/>
    <x v="1"/>
    <n v="4.6069940966501921"/>
    <s v="Product1"/>
    <x v="0"/>
    <s v="Growth Year"/>
  </r>
  <r>
    <n v="943"/>
    <d v="2012-12-25T00:00:00"/>
    <x v="2"/>
    <x v="6"/>
    <x v="6"/>
    <n v="3698"/>
    <n v="11722.66"/>
    <n v="3.17"/>
    <n v="1542"/>
    <n v="9776.2800000000007"/>
    <n v="6.3400000000000007"/>
    <n v="2582"/>
    <n v="13994.44"/>
    <n v="5.42"/>
    <n v="357"/>
    <n v="2545.41"/>
    <n v="7.13"/>
    <n v="8179"/>
    <n v="38038.79"/>
    <x v="2"/>
    <x v="2"/>
    <n v="4.6507873823205772"/>
    <s v="Product3"/>
    <x v="1"/>
    <s v="Growth Year"/>
  </r>
  <r>
    <n v="944"/>
    <d v="2012-12-26T00:00:00"/>
    <x v="2"/>
    <x v="6"/>
    <x v="6"/>
    <n v="5797"/>
    <n v="18376.490000000002"/>
    <n v="3.17"/>
    <n v="1135"/>
    <n v="7195.9"/>
    <n v="6.34"/>
    <n v="1165"/>
    <n v="6314.3"/>
    <n v="5.42"/>
    <n v="1745"/>
    <n v="12441.85"/>
    <n v="7.13"/>
    <n v="9842"/>
    <n v="44328.54"/>
    <x v="2"/>
    <x v="3"/>
    <n v="4.5040174761227396"/>
    <s v="Product1"/>
    <x v="0"/>
    <s v="Growth Year"/>
  </r>
  <r>
    <n v="945"/>
    <d v="2012-12-27T00:00:00"/>
    <x v="2"/>
    <x v="6"/>
    <x v="6"/>
    <n v="2291"/>
    <n v="7262.47"/>
    <n v="3.17"/>
    <n v="3222"/>
    <n v="20427.48"/>
    <n v="6.34"/>
    <n v="4726"/>
    <n v="25614.92"/>
    <n v="5.42"/>
    <n v="998"/>
    <n v="7115.74"/>
    <n v="7.13"/>
    <n v="11237"/>
    <n v="60420.61"/>
    <x v="2"/>
    <x v="4"/>
    <n v="5.376934235116134"/>
    <s v="Product3"/>
    <x v="0"/>
    <s v="Growth Year"/>
  </r>
  <r>
    <n v="946"/>
    <d v="2012-12-28T00:00:00"/>
    <x v="2"/>
    <x v="6"/>
    <x v="6"/>
    <n v="2136"/>
    <n v="6771.12"/>
    <n v="3.17"/>
    <n v="1997"/>
    <n v="12660.98"/>
    <n v="6.34"/>
    <n v="4659"/>
    <n v="25251.78"/>
    <n v="5.42"/>
    <n v="1329"/>
    <n v="9475.77"/>
    <n v="7.13"/>
    <n v="10121"/>
    <n v="54159.65"/>
    <x v="2"/>
    <x v="5"/>
    <n v="5.3512152949313307"/>
    <s v="Product3"/>
    <x v="0"/>
    <s v="Growth Year"/>
  </r>
  <r>
    <n v="947"/>
    <d v="2012-12-29T00:00:00"/>
    <x v="2"/>
    <x v="6"/>
    <x v="6"/>
    <n v="1218"/>
    <n v="3861.06"/>
    <n v="3.17"/>
    <n v="1486"/>
    <n v="9421.24"/>
    <n v="6.34"/>
    <n v="1085"/>
    <n v="5880.7"/>
    <n v="5.42"/>
    <n v="1190"/>
    <n v="8484.7000000000007"/>
    <n v="7.1300000000000008"/>
    <n v="4979"/>
    <n v="27647.7"/>
    <x v="2"/>
    <x v="6"/>
    <n v="5.5528620204860415"/>
    <s v="Product2"/>
    <x v="1"/>
    <s v="Growth Year"/>
  </r>
  <r>
    <n v="948"/>
    <d v="2012-12-30T00:00:00"/>
    <x v="2"/>
    <x v="6"/>
    <x v="6"/>
    <n v="4163"/>
    <n v="13196.71"/>
    <n v="3.17"/>
    <n v="3600"/>
    <n v="22824"/>
    <n v="6.34"/>
    <n v="1710"/>
    <n v="9268.2000000000007"/>
    <n v="5.4200000000000008"/>
    <n v="448"/>
    <n v="3194.24"/>
    <n v="7.13"/>
    <n v="9921"/>
    <n v="48483.15"/>
    <x v="2"/>
    <x v="0"/>
    <n v="4.8869216812821286"/>
    <s v="Product2"/>
    <x v="0"/>
    <s v="Growth Year"/>
  </r>
  <r>
    <n v="949"/>
    <d v="2013-01-01T00:00:00"/>
    <x v="3"/>
    <x v="7"/>
    <x v="7"/>
    <n v="656"/>
    <n v="2079.52"/>
    <n v="3.17"/>
    <n v="3758"/>
    <n v="23825.72"/>
    <n v="6.3400000000000007"/>
    <n v="3456"/>
    <n v="18731.52"/>
    <n v="5.42"/>
    <n v="1525"/>
    <n v="10873.25"/>
    <n v="7.13"/>
    <n v="9395"/>
    <n v="55510.01"/>
    <x v="3"/>
    <x v="2"/>
    <n v="5.9084630122405537"/>
    <s v="Product2"/>
    <x v="0"/>
    <s v="Decline Year"/>
  </r>
  <r>
    <n v="950"/>
    <d v="2013-01-02T00:00:00"/>
    <x v="3"/>
    <x v="7"/>
    <x v="7"/>
    <n v="2357"/>
    <n v="7471.69"/>
    <n v="3.17"/>
    <n v="1244"/>
    <n v="7886.96"/>
    <n v="6.34"/>
    <n v="3229"/>
    <n v="17501.18"/>
    <n v="5.42"/>
    <n v="1640"/>
    <n v="11693.2"/>
    <n v="7.1300000000000008"/>
    <n v="8470"/>
    <n v="44553.03"/>
    <x v="3"/>
    <x v="3"/>
    <n v="5.2600979929161742"/>
    <s v="Product3"/>
    <x v="0"/>
    <s v="Decline Year"/>
  </r>
  <r>
    <n v="951"/>
    <d v="2013-01-03T00:00:00"/>
    <x v="3"/>
    <x v="7"/>
    <x v="7"/>
    <n v="4360"/>
    <n v="13821.2"/>
    <n v="3.17"/>
    <n v="3596"/>
    <n v="22798.639999999999"/>
    <n v="6.34"/>
    <n v="2527"/>
    <n v="13696.34"/>
    <n v="5.42"/>
    <n v="885"/>
    <n v="6310.05"/>
    <n v="7.13"/>
    <n v="11368"/>
    <n v="56626.23"/>
    <x v="3"/>
    <x v="4"/>
    <n v="4.981195460942998"/>
    <s v="Product2"/>
    <x v="0"/>
    <s v="Decline Year"/>
  </r>
  <r>
    <n v="952"/>
    <d v="2013-01-04T00:00:00"/>
    <x v="3"/>
    <x v="7"/>
    <x v="7"/>
    <n v="4970"/>
    <n v="15754.9"/>
    <n v="3.17"/>
    <n v="2809"/>
    <n v="17809.060000000001"/>
    <n v="6.3400000000000007"/>
    <n v="393"/>
    <n v="2130.06"/>
    <n v="5.42"/>
    <n v="1613"/>
    <n v="11500.69"/>
    <n v="7.13"/>
    <n v="9785"/>
    <n v="47194.71"/>
    <x v="3"/>
    <x v="5"/>
    <n v="4.8231691364333162"/>
    <s v="Product2"/>
    <x v="0"/>
    <s v="Decline Year"/>
  </r>
  <r>
    <n v="953"/>
    <d v="2013-01-05T00:00:00"/>
    <x v="3"/>
    <x v="7"/>
    <x v="7"/>
    <n v="6491"/>
    <n v="20576.47"/>
    <n v="3.17"/>
    <n v="3347"/>
    <n v="21219.98"/>
    <n v="6.34"/>
    <n v="2240"/>
    <n v="12140.8"/>
    <n v="5.42"/>
    <n v="807"/>
    <n v="5753.91"/>
    <n v="7.13"/>
    <n v="12885"/>
    <n v="59691.16"/>
    <x v="3"/>
    <x v="6"/>
    <n v="4.6326084594489716"/>
    <s v="Product2"/>
    <x v="0"/>
    <s v="Decline Year"/>
  </r>
  <r>
    <n v="954"/>
    <d v="2013-01-06T00:00:00"/>
    <x v="3"/>
    <x v="7"/>
    <x v="7"/>
    <n v="2020"/>
    <n v="6403.4"/>
    <n v="3.17"/>
    <n v="2228"/>
    <n v="14125.52"/>
    <n v="6.34"/>
    <n v="664"/>
    <n v="3598.88"/>
    <n v="5.42"/>
    <n v="1876"/>
    <n v="13375.88"/>
    <n v="7.13"/>
    <n v="6788"/>
    <n v="37503.68"/>
    <x v="3"/>
    <x v="0"/>
    <n v="5.524997053624042"/>
    <s v="Product2"/>
    <x v="1"/>
    <s v="Decline Year"/>
  </r>
  <r>
    <n v="955"/>
    <d v="2013-01-07T00:00:00"/>
    <x v="3"/>
    <x v="7"/>
    <x v="7"/>
    <n v="3144"/>
    <n v="9966.48"/>
    <n v="3.17"/>
    <n v="3071"/>
    <n v="19470.14"/>
    <n v="6.34"/>
    <n v="4846"/>
    <n v="26265.32"/>
    <n v="5.42"/>
    <n v="1894"/>
    <n v="13504.22"/>
    <n v="7.13"/>
    <n v="12955"/>
    <n v="69206.16"/>
    <x v="3"/>
    <x v="1"/>
    <n v="5.3420424546507146"/>
    <s v="Product3"/>
    <x v="0"/>
    <s v="Decline Year"/>
  </r>
  <r>
    <n v="956"/>
    <d v="2013-01-08T00:00:00"/>
    <x v="3"/>
    <x v="7"/>
    <x v="7"/>
    <n v="5727"/>
    <n v="18154.59"/>
    <n v="3.17"/>
    <n v="2011"/>
    <n v="12749.74"/>
    <n v="6.34"/>
    <n v="5992"/>
    <n v="32476.639999999999"/>
    <n v="5.42"/>
    <n v="1077"/>
    <n v="7679.01"/>
    <n v="7.13"/>
    <n v="14807"/>
    <n v="71059.98"/>
    <x v="3"/>
    <x v="2"/>
    <n v="4.7990801647869246"/>
    <s v="Product3"/>
    <x v="2"/>
    <s v="Decline Year"/>
  </r>
  <r>
    <n v="957"/>
    <d v="2013-01-09T00:00:00"/>
    <x v="3"/>
    <x v="7"/>
    <x v="7"/>
    <n v="2660"/>
    <n v="8432.2000000000007"/>
    <n v="3.17"/>
    <n v="1905"/>
    <n v="12077.7"/>
    <n v="6.3400000000000007"/>
    <n v="4432"/>
    <n v="24021.439999999999"/>
    <n v="5.42"/>
    <n v="1358"/>
    <n v="9682.5400000000009"/>
    <n v="7.1300000000000008"/>
    <n v="10355"/>
    <n v="54213.88"/>
    <x v="3"/>
    <x v="3"/>
    <n v="5.2355267986479959"/>
    <s v="Product3"/>
    <x v="0"/>
    <s v="Decline Year"/>
  </r>
  <r>
    <n v="958"/>
    <d v="2013-01-10T00:00:00"/>
    <x v="3"/>
    <x v="7"/>
    <x v="7"/>
    <n v="5349"/>
    <n v="16956.330000000002"/>
    <n v="3.17"/>
    <n v="371"/>
    <n v="2352.14"/>
    <n v="6.34"/>
    <n v="2273"/>
    <n v="12319.66"/>
    <n v="5.42"/>
    <n v="722"/>
    <n v="5147.8599999999997"/>
    <n v="7.13"/>
    <n v="8715"/>
    <n v="36775.99"/>
    <x v="3"/>
    <x v="4"/>
    <n v="4.2198496844520941"/>
    <s v="Product1"/>
    <x v="1"/>
    <s v="Decline Year"/>
  </r>
  <r>
    <n v="959"/>
    <d v="2013-01-11T00:00:00"/>
    <x v="3"/>
    <x v="7"/>
    <x v="7"/>
    <n v="6816"/>
    <n v="21606.720000000001"/>
    <n v="3.17"/>
    <n v="3269"/>
    <n v="20725.46"/>
    <n v="6.34"/>
    <n v="5117"/>
    <n v="27734.14"/>
    <n v="5.42"/>
    <n v="411"/>
    <n v="2930.43"/>
    <n v="7.13"/>
    <n v="15613"/>
    <n v="72996.75"/>
    <x v="3"/>
    <x v="5"/>
    <n v="4.6753826939089222"/>
    <s v="Product3"/>
    <x v="2"/>
    <s v="Decline Year"/>
  </r>
  <r>
    <n v="960"/>
    <d v="2013-01-12T00:00:00"/>
    <x v="3"/>
    <x v="7"/>
    <x v="7"/>
    <n v="6272"/>
    <n v="19882.240000000002"/>
    <n v="3.17"/>
    <n v="2430"/>
    <n v="15406.2"/>
    <n v="6.34"/>
    <n v="5592"/>
    <n v="30308.639999999999"/>
    <n v="5.42"/>
    <n v="992"/>
    <n v="7072.96"/>
    <n v="7.13"/>
    <n v="15286"/>
    <n v="72670.039999999994"/>
    <x v="3"/>
    <x v="6"/>
    <n v="4.75402590605783"/>
    <s v="Product3"/>
    <x v="2"/>
    <s v="Decline Year"/>
  </r>
  <r>
    <n v="961"/>
    <d v="2013-01-13T00:00:00"/>
    <x v="3"/>
    <x v="7"/>
    <x v="7"/>
    <n v="7474"/>
    <n v="23692.58"/>
    <n v="3.17"/>
    <n v="1552"/>
    <n v="9839.68"/>
    <n v="6.34"/>
    <n v="1229"/>
    <n v="6661.18"/>
    <n v="5.42"/>
    <n v="447"/>
    <n v="3187.11"/>
    <n v="7.13"/>
    <n v="10702"/>
    <n v="43380.55"/>
    <x v="3"/>
    <x v="0"/>
    <n v="4.0534993459166513"/>
    <s v="Product1"/>
    <x v="0"/>
    <s v="Decline Year"/>
  </r>
  <r>
    <n v="962"/>
    <d v="2013-01-14T00:00:00"/>
    <x v="3"/>
    <x v="7"/>
    <x v="7"/>
    <n v="7060"/>
    <n v="22380.2"/>
    <n v="3.17"/>
    <n v="1163"/>
    <n v="7373.42"/>
    <n v="6.34"/>
    <n v="4587"/>
    <n v="24861.54"/>
    <n v="5.42"/>
    <n v="1531"/>
    <n v="10916.03"/>
    <n v="7.1300000000000008"/>
    <n v="14341"/>
    <n v="65531.19"/>
    <x v="3"/>
    <x v="1"/>
    <n v="4.569499337563629"/>
    <s v="Product3"/>
    <x v="0"/>
    <s v="Decline Year"/>
  </r>
  <r>
    <n v="963"/>
    <d v="2013-01-15T00:00:00"/>
    <x v="3"/>
    <x v="7"/>
    <x v="7"/>
    <n v="796"/>
    <n v="2523.3200000000002"/>
    <n v="3.17"/>
    <n v="2259"/>
    <n v="14322.06"/>
    <n v="6.34"/>
    <n v="4677"/>
    <n v="25349.34"/>
    <n v="5.42"/>
    <n v="1863"/>
    <n v="13283.19"/>
    <n v="7.13"/>
    <n v="9595"/>
    <n v="55477.91"/>
    <x v="3"/>
    <x v="2"/>
    <n v="5.7819603960396044"/>
    <s v="Product3"/>
    <x v="0"/>
    <s v="Decline Year"/>
  </r>
  <r>
    <n v="964"/>
    <d v="2013-01-16T00:00:00"/>
    <x v="3"/>
    <x v="7"/>
    <x v="7"/>
    <n v="6631"/>
    <n v="21020.27"/>
    <n v="3.17"/>
    <n v="3376"/>
    <n v="21403.84"/>
    <n v="6.34"/>
    <n v="4632"/>
    <n v="25105.439999999999"/>
    <n v="5.42"/>
    <n v="1491"/>
    <n v="10630.83"/>
    <n v="7.13"/>
    <n v="16130"/>
    <n v="78160.38"/>
    <x v="3"/>
    <x v="3"/>
    <n v="4.8456528208307503"/>
    <s v="Product3"/>
    <x v="2"/>
    <s v="Decline Year"/>
  </r>
  <r>
    <n v="965"/>
    <d v="2013-01-17T00:00:00"/>
    <x v="3"/>
    <x v="7"/>
    <x v="7"/>
    <n v="5052"/>
    <n v="16014.84"/>
    <n v="3.17"/>
    <n v="382"/>
    <n v="2421.88"/>
    <n v="6.34"/>
    <n v="4095"/>
    <n v="22194.9"/>
    <n v="5.42"/>
    <n v="1767"/>
    <n v="12598.71"/>
    <n v="7.13"/>
    <n v="11296"/>
    <n v="53230.33"/>
    <x v="3"/>
    <x v="4"/>
    <n v="4.7123167492917846"/>
    <s v="Product3"/>
    <x v="0"/>
    <s v="Decline Year"/>
  </r>
  <r>
    <n v="966"/>
    <d v="2013-01-18T00:00:00"/>
    <x v="3"/>
    <x v="7"/>
    <x v="7"/>
    <n v="1449"/>
    <n v="4593.33"/>
    <n v="3.17"/>
    <n v="2597"/>
    <n v="16464.98"/>
    <n v="6.34"/>
    <n v="2574"/>
    <n v="13951.08"/>
    <n v="5.42"/>
    <n v="836"/>
    <n v="5960.68"/>
    <n v="7.1300000000000008"/>
    <n v="7456"/>
    <n v="40970.07"/>
    <x v="3"/>
    <x v="5"/>
    <n v="5.4949128218884118"/>
    <s v="Product2"/>
    <x v="0"/>
    <s v="Decline Year"/>
  </r>
  <r>
    <n v="967"/>
    <d v="2013-01-19T00:00:00"/>
    <x v="3"/>
    <x v="7"/>
    <x v="7"/>
    <n v="5206"/>
    <n v="16503.02"/>
    <n v="3.17"/>
    <n v="1217"/>
    <n v="7715.78"/>
    <n v="6.34"/>
    <n v="3440"/>
    <n v="18644.8"/>
    <n v="5.42"/>
    <n v="596"/>
    <n v="4249.4799999999996"/>
    <n v="7.129999999999999"/>
    <n v="10459"/>
    <n v="47113.08"/>
    <x v="3"/>
    <x v="6"/>
    <n v="4.5045491920833731"/>
    <s v="Product3"/>
    <x v="0"/>
    <s v="Decline Year"/>
  </r>
  <r>
    <n v="968"/>
    <d v="2013-01-20T00:00:00"/>
    <x v="3"/>
    <x v="7"/>
    <x v="7"/>
    <n v="1959"/>
    <n v="6210.03"/>
    <n v="3.17"/>
    <n v="2803"/>
    <n v="17771.02"/>
    <n v="6.34"/>
    <n v="3443"/>
    <n v="18661.060000000001"/>
    <n v="5.4200000000000008"/>
    <n v="1948"/>
    <n v="13889.24"/>
    <n v="7.13"/>
    <n v="10153"/>
    <n v="56531.35"/>
    <x v="3"/>
    <x v="0"/>
    <n v="5.5679454348468429"/>
    <s v="Product3"/>
    <x v="0"/>
    <s v="Decline Year"/>
  </r>
  <r>
    <n v="969"/>
    <d v="2013-01-21T00:00:00"/>
    <x v="3"/>
    <x v="7"/>
    <x v="7"/>
    <n v="4253"/>
    <n v="13482.01"/>
    <n v="3.17"/>
    <n v="2016"/>
    <n v="12781.44"/>
    <n v="6.34"/>
    <n v="3006"/>
    <n v="16292.52"/>
    <n v="5.42"/>
    <n v="1386"/>
    <n v="9882.18"/>
    <n v="7.13"/>
    <n v="10661"/>
    <n v="52438.15"/>
    <x v="3"/>
    <x v="1"/>
    <n v="4.9186896163586908"/>
    <s v="Product3"/>
    <x v="0"/>
    <s v="Decline Year"/>
  </r>
  <r>
    <n v="970"/>
    <d v="2013-01-22T00:00:00"/>
    <x v="3"/>
    <x v="7"/>
    <x v="7"/>
    <n v="7280"/>
    <n v="23077.599999999999"/>
    <n v="3.17"/>
    <n v="3603"/>
    <n v="22843.02"/>
    <n v="6.34"/>
    <n v="5599"/>
    <n v="30346.58"/>
    <n v="5.42"/>
    <n v="542"/>
    <n v="3864.46"/>
    <n v="7.13"/>
    <n v="17024"/>
    <n v="80131.66"/>
    <x v="3"/>
    <x v="2"/>
    <n v="4.706981907894737"/>
    <s v="Product3"/>
    <x v="2"/>
    <s v="Decline Year"/>
  </r>
  <r>
    <n v="971"/>
    <d v="2013-01-23T00:00:00"/>
    <x v="3"/>
    <x v="7"/>
    <x v="7"/>
    <n v="3455"/>
    <n v="10952.35"/>
    <n v="3.17"/>
    <n v="3342"/>
    <n v="21188.28"/>
    <n v="6.34"/>
    <n v="1947"/>
    <n v="10552.74"/>
    <n v="5.42"/>
    <n v="473"/>
    <n v="3372.49"/>
    <n v="7.13"/>
    <n v="9217"/>
    <n v="46065.86"/>
    <x v="3"/>
    <x v="3"/>
    <n v="4.9979234024085928"/>
    <s v="Product2"/>
    <x v="0"/>
    <s v="Decline Year"/>
  </r>
  <r>
    <n v="972"/>
    <d v="2013-01-24T00:00:00"/>
    <x v="3"/>
    <x v="7"/>
    <x v="7"/>
    <n v="793"/>
    <n v="2513.81"/>
    <n v="3.17"/>
    <n v="3569"/>
    <n v="22627.46"/>
    <n v="6.34"/>
    <n v="557"/>
    <n v="3018.94"/>
    <n v="5.42"/>
    <n v="978"/>
    <n v="6973.14"/>
    <n v="7.13"/>
    <n v="5897"/>
    <n v="35133.35"/>
    <x v="3"/>
    <x v="4"/>
    <n v="5.9578344921146345"/>
    <s v="Product2"/>
    <x v="1"/>
    <s v="Decline Year"/>
  </r>
  <r>
    <n v="973"/>
    <d v="2013-01-25T00:00:00"/>
    <x v="3"/>
    <x v="7"/>
    <x v="7"/>
    <n v="4668"/>
    <n v="14797.56"/>
    <n v="3.17"/>
    <n v="769"/>
    <n v="4875.46"/>
    <n v="6.34"/>
    <n v="1903"/>
    <n v="10314.26"/>
    <n v="5.42"/>
    <n v="679"/>
    <n v="4841.2700000000004"/>
    <n v="7.1300000000000008"/>
    <n v="8019"/>
    <n v="34828.550000000003"/>
    <x v="3"/>
    <x v="5"/>
    <n v="4.3432535228831526"/>
    <s v="Product1"/>
    <x v="1"/>
    <s v="Decline Year"/>
  </r>
  <r>
    <n v="974"/>
    <d v="2013-01-26T00:00:00"/>
    <x v="3"/>
    <x v="7"/>
    <x v="7"/>
    <n v="3110"/>
    <n v="9858.7000000000007"/>
    <n v="3.17"/>
    <n v="324"/>
    <n v="2054.16"/>
    <n v="6.34"/>
    <n v="1901"/>
    <n v="10303.42"/>
    <n v="5.42"/>
    <n v="704"/>
    <n v="5019.5200000000004"/>
    <n v="7.1300000000000008"/>
    <n v="6039"/>
    <n v="27235.8"/>
    <x v="3"/>
    <x v="6"/>
    <n v="4.5099850968703423"/>
    <s v="Product3"/>
    <x v="1"/>
    <s v="Decline Year"/>
  </r>
  <r>
    <n v="975"/>
    <d v="2013-01-27T00:00:00"/>
    <x v="3"/>
    <x v="7"/>
    <x v="7"/>
    <n v="7097"/>
    <n v="22497.49"/>
    <n v="3.17"/>
    <n v="1535"/>
    <n v="9731.9"/>
    <n v="6.34"/>
    <n v="5548"/>
    <n v="30070.16"/>
    <n v="5.42"/>
    <n v="1664"/>
    <n v="11864.32"/>
    <n v="7.13"/>
    <n v="15844"/>
    <n v="74163.87"/>
    <x v="3"/>
    <x v="0"/>
    <n v="4.6808804594799289"/>
    <s v="Product3"/>
    <x v="2"/>
    <s v="Decline Year"/>
  </r>
  <r>
    <n v="976"/>
    <d v="2013-01-28T00:00:00"/>
    <x v="3"/>
    <x v="7"/>
    <x v="7"/>
    <n v="7102"/>
    <n v="22513.34"/>
    <n v="3.17"/>
    <n v="3178"/>
    <n v="20148.52"/>
    <n v="6.34"/>
    <n v="2295"/>
    <n v="12438.9"/>
    <n v="5.42"/>
    <n v="465"/>
    <n v="3315.45"/>
    <n v="7.13"/>
    <n v="13040"/>
    <n v="58416.21"/>
    <x v="3"/>
    <x v="1"/>
    <n v="4.4797707055214726"/>
    <s v="Product1"/>
    <x v="0"/>
    <s v="Decline Year"/>
  </r>
  <r>
    <n v="977"/>
    <d v="2013-01-29T00:00:00"/>
    <x v="3"/>
    <x v="7"/>
    <x v="7"/>
    <n v="5534"/>
    <n v="17542.78"/>
    <n v="3.17"/>
    <n v="2679"/>
    <n v="16984.86"/>
    <n v="6.34"/>
    <n v="1603"/>
    <n v="8688.26"/>
    <n v="5.42"/>
    <n v="1124"/>
    <n v="8014.12"/>
    <n v="7.13"/>
    <n v="10940"/>
    <n v="51230.02"/>
    <x v="3"/>
    <x v="2"/>
    <n v="4.6828171846435094"/>
    <s v="Product1"/>
    <x v="0"/>
    <s v="Decline Year"/>
  </r>
  <r>
    <n v="978"/>
    <d v="2013-01-30T00:00:00"/>
    <x v="3"/>
    <x v="7"/>
    <x v="7"/>
    <n v="5356"/>
    <n v="16978.52"/>
    <n v="3.17"/>
    <n v="2661"/>
    <n v="16870.740000000002"/>
    <n v="6.3400000000000007"/>
    <n v="5233"/>
    <n v="28362.86"/>
    <n v="5.42"/>
    <n v="1056"/>
    <n v="7529.28"/>
    <n v="7.13"/>
    <n v="14306"/>
    <n v="69741.399999999994"/>
    <x v="3"/>
    <x v="3"/>
    <n v="4.8749755347406678"/>
    <s v="Product3"/>
    <x v="0"/>
    <s v="Decline Year"/>
  </r>
  <r>
    <n v="979"/>
    <d v="2013-01-31T00:00:00"/>
    <x v="3"/>
    <x v="7"/>
    <x v="7"/>
    <n v="1502"/>
    <n v="4761.34"/>
    <n v="3.17"/>
    <n v="2159"/>
    <n v="13688.06"/>
    <n v="6.34"/>
    <n v="5095"/>
    <n v="27614.9"/>
    <n v="5.42"/>
    <n v="637"/>
    <n v="4541.8100000000004"/>
    <n v="7.1300000000000008"/>
    <n v="9393"/>
    <n v="50606.11"/>
    <x v="3"/>
    <x v="4"/>
    <n v="5.3876407963376982"/>
    <s v="Product3"/>
    <x v="0"/>
    <s v="Decline Year"/>
  </r>
  <r>
    <n v="980"/>
    <d v="2013-02-01T00:00:00"/>
    <x v="3"/>
    <x v="8"/>
    <x v="8"/>
    <n v="2680"/>
    <n v="8495.6"/>
    <n v="3.17"/>
    <n v="1270"/>
    <n v="8051.8"/>
    <n v="6.34"/>
    <n v="655"/>
    <n v="3550.1"/>
    <n v="5.42"/>
    <n v="1231"/>
    <n v="8777.0300000000007"/>
    <n v="7.1300000000000008"/>
    <n v="5836"/>
    <n v="28874.53"/>
    <x v="3"/>
    <x v="5"/>
    <n v="4.9476576422206993"/>
    <s v="Product4"/>
    <x v="1"/>
    <s v="Decline Year"/>
  </r>
  <r>
    <n v="981"/>
    <d v="2013-02-02T00:00:00"/>
    <x v="3"/>
    <x v="8"/>
    <x v="8"/>
    <n v="2204"/>
    <n v="6986.68"/>
    <n v="3.17"/>
    <n v="3179"/>
    <n v="20154.86"/>
    <n v="6.34"/>
    <n v="2307"/>
    <n v="12503.94"/>
    <n v="5.42"/>
    <n v="575"/>
    <n v="4099.75"/>
    <n v="7.13"/>
    <n v="8265"/>
    <n v="43745.23"/>
    <x v="3"/>
    <x v="6"/>
    <n v="5.2928287961282523"/>
    <s v="Product2"/>
    <x v="0"/>
    <s v="Decline Year"/>
  </r>
  <r>
    <n v="982"/>
    <d v="2013-02-03T00:00:00"/>
    <x v="3"/>
    <x v="8"/>
    <x v="8"/>
    <n v="2256"/>
    <n v="7151.52"/>
    <n v="3.17"/>
    <n v="3789"/>
    <n v="24022.26"/>
    <n v="6.34"/>
    <n v="3480"/>
    <n v="18861.599999999999"/>
    <n v="5.42"/>
    <n v="1645"/>
    <n v="11728.85"/>
    <n v="7.13"/>
    <n v="11170"/>
    <n v="61764.23"/>
    <x v="3"/>
    <x v="0"/>
    <n v="5.52947448522829"/>
    <s v="Product2"/>
    <x v="0"/>
    <s v="Decline Year"/>
  </r>
  <r>
    <n v="983"/>
    <d v="2013-02-04T00:00:00"/>
    <x v="3"/>
    <x v="8"/>
    <x v="8"/>
    <n v="3666"/>
    <n v="11621.22"/>
    <n v="3.17"/>
    <n v="3355"/>
    <n v="21270.7"/>
    <n v="6.34"/>
    <n v="2625"/>
    <n v="14227.5"/>
    <n v="5.42"/>
    <n v="496"/>
    <n v="3536.48"/>
    <n v="7.13"/>
    <n v="10142"/>
    <n v="50655.9"/>
    <x v="3"/>
    <x v="1"/>
    <n v="4.9946657464011048"/>
    <s v="Product2"/>
    <x v="0"/>
    <s v="Decline Year"/>
  </r>
  <r>
    <n v="984"/>
    <d v="2013-02-05T00:00:00"/>
    <x v="3"/>
    <x v="8"/>
    <x v="8"/>
    <n v="1852"/>
    <n v="5870.84"/>
    <n v="3.17"/>
    <n v="357"/>
    <n v="2263.38"/>
    <n v="6.3400000000000007"/>
    <n v="3460"/>
    <n v="18753.2"/>
    <n v="5.42"/>
    <n v="1655"/>
    <n v="11800.15"/>
    <n v="7.13"/>
    <n v="7324"/>
    <n v="38687.57"/>
    <x v="3"/>
    <x v="2"/>
    <n v="5.2823006553795739"/>
    <s v="Product3"/>
    <x v="1"/>
    <s v="Decline Year"/>
  </r>
  <r>
    <n v="985"/>
    <d v="2013-02-06T00:00:00"/>
    <x v="3"/>
    <x v="8"/>
    <x v="8"/>
    <n v="692"/>
    <n v="2193.64"/>
    <n v="3.17"/>
    <n v="2994"/>
    <n v="18981.96"/>
    <n v="6.34"/>
    <n v="715"/>
    <n v="3875.3"/>
    <n v="5.42"/>
    <n v="513"/>
    <n v="3657.69"/>
    <n v="7.13"/>
    <n v="4914"/>
    <n v="28708.59"/>
    <x v="3"/>
    <x v="3"/>
    <n v="5.8422039072039071"/>
    <s v="Product2"/>
    <x v="1"/>
    <s v="Decline Year"/>
  </r>
  <r>
    <n v="986"/>
    <d v="2013-02-07T00:00:00"/>
    <x v="3"/>
    <x v="8"/>
    <x v="8"/>
    <n v="3599"/>
    <n v="11408.83"/>
    <n v="3.17"/>
    <n v="3334"/>
    <n v="21137.56"/>
    <n v="6.3400000000000007"/>
    <n v="3656"/>
    <n v="19815.52"/>
    <n v="5.42"/>
    <n v="788"/>
    <n v="5618.44"/>
    <n v="7.13"/>
    <n v="11377"/>
    <n v="57980.35"/>
    <x v="3"/>
    <x v="4"/>
    <n v="5.0962775775687792"/>
    <s v="Product2"/>
    <x v="0"/>
    <s v="Decline Year"/>
  </r>
  <r>
    <n v="987"/>
    <d v="2013-02-08T00:00:00"/>
    <x v="3"/>
    <x v="8"/>
    <x v="8"/>
    <n v="6729"/>
    <n v="21330.93"/>
    <n v="3.17"/>
    <n v="1953"/>
    <n v="12382.02"/>
    <n v="6.34"/>
    <n v="2772"/>
    <n v="15024.24"/>
    <n v="5.42"/>
    <n v="1499"/>
    <n v="10687.87"/>
    <n v="7.1300000000000008"/>
    <n v="12953"/>
    <n v="59425.06"/>
    <x v="3"/>
    <x v="5"/>
    <n v="4.5877449239558405"/>
    <s v="Product1"/>
    <x v="0"/>
    <s v="Decline Year"/>
  </r>
  <r>
    <n v="988"/>
    <d v="2013-02-09T00:00:00"/>
    <x v="3"/>
    <x v="8"/>
    <x v="8"/>
    <n v="2171"/>
    <n v="6882.07"/>
    <n v="3.17"/>
    <n v="1471"/>
    <n v="9326.14"/>
    <n v="6.34"/>
    <n v="2609"/>
    <n v="14140.78"/>
    <n v="5.42"/>
    <n v="880"/>
    <n v="6274.4"/>
    <n v="7.13"/>
    <n v="7131"/>
    <n v="36623.39"/>
    <x v="3"/>
    <x v="6"/>
    <n v="5.1358000280465568"/>
    <s v="Product3"/>
    <x v="1"/>
    <s v="Decline Year"/>
  </r>
  <r>
    <n v="989"/>
    <d v="2013-02-10T00:00:00"/>
    <x v="3"/>
    <x v="8"/>
    <x v="8"/>
    <n v="796"/>
    <n v="2523.3200000000002"/>
    <n v="3.17"/>
    <n v="3607"/>
    <n v="22868.38"/>
    <n v="6.34"/>
    <n v="5169"/>
    <n v="28015.98"/>
    <n v="5.42"/>
    <n v="1205"/>
    <n v="8591.65"/>
    <n v="7.13"/>
    <n v="10777"/>
    <n v="61999.33"/>
    <x v="3"/>
    <x v="0"/>
    <n v="5.7529303145587827"/>
    <s v="Product3"/>
    <x v="0"/>
    <s v="Decline Year"/>
  </r>
  <r>
    <n v="990"/>
    <d v="2013-02-11T00:00:00"/>
    <x v="3"/>
    <x v="8"/>
    <x v="8"/>
    <n v="5909"/>
    <n v="18731.53"/>
    <n v="3.17"/>
    <n v="3689"/>
    <n v="23388.26"/>
    <n v="6.34"/>
    <n v="2003"/>
    <n v="10856.26"/>
    <n v="5.42"/>
    <n v="887"/>
    <n v="6324.31"/>
    <n v="7.1300000000000008"/>
    <n v="12488"/>
    <n v="59300.36"/>
    <x v="3"/>
    <x v="1"/>
    <n v="4.7485874439461888"/>
    <s v="Product2"/>
    <x v="0"/>
    <s v="Decline Year"/>
  </r>
  <r>
    <n v="991"/>
    <d v="2013-02-12T00:00:00"/>
    <x v="3"/>
    <x v="8"/>
    <x v="8"/>
    <n v="2993"/>
    <n v="9487.81"/>
    <n v="3.17"/>
    <n v="1289"/>
    <n v="8172.26"/>
    <n v="6.34"/>
    <n v="4231"/>
    <n v="22932.02"/>
    <n v="5.42"/>
    <n v="911"/>
    <n v="6495.43"/>
    <n v="7.13"/>
    <n v="9424"/>
    <n v="47087.519999999997"/>
    <x v="3"/>
    <x v="2"/>
    <n v="4.9965534804753817"/>
    <s v="Product3"/>
    <x v="0"/>
    <s v="Decline Year"/>
  </r>
  <r>
    <n v="992"/>
    <d v="2013-02-13T00:00:00"/>
    <x v="3"/>
    <x v="8"/>
    <x v="8"/>
    <n v="3407"/>
    <n v="10800.19"/>
    <n v="3.17"/>
    <n v="801"/>
    <n v="5078.34"/>
    <n v="6.34"/>
    <n v="1011"/>
    <n v="5479.62"/>
    <n v="5.42"/>
    <n v="728"/>
    <n v="5190.6400000000003"/>
    <n v="7.1300000000000008"/>
    <n v="5947"/>
    <n v="26548.79"/>
    <x v="3"/>
    <x v="3"/>
    <n v="4.4642323860770139"/>
    <s v="Product1"/>
    <x v="1"/>
    <s v="Decline Year"/>
  </r>
  <r>
    <n v="993"/>
    <d v="2013-02-14T00:00:00"/>
    <x v="3"/>
    <x v="8"/>
    <x v="8"/>
    <n v="5252"/>
    <n v="16648.84"/>
    <n v="3.17"/>
    <n v="1162"/>
    <n v="7367.08"/>
    <n v="6.34"/>
    <n v="1353"/>
    <n v="7333.26"/>
    <n v="5.42"/>
    <n v="350"/>
    <n v="2495.5"/>
    <n v="7.13"/>
    <n v="8117"/>
    <n v="33844.68"/>
    <x v="3"/>
    <x v="4"/>
    <n v="4.1696045336947147"/>
    <s v="Product1"/>
    <x v="1"/>
    <s v="Decline Year"/>
  </r>
  <r>
    <n v="994"/>
    <d v="2013-02-15T00:00:00"/>
    <x v="3"/>
    <x v="8"/>
    <x v="8"/>
    <n v="1237"/>
    <n v="3921.29"/>
    <n v="3.17"/>
    <n v="3560"/>
    <n v="22570.400000000001"/>
    <n v="6.3400000000000007"/>
    <n v="639"/>
    <n v="3463.38"/>
    <n v="5.42"/>
    <n v="353"/>
    <n v="2516.89"/>
    <n v="7.13"/>
    <n v="5789"/>
    <n v="32471.96"/>
    <x v="3"/>
    <x v="5"/>
    <n v="5.6092520297115218"/>
    <s v="Product2"/>
    <x v="1"/>
    <s v="Decline Year"/>
  </r>
  <r>
    <n v="995"/>
    <d v="2013-02-16T00:00:00"/>
    <x v="3"/>
    <x v="8"/>
    <x v="8"/>
    <n v="7951"/>
    <n v="25204.67"/>
    <n v="3.17"/>
    <n v="3979"/>
    <n v="25226.86"/>
    <n v="6.34"/>
    <n v="1477"/>
    <n v="8005.34"/>
    <n v="5.42"/>
    <n v="1767"/>
    <n v="12598.71"/>
    <n v="7.13"/>
    <n v="15174"/>
    <n v="71035.58"/>
    <x v="3"/>
    <x v="6"/>
    <n v="4.6814010807960988"/>
    <s v="Product2"/>
    <x v="2"/>
    <s v="Decline Year"/>
  </r>
  <r>
    <n v="996"/>
    <d v="2013-02-17T00:00:00"/>
    <x v="3"/>
    <x v="8"/>
    <x v="8"/>
    <n v="7678"/>
    <n v="24339.26"/>
    <n v="3.17"/>
    <n v="619"/>
    <n v="3924.46"/>
    <n v="6.34"/>
    <n v="264"/>
    <n v="1430.88"/>
    <n v="5.4200000000000008"/>
    <n v="452"/>
    <n v="3222.76"/>
    <n v="7.1300000000000008"/>
    <n v="9013"/>
    <n v="32917.360000000001"/>
    <x v="3"/>
    <x v="0"/>
    <n v="3.6522090313990905"/>
    <s v="Product1"/>
    <x v="1"/>
    <s v="Decline Year"/>
  </r>
  <r>
    <n v="997"/>
    <d v="2013-02-18T00:00:00"/>
    <x v="3"/>
    <x v="8"/>
    <x v="8"/>
    <n v="6916"/>
    <n v="21923.72"/>
    <n v="3.17"/>
    <n v="3058"/>
    <n v="19387.72"/>
    <n v="6.3400000000000007"/>
    <n v="5422"/>
    <n v="29387.24"/>
    <n v="5.42"/>
    <n v="426"/>
    <n v="3037.38"/>
    <n v="7.13"/>
    <n v="15822"/>
    <n v="73736.06"/>
    <x v="3"/>
    <x v="1"/>
    <n v="4.66035014536721"/>
    <s v="Product3"/>
    <x v="2"/>
    <s v="Decline Year"/>
  </r>
  <r>
    <n v="998"/>
    <d v="2013-02-19T00:00:00"/>
    <x v="3"/>
    <x v="8"/>
    <x v="8"/>
    <n v="5178"/>
    <n v="16414.259999999998"/>
    <n v="3.17"/>
    <n v="593"/>
    <n v="3759.62"/>
    <n v="6.34"/>
    <n v="5536"/>
    <n v="30005.119999999999"/>
    <n v="5.42"/>
    <n v="772"/>
    <n v="5504.36"/>
    <n v="7.13"/>
    <n v="12079"/>
    <n v="55683.360000000001"/>
    <x v="3"/>
    <x v="2"/>
    <n v="4.6099312857024586"/>
    <s v="Product3"/>
    <x v="0"/>
    <s v="Decline Year"/>
  </r>
  <r>
    <n v="999"/>
    <d v="2013-02-20T00:00:00"/>
    <x v="3"/>
    <x v="8"/>
    <x v="8"/>
    <n v="7697"/>
    <n v="24399.49"/>
    <n v="3.17"/>
    <n v="896"/>
    <n v="5680.64"/>
    <n v="6.3400000000000007"/>
    <n v="5263"/>
    <n v="28525.46"/>
    <n v="5.42"/>
    <n v="801"/>
    <n v="5711.13"/>
    <n v="7.13"/>
    <n v="14657"/>
    <n v="64316.72"/>
    <x v="3"/>
    <x v="3"/>
    <n v="4.3881230811216483"/>
    <s v="Product3"/>
    <x v="0"/>
    <s v="Decline Year"/>
  </r>
  <r>
    <n v="1000"/>
    <d v="2013-02-21T00:00:00"/>
    <x v="3"/>
    <x v="8"/>
    <x v="8"/>
    <n v="4074"/>
    <n v="12914.58"/>
    <n v="3.17"/>
    <n v="824"/>
    <n v="5224.16"/>
    <n v="6.34"/>
    <n v="2435"/>
    <n v="13197.7"/>
    <n v="5.42"/>
    <n v="323"/>
    <n v="2302.9899999999998"/>
    <n v="7.129999999999999"/>
    <n v="7656"/>
    <n v="33639.43"/>
    <x v="3"/>
    <x v="4"/>
    <n v="4.3938649425287357"/>
    <s v="Product3"/>
    <x v="1"/>
    <s v="Decline Year"/>
  </r>
  <r>
    <n v="1001"/>
    <d v="2013-02-22T00:00:00"/>
    <x v="3"/>
    <x v="8"/>
    <x v="8"/>
    <n v="6262"/>
    <n v="19850.54"/>
    <n v="3.17"/>
    <n v="2971"/>
    <n v="18836.14"/>
    <n v="6.34"/>
    <n v="3161"/>
    <n v="17132.62"/>
    <n v="5.42"/>
    <n v="1670"/>
    <n v="11907.1"/>
    <n v="7.13"/>
    <n v="14064"/>
    <n v="67726.399999999994"/>
    <x v="3"/>
    <x v="5"/>
    <n v="4.8155858930602955"/>
    <s v="Product1"/>
    <x v="0"/>
    <s v="Decline Year"/>
  </r>
  <r>
    <n v="1002"/>
    <d v="2013-02-23T00:00:00"/>
    <x v="3"/>
    <x v="8"/>
    <x v="8"/>
    <n v="3719"/>
    <n v="11789.23"/>
    <n v="3.17"/>
    <n v="2596"/>
    <n v="16458.64"/>
    <n v="6.34"/>
    <n v="5155"/>
    <n v="27940.1"/>
    <n v="5.42"/>
    <n v="1427"/>
    <n v="10174.51"/>
    <n v="7.13"/>
    <n v="12897"/>
    <n v="66362.48"/>
    <x v="3"/>
    <x v="6"/>
    <n v="5.1455749399085056"/>
    <s v="Product3"/>
    <x v="0"/>
    <s v="Decline Year"/>
  </r>
  <r>
    <n v="1003"/>
    <d v="2013-02-24T00:00:00"/>
    <x v="3"/>
    <x v="8"/>
    <x v="8"/>
    <n v="6520"/>
    <n v="20668.400000000001"/>
    <n v="3.17"/>
    <n v="700"/>
    <n v="4438"/>
    <n v="6.34"/>
    <n v="4028"/>
    <n v="21831.759999999998"/>
    <n v="5.42"/>
    <n v="1651"/>
    <n v="11771.63"/>
    <n v="7.13"/>
    <n v="12899"/>
    <n v="58709.79"/>
    <x v="3"/>
    <x v="0"/>
    <n v="4.5514993410341891"/>
    <s v="Product3"/>
    <x v="0"/>
    <s v="Decline Year"/>
  </r>
  <r>
    <n v="1004"/>
    <d v="2013-02-25T00:00:00"/>
    <x v="3"/>
    <x v="8"/>
    <x v="8"/>
    <n v="3968"/>
    <n v="12578.56"/>
    <n v="3.17"/>
    <n v="784"/>
    <n v="4970.5600000000004"/>
    <n v="6.3400000000000007"/>
    <n v="994"/>
    <n v="5387.48"/>
    <n v="5.42"/>
    <n v="723"/>
    <n v="5154.99"/>
    <n v="7.13"/>
    <n v="6469"/>
    <n v="28091.59"/>
    <x v="3"/>
    <x v="1"/>
    <n v="4.3424934302055958"/>
    <s v="Product1"/>
    <x v="1"/>
    <s v="Decline Year"/>
  </r>
  <r>
    <n v="1005"/>
    <d v="2013-02-26T00:00:00"/>
    <x v="3"/>
    <x v="8"/>
    <x v="8"/>
    <n v="4687"/>
    <n v="14857.79"/>
    <n v="3.17"/>
    <n v="2600"/>
    <n v="16484"/>
    <n v="6.34"/>
    <n v="4744"/>
    <n v="25712.48"/>
    <n v="5.42"/>
    <n v="1994"/>
    <n v="14217.22"/>
    <n v="7.13"/>
    <n v="14025"/>
    <n v="71271.490000000005"/>
    <x v="3"/>
    <x v="2"/>
    <n v="5.0817461675579327"/>
    <s v="Product3"/>
    <x v="2"/>
    <s v="Decline Year"/>
  </r>
  <r>
    <n v="1006"/>
    <d v="2013-02-27T00:00:00"/>
    <x v="3"/>
    <x v="8"/>
    <x v="8"/>
    <n v="5373"/>
    <n v="17032.41"/>
    <n v="3.17"/>
    <n v="982"/>
    <n v="6225.88"/>
    <n v="6.34"/>
    <n v="2917"/>
    <n v="15810.14"/>
    <n v="5.42"/>
    <n v="1273"/>
    <n v="9076.49"/>
    <n v="7.13"/>
    <n v="10545"/>
    <n v="48144.92"/>
    <x v="3"/>
    <x v="3"/>
    <n v="4.5656633475580843"/>
    <s v="Product1"/>
    <x v="0"/>
    <s v="Decline Year"/>
  </r>
  <r>
    <n v="1007"/>
    <d v="2013-02-28T00:00:00"/>
    <x v="3"/>
    <x v="8"/>
    <x v="8"/>
    <n v="5008"/>
    <n v="15875.36"/>
    <n v="3.17"/>
    <n v="1261"/>
    <n v="7994.74"/>
    <n v="6.34"/>
    <n v="4434"/>
    <n v="24032.28"/>
    <n v="5.42"/>
    <n v="583"/>
    <n v="4156.79"/>
    <n v="7.13"/>
    <n v="11286"/>
    <n v="52059.17"/>
    <x v="3"/>
    <x v="4"/>
    <n v="4.6127210703526496"/>
    <s v="Product3"/>
    <x v="0"/>
    <s v="Decline Year"/>
  </r>
  <r>
    <n v="1008"/>
    <d v="2013-03-01T00:00:00"/>
    <x v="3"/>
    <x v="9"/>
    <x v="9"/>
    <n v="625"/>
    <n v="1981.25"/>
    <n v="3.17"/>
    <n v="1664"/>
    <n v="10549.76"/>
    <n v="6.34"/>
    <n v="5471"/>
    <n v="29652.82"/>
    <n v="5.42"/>
    <n v="865"/>
    <n v="6167.45"/>
    <n v="7.13"/>
    <n v="8625"/>
    <n v="48351.28"/>
    <x v="3"/>
    <x v="5"/>
    <n v="5.6059455072463766"/>
    <s v="Product3"/>
    <x v="0"/>
    <s v="Decline Year"/>
  </r>
  <r>
    <n v="1009"/>
    <d v="2013-03-02T00:00:00"/>
    <x v="3"/>
    <x v="9"/>
    <x v="9"/>
    <n v="7168"/>
    <n v="22722.560000000001"/>
    <n v="3.17"/>
    <n v="580"/>
    <n v="3677.2"/>
    <n v="6.34"/>
    <n v="3166"/>
    <n v="17159.72"/>
    <n v="5.42"/>
    <n v="693"/>
    <n v="4941.09"/>
    <n v="7.13"/>
    <n v="11607"/>
    <n v="48500.57"/>
    <x v="3"/>
    <x v="6"/>
    <n v="4.1785620746101486"/>
    <s v="Product1"/>
    <x v="0"/>
    <s v="Decline Year"/>
  </r>
  <r>
    <n v="1010"/>
    <d v="2013-03-03T00:00:00"/>
    <x v="3"/>
    <x v="9"/>
    <x v="9"/>
    <n v="4126"/>
    <n v="13079.42"/>
    <n v="3.17"/>
    <n v="3150"/>
    <n v="19971"/>
    <n v="6.34"/>
    <n v="2606"/>
    <n v="14124.52"/>
    <n v="5.42"/>
    <n v="878"/>
    <n v="6260.14"/>
    <n v="7.1300000000000008"/>
    <n v="10760"/>
    <n v="53435.08"/>
    <x v="3"/>
    <x v="0"/>
    <n v="4.9660855018587364"/>
    <s v="Product2"/>
    <x v="0"/>
    <s v="Decline Year"/>
  </r>
  <r>
    <n v="1011"/>
    <d v="2013-03-04T00:00:00"/>
    <x v="3"/>
    <x v="9"/>
    <x v="9"/>
    <n v="2424"/>
    <n v="7684.08"/>
    <n v="3.17"/>
    <n v="1790"/>
    <n v="11348.6"/>
    <n v="6.34"/>
    <n v="2966"/>
    <n v="16075.72"/>
    <n v="5.42"/>
    <n v="949"/>
    <n v="6766.37"/>
    <n v="7.13"/>
    <n v="8129"/>
    <n v="41874.769999999997"/>
    <x v="3"/>
    <x v="1"/>
    <n v="5.1512818304834536"/>
    <s v="Product3"/>
    <x v="0"/>
    <s v="Decline Year"/>
  </r>
  <r>
    <n v="1012"/>
    <d v="2013-03-05T00:00:00"/>
    <x v="3"/>
    <x v="9"/>
    <x v="9"/>
    <n v="4811"/>
    <n v="15250.87"/>
    <n v="3.17"/>
    <n v="925"/>
    <n v="5864.5"/>
    <n v="6.34"/>
    <n v="4208"/>
    <n v="22807.360000000001"/>
    <n v="5.42"/>
    <n v="769"/>
    <n v="5482.97"/>
    <n v="7.13"/>
    <n v="10713"/>
    <n v="49405.7"/>
    <x v="3"/>
    <x v="2"/>
    <n v="4.6117520769158959"/>
    <s v="Product3"/>
    <x v="0"/>
    <s v="Decline Year"/>
  </r>
  <r>
    <n v="1013"/>
    <d v="2013-03-06T00:00:00"/>
    <x v="3"/>
    <x v="9"/>
    <x v="9"/>
    <n v="4269"/>
    <n v="13532.73"/>
    <n v="3.17"/>
    <n v="3176"/>
    <n v="20135.84"/>
    <n v="6.34"/>
    <n v="4701"/>
    <n v="25479.42"/>
    <n v="5.42"/>
    <n v="1720"/>
    <n v="12263.6"/>
    <n v="7.13"/>
    <n v="13866"/>
    <n v="71411.59"/>
    <x v="3"/>
    <x v="3"/>
    <n v="5.1501218808596567"/>
    <s v="Product3"/>
    <x v="2"/>
    <s v="Decline Year"/>
  </r>
  <r>
    <n v="1014"/>
    <d v="2013-03-07T00:00:00"/>
    <x v="3"/>
    <x v="9"/>
    <x v="9"/>
    <n v="2214"/>
    <n v="7018.38"/>
    <n v="3.17"/>
    <n v="1245"/>
    <n v="7893.3"/>
    <n v="6.34"/>
    <n v="1193"/>
    <n v="6466.06"/>
    <n v="5.42"/>
    <n v="429"/>
    <n v="3058.77"/>
    <n v="7.13"/>
    <n v="5081"/>
    <n v="24436.51"/>
    <x v="3"/>
    <x v="4"/>
    <n v="4.8093898838811251"/>
    <s v="Product2"/>
    <x v="1"/>
    <s v="Decline Year"/>
  </r>
  <r>
    <n v="1015"/>
    <d v="2013-03-08T00:00:00"/>
    <x v="3"/>
    <x v="9"/>
    <x v="9"/>
    <n v="7479"/>
    <n v="23708.43"/>
    <n v="3.17"/>
    <n v="677"/>
    <n v="4292.18"/>
    <n v="6.3400000000000007"/>
    <n v="4792"/>
    <n v="25972.639999999999"/>
    <n v="5.42"/>
    <n v="1324"/>
    <n v="9440.1200000000008"/>
    <n v="7.1300000000000008"/>
    <n v="14272"/>
    <n v="63413.37"/>
    <x v="3"/>
    <x v="5"/>
    <n v="4.4432013733183862"/>
    <s v="Product3"/>
    <x v="0"/>
    <s v="Decline Year"/>
  </r>
  <r>
    <n v="1016"/>
    <d v="2013-03-09T00:00:00"/>
    <x v="3"/>
    <x v="9"/>
    <x v="9"/>
    <n v="7599"/>
    <n v="24088.83"/>
    <n v="3.17"/>
    <n v="1303"/>
    <n v="8261.02"/>
    <n v="6.3400000000000007"/>
    <n v="3561"/>
    <n v="19300.62"/>
    <n v="5.42"/>
    <n v="1024"/>
    <n v="7301.12"/>
    <n v="7.13"/>
    <n v="13487"/>
    <n v="58951.59"/>
    <x v="3"/>
    <x v="6"/>
    <n v="4.3709935493438126"/>
    <s v="Product1"/>
    <x v="0"/>
    <s v="Decline Year"/>
  </r>
  <r>
    <n v="1017"/>
    <d v="2013-03-10T00:00:00"/>
    <x v="3"/>
    <x v="9"/>
    <x v="9"/>
    <n v="6652"/>
    <n v="21086.84"/>
    <n v="3.17"/>
    <n v="3501"/>
    <n v="22196.34"/>
    <n v="6.34"/>
    <n v="5970"/>
    <n v="32357.4"/>
    <n v="5.42"/>
    <n v="1946"/>
    <n v="13874.98"/>
    <n v="7.13"/>
    <n v="18069"/>
    <n v="89515.56"/>
    <x v="3"/>
    <x v="0"/>
    <n v="4.9540959654657151"/>
    <s v="Product3"/>
    <x v="2"/>
    <s v="Decline Year"/>
  </r>
  <r>
    <n v="1018"/>
    <d v="2013-03-11T00:00:00"/>
    <x v="3"/>
    <x v="9"/>
    <x v="9"/>
    <n v="2189"/>
    <n v="6939.13"/>
    <n v="3.17"/>
    <n v="742"/>
    <n v="4704.28"/>
    <n v="6.34"/>
    <n v="2534"/>
    <n v="13734.28"/>
    <n v="5.42"/>
    <n v="1476"/>
    <n v="10523.88"/>
    <n v="7.13"/>
    <n v="6941"/>
    <n v="35901.57"/>
    <x v="3"/>
    <x v="1"/>
    <n v="5.1723915862267686"/>
    <s v="Product3"/>
    <x v="1"/>
    <s v="Decline Year"/>
  </r>
  <r>
    <n v="1019"/>
    <d v="2013-03-12T00:00:00"/>
    <x v="3"/>
    <x v="9"/>
    <x v="9"/>
    <n v="479"/>
    <n v="1518.43"/>
    <n v="3.17"/>
    <n v="1397"/>
    <n v="8856.98"/>
    <n v="6.34"/>
    <n v="4527"/>
    <n v="24536.34"/>
    <n v="5.42"/>
    <n v="954"/>
    <n v="6802.02"/>
    <n v="7.1300000000000008"/>
    <n v="7357"/>
    <n v="41713.769999999997"/>
    <x v="3"/>
    <x v="2"/>
    <n v="5.6699429115128446"/>
    <s v="Product3"/>
    <x v="0"/>
    <s v="Decline Year"/>
  </r>
  <r>
    <n v="1020"/>
    <d v="2013-03-13T00:00:00"/>
    <x v="3"/>
    <x v="9"/>
    <x v="9"/>
    <n v="3298"/>
    <n v="10454.66"/>
    <n v="3.17"/>
    <n v="3335"/>
    <n v="21143.9"/>
    <n v="6.3400000000000007"/>
    <n v="1363"/>
    <n v="7387.46"/>
    <n v="5.42"/>
    <n v="1911"/>
    <n v="13625.43"/>
    <n v="7.13"/>
    <n v="9907"/>
    <n v="52611.45"/>
    <x v="3"/>
    <x v="3"/>
    <n v="5.3105329564954067"/>
    <s v="Product2"/>
    <x v="0"/>
    <s v="Decline Year"/>
  </r>
  <r>
    <n v="1021"/>
    <d v="2013-03-14T00:00:00"/>
    <x v="3"/>
    <x v="9"/>
    <x v="9"/>
    <n v="489"/>
    <n v="1550.13"/>
    <n v="3.17"/>
    <n v="2568"/>
    <n v="16281.12"/>
    <n v="6.3400000000000007"/>
    <n v="4280"/>
    <n v="23197.599999999999"/>
    <n v="5.42"/>
    <n v="275"/>
    <n v="1960.75"/>
    <n v="7.13"/>
    <n v="7612"/>
    <n v="42989.599999999999"/>
    <x v="3"/>
    <x v="4"/>
    <n v="5.6476090383604829"/>
    <s v="Product3"/>
    <x v="0"/>
    <s v="Decline Year"/>
  </r>
  <r>
    <n v="1022"/>
    <d v="2013-03-15T00:00:00"/>
    <x v="3"/>
    <x v="9"/>
    <x v="9"/>
    <n v="2987"/>
    <n v="9468.7900000000009"/>
    <n v="3.17"/>
    <n v="2069"/>
    <n v="13117.46"/>
    <n v="6.34"/>
    <n v="2337"/>
    <n v="12666.54"/>
    <n v="5.4200000000000008"/>
    <n v="325"/>
    <n v="2317.25"/>
    <n v="7.13"/>
    <n v="7718"/>
    <n v="37570.04"/>
    <x v="3"/>
    <x v="5"/>
    <n v="4.8678465923814462"/>
    <s v="Product2"/>
    <x v="1"/>
    <s v="Decline Year"/>
  </r>
  <r>
    <n v="1023"/>
    <d v="2013-03-16T00:00:00"/>
    <x v="3"/>
    <x v="9"/>
    <x v="9"/>
    <n v="7478"/>
    <n v="23705.26"/>
    <n v="3.17"/>
    <n v="1742"/>
    <n v="11044.28"/>
    <n v="6.3400000000000007"/>
    <n v="4233"/>
    <n v="22942.86"/>
    <n v="5.42"/>
    <n v="809"/>
    <n v="5768.17"/>
    <n v="7.13"/>
    <n v="14262"/>
    <n v="63460.57"/>
    <x v="3"/>
    <x v="6"/>
    <n v="4.4496262796241757"/>
    <s v="Product1"/>
    <x v="0"/>
    <s v="Decline Year"/>
  </r>
  <r>
    <n v="1024"/>
    <d v="2013-03-17T00:00:00"/>
    <x v="3"/>
    <x v="9"/>
    <x v="9"/>
    <n v="7202"/>
    <n v="22830.34"/>
    <n v="3.17"/>
    <n v="471"/>
    <n v="2986.14"/>
    <n v="6.34"/>
    <n v="2064"/>
    <n v="11186.88"/>
    <n v="5.42"/>
    <n v="351"/>
    <n v="2502.63"/>
    <n v="7.13"/>
    <n v="10088"/>
    <n v="39505.99"/>
    <x v="3"/>
    <x v="0"/>
    <n v="3.9161369944488498"/>
    <s v="Product1"/>
    <x v="1"/>
    <s v="Decline Year"/>
  </r>
  <r>
    <n v="1025"/>
    <d v="2013-03-18T00:00:00"/>
    <x v="3"/>
    <x v="9"/>
    <x v="9"/>
    <n v="3100"/>
    <n v="9827"/>
    <n v="3.17"/>
    <n v="1006"/>
    <n v="6378.04"/>
    <n v="6.34"/>
    <n v="5087"/>
    <n v="27571.54"/>
    <n v="5.42"/>
    <n v="1621"/>
    <n v="11557.73"/>
    <n v="7.13"/>
    <n v="10814"/>
    <n v="55334.31"/>
    <x v="3"/>
    <x v="1"/>
    <n v="5.1169141853153315"/>
    <s v="Product3"/>
    <x v="0"/>
    <s v="Decline Year"/>
  </r>
  <r>
    <n v="1026"/>
    <d v="2013-03-19T00:00:00"/>
    <x v="3"/>
    <x v="9"/>
    <x v="9"/>
    <n v="7500"/>
    <n v="23775"/>
    <n v="3.17"/>
    <n v="1965"/>
    <n v="12458.1"/>
    <n v="6.34"/>
    <n v="769"/>
    <n v="4167.9799999999996"/>
    <n v="5.419999999999999"/>
    <n v="768"/>
    <n v="5475.84"/>
    <n v="7.13"/>
    <n v="11002"/>
    <n v="45876.92"/>
    <x v="3"/>
    <x v="2"/>
    <n v="4.1698709325577168"/>
    <s v="Product1"/>
    <x v="0"/>
    <s v="Decline Year"/>
  </r>
  <r>
    <n v="1027"/>
    <d v="2013-03-20T00:00:00"/>
    <x v="3"/>
    <x v="9"/>
    <x v="9"/>
    <n v="3007"/>
    <n v="9532.19"/>
    <n v="3.17"/>
    <n v="1783"/>
    <n v="11304.22"/>
    <n v="6.34"/>
    <n v="3482"/>
    <n v="18872.439999999999"/>
    <n v="5.42"/>
    <n v="1421"/>
    <n v="10131.73"/>
    <n v="7.13"/>
    <n v="9693"/>
    <n v="49840.58"/>
    <x v="3"/>
    <x v="3"/>
    <n v="5.1419147838646451"/>
    <s v="Product3"/>
    <x v="0"/>
    <s v="Decline Year"/>
  </r>
  <r>
    <n v="1028"/>
    <d v="2013-03-21T00:00:00"/>
    <x v="3"/>
    <x v="9"/>
    <x v="9"/>
    <n v="5538"/>
    <n v="17555.46"/>
    <n v="3.17"/>
    <n v="2867"/>
    <n v="18176.78"/>
    <n v="6.34"/>
    <n v="5139"/>
    <n v="27853.38"/>
    <n v="5.42"/>
    <n v="1824"/>
    <n v="13005.12"/>
    <n v="7.1300000000000008"/>
    <n v="15368"/>
    <n v="76590.740000000005"/>
    <x v="3"/>
    <x v="4"/>
    <n v="4.983780583029672"/>
    <s v="Product3"/>
    <x v="2"/>
    <s v="Decline Year"/>
  </r>
  <r>
    <n v="1029"/>
    <d v="2013-03-22T00:00:00"/>
    <x v="3"/>
    <x v="9"/>
    <x v="9"/>
    <n v="7658"/>
    <n v="24275.86"/>
    <n v="3.17"/>
    <n v="2328"/>
    <n v="14759.52"/>
    <n v="6.34"/>
    <n v="3326"/>
    <n v="18026.919999999998"/>
    <n v="5.419999999999999"/>
    <n v="1284"/>
    <n v="9154.92"/>
    <n v="7.13"/>
    <n v="14596"/>
    <n v="66217.22"/>
    <x v="3"/>
    <x v="5"/>
    <n v="4.5366689503973694"/>
    <s v="Product1"/>
    <x v="0"/>
    <s v="Decline Year"/>
  </r>
  <r>
    <n v="1030"/>
    <d v="2013-03-23T00:00:00"/>
    <x v="3"/>
    <x v="9"/>
    <x v="9"/>
    <n v="3325"/>
    <n v="10540.25"/>
    <n v="3.17"/>
    <n v="1746"/>
    <n v="11069.64"/>
    <n v="6.34"/>
    <n v="5804"/>
    <n v="31457.68"/>
    <n v="5.42"/>
    <n v="1499"/>
    <n v="10687.87"/>
    <n v="7.1300000000000008"/>
    <n v="12374"/>
    <n v="63755.44"/>
    <x v="3"/>
    <x v="6"/>
    <n v="5.1523711006950057"/>
    <s v="Product3"/>
    <x v="0"/>
    <s v="Decline Year"/>
  </r>
  <r>
    <n v="1031"/>
    <d v="2013-03-24T00:00:00"/>
    <x v="3"/>
    <x v="9"/>
    <x v="9"/>
    <n v="5363"/>
    <n v="17000.71"/>
    <n v="3.17"/>
    <n v="2384"/>
    <n v="15114.56"/>
    <n v="6.34"/>
    <n v="2298"/>
    <n v="12455.16"/>
    <n v="5.42"/>
    <n v="978"/>
    <n v="6973.14"/>
    <n v="7.13"/>
    <n v="11023"/>
    <n v="51543.57"/>
    <x v="3"/>
    <x v="0"/>
    <n v="4.6760019958269075"/>
    <s v="Product1"/>
    <x v="0"/>
    <s v="Decline Year"/>
  </r>
  <r>
    <n v="1032"/>
    <d v="2013-03-25T00:00:00"/>
    <x v="3"/>
    <x v="9"/>
    <x v="9"/>
    <n v="7511"/>
    <n v="23809.87"/>
    <n v="3.17"/>
    <n v="3378"/>
    <n v="21416.52"/>
    <n v="6.34"/>
    <n v="1668"/>
    <n v="9040.56"/>
    <n v="5.42"/>
    <n v="1017"/>
    <n v="7251.21"/>
    <n v="7.13"/>
    <n v="13574"/>
    <n v="61518.16"/>
    <x v="3"/>
    <x v="1"/>
    <n v="4.5320583468395466"/>
    <s v="Product1"/>
    <x v="0"/>
    <s v="Decline Year"/>
  </r>
  <r>
    <n v="1033"/>
    <d v="2013-03-26T00:00:00"/>
    <x v="3"/>
    <x v="9"/>
    <x v="9"/>
    <n v="4290"/>
    <n v="13599.3"/>
    <n v="3.17"/>
    <n v="719"/>
    <n v="4558.46"/>
    <n v="6.34"/>
    <n v="1029"/>
    <n v="5577.18"/>
    <n v="5.42"/>
    <n v="828"/>
    <n v="5903.64"/>
    <n v="7.1300000000000008"/>
    <n v="6866"/>
    <n v="29638.58"/>
    <x v="3"/>
    <x v="2"/>
    <n v="4.3167171570055345"/>
    <s v="Product1"/>
    <x v="1"/>
    <s v="Decline Year"/>
  </r>
  <r>
    <n v="1034"/>
    <d v="2013-03-27T00:00:00"/>
    <x v="3"/>
    <x v="9"/>
    <x v="9"/>
    <n v="4068"/>
    <n v="12895.56"/>
    <n v="3.17"/>
    <n v="2503"/>
    <n v="15869.02"/>
    <n v="6.34"/>
    <n v="2921"/>
    <n v="15831.82"/>
    <n v="5.42"/>
    <n v="842"/>
    <n v="6003.46"/>
    <n v="7.13"/>
    <n v="10334"/>
    <n v="50599.86"/>
    <x v="3"/>
    <x v="3"/>
    <n v="4.8964447455002906"/>
    <s v="Product2"/>
    <x v="0"/>
    <s v="Decline Year"/>
  </r>
  <r>
    <n v="1035"/>
    <d v="2013-03-28T00:00:00"/>
    <x v="3"/>
    <x v="9"/>
    <x v="9"/>
    <n v="1375"/>
    <n v="4358.75"/>
    <n v="3.17"/>
    <n v="2207"/>
    <n v="13992.38"/>
    <n v="6.34"/>
    <n v="5933"/>
    <n v="32156.86"/>
    <n v="5.42"/>
    <n v="937"/>
    <n v="6680.81"/>
    <n v="7.1300000000000008"/>
    <n v="10452"/>
    <n v="57188.800000000003"/>
    <x v="3"/>
    <x v="4"/>
    <n v="5.4715652506697285"/>
    <s v="Product3"/>
    <x v="0"/>
    <s v="Decline Year"/>
  </r>
  <r>
    <n v="1036"/>
    <d v="2013-03-29T00:00:00"/>
    <x v="3"/>
    <x v="9"/>
    <x v="9"/>
    <n v="4272"/>
    <n v="13542.24"/>
    <n v="3.17"/>
    <n v="3434"/>
    <n v="21771.56"/>
    <n v="6.3400000000000007"/>
    <n v="4858"/>
    <n v="26330.36"/>
    <n v="5.42"/>
    <n v="542"/>
    <n v="3864.46"/>
    <n v="7.13"/>
    <n v="13106"/>
    <n v="65508.62"/>
    <x v="3"/>
    <x v="5"/>
    <n v="4.9983686860979706"/>
    <s v="Product3"/>
    <x v="0"/>
    <s v="Decline Year"/>
  </r>
  <r>
    <n v="1037"/>
    <d v="2013-03-30T00:00:00"/>
    <x v="3"/>
    <x v="9"/>
    <x v="9"/>
    <n v="5291"/>
    <n v="16772.47"/>
    <n v="3.17"/>
    <n v="2845"/>
    <n v="18037.3"/>
    <n v="6.34"/>
    <n v="3608"/>
    <n v="19555.36"/>
    <n v="5.42"/>
    <n v="1207"/>
    <n v="8605.91"/>
    <n v="7.13"/>
    <n v="12951"/>
    <n v="62971.040000000001"/>
    <x v="3"/>
    <x v="6"/>
    <n v="4.8622531078681179"/>
    <s v="Product3"/>
    <x v="0"/>
    <s v="Decline Year"/>
  </r>
  <r>
    <n v="1038"/>
    <d v="2013-03-31T00:00:00"/>
    <x v="3"/>
    <x v="9"/>
    <x v="9"/>
    <n v="2258"/>
    <n v="7157.86"/>
    <n v="3.17"/>
    <n v="1329"/>
    <n v="8425.86"/>
    <n v="6.3400000000000007"/>
    <n v="1068"/>
    <n v="5788.56"/>
    <n v="5.4200000000000008"/>
    <n v="1287"/>
    <n v="9176.31"/>
    <n v="7.13"/>
    <n v="5942"/>
    <n v="30548.59"/>
    <x v="3"/>
    <x v="0"/>
    <n v="5.141129249410973"/>
    <s v="Product4"/>
    <x v="1"/>
    <s v="Decline Year"/>
  </r>
  <r>
    <n v="1039"/>
    <d v="2013-04-01T00:00:00"/>
    <x v="3"/>
    <x v="10"/>
    <x v="10"/>
    <n v="757"/>
    <n v="2399.69"/>
    <n v="3.17"/>
    <n v="618"/>
    <n v="3918.12"/>
    <n v="6.34"/>
    <n v="1922"/>
    <n v="10417.24"/>
    <n v="5.42"/>
    <n v="1765"/>
    <n v="12584.45"/>
    <n v="7.1300000000000008"/>
    <n v="5062"/>
    <n v="29319.5"/>
    <x v="0"/>
    <x v="1"/>
    <n v="5.7920782299486371"/>
    <s v="Product4"/>
    <x v="1"/>
    <s v="Decline Year"/>
  </r>
  <r>
    <n v="1040"/>
    <d v="2013-04-02T00:00:00"/>
    <x v="3"/>
    <x v="10"/>
    <x v="10"/>
    <n v="4196"/>
    <n v="13301.32"/>
    <n v="3.17"/>
    <n v="3895"/>
    <n v="24694.3"/>
    <n v="6.34"/>
    <n v="3519"/>
    <n v="19072.98"/>
    <n v="5.42"/>
    <n v="1883"/>
    <n v="13425.79"/>
    <n v="7.1300000000000008"/>
    <n v="13493"/>
    <n v="70494.39"/>
    <x v="0"/>
    <x v="2"/>
    <n v="5.224515674794338"/>
    <s v="Product2"/>
    <x v="2"/>
    <s v="Decline Year"/>
  </r>
  <r>
    <n v="1041"/>
    <d v="2013-04-03T00:00:00"/>
    <x v="3"/>
    <x v="10"/>
    <x v="10"/>
    <n v="1207"/>
    <n v="3826.19"/>
    <n v="3.17"/>
    <n v="3861"/>
    <n v="24478.74"/>
    <n v="6.3400000000000007"/>
    <n v="3980"/>
    <n v="21571.599999999999"/>
    <n v="5.42"/>
    <n v="1443"/>
    <n v="10288.59"/>
    <n v="7.13"/>
    <n v="10491"/>
    <n v="60165.120000000003"/>
    <x v="0"/>
    <x v="3"/>
    <n v="5.7349270803545895"/>
    <s v="Product2"/>
    <x v="0"/>
    <s v="Decline Year"/>
  </r>
  <r>
    <n v="1042"/>
    <d v="2013-04-04T00:00:00"/>
    <x v="3"/>
    <x v="10"/>
    <x v="10"/>
    <n v="2918"/>
    <n v="9250.06"/>
    <n v="3.17"/>
    <n v="3591"/>
    <n v="22766.94"/>
    <n v="6.34"/>
    <n v="2585"/>
    <n v="14010.7"/>
    <n v="5.42"/>
    <n v="1335"/>
    <n v="9518.5499999999993"/>
    <n v="7.13"/>
    <n v="10429"/>
    <n v="55546.25"/>
    <x v="0"/>
    <x v="4"/>
    <n v="5.3261338575127049"/>
    <s v="Product2"/>
    <x v="0"/>
    <s v="Decline Year"/>
  </r>
  <r>
    <n v="1043"/>
    <d v="2013-04-05T00:00:00"/>
    <x v="3"/>
    <x v="10"/>
    <x v="10"/>
    <n v="3951"/>
    <n v="12524.67"/>
    <n v="3.17"/>
    <n v="878"/>
    <n v="5566.52"/>
    <n v="6.3400000000000007"/>
    <n v="3479"/>
    <n v="18856.18"/>
    <n v="5.42"/>
    <n v="596"/>
    <n v="4249.4799999999996"/>
    <n v="7.129999999999999"/>
    <n v="8904"/>
    <n v="41196.85"/>
    <x v="0"/>
    <x v="5"/>
    <n v="4.6267800988319854"/>
    <s v="Product3"/>
    <x v="0"/>
    <s v="Decline Year"/>
  </r>
  <r>
    <n v="1044"/>
    <d v="2013-04-06T00:00:00"/>
    <x v="3"/>
    <x v="10"/>
    <x v="10"/>
    <n v="2274"/>
    <n v="7208.58"/>
    <n v="3.17"/>
    <n v="3092"/>
    <n v="19603.28"/>
    <n v="6.34"/>
    <n v="1015"/>
    <n v="5501.3"/>
    <n v="5.42"/>
    <n v="1629"/>
    <n v="11614.77"/>
    <n v="7.13"/>
    <n v="8010"/>
    <n v="43927.93"/>
    <x v="0"/>
    <x v="6"/>
    <n v="5.4841360799001251"/>
    <s v="Product2"/>
    <x v="0"/>
    <s v="Decline Year"/>
  </r>
  <r>
    <n v="1045"/>
    <d v="2013-04-07T00:00:00"/>
    <x v="3"/>
    <x v="10"/>
    <x v="10"/>
    <n v="1776"/>
    <n v="5629.92"/>
    <n v="3.17"/>
    <n v="661"/>
    <n v="4190.74"/>
    <n v="6.34"/>
    <n v="3456"/>
    <n v="18731.52"/>
    <n v="5.42"/>
    <n v="1754"/>
    <n v="12506.02"/>
    <n v="7.13"/>
    <n v="7647"/>
    <n v="41058.199999999997"/>
    <x v="0"/>
    <x v="0"/>
    <n v="5.369190532234863"/>
    <s v="Product3"/>
    <x v="0"/>
    <s v="Decline Year"/>
  </r>
  <r>
    <n v="1046"/>
    <d v="2013-04-08T00:00:00"/>
    <x v="3"/>
    <x v="10"/>
    <x v="10"/>
    <n v="6632"/>
    <n v="21023.439999999999"/>
    <n v="3.17"/>
    <n v="831"/>
    <n v="5268.54"/>
    <n v="6.34"/>
    <n v="5986"/>
    <n v="32444.12"/>
    <n v="5.42"/>
    <n v="583"/>
    <n v="4156.79"/>
    <n v="7.13"/>
    <n v="14032"/>
    <n v="62892.89"/>
    <x v="0"/>
    <x v="1"/>
    <n v="4.4821044754846069"/>
    <s v="Product3"/>
    <x v="0"/>
    <s v="Decline Year"/>
  </r>
  <r>
    <n v="1047"/>
    <d v="2013-04-09T00:00:00"/>
    <x v="3"/>
    <x v="10"/>
    <x v="10"/>
    <n v="7786"/>
    <n v="24681.62"/>
    <n v="3.17"/>
    <n v="1114"/>
    <n v="7062.76"/>
    <n v="6.34"/>
    <n v="4382"/>
    <n v="23750.44"/>
    <n v="5.42"/>
    <n v="415"/>
    <n v="2958.95"/>
    <n v="7.13"/>
    <n v="13697"/>
    <n v="58453.77"/>
    <x v="0"/>
    <x v="2"/>
    <n v="4.2676330583339412"/>
    <s v="Product1"/>
    <x v="0"/>
    <s v="Decline Year"/>
  </r>
  <r>
    <n v="1048"/>
    <d v="2013-04-10T00:00:00"/>
    <x v="3"/>
    <x v="10"/>
    <x v="10"/>
    <n v="528"/>
    <n v="1673.76"/>
    <n v="3.17"/>
    <n v="450"/>
    <n v="2853"/>
    <n v="6.34"/>
    <n v="5673"/>
    <n v="30747.66"/>
    <n v="5.42"/>
    <n v="1751"/>
    <n v="12484.63"/>
    <n v="7.13"/>
    <n v="8402"/>
    <n v="47759.05"/>
    <x v="0"/>
    <x v="3"/>
    <n v="5.6842477981432999"/>
    <s v="Product3"/>
    <x v="0"/>
    <s v="Decline Year"/>
  </r>
  <r>
    <n v="1049"/>
    <d v="2013-04-11T00:00:00"/>
    <x v="3"/>
    <x v="10"/>
    <x v="10"/>
    <n v="2282"/>
    <n v="7233.94"/>
    <n v="3.17"/>
    <n v="1151"/>
    <n v="7297.34"/>
    <n v="6.34"/>
    <n v="5107"/>
    <n v="27679.94"/>
    <n v="5.42"/>
    <n v="1201"/>
    <n v="8563.1299999999992"/>
    <n v="7.129999999999999"/>
    <n v="9741"/>
    <n v="50774.35"/>
    <x v="0"/>
    <x v="4"/>
    <n v="5.2124371214454364"/>
    <s v="Product3"/>
    <x v="0"/>
    <s v="Decline Year"/>
  </r>
  <r>
    <n v="1050"/>
    <d v="2013-04-12T00:00:00"/>
    <x v="3"/>
    <x v="10"/>
    <x v="10"/>
    <n v="4304"/>
    <n v="13643.68"/>
    <n v="3.17"/>
    <n v="995"/>
    <n v="6308.3"/>
    <n v="6.34"/>
    <n v="1201"/>
    <n v="6509.42"/>
    <n v="5.42"/>
    <n v="745"/>
    <n v="5311.85"/>
    <n v="7.1300000000000008"/>
    <n v="7245"/>
    <n v="31773.25"/>
    <x v="0"/>
    <x v="5"/>
    <n v="4.3855417529330571"/>
    <s v="Product1"/>
    <x v="1"/>
    <s v="Decline Year"/>
  </r>
  <r>
    <n v="1051"/>
    <d v="2013-04-13T00:00:00"/>
    <x v="3"/>
    <x v="10"/>
    <x v="10"/>
    <n v="2112"/>
    <n v="6695.04"/>
    <n v="3.17"/>
    <n v="1467"/>
    <n v="9300.7800000000007"/>
    <n v="6.3400000000000007"/>
    <n v="3400"/>
    <n v="18428"/>
    <n v="5.42"/>
    <n v="1000"/>
    <n v="7130"/>
    <n v="7.13"/>
    <n v="7979"/>
    <n v="41553.82"/>
    <x v="0"/>
    <x v="6"/>
    <n v="5.2078982328612611"/>
    <s v="Product3"/>
    <x v="0"/>
    <s v="Decline Year"/>
  </r>
  <r>
    <n v="1052"/>
    <d v="2013-04-14T00:00:00"/>
    <x v="3"/>
    <x v="10"/>
    <x v="10"/>
    <n v="2266"/>
    <n v="7183.22"/>
    <n v="3.17"/>
    <n v="2581"/>
    <n v="16363.54"/>
    <n v="6.3400000000000007"/>
    <n v="454"/>
    <n v="2460.6799999999998"/>
    <n v="5.42"/>
    <n v="1855"/>
    <n v="13226.15"/>
    <n v="7.13"/>
    <n v="7156"/>
    <n v="39233.589999999997"/>
    <x v="0"/>
    <x v="0"/>
    <n v="5.4826145891559523"/>
    <s v="Product2"/>
    <x v="1"/>
    <s v="Decline Year"/>
  </r>
  <r>
    <n v="1053"/>
    <d v="2013-04-15T00:00:00"/>
    <x v="3"/>
    <x v="10"/>
    <x v="10"/>
    <n v="7211"/>
    <n v="22858.87"/>
    <n v="3.17"/>
    <n v="842"/>
    <n v="5338.28"/>
    <n v="6.34"/>
    <n v="1981"/>
    <n v="10737.02"/>
    <n v="5.42"/>
    <n v="1238"/>
    <n v="8826.94"/>
    <n v="7.1300000000000008"/>
    <n v="11272"/>
    <n v="47761.11"/>
    <x v="0"/>
    <x v="1"/>
    <n v="4.2371460255500359"/>
    <s v="Product1"/>
    <x v="0"/>
    <s v="Decline Year"/>
  </r>
  <r>
    <n v="1054"/>
    <d v="2013-04-16T00:00:00"/>
    <x v="3"/>
    <x v="10"/>
    <x v="10"/>
    <n v="5978"/>
    <n v="18950.259999999998"/>
    <n v="3.17"/>
    <n v="3863"/>
    <n v="24491.42"/>
    <n v="6.34"/>
    <n v="5636"/>
    <n v="30547.119999999999"/>
    <n v="5.42"/>
    <n v="1022"/>
    <n v="7286.86"/>
    <n v="7.13"/>
    <n v="16499"/>
    <n v="81275.66"/>
    <x v="0"/>
    <x v="2"/>
    <n v="4.9260961270380026"/>
    <s v="Product3"/>
    <x v="2"/>
    <s v="Decline Year"/>
  </r>
  <r>
    <n v="1055"/>
    <d v="2013-04-17T00:00:00"/>
    <x v="3"/>
    <x v="10"/>
    <x v="10"/>
    <n v="5587"/>
    <n v="17710.79"/>
    <n v="3.17"/>
    <n v="653"/>
    <n v="4140.0200000000004"/>
    <n v="6.3400000000000007"/>
    <n v="586"/>
    <n v="3176.12"/>
    <n v="5.42"/>
    <n v="799"/>
    <n v="5696.87"/>
    <n v="7.13"/>
    <n v="7625"/>
    <n v="30723.8"/>
    <x v="0"/>
    <x v="3"/>
    <n v="4.029350819672131"/>
    <s v="Product1"/>
    <x v="1"/>
    <s v="Decline Year"/>
  </r>
  <r>
    <n v="1056"/>
    <d v="2013-04-18T00:00:00"/>
    <x v="3"/>
    <x v="10"/>
    <x v="10"/>
    <n v="6175"/>
    <n v="19574.75"/>
    <n v="3.17"/>
    <n v="2007"/>
    <n v="12724.38"/>
    <n v="6.34"/>
    <n v="1938"/>
    <n v="10503.96"/>
    <n v="5.42"/>
    <n v="342"/>
    <n v="2438.46"/>
    <n v="7.13"/>
    <n v="10462"/>
    <n v="45241.55"/>
    <x v="0"/>
    <x v="4"/>
    <n v="4.324369145478876"/>
    <s v="Product1"/>
    <x v="0"/>
    <s v="Decline Year"/>
  </r>
  <r>
    <n v="1057"/>
    <d v="2013-04-19T00:00:00"/>
    <x v="3"/>
    <x v="10"/>
    <x v="10"/>
    <n v="6773"/>
    <n v="21470.41"/>
    <n v="3.17"/>
    <n v="1738"/>
    <n v="11018.92"/>
    <n v="6.34"/>
    <n v="1907"/>
    <n v="10335.94"/>
    <n v="5.42"/>
    <n v="1974"/>
    <n v="14074.62"/>
    <n v="7.1300000000000008"/>
    <n v="12392"/>
    <n v="56899.89"/>
    <x v="0"/>
    <x v="5"/>
    <n v="4.5916631697869592"/>
    <s v="Product1"/>
    <x v="0"/>
    <s v="Decline Year"/>
  </r>
  <r>
    <n v="1058"/>
    <d v="2013-04-20T00:00:00"/>
    <x v="3"/>
    <x v="10"/>
    <x v="10"/>
    <n v="3224"/>
    <n v="10220.08"/>
    <n v="3.17"/>
    <n v="1946"/>
    <n v="12337.64"/>
    <n v="6.34"/>
    <n v="2660"/>
    <n v="14417.2"/>
    <n v="5.42"/>
    <n v="1931"/>
    <n v="13768.03"/>
    <n v="7.1300000000000008"/>
    <n v="9761"/>
    <n v="50742.95"/>
    <x v="0"/>
    <x v="6"/>
    <n v="5.1985401085954308"/>
    <s v="Product3"/>
    <x v="0"/>
    <s v="Decline Year"/>
  </r>
  <r>
    <n v="1059"/>
    <d v="2013-04-21T00:00:00"/>
    <x v="3"/>
    <x v="10"/>
    <x v="10"/>
    <n v="6924"/>
    <n v="21949.08"/>
    <n v="3.17"/>
    <n v="2905"/>
    <n v="18417.7"/>
    <n v="6.34"/>
    <n v="3003"/>
    <n v="16276.26"/>
    <n v="5.42"/>
    <n v="1463"/>
    <n v="10431.19"/>
    <n v="7.1300000000000008"/>
    <n v="14295"/>
    <n v="67074.23"/>
    <x v="0"/>
    <x v="0"/>
    <n v="4.6921462049667717"/>
    <s v="Product1"/>
    <x v="0"/>
    <s v="Decline Year"/>
  </r>
  <r>
    <n v="1060"/>
    <d v="2013-04-22T00:00:00"/>
    <x v="3"/>
    <x v="10"/>
    <x v="10"/>
    <n v="7573"/>
    <n v="24006.41"/>
    <n v="3.17"/>
    <n v="2667"/>
    <n v="16908.78"/>
    <n v="6.34"/>
    <n v="1306"/>
    <n v="7078.52"/>
    <n v="5.42"/>
    <n v="455"/>
    <n v="3244.15"/>
    <n v="7.13"/>
    <n v="12001"/>
    <n v="51237.86"/>
    <x v="0"/>
    <x v="1"/>
    <n v="4.2694658778435128"/>
    <s v="Product1"/>
    <x v="0"/>
    <s v="Decline Year"/>
  </r>
  <r>
    <n v="1061"/>
    <d v="2013-04-23T00:00:00"/>
    <x v="3"/>
    <x v="10"/>
    <x v="10"/>
    <n v="4641"/>
    <n v="14711.97"/>
    <n v="3.17"/>
    <n v="3253"/>
    <n v="20624.02"/>
    <n v="6.34"/>
    <n v="1671"/>
    <n v="9056.82"/>
    <n v="5.42"/>
    <n v="1395"/>
    <n v="9946.35"/>
    <n v="7.13"/>
    <n v="10960"/>
    <n v="54339.16"/>
    <x v="0"/>
    <x v="2"/>
    <n v="4.9579525547445256"/>
    <s v="Product2"/>
    <x v="0"/>
    <s v="Decline Year"/>
  </r>
  <r>
    <n v="1062"/>
    <d v="2013-04-24T00:00:00"/>
    <x v="3"/>
    <x v="10"/>
    <x v="10"/>
    <n v="7351"/>
    <n v="23302.67"/>
    <n v="3.17"/>
    <n v="3205"/>
    <n v="20319.7"/>
    <n v="6.34"/>
    <n v="4797"/>
    <n v="25999.74"/>
    <n v="5.42"/>
    <n v="1207"/>
    <n v="8605.91"/>
    <n v="7.13"/>
    <n v="16560"/>
    <n v="78228.02"/>
    <x v="0"/>
    <x v="3"/>
    <n v="4.7239142512077299"/>
    <s v="Product3"/>
    <x v="2"/>
    <s v="Decline Year"/>
  </r>
  <r>
    <n v="1063"/>
    <d v="2013-04-25T00:00:00"/>
    <x v="3"/>
    <x v="10"/>
    <x v="10"/>
    <n v="2238"/>
    <n v="7094.46"/>
    <n v="3.17"/>
    <n v="306"/>
    <n v="1940.04"/>
    <n v="6.34"/>
    <n v="3875"/>
    <n v="21002.5"/>
    <n v="5.42"/>
    <n v="1581"/>
    <n v="11272.53"/>
    <n v="7.1300000000000008"/>
    <n v="8000"/>
    <n v="41309.53"/>
    <x v="0"/>
    <x v="4"/>
    <n v="5.1636912500000003"/>
    <s v="Product3"/>
    <x v="0"/>
    <s v="Decline Year"/>
  </r>
  <r>
    <n v="1064"/>
    <d v="2013-04-26T00:00:00"/>
    <x v="3"/>
    <x v="10"/>
    <x v="10"/>
    <n v="1143"/>
    <n v="3623.31"/>
    <n v="3.17"/>
    <n v="3581"/>
    <n v="22703.54"/>
    <n v="6.34"/>
    <n v="5659"/>
    <n v="30671.78"/>
    <n v="5.42"/>
    <n v="811"/>
    <n v="5782.43"/>
    <n v="7.1300000000000008"/>
    <n v="11194"/>
    <n v="62781.06"/>
    <x v="0"/>
    <x v="5"/>
    <n v="5.608456315883509"/>
    <s v="Product3"/>
    <x v="0"/>
    <s v="Decline Year"/>
  </r>
  <r>
    <n v="1065"/>
    <d v="2013-04-27T00:00:00"/>
    <x v="3"/>
    <x v="10"/>
    <x v="10"/>
    <n v="4807"/>
    <n v="15238.19"/>
    <n v="3.17"/>
    <n v="1513"/>
    <n v="9592.42"/>
    <n v="6.34"/>
    <n v="1447"/>
    <n v="7842.74"/>
    <n v="5.42"/>
    <n v="1710"/>
    <n v="12192.3"/>
    <n v="7.13"/>
    <n v="9477"/>
    <n v="44865.65"/>
    <x v="0"/>
    <x v="6"/>
    <n v="4.7341616545320253"/>
    <s v="Product1"/>
    <x v="0"/>
    <s v="Decline Year"/>
  </r>
  <r>
    <n v="1066"/>
    <d v="2013-04-28T00:00:00"/>
    <x v="3"/>
    <x v="10"/>
    <x v="10"/>
    <n v="482"/>
    <n v="1527.94"/>
    <n v="3.17"/>
    <n v="3889"/>
    <n v="24656.26"/>
    <n v="6.34"/>
    <n v="3614"/>
    <n v="19587.88"/>
    <n v="5.42"/>
    <n v="1788"/>
    <n v="12748.44"/>
    <n v="7.13"/>
    <n v="9773"/>
    <n v="58520.52"/>
    <x v="0"/>
    <x v="0"/>
    <n v="5.9879791261639204"/>
    <s v="Product2"/>
    <x v="0"/>
    <s v="Decline Year"/>
  </r>
  <r>
    <n v="1067"/>
    <d v="2013-04-29T00:00:00"/>
    <x v="3"/>
    <x v="10"/>
    <x v="10"/>
    <n v="2890"/>
    <n v="9161.2999999999993"/>
    <n v="3.17"/>
    <n v="3223"/>
    <n v="20433.82"/>
    <n v="6.34"/>
    <n v="3997"/>
    <n v="21663.74"/>
    <n v="5.4200000000000008"/>
    <n v="1641"/>
    <n v="11700.33"/>
    <n v="7.13"/>
    <n v="11751"/>
    <n v="62959.19"/>
    <x v="0"/>
    <x v="1"/>
    <n v="5.3577729554931501"/>
    <s v="Product3"/>
    <x v="0"/>
    <s v="Decline Year"/>
  </r>
  <r>
    <n v="1068"/>
    <d v="2013-04-30T00:00:00"/>
    <x v="3"/>
    <x v="10"/>
    <x v="10"/>
    <n v="5656"/>
    <n v="17929.52"/>
    <n v="3.17"/>
    <n v="1430"/>
    <n v="9066.2000000000007"/>
    <n v="6.3400000000000007"/>
    <n v="4956"/>
    <n v="26861.52"/>
    <n v="5.42"/>
    <n v="747"/>
    <n v="5326.11"/>
    <n v="7.13"/>
    <n v="12789"/>
    <n v="59183.35"/>
    <x v="0"/>
    <x v="2"/>
    <n v="4.6276761279224337"/>
    <s v="Product3"/>
    <x v="0"/>
    <s v="Decline Year"/>
  </r>
  <r>
    <n v="1069"/>
    <d v="2013-05-01T00:00:00"/>
    <x v="3"/>
    <x v="11"/>
    <x v="11"/>
    <n v="1674"/>
    <n v="5306.58"/>
    <n v="3.17"/>
    <n v="2811"/>
    <n v="17821.740000000002"/>
    <n v="6.3400000000000007"/>
    <n v="5545"/>
    <n v="30053.9"/>
    <n v="5.42"/>
    <n v="1747"/>
    <n v="12456.11"/>
    <n v="7.13"/>
    <n v="11777"/>
    <n v="65638.33"/>
    <x v="0"/>
    <x v="3"/>
    <n v="5.5734338116668081"/>
    <s v="Product3"/>
    <x v="0"/>
    <s v="Decline Year"/>
  </r>
  <r>
    <n v="1070"/>
    <d v="2013-05-02T00:00:00"/>
    <x v="3"/>
    <x v="11"/>
    <x v="11"/>
    <n v="354"/>
    <n v="1122.18"/>
    <n v="3.17"/>
    <n v="3005"/>
    <n v="19051.7"/>
    <n v="6.34"/>
    <n v="1747"/>
    <n v="9468.74"/>
    <n v="5.42"/>
    <n v="1840"/>
    <n v="13119.2"/>
    <n v="7.1300000000000008"/>
    <n v="6946"/>
    <n v="42761.82"/>
    <x v="0"/>
    <x v="4"/>
    <n v="6.1563230636337458"/>
    <s v="Product2"/>
    <x v="0"/>
    <s v="Decline Year"/>
  </r>
  <r>
    <n v="1071"/>
    <d v="2013-05-03T00:00:00"/>
    <x v="3"/>
    <x v="11"/>
    <x v="11"/>
    <n v="7794"/>
    <n v="24706.98"/>
    <n v="3.17"/>
    <n v="2577"/>
    <n v="16338.18"/>
    <n v="6.34"/>
    <n v="5005"/>
    <n v="27127.1"/>
    <n v="5.42"/>
    <n v="301"/>
    <n v="2146.13"/>
    <n v="7.1300000000000008"/>
    <n v="15677"/>
    <n v="70318.39"/>
    <x v="0"/>
    <x v="5"/>
    <n v="4.4854493844485548"/>
    <s v="Product3"/>
    <x v="2"/>
    <s v="Decline Year"/>
  </r>
  <r>
    <n v="1072"/>
    <d v="2013-05-04T00:00:00"/>
    <x v="3"/>
    <x v="11"/>
    <x v="11"/>
    <n v="3537"/>
    <n v="11212.29"/>
    <n v="3.17"/>
    <n v="1835"/>
    <n v="11633.9"/>
    <n v="6.34"/>
    <n v="2953"/>
    <n v="16005.26"/>
    <n v="5.42"/>
    <n v="792"/>
    <n v="5646.96"/>
    <n v="7.13"/>
    <n v="9117"/>
    <n v="44498.41"/>
    <x v="0"/>
    <x v="6"/>
    <n v="4.8808171547658228"/>
    <s v="Product3"/>
    <x v="0"/>
    <s v="Decline Year"/>
  </r>
  <r>
    <n v="1073"/>
    <d v="2013-05-05T00:00:00"/>
    <x v="3"/>
    <x v="11"/>
    <x v="11"/>
    <n v="5714"/>
    <n v="18113.38"/>
    <n v="3.17"/>
    <n v="1170"/>
    <n v="7417.8"/>
    <n v="6.34"/>
    <n v="5449"/>
    <n v="29533.58"/>
    <n v="5.42"/>
    <n v="1558"/>
    <n v="11108.54"/>
    <n v="7.1300000000000008"/>
    <n v="13891"/>
    <n v="66173.3"/>
    <x v="0"/>
    <x v="0"/>
    <n v="4.7637535094665617"/>
    <s v="Product3"/>
    <x v="0"/>
    <s v="Decline Year"/>
  </r>
  <r>
    <n v="1074"/>
    <d v="2013-05-06T00:00:00"/>
    <x v="3"/>
    <x v="11"/>
    <x v="11"/>
    <n v="5753"/>
    <n v="18237.009999999998"/>
    <n v="3.17"/>
    <n v="341"/>
    <n v="2161.94"/>
    <n v="6.34"/>
    <n v="4345"/>
    <n v="23549.9"/>
    <n v="5.42"/>
    <n v="904"/>
    <n v="6445.52"/>
    <n v="7.1300000000000008"/>
    <n v="11343"/>
    <n v="50394.37"/>
    <x v="0"/>
    <x v="1"/>
    <n v="4.4427726351053511"/>
    <s v="Product3"/>
    <x v="0"/>
    <s v="Decline Year"/>
  </r>
  <r>
    <n v="1075"/>
    <d v="2013-05-07T00:00:00"/>
    <x v="3"/>
    <x v="11"/>
    <x v="11"/>
    <n v="7274"/>
    <n v="23058.58"/>
    <n v="3.17"/>
    <n v="1656"/>
    <n v="10499.04"/>
    <n v="6.3400000000000007"/>
    <n v="4003"/>
    <n v="21696.26"/>
    <n v="5.42"/>
    <n v="706"/>
    <n v="5033.78"/>
    <n v="7.13"/>
    <n v="13639"/>
    <n v="60287.66"/>
    <x v="0"/>
    <x v="2"/>
    <n v="4.4202404868392113"/>
    <s v="Product1"/>
    <x v="0"/>
    <s v="Decline Year"/>
  </r>
  <r>
    <n v="1076"/>
    <d v="2013-05-08T00:00:00"/>
    <x v="3"/>
    <x v="11"/>
    <x v="11"/>
    <n v="832"/>
    <n v="2637.44"/>
    <n v="3.17"/>
    <n v="1163"/>
    <n v="7373.42"/>
    <n v="6.34"/>
    <n v="4870"/>
    <n v="26395.4"/>
    <n v="5.42"/>
    <n v="1455"/>
    <n v="10374.15"/>
    <n v="7.13"/>
    <n v="8320"/>
    <n v="46780.41"/>
    <x v="0"/>
    <x v="3"/>
    <n v="5.6226454326923081"/>
    <s v="Product3"/>
    <x v="0"/>
    <s v="Decline Year"/>
  </r>
  <r>
    <n v="1077"/>
    <d v="2013-05-09T00:00:00"/>
    <x v="3"/>
    <x v="11"/>
    <x v="11"/>
    <n v="2773"/>
    <n v="8790.41"/>
    <n v="3.17"/>
    <n v="922"/>
    <n v="5845.48"/>
    <n v="6.34"/>
    <n v="2808"/>
    <n v="15219.36"/>
    <n v="5.42"/>
    <n v="1344"/>
    <n v="9582.7199999999993"/>
    <n v="7.13"/>
    <n v="7847"/>
    <n v="39437.97"/>
    <x v="0"/>
    <x v="4"/>
    <n v="5.0258659360265074"/>
    <s v="Product3"/>
    <x v="1"/>
    <s v="Decline Year"/>
  </r>
  <r>
    <n v="1078"/>
    <d v="2013-05-10T00:00:00"/>
    <x v="3"/>
    <x v="11"/>
    <x v="11"/>
    <n v="6101"/>
    <n v="19340.169999999998"/>
    <n v="3.17"/>
    <n v="2559"/>
    <n v="16224.06"/>
    <n v="6.34"/>
    <n v="4903"/>
    <n v="26574.26"/>
    <n v="5.42"/>
    <n v="822"/>
    <n v="5860.86"/>
    <n v="7.13"/>
    <n v="14385"/>
    <n v="67999.350000000006"/>
    <x v="0"/>
    <x v="5"/>
    <n v="4.7271011470281543"/>
    <s v="Product3"/>
    <x v="0"/>
    <s v="Decline Year"/>
  </r>
  <r>
    <n v="1079"/>
    <d v="2013-05-11T00:00:00"/>
    <x v="3"/>
    <x v="11"/>
    <x v="11"/>
    <n v="1057"/>
    <n v="3350.69"/>
    <n v="3.17"/>
    <n v="2681"/>
    <n v="16997.54"/>
    <n v="6.3400000000000007"/>
    <n v="3825"/>
    <n v="20731.5"/>
    <n v="5.42"/>
    <n v="1837"/>
    <n v="13097.81"/>
    <n v="7.13"/>
    <n v="9400"/>
    <n v="54177.54"/>
    <x v="0"/>
    <x v="6"/>
    <n v="5.7635680851063826"/>
    <s v="Product3"/>
    <x v="0"/>
    <s v="Decline Year"/>
  </r>
  <r>
    <n v="1080"/>
    <d v="2013-05-12T00:00:00"/>
    <x v="3"/>
    <x v="11"/>
    <x v="11"/>
    <n v="4502"/>
    <n v="14271.34"/>
    <n v="3.17"/>
    <n v="3946"/>
    <n v="25017.64"/>
    <n v="6.34"/>
    <n v="267"/>
    <n v="1447.14"/>
    <n v="5.4200000000000008"/>
    <n v="431"/>
    <n v="3073.03"/>
    <n v="7.1300000000000008"/>
    <n v="9146"/>
    <n v="43809.15"/>
    <x v="0"/>
    <x v="0"/>
    <n v="4.7899792258911003"/>
    <s v="Product2"/>
    <x v="0"/>
    <s v="Decline Year"/>
  </r>
  <r>
    <n v="1081"/>
    <d v="2013-05-13T00:00:00"/>
    <x v="3"/>
    <x v="11"/>
    <x v="11"/>
    <n v="481"/>
    <n v="1524.77"/>
    <n v="3.17"/>
    <n v="3715"/>
    <n v="23553.1"/>
    <n v="6.34"/>
    <n v="1102"/>
    <n v="5972.84"/>
    <n v="5.42"/>
    <n v="1696"/>
    <n v="12092.48"/>
    <n v="7.13"/>
    <n v="6994"/>
    <n v="43143.19"/>
    <x v="0"/>
    <x v="1"/>
    <n v="6.1686002287675157"/>
    <s v="Product2"/>
    <x v="0"/>
    <s v="Decline Year"/>
  </r>
  <r>
    <n v="1082"/>
    <d v="2013-05-14T00:00:00"/>
    <x v="3"/>
    <x v="11"/>
    <x v="11"/>
    <n v="319"/>
    <n v="1011.23"/>
    <n v="3.17"/>
    <n v="2352"/>
    <n v="14911.68"/>
    <n v="6.34"/>
    <n v="1147"/>
    <n v="6216.74"/>
    <n v="5.42"/>
    <n v="1993"/>
    <n v="14210.09"/>
    <n v="7.13"/>
    <n v="5811"/>
    <n v="36349.74"/>
    <x v="0"/>
    <x v="2"/>
    <n v="6.2553329891584921"/>
    <s v="Product2"/>
    <x v="1"/>
    <s v="Decline Year"/>
  </r>
  <r>
    <n v="1083"/>
    <d v="2013-05-15T00:00:00"/>
    <x v="3"/>
    <x v="11"/>
    <x v="11"/>
    <n v="6541"/>
    <n v="20734.97"/>
    <n v="3.17"/>
    <n v="907"/>
    <n v="5750.38"/>
    <n v="6.34"/>
    <n v="3143"/>
    <n v="17035.060000000001"/>
    <n v="5.4200000000000008"/>
    <n v="1921"/>
    <n v="13696.73"/>
    <n v="7.13"/>
    <n v="12512"/>
    <n v="57217.14"/>
    <x v="0"/>
    <x v="3"/>
    <n v="4.5729811381074166"/>
    <s v="Product1"/>
    <x v="0"/>
    <s v="Decline Year"/>
  </r>
  <r>
    <n v="1084"/>
    <d v="2013-05-16T00:00:00"/>
    <x v="3"/>
    <x v="11"/>
    <x v="11"/>
    <n v="6082"/>
    <n v="19279.939999999999"/>
    <n v="3.17"/>
    <n v="2802"/>
    <n v="17764.68"/>
    <n v="6.34"/>
    <n v="4913"/>
    <n v="26628.46"/>
    <n v="5.42"/>
    <n v="702"/>
    <n v="5005.26"/>
    <n v="7.13"/>
    <n v="14499"/>
    <n v="68678.34"/>
    <x v="0"/>
    <x v="4"/>
    <n v="4.7367639147527409"/>
    <s v="Product3"/>
    <x v="0"/>
    <s v="Decline Year"/>
  </r>
  <r>
    <n v="1085"/>
    <d v="2013-05-17T00:00:00"/>
    <x v="3"/>
    <x v="11"/>
    <x v="11"/>
    <n v="2964"/>
    <n v="9395.8799999999992"/>
    <n v="3.17"/>
    <n v="2835"/>
    <n v="17973.900000000001"/>
    <n v="6.3400000000000007"/>
    <n v="4022"/>
    <n v="21799.24"/>
    <n v="5.4200000000000008"/>
    <n v="1175"/>
    <n v="8377.75"/>
    <n v="7.13"/>
    <n v="10996"/>
    <n v="57546.77"/>
    <x v="0"/>
    <x v="5"/>
    <n v="5.2334276100400139"/>
    <s v="Product3"/>
    <x v="0"/>
    <s v="Decline Year"/>
  </r>
  <r>
    <n v="1086"/>
    <d v="2013-05-18T00:00:00"/>
    <x v="3"/>
    <x v="11"/>
    <x v="11"/>
    <n v="4901"/>
    <n v="15536.17"/>
    <n v="3.17"/>
    <n v="1745"/>
    <n v="11063.3"/>
    <n v="6.34"/>
    <n v="502"/>
    <n v="2720.84"/>
    <n v="5.42"/>
    <n v="1784"/>
    <n v="12719.92"/>
    <n v="7.13"/>
    <n v="8932"/>
    <n v="42040.23"/>
    <x v="0"/>
    <x v="6"/>
    <n v="4.7066983878190776"/>
    <s v="Product1"/>
    <x v="0"/>
    <s v="Decline Year"/>
  </r>
  <r>
    <n v="1087"/>
    <d v="2013-05-19T00:00:00"/>
    <x v="3"/>
    <x v="11"/>
    <x v="11"/>
    <n v="2622"/>
    <n v="8311.74"/>
    <n v="3.17"/>
    <n v="2997"/>
    <n v="19000.98"/>
    <n v="6.34"/>
    <n v="2385"/>
    <n v="12926.7"/>
    <n v="5.42"/>
    <n v="752"/>
    <n v="5361.76"/>
    <n v="7.13"/>
    <n v="8756"/>
    <n v="45601.18"/>
    <x v="0"/>
    <x v="0"/>
    <n v="5.2079922338967561"/>
    <s v="Product2"/>
    <x v="0"/>
    <s v="Decline Year"/>
  </r>
  <r>
    <n v="1088"/>
    <d v="2013-05-20T00:00:00"/>
    <x v="3"/>
    <x v="11"/>
    <x v="11"/>
    <n v="3409"/>
    <n v="10806.53"/>
    <n v="3.17"/>
    <n v="2334"/>
    <n v="14797.56"/>
    <n v="6.34"/>
    <n v="728"/>
    <n v="3945.76"/>
    <n v="5.42"/>
    <n v="1636"/>
    <n v="11664.68"/>
    <n v="7.13"/>
    <n v="8107"/>
    <n v="41214.53"/>
    <x v="0"/>
    <x v="1"/>
    <n v="5.0838201554212405"/>
    <s v="Product2"/>
    <x v="0"/>
    <s v="Decline Year"/>
  </r>
  <r>
    <n v="1089"/>
    <d v="2013-05-21T00:00:00"/>
    <x v="3"/>
    <x v="11"/>
    <x v="11"/>
    <n v="4986"/>
    <n v="15805.62"/>
    <n v="3.17"/>
    <n v="2345"/>
    <n v="14867.3"/>
    <n v="6.34"/>
    <n v="5485"/>
    <n v="29728.7"/>
    <n v="5.42"/>
    <n v="298"/>
    <n v="2124.7399999999998"/>
    <n v="7.129999999999999"/>
    <n v="13114"/>
    <n v="62526.36"/>
    <x v="0"/>
    <x v="2"/>
    <n v="4.7679091047735245"/>
    <s v="Product3"/>
    <x v="0"/>
    <s v="Decline Year"/>
  </r>
  <r>
    <n v="1090"/>
    <d v="2013-05-22T00:00:00"/>
    <x v="3"/>
    <x v="11"/>
    <x v="11"/>
    <n v="7017"/>
    <n v="22243.89"/>
    <n v="3.17"/>
    <n v="3970"/>
    <n v="25169.8"/>
    <n v="6.34"/>
    <n v="4691"/>
    <n v="25425.22"/>
    <n v="5.42"/>
    <n v="1844"/>
    <n v="13147.72"/>
    <n v="7.13"/>
    <n v="17522"/>
    <n v="85986.63"/>
    <x v="0"/>
    <x v="3"/>
    <n v="4.907352471179089"/>
    <s v="Product3"/>
    <x v="2"/>
    <s v="Decline Year"/>
  </r>
  <r>
    <n v="1091"/>
    <d v="2013-05-23T00:00:00"/>
    <x v="3"/>
    <x v="11"/>
    <x v="11"/>
    <n v="4541"/>
    <n v="14394.97"/>
    <n v="3.17"/>
    <n v="753"/>
    <n v="4774.0200000000004"/>
    <n v="6.3400000000000007"/>
    <n v="1876"/>
    <n v="10167.92"/>
    <n v="5.42"/>
    <n v="1593"/>
    <n v="11358.09"/>
    <n v="7.13"/>
    <n v="8763"/>
    <n v="40695"/>
    <x v="0"/>
    <x v="4"/>
    <n v="4.6439575487846625"/>
    <s v="Product1"/>
    <x v="0"/>
    <s v="Decline Year"/>
  </r>
  <r>
    <n v="1092"/>
    <d v="2013-05-24T00:00:00"/>
    <x v="3"/>
    <x v="11"/>
    <x v="11"/>
    <n v="2834"/>
    <n v="8983.7800000000007"/>
    <n v="3.17"/>
    <n v="2022"/>
    <n v="12819.48"/>
    <n v="6.34"/>
    <n v="1181"/>
    <n v="6401.02"/>
    <n v="5.42"/>
    <n v="1744"/>
    <n v="12434.72"/>
    <n v="7.13"/>
    <n v="7781"/>
    <n v="40639"/>
    <x v="0"/>
    <x v="5"/>
    <n v="5.2228505333504689"/>
    <s v="Product2"/>
    <x v="0"/>
    <s v="Decline Year"/>
  </r>
  <r>
    <n v="1093"/>
    <d v="2013-05-25T00:00:00"/>
    <x v="3"/>
    <x v="11"/>
    <x v="11"/>
    <n v="5885"/>
    <n v="18655.45"/>
    <n v="3.17"/>
    <n v="3060"/>
    <n v="19400.400000000001"/>
    <n v="6.3400000000000007"/>
    <n v="4387"/>
    <n v="23777.54"/>
    <n v="5.42"/>
    <n v="1430"/>
    <n v="10195.9"/>
    <n v="7.13"/>
    <n v="14762"/>
    <n v="72029.289999999994"/>
    <x v="0"/>
    <x v="6"/>
    <n v="4.8793720363094426"/>
    <s v="Product3"/>
    <x v="2"/>
    <s v="Decline Year"/>
  </r>
  <r>
    <n v="1094"/>
    <d v="2013-05-26T00:00:00"/>
    <x v="3"/>
    <x v="11"/>
    <x v="11"/>
    <n v="7769"/>
    <n v="24627.73"/>
    <n v="3.17"/>
    <n v="3640"/>
    <n v="23077.599999999999"/>
    <n v="6.34"/>
    <n v="4168"/>
    <n v="22590.560000000001"/>
    <n v="5.42"/>
    <n v="344"/>
    <n v="2452.7199999999998"/>
    <n v="7.129999999999999"/>
    <n v="15921"/>
    <n v="72748.61"/>
    <x v="0"/>
    <x v="0"/>
    <n v="4.5693492871050818"/>
    <s v="Product1"/>
    <x v="2"/>
    <s v="Decline Year"/>
  </r>
  <r>
    <n v="1095"/>
    <d v="2013-05-27T00:00:00"/>
    <x v="3"/>
    <x v="11"/>
    <x v="11"/>
    <n v="1058"/>
    <n v="3353.86"/>
    <n v="3.17"/>
    <n v="3199"/>
    <n v="20281.66"/>
    <n v="6.34"/>
    <n v="477"/>
    <n v="2585.34"/>
    <n v="5.42"/>
    <n v="1210"/>
    <n v="8627.2999999999993"/>
    <n v="7.129999999999999"/>
    <n v="5944"/>
    <n v="34848.160000000003"/>
    <x v="0"/>
    <x v="1"/>
    <n v="5.8627456258411854"/>
    <s v="Product2"/>
    <x v="1"/>
    <s v="Decline Year"/>
  </r>
  <r>
    <n v="1096"/>
    <d v="2013-05-28T00:00:00"/>
    <x v="3"/>
    <x v="11"/>
    <x v="11"/>
    <n v="3669"/>
    <n v="11630.73"/>
    <n v="3.17"/>
    <n v="817"/>
    <n v="5179.78"/>
    <n v="6.34"/>
    <n v="5313"/>
    <n v="28796.46"/>
    <n v="5.42"/>
    <n v="1285"/>
    <n v="9162.0499999999993"/>
    <n v="7.129999999999999"/>
    <n v="11084"/>
    <n v="54769.02"/>
    <x v="0"/>
    <x v="2"/>
    <n v="4.9412684951281127"/>
    <s v="Product3"/>
    <x v="0"/>
    <s v="Decline Year"/>
  </r>
  <r>
    <n v="1097"/>
    <d v="2013-05-29T00:00:00"/>
    <x v="3"/>
    <x v="11"/>
    <x v="11"/>
    <n v="3342"/>
    <n v="10594.14"/>
    <n v="3.17"/>
    <n v="2810"/>
    <n v="17815.400000000001"/>
    <n v="6.3400000000000007"/>
    <n v="1083"/>
    <n v="5869.86"/>
    <n v="5.42"/>
    <n v="1370"/>
    <n v="9768.1"/>
    <n v="7.13"/>
    <n v="8605"/>
    <n v="44047.5"/>
    <x v="0"/>
    <x v="3"/>
    <n v="5.1188262638001163"/>
    <s v="Product2"/>
    <x v="0"/>
    <s v="Decline Year"/>
  </r>
  <r>
    <n v="1098"/>
    <d v="2013-05-30T00:00:00"/>
    <x v="3"/>
    <x v="11"/>
    <x v="11"/>
    <n v="7732"/>
    <n v="24510.44"/>
    <n v="3.17"/>
    <n v="3239"/>
    <n v="20535.259999999998"/>
    <n v="6.34"/>
    <n v="5503"/>
    <n v="29826.26"/>
    <n v="5.42"/>
    <n v="1164"/>
    <n v="8299.32"/>
    <n v="7.13"/>
    <n v="17638"/>
    <n v="83171.28"/>
    <x v="0"/>
    <x v="4"/>
    <n v="4.7154598026987182"/>
    <s v="Product3"/>
    <x v="2"/>
    <s v="Decline Year"/>
  </r>
  <r>
    <n v="1099"/>
    <d v="2013-05-31T00:00:00"/>
    <x v="3"/>
    <x v="11"/>
    <x v="11"/>
    <n v="7547"/>
    <n v="23923.99"/>
    <n v="3.17"/>
    <n v="2538"/>
    <n v="16090.92"/>
    <n v="6.34"/>
    <n v="3873"/>
    <n v="20991.66"/>
    <n v="5.42"/>
    <n v="410"/>
    <n v="2923.3"/>
    <n v="7.1300000000000008"/>
    <n v="14368"/>
    <n v="63929.87"/>
    <x v="0"/>
    <x v="5"/>
    <n v="4.4494619988864148"/>
    <s v="Product1"/>
    <x v="0"/>
    <s v="Decline Year"/>
  </r>
  <r>
    <n v="1100"/>
    <d v="2013-06-01T00:00:00"/>
    <x v="3"/>
    <x v="0"/>
    <x v="0"/>
    <n v="289"/>
    <n v="916.13"/>
    <n v="3.17"/>
    <n v="2737"/>
    <n v="17352.580000000002"/>
    <n v="6.3400000000000007"/>
    <n v="744"/>
    <n v="4032.48"/>
    <n v="5.42"/>
    <n v="601"/>
    <n v="4285.13"/>
    <n v="7.13"/>
    <n v="4371"/>
    <n v="26586.32"/>
    <x v="0"/>
    <x v="6"/>
    <n v="6.0824342255776713"/>
    <s v="Product2"/>
    <x v="1"/>
    <s v="Decline Year"/>
  </r>
  <r>
    <n v="1101"/>
    <d v="2013-06-02T00:00:00"/>
    <x v="3"/>
    <x v="0"/>
    <x v="0"/>
    <n v="311"/>
    <n v="985.87"/>
    <n v="3.17"/>
    <n v="1508"/>
    <n v="9560.7199999999993"/>
    <n v="6.34"/>
    <n v="5924"/>
    <n v="32108.080000000002"/>
    <n v="5.42"/>
    <n v="250"/>
    <n v="1782.5"/>
    <n v="7.13"/>
    <n v="7993"/>
    <n v="44437.17"/>
    <x v="0"/>
    <x v="0"/>
    <n v="5.5595108219692229"/>
    <s v="Product3"/>
    <x v="0"/>
    <s v="Decline Year"/>
  </r>
  <r>
    <n v="1102"/>
    <d v="2013-06-03T00:00:00"/>
    <x v="3"/>
    <x v="0"/>
    <x v="0"/>
    <n v="3323"/>
    <n v="10533.91"/>
    <n v="3.17"/>
    <n v="2041"/>
    <n v="12939.94"/>
    <n v="6.34"/>
    <n v="919"/>
    <n v="4980.9799999999996"/>
    <n v="5.42"/>
    <n v="930"/>
    <n v="6630.9"/>
    <n v="7.13"/>
    <n v="7213"/>
    <n v="35085.730000000003"/>
    <x v="0"/>
    <x v="1"/>
    <n v="4.864235408290587"/>
    <s v="Product2"/>
    <x v="1"/>
    <s v="Decline Year"/>
  </r>
  <r>
    <n v="1103"/>
    <d v="2013-06-04T00:00:00"/>
    <x v="3"/>
    <x v="0"/>
    <x v="0"/>
    <n v="2431"/>
    <n v="7706.27"/>
    <n v="3.17"/>
    <n v="2073"/>
    <n v="13142.82"/>
    <n v="6.34"/>
    <n v="2537"/>
    <n v="13750.54"/>
    <n v="5.42"/>
    <n v="1790"/>
    <n v="12762.7"/>
    <n v="7.1300000000000008"/>
    <n v="8831"/>
    <n v="47362.33"/>
    <x v="0"/>
    <x v="2"/>
    <n v="5.3631898992186615"/>
    <s v="Product3"/>
    <x v="0"/>
    <s v="Decline Year"/>
  </r>
  <r>
    <n v="1104"/>
    <d v="2013-06-05T00:00:00"/>
    <x v="3"/>
    <x v="0"/>
    <x v="0"/>
    <n v="2625"/>
    <n v="8321.25"/>
    <n v="3.17"/>
    <n v="972"/>
    <n v="6162.48"/>
    <n v="6.34"/>
    <n v="2960"/>
    <n v="16043.2"/>
    <n v="5.42"/>
    <n v="1104"/>
    <n v="7871.52"/>
    <n v="7.1300000000000008"/>
    <n v="7661"/>
    <n v="38398.449999999997"/>
    <x v="0"/>
    <x v="3"/>
    <n v="5.0121981464560754"/>
    <s v="Product3"/>
    <x v="1"/>
    <s v="Decline Year"/>
  </r>
  <r>
    <n v="1105"/>
    <d v="2013-06-06T00:00:00"/>
    <x v="3"/>
    <x v="0"/>
    <x v="0"/>
    <n v="6356"/>
    <n v="20148.52"/>
    <n v="3.17"/>
    <n v="2813"/>
    <n v="17834.419999999998"/>
    <n v="6.339999999999999"/>
    <n v="1534"/>
    <n v="8314.2800000000007"/>
    <n v="5.4200000000000008"/>
    <n v="1361"/>
    <n v="9703.93"/>
    <n v="7.13"/>
    <n v="12064"/>
    <n v="56001.15"/>
    <x v="0"/>
    <x v="4"/>
    <n v="4.6420051392572947"/>
    <s v="Product1"/>
    <x v="0"/>
    <s v="Decline Year"/>
  </r>
  <r>
    <n v="1106"/>
    <d v="2013-06-07T00:00:00"/>
    <x v="3"/>
    <x v="0"/>
    <x v="0"/>
    <n v="1506"/>
    <n v="4774.0200000000004"/>
    <n v="3.17"/>
    <n v="1907"/>
    <n v="12090.38"/>
    <n v="6.34"/>
    <n v="328"/>
    <n v="1777.76"/>
    <n v="5.42"/>
    <n v="281"/>
    <n v="2003.53"/>
    <n v="7.13"/>
    <n v="4022"/>
    <n v="20645.689999999999"/>
    <x v="0"/>
    <x v="5"/>
    <n v="5.133189955246146"/>
    <s v="Product2"/>
    <x v="1"/>
    <s v="Decline Year"/>
  </r>
  <r>
    <n v="1107"/>
    <d v="2013-06-08T00:00:00"/>
    <x v="3"/>
    <x v="0"/>
    <x v="0"/>
    <n v="4444"/>
    <n v="14087.48"/>
    <n v="3.17"/>
    <n v="2552"/>
    <n v="16179.68"/>
    <n v="6.34"/>
    <n v="1581"/>
    <n v="8569.02"/>
    <n v="5.42"/>
    <n v="451"/>
    <n v="3215.63"/>
    <n v="7.13"/>
    <n v="9028"/>
    <n v="42051.81"/>
    <x v="0"/>
    <x v="6"/>
    <n v="4.6579319893664151"/>
    <s v="Product2"/>
    <x v="0"/>
    <s v="Decline Year"/>
  </r>
  <r>
    <n v="1108"/>
    <d v="2013-06-09T00:00:00"/>
    <x v="3"/>
    <x v="0"/>
    <x v="0"/>
    <n v="7325"/>
    <n v="23220.25"/>
    <n v="3.17"/>
    <n v="1560"/>
    <n v="9890.4"/>
    <n v="6.34"/>
    <n v="2257"/>
    <n v="12232.94"/>
    <n v="5.42"/>
    <n v="1892"/>
    <n v="13489.96"/>
    <n v="7.13"/>
    <n v="13034"/>
    <n v="58833.55"/>
    <x v="0"/>
    <x v="0"/>
    <n v="4.5138522326223729"/>
    <s v="Product1"/>
    <x v="0"/>
    <s v="Decline Year"/>
  </r>
  <r>
    <n v="1109"/>
    <d v="2013-06-10T00:00:00"/>
    <x v="3"/>
    <x v="0"/>
    <x v="0"/>
    <n v="6378"/>
    <n v="20218.259999999998"/>
    <n v="3.17"/>
    <n v="3650"/>
    <n v="23141"/>
    <n v="6.34"/>
    <n v="4476"/>
    <n v="24259.919999999998"/>
    <n v="5.42"/>
    <n v="350"/>
    <n v="2495.5"/>
    <n v="7.13"/>
    <n v="14854"/>
    <n v="70114.679999999993"/>
    <x v="0"/>
    <x v="1"/>
    <n v="4.7202558233472462"/>
    <s v="Product3"/>
    <x v="2"/>
    <s v="Decline Year"/>
  </r>
  <r>
    <n v="1110"/>
    <d v="2013-06-11T00:00:00"/>
    <x v="3"/>
    <x v="0"/>
    <x v="0"/>
    <n v="2446"/>
    <n v="7753.82"/>
    <n v="3.17"/>
    <n v="1578"/>
    <n v="10004.52"/>
    <n v="6.34"/>
    <n v="2155"/>
    <n v="11680.1"/>
    <n v="5.42"/>
    <n v="879"/>
    <n v="6267.27"/>
    <n v="7.1300000000000008"/>
    <n v="7058"/>
    <n v="35705.71"/>
    <x v="0"/>
    <x v="2"/>
    <n v="5.0588991215641821"/>
    <s v="Product3"/>
    <x v="1"/>
    <s v="Decline Year"/>
  </r>
  <r>
    <n v="1111"/>
    <d v="2013-06-12T00:00:00"/>
    <x v="3"/>
    <x v="0"/>
    <x v="0"/>
    <n v="5766"/>
    <n v="18278.22"/>
    <n v="3.17"/>
    <n v="253"/>
    <n v="1604.02"/>
    <n v="6.34"/>
    <n v="1657"/>
    <n v="8980.94"/>
    <n v="5.42"/>
    <n v="1236"/>
    <n v="8812.68"/>
    <n v="7.13"/>
    <n v="8912"/>
    <n v="37675.86"/>
    <x v="0"/>
    <x v="3"/>
    <n v="4.2275426391382407"/>
    <s v="Product1"/>
    <x v="1"/>
    <s v="Decline Year"/>
  </r>
  <r>
    <n v="1112"/>
    <d v="2013-06-13T00:00:00"/>
    <x v="3"/>
    <x v="0"/>
    <x v="0"/>
    <n v="5148"/>
    <n v="16319.16"/>
    <n v="3.17"/>
    <n v="3147"/>
    <n v="19951.98"/>
    <n v="6.34"/>
    <n v="3294"/>
    <n v="17853.48"/>
    <n v="5.42"/>
    <n v="715"/>
    <n v="5097.95"/>
    <n v="7.13"/>
    <n v="12304"/>
    <n v="59222.57"/>
    <x v="0"/>
    <x v="4"/>
    <n v="4.8132777958387516"/>
    <s v="Product2"/>
    <x v="0"/>
    <s v="Decline Year"/>
  </r>
  <r>
    <n v="1113"/>
    <d v="2013-06-14T00:00:00"/>
    <x v="3"/>
    <x v="0"/>
    <x v="0"/>
    <n v="6740"/>
    <n v="21365.8"/>
    <n v="3.17"/>
    <n v="3944"/>
    <n v="25004.959999999999"/>
    <n v="6.34"/>
    <n v="375"/>
    <n v="2032.5"/>
    <n v="5.42"/>
    <n v="1418"/>
    <n v="10110.34"/>
    <n v="7.13"/>
    <n v="12477"/>
    <n v="58513.599999999999"/>
    <x v="0"/>
    <x v="5"/>
    <n v="4.6897170794261438"/>
    <s v="Product2"/>
    <x v="0"/>
    <s v="Decline Year"/>
  </r>
  <r>
    <n v="1114"/>
    <d v="2013-06-15T00:00:00"/>
    <x v="3"/>
    <x v="0"/>
    <x v="0"/>
    <n v="1127"/>
    <n v="3572.59"/>
    <n v="3.17"/>
    <n v="500"/>
    <n v="3170"/>
    <n v="6.34"/>
    <n v="2958"/>
    <n v="16032.36"/>
    <n v="5.42"/>
    <n v="1649"/>
    <n v="11757.37"/>
    <n v="7.1300000000000008"/>
    <n v="6234"/>
    <n v="34532.32"/>
    <x v="0"/>
    <x v="6"/>
    <n v="5.5393519409688805"/>
    <s v="Product3"/>
    <x v="1"/>
    <s v="Decline Year"/>
  </r>
  <r>
    <n v="1115"/>
    <d v="2013-06-16T00:00:00"/>
    <x v="3"/>
    <x v="0"/>
    <x v="0"/>
    <n v="2265"/>
    <n v="7180.05"/>
    <n v="3.17"/>
    <n v="2662"/>
    <n v="16877.080000000002"/>
    <n v="6.3400000000000007"/>
    <n v="1892"/>
    <n v="10254.64"/>
    <n v="5.42"/>
    <n v="545"/>
    <n v="3885.85"/>
    <n v="7.13"/>
    <n v="7364"/>
    <n v="38197.620000000003"/>
    <x v="0"/>
    <x v="0"/>
    <n v="5.1870749592612713"/>
    <s v="Product2"/>
    <x v="1"/>
    <s v="Decline Year"/>
  </r>
  <r>
    <n v="1116"/>
    <d v="2013-06-17T00:00:00"/>
    <x v="3"/>
    <x v="0"/>
    <x v="0"/>
    <n v="3033"/>
    <n v="9614.61"/>
    <n v="3.17"/>
    <n v="2724"/>
    <n v="17270.16"/>
    <n v="6.34"/>
    <n v="1199"/>
    <n v="6498.58"/>
    <n v="5.42"/>
    <n v="1135"/>
    <n v="8092.55"/>
    <n v="7.13"/>
    <n v="8091"/>
    <n v="41475.9"/>
    <x v="0"/>
    <x v="1"/>
    <n v="5.1261772339636638"/>
    <s v="Product2"/>
    <x v="0"/>
    <s v="Decline Year"/>
  </r>
  <r>
    <n v="1117"/>
    <d v="2013-06-18T00:00:00"/>
    <x v="3"/>
    <x v="0"/>
    <x v="0"/>
    <n v="7329"/>
    <n v="23232.93"/>
    <n v="3.17"/>
    <n v="2317"/>
    <n v="14689.78"/>
    <n v="6.34"/>
    <n v="1713"/>
    <n v="9284.4599999999991"/>
    <n v="5.42"/>
    <n v="1335"/>
    <n v="9518.5499999999993"/>
    <n v="7.13"/>
    <n v="12694"/>
    <n v="56725.72"/>
    <x v="0"/>
    <x v="2"/>
    <n v="4.4687033244052312"/>
    <s v="Product1"/>
    <x v="0"/>
    <s v="Decline Year"/>
  </r>
  <r>
    <n v="1118"/>
    <d v="2013-06-19T00:00:00"/>
    <x v="3"/>
    <x v="0"/>
    <x v="0"/>
    <n v="6179"/>
    <n v="19587.43"/>
    <n v="3.17"/>
    <n v="1087"/>
    <n v="6891.58"/>
    <n v="6.34"/>
    <n v="741"/>
    <n v="4016.22"/>
    <n v="5.42"/>
    <n v="1043"/>
    <n v="7436.59"/>
    <n v="7.13"/>
    <n v="9050"/>
    <n v="37931.82"/>
    <x v="0"/>
    <x v="3"/>
    <n v="4.1913613259668505"/>
    <s v="Product1"/>
    <x v="1"/>
    <s v="Decline Year"/>
  </r>
  <r>
    <n v="1119"/>
    <d v="2013-06-20T00:00:00"/>
    <x v="3"/>
    <x v="0"/>
    <x v="0"/>
    <n v="4211"/>
    <n v="13348.87"/>
    <n v="3.17"/>
    <n v="1416"/>
    <n v="8977.44"/>
    <n v="6.3400000000000007"/>
    <n v="4024"/>
    <n v="21810.080000000002"/>
    <n v="5.4200000000000008"/>
    <n v="1481"/>
    <n v="10559.53"/>
    <n v="7.1300000000000008"/>
    <n v="11132"/>
    <n v="54695.92"/>
    <x v="0"/>
    <x v="4"/>
    <n v="4.9133956162414663"/>
    <s v="Product3"/>
    <x v="0"/>
    <s v="Decline Year"/>
  </r>
  <r>
    <n v="1120"/>
    <d v="2013-06-21T00:00:00"/>
    <x v="3"/>
    <x v="0"/>
    <x v="0"/>
    <n v="4217"/>
    <n v="13367.89"/>
    <n v="3.17"/>
    <n v="2336"/>
    <n v="14810.24"/>
    <n v="6.34"/>
    <n v="1851"/>
    <n v="10032.42"/>
    <n v="5.42"/>
    <n v="427"/>
    <n v="3044.51"/>
    <n v="7.1300000000000008"/>
    <n v="8831"/>
    <n v="41255.06"/>
    <x v="0"/>
    <x v="5"/>
    <n v="4.6716181632884153"/>
    <s v="Product2"/>
    <x v="0"/>
    <s v="Decline Year"/>
  </r>
  <r>
    <n v="1121"/>
    <d v="2013-06-22T00:00:00"/>
    <x v="3"/>
    <x v="0"/>
    <x v="0"/>
    <n v="6594"/>
    <n v="20902.98"/>
    <n v="3.17"/>
    <n v="1005"/>
    <n v="6371.7"/>
    <n v="6.34"/>
    <n v="4914"/>
    <n v="26633.88"/>
    <n v="5.42"/>
    <n v="892"/>
    <n v="6359.96"/>
    <n v="7.13"/>
    <n v="13405"/>
    <n v="60268.52"/>
    <x v="0"/>
    <x v="6"/>
    <n v="4.4959731443491231"/>
    <s v="Product3"/>
    <x v="0"/>
    <s v="Decline Year"/>
  </r>
  <r>
    <n v="1122"/>
    <d v="2013-06-23T00:00:00"/>
    <x v="3"/>
    <x v="0"/>
    <x v="0"/>
    <n v="4841"/>
    <n v="15345.97"/>
    <n v="3.17"/>
    <n v="1550"/>
    <n v="9827"/>
    <n v="6.34"/>
    <n v="4508"/>
    <n v="24433.360000000001"/>
    <n v="5.42"/>
    <n v="1759"/>
    <n v="12541.67"/>
    <n v="7.13"/>
    <n v="12658"/>
    <n v="62148"/>
    <x v="0"/>
    <x v="0"/>
    <n v="4.9097803760467684"/>
    <s v="Product3"/>
    <x v="0"/>
    <s v="Decline Year"/>
  </r>
  <r>
    <n v="1123"/>
    <d v="2013-06-24T00:00:00"/>
    <x v="3"/>
    <x v="0"/>
    <x v="0"/>
    <n v="1119"/>
    <n v="3547.23"/>
    <n v="3.17"/>
    <n v="3139"/>
    <n v="19901.259999999998"/>
    <n v="6.34"/>
    <n v="4522"/>
    <n v="24509.24"/>
    <n v="5.42"/>
    <n v="886"/>
    <n v="6317.18"/>
    <n v="7.13"/>
    <n v="9666"/>
    <n v="54274.91"/>
    <x v="0"/>
    <x v="1"/>
    <n v="5.6150331057314302"/>
    <s v="Product3"/>
    <x v="0"/>
    <s v="Decline Year"/>
  </r>
  <r>
    <n v="1124"/>
    <d v="2013-06-25T00:00:00"/>
    <x v="3"/>
    <x v="0"/>
    <x v="0"/>
    <n v="3168"/>
    <n v="10042.56"/>
    <n v="3.17"/>
    <n v="2088"/>
    <n v="13237.92"/>
    <n v="6.34"/>
    <n v="1253"/>
    <n v="6791.26"/>
    <n v="5.42"/>
    <n v="517"/>
    <n v="3686.21"/>
    <n v="7.13"/>
    <n v="7026"/>
    <n v="33757.949999999997"/>
    <x v="0"/>
    <x v="2"/>
    <n v="4.8047181895815534"/>
    <s v="Product2"/>
    <x v="1"/>
    <s v="Decline Year"/>
  </r>
  <r>
    <n v="1125"/>
    <d v="2013-06-26T00:00:00"/>
    <x v="3"/>
    <x v="0"/>
    <x v="0"/>
    <n v="6654"/>
    <n v="21093.18"/>
    <n v="3.17"/>
    <n v="867"/>
    <n v="5496.78"/>
    <n v="6.34"/>
    <n v="4037"/>
    <n v="21880.54"/>
    <n v="5.42"/>
    <n v="264"/>
    <n v="1882.32"/>
    <n v="7.13"/>
    <n v="11822"/>
    <n v="50352.82"/>
    <x v="0"/>
    <x v="3"/>
    <n v="4.2592471663001188"/>
    <s v="Product3"/>
    <x v="0"/>
    <s v="Decline Year"/>
  </r>
  <r>
    <n v="1126"/>
    <d v="2013-06-27T00:00:00"/>
    <x v="3"/>
    <x v="0"/>
    <x v="0"/>
    <n v="3420"/>
    <n v="10841.4"/>
    <n v="3.17"/>
    <n v="1854"/>
    <n v="11754.36"/>
    <n v="6.3400000000000007"/>
    <n v="4001"/>
    <n v="21685.42"/>
    <n v="5.42"/>
    <n v="588"/>
    <n v="4192.4399999999996"/>
    <n v="7.129999999999999"/>
    <n v="9863"/>
    <n v="48473.62"/>
    <x v="0"/>
    <x v="4"/>
    <n v="4.9146932981851368"/>
    <s v="Product3"/>
    <x v="0"/>
    <s v="Decline Year"/>
  </r>
  <r>
    <n v="1127"/>
    <d v="2013-06-28T00:00:00"/>
    <x v="3"/>
    <x v="0"/>
    <x v="0"/>
    <n v="7387"/>
    <n v="23416.79"/>
    <n v="3.17"/>
    <n v="3837"/>
    <n v="24326.58"/>
    <n v="6.3400000000000007"/>
    <n v="2351"/>
    <n v="12742.42"/>
    <n v="5.42"/>
    <n v="1802"/>
    <n v="12848.26"/>
    <n v="7.13"/>
    <n v="15377"/>
    <n v="73334.05"/>
    <x v="0"/>
    <x v="5"/>
    <n v="4.7690739416010928"/>
    <s v="Product2"/>
    <x v="2"/>
    <s v="Decline Year"/>
  </r>
  <r>
    <n v="1128"/>
    <d v="2013-06-29T00:00:00"/>
    <x v="3"/>
    <x v="0"/>
    <x v="0"/>
    <n v="1006"/>
    <n v="3189.02"/>
    <n v="3.17"/>
    <n v="1993"/>
    <n v="12635.62"/>
    <n v="6.3400000000000007"/>
    <n v="3990"/>
    <n v="21625.8"/>
    <n v="5.42"/>
    <n v="1812"/>
    <n v="12919.56"/>
    <n v="7.13"/>
    <n v="8801"/>
    <n v="50370"/>
    <x v="0"/>
    <x v="6"/>
    <n v="5.7232132712191799"/>
    <s v="Product3"/>
    <x v="0"/>
    <s v="Decline Year"/>
  </r>
  <r>
    <n v="1129"/>
    <d v="2013-06-30T00:00:00"/>
    <x v="3"/>
    <x v="0"/>
    <x v="0"/>
    <n v="7042"/>
    <n v="22323.14"/>
    <n v="3.17"/>
    <n v="1629"/>
    <n v="10327.86"/>
    <n v="6.3400000000000007"/>
    <n v="1885"/>
    <n v="10216.700000000001"/>
    <n v="5.4200000000000008"/>
    <n v="1165"/>
    <n v="8306.4500000000007"/>
    <n v="7.1300000000000008"/>
    <n v="11721"/>
    <n v="51174.15"/>
    <x v="0"/>
    <x v="0"/>
    <n v="4.3660225236754542"/>
    <s v="Product1"/>
    <x v="0"/>
    <s v="Decline Year"/>
  </r>
  <r>
    <n v="1130"/>
    <d v="2013-07-01T00:00:00"/>
    <x v="3"/>
    <x v="1"/>
    <x v="1"/>
    <n v="672"/>
    <n v="2130.2399999999998"/>
    <n v="3.17"/>
    <n v="1168"/>
    <n v="7405.12"/>
    <n v="6.34"/>
    <n v="5444"/>
    <n v="29506.48"/>
    <n v="5.42"/>
    <n v="750"/>
    <n v="5347.5"/>
    <n v="7.13"/>
    <n v="8034"/>
    <n v="44389.34"/>
    <x v="1"/>
    <x v="1"/>
    <n v="5.5251854617874034"/>
    <s v="Product3"/>
    <x v="0"/>
    <s v="Decline Year"/>
  </r>
  <r>
    <n v="1131"/>
    <d v="2013-07-02T00:00:00"/>
    <x v="3"/>
    <x v="1"/>
    <x v="1"/>
    <n v="487"/>
    <n v="1543.79"/>
    <n v="3.17"/>
    <n v="1459"/>
    <n v="9250.06"/>
    <n v="6.34"/>
    <n v="856"/>
    <n v="4639.5200000000004"/>
    <n v="5.4200000000000008"/>
    <n v="1899"/>
    <n v="13539.87"/>
    <n v="7.1300000000000008"/>
    <n v="4701"/>
    <n v="28973.24"/>
    <x v="1"/>
    <x v="2"/>
    <n v="6.1632078281216769"/>
    <s v="Product4"/>
    <x v="1"/>
    <s v="Decline Year"/>
  </r>
  <r>
    <n v="1132"/>
    <d v="2013-07-03T00:00:00"/>
    <x v="3"/>
    <x v="1"/>
    <x v="1"/>
    <n v="4811"/>
    <n v="15250.87"/>
    <n v="3.17"/>
    <n v="1546"/>
    <n v="9801.64"/>
    <n v="6.34"/>
    <n v="5763"/>
    <n v="31235.46"/>
    <n v="5.42"/>
    <n v="530"/>
    <n v="3778.9"/>
    <n v="7.13"/>
    <n v="12650"/>
    <n v="60066.87"/>
    <x v="1"/>
    <x v="3"/>
    <n v="4.7483691699604744"/>
    <s v="Product3"/>
    <x v="0"/>
    <s v="Decline Year"/>
  </r>
  <r>
    <n v="1133"/>
    <d v="2013-07-04T00:00:00"/>
    <x v="3"/>
    <x v="1"/>
    <x v="1"/>
    <n v="3927"/>
    <n v="12448.59"/>
    <n v="3.17"/>
    <n v="3235"/>
    <n v="20509.900000000001"/>
    <n v="6.3400000000000007"/>
    <n v="3583"/>
    <n v="19419.86"/>
    <n v="5.42"/>
    <n v="446"/>
    <n v="3179.98"/>
    <n v="7.13"/>
    <n v="11191"/>
    <n v="55558.33"/>
    <x v="1"/>
    <x v="4"/>
    <n v="4.9645545527656152"/>
    <s v="Product2"/>
    <x v="0"/>
    <s v="Decline Year"/>
  </r>
  <r>
    <n v="1134"/>
    <d v="2013-07-05T00:00:00"/>
    <x v="3"/>
    <x v="1"/>
    <x v="1"/>
    <n v="536"/>
    <n v="1699.12"/>
    <n v="3.17"/>
    <n v="3938"/>
    <n v="24966.92"/>
    <n v="6.34"/>
    <n v="3539"/>
    <n v="19181.38"/>
    <n v="5.42"/>
    <n v="1645"/>
    <n v="11728.85"/>
    <n v="7.13"/>
    <n v="9658"/>
    <n v="57576.27"/>
    <x v="1"/>
    <x v="5"/>
    <n v="5.9615106647338987"/>
    <s v="Product2"/>
    <x v="0"/>
    <s v="Decline Year"/>
  </r>
  <r>
    <n v="1135"/>
    <d v="2013-07-06T00:00:00"/>
    <x v="3"/>
    <x v="1"/>
    <x v="1"/>
    <n v="3096"/>
    <n v="9814.32"/>
    <n v="3.17"/>
    <n v="459"/>
    <n v="2910.06"/>
    <n v="6.34"/>
    <n v="4135"/>
    <n v="22411.7"/>
    <n v="5.42"/>
    <n v="1011"/>
    <n v="7208.43"/>
    <n v="7.13"/>
    <n v="8701"/>
    <n v="42344.51"/>
    <x v="1"/>
    <x v="6"/>
    <n v="4.8666256752097459"/>
    <s v="Product3"/>
    <x v="0"/>
    <s v="Decline Year"/>
  </r>
  <r>
    <n v="1136"/>
    <d v="2013-07-07T00:00:00"/>
    <x v="3"/>
    <x v="1"/>
    <x v="1"/>
    <n v="2001"/>
    <n v="6343.17"/>
    <n v="3.17"/>
    <n v="3830"/>
    <n v="24282.2"/>
    <n v="6.34"/>
    <n v="4526"/>
    <n v="24530.92"/>
    <n v="5.42"/>
    <n v="1873"/>
    <n v="13354.49"/>
    <n v="7.13"/>
    <n v="12230"/>
    <n v="68510.78"/>
    <x v="1"/>
    <x v="0"/>
    <n v="5.6018626328699916"/>
    <s v="Product3"/>
    <x v="0"/>
    <s v="Decline Year"/>
  </r>
  <r>
    <n v="1137"/>
    <d v="2013-07-08T00:00:00"/>
    <x v="3"/>
    <x v="1"/>
    <x v="1"/>
    <n v="7910"/>
    <n v="25074.7"/>
    <n v="3.17"/>
    <n v="386"/>
    <n v="2447.2399999999998"/>
    <n v="6.34"/>
    <n v="720"/>
    <n v="3902.4"/>
    <n v="5.42"/>
    <n v="1117"/>
    <n v="7964.21"/>
    <n v="7.13"/>
    <n v="10133"/>
    <n v="39388.550000000003"/>
    <x v="1"/>
    <x v="1"/>
    <n v="3.8871558274943259"/>
    <s v="Product1"/>
    <x v="1"/>
    <s v="Decline Year"/>
  </r>
  <r>
    <n v="1138"/>
    <d v="2013-07-09T00:00:00"/>
    <x v="3"/>
    <x v="1"/>
    <x v="1"/>
    <n v="3587"/>
    <n v="11370.79"/>
    <n v="3.17"/>
    <n v="929"/>
    <n v="5889.86"/>
    <n v="6.34"/>
    <n v="987"/>
    <n v="5349.54"/>
    <n v="5.42"/>
    <n v="1813"/>
    <n v="12926.69"/>
    <n v="7.13"/>
    <n v="7316"/>
    <n v="35536.879999999997"/>
    <x v="1"/>
    <x v="2"/>
    <n v="4.8574193548387097"/>
    <s v="Product4"/>
    <x v="1"/>
    <s v="Decline Year"/>
  </r>
  <r>
    <n v="1139"/>
    <d v="2013-07-10T00:00:00"/>
    <x v="3"/>
    <x v="1"/>
    <x v="1"/>
    <n v="7457"/>
    <n v="23638.69"/>
    <n v="3.17"/>
    <n v="966"/>
    <n v="6124.44"/>
    <n v="6.34"/>
    <n v="5432"/>
    <n v="29441.439999999999"/>
    <n v="5.42"/>
    <n v="1658"/>
    <n v="11821.54"/>
    <n v="7.1300000000000008"/>
    <n v="15513"/>
    <n v="71026.11"/>
    <x v="1"/>
    <x v="3"/>
    <n v="4.5784896538387159"/>
    <s v="Product3"/>
    <x v="2"/>
    <s v="Decline Year"/>
  </r>
  <r>
    <n v="1140"/>
    <d v="2013-07-11T00:00:00"/>
    <x v="3"/>
    <x v="1"/>
    <x v="1"/>
    <n v="1664"/>
    <n v="5274.88"/>
    <n v="3.17"/>
    <n v="1281"/>
    <n v="8121.54"/>
    <n v="6.34"/>
    <n v="3457"/>
    <n v="18736.939999999999"/>
    <n v="5.42"/>
    <n v="554"/>
    <n v="3950.02"/>
    <n v="7.13"/>
    <n v="6956"/>
    <n v="36083.379999999997"/>
    <x v="1"/>
    <x v="4"/>
    <n v="5.1873749281196089"/>
    <s v="Product3"/>
    <x v="1"/>
    <s v="Decline Year"/>
  </r>
  <r>
    <n v="1141"/>
    <d v="2013-07-12T00:00:00"/>
    <x v="3"/>
    <x v="1"/>
    <x v="1"/>
    <n v="5897"/>
    <n v="18693.490000000002"/>
    <n v="3.17"/>
    <n v="706"/>
    <n v="4476.04"/>
    <n v="6.34"/>
    <n v="3549"/>
    <n v="19235.580000000002"/>
    <n v="5.4200000000000008"/>
    <n v="1676"/>
    <n v="11949.88"/>
    <n v="7.13"/>
    <n v="11828"/>
    <n v="54354.99"/>
    <x v="1"/>
    <x v="5"/>
    <n v="4.5954506256340881"/>
    <s v="Product3"/>
    <x v="0"/>
    <s v="Decline Year"/>
  </r>
  <r>
    <n v="1142"/>
    <d v="2013-07-13T00:00:00"/>
    <x v="3"/>
    <x v="1"/>
    <x v="1"/>
    <n v="1913"/>
    <n v="6064.21"/>
    <n v="3.17"/>
    <n v="1275"/>
    <n v="8083.5"/>
    <n v="6.34"/>
    <n v="1551"/>
    <n v="8406.42"/>
    <n v="5.42"/>
    <n v="1338"/>
    <n v="9539.94"/>
    <n v="7.1300000000000008"/>
    <n v="6077"/>
    <n v="32094.07"/>
    <x v="1"/>
    <x v="6"/>
    <n v="5.2812358071416821"/>
    <s v="Product4"/>
    <x v="1"/>
    <s v="Decline Year"/>
  </r>
  <r>
    <n v="1143"/>
    <d v="2013-07-14T00:00:00"/>
    <x v="3"/>
    <x v="1"/>
    <x v="1"/>
    <n v="5097"/>
    <n v="16157.49"/>
    <n v="3.17"/>
    <n v="3146"/>
    <n v="19945.64"/>
    <n v="6.34"/>
    <n v="5853"/>
    <n v="31723.26"/>
    <n v="5.42"/>
    <n v="324"/>
    <n v="2310.12"/>
    <n v="7.13"/>
    <n v="14420"/>
    <n v="70136.509999999995"/>
    <x v="1"/>
    <x v="0"/>
    <n v="4.8638356449375859"/>
    <s v="Product3"/>
    <x v="2"/>
    <s v="Decline Year"/>
  </r>
  <r>
    <n v="1144"/>
    <d v="2013-07-15T00:00:00"/>
    <x v="3"/>
    <x v="1"/>
    <x v="1"/>
    <n v="560"/>
    <n v="1775.2"/>
    <n v="3.17"/>
    <n v="3378"/>
    <n v="21416.52"/>
    <n v="6.34"/>
    <n v="2410"/>
    <n v="13062.2"/>
    <n v="5.42"/>
    <n v="1851"/>
    <n v="13197.63"/>
    <n v="7.13"/>
    <n v="8199"/>
    <n v="49451.55"/>
    <x v="1"/>
    <x v="1"/>
    <n v="6.0314123673618738"/>
    <s v="Product2"/>
    <x v="0"/>
    <s v="Decline Year"/>
  </r>
  <r>
    <n v="1145"/>
    <d v="2013-07-16T00:00:00"/>
    <x v="3"/>
    <x v="1"/>
    <x v="1"/>
    <n v="4798"/>
    <n v="15209.66"/>
    <n v="3.17"/>
    <n v="1021"/>
    <n v="6473.14"/>
    <n v="6.3400000000000007"/>
    <n v="4117"/>
    <n v="22314.14"/>
    <n v="5.42"/>
    <n v="1926"/>
    <n v="13732.38"/>
    <n v="7.13"/>
    <n v="11862"/>
    <n v="57729.32"/>
    <x v="1"/>
    <x v="2"/>
    <n v="4.8667442252571238"/>
    <s v="Product3"/>
    <x v="0"/>
    <s v="Decline Year"/>
  </r>
  <r>
    <n v="1146"/>
    <d v="2013-07-17T00:00:00"/>
    <x v="3"/>
    <x v="1"/>
    <x v="1"/>
    <n v="5683"/>
    <n v="18015.11"/>
    <n v="3.17"/>
    <n v="2562"/>
    <n v="16243.08"/>
    <n v="6.34"/>
    <n v="739"/>
    <n v="4005.38"/>
    <n v="5.42"/>
    <n v="484"/>
    <n v="3450.92"/>
    <n v="7.13"/>
    <n v="9468"/>
    <n v="41714.49"/>
    <x v="1"/>
    <x v="3"/>
    <n v="4.4058396704689482"/>
    <s v="Product1"/>
    <x v="0"/>
    <s v="Decline Year"/>
  </r>
  <r>
    <n v="1147"/>
    <d v="2013-07-18T00:00:00"/>
    <x v="3"/>
    <x v="1"/>
    <x v="1"/>
    <n v="5849"/>
    <n v="18541.330000000002"/>
    <n v="3.17"/>
    <n v="1010"/>
    <n v="6403.4"/>
    <n v="6.34"/>
    <n v="1059"/>
    <n v="5739.78"/>
    <n v="5.42"/>
    <n v="1308"/>
    <n v="9326.0400000000009"/>
    <n v="7.1300000000000008"/>
    <n v="9226"/>
    <n v="40010.550000000003"/>
    <x v="1"/>
    <x v="4"/>
    <n v="4.3367168870583139"/>
    <s v="Product1"/>
    <x v="0"/>
    <s v="Decline Year"/>
  </r>
  <r>
    <n v="1148"/>
    <d v="2013-07-19T00:00:00"/>
    <x v="3"/>
    <x v="1"/>
    <x v="1"/>
    <n v="3410"/>
    <n v="10809.7"/>
    <n v="3.17"/>
    <n v="2935"/>
    <n v="18607.900000000001"/>
    <n v="6.3400000000000007"/>
    <n v="2770"/>
    <n v="15013.4"/>
    <n v="5.42"/>
    <n v="1232"/>
    <n v="8784.16"/>
    <n v="7.13"/>
    <n v="10347"/>
    <n v="53215.16"/>
    <x v="1"/>
    <x v="5"/>
    <n v="5.1430520923939307"/>
    <s v="Product2"/>
    <x v="0"/>
    <s v="Decline Year"/>
  </r>
  <r>
    <n v="1149"/>
    <d v="2013-07-20T00:00:00"/>
    <x v="3"/>
    <x v="1"/>
    <x v="1"/>
    <n v="3254"/>
    <n v="10315.18"/>
    <n v="3.17"/>
    <n v="2349"/>
    <n v="14892.66"/>
    <n v="6.34"/>
    <n v="1996"/>
    <n v="10818.32"/>
    <n v="5.42"/>
    <n v="1866"/>
    <n v="13304.58"/>
    <n v="7.13"/>
    <n v="9465"/>
    <n v="49330.74"/>
    <x v="1"/>
    <x v="6"/>
    <n v="5.2119112519809825"/>
    <s v="Product2"/>
    <x v="0"/>
    <s v="Decline Year"/>
  </r>
  <r>
    <n v="1150"/>
    <d v="2013-07-21T00:00:00"/>
    <x v="3"/>
    <x v="1"/>
    <x v="1"/>
    <n v="7909"/>
    <n v="25071.53"/>
    <n v="3.17"/>
    <n v="336"/>
    <n v="2130.2399999999998"/>
    <n v="6.339999999999999"/>
    <n v="2886"/>
    <n v="15642.12"/>
    <n v="5.42"/>
    <n v="751"/>
    <n v="5354.63"/>
    <n v="7.13"/>
    <n v="11882"/>
    <n v="48198.52"/>
    <x v="1"/>
    <x v="0"/>
    <n v="4.0564315771755597"/>
    <s v="Product1"/>
    <x v="0"/>
    <s v="Decline Year"/>
  </r>
  <r>
    <n v="1151"/>
    <d v="2013-07-22T00:00:00"/>
    <x v="3"/>
    <x v="1"/>
    <x v="1"/>
    <n v="3622"/>
    <n v="11481.74"/>
    <n v="3.17"/>
    <n v="3507"/>
    <n v="22234.38"/>
    <n v="6.34"/>
    <n v="503"/>
    <n v="2726.26"/>
    <n v="5.4200000000000008"/>
    <n v="265"/>
    <n v="1889.45"/>
    <n v="7.13"/>
    <n v="7897"/>
    <n v="38331.83"/>
    <x v="1"/>
    <x v="1"/>
    <n v="4.8539736608838799"/>
    <s v="Product2"/>
    <x v="1"/>
    <s v="Decline Year"/>
  </r>
  <r>
    <n v="1152"/>
    <d v="2013-07-23T00:00:00"/>
    <x v="3"/>
    <x v="1"/>
    <x v="1"/>
    <n v="3437"/>
    <n v="10895.29"/>
    <n v="3.17"/>
    <n v="2762"/>
    <n v="17511.080000000002"/>
    <n v="6.3400000000000007"/>
    <n v="5110"/>
    <n v="27696.2"/>
    <n v="5.42"/>
    <n v="1612"/>
    <n v="11493.56"/>
    <n v="7.13"/>
    <n v="12921"/>
    <n v="67596.13"/>
    <x v="1"/>
    <x v="2"/>
    <n v="5.2314936924386659"/>
    <s v="Product3"/>
    <x v="0"/>
    <s v="Decline Year"/>
  </r>
  <r>
    <n v="1153"/>
    <d v="2013-07-24T00:00:00"/>
    <x v="3"/>
    <x v="1"/>
    <x v="1"/>
    <n v="7511"/>
    <n v="23809.87"/>
    <n v="3.17"/>
    <n v="377"/>
    <n v="2390.1799999999998"/>
    <n v="6.34"/>
    <n v="435"/>
    <n v="2357.6999999999998"/>
    <n v="5.42"/>
    <n v="961"/>
    <n v="6851.93"/>
    <n v="7.13"/>
    <n v="9284"/>
    <n v="35409.68"/>
    <x v="1"/>
    <x v="3"/>
    <n v="3.8140542869452823"/>
    <s v="Product1"/>
    <x v="1"/>
    <s v="Decline Year"/>
  </r>
  <r>
    <n v="1154"/>
    <d v="2013-07-25T00:00:00"/>
    <x v="3"/>
    <x v="1"/>
    <x v="1"/>
    <n v="5523"/>
    <n v="17507.91"/>
    <n v="3.17"/>
    <n v="668"/>
    <n v="4235.12"/>
    <n v="6.34"/>
    <n v="5159"/>
    <n v="27961.78"/>
    <n v="5.42"/>
    <n v="1034"/>
    <n v="7372.42"/>
    <n v="7.13"/>
    <n v="12384"/>
    <n v="57077.23"/>
    <x v="1"/>
    <x v="4"/>
    <n v="4.6089494509043929"/>
    <s v="Product3"/>
    <x v="0"/>
    <s v="Decline Year"/>
  </r>
  <r>
    <n v="1155"/>
    <d v="2013-07-26T00:00:00"/>
    <x v="3"/>
    <x v="1"/>
    <x v="1"/>
    <n v="5438"/>
    <n v="17238.46"/>
    <n v="3.17"/>
    <n v="1845"/>
    <n v="11697.3"/>
    <n v="6.34"/>
    <n v="5093"/>
    <n v="27604.06"/>
    <n v="5.42"/>
    <n v="1329"/>
    <n v="9475.77"/>
    <n v="7.13"/>
    <n v="13705"/>
    <n v="66015.59"/>
    <x v="1"/>
    <x v="5"/>
    <n v="4.8168982123312656"/>
    <s v="Product3"/>
    <x v="0"/>
    <s v="Decline Year"/>
  </r>
  <r>
    <n v="1156"/>
    <d v="2013-07-27T00:00:00"/>
    <x v="3"/>
    <x v="1"/>
    <x v="1"/>
    <n v="2880"/>
    <n v="9129.6"/>
    <n v="3.17"/>
    <n v="1894"/>
    <n v="12007.96"/>
    <n v="6.34"/>
    <n v="5611"/>
    <n v="30411.62"/>
    <n v="5.42"/>
    <n v="1116"/>
    <n v="7957.08"/>
    <n v="7.13"/>
    <n v="11501"/>
    <n v="59506.26"/>
    <x v="1"/>
    <x v="6"/>
    <n v="5.1740074776106431"/>
    <s v="Product3"/>
    <x v="0"/>
    <s v="Decline Year"/>
  </r>
  <r>
    <n v="1157"/>
    <d v="2013-07-28T00:00:00"/>
    <x v="3"/>
    <x v="1"/>
    <x v="1"/>
    <n v="4383"/>
    <n v="13894.11"/>
    <n v="3.17"/>
    <n v="679"/>
    <n v="4304.8599999999997"/>
    <n v="6.34"/>
    <n v="3011"/>
    <n v="16319.62"/>
    <n v="5.42"/>
    <n v="902"/>
    <n v="6431.26"/>
    <n v="7.13"/>
    <n v="8975"/>
    <n v="40949.85"/>
    <x v="1"/>
    <x v="0"/>
    <n v="4.5626573816155984"/>
    <s v="Product3"/>
    <x v="0"/>
    <s v="Decline Year"/>
  </r>
  <r>
    <n v="1158"/>
    <d v="2013-07-29T00:00:00"/>
    <x v="3"/>
    <x v="1"/>
    <x v="1"/>
    <n v="1118"/>
    <n v="3544.06"/>
    <n v="3.17"/>
    <n v="3721"/>
    <n v="23591.14"/>
    <n v="6.34"/>
    <n v="5708"/>
    <n v="30937.360000000001"/>
    <n v="5.42"/>
    <n v="1894"/>
    <n v="13504.22"/>
    <n v="7.13"/>
    <n v="12441"/>
    <n v="71576.78"/>
    <x v="1"/>
    <x v="1"/>
    <n v="5.7532979664014148"/>
    <s v="Product3"/>
    <x v="2"/>
    <s v="Decline Year"/>
  </r>
  <r>
    <n v="1159"/>
    <d v="2013-07-30T00:00:00"/>
    <x v="3"/>
    <x v="1"/>
    <x v="1"/>
    <n v="6711"/>
    <n v="21273.87"/>
    <n v="3.17"/>
    <n v="1209"/>
    <n v="7665.06"/>
    <n v="6.3400000000000007"/>
    <n v="1640"/>
    <n v="8888.7999999999993"/>
    <n v="5.42"/>
    <n v="1487"/>
    <n v="10602.31"/>
    <n v="7.13"/>
    <n v="11047"/>
    <n v="48430.04"/>
    <x v="1"/>
    <x v="2"/>
    <n v="4.3839992758214903"/>
    <s v="Product1"/>
    <x v="0"/>
    <s v="Decline Year"/>
  </r>
  <r>
    <n v="1160"/>
    <d v="2013-07-31T00:00:00"/>
    <x v="3"/>
    <x v="1"/>
    <x v="1"/>
    <n v="4905"/>
    <n v="15548.85"/>
    <n v="3.17"/>
    <n v="1457"/>
    <n v="9237.3799999999992"/>
    <n v="6.34"/>
    <n v="4470"/>
    <n v="24227.4"/>
    <n v="5.42"/>
    <n v="369"/>
    <n v="2630.97"/>
    <n v="7.13"/>
    <n v="11201"/>
    <n v="51644.6"/>
    <x v="1"/>
    <x v="3"/>
    <n v="4.6107133291670381"/>
    <s v="Product3"/>
    <x v="0"/>
    <s v="Decline Year"/>
  </r>
  <r>
    <n v="1161"/>
    <d v="2013-08-01T00:00:00"/>
    <x v="3"/>
    <x v="2"/>
    <x v="2"/>
    <n v="282"/>
    <n v="893.94"/>
    <n v="3.17"/>
    <n v="1466"/>
    <n v="9294.44"/>
    <n v="6.3400000000000007"/>
    <n v="1178"/>
    <n v="6384.76"/>
    <n v="5.42"/>
    <n v="762"/>
    <n v="5433.06"/>
    <n v="7.1300000000000008"/>
    <n v="3688"/>
    <n v="22006.2"/>
    <x v="1"/>
    <x v="4"/>
    <n v="5.9669739696312369"/>
    <s v="Product2"/>
    <x v="1"/>
    <s v="Decline Year"/>
  </r>
  <r>
    <n v="1162"/>
    <d v="2013-08-02T00:00:00"/>
    <x v="3"/>
    <x v="2"/>
    <x v="2"/>
    <n v="7616"/>
    <n v="24142.720000000001"/>
    <n v="3.17"/>
    <n v="3945"/>
    <n v="25011.3"/>
    <n v="6.34"/>
    <n v="3929"/>
    <n v="21295.18"/>
    <n v="5.42"/>
    <n v="1593"/>
    <n v="11358.09"/>
    <n v="7.13"/>
    <n v="17083"/>
    <n v="81807.289999999994"/>
    <x v="1"/>
    <x v="5"/>
    <n v="4.7888128548849727"/>
    <s v="Product2"/>
    <x v="2"/>
    <s v="Decline Year"/>
  </r>
  <r>
    <n v="1163"/>
    <d v="2013-08-03T00:00:00"/>
    <x v="3"/>
    <x v="2"/>
    <x v="2"/>
    <n v="3888"/>
    <n v="12324.96"/>
    <n v="3.17"/>
    <n v="2121"/>
    <n v="13447.14"/>
    <n v="6.34"/>
    <n v="893"/>
    <n v="4840.0600000000004"/>
    <n v="5.4200000000000008"/>
    <n v="443"/>
    <n v="3158.59"/>
    <n v="7.13"/>
    <n v="7345"/>
    <n v="33770.75"/>
    <x v="1"/>
    <x v="6"/>
    <n v="4.5977876106194691"/>
    <s v="Product2"/>
    <x v="1"/>
    <s v="Decline Year"/>
  </r>
  <r>
    <n v="1164"/>
    <d v="2013-08-04T00:00:00"/>
    <x v="3"/>
    <x v="2"/>
    <x v="2"/>
    <n v="7953"/>
    <n v="25211.01"/>
    <n v="3.17"/>
    <n v="393"/>
    <n v="2491.62"/>
    <n v="6.34"/>
    <n v="2250"/>
    <n v="12195"/>
    <n v="5.42"/>
    <n v="486"/>
    <n v="3465.18"/>
    <n v="7.13"/>
    <n v="11082"/>
    <n v="43362.81"/>
    <x v="1"/>
    <x v="0"/>
    <n v="3.9129047103410937"/>
    <s v="Product1"/>
    <x v="0"/>
    <s v="Decline Year"/>
  </r>
  <r>
    <n v="1165"/>
    <d v="2013-08-05T00:00:00"/>
    <x v="3"/>
    <x v="2"/>
    <x v="2"/>
    <n v="6436"/>
    <n v="20402.12"/>
    <n v="3.17"/>
    <n v="1394"/>
    <n v="8837.9599999999991"/>
    <n v="6.339999999999999"/>
    <n v="5953"/>
    <n v="32265.26"/>
    <n v="5.42"/>
    <n v="536"/>
    <n v="3821.68"/>
    <n v="7.13"/>
    <n v="14319"/>
    <n v="65327.02"/>
    <x v="1"/>
    <x v="1"/>
    <n v="4.56226133109854"/>
    <s v="Product3"/>
    <x v="0"/>
    <s v="Decline Year"/>
  </r>
  <r>
    <n v="1166"/>
    <d v="2013-08-06T00:00:00"/>
    <x v="3"/>
    <x v="2"/>
    <x v="2"/>
    <n v="7826"/>
    <n v="24808.42"/>
    <n v="3.17"/>
    <n v="1610"/>
    <n v="10207.4"/>
    <n v="6.34"/>
    <n v="546"/>
    <n v="2959.32"/>
    <n v="5.42"/>
    <n v="1949"/>
    <n v="13896.37"/>
    <n v="7.1300000000000008"/>
    <n v="11931"/>
    <n v="51871.51"/>
    <x v="1"/>
    <x v="2"/>
    <n v="4.3476246752158243"/>
    <s v="Product1"/>
    <x v="0"/>
    <s v="Decline Year"/>
  </r>
  <r>
    <n v="1167"/>
    <d v="2013-08-07T00:00:00"/>
    <x v="3"/>
    <x v="2"/>
    <x v="2"/>
    <n v="7039"/>
    <n v="22313.63"/>
    <n v="3.17"/>
    <n v="1670"/>
    <n v="10587.8"/>
    <n v="6.34"/>
    <n v="5188"/>
    <n v="28118.959999999999"/>
    <n v="5.42"/>
    <n v="502"/>
    <n v="3579.26"/>
    <n v="7.1300000000000008"/>
    <n v="14399"/>
    <n v="64599.65"/>
    <x v="1"/>
    <x v="3"/>
    <n v="4.4863983609972919"/>
    <s v="Product3"/>
    <x v="0"/>
    <s v="Decline Year"/>
  </r>
  <r>
    <n v="1168"/>
    <d v="2013-08-08T00:00:00"/>
    <x v="3"/>
    <x v="2"/>
    <x v="2"/>
    <n v="6689"/>
    <n v="21204.13"/>
    <n v="3.17"/>
    <n v="2699"/>
    <n v="17111.66"/>
    <n v="6.34"/>
    <n v="5079"/>
    <n v="27528.18"/>
    <n v="5.42"/>
    <n v="1730"/>
    <n v="12334.9"/>
    <n v="7.13"/>
    <n v="16197"/>
    <n v="78178.87"/>
    <x v="1"/>
    <x v="4"/>
    <n v="4.826750015434957"/>
    <s v="Product3"/>
    <x v="2"/>
    <s v="Decline Year"/>
  </r>
  <r>
    <n v="1169"/>
    <d v="2013-08-09T00:00:00"/>
    <x v="3"/>
    <x v="2"/>
    <x v="2"/>
    <n v="1605"/>
    <n v="5087.8500000000004"/>
    <n v="3.17"/>
    <n v="3691"/>
    <n v="23400.94"/>
    <n v="6.34"/>
    <n v="4701"/>
    <n v="25479.42"/>
    <n v="5.42"/>
    <n v="564"/>
    <n v="4021.32"/>
    <n v="7.13"/>
    <n v="10561"/>
    <n v="57989.53"/>
    <x v="1"/>
    <x v="5"/>
    <n v="5.4909127923492091"/>
    <s v="Product3"/>
    <x v="0"/>
    <s v="Decline Year"/>
  </r>
  <r>
    <n v="1170"/>
    <d v="2013-08-10T00:00:00"/>
    <x v="3"/>
    <x v="2"/>
    <x v="2"/>
    <n v="499"/>
    <n v="1581.83"/>
    <n v="3.17"/>
    <n v="1181"/>
    <n v="7487.54"/>
    <n v="6.34"/>
    <n v="4741"/>
    <n v="25696.22"/>
    <n v="5.42"/>
    <n v="838"/>
    <n v="5974.94"/>
    <n v="7.13"/>
    <n v="7259"/>
    <n v="40740.53"/>
    <x v="1"/>
    <x v="6"/>
    <n v="5.6124163107866094"/>
    <s v="Product3"/>
    <x v="0"/>
    <s v="Decline Year"/>
  </r>
  <r>
    <n v="1171"/>
    <d v="2013-08-11T00:00:00"/>
    <x v="3"/>
    <x v="2"/>
    <x v="2"/>
    <n v="2028"/>
    <n v="6428.76"/>
    <n v="3.17"/>
    <n v="828"/>
    <n v="5249.52"/>
    <n v="6.3400000000000007"/>
    <n v="914"/>
    <n v="4953.88"/>
    <n v="5.42"/>
    <n v="1108"/>
    <n v="7900.04"/>
    <n v="7.13"/>
    <n v="4878"/>
    <n v="24532.2"/>
    <x v="1"/>
    <x v="0"/>
    <n v="5.0291512915129148"/>
    <s v="Product4"/>
    <x v="1"/>
    <s v="Decline Year"/>
  </r>
  <r>
    <n v="1172"/>
    <d v="2013-08-12T00:00:00"/>
    <x v="3"/>
    <x v="2"/>
    <x v="2"/>
    <n v="1058"/>
    <n v="3353.86"/>
    <n v="3.17"/>
    <n v="3119"/>
    <n v="19774.46"/>
    <n v="6.34"/>
    <n v="4621"/>
    <n v="25045.82"/>
    <n v="5.42"/>
    <n v="1498"/>
    <n v="10680.74"/>
    <n v="7.13"/>
    <n v="10296"/>
    <n v="58854.879999999997"/>
    <x v="1"/>
    <x v="1"/>
    <n v="5.716285936285936"/>
    <s v="Product3"/>
    <x v="0"/>
    <s v="Decline Year"/>
  </r>
  <r>
    <n v="1173"/>
    <d v="2013-08-13T00:00:00"/>
    <x v="3"/>
    <x v="2"/>
    <x v="2"/>
    <n v="4768"/>
    <n v="15114.56"/>
    <n v="3.17"/>
    <n v="2508"/>
    <n v="15900.72"/>
    <n v="6.34"/>
    <n v="2630"/>
    <n v="14254.6"/>
    <n v="5.42"/>
    <n v="1564"/>
    <n v="11151.32"/>
    <n v="7.13"/>
    <n v="11470"/>
    <n v="56421.2"/>
    <x v="1"/>
    <x v="2"/>
    <n v="4.919023539668701"/>
    <s v="Product2"/>
    <x v="0"/>
    <s v="Decline Year"/>
  </r>
  <r>
    <n v="1174"/>
    <d v="2013-08-14T00:00:00"/>
    <x v="3"/>
    <x v="2"/>
    <x v="2"/>
    <n v="5841"/>
    <n v="18515.97"/>
    <n v="3.17"/>
    <n v="3098"/>
    <n v="19641.32"/>
    <n v="6.34"/>
    <n v="867"/>
    <n v="4699.1400000000003"/>
    <n v="5.4200000000000008"/>
    <n v="452"/>
    <n v="3222.76"/>
    <n v="7.1300000000000008"/>
    <n v="10258"/>
    <n v="46079.19"/>
    <x v="1"/>
    <x v="3"/>
    <n v="4.4920247611620203"/>
    <s v="Product2"/>
    <x v="0"/>
    <s v="Decline Year"/>
  </r>
  <r>
    <n v="1175"/>
    <d v="2013-08-15T00:00:00"/>
    <x v="3"/>
    <x v="2"/>
    <x v="2"/>
    <n v="3358"/>
    <n v="10644.86"/>
    <n v="3.17"/>
    <n v="3388"/>
    <n v="21479.919999999998"/>
    <n v="6.34"/>
    <n v="3890"/>
    <n v="21083.8"/>
    <n v="5.42"/>
    <n v="1640"/>
    <n v="11693.2"/>
    <n v="7.1300000000000008"/>
    <n v="12276"/>
    <n v="64901.78"/>
    <x v="1"/>
    <x v="4"/>
    <n v="5.2868833496252847"/>
    <s v="Product2"/>
    <x v="0"/>
    <s v="Decline Year"/>
  </r>
  <r>
    <n v="1176"/>
    <d v="2013-08-16T00:00:00"/>
    <x v="3"/>
    <x v="2"/>
    <x v="2"/>
    <n v="6789"/>
    <n v="21521.13"/>
    <n v="3.17"/>
    <n v="1038"/>
    <n v="6580.92"/>
    <n v="6.34"/>
    <n v="1515"/>
    <n v="8211.2999999999993"/>
    <n v="5.42"/>
    <n v="570"/>
    <n v="4064.1"/>
    <n v="7.13"/>
    <n v="9912"/>
    <n v="40377.449999999997"/>
    <x v="1"/>
    <x v="5"/>
    <n v="4.0735926150121067"/>
    <s v="Product1"/>
    <x v="0"/>
    <s v="Decline Year"/>
  </r>
  <r>
    <n v="1177"/>
    <d v="2013-08-17T00:00:00"/>
    <x v="3"/>
    <x v="2"/>
    <x v="2"/>
    <n v="5012"/>
    <n v="15888.04"/>
    <n v="3.17"/>
    <n v="1955"/>
    <n v="12394.7"/>
    <n v="6.3400000000000007"/>
    <n v="5664"/>
    <n v="30698.880000000001"/>
    <n v="5.42"/>
    <n v="1047"/>
    <n v="7465.11"/>
    <n v="7.13"/>
    <n v="13678"/>
    <n v="66446.73"/>
    <x v="1"/>
    <x v="6"/>
    <n v="4.8579273285568059"/>
    <s v="Product3"/>
    <x v="0"/>
    <s v="Decline Year"/>
  </r>
  <r>
    <n v="1178"/>
    <d v="2013-08-18T00:00:00"/>
    <x v="3"/>
    <x v="2"/>
    <x v="2"/>
    <n v="6254"/>
    <n v="19825.18"/>
    <n v="3.17"/>
    <n v="767"/>
    <n v="4862.78"/>
    <n v="6.34"/>
    <n v="1213"/>
    <n v="6574.46"/>
    <n v="5.42"/>
    <n v="406"/>
    <n v="2894.78"/>
    <n v="7.1300000000000008"/>
    <n v="8640"/>
    <n v="34157.199999999997"/>
    <x v="1"/>
    <x v="0"/>
    <n v="3.9533796296296293"/>
    <s v="Product1"/>
    <x v="1"/>
    <s v="Decline Year"/>
  </r>
  <r>
    <n v="1179"/>
    <d v="2013-08-19T00:00:00"/>
    <x v="3"/>
    <x v="2"/>
    <x v="2"/>
    <n v="1707"/>
    <n v="5411.19"/>
    <n v="3.17"/>
    <n v="277"/>
    <n v="1756.18"/>
    <n v="6.34"/>
    <n v="497"/>
    <n v="2693.74"/>
    <n v="5.42"/>
    <n v="740"/>
    <n v="5276.2"/>
    <n v="7.13"/>
    <n v="3221"/>
    <n v="15137.31"/>
    <x v="1"/>
    <x v="1"/>
    <n v="4.6995684570009315"/>
    <s v="Product1"/>
    <x v="1"/>
    <s v="Decline Year"/>
  </r>
  <r>
    <n v="1180"/>
    <d v="2013-08-20T00:00:00"/>
    <x v="3"/>
    <x v="2"/>
    <x v="2"/>
    <n v="3874"/>
    <n v="12280.58"/>
    <n v="3.17"/>
    <n v="2022"/>
    <n v="12819.48"/>
    <n v="6.34"/>
    <n v="3578"/>
    <n v="19392.759999999998"/>
    <n v="5.42"/>
    <n v="1248"/>
    <n v="8898.24"/>
    <n v="7.13"/>
    <n v="10722"/>
    <n v="53391.06"/>
    <x v="1"/>
    <x v="2"/>
    <n v="4.9795803021824288"/>
    <s v="Product3"/>
    <x v="0"/>
    <s v="Decline Year"/>
  </r>
  <r>
    <n v="1181"/>
    <d v="2013-08-21T00:00:00"/>
    <x v="3"/>
    <x v="2"/>
    <x v="2"/>
    <n v="4323"/>
    <n v="13703.91"/>
    <n v="3.17"/>
    <n v="2593"/>
    <n v="16439.62"/>
    <n v="6.34"/>
    <n v="1663"/>
    <n v="9013.4599999999991"/>
    <n v="5.419999999999999"/>
    <n v="717"/>
    <n v="5112.21"/>
    <n v="7.13"/>
    <n v="9296"/>
    <n v="44269.2"/>
    <x v="1"/>
    <x v="3"/>
    <n v="4.7621772805507741"/>
    <s v="Product2"/>
    <x v="0"/>
    <s v="Decline Year"/>
  </r>
  <r>
    <n v="1182"/>
    <d v="2013-08-22T00:00:00"/>
    <x v="3"/>
    <x v="2"/>
    <x v="2"/>
    <n v="4849"/>
    <n v="15371.33"/>
    <n v="3.17"/>
    <n v="3573"/>
    <n v="22652.82"/>
    <n v="6.34"/>
    <n v="2835"/>
    <n v="15365.7"/>
    <n v="5.42"/>
    <n v="1438"/>
    <n v="10252.94"/>
    <n v="7.1300000000000008"/>
    <n v="12695"/>
    <n v="63642.79"/>
    <x v="1"/>
    <x v="4"/>
    <n v="5.0132170145726667"/>
    <s v="Product2"/>
    <x v="0"/>
    <s v="Decline Year"/>
  </r>
  <r>
    <n v="1183"/>
    <d v="2013-08-23T00:00:00"/>
    <x v="3"/>
    <x v="2"/>
    <x v="2"/>
    <n v="5292"/>
    <n v="16775.64"/>
    <n v="3.17"/>
    <n v="258"/>
    <n v="1635.72"/>
    <n v="6.34"/>
    <n v="2553"/>
    <n v="13837.26"/>
    <n v="5.42"/>
    <n v="1291"/>
    <n v="9204.83"/>
    <n v="7.13"/>
    <n v="9394"/>
    <n v="41453.449999999997"/>
    <x v="1"/>
    <x v="5"/>
    <n v="4.4127581434958483"/>
    <s v="Product1"/>
    <x v="0"/>
    <s v="Decline Year"/>
  </r>
  <r>
    <n v="1184"/>
    <d v="2013-08-24T00:00:00"/>
    <x v="3"/>
    <x v="2"/>
    <x v="2"/>
    <n v="6037"/>
    <n v="19137.29"/>
    <n v="3.17"/>
    <n v="1969"/>
    <n v="12483.46"/>
    <n v="6.34"/>
    <n v="5945"/>
    <n v="32221.9"/>
    <n v="5.42"/>
    <n v="1831"/>
    <n v="13055.03"/>
    <n v="7.1300000000000008"/>
    <n v="15782"/>
    <n v="76897.679999999993"/>
    <x v="1"/>
    <x v="6"/>
    <n v="4.8724927132175893"/>
    <s v="Product3"/>
    <x v="2"/>
    <s v="Decline Year"/>
  </r>
  <r>
    <n v="1185"/>
    <d v="2013-08-25T00:00:00"/>
    <x v="3"/>
    <x v="2"/>
    <x v="2"/>
    <n v="470"/>
    <n v="1489.9"/>
    <n v="3.17"/>
    <n v="1657"/>
    <n v="10505.38"/>
    <n v="6.34"/>
    <n v="250"/>
    <n v="1355"/>
    <n v="5.42"/>
    <n v="1764"/>
    <n v="12577.32"/>
    <n v="7.13"/>
    <n v="4141"/>
    <n v="25927.599999999999"/>
    <x v="1"/>
    <x v="0"/>
    <n v="6.2611929485631483"/>
    <s v="Product4"/>
    <x v="1"/>
    <s v="Decline Year"/>
  </r>
  <r>
    <n v="1186"/>
    <d v="2013-08-26T00:00:00"/>
    <x v="3"/>
    <x v="2"/>
    <x v="2"/>
    <n v="2943"/>
    <n v="9329.31"/>
    <n v="3.17"/>
    <n v="2508"/>
    <n v="15900.72"/>
    <n v="6.34"/>
    <n v="2750"/>
    <n v="14905"/>
    <n v="5.42"/>
    <n v="1944"/>
    <n v="13860.72"/>
    <n v="7.13"/>
    <n v="10145"/>
    <n v="53995.75"/>
    <x v="1"/>
    <x v="1"/>
    <n v="5.322400197141449"/>
    <s v="Product2"/>
    <x v="0"/>
    <s v="Decline Year"/>
  </r>
  <r>
    <n v="1187"/>
    <d v="2013-08-27T00:00:00"/>
    <x v="3"/>
    <x v="2"/>
    <x v="2"/>
    <n v="5045"/>
    <n v="15992.65"/>
    <n v="3.17"/>
    <n v="277"/>
    <n v="1756.18"/>
    <n v="6.34"/>
    <n v="3289"/>
    <n v="17826.38"/>
    <n v="5.42"/>
    <n v="1658"/>
    <n v="11821.54"/>
    <n v="7.1300000000000008"/>
    <n v="10269"/>
    <n v="47396.75"/>
    <x v="1"/>
    <x v="2"/>
    <n v="4.6155175771740184"/>
    <s v="Product3"/>
    <x v="0"/>
    <s v="Decline Year"/>
  </r>
  <r>
    <n v="1188"/>
    <d v="2013-08-28T00:00:00"/>
    <x v="3"/>
    <x v="2"/>
    <x v="2"/>
    <n v="6601"/>
    <n v="20925.169999999998"/>
    <n v="3.17"/>
    <n v="994"/>
    <n v="6301.96"/>
    <n v="6.34"/>
    <n v="5760"/>
    <n v="31219.200000000001"/>
    <n v="5.42"/>
    <n v="1319"/>
    <n v="9404.4699999999993"/>
    <n v="7.13"/>
    <n v="14674"/>
    <n v="67850.8"/>
    <x v="1"/>
    <x v="3"/>
    <n v="4.623878969606106"/>
    <s v="Product3"/>
    <x v="0"/>
    <s v="Decline Year"/>
  </r>
  <r>
    <n v="1189"/>
    <d v="2013-08-29T00:00:00"/>
    <x v="3"/>
    <x v="2"/>
    <x v="2"/>
    <n v="807"/>
    <n v="2558.19"/>
    <n v="3.17"/>
    <n v="334"/>
    <n v="2117.56"/>
    <n v="6.34"/>
    <n v="1387"/>
    <n v="7517.54"/>
    <n v="5.42"/>
    <n v="709"/>
    <n v="5055.17"/>
    <n v="7.13"/>
    <n v="3237"/>
    <n v="17248.46"/>
    <x v="1"/>
    <x v="4"/>
    <n v="5.328532591906086"/>
    <s v="Product3"/>
    <x v="1"/>
    <s v="Decline Year"/>
  </r>
  <r>
    <n v="1190"/>
    <d v="2013-08-31T00:00:00"/>
    <x v="3"/>
    <x v="2"/>
    <x v="2"/>
    <n v="5650"/>
    <n v="17910.5"/>
    <n v="3.17"/>
    <n v="2776"/>
    <n v="17599.84"/>
    <n v="6.34"/>
    <n v="2516"/>
    <n v="13636.72"/>
    <n v="5.42"/>
    <n v="1685"/>
    <n v="12014.05"/>
    <n v="7.13"/>
    <n v="12627"/>
    <n v="61161.11"/>
    <x v="1"/>
    <x v="6"/>
    <n v="4.8436770412607908"/>
    <s v="Product1"/>
    <x v="0"/>
    <s v="Decline Year"/>
  </r>
  <r>
    <n v="1191"/>
    <d v="2013-09-01T00:00:00"/>
    <x v="3"/>
    <x v="3"/>
    <x v="3"/>
    <n v="4004"/>
    <n v="12692.68"/>
    <n v="3.17"/>
    <n v="569"/>
    <n v="3607.46"/>
    <n v="6.34"/>
    <n v="4713"/>
    <n v="25544.46"/>
    <n v="5.42"/>
    <n v="553"/>
    <n v="3942.89"/>
    <n v="7.13"/>
    <n v="9839"/>
    <n v="45787.49"/>
    <x v="1"/>
    <x v="0"/>
    <n v="4.6536731375139748"/>
    <s v="Product3"/>
    <x v="0"/>
    <s v="Decline Year"/>
  </r>
  <r>
    <n v="1192"/>
    <d v="2013-09-02T00:00:00"/>
    <x v="3"/>
    <x v="3"/>
    <x v="3"/>
    <n v="2266"/>
    <n v="7183.22"/>
    <n v="3.17"/>
    <n v="2100"/>
    <n v="13314"/>
    <n v="6.34"/>
    <n v="5257"/>
    <n v="28492.94"/>
    <n v="5.42"/>
    <n v="368"/>
    <n v="2623.84"/>
    <n v="7.1300000000000008"/>
    <n v="9991"/>
    <n v="51614"/>
    <x v="1"/>
    <x v="1"/>
    <n v="5.1660494445000502"/>
    <s v="Product3"/>
    <x v="0"/>
    <s v="Decline Year"/>
  </r>
  <r>
    <n v="1193"/>
    <d v="2013-09-03T00:00:00"/>
    <x v="3"/>
    <x v="3"/>
    <x v="3"/>
    <n v="7251"/>
    <n v="22985.67"/>
    <n v="3.17"/>
    <n v="1721"/>
    <n v="10911.14"/>
    <n v="6.34"/>
    <n v="4925"/>
    <n v="26693.5"/>
    <n v="5.42"/>
    <n v="1152"/>
    <n v="8213.76"/>
    <n v="7.13"/>
    <n v="15049"/>
    <n v="68804.070000000007"/>
    <x v="1"/>
    <x v="2"/>
    <n v="4.5720027908831158"/>
    <s v="Product3"/>
    <x v="0"/>
    <s v="Decline Year"/>
  </r>
  <r>
    <n v="1194"/>
    <d v="2013-09-04T00:00:00"/>
    <x v="3"/>
    <x v="3"/>
    <x v="3"/>
    <n v="3834"/>
    <n v="12153.78"/>
    <n v="3.17"/>
    <n v="2076"/>
    <n v="13161.84"/>
    <n v="6.34"/>
    <n v="4230"/>
    <n v="22926.6"/>
    <n v="5.42"/>
    <n v="1819"/>
    <n v="12969.47"/>
    <n v="7.13"/>
    <n v="11959"/>
    <n v="61211.69"/>
    <x v="1"/>
    <x v="3"/>
    <n v="5.1184622460071916"/>
    <s v="Product3"/>
    <x v="0"/>
    <s v="Decline Year"/>
  </r>
  <r>
    <n v="1195"/>
    <d v="2013-09-05T00:00:00"/>
    <x v="3"/>
    <x v="3"/>
    <x v="3"/>
    <n v="7530"/>
    <n v="23870.1"/>
    <n v="3.17"/>
    <n v="1391"/>
    <n v="8818.94"/>
    <n v="6.3400000000000007"/>
    <n v="3940"/>
    <n v="21354.799999999999"/>
    <n v="5.42"/>
    <n v="489"/>
    <n v="3486.57"/>
    <n v="7.13"/>
    <n v="13350"/>
    <n v="57530.41"/>
    <x v="1"/>
    <x v="4"/>
    <n v="4.3093940074906367"/>
    <s v="Product1"/>
    <x v="0"/>
    <s v="Decline Year"/>
  </r>
  <r>
    <n v="1196"/>
    <d v="2013-09-06T00:00:00"/>
    <x v="3"/>
    <x v="3"/>
    <x v="3"/>
    <n v="1308"/>
    <n v="4146.3599999999997"/>
    <n v="3.17"/>
    <n v="3935"/>
    <n v="24947.9"/>
    <n v="6.3400000000000007"/>
    <n v="1776"/>
    <n v="9625.92"/>
    <n v="5.42"/>
    <n v="1445"/>
    <n v="10302.85"/>
    <n v="7.13"/>
    <n v="8464"/>
    <n v="49023.03"/>
    <x v="1"/>
    <x v="5"/>
    <n v="5.7919458884688089"/>
    <s v="Product2"/>
    <x v="0"/>
    <s v="Decline Year"/>
  </r>
  <r>
    <n v="1197"/>
    <d v="2013-09-07T00:00:00"/>
    <x v="3"/>
    <x v="3"/>
    <x v="3"/>
    <n v="7642"/>
    <n v="24225.14"/>
    <n v="3.17"/>
    <n v="3382"/>
    <n v="21441.88"/>
    <n v="6.34"/>
    <n v="2602"/>
    <n v="14102.84"/>
    <n v="5.42"/>
    <n v="1919"/>
    <n v="13682.47"/>
    <n v="7.13"/>
    <n v="15545"/>
    <n v="73452.33"/>
    <x v="1"/>
    <x v="6"/>
    <n v="4.7251418462528143"/>
    <s v="Product1"/>
    <x v="2"/>
    <s v="Decline Year"/>
  </r>
  <r>
    <n v="1198"/>
    <d v="2013-09-08T00:00:00"/>
    <x v="3"/>
    <x v="3"/>
    <x v="3"/>
    <n v="1754"/>
    <n v="5560.18"/>
    <n v="3.17"/>
    <n v="3651"/>
    <n v="23147.34"/>
    <n v="6.34"/>
    <n v="1169"/>
    <n v="6335.98"/>
    <n v="5.42"/>
    <n v="1959"/>
    <n v="13967.67"/>
    <n v="7.13"/>
    <n v="8533"/>
    <n v="49011.17"/>
    <x v="1"/>
    <x v="0"/>
    <n v="5.7437208484706428"/>
    <s v="Product2"/>
    <x v="0"/>
    <s v="Decline Year"/>
  </r>
  <r>
    <n v="1199"/>
    <d v="2013-09-09T00:00:00"/>
    <x v="3"/>
    <x v="3"/>
    <x v="3"/>
    <n v="1268"/>
    <n v="4019.56"/>
    <n v="3.17"/>
    <n v="2410"/>
    <n v="15279.4"/>
    <n v="6.34"/>
    <n v="1361"/>
    <n v="7376.62"/>
    <n v="5.42"/>
    <n v="1162"/>
    <n v="8285.06"/>
    <n v="7.13"/>
    <n v="6201"/>
    <n v="34960.639999999999"/>
    <x v="1"/>
    <x v="1"/>
    <n v="5.6379035639412995"/>
    <s v="Product2"/>
    <x v="1"/>
    <s v="Decline Year"/>
  </r>
  <r>
    <n v="1200"/>
    <d v="2013-09-10T00:00:00"/>
    <x v="3"/>
    <x v="3"/>
    <x v="3"/>
    <n v="7864"/>
    <n v="24928.880000000001"/>
    <n v="3.17"/>
    <n v="920"/>
    <n v="5832.8"/>
    <n v="6.34"/>
    <n v="1253"/>
    <n v="6791.26"/>
    <n v="5.42"/>
    <n v="274"/>
    <n v="1953.62"/>
    <n v="7.13"/>
    <n v="10311"/>
    <n v="39506.559999999998"/>
    <x v="1"/>
    <x v="2"/>
    <n v="3.8314964600911647"/>
    <s v="Product1"/>
    <x v="1"/>
    <s v="Decline Year"/>
  </r>
  <r>
    <n v="1201"/>
    <d v="2013-09-11T00:00:00"/>
    <x v="3"/>
    <x v="3"/>
    <x v="3"/>
    <n v="1989"/>
    <n v="6305.13"/>
    <n v="3.17"/>
    <n v="3455"/>
    <n v="21904.7"/>
    <n v="6.34"/>
    <n v="2429"/>
    <n v="13165.18"/>
    <n v="5.42"/>
    <n v="1601"/>
    <n v="11415.13"/>
    <n v="7.13"/>
    <n v="9474"/>
    <n v="52790.14"/>
    <x v="1"/>
    <x v="3"/>
    <n v="5.5721068186616005"/>
    <s v="Product2"/>
    <x v="0"/>
    <s v="Decline Year"/>
  </r>
  <r>
    <n v="1202"/>
    <d v="2013-09-12T00:00:00"/>
    <x v="3"/>
    <x v="3"/>
    <x v="3"/>
    <n v="7251"/>
    <n v="22985.67"/>
    <n v="3.17"/>
    <n v="3412"/>
    <n v="21632.080000000002"/>
    <n v="6.3400000000000007"/>
    <n v="2289"/>
    <n v="12406.38"/>
    <n v="5.42"/>
    <n v="397"/>
    <n v="2830.61"/>
    <n v="7.13"/>
    <n v="13349"/>
    <n v="59854.74"/>
    <x v="1"/>
    <x v="4"/>
    <n v="4.4838369915349459"/>
    <s v="Product1"/>
    <x v="0"/>
    <s v="Decline Year"/>
  </r>
  <r>
    <n v="1203"/>
    <d v="2013-09-13T00:00:00"/>
    <x v="3"/>
    <x v="3"/>
    <x v="3"/>
    <n v="4208"/>
    <n v="13339.36"/>
    <n v="3.17"/>
    <n v="1898"/>
    <n v="12033.32"/>
    <n v="6.34"/>
    <n v="3963"/>
    <n v="21479.46"/>
    <n v="5.42"/>
    <n v="1502"/>
    <n v="10709.26"/>
    <n v="7.13"/>
    <n v="11571"/>
    <n v="57561.4"/>
    <x v="1"/>
    <x v="5"/>
    <n v="4.9746262207242244"/>
    <s v="Product3"/>
    <x v="0"/>
    <s v="Decline Year"/>
  </r>
  <r>
    <n v="1204"/>
    <d v="2013-09-14T00:00:00"/>
    <x v="3"/>
    <x v="3"/>
    <x v="3"/>
    <n v="2755"/>
    <n v="8733.35"/>
    <n v="3.17"/>
    <n v="3567"/>
    <n v="22614.78"/>
    <n v="6.34"/>
    <n v="1805"/>
    <n v="9783.1"/>
    <n v="5.42"/>
    <n v="1582"/>
    <n v="11279.66"/>
    <n v="7.13"/>
    <n v="9709"/>
    <n v="52410.89"/>
    <x v="1"/>
    <x v="6"/>
    <n v="5.3981759192501801"/>
    <s v="Product2"/>
    <x v="0"/>
    <s v="Decline Year"/>
  </r>
  <r>
    <n v="1205"/>
    <d v="2013-09-15T00:00:00"/>
    <x v="3"/>
    <x v="3"/>
    <x v="3"/>
    <n v="1767"/>
    <n v="5601.39"/>
    <n v="3.17"/>
    <n v="637"/>
    <n v="4038.58"/>
    <n v="6.34"/>
    <n v="1426"/>
    <n v="7728.92"/>
    <n v="5.42"/>
    <n v="1623"/>
    <n v="11571.99"/>
    <n v="7.13"/>
    <n v="5453"/>
    <n v="28940.880000000001"/>
    <x v="1"/>
    <x v="0"/>
    <n v="5.3073317439941317"/>
    <s v="Product4"/>
    <x v="1"/>
    <s v="Decline Year"/>
  </r>
  <r>
    <n v="1206"/>
    <d v="2013-09-16T00:00:00"/>
    <x v="3"/>
    <x v="3"/>
    <x v="3"/>
    <n v="4208"/>
    <n v="13339.36"/>
    <n v="3.17"/>
    <n v="1221"/>
    <n v="7741.14"/>
    <n v="6.34"/>
    <n v="1267"/>
    <n v="6867.14"/>
    <n v="5.42"/>
    <n v="1170"/>
    <n v="8342.1"/>
    <n v="7.13"/>
    <n v="7866"/>
    <n v="36289.74"/>
    <x v="1"/>
    <x v="1"/>
    <n v="4.6134935163996946"/>
    <s v="Product1"/>
    <x v="1"/>
    <s v="Decline Year"/>
  </r>
  <r>
    <n v="1207"/>
    <d v="2013-09-17T00:00:00"/>
    <x v="3"/>
    <x v="3"/>
    <x v="3"/>
    <n v="3735"/>
    <n v="11839.95"/>
    <n v="3.17"/>
    <n v="899"/>
    <n v="5699.66"/>
    <n v="6.34"/>
    <n v="4901"/>
    <n v="26563.42"/>
    <n v="5.42"/>
    <n v="1302"/>
    <n v="9283.26"/>
    <n v="7.13"/>
    <n v="10837"/>
    <n v="53386.29"/>
    <x v="1"/>
    <x v="2"/>
    <n v="4.9262978684137675"/>
    <s v="Product3"/>
    <x v="0"/>
    <s v="Decline Year"/>
  </r>
  <r>
    <n v="1208"/>
    <d v="2013-09-18T00:00:00"/>
    <x v="3"/>
    <x v="3"/>
    <x v="3"/>
    <n v="1805"/>
    <n v="5721.85"/>
    <n v="3.17"/>
    <n v="1258"/>
    <n v="7975.72"/>
    <n v="6.34"/>
    <n v="4111"/>
    <n v="22281.62"/>
    <n v="5.42"/>
    <n v="1065"/>
    <n v="7593.45"/>
    <n v="7.13"/>
    <n v="8239"/>
    <n v="43572.639999999999"/>
    <x v="1"/>
    <x v="3"/>
    <n v="5.2885835659667437"/>
    <s v="Product3"/>
    <x v="0"/>
    <s v="Decline Year"/>
  </r>
  <r>
    <n v="1209"/>
    <d v="2013-09-19T00:00:00"/>
    <x v="3"/>
    <x v="3"/>
    <x v="3"/>
    <n v="4476"/>
    <n v="14188.92"/>
    <n v="3.17"/>
    <n v="1010"/>
    <n v="6403.4"/>
    <n v="6.34"/>
    <n v="2363"/>
    <n v="12807.46"/>
    <n v="5.42"/>
    <n v="427"/>
    <n v="3044.51"/>
    <n v="7.1300000000000008"/>
    <n v="8276"/>
    <n v="36444.29"/>
    <x v="1"/>
    <x v="4"/>
    <n v="4.403611648139198"/>
    <s v="Product1"/>
    <x v="1"/>
    <s v="Decline Year"/>
  </r>
  <r>
    <n v="1210"/>
    <d v="2013-09-20T00:00:00"/>
    <x v="3"/>
    <x v="3"/>
    <x v="3"/>
    <n v="4981"/>
    <n v="15789.77"/>
    <n v="3.17"/>
    <n v="1326"/>
    <n v="8406.84"/>
    <n v="6.34"/>
    <n v="2374"/>
    <n v="12867.08"/>
    <n v="5.42"/>
    <n v="921"/>
    <n v="6566.73"/>
    <n v="7.13"/>
    <n v="9602"/>
    <n v="43630.42"/>
    <x v="1"/>
    <x v="5"/>
    <n v="4.5438887731722559"/>
    <s v="Product1"/>
    <x v="0"/>
    <s v="Decline Year"/>
  </r>
  <r>
    <n v="1211"/>
    <d v="2013-09-21T00:00:00"/>
    <x v="3"/>
    <x v="3"/>
    <x v="3"/>
    <n v="1048"/>
    <n v="3322.16"/>
    <n v="3.17"/>
    <n v="703"/>
    <n v="4457.0200000000004"/>
    <n v="6.3400000000000007"/>
    <n v="5470"/>
    <n v="29647.4"/>
    <n v="5.42"/>
    <n v="569"/>
    <n v="4056.97"/>
    <n v="7.13"/>
    <n v="7790"/>
    <n v="41483.550000000003"/>
    <x v="1"/>
    <x v="6"/>
    <n v="5.3252310654685502"/>
    <s v="Product3"/>
    <x v="0"/>
    <s v="Decline Year"/>
  </r>
  <r>
    <n v="1212"/>
    <d v="2013-09-22T00:00:00"/>
    <x v="3"/>
    <x v="3"/>
    <x v="3"/>
    <n v="7386"/>
    <n v="23413.62"/>
    <n v="3.17"/>
    <n v="1248"/>
    <n v="7912.32"/>
    <n v="6.34"/>
    <n v="1760"/>
    <n v="9539.2000000000007"/>
    <n v="5.4200000000000008"/>
    <n v="954"/>
    <n v="6802.02"/>
    <n v="7.1300000000000008"/>
    <n v="11348"/>
    <n v="47667.16"/>
    <x v="1"/>
    <x v="0"/>
    <n v="4.2004899541769474"/>
    <s v="Product1"/>
    <x v="0"/>
    <s v="Decline Year"/>
  </r>
  <r>
    <n v="1213"/>
    <d v="2013-09-23T00:00:00"/>
    <x v="3"/>
    <x v="3"/>
    <x v="3"/>
    <n v="4234"/>
    <n v="13421.78"/>
    <n v="3.17"/>
    <n v="1759"/>
    <n v="11152.06"/>
    <n v="6.34"/>
    <n v="4480"/>
    <n v="24281.599999999999"/>
    <n v="5.42"/>
    <n v="946"/>
    <n v="6744.98"/>
    <n v="7.13"/>
    <n v="11419"/>
    <n v="55600.42"/>
    <x v="1"/>
    <x v="1"/>
    <n v="4.8691146335055606"/>
    <s v="Product3"/>
    <x v="0"/>
    <s v="Decline Year"/>
  </r>
  <r>
    <n v="1214"/>
    <d v="2013-09-24T00:00:00"/>
    <x v="3"/>
    <x v="3"/>
    <x v="3"/>
    <n v="4725"/>
    <n v="14978.25"/>
    <n v="3.17"/>
    <n v="1484"/>
    <n v="9408.56"/>
    <n v="6.34"/>
    <n v="1205"/>
    <n v="6531.1"/>
    <n v="5.42"/>
    <n v="542"/>
    <n v="3864.46"/>
    <n v="7.13"/>
    <n v="7956"/>
    <n v="34782.370000000003"/>
    <x v="1"/>
    <x v="2"/>
    <n v="4.371841377576672"/>
    <s v="Product1"/>
    <x v="1"/>
    <s v="Decline Year"/>
  </r>
  <r>
    <n v="1215"/>
    <d v="2013-09-25T00:00:00"/>
    <x v="3"/>
    <x v="3"/>
    <x v="3"/>
    <n v="3364"/>
    <n v="10663.88"/>
    <n v="3.17"/>
    <n v="264"/>
    <n v="1673.76"/>
    <n v="6.34"/>
    <n v="1772"/>
    <n v="9604.24"/>
    <n v="5.42"/>
    <n v="1430"/>
    <n v="10195.9"/>
    <n v="7.13"/>
    <n v="6830"/>
    <n v="32137.78"/>
    <x v="1"/>
    <x v="3"/>
    <n v="4.7053850658857979"/>
    <s v="Product1"/>
    <x v="1"/>
    <s v="Decline Year"/>
  </r>
  <r>
    <n v="1216"/>
    <d v="2013-09-26T00:00:00"/>
    <x v="3"/>
    <x v="3"/>
    <x v="3"/>
    <n v="5763"/>
    <n v="18268.71"/>
    <n v="3.17"/>
    <n v="2223"/>
    <n v="14093.82"/>
    <n v="6.34"/>
    <n v="5861"/>
    <n v="31766.62"/>
    <n v="5.42"/>
    <n v="1797"/>
    <n v="12812.61"/>
    <n v="7.13"/>
    <n v="15644"/>
    <n v="76941.759999999995"/>
    <x v="1"/>
    <x v="4"/>
    <n v="4.9182919969317309"/>
    <s v="Product3"/>
    <x v="2"/>
    <s v="Decline Year"/>
  </r>
  <r>
    <n v="1217"/>
    <d v="2013-09-27T00:00:00"/>
    <x v="3"/>
    <x v="3"/>
    <x v="3"/>
    <n v="2782"/>
    <n v="8818.94"/>
    <n v="3.17"/>
    <n v="2593"/>
    <n v="16439.62"/>
    <n v="6.34"/>
    <n v="2911"/>
    <n v="15777.62"/>
    <n v="5.42"/>
    <n v="855"/>
    <n v="6096.15"/>
    <n v="7.13"/>
    <n v="9141"/>
    <n v="47132.33"/>
    <x v="1"/>
    <x v="5"/>
    <n v="5.1561459358932282"/>
    <s v="Product2"/>
    <x v="0"/>
    <s v="Decline Year"/>
  </r>
  <r>
    <n v="1218"/>
    <d v="2013-09-28T00:00:00"/>
    <x v="3"/>
    <x v="3"/>
    <x v="3"/>
    <n v="4178"/>
    <n v="13244.26"/>
    <n v="3.17"/>
    <n v="3561"/>
    <n v="22576.74"/>
    <n v="6.3400000000000007"/>
    <n v="791"/>
    <n v="4287.22"/>
    <n v="5.42"/>
    <n v="1344"/>
    <n v="9582.7199999999993"/>
    <n v="7.13"/>
    <n v="9874"/>
    <n v="49690.94"/>
    <x v="1"/>
    <x v="6"/>
    <n v="5.0325035446627506"/>
    <s v="Product2"/>
    <x v="0"/>
    <s v="Decline Year"/>
  </r>
  <r>
    <n v="1219"/>
    <d v="2013-09-29T00:00:00"/>
    <x v="3"/>
    <x v="3"/>
    <x v="3"/>
    <n v="1102"/>
    <n v="3493.34"/>
    <n v="3.17"/>
    <n v="891"/>
    <n v="5648.94"/>
    <n v="6.34"/>
    <n v="5186"/>
    <n v="28108.12"/>
    <n v="5.42"/>
    <n v="1460"/>
    <n v="10409.799999999999"/>
    <n v="7.13"/>
    <n v="8639"/>
    <n v="47660.2"/>
    <x v="1"/>
    <x v="0"/>
    <n v="5.5168653779372612"/>
    <s v="Product3"/>
    <x v="0"/>
    <s v="Decline Year"/>
  </r>
  <r>
    <n v="1220"/>
    <d v="2013-09-30T00:00:00"/>
    <x v="3"/>
    <x v="3"/>
    <x v="3"/>
    <n v="2181"/>
    <n v="6913.77"/>
    <n v="3.17"/>
    <n v="1874"/>
    <n v="11881.16"/>
    <n v="6.34"/>
    <n v="1328"/>
    <n v="7197.76"/>
    <n v="5.42"/>
    <n v="1810"/>
    <n v="12905.3"/>
    <n v="7.13"/>
    <n v="7193"/>
    <n v="38897.99"/>
    <x v="1"/>
    <x v="1"/>
    <n v="5.4077561518142634"/>
    <s v="Product4"/>
    <x v="1"/>
    <s v="Decline Year"/>
  </r>
  <r>
    <n v="1221"/>
    <d v="2013-10-01T00:00:00"/>
    <x v="3"/>
    <x v="4"/>
    <x v="4"/>
    <n v="2728"/>
    <n v="8647.76"/>
    <n v="3.17"/>
    <n v="1642"/>
    <n v="10410.280000000001"/>
    <n v="6.3400000000000007"/>
    <n v="482"/>
    <n v="2612.44"/>
    <n v="5.42"/>
    <n v="1101"/>
    <n v="7850.13"/>
    <n v="7.13"/>
    <n v="5953"/>
    <n v="29520.61"/>
    <x v="2"/>
    <x v="2"/>
    <n v="4.9589467495380477"/>
    <s v="Product2"/>
    <x v="1"/>
    <s v="Decline Year"/>
  </r>
  <r>
    <n v="1222"/>
    <d v="2013-10-02T00:00:00"/>
    <x v="3"/>
    <x v="4"/>
    <x v="4"/>
    <n v="2408"/>
    <n v="7633.36"/>
    <n v="3.17"/>
    <n v="1517"/>
    <n v="9617.7800000000007"/>
    <n v="6.3400000000000007"/>
    <n v="3656"/>
    <n v="19815.52"/>
    <n v="5.42"/>
    <n v="640"/>
    <n v="4563.2"/>
    <n v="7.13"/>
    <n v="8221"/>
    <n v="41629.86"/>
    <x v="2"/>
    <x v="3"/>
    <n v="5.0638438146210927"/>
    <s v="Product3"/>
    <x v="0"/>
    <s v="Decline Year"/>
  </r>
  <r>
    <n v="1223"/>
    <d v="2013-10-03T00:00:00"/>
    <x v="3"/>
    <x v="4"/>
    <x v="4"/>
    <n v="1973"/>
    <n v="6254.41"/>
    <n v="3.17"/>
    <n v="1686"/>
    <n v="10689.24"/>
    <n v="6.34"/>
    <n v="1444"/>
    <n v="7826.48"/>
    <n v="5.42"/>
    <n v="874"/>
    <n v="6231.62"/>
    <n v="7.13"/>
    <n v="5977"/>
    <n v="31001.75"/>
    <x v="2"/>
    <x v="4"/>
    <n v="5.1868412246946631"/>
    <s v="Product2"/>
    <x v="1"/>
    <s v="Decline Year"/>
  </r>
  <r>
    <n v="1224"/>
    <d v="2013-10-04T00:00:00"/>
    <x v="3"/>
    <x v="4"/>
    <x v="4"/>
    <n v="2993"/>
    <n v="9487.81"/>
    <n v="3.17"/>
    <n v="2788"/>
    <n v="17675.919999999998"/>
    <n v="6.339999999999999"/>
    <n v="5440"/>
    <n v="29484.799999999999"/>
    <n v="5.42"/>
    <n v="422"/>
    <n v="3008.86"/>
    <n v="7.13"/>
    <n v="11643"/>
    <n v="59657.39"/>
    <x v="2"/>
    <x v="5"/>
    <n v="5.1238847376105818"/>
    <s v="Product3"/>
    <x v="0"/>
    <s v="Decline Year"/>
  </r>
  <r>
    <n v="1225"/>
    <d v="2013-10-05T00:00:00"/>
    <x v="3"/>
    <x v="4"/>
    <x v="4"/>
    <n v="886"/>
    <n v="2808.62"/>
    <n v="3.17"/>
    <n v="526"/>
    <n v="3334.84"/>
    <n v="6.34"/>
    <n v="5571"/>
    <n v="30194.82"/>
    <n v="5.42"/>
    <n v="1928"/>
    <n v="13746.64"/>
    <n v="7.13"/>
    <n v="8911"/>
    <n v="50084.92"/>
    <x v="2"/>
    <x v="6"/>
    <n v="5.620572326338233"/>
    <s v="Product3"/>
    <x v="0"/>
    <s v="Decline Year"/>
  </r>
  <r>
    <n v="1226"/>
    <d v="2013-10-06T00:00:00"/>
    <x v="3"/>
    <x v="4"/>
    <x v="4"/>
    <n v="407"/>
    <n v="1290.19"/>
    <n v="3.17"/>
    <n v="707"/>
    <n v="4482.38"/>
    <n v="6.34"/>
    <n v="5890"/>
    <n v="31923.8"/>
    <n v="5.42"/>
    <n v="474"/>
    <n v="3379.62"/>
    <n v="7.13"/>
    <n v="7478"/>
    <n v="41075.99"/>
    <x v="2"/>
    <x v="0"/>
    <n v="5.4929112062048677"/>
    <s v="Product3"/>
    <x v="0"/>
    <s v="Decline Year"/>
  </r>
  <r>
    <n v="1227"/>
    <d v="2013-10-07T00:00:00"/>
    <x v="3"/>
    <x v="4"/>
    <x v="4"/>
    <n v="7127"/>
    <n v="22592.59"/>
    <n v="3.17"/>
    <n v="1517"/>
    <n v="9617.7800000000007"/>
    <n v="6.3400000000000007"/>
    <n v="2024"/>
    <n v="10970.08"/>
    <n v="5.42"/>
    <n v="1659"/>
    <n v="11828.67"/>
    <n v="7.13"/>
    <n v="12327"/>
    <n v="55009.120000000003"/>
    <x v="2"/>
    <x v="1"/>
    <n v="4.4624904680782027"/>
    <s v="Product1"/>
    <x v="0"/>
    <s v="Decline Year"/>
  </r>
  <r>
    <n v="1228"/>
    <d v="2013-10-08T00:00:00"/>
    <x v="3"/>
    <x v="4"/>
    <x v="4"/>
    <n v="6939"/>
    <n v="21996.63"/>
    <n v="3.17"/>
    <n v="1840"/>
    <n v="11665.6"/>
    <n v="6.34"/>
    <n v="4384"/>
    <n v="23761.279999999999"/>
    <n v="5.42"/>
    <n v="585"/>
    <n v="4171.05"/>
    <n v="7.13"/>
    <n v="13748"/>
    <n v="61594.559999999998"/>
    <x v="2"/>
    <x v="2"/>
    <n v="4.4802560372417801"/>
    <s v="Product3"/>
    <x v="0"/>
    <s v="Decline Year"/>
  </r>
  <r>
    <n v="1229"/>
    <d v="2013-10-09T00:00:00"/>
    <x v="3"/>
    <x v="4"/>
    <x v="4"/>
    <n v="4165"/>
    <n v="13203.05"/>
    <n v="3.17"/>
    <n v="821"/>
    <n v="5205.1400000000003"/>
    <n v="6.3400000000000007"/>
    <n v="1165"/>
    <n v="6314.3"/>
    <n v="5.42"/>
    <n v="701"/>
    <n v="4998.13"/>
    <n v="7.13"/>
    <n v="6852"/>
    <n v="29720.62"/>
    <x v="2"/>
    <x v="3"/>
    <n v="4.33751021599533"/>
    <s v="Product1"/>
    <x v="1"/>
    <s v="Decline Year"/>
  </r>
  <r>
    <n v="1230"/>
    <d v="2013-10-10T00:00:00"/>
    <x v="3"/>
    <x v="4"/>
    <x v="4"/>
    <n v="6935"/>
    <n v="21983.95"/>
    <n v="3.17"/>
    <n v="3743"/>
    <n v="23730.62"/>
    <n v="6.34"/>
    <n v="1611"/>
    <n v="8731.6200000000008"/>
    <n v="5.4200000000000008"/>
    <n v="1875"/>
    <n v="13368.75"/>
    <n v="7.13"/>
    <n v="14164"/>
    <n v="67814.94"/>
    <x v="2"/>
    <x v="4"/>
    <n v="4.7878381813047159"/>
    <s v="Product2"/>
    <x v="0"/>
    <s v="Decline Year"/>
  </r>
  <r>
    <n v="1231"/>
    <d v="2013-10-11T00:00:00"/>
    <x v="3"/>
    <x v="4"/>
    <x v="4"/>
    <n v="3625"/>
    <n v="11491.25"/>
    <n v="3.17"/>
    <n v="3235"/>
    <n v="20509.900000000001"/>
    <n v="6.3400000000000007"/>
    <n v="1140"/>
    <n v="6178.8"/>
    <n v="5.42"/>
    <n v="1730"/>
    <n v="12334.9"/>
    <n v="7.13"/>
    <n v="9730"/>
    <n v="50514.85"/>
    <x v="2"/>
    <x v="5"/>
    <n v="5.1916598150051385"/>
    <s v="Product2"/>
    <x v="0"/>
    <s v="Decline Year"/>
  </r>
  <r>
    <n v="1232"/>
    <d v="2013-10-12T00:00:00"/>
    <x v="3"/>
    <x v="4"/>
    <x v="4"/>
    <n v="4930"/>
    <n v="15628.1"/>
    <n v="3.17"/>
    <n v="2041"/>
    <n v="12939.94"/>
    <n v="6.34"/>
    <n v="5908"/>
    <n v="32021.360000000001"/>
    <n v="5.42"/>
    <n v="821"/>
    <n v="5853.73"/>
    <n v="7.13"/>
    <n v="13700"/>
    <n v="66443.13"/>
    <x v="2"/>
    <x v="6"/>
    <n v="4.8498635036496358"/>
    <s v="Product3"/>
    <x v="0"/>
    <s v="Decline Year"/>
  </r>
  <r>
    <n v="1233"/>
    <d v="2013-10-13T00:00:00"/>
    <x v="3"/>
    <x v="4"/>
    <x v="4"/>
    <n v="791"/>
    <n v="2507.4699999999998"/>
    <n v="3.17"/>
    <n v="3858"/>
    <n v="24459.72"/>
    <n v="6.34"/>
    <n v="422"/>
    <n v="2287.2399999999998"/>
    <n v="5.419999999999999"/>
    <n v="1406"/>
    <n v="10024.780000000001"/>
    <n v="7.1300000000000008"/>
    <n v="6477"/>
    <n v="39279.21"/>
    <x v="2"/>
    <x v="0"/>
    <n v="6.0644140805928668"/>
    <s v="Product2"/>
    <x v="1"/>
    <s v="Decline Year"/>
  </r>
  <r>
    <n v="1234"/>
    <d v="2013-10-14T00:00:00"/>
    <x v="3"/>
    <x v="4"/>
    <x v="4"/>
    <n v="4825"/>
    <n v="15295.25"/>
    <n v="3.17"/>
    <n v="3039"/>
    <n v="19267.259999999998"/>
    <n v="6.34"/>
    <n v="1691"/>
    <n v="9165.2199999999993"/>
    <n v="5.42"/>
    <n v="557"/>
    <n v="3971.41"/>
    <n v="7.13"/>
    <n v="10112"/>
    <n v="47699.14"/>
    <x v="2"/>
    <x v="1"/>
    <n v="4.7170826740506326"/>
    <s v="Product2"/>
    <x v="0"/>
    <s v="Decline Year"/>
  </r>
  <r>
    <n v="1235"/>
    <d v="2013-10-15T00:00:00"/>
    <x v="3"/>
    <x v="4"/>
    <x v="4"/>
    <n v="6150"/>
    <n v="19495.5"/>
    <n v="3.17"/>
    <n v="3561"/>
    <n v="22576.74"/>
    <n v="6.3400000000000007"/>
    <n v="286"/>
    <n v="1550.12"/>
    <n v="5.42"/>
    <n v="1445"/>
    <n v="10302.85"/>
    <n v="7.13"/>
    <n v="11442"/>
    <n v="53925.21"/>
    <x v="2"/>
    <x v="2"/>
    <n v="4.7129181961195599"/>
    <s v="Product2"/>
    <x v="0"/>
    <s v="Decline Year"/>
  </r>
  <r>
    <n v="1236"/>
    <d v="2013-10-16T00:00:00"/>
    <x v="3"/>
    <x v="4"/>
    <x v="4"/>
    <n v="613"/>
    <n v="1943.21"/>
    <n v="3.17"/>
    <n v="3797"/>
    <n v="24072.98"/>
    <n v="6.34"/>
    <n v="4241"/>
    <n v="22986.22"/>
    <n v="5.42"/>
    <n v="1022"/>
    <n v="7286.86"/>
    <n v="7.13"/>
    <n v="9673"/>
    <n v="56289.27"/>
    <x v="2"/>
    <x v="3"/>
    <n v="5.8192153416726971"/>
    <s v="Product2"/>
    <x v="0"/>
    <s v="Decline Year"/>
  </r>
  <r>
    <n v="1237"/>
    <d v="2013-10-17T00:00:00"/>
    <x v="3"/>
    <x v="4"/>
    <x v="4"/>
    <n v="6102"/>
    <n v="19343.34"/>
    <n v="3.17"/>
    <n v="2050"/>
    <n v="12997"/>
    <n v="6.34"/>
    <n v="3248"/>
    <n v="17604.16"/>
    <n v="5.42"/>
    <n v="859"/>
    <n v="6124.67"/>
    <n v="7.13"/>
    <n v="12259"/>
    <n v="56069.17"/>
    <x v="2"/>
    <x v="4"/>
    <n v="4.5737148217636019"/>
    <s v="Product1"/>
    <x v="0"/>
    <s v="Decline Year"/>
  </r>
  <r>
    <n v="1238"/>
    <d v="2013-10-18T00:00:00"/>
    <x v="3"/>
    <x v="4"/>
    <x v="4"/>
    <n v="290"/>
    <n v="919.3"/>
    <n v="3.17"/>
    <n v="374"/>
    <n v="2371.16"/>
    <n v="6.34"/>
    <n v="1500"/>
    <n v="8130"/>
    <n v="5.42"/>
    <n v="1278"/>
    <n v="9112.14"/>
    <n v="7.13"/>
    <n v="3442"/>
    <n v="20532.599999999999"/>
    <x v="2"/>
    <x v="5"/>
    <n v="5.9653108657757112"/>
    <s v="Product4"/>
    <x v="1"/>
    <s v="Decline Year"/>
  </r>
  <r>
    <n v="1239"/>
    <d v="2013-10-19T00:00:00"/>
    <x v="3"/>
    <x v="4"/>
    <x v="4"/>
    <n v="7503"/>
    <n v="23784.51"/>
    <n v="3.17"/>
    <n v="1936"/>
    <n v="12274.24"/>
    <n v="6.34"/>
    <n v="2741"/>
    <n v="14856.22"/>
    <n v="5.42"/>
    <n v="1605"/>
    <n v="11443.65"/>
    <n v="7.13"/>
    <n v="13785"/>
    <n v="62358.62"/>
    <x v="2"/>
    <x v="6"/>
    <n v="4.5236575988393186"/>
    <s v="Product1"/>
    <x v="0"/>
    <s v="Decline Year"/>
  </r>
  <r>
    <n v="1240"/>
    <d v="2013-10-20T00:00:00"/>
    <x v="3"/>
    <x v="4"/>
    <x v="4"/>
    <n v="7840"/>
    <n v="24852.799999999999"/>
    <n v="3.17"/>
    <n v="1186"/>
    <n v="7519.24"/>
    <n v="6.34"/>
    <n v="5608"/>
    <n v="30395.360000000001"/>
    <n v="5.42"/>
    <n v="1464"/>
    <n v="10438.32"/>
    <n v="7.13"/>
    <n v="16098"/>
    <n v="73205.72"/>
    <x v="2"/>
    <x v="0"/>
    <n v="4.5475040377686673"/>
    <s v="Product3"/>
    <x v="2"/>
    <s v="Decline Year"/>
  </r>
  <r>
    <n v="1241"/>
    <d v="2013-10-21T00:00:00"/>
    <x v="3"/>
    <x v="4"/>
    <x v="4"/>
    <n v="7170"/>
    <n v="22728.9"/>
    <n v="3.17"/>
    <n v="3208"/>
    <n v="20338.72"/>
    <n v="6.3400000000000007"/>
    <n v="3470"/>
    <n v="18807.400000000001"/>
    <n v="5.4200000000000008"/>
    <n v="1554"/>
    <n v="11080.02"/>
    <n v="7.13"/>
    <n v="15402"/>
    <n v="72955.039999999994"/>
    <x v="2"/>
    <x v="1"/>
    <n v="4.7367251006362805"/>
    <s v="Product1"/>
    <x v="2"/>
    <s v="Decline Year"/>
  </r>
  <r>
    <n v="1242"/>
    <d v="2013-10-22T00:00:00"/>
    <x v="3"/>
    <x v="4"/>
    <x v="4"/>
    <n v="1899"/>
    <n v="6019.83"/>
    <n v="3.17"/>
    <n v="3707"/>
    <n v="23502.38"/>
    <n v="6.34"/>
    <n v="3171"/>
    <n v="17186.82"/>
    <n v="5.42"/>
    <n v="970"/>
    <n v="6916.1"/>
    <n v="7.1300000000000008"/>
    <n v="9747"/>
    <n v="53625.13"/>
    <x v="2"/>
    <x v="2"/>
    <n v="5.5017061659997948"/>
    <s v="Product2"/>
    <x v="0"/>
    <s v="Decline Year"/>
  </r>
  <r>
    <n v="1243"/>
    <d v="2013-10-23T00:00:00"/>
    <x v="3"/>
    <x v="4"/>
    <x v="4"/>
    <n v="2742"/>
    <n v="8692.14"/>
    <n v="3.17"/>
    <n v="1350"/>
    <n v="8559"/>
    <n v="6.34"/>
    <n v="3573"/>
    <n v="19365.66"/>
    <n v="5.42"/>
    <n v="716"/>
    <n v="5105.08"/>
    <n v="7.13"/>
    <n v="8381"/>
    <n v="41721.879999999997"/>
    <x v="2"/>
    <x v="3"/>
    <n v="4.9781505786898936"/>
    <s v="Product3"/>
    <x v="0"/>
    <s v="Decline Year"/>
  </r>
  <r>
    <n v="1244"/>
    <d v="2013-10-24T00:00:00"/>
    <x v="3"/>
    <x v="4"/>
    <x v="4"/>
    <n v="3421"/>
    <n v="10844.57"/>
    <n v="3.17"/>
    <n v="2440"/>
    <n v="15469.6"/>
    <n v="6.34"/>
    <n v="3349"/>
    <n v="18151.580000000002"/>
    <n v="5.4200000000000008"/>
    <n v="1422"/>
    <n v="10138.86"/>
    <n v="7.1300000000000008"/>
    <n v="10632"/>
    <n v="54604.61"/>
    <x v="2"/>
    <x v="4"/>
    <n v="5.1358737772761476"/>
    <s v="Product3"/>
    <x v="0"/>
    <s v="Decline Year"/>
  </r>
  <r>
    <n v="1245"/>
    <d v="2013-10-25T00:00:00"/>
    <x v="3"/>
    <x v="4"/>
    <x v="4"/>
    <n v="6539"/>
    <n v="20728.63"/>
    <n v="3.17"/>
    <n v="1590"/>
    <n v="10080.6"/>
    <n v="6.34"/>
    <n v="5998"/>
    <n v="32509.16"/>
    <n v="5.42"/>
    <n v="461"/>
    <n v="3286.93"/>
    <n v="7.13"/>
    <n v="14588"/>
    <n v="66605.320000000007"/>
    <x v="2"/>
    <x v="5"/>
    <n v="4.5657608993693453"/>
    <s v="Product3"/>
    <x v="0"/>
    <s v="Decline Year"/>
  </r>
  <r>
    <n v="1246"/>
    <d v="2013-10-26T00:00:00"/>
    <x v="3"/>
    <x v="4"/>
    <x v="4"/>
    <n v="4361"/>
    <n v="13824.37"/>
    <n v="3.17"/>
    <n v="3139"/>
    <n v="19901.259999999998"/>
    <n v="6.34"/>
    <n v="4695"/>
    <n v="25446.9"/>
    <n v="5.42"/>
    <n v="842"/>
    <n v="6003.46"/>
    <n v="7.13"/>
    <n v="13037"/>
    <n v="65175.99"/>
    <x v="2"/>
    <x v="6"/>
    <n v="4.9993088900820739"/>
    <s v="Product3"/>
    <x v="0"/>
    <s v="Decline Year"/>
  </r>
  <r>
    <n v="1247"/>
    <d v="2013-10-27T00:00:00"/>
    <x v="3"/>
    <x v="4"/>
    <x v="4"/>
    <n v="4827"/>
    <n v="15301.59"/>
    <n v="3.17"/>
    <n v="639"/>
    <n v="4051.26"/>
    <n v="6.3400000000000007"/>
    <n v="4376"/>
    <n v="23717.919999999998"/>
    <n v="5.42"/>
    <n v="916"/>
    <n v="6531.08"/>
    <n v="7.13"/>
    <n v="10758"/>
    <n v="49601.85"/>
    <x v="2"/>
    <x v="0"/>
    <n v="4.6106943669827105"/>
    <s v="Product3"/>
    <x v="0"/>
    <s v="Decline Year"/>
  </r>
  <r>
    <n v="1248"/>
    <d v="2013-10-28T00:00:00"/>
    <x v="3"/>
    <x v="4"/>
    <x v="4"/>
    <n v="7295"/>
    <n v="23125.15"/>
    <n v="3.17"/>
    <n v="3964"/>
    <n v="25131.759999999998"/>
    <n v="6.34"/>
    <n v="5536"/>
    <n v="30005.119999999999"/>
    <n v="5.42"/>
    <n v="1013"/>
    <n v="7222.69"/>
    <n v="7.13"/>
    <n v="17808"/>
    <n v="85484.72"/>
    <x v="2"/>
    <x v="1"/>
    <n v="4.8003548966756515"/>
    <s v="Product3"/>
    <x v="2"/>
    <s v="Decline Year"/>
  </r>
  <r>
    <n v="1249"/>
    <d v="2013-10-29T00:00:00"/>
    <x v="3"/>
    <x v="4"/>
    <x v="4"/>
    <n v="3236"/>
    <n v="10258.120000000001"/>
    <n v="3.17"/>
    <n v="1037"/>
    <n v="6574.58"/>
    <n v="6.34"/>
    <n v="4276"/>
    <n v="23175.919999999998"/>
    <n v="5.42"/>
    <n v="1035"/>
    <n v="7379.55"/>
    <n v="7.13"/>
    <n v="9584"/>
    <n v="47388.17"/>
    <x v="2"/>
    <x v="2"/>
    <n v="4.9445085559265438"/>
    <s v="Product3"/>
    <x v="0"/>
    <s v="Decline Year"/>
  </r>
  <r>
    <n v="1250"/>
    <d v="2013-10-30T00:00:00"/>
    <x v="3"/>
    <x v="4"/>
    <x v="4"/>
    <n v="2326"/>
    <n v="7373.42"/>
    <n v="3.17"/>
    <n v="1687"/>
    <n v="10695.58"/>
    <n v="6.34"/>
    <n v="5379"/>
    <n v="29154.18"/>
    <n v="5.42"/>
    <n v="1664"/>
    <n v="11864.32"/>
    <n v="7.13"/>
    <n v="11056"/>
    <n v="59087.5"/>
    <x v="2"/>
    <x v="3"/>
    <n v="5.3443831403762667"/>
    <s v="Product3"/>
    <x v="0"/>
    <s v="Decline Year"/>
  </r>
  <r>
    <n v="1251"/>
    <d v="2013-11-01T00:00:00"/>
    <x v="3"/>
    <x v="5"/>
    <x v="5"/>
    <n v="4371"/>
    <n v="13856.07"/>
    <n v="3.17"/>
    <n v="3252"/>
    <n v="20617.68"/>
    <n v="6.34"/>
    <n v="1177"/>
    <n v="6379.34"/>
    <n v="5.42"/>
    <n v="1763"/>
    <n v="12570.19"/>
    <n v="7.13"/>
    <n v="10563"/>
    <n v="53423.28"/>
    <x v="2"/>
    <x v="5"/>
    <n v="5.0575859130928711"/>
    <s v="Product2"/>
    <x v="0"/>
    <s v="Decline Year"/>
  </r>
  <r>
    <n v="1252"/>
    <d v="2013-11-02T00:00:00"/>
    <x v="3"/>
    <x v="5"/>
    <x v="5"/>
    <n v="3869"/>
    <n v="12264.73"/>
    <n v="3.17"/>
    <n v="3224"/>
    <n v="20440.16"/>
    <n v="6.34"/>
    <n v="3419"/>
    <n v="18530.98"/>
    <n v="5.42"/>
    <n v="261"/>
    <n v="1860.93"/>
    <n v="7.13"/>
    <n v="10773"/>
    <n v="53096.800000000003"/>
    <x v="2"/>
    <x v="6"/>
    <n v="4.9286921006219258"/>
    <s v="Product2"/>
    <x v="0"/>
    <s v="Decline Year"/>
  </r>
  <r>
    <n v="1253"/>
    <d v="2013-11-03T00:00:00"/>
    <x v="3"/>
    <x v="5"/>
    <x v="5"/>
    <n v="3090"/>
    <n v="9795.2999999999993"/>
    <n v="3.17"/>
    <n v="3656"/>
    <n v="23179.040000000001"/>
    <n v="6.34"/>
    <n v="385"/>
    <n v="2086.6999999999998"/>
    <n v="5.42"/>
    <n v="698"/>
    <n v="4976.74"/>
    <n v="7.13"/>
    <n v="7829"/>
    <n v="40037.78"/>
    <x v="2"/>
    <x v="0"/>
    <n v="5.1140349980840467"/>
    <s v="Product2"/>
    <x v="0"/>
    <s v="Decline Year"/>
  </r>
  <r>
    <n v="1254"/>
    <d v="2013-11-04T00:00:00"/>
    <x v="3"/>
    <x v="5"/>
    <x v="5"/>
    <n v="4205"/>
    <n v="13329.85"/>
    <n v="3.17"/>
    <n v="1237"/>
    <n v="7842.58"/>
    <n v="6.34"/>
    <n v="1171"/>
    <n v="6346.82"/>
    <n v="5.42"/>
    <n v="512"/>
    <n v="3650.56"/>
    <n v="7.13"/>
    <n v="7125"/>
    <n v="31169.81"/>
    <x v="2"/>
    <x v="1"/>
    <n v="4.3747101754385964"/>
    <s v="Product1"/>
    <x v="1"/>
    <s v="Decline Year"/>
  </r>
  <r>
    <n v="1255"/>
    <d v="2013-11-05T00:00:00"/>
    <x v="3"/>
    <x v="5"/>
    <x v="5"/>
    <n v="4419"/>
    <n v="14008.23"/>
    <n v="3.17"/>
    <n v="1768"/>
    <n v="11209.12"/>
    <n v="6.3400000000000007"/>
    <n v="2023"/>
    <n v="10964.66"/>
    <n v="5.42"/>
    <n v="287"/>
    <n v="2046.31"/>
    <n v="7.13"/>
    <n v="8497"/>
    <n v="38228.32"/>
    <x v="2"/>
    <x v="2"/>
    <n v="4.4990373072849241"/>
    <s v="Product1"/>
    <x v="1"/>
    <s v="Decline Year"/>
  </r>
  <r>
    <n v="1256"/>
    <d v="2013-11-06T00:00:00"/>
    <x v="3"/>
    <x v="5"/>
    <x v="5"/>
    <n v="7358"/>
    <n v="23324.86"/>
    <n v="3.17"/>
    <n v="948"/>
    <n v="6010.32"/>
    <n v="6.34"/>
    <n v="3103"/>
    <n v="16818.259999999998"/>
    <n v="5.419999999999999"/>
    <n v="746"/>
    <n v="5318.98"/>
    <n v="7.129999999999999"/>
    <n v="12155"/>
    <n v="51472.42"/>
    <x v="2"/>
    <x v="3"/>
    <n v="4.2346705059646235"/>
    <s v="Product1"/>
    <x v="0"/>
    <s v="Decline Year"/>
  </r>
  <r>
    <n v="1257"/>
    <d v="2013-11-07T00:00:00"/>
    <x v="3"/>
    <x v="5"/>
    <x v="5"/>
    <n v="7924"/>
    <n v="25119.08"/>
    <n v="3.17"/>
    <n v="3175"/>
    <n v="20129.5"/>
    <n v="6.34"/>
    <n v="5816"/>
    <n v="31522.720000000001"/>
    <n v="5.42"/>
    <n v="1354"/>
    <n v="9654.02"/>
    <n v="7.13"/>
    <n v="18269"/>
    <n v="86425.32"/>
    <x v="2"/>
    <x v="4"/>
    <n v="4.7307088510591715"/>
    <s v="Product3"/>
    <x v="2"/>
    <s v="Decline Year"/>
  </r>
  <r>
    <n v="1258"/>
    <d v="2013-11-08T00:00:00"/>
    <x v="3"/>
    <x v="5"/>
    <x v="5"/>
    <n v="292"/>
    <n v="925.64"/>
    <n v="3.17"/>
    <n v="2502"/>
    <n v="15862.68"/>
    <n v="6.34"/>
    <n v="3792"/>
    <n v="20552.64"/>
    <n v="5.42"/>
    <n v="932"/>
    <n v="6645.16"/>
    <n v="7.13"/>
    <n v="7518"/>
    <n v="43986.12"/>
    <x v="2"/>
    <x v="5"/>
    <n v="5.8507741420590582"/>
    <s v="Product3"/>
    <x v="0"/>
    <s v="Decline Year"/>
  </r>
  <r>
    <n v="1259"/>
    <d v="2013-11-09T00:00:00"/>
    <x v="3"/>
    <x v="5"/>
    <x v="5"/>
    <n v="5458"/>
    <n v="17301.86"/>
    <n v="3.17"/>
    <n v="1852"/>
    <n v="11741.68"/>
    <n v="6.34"/>
    <n v="871"/>
    <n v="4720.82"/>
    <n v="5.42"/>
    <n v="362"/>
    <n v="2581.06"/>
    <n v="7.13"/>
    <n v="8543"/>
    <n v="36345.42"/>
    <x v="2"/>
    <x v="6"/>
    <n v="4.2544094580358189"/>
    <s v="Product1"/>
    <x v="1"/>
    <s v="Decline Year"/>
  </r>
  <r>
    <n v="1260"/>
    <d v="2013-11-10T00:00:00"/>
    <x v="3"/>
    <x v="5"/>
    <x v="5"/>
    <n v="7654"/>
    <n v="24263.18"/>
    <n v="3.17"/>
    <n v="1773"/>
    <n v="11240.82"/>
    <n v="6.34"/>
    <n v="2877"/>
    <n v="15593.34"/>
    <n v="5.42"/>
    <n v="780"/>
    <n v="5561.4"/>
    <n v="7.13"/>
    <n v="13084"/>
    <n v="56658.74"/>
    <x v="2"/>
    <x v="0"/>
    <n v="4.3303836747172113"/>
    <s v="Product1"/>
    <x v="0"/>
    <s v="Decline Year"/>
  </r>
  <r>
    <n v="1261"/>
    <d v="2013-11-11T00:00:00"/>
    <x v="3"/>
    <x v="5"/>
    <x v="5"/>
    <n v="4841"/>
    <n v="15345.97"/>
    <n v="3.17"/>
    <n v="2850"/>
    <n v="18069"/>
    <n v="6.34"/>
    <n v="5617"/>
    <n v="30444.14"/>
    <n v="5.42"/>
    <n v="737"/>
    <n v="5254.81"/>
    <n v="7.1300000000000008"/>
    <n v="14045"/>
    <n v="69113.919999999998"/>
    <x v="2"/>
    <x v="1"/>
    <n v="4.9208914204343177"/>
    <s v="Product3"/>
    <x v="0"/>
    <s v="Decline Year"/>
  </r>
  <r>
    <n v="1262"/>
    <d v="2013-11-12T00:00:00"/>
    <x v="3"/>
    <x v="5"/>
    <x v="5"/>
    <n v="7356"/>
    <n v="23318.52"/>
    <n v="3.17"/>
    <n v="2890"/>
    <n v="18322.599999999999"/>
    <n v="6.34"/>
    <n v="848"/>
    <n v="4596.16"/>
    <n v="5.42"/>
    <n v="1628"/>
    <n v="11607.64"/>
    <n v="7.13"/>
    <n v="12722"/>
    <n v="57844.92"/>
    <x v="2"/>
    <x v="2"/>
    <n v="4.5468416915579306"/>
    <s v="Product1"/>
    <x v="0"/>
    <s v="Decline Year"/>
  </r>
  <r>
    <n v="1263"/>
    <d v="2013-11-13T00:00:00"/>
    <x v="3"/>
    <x v="5"/>
    <x v="5"/>
    <n v="1764"/>
    <n v="5591.88"/>
    <n v="3.17"/>
    <n v="2690"/>
    <n v="17054.599999999999"/>
    <n v="6.34"/>
    <n v="4404"/>
    <n v="23869.68"/>
    <n v="5.42"/>
    <n v="642"/>
    <n v="4577.46"/>
    <n v="7.13"/>
    <n v="9500"/>
    <n v="51093.62"/>
    <x v="2"/>
    <x v="3"/>
    <n v="5.3782757894736841"/>
    <s v="Product3"/>
    <x v="0"/>
    <s v="Decline Year"/>
  </r>
  <r>
    <n v="1264"/>
    <d v="2013-11-14T00:00:00"/>
    <x v="3"/>
    <x v="5"/>
    <x v="5"/>
    <n v="6843"/>
    <n v="21692.31"/>
    <n v="3.17"/>
    <n v="495"/>
    <n v="3138.3"/>
    <n v="6.3400000000000007"/>
    <n v="2038"/>
    <n v="11045.96"/>
    <n v="5.42"/>
    <n v="1512"/>
    <n v="10780.56"/>
    <n v="7.13"/>
    <n v="10888"/>
    <n v="46657.13"/>
    <x v="2"/>
    <x v="4"/>
    <n v="4.2851882806759729"/>
    <s v="Product1"/>
    <x v="0"/>
    <s v="Decline Year"/>
  </r>
  <r>
    <n v="1265"/>
    <d v="2013-11-15T00:00:00"/>
    <x v="3"/>
    <x v="5"/>
    <x v="5"/>
    <n v="5660"/>
    <n v="17942.2"/>
    <n v="3.17"/>
    <n v="3113"/>
    <n v="19736.419999999998"/>
    <n v="6.34"/>
    <n v="891"/>
    <n v="4829.22"/>
    <n v="5.42"/>
    <n v="683"/>
    <n v="4869.79"/>
    <n v="7.13"/>
    <n v="10347"/>
    <n v="47377.63"/>
    <x v="2"/>
    <x v="5"/>
    <n v="4.5788760027060977"/>
    <s v="Product2"/>
    <x v="0"/>
    <s v="Decline Year"/>
  </r>
  <r>
    <n v="1266"/>
    <d v="2013-11-16T00:00:00"/>
    <x v="3"/>
    <x v="5"/>
    <x v="5"/>
    <n v="5984"/>
    <n v="18969.28"/>
    <n v="3.17"/>
    <n v="830"/>
    <n v="5262.2"/>
    <n v="6.34"/>
    <n v="4810"/>
    <n v="26070.2"/>
    <n v="5.42"/>
    <n v="1786"/>
    <n v="12734.18"/>
    <n v="7.13"/>
    <n v="13410"/>
    <n v="63035.86"/>
    <x v="2"/>
    <x v="6"/>
    <n v="4.7006607009694257"/>
    <s v="Product3"/>
    <x v="0"/>
    <s v="Decline Year"/>
  </r>
  <r>
    <n v="1267"/>
    <d v="2013-11-17T00:00:00"/>
    <x v="3"/>
    <x v="5"/>
    <x v="5"/>
    <n v="7324"/>
    <n v="23217.08"/>
    <n v="3.17"/>
    <n v="1890"/>
    <n v="11982.6"/>
    <n v="6.34"/>
    <n v="4894"/>
    <n v="26525.48"/>
    <n v="5.42"/>
    <n v="1631"/>
    <n v="11629.03"/>
    <n v="7.1300000000000008"/>
    <n v="15739"/>
    <n v="73354.19"/>
    <x v="2"/>
    <x v="0"/>
    <n v="4.6606639557786389"/>
    <s v="Product3"/>
    <x v="2"/>
    <s v="Decline Year"/>
  </r>
  <r>
    <n v="1268"/>
    <d v="2013-11-18T00:00:00"/>
    <x v="3"/>
    <x v="5"/>
    <x v="5"/>
    <n v="7372"/>
    <n v="23369.24"/>
    <n v="3.17"/>
    <n v="1235"/>
    <n v="7829.9"/>
    <n v="6.34"/>
    <n v="533"/>
    <n v="2888.86"/>
    <n v="5.42"/>
    <n v="261"/>
    <n v="1860.93"/>
    <n v="7.13"/>
    <n v="9401"/>
    <n v="35948.93"/>
    <x v="2"/>
    <x v="1"/>
    <n v="3.8239474523986812"/>
    <s v="Product1"/>
    <x v="1"/>
    <s v="Decline Year"/>
  </r>
  <r>
    <n v="1269"/>
    <d v="2013-11-19T00:00:00"/>
    <x v="3"/>
    <x v="5"/>
    <x v="5"/>
    <n v="3670"/>
    <n v="11633.9"/>
    <n v="3.17"/>
    <n v="3640"/>
    <n v="23077.599999999999"/>
    <n v="6.34"/>
    <n v="1958"/>
    <n v="10612.36"/>
    <n v="5.42"/>
    <n v="1011"/>
    <n v="7208.43"/>
    <n v="7.13"/>
    <n v="10279"/>
    <n v="52532.29"/>
    <x v="2"/>
    <x v="2"/>
    <n v="5.1106420858060124"/>
    <s v="Product2"/>
    <x v="0"/>
    <s v="Decline Year"/>
  </r>
  <r>
    <n v="1270"/>
    <d v="2013-11-20T00:00:00"/>
    <x v="3"/>
    <x v="5"/>
    <x v="5"/>
    <n v="5453"/>
    <n v="17286.009999999998"/>
    <n v="3.17"/>
    <n v="3284"/>
    <n v="20820.560000000001"/>
    <n v="6.3400000000000007"/>
    <n v="4166"/>
    <n v="22579.72"/>
    <n v="5.42"/>
    <n v="1391"/>
    <n v="9917.83"/>
    <n v="7.13"/>
    <n v="14294"/>
    <n v="70604.12"/>
    <x v="2"/>
    <x v="3"/>
    <n v="4.9394235343500767"/>
    <s v="Product3"/>
    <x v="2"/>
    <s v="Decline Year"/>
  </r>
  <r>
    <n v="1271"/>
    <d v="2013-11-21T00:00:00"/>
    <x v="3"/>
    <x v="5"/>
    <x v="5"/>
    <n v="337"/>
    <n v="1068.29"/>
    <n v="3.17"/>
    <n v="513"/>
    <n v="3252.42"/>
    <n v="6.34"/>
    <n v="1657"/>
    <n v="8980.94"/>
    <n v="5.42"/>
    <n v="1498"/>
    <n v="10680.74"/>
    <n v="7.13"/>
    <n v="4005"/>
    <n v="23982.39"/>
    <x v="2"/>
    <x v="4"/>
    <n v="5.9881123595505619"/>
    <s v="Product4"/>
    <x v="1"/>
    <s v="Decline Year"/>
  </r>
  <r>
    <n v="1272"/>
    <d v="2013-11-22T00:00:00"/>
    <x v="3"/>
    <x v="5"/>
    <x v="5"/>
    <n v="7521"/>
    <n v="23841.57"/>
    <n v="3.17"/>
    <n v="674"/>
    <n v="4273.16"/>
    <n v="6.34"/>
    <n v="3960"/>
    <n v="21463.200000000001"/>
    <n v="5.42"/>
    <n v="401"/>
    <n v="2859.13"/>
    <n v="7.13"/>
    <n v="12556"/>
    <n v="52437.06"/>
    <x v="2"/>
    <x v="5"/>
    <n v="4.1762551768079001"/>
    <s v="Product1"/>
    <x v="0"/>
    <s v="Decline Year"/>
  </r>
  <r>
    <n v="1273"/>
    <d v="2013-11-23T00:00:00"/>
    <x v="3"/>
    <x v="5"/>
    <x v="5"/>
    <n v="5975"/>
    <n v="18940.75"/>
    <n v="3.17"/>
    <n v="1897"/>
    <n v="12026.98"/>
    <n v="6.34"/>
    <n v="3916"/>
    <n v="21224.720000000001"/>
    <n v="5.42"/>
    <n v="253"/>
    <n v="1803.89"/>
    <n v="7.1300000000000008"/>
    <n v="12041"/>
    <n v="53996.34"/>
    <x v="2"/>
    <x v="6"/>
    <n v="4.4843733909143753"/>
    <s v="Product3"/>
    <x v="0"/>
    <s v="Decline Year"/>
  </r>
  <r>
    <n v="1274"/>
    <d v="2013-11-24T00:00:00"/>
    <x v="3"/>
    <x v="5"/>
    <x v="5"/>
    <n v="2081"/>
    <n v="6596.77"/>
    <n v="3.17"/>
    <n v="741"/>
    <n v="4697.9399999999996"/>
    <n v="6.34"/>
    <n v="3824"/>
    <n v="20726.080000000002"/>
    <n v="5.4200000000000008"/>
    <n v="493"/>
    <n v="3515.09"/>
    <n v="7.13"/>
    <n v="7139"/>
    <n v="35535.879999999997"/>
    <x v="2"/>
    <x v="0"/>
    <n v="4.9777111640285749"/>
    <s v="Product3"/>
    <x v="1"/>
    <s v="Decline Year"/>
  </r>
  <r>
    <n v="1275"/>
    <d v="2013-11-25T00:00:00"/>
    <x v="3"/>
    <x v="5"/>
    <x v="5"/>
    <n v="354"/>
    <n v="1122.18"/>
    <n v="3.17"/>
    <n v="657"/>
    <n v="4165.38"/>
    <n v="6.34"/>
    <n v="3477"/>
    <n v="18845.34"/>
    <n v="5.42"/>
    <n v="462"/>
    <n v="3294.06"/>
    <n v="7.13"/>
    <n v="4950"/>
    <n v="27426.959999999999"/>
    <x v="2"/>
    <x v="1"/>
    <n v="5.5407999999999999"/>
    <s v="Product3"/>
    <x v="1"/>
    <s v="Decline Year"/>
  </r>
  <r>
    <n v="1276"/>
    <d v="2013-11-26T00:00:00"/>
    <x v="3"/>
    <x v="5"/>
    <x v="5"/>
    <n v="1942"/>
    <n v="6156.14"/>
    <n v="3.17"/>
    <n v="609"/>
    <n v="3861.06"/>
    <n v="6.34"/>
    <n v="2878"/>
    <n v="15598.76"/>
    <n v="5.42"/>
    <n v="1149"/>
    <n v="8192.3700000000008"/>
    <n v="7.1300000000000008"/>
    <n v="6578"/>
    <n v="33808.33"/>
    <x v="2"/>
    <x v="2"/>
    <n v="5.1396062633019159"/>
    <s v="Product3"/>
    <x v="1"/>
    <s v="Decline Year"/>
  </r>
  <r>
    <n v="1277"/>
    <d v="2013-11-27T00:00:00"/>
    <x v="3"/>
    <x v="5"/>
    <x v="5"/>
    <n v="6661"/>
    <n v="21115.37"/>
    <n v="3.17"/>
    <n v="1995"/>
    <n v="12648.3"/>
    <n v="6.34"/>
    <n v="560"/>
    <n v="3035.2"/>
    <n v="5.42"/>
    <n v="1776"/>
    <n v="12662.88"/>
    <n v="7.13"/>
    <n v="10992"/>
    <n v="49461.75"/>
    <x v="2"/>
    <x v="3"/>
    <n v="4.499795305676856"/>
    <s v="Product1"/>
    <x v="0"/>
    <s v="Decline Year"/>
  </r>
  <r>
    <n v="1278"/>
    <d v="2013-11-28T00:00:00"/>
    <x v="3"/>
    <x v="5"/>
    <x v="5"/>
    <n v="7305"/>
    <n v="23156.85"/>
    <n v="3.17"/>
    <n v="2399"/>
    <n v="15209.66"/>
    <n v="6.34"/>
    <n v="629"/>
    <n v="3409.18"/>
    <n v="5.42"/>
    <n v="1322"/>
    <n v="9425.86"/>
    <n v="7.1300000000000008"/>
    <n v="11655"/>
    <n v="51201.55"/>
    <x v="2"/>
    <x v="4"/>
    <n v="4.3930973830973832"/>
    <s v="Product1"/>
    <x v="0"/>
    <s v="Decline Year"/>
  </r>
  <r>
    <n v="1279"/>
    <d v="2013-11-29T00:00:00"/>
    <x v="3"/>
    <x v="5"/>
    <x v="5"/>
    <n v="7567"/>
    <n v="23987.39"/>
    <n v="3.17"/>
    <n v="2395"/>
    <n v="15184.3"/>
    <n v="6.34"/>
    <n v="3337"/>
    <n v="18086.54"/>
    <n v="5.42"/>
    <n v="1063"/>
    <n v="7579.19"/>
    <n v="7.13"/>
    <n v="14362"/>
    <n v="64837.42"/>
    <x v="2"/>
    <x v="5"/>
    <n v="4.5145119064197186"/>
    <s v="Product1"/>
    <x v="0"/>
    <s v="Decline Year"/>
  </r>
  <r>
    <n v="1280"/>
    <d v="2013-11-30T00:00:00"/>
    <x v="3"/>
    <x v="5"/>
    <x v="5"/>
    <n v="5239"/>
    <n v="16607.63"/>
    <n v="3.17"/>
    <n v="3184"/>
    <n v="20186.560000000001"/>
    <n v="6.3400000000000007"/>
    <n v="3652"/>
    <n v="19793.84"/>
    <n v="5.42"/>
    <n v="1799"/>
    <n v="12826.87"/>
    <n v="7.1300000000000008"/>
    <n v="13874"/>
    <n v="69414.899999999994"/>
    <x v="2"/>
    <x v="6"/>
    <n v="5.0032362692806682"/>
    <s v="Product2"/>
    <x v="0"/>
    <s v="Decline Year"/>
  </r>
  <r>
    <n v="1281"/>
    <d v="2013-12-01T00:00:00"/>
    <x v="3"/>
    <x v="6"/>
    <x v="6"/>
    <n v="2677"/>
    <n v="8486.09"/>
    <n v="3.17"/>
    <n v="1376"/>
    <n v="8723.84"/>
    <n v="6.34"/>
    <n v="2608"/>
    <n v="14135.36"/>
    <n v="5.42"/>
    <n v="1531"/>
    <n v="10916.03"/>
    <n v="7.1300000000000008"/>
    <n v="8192"/>
    <n v="42261.32"/>
    <x v="2"/>
    <x v="0"/>
    <n v="5.1588525390625"/>
    <s v="Product3"/>
    <x v="0"/>
    <s v="Decline Year"/>
  </r>
  <r>
    <n v="1282"/>
    <d v="2013-12-02T00:00:00"/>
    <x v="3"/>
    <x v="6"/>
    <x v="6"/>
    <n v="7205"/>
    <n v="22839.85"/>
    <n v="3.17"/>
    <n v="378"/>
    <n v="2396.52"/>
    <n v="6.34"/>
    <n v="824"/>
    <n v="4466.08"/>
    <n v="5.42"/>
    <n v="1067"/>
    <n v="7607.71"/>
    <n v="7.13"/>
    <n v="9474"/>
    <n v="37310.160000000003"/>
    <x v="2"/>
    <x v="1"/>
    <n v="3.9381633945535151"/>
    <s v="Product1"/>
    <x v="1"/>
    <s v="Decline Year"/>
  </r>
  <r>
    <n v="1283"/>
    <d v="2013-12-03T00:00:00"/>
    <x v="3"/>
    <x v="6"/>
    <x v="6"/>
    <n v="6192"/>
    <n v="19628.64"/>
    <n v="3.17"/>
    <n v="2292"/>
    <n v="14531.28"/>
    <n v="6.34"/>
    <n v="5208"/>
    <n v="28227.360000000001"/>
    <n v="5.42"/>
    <n v="1376"/>
    <n v="9810.8799999999992"/>
    <n v="7.129999999999999"/>
    <n v="15068"/>
    <n v="72198.16"/>
    <x v="2"/>
    <x v="2"/>
    <n v="4.7914892487390501"/>
    <s v="Product3"/>
    <x v="2"/>
    <s v="Decline Year"/>
  </r>
  <r>
    <n v="1284"/>
    <d v="2013-12-04T00:00:00"/>
    <x v="3"/>
    <x v="6"/>
    <x v="6"/>
    <n v="6586"/>
    <n v="20877.62"/>
    <n v="3.17"/>
    <n v="2262"/>
    <n v="14341.08"/>
    <n v="6.34"/>
    <n v="5119"/>
    <n v="27744.98"/>
    <n v="5.42"/>
    <n v="1383"/>
    <n v="9860.7900000000009"/>
    <n v="7.1300000000000008"/>
    <n v="15350"/>
    <n v="72824.47"/>
    <x v="2"/>
    <x v="3"/>
    <n v="4.7442651465798047"/>
    <s v="Product3"/>
    <x v="2"/>
    <s v="Decline Year"/>
  </r>
  <r>
    <n v="1285"/>
    <d v="2013-12-05T00:00:00"/>
    <x v="3"/>
    <x v="6"/>
    <x v="6"/>
    <n v="6285"/>
    <n v="19923.45"/>
    <n v="3.17"/>
    <n v="549"/>
    <n v="3480.66"/>
    <n v="6.34"/>
    <n v="4250"/>
    <n v="23035"/>
    <n v="5.42"/>
    <n v="404"/>
    <n v="2880.52"/>
    <n v="7.13"/>
    <n v="11488"/>
    <n v="49319.63"/>
    <x v="2"/>
    <x v="4"/>
    <n v="4.2931432799442897"/>
    <s v="Product3"/>
    <x v="0"/>
    <s v="Decline Year"/>
  </r>
  <r>
    <n v="1286"/>
    <d v="2013-12-06T00:00:00"/>
    <x v="3"/>
    <x v="6"/>
    <x v="6"/>
    <n v="4297"/>
    <n v="13621.49"/>
    <n v="3.17"/>
    <n v="3406"/>
    <n v="21594.04"/>
    <n v="6.34"/>
    <n v="4753"/>
    <n v="25761.26"/>
    <n v="5.42"/>
    <n v="1219"/>
    <n v="8691.4699999999993"/>
    <n v="7.13"/>
    <n v="13675"/>
    <n v="69668.259999999995"/>
    <x v="2"/>
    <x v="5"/>
    <n v="5.0945711151736743"/>
    <s v="Product3"/>
    <x v="0"/>
    <s v="Decline Year"/>
  </r>
  <r>
    <n v="1287"/>
    <d v="2013-12-07T00:00:00"/>
    <x v="3"/>
    <x v="6"/>
    <x v="6"/>
    <n v="3250"/>
    <n v="10302.5"/>
    <n v="3.17"/>
    <n v="1022"/>
    <n v="6479.48"/>
    <n v="6.34"/>
    <n v="648"/>
    <n v="3512.16"/>
    <n v="5.42"/>
    <n v="456"/>
    <n v="3251.28"/>
    <n v="7.1300000000000008"/>
    <n v="5376"/>
    <n v="23545.42"/>
    <x v="2"/>
    <x v="6"/>
    <n v="4.3797284226190474"/>
    <s v="Product1"/>
    <x v="1"/>
    <s v="Decline Year"/>
  </r>
  <r>
    <n v="1288"/>
    <d v="2013-12-08T00:00:00"/>
    <x v="3"/>
    <x v="6"/>
    <x v="6"/>
    <n v="5390"/>
    <n v="17086.3"/>
    <n v="3.17"/>
    <n v="3702"/>
    <n v="23470.68"/>
    <n v="6.34"/>
    <n v="4055"/>
    <n v="21978.1"/>
    <n v="5.42"/>
    <n v="489"/>
    <n v="3486.57"/>
    <n v="7.13"/>
    <n v="13636"/>
    <n v="66021.649999999994"/>
    <x v="2"/>
    <x v="0"/>
    <n v="4.8417167791141091"/>
    <s v="Product2"/>
    <x v="0"/>
    <s v="Decline Year"/>
  </r>
  <r>
    <n v="1289"/>
    <d v="2013-12-09T00:00:00"/>
    <x v="3"/>
    <x v="6"/>
    <x v="6"/>
    <n v="1084"/>
    <n v="3436.28"/>
    <n v="3.17"/>
    <n v="1530"/>
    <n v="9700.2000000000007"/>
    <n v="6.3400000000000007"/>
    <n v="3054"/>
    <n v="16552.68"/>
    <n v="5.42"/>
    <n v="1760"/>
    <n v="12548.8"/>
    <n v="7.13"/>
    <n v="7428"/>
    <n v="42237.96"/>
    <x v="2"/>
    <x v="1"/>
    <n v="5.6863166397415181"/>
    <s v="Product3"/>
    <x v="0"/>
    <s v="Decline Year"/>
  </r>
  <r>
    <n v="1290"/>
    <d v="2013-12-10T00:00:00"/>
    <x v="3"/>
    <x v="6"/>
    <x v="6"/>
    <n v="292"/>
    <n v="925.64"/>
    <n v="3.17"/>
    <n v="2148"/>
    <n v="13618.32"/>
    <n v="6.34"/>
    <n v="2037"/>
    <n v="11040.54"/>
    <n v="5.4200000000000008"/>
    <n v="1973"/>
    <n v="14067.49"/>
    <n v="7.13"/>
    <n v="6450"/>
    <n v="39651.99"/>
    <x v="2"/>
    <x v="2"/>
    <n v="6.1475953488372088"/>
    <s v="Product4"/>
    <x v="1"/>
    <s v="Decline Year"/>
  </r>
  <r>
    <n v="1291"/>
    <d v="2013-12-11T00:00:00"/>
    <x v="3"/>
    <x v="6"/>
    <x v="6"/>
    <n v="861"/>
    <n v="2729.37"/>
    <n v="3.17"/>
    <n v="2356"/>
    <n v="14937.04"/>
    <n v="6.3400000000000007"/>
    <n v="1131"/>
    <n v="6130.02"/>
    <n v="5.4200000000000008"/>
    <n v="1404"/>
    <n v="10010.52"/>
    <n v="7.13"/>
    <n v="5752"/>
    <n v="33806.949999999997"/>
    <x v="2"/>
    <x v="3"/>
    <n v="5.8774252433936018"/>
    <s v="Product2"/>
    <x v="1"/>
    <s v="Decline Year"/>
  </r>
  <r>
    <n v="1292"/>
    <d v="2013-12-12T00:00:00"/>
    <x v="3"/>
    <x v="6"/>
    <x v="6"/>
    <n v="5712"/>
    <n v="18107.04"/>
    <n v="3.17"/>
    <n v="1563"/>
    <n v="9909.42"/>
    <n v="6.34"/>
    <n v="3032"/>
    <n v="16433.439999999999"/>
    <n v="5.42"/>
    <n v="980"/>
    <n v="6987.4"/>
    <n v="7.13"/>
    <n v="11287"/>
    <n v="51437.3"/>
    <x v="2"/>
    <x v="4"/>
    <n v="4.5572162665012845"/>
    <s v="Product1"/>
    <x v="0"/>
    <s v="Decline Year"/>
  </r>
  <r>
    <n v="1293"/>
    <d v="2013-12-13T00:00:00"/>
    <x v="3"/>
    <x v="6"/>
    <x v="6"/>
    <n v="3298"/>
    <n v="10454.66"/>
    <n v="3.17"/>
    <n v="2340"/>
    <n v="14835.6"/>
    <n v="6.34"/>
    <n v="1423"/>
    <n v="7712.66"/>
    <n v="5.42"/>
    <n v="495"/>
    <n v="3529.35"/>
    <n v="7.13"/>
    <n v="7556"/>
    <n v="36532.269999999997"/>
    <x v="2"/>
    <x v="5"/>
    <n v="4.8348689782953942"/>
    <s v="Product2"/>
    <x v="1"/>
    <s v="Decline Year"/>
  </r>
  <r>
    <n v="1294"/>
    <d v="2013-12-14T00:00:00"/>
    <x v="3"/>
    <x v="6"/>
    <x v="6"/>
    <n v="5546"/>
    <n v="17580.82"/>
    <n v="3.17"/>
    <n v="2980"/>
    <n v="18893.2"/>
    <n v="6.34"/>
    <n v="4035"/>
    <n v="21869.7"/>
    <n v="5.42"/>
    <n v="889"/>
    <n v="6338.57"/>
    <n v="7.13"/>
    <n v="13450"/>
    <n v="64682.29"/>
    <x v="2"/>
    <x v="6"/>
    <n v="4.8090921933085502"/>
    <s v="Product3"/>
    <x v="0"/>
    <s v="Decline Year"/>
  </r>
  <r>
    <n v="1295"/>
    <d v="2013-12-15T00:00:00"/>
    <x v="3"/>
    <x v="6"/>
    <x v="6"/>
    <n v="1510"/>
    <n v="4786.7"/>
    <n v="3.17"/>
    <n v="1771"/>
    <n v="11228.14"/>
    <n v="6.34"/>
    <n v="4093"/>
    <n v="22184.06"/>
    <n v="5.42"/>
    <n v="1381"/>
    <n v="9846.5300000000007"/>
    <n v="7.1300000000000008"/>
    <n v="8755"/>
    <n v="48045.43"/>
    <x v="2"/>
    <x v="0"/>
    <n v="5.4877704169046257"/>
    <s v="Product3"/>
    <x v="0"/>
    <s v="Decline Year"/>
  </r>
  <r>
    <n v="1296"/>
    <d v="2013-12-16T00:00:00"/>
    <x v="3"/>
    <x v="6"/>
    <x v="6"/>
    <n v="3593"/>
    <n v="11389.81"/>
    <n v="3.17"/>
    <n v="2902"/>
    <n v="18398.68"/>
    <n v="6.34"/>
    <n v="2325"/>
    <n v="12601.5"/>
    <n v="5.42"/>
    <n v="1364"/>
    <n v="9725.32"/>
    <n v="7.13"/>
    <n v="10184"/>
    <n v="52115.31"/>
    <x v="2"/>
    <x v="1"/>
    <n v="5.1173713668499605"/>
    <s v="Product2"/>
    <x v="0"/>
    <s v="Decline Year"/>
  </r>
  <r>
    <n v="1297"/>
    <d v="2013-12-17T00:00:00"/>
    <x v="3"/>
    <x v="6"/>
    <x v="6"/>
    <n v="6935"/>
    <n v="21983.95"/>
    <n v="3.17"/>
    <n v="634"/>
    <n v="4019.56"/>
    <n v="6.34"/>
    <n v="2606"/>
    <n v="14124.52"/>
    <n v="5.42"/>
    <n v="1138"/>
    <n v="8113.94"/>
    <n v="7.13"/>
    <n v="11313"/>
    <n v="48241.97"/>
    <x v="2"/>
    <x v="2"/>
    <n v="4.2642950587819328"/>
    <s v="Product1"/>
    <x v="0"/>
    <s v="Decline Year"/>
  </r>
  <r>
    <n v="1298"/>
    <d v="2013-12-18T00:00:00"/>
    <x v="3"/>
    <x v="6"/>
    <x v="6"/>
    <n v="771"/>
    <n v="2444.0700000000002"/>
    <n v="3.17"/>
    <n v="2936"/>
    <n v="18614.240000000002"/>
    <n v="6.3400000000000007"/>
    <n v="757"/>
    <n v="4102.9399999999996"/>
    <n v="5.419999999999999"/>
    <n v="1491"/>
    <n v="10630.83"/>
    <n v="7.13"/>
    <n v="5955"/>
    <n v="35792.080000000002"/>
    <x v="2"/>
    <x v="3"/>
    <n v="6.0104248530646522"/>
    <s v="Product2"/>
    <x v="1"/>
    <s v="Decline Year"/>
  </r>
  <r>
    <n v="1299"/>
    <d v="2013-12-19T00:00:00"/>
    <x v="3"/>
    <x v="6"/>
    <x v="6"/>
    <n v="1498"/>
    <n v="4748.66"/>
    <n v="3.17"/>
    <n v="3339"/>
    <n v="21169.26"/>
    <n v="6.34"/>
    <n v="1465"/>
    <n v="7940.3"/>
    <n v="5.42"/>
    <n v="584"/>
    <n v="4163.92"/>
    <n v="7.13"/>
    <n v="6886"/>
    <n v="38022.14"/>
    <x v="2"/>
    <x v="4"/>
    <n v="5.5216584374092363"/>
    <s v="Product2"/>
    <x v="1"/>
    <s v="Decline Year"/>
  </r>
  <r>
    <n v="1300"/>
    <d v="2013-12-20T00:00:00"/>
    <x v="3"/>
    <x v="6"/>
    <x v="6"/>
    <n v="3150"/>
    <n v="9985.5"/>
    <n v="3.17"/>
    <n v="2898"/>
    <n v="18373.32"/>
    <n v="6.34"/>
    <n v="2515"/>
    <n v="13631.3"/>
    <n v="5.42"/>
    <n v="1726"/>
    <n v="12306.38"/>
    <n v="7.13"/>
    <n v="10289"/>
    <n v="54296.5"/>
    <x v="2"/>
    <x v="5"/>
    <n v="5.2771406356302846"/>
    <s v="Product2"/>
    <x v="0"/>
    <s v="Decline Year"/>
  </r>
  <r>
    <n v="1301"/>
    <d v="2013-12-21T00:00:00"/>
    <x v="3"/>
    <x v="6"/>
    <x v="6"/>
    <n v="839"/>
    <n v="2659.63"/>
    <n v="3.17"/>
    <n v="3861"/>
    <n v="24478.74"/>
    <n v="6.3400000000000007"/>
    <n v="596"/>
    <n v="3230.32"/>
    <n v="5.42"/>
    <n v="1393"/>
    <n v="9932.09"/>
    <n v="7.13"/>
    <n v="6689"/>
    <n v="40300.78"/>
    <x v="2"/>
    <x v="6"/>
    <n v="6.0249334728658992"/>
    <s v="Product2"/>
    <x v="0"/>
    <s v="Decline Year"/>
  </r>
  <r>
    <n v="1302"/>
    <d v="2013-12-22T00:00:00"/>
    <x v="3"/>
    <x v="6"/>
    <x v="6"/>
    <n v="2791"/>
    <n v="8847.4699999999993"/>
    <n v="3.17"/>
    <n v="2062"/>
    <n v="13073.08"/>
    <n v="6.34"/>
    <n v="2428"/>
    <n v="13159.76"/>
    <n v="5.42"/>
    <n v="1962"/>
    <n v="13989.06"/>
    <n v="7.13"/>
    <n v="9243"/>
    <n v="49069.37"/>
    <x v="2"/>
    <x v="0"/>
    <n v="5.3088142378015801"/>
    <s v="Product4"/>
    <x v="0"/>
    <s v="Decline Year"/>
  </r>
  <r>
    <n v="1303"/>
    <d v="2013-12-23T00:00:00"/>
    <x v="3"/>
    <x v="6"/>
    <x v="6"/>
    <n v="3889"/>
    <n v="12328.13"/>
    <n v="3.17"/>
    <n v="2819"/>
    <n v="17872.46"/>
    <n v="6.34"/>
    <n v="1519"/>
    <n v="8232.98"/>
    <n v="5.42"/>
    <n v="300"/>
    <n v="2139"/>
    <n v="7.13"/>
    <n v="8527"/>
    <n v="40572.57"/>
    <x v="2"/>
    <x v="1"/>
    <n v="4.7581294710918263"/>
    <s v="Product2"/>
    <x v="0"/>
    <s v="Decline Year"/>
  </r>
  <r>
    <n v="1304"/>
    <d v="2013-12-24T00:00:00"/>
    <x v="3"/>
    <x v="6"/>
    <x v="6"/>
    <n v="6115"/>
    <n v="19384.55"/>
    <n v="3.17"/>
    <n v="2717"/>
    <n v="17225.78"/>
    <n v="6.34"/>
    <n v="3430"/>
    <n v="18590.599999999999"/>
    <n v="5.42"/>
    <n v="448"/>
    <n v="3194.24"/>
    <n v="7.13"/>
    <n v="12710"/>
    <n v="58395.17"/>
    <x v="2"/>
    <x v="2"/>
    <n v="4.5944272226593235"/>
    <s v="Product1"/>
    <x v="0"/>
    <s v="Decline Year"/>
  </r>
  <r>
    <n v="1305"/>
    <d v="2013-12-25T00:00:00"/>
    <x v="3"/>
    <x v="6"/>
    <x v="6"/>
    <n v="305"/>
    <n v="966.85"/>
    <n v="3.17"/>
    <n v="3742"/>
    <n v="23724.28"/>
    <n v="6.34"/>
    <n v="466"/>
    <n v="2525.7199999999998"/>
    <n v="5.42"/>
    <n v="538"/>
    <n v="3835.94"/>
    <n v="7.13"/>
    <n v="5051"/>
    <n v="31052.79"/>
    <x v="2"/>
    <x v="3"/>
    <n v="6.1478499307067906"/>
    <s v="Product2"/>
    <x v="1"/>
    <s v="Decline Year"/>
  </r>
  <r>
    <n v="1306"/>
    <d v="2013-12-26T00:00:00"/>
    <x v="3"/>
    <x v="6"/>
    <x v="6"/>
    <n v="3155"/>
    <n v="10001.35"/>
    <n v="3.17"/>
    <n v="3548"/>
    <n v="22494.32"/>
    <n v="6.34"/>
    <n v="3326"/>
    <n v="18026.919999999998"/>
    <n v="5.419999999999999"/>
    <n v="1176"/>
    <n v="8384.8799999999992"/>
    <n v="7.129999999999999"/>
    <n v="11205"/>
    <n v="58907.47"/>
    <x v="2"/>
    <x v="4"/>
    <n v="5.257248549754574"/>
    <s v="Product2"/>
    <x v="0"/>
    <s v="Decline Year"/>
  </r>
  <r>
    <n v="1307"/>
    <d v="2013-12-27T00:00:00"/>
    <x v="3"/>
    <x v="6"/>
    <x v="6"/>
    <n v="384"/>
    <n v="1217.28"/>
    <n v="3.17"/>
    <n v="837"/>
    <n v="5306.58"/>
    <n v="6.34"/>
    <n v="645"/>
    <n v="3495.9"/>
    <n v="5.42"/>
    <n v="1276"/>
    <n v="9097.8799999999992"/>
    <n v="7.129999999999999"/>
    <n v="3142"/>
    <n v="19117.64"/>
    <x v="2"/>
    <x v="5"/>
    <n v="6.0845448758752383"/>
    <s v="Product4"/>
    <x v="1"/>
    <s v="Decline Year"/>
  </r>
  <r>
    <n v="1308"/>
    <d v="2013-12-28T00:00:00"/>
    <x v="3"/>
    <x v="6"/>
    <x v="6"/>
    <n v="569"/>
    <n v="1803.73"/>
    <n v="3.17"/>
    <n v="3029"/>
    <n v="19203.86"/>
    <n v="6.34"/>
    <n v="3236"/>
    <n v="17539.12"/>
    <n v="5.42"/>
    <n v="954"/>
    <n v="6802.02"/>
    <n v="7.1300000000000008"/>
    <n v="7788"/>
    <n v="45348.73"/>
    <x v="2"/>
    <x v="6"/>
    <n v="5.8228980482794048"/>
    <s v="Product2"/>
    <x v="0"/>
    <s v="Decline Year"/>
  </r>
  <r>
    <n v="1309"/>
    <d v="2013-12-29T00:00:00"/>
    <x v="3"/>
    <x v="6"/>
    <x v="6"/>
    <n v="2083"/>
    <n v="6603.11"/>
    <n v="3.17"/>
    <n v="2572"/>
    <n v="16306.48"/>
    <n v="6.34"/>
    <n v="2253"/>
    <n v="12211.26"/>
    <n v="5.42"/>
    <n v="314"/>
    <n v="2238.8200000000002"/>
    <n v="7.1300000000000008"/>
    <n v="7222"/>
    <n v="37359.67"/>
    <x v="2"/>
    <x v="0"/>
    <n v="5.1730365549709223"/>
    <s v="Product2"/>
    <x v="1"/>
    <s v="Decline Year"/>
  </r>
  <r>
    <n v="1310"/>
    <d v="2013-12-30T00:00:00"/>
    <x v="3"/>
    <x v="6"/>
    <x v="6"/>
    <n v="7876"/>
    <n v="24966.92"/>
    <n v="3.17"/>
    <n v="3021"/>
    <n v="19153.14"/>
    <n v="6.34"/>
    <n v="4604"/>
    <n v="24953.68"/>
    <n v="5.42"/>
    <n v="1097"/>
    <n v="7821.61"/>
    <n v="7.13"/>
    <n v="16598"/>
    <n v="76895.350000000006"/>
    <x v="2"/>
    <x v="1"/>
    <n v="4.6328081696589951"/>
    <s v="Product1"/>
    <x v="2"/>
    <s v="Decline Year"/>
  </r>
  <r>
    <n v="1311"/>
    <d v="2014-01-01T00:00:00"/>
    <x v="4"/>
    <x v="7"/>
    <x v="7"/>
    <n v="3352"/>
    <n v="10625.84"/>
    <n v="3.17"/>
    <n v="1349"/>
    <n v="8552.66"/>
    <n v="6.34"/>
    <n v="5140"/>
    <n v="27858.799999999999"/>
    <n v="5.42"/>
    <n v="1331"/>
    <n v="9490.0300000000007"/>
    <n v="7.1300000000000008"/>
    <n v="11172"/>
    <n v="56527.33"/>
    <x v="3"/>
    <x v="3"/>
    <n v="5.0597323666308629"/>
    <s v="Product3"/>
    <x v="0"/>
    <s v="Growth Year"/>
  </r>
  <r>
    <n v="1312"/>
    <d v="2014-01-02T00:00:00"/>
    <x v="4"/>
    <x v="7"/>
    <x v="7"/>
    <n v="6998"/>
    <n v="22183.66"/>
    <n v="3.17"/>
    <n v="3995"/>
    <n v="25328.3"/>
    <n v="6.34"/>
    <n v="4395"/>
    <n v="23820.9"/>
    <n v="5.42"/>
    <n v="269"/>
    <n v="1917.97"/>
    <n v="7.13"/>
    <n v="15657"/>
    <n v="73250.83"/>
    <x v="3"/>
    <x v="4"/>
    <n v="4.6784716101424282"/>
    <s v="Product2"/>
    <x v="2"/>
    <s v="Growth Year"/>
  </r>
  <r>
    <n v="1313"/>
    <d v="2014-01-03T00:00:00"/>
    <x v="4"/>
    <x v="7"/>
    <x v="7"/>
    <n v="605"/>
    <n v="1917.85"/>
    <n v="3.17"/>
    <n v="615"/>
    <n v="3899.1"/>
    <n v="6.34"/>
    <n v="1604"/>
    <n v="8693.68"/>
    <n v="5.42"/>
    <n v="1050"/>
    <n v="7486.5"/>
    <n v="7.13"/>
    <n v="3874"/>
    <n v="21997.13"/>
    <x v="3"/>
    <x v="5"/>
    <n v="5.6781440371708829"/>
    <s v="Product3"/>
    <x v="1"/>
    <s v="Growth Year"/>
  </r>
  <r>
    <n v="1314"/>
    <d v="2014-01-04T00:00:00"/>
    <x v="4"/>
    <x v="7"/>
    <x v="7"/>
    <n v="2475"/>
    <n v="7845.75"/>
    <n v="3.17"/>
    <n v="760"/>
    <n v="4818.3999999999996"/>
    <n v="6.34"/>
    <n v="4098"/>
    <n v="22211.16"/>
    <n v="5.42"/>
    <n v="1913"/>
    <n v="13639.69"/>
    <n v="7.13"/>
    <n v="9246"/>
    <n v="48515"/>
    <x v="3"/>
    <x v="6"/>
    <n v="5.2471338957386982"/>
    <s v="Product3"/>
    <x v="0"/>
    <s v="Growth Year"/>
  </r>
  <r>
    <n v="1315"/>
    <d v="2014-01-05T00:00:00"/>
    <x v="4"/>
    <x v="7"/>
    <x v="7"/>
    <n v="5166"/>
    <n v="16376.22"/>
    <n v="3.17"/>
    <n v="2570"/>
    <n v="16293.8"/>
    <n v="6.34"/>
    <n v="4661"/>
    <n v="25262.62"/>
    <n v="5.42"/>
    <n v="1214"/>
    <n v="8655.82"/>
    <n v="7.13"/>
    <n v="13611"/>
    <n v="66588.460000000006"/>
    <x v="3"/>
    <x v="0"/>
    <n v="4.8922533245169353"/>
    <s v="Product3"/>
    <x v="0"/>
    <s v="Growth Year"/>
  </r>
  <r>
    <n v="1316"/>
    <d v="2014-01-06T00:00:00"/>
    <x v="4"/>
    <x v="7"/>
    <x v="7"/>
    <n v="3060"/>
    <n v="9700.2000000000007"/>
    <n v="3.17"/>
    <n v="1087"/>
    <n v="6891.58"/>
    <n v="6.34"/>
    <n v="1704"/>
    <n v="9235.68"/>
    <n v="5.42"/>
    <n v="293"/>
    <n v="2089.09"/>
    <n v="7.1300000000000008"/>
    <n v="6144"/>
    <n v="27916.55"/>
    <x v="3"/>
    <x v="1"/>
    <n v="4.5437093098958332"/>
    <s v="Product1"/>
    <x v="1"/>
    <s v="Growth Year"/>
  </r>
  <r>
    <n v="1317"/>
    <d v="2014-01-07T00:00:00"/>
    <x v="4"/>
    <x v="7"/>
    <x v="7"/>
    <n v="4095"/>
    <n v="12981.15"/>
    <n v="3.17"/>
    <n v="3980"/>
    <n v="25233.200000000001"/>
    <n v="6.34"/>
    <n v="3550"/>
    <n v="19241"/>
    <n v="5.42"/>
    <n v="1094"/>
    <n v="7800.22"/>
    <n v="7.13"/>
    <n v="12719"/>
    <n v="65255.57"/>
    <x v="3"/>
    <x v="2"/>
    <n v="5.1305582199858479"/>
    <s v="Product2"/>
    <x v="0"/>
    <s v="Growth Year"/>
  </r>
  <r>
    <n v="1318"/>
    <d v="2014-01-08T00:00:00"/>
    <x v="4"/>
    <x v="7"/>
    <x v="7"/>
    <n v="3908"/>
    <n v="12388.36"/>
    <n v="3.17"/>
    <n v="2742"/>
    <n v="17384.28"/>
    <n v="6.34"/>
    <n v="2943"/>
    <n v="15951.06"/>
    <n v="5.42"/>
    <n v="1920"/>
    <n v="13689.6"/>
    <n v="7.13"/>
    <n v="11513"/>
    <n v="59413.3"/>
    <x v="3"/>
    <x v="3"/>
    <n v="5.1605402588378357"/>
    <s v="Product2"/>
    <x v="0"/>
    <s v="Growth Year"/>
  </r>
  <r>
    <n v="1319"/>
    <d v="2014-01-09T00:00:00"/>
    <x v="4"/>
    <x v="7"/>
    <x v="7"/>
    <n v="5566"/>
    <n v="17644.22"/>
    <n v="3.17"/>
    <n v="1479"/>
    <n v="9376.86"/>
    <n v="6.3400000000000007"/>
    <n v="346"/>
    <n v="1875.32"/>
    <n v="5.42"/>
    <n v="727"/>
    <n v="5183.51"/>
    <n v="7.13"/>
    <n v="8118"/>
    <n v="34079.910000000003"/>
    <x v="3"/>
    <x v="4"/>
    <n v="4.1980672579453069"/>
    <s v="Product1"/>
    <x v="1"/>
    <s v="Growth Year"/>
  </r>
  <r>
    <n v="1320"/>
    <d v="2014-01-10T00:00:00"/>
    <x v="4"/>
    <x v="7"/>
    <x v="7"/>
    <n v="4557"/>
    <n v="14445.69"/>
    <n v="3.17"/>
    <n v="3804"/>
    <n v="24117.360000000001"/>
    <n v="6.34"/>
    <n v="4909"/>
    <n v="26606.78"/>
    <n v="5.42"/>
    <n v="434"/>
    <n v="3094.42"/>
    <n v="7.13"/>
    <n v="13704"/>
    <n v="68264.25"/>
    <x v="3"/>
    <x v="5"/>
    <n v="4.9813375656742558"/>
    <s v="Product3"/>
    <x v="0"/>
    <s v="Growth Year"/>
  </r>
  <r>
    <n v="1321"/>
    <d v="2014-01-11T00:00:00"/>
    <x v="4"/>
    <x v="7"/>
    <x v="7"/>
    <n v="6681"/>
    <n v="21178.77"/>
    <n v="3.17"/>
    <n v="2557"/>
    <n v="16211.38"/>
    <n v="6.34"/>
    <n v="4593"/>
    <n v="24894.06"/>
    <n v="5.42"/>
    <n v="897"/>
    <n v="6395.61"/>
    <n v="7.13"/>
    <n v="14728"/>
    <n v="68679.820000000007"/>
    <x v="3"/>
    <x v="6"/>
    <n v="4.663214285714286"/>
    <s v="Product3"/>
    <x v="0"/>
    <s v="Growth Year"/>
  </r>
  <r>
    <n v="1322"/>
    <d v="2014-01-12T00:00:00"/>
    <x v="4"/>
    <x v="7"/>
    <x v="7"/>
    <n v="7778"/>
    <n v="24656.26"/>
    <n v="3.17"/>
    <n v="2576"/>
    <n v="16331.84"/>
    <n v="6.34"/>
    <n v="4692"/>
    <n v="25430.639999999999"/>
    <n v="5.42"/>
    <n v="448"/>
    <n v="3194.24"/>
    <n v="7.13"/>
    <n v="15494"/>
    <n v="69612.98"/>
    <x v="3"/>
    <x v="0"/>
    <n v="4.4928991867819796"/>
    <s v="Product3"/>
    <x v="0"/>
    <s v="Growth Year"/>
  </r>
  <r>
    <n v="1323"/>
    <d v="2014-01-13T00:00:00"/>
    <x v="4"/>
    <x v="7"/>
    <x v="7"/>
    <n v="515"/>
    <n v="1632.55"/>
    <n v="3.17"/>
    <n v="3922"/>
    <n v="24865.48"/>
    <n v="6.34"/>
    <n v="2076"/>
    <n v="11251.92"/>
    <n v="5.42"/>
    <n v="678"/>
    <n v="4834.1400000000003"/>
    <n v="7.1300000000000008"/>
    <n v="7191"/>
    <n v="42584.09"/>
    <x v="3"/>
    <x v="1"/>
    <n v="5.921859268530107"/>
    <s v="Product2"/>
    <x v="0"/>
    <s v="Growth Year"/>
  </r>
  <r>
    <n v="1324"/>
    <d v="2014-01-14T00:00:00"/>
    <x v="4"/>
    <x v="7"/>
    <x v="7"/>
    <n v="2733"/>
    <n v="8663.61"/>
    <n v="3.17"/>
    <n v="569"/>
    <n v="3607.46"/>
    <n v="6.34"/>
    <n v="678"/>
    <n v="3674.76"/>
    <n v="5.42"/>
    <n v="734"/>
    <n v="5233.42"/>
    <n v="7.13"/>
    <n v="4714"/>
    <n v="21179.25"/>
    <x v="3"/>
    <x v="2"/>
    <n v="4.4928404751803139"/>
    <s v="Product1"/>
    <x v="1"/>
    <s v="Growth Year"/>
  </r>
  <r>
    <n v="1325"/>
    <d v="2014-01-15T00:00:00"/>
    <x v="4"/>
    <x v="7"/>
    <x v="7"/>
    <n v="5667"/>
    <n v="17964.39"/>
    <n v="3.17"/>
    <n v="2785"/>
    <n v="17656.900000000001"/>
    <n v="6.3400000000000007"/>
    <n v="4610"/>
    <n v="24986.2"/>
    <n v="5.42"/>
    <n v="1096"/>
    <n v="7814.48"/>
    <n v="7.13"/>
    <n v="14158"/>
    <n v="68421.97"/>
    <x v="3"/>
    <x v="3"/>
    <n v="4.8327426190139855"/>
    <s v="Product3"/>
    <x v="0"/>
    <s v="Growth Year"/>
  </r>
  <r>
    <n v="1326"/>
    <d v="2014-01-16T00:00:00"/>
    <x v="4"/>
    <x v="7"/>
    <x v="7"/>
    <n v="370"/>
    <n v="1172.9000000000001"/>
    <n v="3.17"/>
    <n v="2222"/>
    <n v="14087.48"/>
    <n v="6.34"/>
    <n v="5595"/>
    <n v="30324.9"/>
    <n v="5.42"/>
    <n v="521"/>
    <n v="3714.73"/>
    <n v="7.13"/>
    <n v="8708"/>
    <n v="49300.01"/>
    <x v="3"/>
    <x v="4"/>
    <n v="5.6614618741387233"/>
    <s v="Product3"/>
    <x v="0"/>
    <s v="Growth Year"/>
  </r>
  <r>
    <n v="1327"/>
    <d v="2014-01-17T00:00:00"/>
    <x v="4"/>
    <x v="7"/>
    <x v="7"/>
    <n v="3037"/>
    <n v="9627.2900000000009"/>
    <n v="3.17"/>
    <n v="3900"/>
    <n v="24726"/>
    <n v="6.34"/>
    <n v="4931"/>
    <n v="26726.02"/>
    <n v="5.42"/>
    <n v="1292"/>
    <n v="9211.9599999999991"/>
    <n v="7.129999999999999"/>
    <n v="13160"/>
    <n v="70291.27"/>
    <x v="3"/>
    <x v="5"/>
    <n v="5.3412819148936173"/>
    <s v="Product3"/>
    <x v="2"/>
    <s v="Growth Year"/>
  </r>
  <r>
    <n v="1328"/>
    <d v="2014-01-18T00:00:00"/>
    <x v="4"/>
    <x v="7"/>
    <x v="7"/>
    <n v="5167"/>
    <n v="16379.39"/>
    <n v="3.17"/>
    <n v="1698"/>
    <n v="10765.32"/>
    <n v="6.34"/>
    <n v="4638"/>
    <n v="25137.96"/>
    <n v="5.42"/>
    <n v="429"/>
    <n v="3058.77"/>
    <n v="7.13"/>
    <n v="11932"/>
    <n v="55341.440000000002"/>
    <x v="3"/>
    <x v="6"/>
    <n v="4.638069057995307"/>
    <s v="Product3"/>
    <x v="0"/>
    <s v="Growth Year"/>
  </r>
  <r>
    <n v="1329"/>
    <d v="2014-01-19T00:00:00"/>
    <x v="4"/>
    <x v="7"/>
    <x v="7"/>
    <n v="5692"/>
    <n v="18043.64"/>
    <n v="3.17"/>
    <n v="2541"/>
    <n v="16109.94"/>
    <n v="6.34"/>
    <n v="373"/>
    <n v="2021.66"/>
    <n v="5.42"/>
    <n v="1078"/>
    <n v="7686.14"/>
    <n v="7.13"/>
    <n v="9684"/>
    <n v="43861.38"/>
    <x v="3"/>
    <x v="0"/>
    <n v="4.5292627013630726"/>
    <s v="Product1"/>
    <x v="0"/>
    <s v="Growth Year"/>
  </r>
  <r>
    <n v="1330"/>
    <d v="2014-01-20T00:00:00"/>
    <x v="4"/>
    <x v="7"/>
    <x v="7"/>
    <n v="4420"/>
    <n v="14011.4"/>
    <n v="3.17"/>
    <n v="2994"/>
    <n v="18981.96"/>
    <n v="6.34"/>
    <n v="683"/>
    <n v="3701.86"/>
    <n v="5.42"/>
    <n v="1622"/>
    <n v="11564.86"/>
    <n v="7.1300000000000008"/>
    <n v="9719"/>
    <n v="48260.08"/>
    <x v="3"/>
    <x v="1"/>
    <n v="4.9655396645745453"/>
    <s v="Product2"/>
    <x v="0"/>
    <s v="Growth Year"/>
  </r>
  <r>
    <n v="1331"/>
    <d v="2014-01-21T00:00:00"/>
    <x v="4"/>
    <x v="7"/>
    <x v="7"/>
    <n v="7581"/>
    <n v="24031.77"/>
    <n v="3.17"/>
    <n v="2262"/>
    <n v="14341.08"/>
    <n v="6.34"/>
    <n v="323"/>
    <n v="1750.66"/>
    <n v="5.42"/>
    <n v="418"/>
    <n v="2980.34"/>
    <n v="7.1300000000000008"/>
    <n v="10584"/>
    <n v="43103.85"/>
    <x v="3"/>
    <x v="2"/>
    <n v="4.0725481859410433"/>
    <s v="Product1"/>
    <x v="0"/>
    <s v="Growth Year"/>
  </r>
  <r>
    <n v="1332"/>
    <d v="2014-01-22T00:00:00"/>
    <x v="4"/>
    <x v="7"/>
    <x v="7"/>
    <n v="7032"/>
    <n v="22291.439999999999"/>
    <n v="3.17"/>
    <n v="2810"/>
    <n v="17815.400000000001"/>
    <n v="6.3400000000000007"/>
    <n v="3379"/>
    <n v="18314.18"/>
    <n v="5.42"/>
    <n v="677"/>
    <n v="4827.01"/>
    <n v="7.13"/>
    <n v="13898"/>
    <n v="63248.03"/>
    <x v="3"/>
    <x v="3"/>
    <n v="4.5508727874514321"/>
    <s v="Product1"/>
    <x v="0"/>
    <s v="Growth Year"/>
  </r>
  <r>
    <n v="1333"/>
    <d v="2014-01-23T00:00:00"/>
    <x v="4"/>
    <x v="7"/>
    <x v="7"/>
    <n v="521"/>
    <n v="1651.57"/>
    <n v="3.17"/>
    <n v="1393"/>
    <n v="8831.6200000000008"/>
    <n v="6.3400000000000007"/>
    <n v="2421"/>
    <n v="13121.82"/>
    <n v="5.42"/>
    <n v="1534"/>
    <n v="10937.42"/>
    <n v="7.13"/>
    <n v="5869"/>
    <n v="34542.43"/>
    <x v="3"/>
    <x v="4"/>
    <n v="5.8855733515079232"/>
    <s v="Product3"/>
    <x v="1"/>
    <s v="Growth Year"/>
  </r>
  <r>
    <n v="1334"/>
    <d v="2014-01-24T00:00:00"/>
    <x v="4"/>
    <x v="7"/>
    <x v="7"/>
    <n v="7775"/>
    <n v="24646.75"/>
    <n v="3.17"/>
    <n v="3602"/>
    <n v="22836.68"/>
    <n v="6.34"/>
    <n v="358"/>
    <n v="1940.36"/>
    <n v="5.42"/>
    <n v="1925"/>
    <n v="13725.25"/>
    <n v="7.13"/>
    <n v="13660"/>
    <n v="63149.04"/>
    <x v="3"/>
    <x v="5"/>
    <n v="4.6229165446559302"/>
    <s v="Product1"/>
    <x v="0"/>
    <s v="Growth Year"/>
  </r>
  <r>
    <n v="1335"/>
    <d v="2014-01-25T00:00:00"/>
    <x v="4"/>
    <x v="7"/>
    <x v="7"/>
    <n v="7546"/>
    <n v="23920.82"/>
    <n v="3.17"/>
    <n v="3939"/>
    <n v="24973.26"/>
    <n v="6.34"/>
    <n v="3885"/>
    <n v="21056.7"/>
    <n v="5.42"/>
    <n v="1202"/>
    <n v="8570.26"/>
    <n v="7.13"/>
    <n v="16572"/>
    <n v="78521.039999999994"/>
    <x v="3"/>
    <x v="6"/>
    <n v="4.7381752353367119"/>
    <s v="Product2"/>
    <x v="2"/>
    <s v="Growth Year"/>
  </r>
  <r>
    <n v="1336"/>
    <d v="2014-01-26T00:00:00"/>
    <x v="4"/>
    <x v="7"/>
    <x v="7"/>
    <n v="4248"/>
    <n v="13466.16"/>
    <n v="3.17"/>
    <n v="1782"/>
    <n v="11297.88"/>
    <n v="6.34"/>
    <n v="4128"/>
    <n v="22373.759999999998"/>
    <n v="5.42"/>
    <n v="315"/>
    <n v="2245.9499999999998"/>
    <n v="7.129999999999999"/>
    <n v="10473"/>
    <n v="49383.75"/>
    <x v="3"/>
    <x v="0"/>
    <n v="4.7153394442853047"/>
    <s v="Product3"/>
    <x v="0"/>
    <s v="Growth Year"/>
  </r>
  <r>
    <n v="1337"/>
    <d v="2014-01-27T00:00:00"/>
    <x v="4"/>
    <x v="7"/>
    <x v="7"/>
    <n v="6135"/>
    <n v="19447.95"/>
    <n v="3.17"/>
    <n v="871"/>
    <n v="5522.14"/>
    <n v="6.3400000000000007"/>
    <n v="1313"/>
    <n v="7116.46"/>
    <n v="5.42"/>
    <n v="1403"/>
    <n v="10003.39"/>
    <n v="7.13"/>
    <n v="9722"/>
    <n v="42089.94"/>
    <x v="3"/>
    <x v="1"/>
    <n v="4.3293499279983543"/>
    <s v="Product1"/>
    <x v="0"/>
    <s v="Growth Year"/>
  </r>
  <r>
    <n v="1338"/>
    <d v="2014-01-28T00:00:00"/>
    <x v="4"/>
    <x v="7"/>
    <x v="7"/>
    <n v="2536"/>
    <n v="8039.12"/>
    <n v="3.17"/>
    <n v="2076"/>
    <n v="13161.84"/>
    <n v="6.34"/>
    <n v="781"/>
    <n v="4233.0200000000004"/>
    <n v="5.4200000000000008"/>
    <n v="1375"/>
    <n v="9803.75"/>
    <n v="7.13"/>
    <n v="6768"/>
    <n v="35237.730000000003"/>
    <x v="3"/>
    <x v="2"/>
    <n v="5.2065203900709225"/>
    <s v="Product2"/>
    <x v="1"/>
    <s v="Growth Year"/>
  </r>
  <r>
    <n v="1339"/>
    <d v="2014-01-29T00:00:00"/>
    <x v="4"/>
    <x v="7"/>
    <x v="7"/>
    <n v="3869"/>
    <n v="12264.73"/>
    <n v="3.17"/>
    <n v="1464"/>
    <n v="9281.76"/>
    <n v="6.34"/>
    <n v="4182"/>
    <n v="22666.44"/>
    <n v="5.42"/>
    <n v="609"/>
    <n v="4342.17"/>
    <n v="7.13"/>
    <n v="10124"/>
    <n v="48555.1"/>
    <x v="3"/>
    <x v="3"/>
    <n v="4.7960391149743185"/>
    <s v="Product3"/>
    <x v="0"/>
    <s v="Growth Year"/>
  </r>
  <r>
    <n v="1340"/>
    <d v="2014-01-30T00:00:00"/>
    <x v="4"/>
    <x v="7"/>
    <x v="7"/>
    <n v="7603"/>
    <n v="24101.51"/>
    <n v="3.17"/>
    <n v="2729"/>
    <n v="17301.86"/>
    <n v="6.34"/>
    <n v="4276"/>
    <n v="23175.919999999998"/>
    <n v="5.42"/>
    <n v="373"/>
    <n v="2659.49"/>
    <n v="7.129999999999999"/>
    <n v="14981"/>
    <n v="67238.78"/>
    <x v="3"/>
    <x v="4"/>
    <n v="4.4882704759361856"/>
    <s v="Product1"/>
    <x v="0"/>
    <s v="Growth Year"/>
  </r>
  <r>
    <n v="1341"/>
    <d v="2014-01-31T00:00:00"/>
    <x v="4"/>
    <x v="7"/>
    <x v="7"/>
    <n v="2668"/>
    <n v="8457.56"/>
    <n v="3.17"/>
    <n v="1876"/>
    <n v="11893.84"/>
    <n v="6.34"/>
    <n v="5370"/>
    <n v="29105.4"/>
    <n v="5.42"/>
    <n v="1237"/>
    <n v="8819.81"/>
    <n v="7.13"/>
    <n v="11151"/>
    <n v="58276.61"/>
    <x v="3"/>
    <x v="5"/>
    <n v="5.2261330822347771"/>
    <s v="Product3"/>
    <x v="0"/>
    <s v="Growth Year"/>
  </r>
  <r>
    <n v="1342"/>
    <d v="2014-02-01T00:00:00"/>
    <x v="4"/>
    <x v="8"/>
    <x v="8"/>
    <n v="4106"/>
    <n v="13016.02"/>
    <n v="3.17"/>
    <n v="3334"/>
    <n v="21137.56"/>
    <n v="6.3400000000000007"/>
    <n v="5993"/>
    <n v="32482.06"/>
    <n v="5.42"/>
    <n v="1027"/>
    <n v="7322.51"/>
    <n v="7.13"/>
    <n v="14460"/>
    <n v="73958.149999999994"/>
    <x v="3"/>
    <x v="6"/>
    <n v="5.1146715076071922"/>
    <s v="Product3"/>
    <x v="2"/>
    <s v="Growth Year"/>
  </r>
  <r>
    <n v="1343"/>
    <d v="2014-02-02T00:00:00"/>
    <x v="4"/>
    <x v="8"/>
    <x v="8"/>
    <n v="3109"/>
    <n v="9855.5300000000007"/>
    <n v="3.17"/>
    <n v="3957"/>
    <n v="25087.38"/>
    <n v="6.34"/>
    <n v="513"/>
    <n v="2780.46"/>
    <n v="5.42"/>
    <n v="423"/>
    <n v="3015.99"/>
    <n v="7.13"/>
    <n v="8002"/>
    <n v="40739.360000000001"/>
    <x v="3"/>
    <x v="0"/>
    <n v="5.0911472131967006"/>
    <s v="Product2"/>
    <x v="0"/>
    <s v="Growth Year"/>
  </r>
  <r>
    <n v="1344"/>
    <d v="2014-02-03T00:00:00"/>
    <x v="4"/>
    <x v="8"/>
    <x v="8"/>
    <n v="4347"/>
    <n v="13779.99"/>
    <n v="3.17"/>
    <n v="2030"/>
    <n v="12870.2"/>
    <n v="6.3400000000000007"/>
    <n v="258"/>
    <n v="1398.36"/>
    <n v="5.42"/>
    <n v="1757"/>
    <n v="12527.41"/>
    <n v="7.13"/>
    <n v="8392"/>
    <n v="40575.96"/>
    <x v="3"/>
    <x v="1"/>
    <n v="4.8350762631077213"/>
    <s v="Product1"/>
    <x v="0"/>
    <s v="Growth Year"/>
  </r>
  <r>
    <n v="1345"/>
    <d v="2014-02-04T00:00:00"/>
    <x v="4"/>
    <x v="8"/>
    <x v="8"/>
    <n v="7631"/>
    <n v="24190.27"/>
    <n v="3.17"/>
    <n v="1031"/>
    <n v="6536.54"/>
    <n v="6.34"/>
    <n v="3724"/>
    <n v="20184.080000000002"/>
    <n v="5.4200000000000008"/>
    <n v="1848"/>
    <n v="13176.24"/>
    <n v="7.13"/>
    <n v="14234"/>
    <n v="64087.13"/>
    <x v="3"/>
    <x v="2"/>
    <n v="4.5023977799634674"/>
    <s v="Product1"/>
    <x v="0"/>
    <s v="Growth Year"/>
  </r>
  <r>
    <n v="1346"/>
    <d v="2014-02-05T00:00:00"/>
    <x v="4"/>
    <x v="8"/>
    <x v="8"/>
    <n v="2518"/>
    <n v="7982.06"/>
    <n v="3.17"/>
    <n v="3512"/>
    <n v="22266.080000000002"/>
    <n v="6.3400000000000007"/>
    <n v="3613"/>
    <n v="19582.46"/>
    <n v="5.42"/>
    <n v="568"/>
    <n v="4049.84"/>
    <n v="7.13"/>
    <n v="10211"/>
    <n v="53880.44"/>
    <x v="3"/>
    <x v="3"/>
    <n v="5.2767055136617378"/>
    <s v="Product2"/>
    <x v="0"/>
    <s v="Growth Year"/>
  </r>
  <r>
    <n v="1347"/>
    <d v="2014-02-06T00:00:00"/>
    <x v="4"/>
    <x v="8"/>
    <x v="8"/>
    <n v="5661"/>
    <n v="17945.37"/>
    <n v="3.17"/>
    <n v="252"/>
    <n v="1597.68"/>
    <n v="6.34"/>
    <n v="3988"/>
    <n v="21614.959999999999"/>
    <n v="5.42"/>
    <n v="1141"/>
    <n v="8135.33"/>
    <n v="7.13"/>
    <n v="11042"/>
    <n v="49293.34"/>
    <x v="3"/>
    <x v="4"/>
    <n v="4.4641677232385435"/>
    <s v="Product3"/>
    <x v="0"/>
    <s v="Growth Year"/>
  </r>
  <r>
    <n v="1348"/>
    <d v="2014-02-07T00:00:00"/>
    <x v="4"/>
    <x v="8"/>
    <x v="8"/>
    <n v="5164"/>
    <n v="16369.88"/>
    <n v="3.17"/>
    <n v="2285"/>
    <n v="14486.9"/>
    <n v="6.34"/>
    <n v="4675"/>
    <n v="25338.5"/>
    <n v="5.42"/>
    <n v="629"/>
    <n v="4484.7700000000004"/>
    <n v="7.1300000000000008"/>
    <n v="12753"/>
    <n v="60680.05"/>
    <x v="3"/>
    <x v="5"/>
    <n v="4.758100054889046"/>
    <s v="Product3"/>
    <x v="0"/>
    <s v="Growth Year"/>
  </r>
  <r>
    <n v="1349"/>
    <d v="2014-02-08T00:00:00"/>
    <x v="4"/>
    <x v="8"/>
    <x v="8"/>
    <n v="5246"/>
    <n v="16629.82"/>
    <n v="3.17"/>
    <n v="3355"/>
    <n v="21270.7"/>
    <n v="6.34"/>
    <n v="1335"/>
    <n v="7235.7"/>
    <n v="5.42"/>
    <n v="1384"/>
    <n v="9867.92"/>
    <n v="7.13"/>
    <n v="11320"/>
    <n v="55004.14"/>
    <x v="3"/>
    <x v="6"/>
    <n v="4.8590229681978796"/>
    <s v="Product2"/>
    <x v="0"/>
    <s v="Growth Year"/>
  </r>
  <r>
    <n v="1350"/>
    <d v="2014-02-09T00:00:00"/>
    <x v="4"/>
    <x v="8"/>
    <x v="8"/>
    <n v="2138"/>
    <n v="6777.46"/>
    <n v="3.17"/>
    <n v="3630"/>
    <n v="23014.2"/>
    <n v="6.34"/>
    <n v="2146"/>
    <n v="11631.32"/>
    <n v="5.42"/>
    <n v="1832"/>
    <n v="13062.16"/>
    <n v="7.13"/>
    <n v="9746"/>
    <n v="54485.14"/>
    <x v="3"/>
    <x v="0"/>
    <n v="5.5905130309870712"/>
    <s v="Product2"/>
    <x v="0"/>
    <s v="Growth Year"/>
  </r>
  <r>
    <n v="1351"/>
    <d v="2014-02-10T00:00:00"/>
    <x v="4"/>
    <x v="8"/>
    <x v="8"/>
    <n v="1725"/>
    <n v="5468.25"/>
    <n v="3.17"/>
    <n v="265"/>
    <n v="1680.1"/>
    <n v="6.34"/>
    <n v="3996"/>
    <n v="21658.32"/>
    <n v="5.42"/>
    <n v="1920"/>
    <n v="13689.6"/>
    <n v="7.13"/>
    <n v="7906"/>
    <n v="42496.27"/>
    <x v="3"/>
    <x v="1"/>
    <n v="5.3751922590437635"/>
    <s v="Product3"/>
    <x v="0"/>
    <s v="Growth Year"/>
  </r>
  <r>
    <n v="1352"/>
    <d v="2014-02-11T00:00:00"/>
    <x v="4"/>
    <x v="8"/>
    <x v="8"/>
    <n v="778"/>
    <n v="2466.2600000000002"/>
    <n v="3.17"/>
    <n v="1473"/>
    <n v="9338.82"/>
    <n v="6.34"/>
    <n v="2996"/>
    <n v="16238.32"/>
    <n v="5.42"/>
    <n v="968"/>
    <n v="6901.84"/>
    <n v="7.13"/>
    <n v="6215"/>
    <n v="34945.24"/>
    <x v="3"/>
    <x v="2"/>
    <n v="5.6227256637168139"/>
    <s v="Product3"/>
    <x v="1"/>
    <s v="Growth Year"/>
  </r>
  <r>
    <n v="1353"/>
    <d v="2014-02-12T00:00:00"/>
    <x v="4"/>
    <x v="8"/>
    <x v="8"/>
    <n v="6107"/>
    <n v="19359.189999999999"/>
    <n v="3.17"/>
    <n v="3283"/>
    <n v="20814.22"/>
    <n v="6.3400000000000007"/>
    <n v="5458"/>
    <n v="29582.36"/>
    <n v="5.42"/>
    <n v="1838"/>
    <n v="13104.94"/>
    <n v="7.13"/>
    <n v="16686"/>
    <n v="82860.710000000006"/>
    <x v="3"/>
    <x v="3"/>
    <n v="4.9658821766750574"/>
    <s v="Product3"/>
    <x v="2"/>
    <s v="Growth Year"/>
  </r>
  <r>
    <n v="1354"/>
    <d v="2014-02-13T00:00:00"/>
    <x v="4"/>
    <x v="8"/>
    <x v="8"/>
    <n v="4970"/>
    <n v="15754.9"/>
    <n v="3.17"/>
    <n v="3627"/>
    <n v="22995.18"/>
    <n v="6.34"/>
    <n v="2395"/>
    <n v="12980.9"/>
    <n v="5.42"/>
    <n v="1087"/>
    <n v="7750.31"/>
    <n v="7.1300000000000008"/>
    <n v="12079"/>
    <n v="59481.29"/>
    <x v="3"/>
    <x v="4"/>
    <n v="4.9243554930043878"/>
    <s v="Product2"/>
    <x v="0"/>
    <s v="Growth Year"/>
  </r>
  <r>
    <n v="1355"/>
    <d v="2014-02-14T00:00:00"/>
    <x v="4"/>
    <x v="8"/>
    <x v="8"/>
    <n v="553"/>
    <n v="1753.01"/>
    <n v="3.17"/>
    <n v="849"/>
    <n v="5382.66"/>
    <n v="6.34"/>
    <n v="348"/>
    <n v="1886.16"/>
    <n v="5.42"/>
    <n v="319"/>
    <n v="2274.4699999999998"/>
    <n v="7.129999999999999"/>
    <n v="2069"/>
    <n v="11296.3"/>
    <x v="3"/>
    <x v="5"/>
    <n v="5.4597873368777181"/>
    <s v="Product2"/>
    <x v="1"/>
    <s v="Growth Year"/>
  </r>
  <r>
    <n v="1356"/>
    <d v="2014-02-15T00:00:00"/>
    <x v="4"/>
    <x v="8"/>
    <x v="8"/>
    <n v="6771"/>
    <n v="21464.07"/>
    <n v="3.17"/>
    <n v="3615"/>
    <n v="22919.1"/>
    <n v="6.34"/>
    <n v="3368"/>
    <n v="18254.560000000001"/>
    <n v="5.4200000000000008"/>
    <n v="812"/>
    <n v="5789.56"/>
    <n v="7.1300000000000008"/>
    <n v="14566"/>
    <n v="68427.289999999994"/>
    <x v="3"/>
    <x v="6"/>
    <n v="4.697740628861732"/>
    <s v="Product2"/>
    <x v="0"/>
    <s v="Growth Year"/>
  </r>
  <r>
    <n v="1357"/>
    <d v="2014-02-16T00:00:00"/>
    <x v="4"/>
    <x v="8"/>
    <x v="8"/>
    <n v="4546"/>
    <n v="14410.82"/>
    <n v="3.17"/>
    <n v="2377"/>
    <n v="15070.18"/>
    <n v="6.34"/>
    <n v="420"/>
    <n v="2276.4"/>
    <n v="5.42"/>
    <n v="1035"/>
    <n v="7379.55"/>
    <n v="7.13"/>
    <n v="8378"/>
    <n v="39136.949999999997"/>
    <x v="3"/>
    <x v="0"/>
    <n v="4.6713953210790162"/>
    <s v="Product2"/>
    <x v="1"/>
    <s v="Growth Year"/>
  </r>
  <r>
    <n v="1358"/>
    <d v="2014-02-17T00:00:00"/>
    <x v="4"/>
    <x v="8"/>
    <x v="8"/>
    <n v="1824"/>
    <n v="5782.08"/>
    <n v="3.17"/>
    <n v="3121"/>
    <n v="19787.14"/>
    <n v="6.34"/>
    <n v="2118"/>
    <n v="11479.56"/>
    <n v="5.42"/>
    <n v="1195"/>
    <n v="8520.35"/>
    <n v="7.13"/>
    <n v="8258"/>
    <n v="45569.13"/>
    <x v="3"/>
    <x v="1"/>
    <n v="5.518179946718333"/>
    <s v="Product2"/>
    <x v="0"/>
    <s v="Growth Year"/>
  </r>
  <r>
    <n v="1359"/>
    <d v="2014-02-18T00:00:00"/>
    <x v="4"/>
    <x v="8"/>
    <x v="8"/>
    <n v="4734"/>
    <n v="15006.78"/>
    <n v="3.17"/>
    <n v="3132"/>
    <n v="19856.88"/>
    <n v="6.3400000000000007"/>
    <n v="5504"/>
    <n v="29831.68"/>
    <n v="5.42"/>
    <n v="1074"/>
    <n v="7657.62"/>
    <n v="7.13"/>
    <n v="14444"/>
    <n v="72352.960000000006"/>
    <x v="3"/>
    <x v="2"/>
    <n v="5.0092052063140411"/>
    <s v="Product3"/>
    <x v="2"/>
    <s v="Growth Year"/>
  </r>
  <r>
    <n v="1360"/>
    <d v="2014-02-19T00:00:00"/>
    <x v="4"/>
    <x v="8"/>
    <x v="8"/>
    <n v="6931"/>
    <n v="21971.27"/>
    <n v="3.17"/>
    <n v="344"/>
    <n v="2180.96"/>
    <n v="6.34"/>
    <n v="2887"/>
    <n v="15647.54"/>
    <n v="5.42"/>
    <n v="475"/>
    <n v="3386.75"/>
    <n v="7.13"/>
    <n v="10637"/>
    <n v="43186.52"/>
    <x v="3"/>
    <x v="3"/>
    <n v="4.0600282034408197"/>
    <s v="Product1"/>
    <x v="0"/>
    <s v="Growth Year"/>
  </r>
  <r>
    <n v="1361"/>
    <d v="2014-02-20T00:00:00"/>
    <x v="4"/>
    <x v="8"/>
    <x v="8"/>
    <n v="7098"/>
    <n v="22500.66"/>
    <n v="3.17"/>
    <n v="1712"/>
    <n v="10854.08"/>
    <n v="6.34"/>
    <n v="4936"/>
    <n v="26753.119999999999"/>
    <n v="5.42"/>
    <n v="432"/>
    <n v="3080.16"/>
    <n v="7.13"/>
    <n v="14178"/>
    <n v="63188.02"/>
    <x v="3"/>
    <x v="4"/>
    <n v="4.4567654112004513"/>
    <s v="Product3"/>
    <x v="0"/>
    <s v="Growth Year"/>
  </r>
  <r>
    <n v="1362"/>
    <d v="2014-02-21T00:00:00"/>
    <x v="4"/>
    <x v="8"/>
    <x v="8"/>
    <n v="7592"/>
    <n v="24066.639999999999"/>
    <n v="3.17"/>
    <n v="2237"/>
    <n v="14182.58"/>
    <n v="6.34"/>
    <n v="1370"/>
    <n v="7425.4"/>
    <n v="5.42"/>
    <n v="567"/>
    <n v="4042.71"/>
    <n v="7.13"/>
    <n v="11766"/>
    <n v="49717.33"/>
    <x v="3"/>
    <x v="5"/>
    <n v="4.2255082440931497"/>
    <s v="Product1"/>
    <x v="0"/>
    <s v="Growth Year"/>
  </r>
  <r>
    <n v="1363"/>
    <d v="2014-02-22T00:00:00"/>
    <x v="4"/>
    <x v="8"/>
    <x v="8"/>
    <n v="5393"/>
    <n v="17095.810000000001"/>
    <n v="3.17"/>
    <n v="3782"/>
    <n v="23977.88"/>
    <n v="6.34"/>
    <n v="3655"/>
    <n v="19810.099999999999"/>
    <n v="5.42"/>
    <n v="1752"/>
    <n v="12491.76"/>
    <n v="7.13"/>
    <n v="14582"/>
    <n v="73375.55"/>
    <x v="3"/>
    <x v="6"/>
    <n v="5.0319263475517761"/>
    <s v="Product2"/>
    <x v="2"/>
    <s v="Growth Year"/>
  </r>
  <r>
    <n v="1364"/>
    <d v="2014-02-23T00:00:00"/>
    <x v="4"/>
    <x v="8"/>
    <x v="8"/>
    <n v="1101"/>
    <n v="3490.17"/>
    <n v="3.17"/>
    <n v="1855"/>
    <n v="11760.7"/>
    <n v="6.3400000000000007"/>
    <n v="1211"/>
    <n v="6563.62"/>
    <n v="5.42"/>
    <n v="887"/>
    <n v="6324.31"/>
    <n v="7.1300000000000008"/>
    <n v="5054"/>
    <n v="28138.799999999999"/>
    <x v="3"/>
    <x v="0"/>
    <n v="5.5676296003165806"/>
    <s v="Product2"/>
    <x v="1"/>
    <s v="Growth Year"/>
  </r>
  <r>
    <n v="1365"/>
    <d v="2014-02-24T00:00:00"/>
    <x v="4"/>
    <x v="8"/>
    <x v="8"/>
    <n v="744"/>
    <n v="2358.48"/>
    <n v="3.17"/>
    <n v="2974"/>
    <n v="18855.16"/>
    <n v="6.34"/>
    <n v="3154"/>
    <n v="17094.68"/>
    <n v="5.42"/>
    <n v="713"/>
    <n v="5083.6899999999996"/>
    <n v="7.129999999999999"/>
    <n v="7585"/>
    <n v="43392.01"/>
    <x v="3"/>
    <x v="1"/>
    <n v="5.7207659854976933"/>
    <s v="Product2"/>
    <x v="0"/>
    <s v="Growth Year"/>
  </r>
  <r>
    <n v="1366"/>
    <d v="2014-02-25T00:00:00"/>
    <x v="4"/>
    <x v="8"/>
    <x v="8"/>
    <n v="6763"/>
    <n v="21438.71"/>
    <n v="3.17"/>
    <n v="3040"/>
    <n v="19273.599999999999"/>
    <n v="6.34"/>
    <n v="959"/>
    <n v="5197.78"/>
    <n v="5.42"/>
    <n v="963"/>
    <n v="6866.19"/>
    <n v="7.13"/>
    <n v="11725"/>
    <n v="52776.28"/>
    <x v="3"/>
    <x v="2"/>
    <n v="4.5011752665245197"/>
    <s v="Product1"/>
    <x v="0"/>
    <s v="Growth Year"/>
  </r>
  <r>
    <n v="1367"/>
    <d v="2014-02-26T00:00:00"/>
    <x v="4"/>
    <x v="8"/>
    <x v="8"/>
    <n v="5349"/>
    <n v="16956.330000000002"/>
    <n v="3.17"/>
    <n v="583"/>
    <n v="3696.22"/>
    <n v="6.34"/>
    <n v="2110"/>
    <n v="11436.2"/>
    <n v="5.42"/>
    <n v="336"/>
    <n v="2395.6799999999998"/>
    <n v="7.13"/>
    <n v="8378"/>
    <n v="34484.43"/>
    <x v="3"/>
    <x v="3"/>
    <n v="4.1160694676533778"/>
    <s v="Product1"/>
    <x v="1"/>
    <s v="Growth Year"/>
  </r>
  <r>
    <n v="1368"/>
    <d v="2014-02-27T00:00:00"/>
    <x v="4"/>
    <x v="8"/>
    <x v="8"/>
    <n v="3219"/>
    <n v="10204.23"/>
    <n v="3.17"/>
    <n v="2826"/>
    <n v="17916.84"/>
    <n v="6.34"/>
    <n v="4026"/>
    <n v="21820.92"/>
    <n v="5.42"/>
    <n v="1402"/>
    <n v="9996.26"/>
    <n v="7.13"/>
    <n v="11473"/>
    <n v="59938.25"/>
    <x v="3"/>
    <x v="4"/>
    <n v="5.2242874575089342"/>
    <s v="Product3"/>
    <x v="0"/>
    <s v="Growth Year"/>
  </r>
  <r>
    <n v="1369"/>
    <d v="2014-02-28T00:00:00"/>
    <x v="4"/>
    <x v="8"/>
    <x v="8"/>
    <n v="4065"/>
    <n v="12886.05"/>
    <n v="3.17"/>
    <n v="1414"/>
    <n v="8964.76"/>
    <n v="6.34"/>
    <n v="4272"/>
    <n v="23154.240000000002"/>
    <n v="5.4200000000000008"/>
    <n v="526"/>
    <n v="3750.38"/>
    <n v="7.13"/>
    <n v="10277"/>
    <n v="48755.43"/>
    <x v="3"/>
    <x v="5"/>
    <n v="4.7441305828549192"/>
    <s v="Product3"/>
    <x v="0"/>
    <s v="Growth Year"/>
  </r>
  <r>
    <n v="1370"/>
    <d v="2014-03-01T00:00:00"/>
    <x v="4"/>
    <x v="9"/>
    <x v="9"/>
    <n v="6653"/>
    <n v="21090.01"/>
    <n v="3.17"/>
    <n v="3537"/>
    <n v="22424.58"/>
    <n v="6.3400000000000007"/>
    <n v="1829"/>
    <n v="9913.18"/>
    <n v="5.42"/>
    <n v="1482"/>
    <n v="10566.66"/>
    <n v="7.13"/>
    <n v="13501"/>
    <n v="63994.43"/>
    <x v="3"/>
    <x v="6"/>
    <n v="4.7399770387378712"/>
    <s v="Product2"/>
    <x v="0"/>
    <s v="Growth Year"/>
  </r>
  <r>
    <n v="1371"/>
    <d v="2014-03-02T00:00:00"/>
    <x v="4"/>
    <x v="9"/>
    <x v="9"/>
    <n v="2357"/>
    <n v="7471.69"/>
    <n v="3.17"/>
    <n v="3234"/>
    <n v="20503.560000000001"/>
    <n v="6.3400000000000007"/>
    <n v="1781"/>
    <n v="9653.02"/>
    <n v="5.42"/>
    <n v="1716"/>
    <n v="12235.08"/>
    <n v="7.13"/>
    <n v="9088"/>
    <n v="49863.35"/>
    <x v="3"/>
    <x v="0"/>
    <n v="5.4867242517605632"/>
    <s v="Product2"/>
    <x v="0"/>
    <s v="Growth Year"/>
  </r>
  <r>
    <n v="1372"/>
    <d v="2014-03-03T00:00:00"/>
    <x v="4"/>
    <x v="9"/>
    <x v="9"/>
    <n v="3283"/>
    <n v="10407.11"/>
    <n v="3.17"/>
    <n v="644"/>
    <n v="4082.96"/>
    <n v="6.34"/>
    <n v="1448"/>
    <n v="7848.16"/>
    <n v="5.42"/>
    <n v="1087"/>
    <n v="7750.31"/>
    <n v="7.1300000000000008"/>
    <n v="6462"/>
    <n v="30088.54"/>
    <x v="3"/>
    <x v="1"/>
    <n v="4.6562271742494588"/>
    <s v="Product1"/>
    <x v="1"/>
    <s v="Growth Year"/>
  </r>
  <r>
    <n v="1373"/>
    <d v="2014-03-04T00:00:00"/>
    <x v="4"/>
    <x v="9"/>
    <x v="9"/>
    <n v="5506"/>
    <n v="17454.02"/>
    <n v="3.17"/>
    <n v="2056"/>
    <n v="13035.04"/>
    <n v="6.3400000000000007"/>
    <n v="553"/>
    <n v="2997.26"/>
    <n v="5.4200000000000008"/>
    <n v="1523"/>
    <n v="10858.99"/>
    <n v="7.13"/>
    <n v="9638"/>
    <n v="44345.31"/>
    <x v="3"/>
    <x v="2"/>
    <n v="4.6010904752023238"/>
    <s v="Product1"/>
    <x v="0"/>
    <s v="Growth Year"/>
  </r>
  <r>
    <n v="1374"/>
    <d v="2014-03-05T00:00:00"/>
    <x v="4"/>
    <x v="9"/>
    <x v="9"/>
    <n v="690"/>
    <n v="2187.3000000000002"/>
    <n v="3.17"/>
    <n v="898"/>
    <n v="5693.32"/>
    <n v="6.34"/>
    <n v="5389"/>
    <n v="29208.38"/>
    <n v="5.42"/>
    <n v="1420"/>
    <n v="10124.6"/>
    <n v="7.13"/>
    <n v="8397"/>
    <n v="47213.599999999999"/>
    <x v="3"/>
    <x v="3"/>
    <n v="5.6226747647969511"/>
    <s v="Product3"/>
    <x v="0"/>
    <s v="Growth Year"/>
  </r>
  <r>
    <n v="1375"/>
    <d v="2014-03-06T00:00:00"/>
    <x v="4"/>
    <x v="9"/>
    <x v="9"/>
    <n v="5836"/>
    <n v="18500.12"/>
    <n v="3.17"/>
    <n v="3786"/>
    <n v="24003.24"/>
    <n v="6.3400000000000007"/>
    <n v="675"/>
    <n v="3658.5"/>
    <n v="5.42"/>
    <n v="837"/>
    <n v="5967.81"/>
    <n v="7.1300000000000008"/>
    <n v="11134"/>
    <n v="52129.67"/>
    <x v="3"/>
    <x v="4"/>
    <n v="4.6820253278246806"/>
    <s v="Product2"/>
    <x v="0"/>
    <s v="Growth Year"/>
  </r>
  <r>
    <n v="1376"/>
    <d v="2014-03-07T00:00:00"/>
    <x v="4"/>
    <x v="9"/>
    <x v="9"/>
    <n v="7147"/>
    <n v="22655.99"/>
    <n v="3.17"/>
    <n v="2720"/>
    <n v="17244.8"/>
    <n v="6.34"/>
    <n v="5391"/>
    <n v="29219.22"/>
    <n v="5.42"/>
    <n v="835"/>
    <n v="5953.55"/>
    <n v="7.13"/>
    <n v="16093"/>
    <n v="75073.56"/>
    <x v="3"/>
    <x v="5"/>
    <n v="4.6649822904368357"/>
    <s v="Product3"/>
    <x v="2"/>
    <s v="Growth Year"/>
  </r>
  <r>
    <n v="1377"/>
    <d v="2014-03-08T00:00:00"/>
    <x v="4"/>
    <x v="9"/>
    <x v="9"/>
    <n v="7850"/>
    <n v="24884.5"/>
    <n v="3.17"/>
    <n v="2454"/>
    <n v="15558.36"/>
    <n v="6.34"/>
    <n v="2271"/>
    <n v="12308.82"/>
    <n v="5.42"/>
    <n v="311"/>
    <n v="2217.4299999999998"/>
    <n v="7.13"/>
    <n v="12886"/>
    <n v="54969.11"/>
    <x v="3"/>
    <x v="6"/>
    <n v="4.2658008691603291"/>
    <s v="Product1"/>
    <x v="0"/>
    <s v="Growth Year"/>
  </r>
  <r>
    <n v="1378"/>
    <d v="2014-03-09T00:00:00"/>
    <x v="4"/>
    <x v="9"/>
    <x v="9"/>
    <n v="906"/>
    <n v="2872.02"/>
    <n v="3.17"/>
    <n v="253"/>
    <n v="1604.02"/>
    <n v="6.34"/>
    <n v="400"/>
    <n v="2168"/>
    <n v="5.42"/>
    <n v="1535"/>
    <n v="10944.55"/>
    <n v="7.13"/>
    <n v="3094"/>
    <n v="17588.59"/>
    <x v="3"/>
    <x v="0"/>
    <n v="5.6847414350355523"/>
    <s v="Product4"/>
    <x v="1"/>
    <s v="Growth Year"/>
  </r>
  <r>
    <n v="1379"/>
    <d v="2014-03-10T00:00:00"/>
    <x v="4"/>
    <x v="9"/>
    <x v="9"/>
    <n v="6875"/>
    <n v="21793.75"/>
    <n v="3.17"/>
    <n v="1230"/>
    <n v="7798.2"/>
    <n v="6.34"/>
    <n v="3747"/>
    <n v="20308.740000000002"/>
    <n v="5.4200000000000008"/>
    <n v="1335"/>
    <n v="9518.5499999999993"/>
    <n v="7.13"/>
    <n v="13187"/>
    <n v="59419.24"/>
    <x v="3"/>
    <x v="1"/>
    <n v="4.5058951998180028"/>
    <s v="Product1"/>
    <x v="0"/>
    <s v="Growth Year"/>
  </r>
  <r>
    <n v="1380"/>
    <d v="2014-03-11T00:00:00"/>
    <x v="4"/>
    <x v="9"/>
    <x v="9"/>
    <n v="4137"/>
    <n v="13114.29"/>
    <n v="3.17"/>
    <n v="2911"/>
    <n v="18455.740000000002"/>
    <n v="6.3400000000000007"/>
    <n v="3833"/>
    <n v="20774.86"/>
    <n v="5.42"/>
    <n v="1063"/>
    <n v="7579.19"/>
    <n v="7.13"/>
    <n v="11944"/>
    <n v="59924.08"/>
    <x v="3"/>
    <x v="2"/>
    <n v="5.0170864032150035"/>
    <s v="Product3"/>
    <x v="0"/>
    <s v="Growth Year"/>
  </r>
  <r>
    <n v="1381"/>
    <d v="2014-03-12T00:00:00"/>
    <x v="4"/>
    <x v="9"/>
    <x v="9"/>
    <n v="708"/>
    <n v="2244.36"/>
    <n v="3.17"/>
    <n v="2825"/>
    <n v="17910.5"/>
    <n v="6.34"/>
    <n v="2444"/>
    <n v="13246.48"/>
    <n v="5.42"/>
    <n v="811"/>
    <n v="5782.43"/>
    <n v="7.1300000000000008"/>
    <n v="6788"/>
    <n v="39183.769999999997"/>
    <x v="3"/>
    <x v="3"/>
    <n v="5.7725058927519148"/>
    <s v="Product2"/>
    <x v="1"/>
    <s v="Growth Year"/>
  </r>
  <r>
    <n v="1382"/>
    <d v="2014-03-13T00:00:00"/>
    <x v="4"/>
    <x v="9"/>
    <x v="9"/>
    <n v="7927"/>
    <n v="25128.59"/>
    <n v="3.17"/>
    <n v="3296"/>
    <n v="20896.64"/>
    <n v="6.34"/>
    <n v="5801"/>
    <n v="31441.42"/>
    <n v="5.42"/>
    <n v="1255"/>
    <n v="8948.15"/>
    <n v="7.13"/>
    <n v="18279"/>
    <n v="86414.8"/>
    <x v="3"/>
    <x v="4"/>
    <n v="4.7275452705290224"/>
    <s v="Product3"/>
    <x v="2"/>
    <s v="Growth Year"/>
  </r>
  <r>
    <n v="1383"/>
    <d v="2014-03-14T00:00:00"/>
    <x v="4"/>
    <x v="9"/>
    <x v="9"/>
    <n v="1469"/>
    <n v="4656.7299999999996"/>
    <n v="3.17"/>
    <n v="1529"/>
    <n v="9693.86"/>
    <n v="6.3400000000000007"/>
    <n v="5606"/>
    <n v="30384.52"/>
    <n v="5.42"/>
    <n v="1882"/>
    <n v="13418.66"/>
    <n v="7.13"/>
    <n v="10486"/>
    <n v="58153.77"/>
    <x v="3"/>
    <x v="5"/>
    <n v="5.5458487507152388"/>
    <s v="Product3"/>
    <x v="0"/>
    <s v="Growth Year"/>
  </r>
  <r>
    <n v="1384"/>
    <d v="2014-03-15T00:00:00"/>
    <x v="4"/>
    <x v="9"/>
    <x v="9"/>
    <n v="3534"/>
    <n v="11202.78"/>
    <n v="3.17"/>
    <n v="3512"/>
    <n v="22266.080000000002"/>
    <n v="6.3400000000000007"/>
    <n v="4489"/>
    <n v="24330.38"/>
    <n v="5.42"/>
    <n v="1524"/>
    <n v="10866.12"/>
    <n v="7.1300000000000008"/>
    <n v="13059"/>
    <n v="68665.36"/>
    <x v="3"/>
    <x v="6"/>
    <n v="5.2580871429665361"/>
    <s v="Product3"/>
    <x v="0"/>
    <s v="Growth Year"/>
  </r>
  <r>
    <n v="1385"/>
    <d v="2014-03-16T00:00:00"/>
    <x v="4"/>
    <x v="9"/>
    <x v="9"/>
    <n v="6911"/>
    <n v="21907.87"/>
    <n v="3.17"/>
    <n v="1397"/>
    <n v="8856.98"/>
    <n v="6.34"/>
    <n v="1554"/>
    <n v="8422.68"/>
    <n v="5.42"/>
    <n v="590"/>
    <n v="4206.7"/>
    <n v="7.13"/>
    <n v="10452"/>
    <n v="43394.23"/>
    <x v="3"/>
    <x v="0"/>
    <n v="4.1517632988901649"/>
    <s v="Product1"/>
    <x v="0"/>
    <s v="Growth Year"/>
  </r>
  <r>
    <n v="1386"/>
    <d v="2014-03-17T00:00:00"/>
    <x v="4"/>
    <x v="9"/>
    <x v="9"/>
    <n v="3066"/>
    <n v="9719.2199999999993"/>
    <n v="3.17"/>
    <n v="3488"/>
    <n v="22113.919999999998"/>
    <n v="6.34"/>
    <n v="3132"/>
    <n v="16975.439999999999"/>
    <n v="5.42"/>
    <n v="1220"/>
    <n v="8698.6"/>
    <n v="7.13"/>
    <n v="10906"/>
    <n v="57507.18"/>
    <x v="3"/>
    <x v="1"/>
    <n v="5.2729855125618927"/>
    <s v="Product2"/>
    <x v="0"/>
    <s v="Growth Year"/>
  </r>
  <r>
    <n v="1387"/>
    <d v="2014-03-18T00:00:00"/>
    <x v="4"/>
    <x v="9"/>
    <x v="9"/>
    <n v="6479"/>
    <n v="20538.43"/>
    <n v="3.17"/>
    <n v="1324"/>
    <n v="8394.16"/>
    <n v="6.34"/>
    <n v="617"/>
    <n v="3344.14"/>
    <n v="5.42"/>
    <n v="1800"/>
    <n v="12834"/>
    <n v="7.13"/>
    <n v="10220"/>
    <n v="45110.73"/>
    <x v="3"/>
    <x v="2"/>
    <n v="4.4139657534246579"/>
    <s v="Product1"/>
    <x v="0"/>
    <s v="Growth Year"/>
  </r>
  <r>
    <n v="1388"/>
    <d v="2014-03-19T00:00:00"/>
    <x v="4"/>
    <x v="9"/>
    <x v="9"/>
    <n v="1748"/>
    <n v="5541.16"/>
    <n v="3.17"/>
    <n v="2951"/>
    <n v="18709.34"/>
    <n v="6.34"/>
    <n v="5224"/>
    <n v="28314.080000000002"/>
    <n v="5.42"/>
    <n v="682"/>
    <n v="4862.66"/>
    <n v="7.13"/>
    <n v="10605"/>
    <n v="57427.24"/>
    <x v="3"/>
    <x v="3"/>
    <n v="5.4151098538425266"/>
    <s v="Product3"/>
    <x v="0"/>
    <s v="Growth Year"/>
  </r>
  <r>
    <n v="1389"/>
    <d v="2014-03-20T00:00:00"/>
    <x v="4"/>
    <x v="9"/>
    <x v="9"/>
    <n v="6427"/>
    <n v="20373.59"/>
    <n v="3.17"/>
    <n v="2900"/>
    <n v="18386"/>
    <n v="6.34"/>
    <n v="3316"/>
    <n v="17972.72"/>
    <n v="5.42"/>
    <n v="1020"/>
    <n v="7272.6"/>
    <n v="7.1300000000000008"/>
    <n v="13663"/>
    <n v="64004.91"/>
    <x v="3"/>
    <x v="4"/>
    <n v="4.6845429261509191"/>
    <s v="Product1"/>
    <x v="0"/>
    <s v="Growth Year"/>
  </r>
  <r>
    <n v="1390"/>
    <d v="2014-03-21T00:00:00"/>
    <x v="4"/>
    <x v="9"/>
    <x v="9"/>
    <n v="5886"/>
    <n v="18658.62"/>
    <n v="3.17"/>
    <n v="866"/>
    <n v="5490.44"/>
    <n v="6.34"/>
    <n v="5015"/>
    <n v="27181.3"/>
    <n v="5.42"/>
    <n v="337"/>
    <n v="2402.81"/>
    <n v="7.13"/>
    <n v="12104"/>
    <n v="53733.17"/>
    <x v="3"/>
    <x v="5"/>
    <n v="4.4392903172504958"/>
    <s v="Product3"/>
    <x v="0"/>
    <s v="Growth Year"/>
  </r>
  <r>
    <n v="1391"/>
    <d v="2014-03-22T00:00:00"/>
    <x v="4"/>
    <x v="9"/>
    <x v="9"/>
    <n v="4906"/>
    <n v="15552.02"/>
    <n v="3.17"/>
    <n v="2877"/>
    <n v="18240.18"/>
    <n v="6.34"/>
    <n v="4057"/>
    <n v="21988.94"/>
    <n v="5.42"/>
    <n v="1790"/>
    <n v="12762.7"/>
    <n v="7.1300000000000008"/>
    <n v="13630"/>
    <n v="68543.839999999997"/>
    <x v="3"/>
    <x v="6"/>
    <n v="5.0288950843727074"/>
    <s v="Product3"/>
    <x v="0"/>
    <s v="Growth Year"/>
  </r>
  <r>
    <n v="1392"/>
    <d v="2014-03-23T00:00:00"/>
    <x v="4"/>
    <x v="9"/>
    <x v="9"/>
    <n v="2110"/>
    <n v="6688.7"/>
    <n v="3.17"/>
    <n v="3106"/>
    <n v="19692.04"/>
    <n v="6.34"/>
    <n v="2179"/>
    <n v="11810.18"/>
    <n v="5.42"/>
    <n v="1385"/>
    <n v="9875.0499999999993"/>
    <n v="7.13"/>
    <n v="8780"/>
    <n v="48065.97"/>
    <x v="3"/>
    <x v="0"/>
    <n v="5.4744840546697038"/>
    <s v="Product2"/>
    <x v="0"/>
    <s v="Growth Year"/>
  </r>
  <r>
    <n v="1393"/>
    <d v="2014-03-24T00:00:00"/>
    <x v="4"/>
    <x v="9"/>
    <x v="9"/>
    <n v="1245"/>
    <n v="3946.65"/>
    <n v="3.17"/>
    <n v="2970"/>
    <n v="18829.8"/>
    <n v="6.34"/>
    <n v="667"/>
    <n v="3615.14"/>
    <n v="5.42"/>
    <n v="519"/>
    <n v="3700.47"/>
    <n v="7.13"/>
    <n v="5401"/>
    <n v="30092.06"/>
    <x v="3"/>
    <x v="1"/>
    <n v="5.5715719311238665"/>
    <s v="Product2"/>
    <x v="1"/>
    <s v="Growth Year"/>
  </r>
  <r>
    <n v="1394"/>
    <d v="2014-03-25T00:00:00"/>
    <x v="4"/>
    <x v="9"/>
    <x v="9"/>
    <n v="5129"/>
    <n v="16258.93"/>
    <n v="3.17"/>
    <n v="3257"/>
    <n v="20649.38"/>
    <n v="6.3400000000000007"/>
    <n v="1112"/>
    <n v="6027.04"/>
    <n v="5.42"/>
    <n v="1610"/>
    <n v="11479.3"/>
    <n v="7.13"/>
    <n v="11108"/>
    <n v="54414.65"/>
    <x v="3"/>
    <x v="2"/>
    <n v="4.8986901332373067"/>
    <s v="Product2"/>
    <x v="0"/>
    <s v="Growth Year"/>
  </r>
  <r>
    <n v="1395"/>
    <d v="2014-03-26T00:00:00"/>
    <x v="4"/>
    <x v="9"/>
    <x v="9"/>
    <n v="800"/>
    <n v="2536"/>
    <n v="3.17"/>
    <n v="1048"/>
    <n v="6644.32"/>
    <n v="6.34"/>
    <n v="4335"/>
    <n v="23495.7"/>
    <n v="5.42"/>
    <n v="406"/>
    <n v="2894.78"/>
    <n v="7.1300000000000008"/>
    <n v="6589"/>
    <n v="35570.800000000003"/>
    <x v="3"/>
    <x v="3"/>
    <n v="5.3985126726362127"/>
    <s v="Product3"/>
    <x v="1"/>
    <s v="Growth Year"/>
  </r>
  <r>
    <n v="1396"/>
    <d v="2014-03-27T00:00:00"/>
    <x v="4"/>
    <x v="9"/>
    <x v="9"/>
    <n v="6949"/>
    <n v="22028.33"/>
    <n v="3.17"/>
    <n v="2322"/>
    <n v="14721.48"/>
    <n v="6.34"/>
    <n v="4624"/>
    <n v="25062.080000000002"/>
    <n v="5.4200000000000008"/>
    <n v="1144"/>
    <n v="8156.72"/>
    <n v="7.13"/>
    <n v="15039"/>
    <n v="69968.61"/>
    <x v="3"/>
    <x v="4"/>
    <n v="4.6524775583482949"/>
    <s v="Product3"/>
    <x v="0"/>
    <s v="Growth Year"/>
  </r>
  <r>
    <n v="1397"/>
    <d v="2014-03-28T00:00:00"/>
    <x v="4"/>
    <x v="9"/>
    <x v="9"/>
    <n v="4540"/>
    <n v="14391.8"/>
    <n v="3.17"/>
    <n v="457"/>
    <n v="2897.38"/>
    <n v="6.34"/>
    <n v="3510"/>
    <n v="19024.2"/>
    <n v="5.42"/>
    <n v="292"/>
    <n v="2081.96"/>
    <n v="7.13"/>
    <n v="8799"/>
    <n v="38395.339999999997"/>
    <x v="3"/>
    <x v="5"/>
    <n v="4.3636026821229681"/>
    <s v="Product3"/>
    <x v="1"/>
    <s v="Growth Year"/>
  </r>
  <r>
    <n v="1398"/>
    <d v="2014-03-29T00:00:00"/>
    <x v="4"/>
    <x v="9"/>
    <x v="9"/>
    <n v="7250"/>
    <n v="22982.5"/>
    <n v="3.17"/>
    <n v="3045"/>
    <n v="19305.3"/>
    <n v="6.34"/>
    <n v="1602"/>
    <n v="8682.84"/>
    <n v="5.42"/>
    <n v="1446"/>
    <n v="10309.98"/>
    <n v="7.13"/>
    <n v="13343"/>
    <n v="61280.62"/>
    <x v="3"/>
    <x v="6"/>
    <n v="4.5927167803342579"/>
    <s v="Product1"/>
    <x v="0"/>
    <s v="Growth Year"/>
  </r>
  <r>
    <n v="1399"/>
    <d v="2014-03-30T00:00:00"/>
    <x v="4"/>
    <x v="9"/>
    <x v="9"/>
    <n v="3561"/>
    <n v="11288.37"/>
    <n v="3.17"/>
    <n v="3471"/>
    <n v="22006.14"/>
    <n v="6.34"/>
    <n v="1201"/>
    <n v="6509.42"/>
    <n v="5.42"/>
    <n v="784"/>
    <n v="5589.92"/>
    <n v="7.13"/>
    <n v="9017"/>
    <n v="45393.85"/>
    <x v="3"/>
    <x v="0"/>
    <n v="5.0342519685039369"/>
    <s v="Product2"/>
    <x v="0"/>
    <s v="Growth Year"/>
  </r>
  <r>
    <n v="1400"/>
    <d v="2014-03-31T00:00:00"/>
    <x v="4"/>
    <x v="9"/>
    <x v="9"/>
    <n v="3894"/>
    <n v="12343.98"/>
    <n v="3.17"/>
    <n v="1151"/>
    <n v="7297.34"/>
    <n v="6.34"/>
    <n v="1070"/>
    <n v="5799.4"/>
    <n v="5.42"/>
    <n v="1572"/>
    <n v="11208.36"/>
    <n v="7.1300000000000008"/>
    <n v="7687"/>
    <n v="36649.08"/>
    <x v="3"/>
    <x v="1"/>
    <n v="4.7676700923637316"/>
    <s v="Product1"/>
    <x v="1"/>
    <s v="Growth Year"/>
  </r>
  <r>
    <n v="1401"/>
    <d v="2014-04-01T00:00:00"/>
    <x v="4"/>
    <x v="10"/>
    <x v="10"/>
    <n v="7069"/>
    <n v="22408.73"/>
    <n v="3.17"/>
    <n v="2642"/>
    <n v="16750.28"/>
    <n v="6.34"/>
    <n v="5606"/>
    <n v="30384.52"/>
    <n v="5.42"/>
    <n v="870"/>
    <n v="6203.1"/>
    <n v="7.1300000000000008"/>
    <n v="16187"/>
    <n v="75746.63"/>
    <x v="0"/>
    <x v="2"/>
    <n v="4.6794730339161061"/>
    <s v="Product3"/>
    <x v="2"/>
    <s v="Growth Year"/>
  </r>
  <r>
    <n v="1402"/>
    <d v="2014-04-02T00:00:00"/>
    <x v="4"/>
    <x v="10"/>
    <x v="10"/>
    <n v="3293"/>
    <n v="10438.81"/>
    <n v="3.17"/>
    <n v="2404"/>
    <n v="15241.36"/>
    <n v="6.34"/>
    <n v="1161"/>
    <n v="6292.62"/>
    <n v="5.42"/>
    <n v="495"/>
    <n v="3529.35"/>
    <n v="7.13"/>
    <n v="7353"/>
    <n v="35502.14"/>
    <x v="0"/>
    <x v="3"/>
    <n v="4.8282524139806879"/>
    <s v="Product2"/>
    <x v="1"/>
    <s v="Growth Year"/>
  </r>
  <r>
    <n v="1403"/>
    <d v="2014-04-03T00:00:00"/>
    <x v="4"/>
    <x v="10"/>
    <x v="10"/>
    <n v="2130"/>
    <n v="6752.1"/>
    <n v="3.17"/>
    <n v="3477"/>
    <n v="22044.18"/>
    <n v="6.34"/>
    <n v="1930"/>
    <n v="10460.6"/>
    <n v="5.42"/>
    <n v="1380"/>
    <n v="9839.4"/>
    <n v="7.13"/>
    <n v="8917"/>
    <n v="49096.28"/>
    <x v="0"/>
    <x v="4"/>
    <n v="5.5059190310642592"/>
    <s v="Product2"/>
    <x v="0"/>
    <s v="Growth Year"/>
  </r>
  <r>
    <n v="1404"/>
    <d v="2014-04-04T00:00:00"/>
    <x v="4"/>
    <x v="10"/>
    <x v="10"/>
    <n v="7850"/>
    <n v="24884.5"/>
    <n v="3.17"/>
    <n v="3738"/>
    <n v="23698.92"/>
    <n v="6.34"/>
    <n v="1935"/>
    <n v="10487.7"/>
    <n v="5.4200000000000008"/>
    <n v="871"/>
    <n v="6210.23"/>
    <n v="7.13"/>
    <n v="14394"/>
    <n v="65281.35"/>
    <x v="0"/>
    <x v="5"/>
    <n v="4.5353167986661109"/>
    <s v="Product1"/>
    <x v="0"/>
    <s v="Growth Year"/>
  </r>
  <r>
    <n v="1405"/>
    <d v="2014-04-05T00:00:00"/>
    <x v="4"/>
    <x v="10"/>
    <x v="10"/>
    <n v="1481"/>
    <n v="4694.7700000000004"/>
    <n v="3.17"/>
    <n v="2796"/>
    <n v="17726.64"/>
    <n v="6.34"/>
    <n v="2914"/>
    <n v="15793.88"/>
    <n v="5.42"/>
    <n v="302"/>
    <n v="2153.2600000000002"/>
    <n v="7.1300000000000008"/>
    <n v="7493"/>
    <n v="40368.550000000003"/>
    <x v="0"/>
    <x v="6"/>
    <n v="5.3875016682236758"/>
    <s v="Product2"/>
    <x v="0"/>
    <s v="Growth Year"/>
  </r>
  <r>
    <n v="1406"/>
    <d v="2014-04-06T00:00:00"/>
    <x v="4"/>
    <x v="10"/>
    <x v="10"/>
    <n v="7726"/>
    <n v="24491.42"/>
    <n v="3.17"/>
    <n v="3233"/>
    <n v="20497.22"/>
    <n v="6.3400000000000007"/>
    <n v="4334"/>
    <n v="23490.28"/>
    <n v="5.42"/>
    <n v="329"/>
    <n v="2345.77"/>
    <n v="7.13"/>
    <n v="15622"/>
    <n v="70824.69"/>
    <x v="0"/>
    <x v="0"/>
    <n v="4.5336506209192162"/>
    <s v="Product1"/>
    <x v="2"/>
    <s v="Growth Year"/>
  </r>
  <r>
    <n v="1407"/>
    <d v="2014-04-07T00:00:00"/>
    <x v="4"/>
    <x v="10"/>
    <x v="10"/>
    <n v="4889"/>
    <n v="15498.13"/>
    <n v="3.17"/>
    <n v="1004"/>
    <n v="6365.36"/>
    <n v="6.34"/>
    <n v="5797"/>
    <n v="31419.74"/>
    <n v="5.42"/>
    <n v="920"/>
    <n v="6559.6"/>
    <n v="7.1300000000000008"/>
    <n v="12610"/>
    <n v="59842.83"/>
    <x v="0"/>
    <x v="1"/>
    <n v="4.7456645519429026"/>
    <s v="Product3"/>
    <x v="0"/>
    <s v="Growth Year"/>
  </r>
  <r>
    <n v="1408"/>
    <d v="2014-04-08T00:00:00"/>
    <x v="4"/>
    <x v="10"/>
    <x v="10"/>
    <n v="2626"/>
    <n v="8324.42"/>
    <n v="3.17"/>
    <n v="3429"/>
    <n v="21739.86"/>
    <n v="6.34"/>
    <n v="4221"/>
    <n v="22877.82"/>
    <n v="5.42"/>
    <n v="393"/>
    <n v="2802.09"/>
    <n v="7.1300000000000008"/>
    <n v="10669"/>
    <n v="55744.19"/>
    <x v="0"/>
    <x v="2"/>
    <n v="5.2248748711219424"/>
    <s v="Product3"/>
    <x v="0"/>
    <s v="Growth Year"/>
  </r>
  <r>
    <n v="1409"/>
    <d v="2014-04-09T00:00:00"/>
    <x v="4"/>
    <x v="10"/>
    <x v="10"/>
    <n v="2058"/>
    <n v="6523.86"/>
    <n v="3.17"/>
    <n v="1765"/>
    <n v="11190.1"/>
    <n v="6.34"/>
    <n v="2697"/>
    <n v="14617.74"/>
    <n v="5.42"/>
    <n v="851"/>
    <n v="6067.63"/>
    <n v="7.13"/>
    <n v="7371"/>
    <n v="38399.33"/>
    <x v="0"/>
    <x v="3"/>
    <n v="5.209514312847646"/>
    <s v="Product3"/>
    <x v="1"/>
    <s v="Growth Year"/>
  </r>
  <r>
    <n v="1410"/>
    <d v="2014-04-10T00:00:00"/>
    <x v="4"/>
    <x v="10"/>
    <x v="10"/>
    <n v="1022"/>
    <n v="3239.74"/>
    <n v="3.17"/>
    <n v="1265"/>
    <n v="8020.1"/>
    <n v="6.34"/>
    <n v="2386"/>
    <n v="12932.12"/>
    <n v="5.42"/>
    <n v="540"/>
    <n v="3850.2"/>
    <n v="7.13"/>
    <n v="5213"/>
    <n v="28042.16"/>
    <x v="0"/>
    <x v="4"/>
    <n v="5.3792748896988298"/>
    <s v="Product3"/>
    <x v="1"/>
    <s v="Growth Year"/>
  </r>
  <r>
    <n v="1411"/>
    <d v="2014-04-11T00:00:00"/>
    <x v="4"/>
    <x v="10"/>
    <x v="10"/>
    <n v="2730"/>
    <n v="8654.1"/>
    <n v="3.17"/>
    <n v="3549"/>
    <n v="22500.66"/>
    <n v="6.34"/>
    <n v="5920"/>
    <n v="32086.400000000001"/>
    <n v="5.42"/>
    <n v="1936"/>
    <n v="13803.68"/>
    <n v="7.13"/>
    <n v="14135"/>
    <n v="77044.84"/>
    <x v="0"/>
    <x v="5"/>
    <n v="5.4506430845419169"/>
    <s v="Product3"/>
    <x v="2"/>
    <s v="Growth Year"/>
  </r>
  <r>
    <n v="1412"/>
    <d v="2014-04-12T00:00:00"/>
    <x v="4"/>
    <x v="10"/>
    <x v="10"/>
    <n v="6051"/>
    <n v="19181.669999999998"/>
    <n v="3.17"/>
    <n v="870"/>
    <n v="5515.8"/>
    <n v="6.34"/>
    <n v="378"/>
    <n v="2048.7600000000002"/>
    <n v="5.4200000000000008"/>
    <n v="922"/>
    <n v="6573.86"/>
    <n v="7.13"/>
    <n v="8221"/>
    <n v="33320.089999999997"/>
    <x v="0"/>
    <x v="6"/>
    <n v="4.0530458581681055"/>
    <s v="Product1"/>
    <x v="1"/>
    <s v="Growth Year"/>
  </r>
  <r>
    <n v="1413"/>
    <d v="2014-04-13T00:00:00"/>
    <x v="4"/>
    <x v="10"/>
    <x v="10"/>
    <n v="3055"/>
    <n v="9684.35"/>
    <n v="3.17"/>
    <n v="2061"/>
    <n v="13066.74"/>
    <n v="6.34"/>
    <n v="4203"/>
    <n v="22780.26"/>
    <n v="5.42"/>
    <n v="831"/>
    <n v="5925.03"/>
    <n v="7.13"/>
    <n v="10150"/>
    <n v="51456.38"/>
    <x v="0"/>
    <x v="0"/>
    <n v="5.0695940886699509"/>
    <s v="Product3"/>
    <x v="0"/>
    <s v="Growth Year"/>
  </r>
  <r>
    <n v="1414"/>
    <d v="2014-04-14T00:00:00"/>
    <x v="4"/>
    <x v="10"/>
    <x v="10"/>
    <n v="1241"/>
    <n v="3933.97"/>
    <n v="3.17"/>
    <n v="796"/>
    <n v="5046.6400000000003"/>
    <n v="6.3400000000000007"/>
    <n v="1519"/>
    <n v="8232.98"/>
    <n v="5.42"/>
    <n v="1323"/>
    <n v="9432.99"/>
    <n v="7.13"/>
    <n v="4879"/>
    <n v="26646.58"/>
    <x v="0"/>
    <x v="1"/>
    <n v="5.4614839106374262"/>
    <s v="Product4"/>
    <x v="1"/>
    <s v="Growth Year"/>
  </r>
  <r>
    <n v="1415"/>
    <d v="2014-04-15T00:00:00"/>
    <x v="4"/>
    <x v="10"/>
    <x v="10"/>
    <n v="1300"/>
    <n v="4121"/>
    <n v="3.17"/>
    <n v="3949"/>
    <n v="25036.66"/>
    <n v="6.34"/>
    <n v="484"/>
    <n v="2623.28"/>
    <n v="5.4200000000000008"/>
    <n v="564"/>
    <n v="4021.32"/>
    <n v="7.13"/>
    <n v="6297"/>
    <n v="35802.26"/>
    <x v="0"/>
    <x v="2"/>
    <n v="5.6856058440527235"/>
    <s v="Product2"/>
    <x v="1"/>
    <s v="Growth Year"/>
  </r>
  <r>
    <n v="1416"/>
    <d v="2014-04-16T00:00:00"/>
    <x v="4"/>
    <x v="10"/>
    <x v="10"/>
    <n v="4455"/>
    <n v="14122.35"/>
    <n v="3.17"/>
    <n v="1564"/>
    <n v="9915.76"/>
    <n v="6.34"/>
    <n v="5214"/>
    <n v="28259.88"/>
    <n v="5.42"/>
    <n v="306"/>
    <n v="2181.7800000000002"/>
    <n v="7.1300000000000008"/>
    <n v="11539"/>
    <n v="54479.77"/>
    <x v="0"/>
    <x v="3"/>
    <n v="4.7213597365456277"/>
    <s v="Product3"/>
    <x v="0"/>
    <s v="Growth Year"/>
  </r>
  <r>
    <n v="1417"/>
    <d v="2014-04-17T00:00:00"/>
    <x v="4"/>
    <x v="10"/>
    <x v="10"/>
    <n v="3033"/>
    <n v="9614.61"/>
    <n v="3.17"/>
    <n v="3824"/>
    <n v="24244.16"/>
    <n v="6.34"/>
    <n v="3394"/>
    <n v="18395.48"/>
    <n v="5.42"/>
    <n v="757"/>
    <n v="5397.41"/>
    <n v="7.13"/>
    <n v="11008"/>
    <n v="57651.66"/>
    <x v="0"/>
    <x v="4"/>
    <n v="5.2372510901162794"/>
    <s v="Product2"/>
    <x v="0"/>
    <s v="Growth Year"/>
  </r>
  <r>
    <n v="1418"/>
    <d v="2014-04-18T00:00:00"/>
    <x v="4"/>
    <x v="10"/>
    <x v="10"/>
    <n v="7034"/>
    <n v="22297.78"/>
    <n v="3.17"/>
    <n v="782"/>
    <n v="4957.88"/>
    <n v="6.34"/>
    <n v="1362"/>
    <n v="7382.04"/>
    <n v="5.42"/>
    <n v="597"/>
    <n v="4256.6099999999997"/>
    <n v="7.13"/>
    <n v="9775"/>
    <n v="38894.31"/>
    <x v="0"/>
    <x v="5"/>
    <n v="3.9789575447570331"/>
    <s v="Product1"/>
    <x v="1"/>
    <s v="Growth Year"/>
  </r>
  <r>
    <n v="1419"/>
    <d v="2014-04-19T00:00:00"/>
    <x v="4"/>
    <x v="10"/>
    <x v="10"/>
    <n v="1517"/>
    <n v="4808.8900000000003"/>
    <n v="3.17"/>
    <n v="1881"/>
    <n v="11925.54"/>
    <n v="6.3400000000000007"/>
    <n v="528"/>
    <n v="2861.76"/>
    <n v="5.4200000000000008"/>
    <n v="858"/>
    <n v="6117.54"/>
    <n v="7.13"/>
    <n v="4784"/>
    <n v="25713.73"/>
    <x v="0"/>
    <x v="6"/>
    <n v="5.37494356187291"/>
    <s v="Product2"/>
    <x v="1"/>
    <s v="Growth Year"/>
  </r>
  <r>
    <n v="1420"/>
    <d v="2014-04-20T00:00:00"/>
    <x v="4"/>
    <x v="10"/>
    <x v="10"/>
    <n v="6072"/>
    <n v="19248.240000000002"/>
    <n v="3.17"/>
    <n v="3636"/>
    <n v="23052.240000000002"/>
    <n v="6.3400000000000007"/>
    <n v="1703"/>
    <n v="9230.26"/>
    <n v="5.42"/>
    <n v="1124"/>
    <n v="8014.12"/>
    <n v="7.13"/>
    <n v="12535"/>
    <n v="59544.86"/>
    <x v="0"/>
    <x v="0"/>
    <n v="4.7502879936178699"/>
    <s v="Product2"/>
    <x v="0"/>
    <s v="Growth Year"/>
  </r>
  <r>
    <n v="1421"/>
    <d v="2014-04-21T00:00:00"/>
    <x v="4"/>
    <x v="10"/>
    <x v="10"/>
    <n v="2402"/>
    <n v="7614.34"/>
    <n v="3.17"/>
    <n v="1165"/>
    <n v="7386.1"/>
    <n v="6.3400000000000007"/>
    <n v="4130"/>
    <n v="22384.6"/>
    <n v="5.42"/>
    <n v="1812"/>
    <n v="12919.56"/>
    <n v="7.13"/>
    <n v="9509"/>
    <n v="50304.6"/>
    <x v="0"/>
    <x v="1"/>
    <n v="5.2902092754232832"/>
    <s v="Product3"/>
    <x v="0"/>
    <s v="Growth Year"/>
  </r>
  <r>
    <n v="1422"/>
    <d v="2014-04-22T00:00:00"/>
    <x v="4"/>
    <x v="10"/>
    <x v="10"/>
    <n v="6728"/>
    <n v="21327.759999999998"/>
    <n v="3.17"/>
    <n v="3170"/>
    <n v="20097.8"/>
    <n v="6.34"/>
    <n v="3251"/>
    <n v="17620.419999999998"/>
    <n v="5.419999999999999"/>
    <n v="1910"/>
    <n v="13618.3"/>
    <n v="7.13"/>
    <n v="15059"/>
    <n v="72664.28"/>
    <x v="0"/>
    <x v="2"/>
    <n v="4.8253057971976894"/>
    <s v="Product1"/>
    <x v="2"/>
    <s v="Growth Year"/>
  </r>
  <r>
    <n v="1423"/>
    <d v="2014-04-23T00:00:00"/>
    <x v="4"/>
    <x v="10"/>
    <x v="10"/>
    <n v="5107"/>
    <n v="16189.19"/>
    <n v="3.17"/>
    <n v="574"/>
    <n v="3639.16"/>
    <n v="6.34"/>
    <n v="3526"/>
    <n v="19110.919999999998"/>
    <n v="5.42"/>
    <n v="1800"/>
    <n v="12834"/>
    <n v="7.13"/>
    <n v="11007"/>
    <n v="51773.27"/>
    <x v="0"/>
    <x v="3"/>
    <n v="4.7036676660307073"/>
    <s v="Product3"/>
    <x v="0"/>
    <s v="Growth Year"/>
  </r>
  <r>
    <n v="1424"/>
    <d v="2014-04-24T00:00:00"/>
    <x v="4"/>
    <x v="10"/>
    <x v="10"/>
    <n v="1439"/>
    <n v="4561.63"/>
    <n v="3.17"/>
    <n v="2781"/>
    <n v="17631.54"/>
    <n v="6.3400000000000007"/>
    <n v="4060"/>
    <n v="22005.200000000001"/>
    <n v="5.42"/>
    <n v="485"/>
    <n v="3458.05"/>
    <n v="7.1300000000000008"/>
    <n v="8765"/>
    <n v="47656.42"/>
    <x v="0"/>
    <x v="4"/>
    <n v="5.4371272104962918"/>
    <s v="Product3"/>
    <x v="0"/>
    <s v="Growth Year"/>
  </r>
  <r>
    <n v="1425"/>
    <d v="2014-04-25T00:00:00"/>
    <x v="4"/>
    <x v="10"/>
    <x v="10"/>
    <n v="5889"/>
    <n v="18668.13"/>
    <n v="3.17"/>
    <n v="3490"/>
    <n v="22126.6"/>
    <n v="6.34"/>
    <n v="4491"/>
    <n v="24341.22"/>
    <n v="5.42"/>
    <n v="1139"/>
    <n v="8121.07"/>
    <n v="7.13"/>
    <n v="15009"/>
    <n v="73257.02"/>
    <x v="0"/>
    <x v="5"/>
    <n v="4.8808728096475447"/>
    <s v="Product3"/>
    <x v="2"/>
    <s v="Growth Year"/>
  </r>
  <r>
    <n v="1426"/>
    <d v="2014-04-26T00:00:00"/>
    <x v="4"/>
    <x v="10"/>
    <x v="10"/>
    <n v="3196"/>
    <n v="10131.32"/>
    <n v="3.17"/>
    <n v="2637"/>
    <n v="16718.580000000002"/>
    <n v="6.3400000000000007"/>
    <n v="2093"/>
    <n v="11344.06"/>
    <n v="5.42"/>
    <n v="843"/>
    <n v="6010.59"/>
    <n v="7.13"/>
    <n v="8769"/>
    <n v="44204.55"/>
    <x v="0"/>
    <x v="6"/>
    <n v="5.0410023947998637"/>
    <s v="Product2"/>
    <x v="0"/>
    <s v="Growth Year"/>
  </r>
  <r>
    <n v="1427"/>
    <d v="2014-04-27T00:00:00"/>
    <x v="4"/>
    <x v="10"/>
    <x v="10"/>
    <n v="588"/>
    <n v="1863.96"/>
    <n v="3.17"/>
    <n v="1215"/>
    <n v="7703.1"/>
    <n v="6.34"/>
    <n v="2246"/>
    <n v="12173.32"/>
    <n v="5.42"/>
    <n v="318"/>
    <n v="2267.34"/>
    <n v="7.1300000000000008"/>
    <n v="4367"/>
    <n v="24007.72"/>
    <x v="0"/>
    <x v="0"/>
    <n v="5.4975314861460962"/>
    <s v="Product3"/>
    <x v="1"/>
    <s v="Growth Year"/>
  </r>
  <r>
    <n v="1428"/>
    <d v="2014-04-28T00:00:00"/>
    <x v="4"/>
    <x v="10"/>
    <x v="10"/>
    <n v="560"/>
    <n v="1775.2"/>
    <n v="3.17"/>
    <n v="3210"/>
    <n v="20351.400000000001"/>
    <n v="6.3400000000000007"/>
    <n v="586"/>
    <n v="3176.12"/>
    <n v="5.42"/>
    <n v="877"/>
    <n v="6253.01"/>
    <n v="7.13"/>
    <n v="5233"/>
    <n v="31555.73"/>
    <x v="0"/>
    <x v="1"/>
    <n v="6.0301414102809092"/>
    <s v="Product2"/>
    <x v="1"/>
    <s v="Growth Year"/>
  </r>
  <r>
    <n v="1429"/>
    <d v="2014-04-29T00:00:00"/>
    <x v="4"/>
    <x v="10"/>
    <x v="10"/>
    <n v="2202"/>
    <n v="6980.34"/>
    <n v="3.17"/>
    <n v="3294"/>
    <n v="20883.96"/>
    <n v="6.34"/>
    <n v="3478"/>
    <n v="18850.759999999998"/>
    <n v="5.42"/>
    <n v="698"/>
    <n v="4976.74"/>
    <n v="7.13"/>
    <n v="9672"/>
    <n v="51691.8"/>
    <x v="0"/>
    <x v="2"/>
    <n v="5.3444789081885862"/>
    <s v="Product2"/>
    <x v="0"/>
    <s v="Growth Year"/>
  </r>
  <r>
    <n v="1430"/>
    <d v="2014-04-30T00:00:00"/>
    <x v="4"/>
    <x v="10"/>
    <x v="10"/>
    <n v="6735"/>
    <n v="21349.95"/>
    <n v="3.17"/>
    <n v="3996"/>
    <n v="25334.639999999999"/>
    <n v="6.34"/>
    <n v="2771"/>
    <n v="15018.82"/>
    <n v="5.42"/>
    <n v="1044"/>
    <n v="7443.72"/>
    <n v="7.13"/>
    <n v="14546"/>
    <n v="69147.13"/>
    <x v="0"/>
    <x v="3"/>
    <n v="4.7536869242403412"/>
    <s v="Product2"/>
    <x v="0"/>
    <s v="Growth Year"/>
  </r>
  <r>
    <n v="1431"/>
    <d v="2014-05-01T00:00:00"/>
    <x v="4"/>
    <x v="11"/>
    <x v="11"/>
    <n v="624"/>
    <n v="1978.08"/>
    <n v="3.17"/>
    <n v="3344"/>
    <n v="21200.959999999999"/>
    <n v="6.34"/>
    <n v="3217"/>
    <n v="17436.14"/>
    <n v="5.42"/>
    <n v="400"/>
    <n v="2852"/>
    <n v="7.13"/>
    <n v="7585"/>
    <n v="43467.18"/>
    <x v="0"/>
    <x v="4"/>
    <n v="5.7306763348714567"/>
    <s v="Product2"/>
    <x v="0"/>
    <s v="Growth Year"/>
  </r>
  <r>
    <n v="1432"/>
    <d v="2014-05-02T00:00:00"/>
    <x v="4"/>
    <x v="11"/>
    <x v="11"/>
    <n v="1074"/>
    <n v="3404.58"/>
    <n v="3.17"/>
    <n v="2790"/>
    <n v="17688.599999999999"/>
    <n v="6.34"/>
    <n v="5425"/>
    <n v="29403.5"/>
    <n v="5.42"/>
    <n v="739"/>
    <n v="5269.07"/>
    <n v="7.13"/>
    <n v="10028"/>
    <n v="55765.75"/>
    <x v="0"/>
    <x v="5"/>
    <n v="5.561004188272836"/>
    <s v="Product3"/>
    <x v="0"/>
    <s v="Growth Year"/>
  </r>
  <r>
    <n v="1433"/>
    <d v="2014-05-03T00:00:00"/>
    <x v="4"/>
    <x v="11"/>
    <x v="11"/>
    <n v="2551"/>
    <n v="8086.67"/>
    <n v="3.17"/>
    <n v="1666"/>
    <n v="10562.44"/>
    <n v="6.3400000000000007"/>
    <n v="5289"/>
    <n v="28666.38"/>
    <n v="5.42"/>
    <n v="1904"/>
    <n v="13575.52"/>
    <n v="7.13"/>
    <n v="11410"/>
    <n v="60891.01"/>
    <x v="0"/>
    <x v="6"/>
    <n v="5.3366354075372486"/>
    <s v="Product3"/>
    <x v="0"/>
    <s v="Growth Year"/>
  </r>
  <r>
    <n v="1434"/>
    <d v="2014-05-04T00:00:00"/>
    <x v="4"/>
    <x v="11"/>
    <x v="11"/>
    <n v="5319"/>
    <n v="16861.23"/>
    <n v="3.17"/>
    <n v="3249"/>
    <n v="20598.66"/>
    <n v="6.34"/>
    <n v="5400"/>
    <n v="29268"/>
    <n v="5.42"/>
    <n v="1230"/>
    <n v="8769.9"/>
    <n v="7.13"/>
    <n v="15198"/>
    <n v="75497.789999999994"/>
    <x v="0"/>
    <x v="0"/>
    <n v="4.9676135017765493"/>
    <s v="Product3"/>
    <x v="2"/>
    <s v="Growth Year"/>
  </r>
  <r>
    <n v="1435"/>
    <d v="2014-05-05T00:00:00"/>
    <x v="4"/>
    <x v="11"/>
    <x v="11"/>
    <n v="6601"/>
    <n v="20925.169999999998"/>
    <n v="3.17"/>
    <n v="361"/>
    <n v="2288.7399999999998"/>
    <n v="6.339999999999999"/>
    <n v="3458"/>
    <n v="18742.36"/>
    <n v="5.42"/>
    <n v="1984"/>
    <n v="14145.92"/>
    <n v="7.13"/>
    <n v="12404"/>
    <n v="56102.19"/>
    <x v="0"/>
    <x v="1"/>
    <n v="4.5229111576910679"/>
    <s v="Product1"/>
    <x v="0"/>
    <s v="Growth Year"/>
  </r>
  <r>
    <n v="1436"/>
    <d v="2014-05-06T00:00:00"/>
    <x v="4"/>
    <x v="11"/>
    <x v="11"/>
    <n v="2660"/>
    <n v="8432.2000000000007"/>
    <n v="3.17"/>
    <n v="2942"/>
    <n v="18652.28"/>
    <n v="6.34"/>
    <n v="2039"/>
    <n v="11051.38"/>
    <n v="5.42"/>
    <n v="470"/>
    <n v="3351.1"/>
    <n v="7.13"/>
    <n v="8111"/>
    <n v="41486.959999999999"/>
    <x v="0"/>
    <x v="2"/>
    <n v="5.1149007520650969"/>
    <s v="Product2"/>
    <x v="0"/>
    <s v="Growth Year"/>
  </r>
  <r>
    <n v="1437"/>
    <d v="2014-05-07T00:00:00"/>
    <x v="4"/>
    <x v="11"/>
    <x v="11"/>
    <n v="441"/>
    <n v="1397.97"/>
    <n v="3.17"/>
    <n v="1999"/>
    <n v="12673.66"/>
    <n v="6.34"/>
    <n v="4060"/>
    <n v="22005.200000000001"/>
    <n v="5.42"/>
    <n v="887"/>
    <n v="6324.31"/>
    <n v="7.1300000000000008"/>
    <n v="7387"/>
    <n v="42401.14"/>
    <x v="0"/>
    <x v="3"/>
    <n v="5.7399675104914039"/>
    <s v="Product3"/>
    <x v="0"/>
    <s v="Growth Year"/>
  </r>
  <r>
    <n v="1438"/>
    <d v="2014-05-08T00:00:00"/>
    <x v="4"/>
    <x v="11"/>
    <x v="11"/>
    <n v="4528"/>
    <n v="14353.76"/>
    <n v="3.17"/>
    <n v="952"/>
    <n v="6035.68"/>
    <n v="6.3400000000000007"/>
    <n v="3472"/>
    <n v="18818.240000000002"/>
    <n v="5.4200000000000008"/>
    <n v="1069"/>
    <n v="7621.97"/>
    <n v="7.13"/>
    <n v="10021"/>
    <n v="46829.65"/>
    <x v="0"/>
    <x v="4"/>
    <n v="4.6731513820975952"/>
    <s v="Product3"/>
    <x v="0"/>
    <s v="Growth Year"/>
  </r>
  <r>
    <n v="1439"/>
    <d v="2014-05-09T00:00:00"/>
    <x v="4"/>
    <x v="11"/>
    <x v="11"/>
    <n v="7094"/>
    <n v="22487.98"/>
    <n v="3.17"/>
    <n v="2661"/>
    <n v="16870.740000000002"/>
    <n v="6.3400000000000007"/>
    <n v="5062"/>
    <n v="27436.04"/>
    <n v="5.42"/>
    <n v="622"/>
    <n v="4434.8599999999997"/>
    <n v="7.13"/>
    <n v="15439"/>
    <n v="71229.62"/>
    <x v="0"/>
    <x v="5"/>
    <n v="4.6136161668501847"/>
    <s v="Product3"/>
    <x v="2"/>
    <s v="Growth Year"/>
  </r>
  <r>
    <n v="1440"/>
    <d v="2014-05-10T00:00:00"/>
    <x v="4"/>
    <x v="11"/>
    <x v="11"/>
    <n v="3358"/>
    <n v="10644.86"/>
    <n v="3.17"/>
    <n v="3882"/>
    <n v="24611.88"/>
    <n v="6.34"/>
    <n v="1771"/>
    <n v="9598.82"/>
    <n v="5.42"/>
    <n v="1081"/>
    <n v="7707.53"/>
    <n v="7.13"/>
    <n v="10092"/>
    <n v="52563.09"/>
    <x v="0"/>
    <x v="6"/>
    <n v="5.2083917954815693"/>
    <s v="Product2"/>
    <x v="0"/>
    <s v="Growth Year"/>
  </r>
  <r>
    <n v="1441"/>
    <d v="2014-05-11T00:00:00"/>
    <x v="4"/>
    <x v="11"/>
    <x v="11"/>
    <n v="2971"/>
    <n v="9418.07"/>
    <n v="3.17"/>
    <n v="1327"/>
    <n v="8413.18"/>
    <n v="6.34"/>
    <n v="2347"/>
    <n v="12720.74"/>
    <n v="5.42"/>
    <n v="957"/>
    <n v="6823.41"/>
    <n v="7.13"/>
    <n v="7602"/>
    <n v="37375.4"/>
    <x v="0"/>
    <x v="0"/>
    <n v="4.9165219679031837"/>
    <s v="Product3"/>
    <x v="1"/>
    <s v="Growth Year"/>
  </r>
  <r>
    <n v="1442"/>
    <d v="2014-05-12T00:00:00"/>
    <x v="4"/>
    <x v="11"/>
    <x v="11"/>
    <n v="3613"/>
    <n v="11453.21"/>
    <n v="3.17"/>
    <n v="818"/>
    <n v="5186.12"/>
    <n v="6.34"/>
    <n v="4054"/>
    <n v="21972.68"/>
    <n v="5.42"/>
    <n v="1419"/>
    <n v="10117.469999999999"/>
    <n v="7.13"/>
    <n v="9904"/>
    <n v="48729.48"/>
    <x v="0"/>
    <x v="1"/>
    <n v="4.9201817447495966"/>
    <s v="Product3"/>
    <x v="0"/>
    <s v="Growth Year"/>
  </r>
  <r>
    <n v="1443"/>
    <d v="2014-05-13T00:00:00"/>
    <x v="4"/>
    <x v="11"/>
    <x v="11"/>
    <n v="2931"/>
    <n v="9291.27"/>
    <n v="3.17"/>
    <n v="3059"/>
    <n v="19394.060000000001"/>
    <n v="6.3400000000000007"/>
    <n v="4274"/>
    <n v="23165.08"/>
    <n v="5.4200000000000008"/>
    <n v="1844"/>
    <n v="13147.72"/>
    <n v="7.13"/>
    <n v="12108"/>
    <n v="64998.13"/>
    <x v="0"/>
    <x v="2"/>
    <n v="5.3681970597951763"/>
    <s v="Product3"/>
    <x v="0"/>
    <s v="Growth Year"/>
  </r>
  <r>
    <n v="1444"/>
    <d v="2014-05-14T00:00:00"/>
    <x v="4"/>
    <x v="11"/>
    <x v="11"/>
    <n v="803"/>
    <n v="2545.5100000000002"/>
    <n v="3.17"/>
    <n v="2740"/>
    <n v="17371.599999999999"/>
    <n v="6.34"/>
    <n v="4290"/>
    <n v="23251.8"/>
    <n v="5.42"/>
    <n v="1953"/>
    <n v="13924.89"/>
    <n v="7.13"/>
    <n v="9786"/>
    <n v="57093.8"/>
    <x v="0"/>
    <x v="3"/>
    <n v="5.8342325771510328"/>
    <s v="Product3"/>
    <x v="0"/>
    <s v="Growth Year"/>
  </r>
  <r>
    <n v="1445"/>
    <d v="2014-05-15T00:00:00"/>
    <x v="4"/>
    <x v="11"/>
    <x v="11"/>
    <n v="3857"/>
    <n v="12226.69"/>
    <n v="3.17"/>
    <n v="824"/>
    <n v="5224.16"/>
    <n v="6.34"/>
    <n v="2915"/>
    <n v="15799.3"/>
    <n v="5.42"/>
    <n v="677"/>
    <n v="4827.01"/>
    <n v="7.13"/>
    <n v="8273"/>
    <n v="38077.160000000003"/>
    <x v="0"/>
    <x v="4"/>
    <n v="4.60258189290463"/>
    <s v="Product3"/>
    <x v="1"/>
    <s v="Growth Year"/>
  </r>
  <r>
    <n v="1446"/>
    <d v="2014-05-16T00:00:00"/>
    <x v="4"/>
    <x v="11"/>
    <x v="11"/>
    <n v="1162"/>
    <n v="3683.54"/>
    <n v="3.17"/>
    <n v="3909"/>
    <n v="24783.06"/>
    <n v="6.3400000000000007"/>
    <n v="482"/>
    <n v="2612.44"/>
    <n v="5.42"/>
    <n v="1940"/>
    <n v="13832.2"/>
    <n v="7.1300000000000008"/>
    <n v="7493"/>
    <n v="44911.24"/>
    <x v="0"/>
    <x v="5"/>
    <n v="5.99375950887495"/>
    <s v="Product2"/>
    <x v="0"/>
    <s v="Growth Year"/>
  </r>
  <r>
    <n v="1447"/>
    <d v="2014-05-17T00:00:00"/>
    <x v="4"/>
    <x v="11"/>
    <x v="11"/>
    <n v="3346"/>
    <n v="10606.82"/>
    <n v="3.17"/>
    <n v="899"/>
    <n v="5699.66"/>
    <n v="6.34"/>
    <n v="5179"/>
    <n v="28070.18"/>
    <n v="5.42"/>
    <n v="1709"/>
    <n v="12185.17"/>
    <n v="7.13"/>
    <n v="11133"/>
    <n v="56561.83"/>
    <x v="0"/>
    <x v="6"/>
    <n v="5.0805560046707985"/>
    <s v="Product3"/>
    <x v="0"/>
    <s v="Growth Year"/>
  </r>
  <r>
    <n v="1448"/>
    <d v="2014-05-18T00:00:00"/>
    <x v="4"/>
    <x v="11"/>
    <x v="11"/>
    <n v="7881"/>
    <n v="24982.77"/>
    <n v="3.17"/>
    <n v="500"/>
    <n v="3170"/>
    <n v="6.34"/>
    <n v="5110"/>
    <n v="27696.2"/>
    <n v="5.42"/>
    <n v="774"/>
    <n v="5518.62"/>
    <n v="7.13"/>
    <n v="14265"/>
    <n v="61367.59"/>
    <x v="0"/>
    <x v="0"/>
    <n v="4.3019691552751489"/>
    <s v="Product3"/>
    <x v="0"/>
    <s v="Growth Year"/>
  </r>
  <r>
    <n v="1449"/>
    <d v="2014-05-19T00:00:00"/>
    <x v="4"/>
    <x v="11"/>
    <x v="11"/>
    <n v="1630"/>
    <n v="5167.1000000000004"/>
    <n v="3.17"/>
    <n v="915"/>
    <n v="5801.1"/>
    <n v="6.3400000000000007"/>
    <n v="3187"/>
    <n v="17273.54"/>
    <n v="5.42"/>
    <n v="1139"/>
    <n v="8121.07"/>
    <n v="7.13"/>
    <n v="6871"/>
    <n v="36362.81"/>
    <x v="0"/>
    <x v="1"/>
    <n v="5.2922151069713284"/>
    <s v="Product3"/>
    <x v="1"/>
    <s v="Growth Year"/>
  </r>
  <r>
    <n v="1450"/>
    <d v="2014-05-20T00:00:00"/>
    <x v="4"/>
    <x v="11"/>
    <x v="11"/>
    <n v="1962"/>
    <n v="6219.54"/>
    <n v="3.17"/>
    <n v="1491"/>
    <n v="9452.94"/>
    <n v="6.3400000000000007"/>
    <n v="2333"/>
    <n v="12644.86"/>
    <n v="5.42"/>
    <n v="362"/>
    <n v="2581.06"/>
    <n v="7.13"/>
    <n v="6148"/>
    <n v="30898.400000000001"/>
    <x v="0"/>
    <x v="2"/>
    <n v="5.0257644762524398"/>
    <s v="Product3"/>
    <x v="1"/>
    <s v="Growth Year"/>
  </r>
  <r>
    <n v="1451"/>
    <d v="2014-05-21T00:00:00"/>
    <x v="4"/>
    <x v="11"/>
    <x v="11"/>
    <n v="6680"/>
    <n v="21175.599999999999"/>
    <n v="3.17"/>
    <n v="2898"/>
    <n v="18373.32"/>
    <n v="6.34"/>
    <n v="4499"/>
    <n v="24384.58"/>
    <n v="5.4200000000000008"/>
    <n v="993"/>
    <n v="7080.09"/>
    <n v="7.13"/>
    <n v="15070"/>
    <n v="71013.59"/>
    <x v="0"/>
    <x v="3"/>
    <n v="4.7122488387524886"/>
    <s v="Product3"/>
    <x v="2"/>
    <s v="Growth Year"/>
  </r>
  <r>
    <n v="1452"/>
    <d v="2014-05-22T00:00:00"/>
    <x v="4"/>
    <x v="11"/>
    <x v="11"/>
    <n v="4369"/>
    <n v="13849.73"/>
    <n v="3.17"/>
    <n v="2900"/>
    <n v="18386"/>
    <n v="6.34"/>
    <n v="4146"/>
    <n v="22471.32"/>
    <n v="5.42"/>
    <n v="1154"/>
    <n v="8228.02"/>
    <n v="7.1300000000000008"/>
    <n v="12569"/>
    <n v="62935.07"/>
    <x v="0"/>
    <x v="4"/>
    <n v="5.0071660434402103"/>
    <s v="Product3"/>
    <x v="0"/>
    <s v="Growth Year"/>
  </r>
  <r>
    <n v="1453"/>
    <d v="2014-05-23T00:00:00"/>
    <x v="4"/>
    <x v="11"/>
    <x v="11"/>
    <n v="4424"/>
    <n v="14024.08"/>
    <n v="3.17"/>
    <n v="2560"/>
    <n v="16230.4"/>
    <n v="6.34"/>
    <n v="4501"/>
    <n v="24395.42"/>
    <n v="5.42"/>
    <n v="1030"/>
    <n v="7343.9"/>
    <n v="7.13"/>
    <n v="12515"/>
    <n v="61993.8"/>
    <x v="0"/>
    <x v="5"/>
    <n v="4.9535597283260087"/>
    <s v="Product3"/>
    <x v="0"/>
    <s v="Growth Year"/>
  </r>
  <r>
    <n v="1454"/>
    <d v="2014-05-24T00:00:00"/>
    <x v="4"/>
    <x v="11"/>
    <x v="11"/>
    <n v="2791"/>
    <n v="8847.4699999999993"/>
    <n v="3.17"/>
    <n v="1572"/>
    <n v="9966.48"/>
    <n v="6.34"/>
    <n v="843"/>
    <n v="4569.0600000000004"/>
    <n v="5.4200000000000008"/>
    <n v="1478"/>
    <n v="10538.14"/>
    <n v="7.13"/>
    <n v="6684"/>
    <n v="33921.15"/>
    <x v="0"/>
    <x v="6"/>
    <n v="5.0749775583482943"/>
    <s v="Product4"/>
    <x v="1"/>
    <s v="Growth Year"/>
  </r>
  <r>
    <n v="1455"/>
    <d v="2014-05-25T00:00:00"/>
    <x v="4"/>
    <x v="11"/>
    <x v="11"/>
    <n v="5742"/>
    <n v="18202.14"/>
    <n v="3.17"/>
    <n v="2343"/>
    <n v="14854.62"/>
    <n v="6.3400000000000007"/>
    <n v="4147"/>
    <n v="22476.74"/>
    <n v="5.4200000000000008"/>
    <n v="963"/>
    <n v="6866.19"/>
    <n v="7.13"/>
    <n v="13195"/>
    <n v="62399.69"/>
    <x v="0"/>
    <x v="0"/>
    <n v="4.7290405456612357"/>
    <s v="Product3"/>
    <x v="0"/>
    <s v="Growth Year"/>
  </r>
  <r>
    <n v="1456"/>
    <d v="2014-05-26T00:00:00"/>
    <x v="4"/>
    <x v="11"/>
    <x v="11"/>
    <n v="3785"/>
    <n v="11998.45"/>
    <n v="3.17"/>
    <n v="3701"/>
    <n v="23464.34"/>
    <n v="6.34"/>
    <n v="3638"/>
    <n v="19717.96"/>
    <n v="5.42"/>
    <n v="1589"/>
    <n v="11329.57"/>
    <n v="7.13"/>
    <n v="12713"/>
    <n v="66510.320000000007"/>
    <x v="0"/>
    <x v="1"/>
    <n v="5.23167781011563"/>
    <s v="Product2"/>
    <x v="0"/>
    <s v="Growth Year"/>
  </r>
  <r>
    <n v="1457"/>
    <d v="2014-05-27T00:00:00"/>
    <x v="4"/>
    <x v="11"/>
    <x v="11"/>
    <n v="4598"/>
    <n v="14575.66"/>
    <n v="3.17"/>
    <n v="3672"/>
    <n v="23280.48"/>
    <n v="6.34"/>
    <n v="918"/>
    <n v="4975.5600000000004"/>
    <n v="5.4200000000000008"/>
    <n v="1172"/>
    <n v="8356.36"/>
    <n v="7.1300000000000008"/>
    <n v="10360"/>
    <n v="51188.06"/>
    <x v="0"/>
    <x v="2"/>
    <n v="4.9409324324324322"/>
    <s v="Product2"/>
    <x v="0"/>
    <s v="Growth Year"/>
  </r>
  <r>
    <n v="1458"/>
    <d v="2014-05-28T00:00:00"/>
    <x v="4"/>
    <x v="11"/>
    <x v="11"/>
    <n v="2261"/>
    <n v="7167.37"/>
    <n v="3.17"/>
    <n v="3967"/>
    <n v="25150.78"/>
    <n v="6.34"/>
    <n v="1483"/>
    <n v="8037.86"/>
    <n v="5.42"/>
    <n v="639"/>
    <n v="4556.07"/>
    <n v="7.13"/>
    <n v="8350"/>
    <n v="44912.08"/>
    <x v="0"/>
    <x v="3"/>
    <n v="5.3786922155688623"/>
    <s v="Product2"/>
    <x v="0"/>
    <s v="Growth Year"/>
  </r>
  <r>
    <n v="1459"/>
    <d v="2014-05-29T00:00:00"/>
    <x v="4"/>
    <x v="11"/>
    <x v="11"/>
    <n v="6403"/>
    <n v="20297.509999999998"/>
    <n v="3.17"/>
    <n v="938"/>
    <n v="5946.92"/>
    <n v="6.34"/>
    <n v="2755"/>
    <n v="14932.1"/>
    <n v="5.42"/>
    <n v="1661"/>
    <n v="11842.93"/>
    <n v="7.13"/>
    <n v="11757"/>
    <n v="53019.46"/>
    <x v="0"/>
    <x v="4"/>
    <n v="4.5096078931700259"/>
    <s v="Product1"/>
    <x v="0"/>
    <s v="Growth Year"/>
  </r>
  <r>
    <n v="1460"/>
    <d v="2014-05-30T00:00:00"/>
    <x v="4"/>
    <x v="11"/>
    <x v="11"/>
    <n v="7404"/>
    <n v="23470.68"/>
    <n v="3.17"/>
    <n v="2905"/>
    <n v="18417.7"/>
    <n v="6.34"/>
    <n v="4171"/>
    <n v="22606.82"/>
    <n v="5.42"/>
    <n v="1768"/>
    <n v="12605.84"/>
    <n v="7.13"/>
    <n v="16248"/>
    <n v="77101.039999999994"/>
    <x v="0"/>
    <x v="5"/>
    <n v="4.7452634170359422"/>
    <s v="Product1"/>
    <x v="2"/>
    <s v="Growth Year"/>
  </r>
  <r>
    <n v="1461"/>
    <d v="2014-05-31T00:00:00"/>
    <x v="4"/>
    <x v="11"/>
    <x v="11"/>
    <n v="6919"/>
    <n v="21933.23"/>
    <n v="3.17"/>
    <n v="2417"/>
    <n v="15323.78"/>
    <n v="6.34"/>
    <n v="3261"/>
    <n v="17674.62"/>
    <n v="5.42"/>
    <n v="287"/>
    <n v="2046.31"/>
    <n v="7.13"/>
    <n v="12884"/>
    <n v="56977.94"/>
    <x v="0"/>
    <x v="6"/>
    <n v="4.4223796957466623"/>
    <s v="Product1"/>
    <x v="0"/>
    <s v="Growth Year"/>
  </r>
  <r>
    <n v="1462"/>
    <d v="2014-06-01T00:00:00"/>
    <x v="4"/>
    <x v="0"/>
    <x v="0"/>
    <n v="1448"/>
    <n v="4590.16"/>
    <n v="3.17"/>
    <n v="3148"/>
    <n v="19958.32"/>
    <n v="6.34"/>
    <n v="1597"/>
    <n v="8655.74"/>
    <n v="5.42"/>
    <n v="871"/>
    <n v="6210.23"/>
    <n v="7.13"/>
    <n v="7064"/>
    <n v="39414.449999999997"/>
    <x v="0"/>
    <x v="0"/>
    <n v="5.5796220271800676"/>
    <s v="Product2"/>
    <x v="1"/>
    <s v="Growth Year"/>
  </r>
  <r>
    <n v="1463"/>
    <d v="2014-06-02T00:00:00"/>
    <x v="4"/>
    <x v="0"/>
    <x v="0"/>
    <n v="3158"/>
    <n v="10010.86"/>
    <n v="3.17"/>
    <n v="1437"/>
    <n v="9110.58"/>
    <n v="6.34"/>
    <n v="4626"/>
    <n v="25072.92"/>
    <n v="5.42"/>
    <n v="1643"/>
    <n v="11714.59"/>
    <n v="7.13"/>
    <n v="10864"/>
    <n v="55908.95"/>
    <x v="0"/>
    <x v="1"/>
    <n v="5.1462582842415312"/>
    <s v="Product3"/>
    <x v="0"/>
    <s v="Growth Year"/>
  </r>
  <r>
    <n v="1464"/>
    <d v="2014-06-03T00:00:00"/>
    <x v="4"/>
    <x v="0"/>
    <x v="0"/>
    <n v="6288"/>
    <n v="19932.96"/>
    <n v="3.17"/>
    <n v="546"/>
    <n v="3461.64"/>
    <n v="6.34"/>
    <n v="2032"/>
    <n v="11013.44"/>
    <n v="5.42"/>
    <n v="438"/>
    <n v="3122.94"/>
    <n v="7.13"/>
    <n v="9304"/>
    <n v="37530.980000000003"/>
    <x v="0"/>
    <x v="2"/>
    <n v="4.0338542562338784"/>
    <s v="Product1"/>
    <x v="1"/>
    <s v="Growth Year"/>
  </r>
  <r>
    <n v="1465"/>
    <d v="2014-06-04T00:00:00"/>
    <x v="4"/>
    <x v="0"/>
    <x v="0"/>
    <n v="2384"/>
    <n v="7557.28"/>
    <n v="3.17"/>
    <n v="455"/>
    <n v="2884.7"/>
    <n v="6.34"/>
    <n v="5069"/>
    <n v="27473.98"/>
    <n v="5.42"/>
    <n v="1867"/>
    <n v="13311.71"/>
    <n v="7.13"/>
    <n v="9775"/>
    <n v="51227.67"/>
    <x v="0"/>
    <x v="3"/>
    <n v="5.2406823529411763"/>
    <s v="Product3"/>
    <x v="0"/>
    <s v="Growth Year"/>
  </r>
  <r>
    <n v="1466"/>
    <d v="2014-06-05T00:00:00"/>
    <x v="4"/>
    <x v="0"/>
    <x v="0"/>
    <n v="3114"/>
    <n v="9871.3799999999992"/>
    <n v="3.17"/>
    <n v="3649"/>
    <n v="23134.66"/>
    <n v="6.34"/>
    <n v="4192"/>
    <n v="22720.639999999999"/>
    <n v="5.42"/>
    <n v="979"/>
    <n v="6980.27"/>
    <n v="7.1300000000000008"/>
    <n v="11934"/>
    <n v="62706.95"/>
    <x v="0"/>
    <x v="4"/>
    <n v="5.2544788000670355"/>
    <s v="Product2"/>
    <x v="0"/>
    <s v="Growth Year"/>
  </r>
  <r>
    <n v="1467"/>
    <d v="2014-06-06T00:00:00"/>
    <x v="4"/>
    <x v="0"/>
    <x v="0"/>
    <n v="6418"/>
    <n v="20345.060000000001"/>
    <n v="3.17"/>
    <n v="678"/>
    <n v="4298.5200000000004"/>
    <n v="6.3400000000000007"/>
    <n v="502"/>
    <n v="2720.84"/>
    <n v="5.42"/>
    <n v="729"/>
    <n v="5197.7700000000004"/>
    <n v="7.1300000000000008"/>
    <n v="8327"/>
    <n v="32562.19"/>
    <x v="0"/>
    <x v="5"/>
    <n v="3.9104347303950999"/>
    <s v="Product1"/>
    <x v="1"/>
    <s v="Growth Year"/>
  </r>
  <r>
    <n v="1468"/>
    <d v="2014-06-07T00:00:00"/>
    <x v="4"/>
    <x v="0"/>
    <x v="0"/>
    <n v="7449"/>
    <n v="23613.33"/>
    <n v="3.17"/>
    <n v="1443"/>
    <n v="9148.6200000000008"/>
    <n v="6.3400000000000007"/>
    <n v="1061"/>
    <n v="5750.62"/>
    <n v="5.42"/>
    <n v="270"/>
    <n v="1925.1"/>
    <n v="7.13"/>
    <n v="10223"/>
    <n v="40437.67"/>
    <x v="0"/>
    <x v="6"/>
    <n v="3.9555580553653527"/>
    <s v="Product1"/>
    <x v="0"/>
    <s v="Growth Year"/>
  </r>
  <r>
    <n v="1469"/>
    <d v="2014-06-08T00:00:00"/>
    <x v="4"/>
    <x v="0"/>
    <x v="0"/>
    <n v="6179"/>
    <n v="19587.43"/>
    <n v="3.17"/>
    <n v="1809"/>
    <n v="11469.06"/>
    <n v="6.34"/>
    <n v="4584"/>
    <n v="24845.279999999999"/>
    <n v="5.42"/>
    <n v="656"/>
    <n v="4677.28"/>
    <n v="7.13"/>
    <n v="13228"/>
    <n v="60579.05"/>
    <x v="0"/>
    <x v="0"/>
    <n v="4.5796076504384642"/>
    <s v="Product3"/>
    <x v="0"/>
    <s v="Growth Year"/>
  </r>
  <r>
    <n v="1470"/>
    <d v="2014-06-09T00:00:00"/>
    <x v="4"/>
    <x v="0"/>
    <x v="0"/>
    <n v="5541"/>
    <n v="17564.97"/>
    <n v="3.17"/>
    <n v="3479"/>
    <n v="22056.86"/>
    <n v="6.34"/>
    <n v="1752"/>
    <n v="9495.84"/>
    <n v="5.42"/>
    <n v="1211"/>
    <n v="8634.43"/>
    <n v="7.13"/>
    <n v="11983"/>
    <n v="57752.1"/>
    <x v="0"/>
    <x v="1"/>
    <n v="4.8195026287240257"/>
    <s v="Product2"/>
    <x v="0"/>
    <s v="Growth Year"/>
  </r>
  <r>
    <n v="1471"/>
    <d v="2014-06-10T00:00:00"/>
    <x v="4"/>
    <x v="0"/>
    <x v="0"/>
    <n v="5515"/>
    <n v="17482.55"/>
    <n v="3.17"/>
    <n v="3317"/>
    <n v="21029.78"/>
    <n v="6.34"/>
    <n v="382"/>
    <n v="2070.44"/>
    <n v="5.42"/>
    <n v="522"/>
    <n v="3721.86"/>
    <n v="7.13"/>
    <n v="9736"/>
    <n v="44304.63"/>
    <x v="0"/>
    <x v="2"/>
    <n v="4.5505988085456037"/>
    <s v="Product2"/>
    <x v="0"/>
    <s v="Growth Year"/>
  </r>
  <r>
    <n v="1472"/>
    <d v="2014-06-11T00:00:00"/>
    <x v="4"/>
    <x v="0"/>
    <x v="0"/>
    <n v="5029"/>
    <n v="15941.93"/>
    <n v="3.17"/>
    <n v="844"/>
    <n v="5350.96"/>
    <n v="6.34"/>
    <n v="4135"/>
    <n v="22411.7"/>
    <n v="5.42"/>
    <n v="1186"/>
    <n v="8456.18"/>
    <n v="7.13"/>
    <n v="11194"/>
    <n v="52160.77"/>
    <x v="0"/>
    <x v="3"/>
    <n v="4.6597078792210107"/>
    <s v="Product3"/>
    <x v="0"/>
    <s v="Growth Year"/>
  </r>
  <r>
    <n v="1473"/>
    <d v="2014-06-12T00:00:00"/>
    <x v="4"/>
    <x v="0"/>
    <x v="0"/>
    <n v="1891"/>
    <n v="5994.47"/>
    <n v="3.17"/>
    <n v="3048"/>
    <n v="19324.32"/>
    <n v="6.34"/>
    <n v="5097"/>
    <n v="27625.74"/>
    <n v="5.42"/>
    <n v="1146"/>
    <n v="8170.98"/>
    <n v="7.13"/>
    <n v="11182"/>
    <n v="61115.51"/>
    <x v="0"/>
    <x v="4"/>
    <n v="5.4655258451082096"/>
    <s v="Product3"/>
    <x v="0"/>
    <s v="Growth Year"/>
  </r>
  <r>
    <n v="1474"/>
    <d v="2014-06-13T00:00:00"/>
    <x v="4"/>
    <x v="0"/>
    <x v="0"/>
    <n v="4827"/>
    <n v="15301.59"/>
    <n v="3.17"/>
    <n v="1731"/>
    <n v="10974.54"/>
    <n v="6.3400000000000007"/>
    <n v="868"/>
    <n v="4704.5600000000004"/>
    <n v="5.4200000000000008"/>
    <n v="1991"/>
    <n v="14195.83"/>
    <n v="7.13"/>
    <n v="9417"/>
    <n v="45176.52"/>
    <x v="0"/>
    <x v="5"/>
    <n v="4.7973367314431341"/>
    <s v="Product1"/>
    <x v="0"/>
    <s v="Growth Year"/>
  </r>
  <r>
    <n v="1475"/>
    <d v="2014-06-14T00:00:00"/>
    <x v="4"/>
    <x v="0"/>
    <x v="0"/>
    <n v="6363"/>
    <n v="20170.71"/>
    <n v="3.17"/>
    <n v="3030"/>
    <n v="19210.2"/>
    <n v="6.34"/>
    <n v="2833"/>
    <n v="15354.86"/>
    <n v="5.42"/>
    <n v="932"/>
    <n v="6645.16"/>
    <n v="7.13"/>
    <n v="13158"/>
    <n v="61380.93"/>
    <x v="0"/>
    <x v="6"/>
    <n v="4.6649133606931148"/>
    <s v="Product1"/>
    <x v="0"/>
    <s v="Growth Year"/>
  </r>
  <r>
    <n v="1476"/>
    <d v="2014-06-15T00:00:00"/>
    <x v="4"/>
    <x v="0"/>
    <x v="0"/>
    <n v="2513"/>
    <n v="7966.21"/>
    <n v="3.17"/>
    <n v="1287"/>
    <n v="8159.58"/>
    <n v="6.34"/>
    <n v="2957"/>
    <n v="16026.94"/>
    <n v="5.42"/>
    <n v="1244"/>
    <n v="8869.7199999999993"/>
    <n v="7.13"/>
    <n v="8001"/>
    <n v="41022.449999999997"/>
    <x v="0"/>
    <x v="0"/>
    <n v="5.1271653543307085"/>
    <s v="Product3"/>
    <x v="0"/>
    <s v="Growth Year"/>
  </r>
  <r>
    <n v="1477"/>
    <d v="2014-06-16T00:00:00"/>
    <x v="4"/>
    <x v="0"/>
    <x v="0"/>
    <n v="5374"/>
    <n v="17035.580000000002"/>
    <n v="3.17"/>
    <n v="675"/>
    <n v="4279.5"/>
    <n v="6.34"/>
    <n v="3138"/>
    <n v="17007.96"/>
    <n v="5.42"/>
    <n v="1106"/>
    <n v="7885.78"/>
    <n v="7.13"/>
    <n v="10293"/>
    <n v="46208.82"/>
    <x v="0"/>
    <x v="1"/>
    <n v="4.4893442145147189"/>
    <s v="Product1"/>
    <x v="0"/>
    <s v="Growth Year"/>
  </r>
  <r>
    <n v="1478"/>
    <d v="2014-06-17T00:00:00"/>
    <x v="4"/>
    <x v="0"/>
    <x v="0"/>
    <n v="7487"/>
    <n v="23733.79"/>
    <n v="3.17"/>
    <n v="2573"/>
    <n v="16312.82"/>
    <n v="6.34"/>
    <n v="1944"/>
    <n v="10536.48"/>
    <n v="5.42"/>
    <n v="581"/>
    <n v="4142.53"/>
    <n v="7.13"/>
    <n v="12585"/>
    <n v="54725.62"/>
    <x v="0"/>
    <x v="2"/>
    <n v="4.3484799364322608"/>
    <s v="Product1"/>
    <x v="0"/>
    <s v="Growth Year"/>
  </r>
  <r>
    <n v="1479"/>
    <d v="2014-06-18T00:00:00"/>
    <x v="4"/>
    <x v="0"/>
    <x v="0"/>
    <n v="4148"/>
    <n v="13149.16"/>
    <n v="3.17"/>
    <n v="2471"/>
    <n v="15666.14"/>
    <n v="6.34"/>
    <n v="2021"/>
    <n v="10953.82"/>
    <n v="5.42"/>
    <n v="1058"/>
    <n v="7543.54"/>
    <n v="7.13"/>
    <n v="9698"/>
    <n v="47312.66"/>
    <x v="0"/>
    <x v="3"/>
    <n v="4.8785997112806765"/>
    <s v="Product2"/>
    <x v="0"/>
    <s v="Growth Year"/>
  </r>
  <r>
    <n v="1480"/>
    <d v="2014-06-19T00:00:00"/>
    <x v="4"/>
    <x v="0"/>
    <x v="0"/>
    <n v="5224"/>
    <n v="16560.080000000002"/>
    <n v="3.17"/>
    <n v="3242"/>
    <n v="20554.28"/>
    <n v="6.34"/>
    <n v="3696"/>
    <n v="20032.32"/>
    <n v="5.42"/>
    <n v="1464"/>
    <n v="10438.32"/>
    <n v="7.13"/>
    <n v="13626"/>
    <n v="67585"/>
    <x v="0"/>
    <x v="4"/>
    <n v="4.9600029355643622"/>
    <s v="Product2"/>
    <x v="0"/>
    <s v="Growth Year"/>
  </r>
  <r>
    <n v="1481"/>
    <d v="2014-06-20T00:00:00"/>
    <x v="4"/>
    <x v="0"/>
    <x v="0"/>
    <n v="4643"/>
    <n v="14718.31"/>
    <n v="3.17"/>
    <n v="2934"/>
    <n v="18601.560000000001"/>
    <n v="6.3400000000000007"/>
    <n v="1376"/>
    <n v="7457.92"/>
    <n v="5.42"/>
    <n v="353"/>
    <n v="2516.89"/>
    <n v="7.13"/>
    <n v="9306"/>
    <n v="43294.68"/>
    <x v="0"/>
    <x v="5"/>
    <n v="4.6523404255319152"/>
    <s v="Product2"/>
    <x v="0"/>
    <s v="Growth Year"/>
  </r>
  <r>
    <n v="1482"/>
    <d v="2014-06-21T00:00:00"/>
    <x v="4"/>
    <x v="0"/>
    <x v="0"/>
    <n v="4138"/>
    <n v="13117.46"/>
    <n v="3.17"/>
    <n v="3685"/>
    <n v="23362.9"/>
    <n v="6.3400000000000007"/>
    <n v="5814"/>
    <n v="31511.88"/>
    <n v="5.42"/>
    <n v="378"/>
    <n v="2695.14"/>
    <n v="7.13"/>
    <n v="14015"/>
    <n v="70687.38"/>
    <x v="0"/>
    <x v="6"/>
    <n v="5.0436946129147344"/>
    <s v="Product3"/>
    <x v="2"/>
    <s v="Growth Year"/>
  </r>
  <r>
    <n v="1483"/>
    <d v="2014-06-22T00:00:00"/>
    <x v="4"/>
    <x v="0"/>
    <x v="0"/>
    <n v="2448"/>
    <n v="7760.16"/>
    <n v="3.17"/>
    <n v="2362"/>
    <n v="14975.08"/>
    <n v="6.34"/>
    <n v="3544"/>
    <n v="19208.48"/>
    <n v="5.42"/>
    <n v="1382"/>
    <n v="9853.66"/>
    <n v="7.13"/>
    <n v="9736"/>
    <n v="51797.38"/>
    <x v="0"/>
    <x v="0"/>
    <n v="5.3201910435497117"/>
    <s v="Product3"/>
    <x v="0"/>
    <s v="Growth Year"/>
  </r>
  <r>
    <n v="1484"/>
    <d v="2014-06-23T00:00:00"/>
    <x v="4"/>
    <x v="0"/>
    <x v="0"/>
    <n v="4149"/>
    <n v="13152.33"/>
    <n v="3.17"/>
    <n v="456"/>
    <n v="2891.04"/>
    <n v="6.34"/>
    <n v="4123"/>
    <n v="22346.66"/>
    <n v="5.42"/>
    <n v="299"/>
    <n v="2131.87"/>
    <n v="7.13"/>
    <n v="9027"/>
    <n v="40521.9"/>
    <x v="0"/>
    <x v="1"/>
    <n v="4.4889664340312398"/>
    <s v="Product3"/>
    <x v="0"/>
    <s v="Growth Year"/>
  </r>
  <r>
    <n v="1485"/>
    <d v="2014-06-24T00:00:00"/>
    <x v="4"/>
    <x v="0"/>
    <x v="0"/>
    <n v="7663"/>
    <n v="24291.71"/>
    <n v="3.17"/>
    <n v="2307"/>
    <n v="14626.38"/>
    <n v="6.34"/>
    <n v="5094"/>
    <n v="27609.48"/>
    <n v="5.42"/>
    <n v="261"/>
    <n v="1860.93"/>
    <n v="7.13"/>
    <n v="15325"/>
    <n v="68388.5"/>
    <x v="0"/>
    <x v="2"/>
    <n v="4.4625448613376832"/>
    <s v="Product3"/>
    <x v="0"/>
    <s v="Growth Year"/>
  </r>
  <r>
    <n v="1486"/>
    <d v="2014-06-25T00:00:00"/>
    <x v="4"/>
    <x v="0"/>
    <x v="0"/>
    <n v="3723"/>
    <n v="11801.91"/>
    <n v="3.17"/>
    <n v="2727"/>
    <n v="17289.18"/>
    <n v="6.34"/>
    <n v="4658"/>
    <n v="25246.36"/>
    <n v="5.42"/>
    <n v="1820"/>
    <n v="12976.6"/>
    <n v="7.13"/>
    <n v="12928"/>
    <n v="67314.05"/>
    <x v="0"/>
    <x v="3"/>
    <n v="5.2068417388613861"/>
    <s v="Product3"/>
    <x v="0"/>
    <s v="Growth Year"/>
  </r>
  <r>
    <n v="1487"/>
    <d v="2014-06-26T00:00:00"/>
    <x v="4"/>
    <x v="0"/>
    <x v="0"/>
    <n v="5787"/>
    <n v="18344.79"/>
    <n v="3.17"/>
    <n v="1641"/>
    <n v="10403.94"/>
    <n v="6.3400000000000007"/>
    <n v="471"/>
    <n v="2552.8200000000002"/>
    <n v="5.42"/>
    <n v="1518"/>
    <n v="10823.34"/>
    <n v="7.13"/>
    <n v="9417"/>
    <n v="42124.89"/>
    <x v="0"/>
    <x v="4"/>
    <n v="4.4732812997769988"/>
    <s v="Product1"/>
    <x v="0"/>
    <s v="Growth Year"/>
  </r>
  <r>
    <n v="1488"/>
    <d v="2014-06-27T00:00:00"/>
    <x v="4"/>
    <x v="0"/>
    <x v="0"/>
    <n v="4750"/>
    <n v="15057.5"/>
    <n v="3.17"/>
    <n v="2585"/>
    <n v="16388.900000000001"/>
    <n v="6.3400000000000007"/>
    <n v="5090"/>
    <n v="27587.8"/>
    <n v="5.42"/>
    <n v="1795"/>
    <n v="12798.35"/>
    <n v="7.13"/>
    <n v="14220"/>
    <n v="71832.55"/>
    <x v="0"/>
    <x v="5"/>
    <n v="5.0515154711673702"/>
    <s v="Product3"/>
    <x v="2"/>
    <s v="Growth Year"/>
  </r>
  <r>
    <n v="1489"/>
    <d v="2014-06-28T00:00:00"/>
    <x v="4"/>
    <x v="0"/>
    <x v="0"/>
    <n v="6336"/>
    <n v="20085.12"/>
    <n v="3.17"/>
    <n v="3627"/>
    <n v="22995.18"/>
    <n v="6.34"/>
    <n v="633"/>
    <n v="3430.86"/>
    <n v="5.42"/>
    <n v="1395"/>
    <n v="9946.35"/>
    <n v="7.13"/>
    <n v="11991"/>
    <n v="56457.51"/>
    <x v="0"/>
    <x v="6"/>
    <n v="4.7083237428071056"/>
    <s v="Product2"/>
    <x v="0"/>
    <s v="Growth Year"/>
  </r>
  <r>
    <n v="1490"/>
    <d v="2014-06-29T00:00:00"/>
    <x v="4"/>
    <x v="0"/>
    <x v="0"/>
    <n v="4392"/>
    <n v="13922.64"/>
    <n v="3.17"/>
    <n v="1097"/>
    <n v="6954.98"/>
    <n v="6.34"/>
    <n v="5199"/>
    <n v="28178.58"/>
    <n v="5.42"/>
    <n v="1943"/>
    <n v="13853.59"/>
    <n v="7.13"/>
    <n v="12631"/>
    <n v="62909.79"/>
    <x v="0"/>
    <x v="0"/>
    <n v="4.9805866518882116"/>
    <s v="Product3"/>
    <x v="0"/>
    <s v="Growth Year"/>
  </r>
  <r>
    <n v="1491"/>
    <d v="2014-06-30T00:00:00"/>
    <x v="4"/>
    <x v="0"/>
    <x v="0"/>
    <n v="310"/>
    <n v="982.7"/>
    <n v="3.17"/>
    <n v="3217"/>
    <n v="20395.78"/>
    <n v="6.34"/>
    <n v="3768"/>
    <n v="20422.560000000001"/>
    <n v="5.42"/>
    <n v="1844"/>
    <n v="13147.72"/>
    <n v="7.13"/>
    <n v="9139"/>
    <n v="54948.76"/>
    <x v="0"/>
    <x v="1"/>
    <n v="6.0125571725571731"/>
    <s v="Product3"/>
    <x v="0"/>
    <s v="Growth Year"/>
  </r>
  <r>
    <n v="1492"/>
    <d v="2014-07-01T00:00:00"/>
    <x v="4"/>
    <x v="1"/>
    <x v="1"/>
    <n v="6037"/>
    <n v="19137.29"/>
    <n v="3.17"/>
    <n v="3286"/>
    <n v="20833.240000000002"/>
    <n v="6.3400000000000007"/>
    <n v="4817"/>
    <n v="26108.14"/>
    <n v="5.42"/>
    <n v="555"/>
    <n v="3957.15"/>
    <n v="7.13"/>
    <n v="14695"/>
    <n v="70035.820000000007"/>
    <x v="1"/>
    <x v="2"/>
    <n v="4.7659625723035051"/>
    <s v="Product3"/>
    <x v="2"/>
    <s v="Growth Year"/>
  </r>
  <r>
    <n v="1493"/>
    <d v="2014-07-02T00:00:00"/>
    <x v="4"/>
    <x v="1"/>
    <x v="1"/>
    <n v="871"/>
    <n v="2761.07"/>
    <n v="3.17"/>
    <n v="2681"/>
    <n v="16997.54"/>
    <n v="6.3400000000000007"/>
    <n v="1094"/>
    <n v="5929.48"/>
    <n v="5.42"/>
    <n v="1784"/>
    <n v="12719.92"/>
    <n v="7.13"/>
    <n v="6430"/>
    <n v="38408.01"/>
    <x v="1"/>
    <x v="3"/>
    <n v="5.9732519440124419"/>
    <s v="Product2"/>
    <x v="1"/>
    <s v="Growth Year"/>
  </r>
  <r>
    <n v="1494"/>
    <d v="2014-07-03T00:00:00"/>
    <x v="4"/>
    <x v="1"/>
    <x v="1"/>
    <n v="4872"/>
    <n v="15444.24"/>
    <n v="3.17"/>
    <n v="2930"/>
    <n v="18576.2"/>
    <n v="6.34"/>
    <n v="4244"/>
    <n v="23002.48"/>
    <n v="5.42"/>
    <n v="1607"/>
    <n v="11457.91"/>
    <n v="7.13"/>
    <n v="13653"/>
    <n v="68480.83"/>
    <x v="1"/>
    <x v="4"/>
    <n v="5.0158082472716616"/>
    <s v="Product3"/>
    <x v="0"/>
    <s v="Growth Year"/>
  </r>
  <r>
    <n v="1495"/>
    <d v="2014-07-04T00:00:00"/>
    <x v="4"/>
    <x v="1"/>
    <x v="1"/>
    <n v="4095"/>
    <n v="12981.15"/>
    <n v="3.17"/>
    <n v="2604"/>
    <n v="16509.36"/>
    <n v="6.34"/>
    <n v="664"/>
    <n v="3598.88"/>
    <n v="5.42"/>
    <n v="918"/>
    <n v="6545.34"/>
    <n v="7.13"/>
    <n v="8281"/>
    <n v="39634.730000000003"/>
    <x v="1"/>
    <x v="5"/>
    <n v="4.7862250935877313"/>
    <s v="Product2"/>
    <x v="1"/>
    <s v="Growth Year"/>
  </r>
  <r>
    <n v="1496"/>
    <d v="2014-07-05T00:00:00"/>
    <x v="4"/>
    <x v="1"/>
    <x v="1"/>
    <n v="3953"/>
    <n v="12531.01"/>
    <n v="3.17"/>
    <n v="2176"/>
    <n v="13795.84"/>
    <n v="6.34"/>
    <n v="5750"/>
    <n v="31165"/>
    <n v="5.42"/>
    <n v="1583"/>
    <n v="11286.79"/>
    <n v="7.1300000000000008"/>
    <n v="13462"/>
    <n v="68778.64"/>
    <x v="1"/>
    <x v="6"/>
    <n v="5.1090952310206506"/>
    <s v="Product3"/>
    <x v="0"/>
    <s v="Growth Year"/>
  </r>
  <r>
    <n v="1497"/>
    <d v="2014-07-06T00:00:00"/>
    <x v="4"/>
    <x v="1"/>
    <x v="1"/>
    <n v="278"/>
    <n v="881.26"/>
    <n v="3.17"/>
    <n v="3793"/>
    <n v="24047.62"/>
    <n v="6.34"/>
    <n v="3702"/>
    <n v="20064.84"/>
    <n v="5.42"/>
    <n v="365"/>
    <n v="2602.4499999999998"/>
    <n v="7.13"/>
    <n v="8138"/>
    <n v="47596.17"/>
    <x v="1"/>
    <x v="0"/>
    <n v="5.8486323420987958"/>
    <s v="Product2"/>
    <x v="0"/>
    <s v="Growth Year"/>
  </r>
  <r>
    <n v="1498"/>
    <d v="2014-07-07T00:00:00"/>
    <x v="4"/>
    <x v="1"/>
    <x v="1"/>
    <n v="7016"/>
    <n v="22240.720000000001"/>
    <n v="3.17"/>
    <n v="2819"/>
    <n v="17872.46"/>
    <n v="6.34"/>
    <n v="5215"/>
    <n v="28265.3"/>
    <n v="5.42"/>
    <n v="815"/>
    <n v="5810.95"/>
    <n v="7.13"/>
    <n v="15865"/>
    <n v="74189.429999999993"/>
    <x v="1"/>
    <x v="1"/>
    <n v="4.6762956192877398"/>
    <s v="Product3"/>
    <x v="2"/>
    <s v="Growth Year"/>
  </r>
  <r>
    <n v="1499"/>
    <d v="2014-07-08T00:00:00"/>
    <x v="4"/>
    <x v="1"/>
    <x v="1"/>
    <n v="5897"/>
    <n v="18693.490000000002"/>
    <n v="3.17"/>
    <n v="656"/>
    <n v="4159.04"/>
    <n v="6.34"/>
    <n v="1836"/>
    <n v="9951.1200000000008"/>
    <n v="5.4200000000000008"/>
    <n v="1138"/>
    <n v="8113.94"/>
    <n v="7.13"/>
    <n v="9527"/>
    <n v="40917.589999999997"/>
    <x v="1"/>
    <x v="2"/>
    <n v="4.2949081557678177"/>
    <s v="Product1"/>
    <x v="0"/>
    <s v="Growth Year"/>
  </r>
  <r>
    <n v="1500"/>
    <d v="2014-07-09T00:00:00"/>
    <x v="4"/>
    <x v="1"/>
    <x v="1"/>
    <n v="4148"/>
    <n v="13149.16"/>
    <n v="3.17"/>
    <n v="2558"/>
    <n v="16217.72"/>
    <n v="6.34"/>
    <n v="5153"/>
    <n v="27929.26"/>
    <n v="5.42"/>
    <n v="1006"/>
    <n v="7172.78"/>
    <n v="7.13"/>
    <n v="12865"/>
    <n v="64468.92"/>
    <x v="1"/>
    <x v="3"/>
    <n v="5.0111869413136416"/>
    <s v="Product3"/>
    <x v="0"/>
    <s v="Growth Year"/>
  </r>
  <r>
    <n v="1501"/>
    <d v="2014-07-10T00:00:00"/>
    <x v="4"/>
    <x v="1"/>
    <x v="1"/>
    <n v="5868"/>
    <n v="18601.560000000001"/>
    <n v="3.17"/>
    <n v="2261"/>
    <n v="14334.74"/>
    <n v="6.34"/>
    <n v="1532"/>
    <n v="8303.44"/>
    <n v="5.42"/>
    <n v="1374"/>
    <n v="9796.6200000000008"/>
    <n v="7.1300000000000008"/>
    <n v="11035"/>
    <n v="51036.36"/>
    <x v="1"/>
    <x v="4"/>
    <n v="4.6249533303126418"/>
    <s v="Product1"/>
    <x v="0"/>
    <s v="Growth Year"/>
  </r>
  <r>
    <n v="1502"/>
    <d v="2014-07-11T00:00:00"/>
    <x v="4"/>
    <x v="1"/>
    <x v="1"/>
    <n v="3309"/>
    <n v="10489.53"/>
    <n v="3.17"/>
    <n v="2522"/>
    <n v="15989.48"/>
    <n v="6.34"/>
    <n v="4886"/>
    <n v="26482.12"/>
    <n v="5.42"/>
    <n v="268"/>
    <n v="1910.84"/>
    <n v="7.13"/>
    <n v="10985"/>
    <n v="54871.97"/>
    <x v="1"/>
    <x v="5"/>
    <n v="4.9951725079654077"/>
    <s v="Product3"/>
    <x v="0"/>
    <s v="Growth Year"/>
  </r>
  <r>
    <n v="1503"/>
    <d v="2014-07-12T00:00:00"/>
    <x v="4"/>
    <x v="1"/>
    <x v="1"/>
    <n v="5772"/>
    <n v="18297.240000000002"/>
    <n v="3.17"/>
    <n v="794"/>
    <n v="5033.96"/>
    <n v="6.34"/>
    <n v="5746"/>
    <n v="31143.32"/>
    <n v="5.42"/>
    <n v="1341"/>
    <n v="9561.33"/>
    <n v="7.13"/>
    <n v="13653"/>
    <n v="64035.85"/>
    <x v="1"/>
    <x v="6"/>
    <n v="4.6902402402402403"/>
    <s v="Product3"/>
    <x v="0"/>
    <s v="Growth Year"/>
  </r>
  <r>
    <n v="1504"/>
    <d v="2014-07-13T00:00:00"/>
    <x v="4"/>
    <x v="1"/>
    <x v="1"/>
    <n v="6226"/>
    <n v="19736.419999999998"/>
    <n v="3.17"/>
    <n v="2948"/>
    <n v="18690.32"/>
    <n v="6.34"/>
    <n v="2977"/>
    <n v="16135.34"/>
    <n v="5.42"/>
    <n v="1370"/>
    <n v="9768.1"/>
    <n v="7.13"/>
    <n v="13521"/>
    <n v="64330.18"/>
    <x v="1"/>
    <x v="0"/>
    <n v="4.757797500184898"/>
    <s v="Product1"/>
    <x v="0"/>
    <s v="Growth Year"/>
  </r>
  <r>
    <n v="1505"/>
    <d v="2014-07-14T00:00:00"/>
    <x v="4"/>
    <x v="1"/>
    <x v="1"/>
    <n v="7361"/>
    <n v="23334.37"/>
    <n v="3.17"/>
    <n v="2365"/>
    <n v="14994.1"/>
    <n v="6.34"/>
    <n v="4953"/>
    <n v="26845.26"/>
    <n v="5.42"/>
    <n v="1833"/>
    <n v="13069.29"/>
    <n v="7.1300000000000008"/>
    <n v="16512"/>
    <n v="78243.02"/>
    <x v="1"/>
    <x v="1"/>
    <n v="4.7385549903100781"/>
    <s v="Product3"/>
    <x v="2"/>
    <s v="Growth Year"/>
  </r>
  <r>
    <n v="1506"/>
    <d v="2014-07-15T00:00:00"/>
    <x v="4"/>
    <x v="1"/>
    <x v="1"/>
    <n v="3447"/>
    <n v="10926.99"/>
    <n v="3.17"/>
    <n v="1477"/>
    <n v="9364.18"/>
    <n v="6.34"/>
    <n v="945"/>
    <n v="5121.8999999999996"/>
    <n v="5.42"/>
    <n v="936"/>
    <n v="6673.68"/>
    <n v="7.13"/>
    <n v="6805"/>
    <n v="32086.75"/>
    <x v="1"/>
    <x v="2"/>
    <n v="4.7151726671565024"/>
    <s v="Product1"/>
    <x v="1"/>
    <s v="Growth Year"/>
  </r>
  <r>
    <n v="1507"/>
    <d v="2014-07-16T00:00:00"/>
    <x v="4"/>
    <x v="1"/>
    <x v="1"/>
    <n v="6859"/>
    <n v="21743.03"/>
    <n v="3.17"/>
    <n v="291"/>
    <n v="1844.94"/>
    <n v="6.34"/>
    <n v="2651"/>
    <n v="14368.42"/>
    <n v="5.42"/>
    <n v="1243"/>
    <n v="8862.59"/>
    <n v="7.13"/>
    <n v="11044"/>
    <n v="46818.98"/>
    <x v="1"/>
    <x v="3"/>
    <n v="4.2393136544730172"/>
    <s v="Product1"/>
    <x v="0"/>
    <s v="Growth Year"/>
  </r>
  <r>
    <n v="1508"/>
    <d v="2014-07-17T00:00:00"/>
    <x v="4"/>
    <x v="1"/>
    <x v="1"/>
    <n v="5221"/>
    <n v="16550.57"/>
    <n v="3.17"/>
    <n v="565"/>
    <n v="3582.1"/>
    <n v="6.34"/>
    <n v="1417"/>
    <n v="7680.14"/>
    <n v="5.42"/>
    <n v="963"/>
    <n v="6866.19"/>
    <n v="7.13"/>
    <n v="8166"/>
    <n v="34679"/>
    <x v="1"/>
    <x v="4"/>
    <n v="4.2467548371295614"/>
    <s v="Product1"/>
    <x v="1"/>
    <s v="Growth Year"/>
  </r>
  <r>
    <n v="1509"/>
    <d v="2014-07-18T00:00:00"/>
    <x v="4"/>
    <x v="1"/>
    <x v="1"/>
    <n v="4701"/>
    <n v="14902.17"/>
    <n v="3.17"/>
    <n v="2362"/>
    <n v="14975.08"/>
    <n v="6.34"/>
    <n v="4278"/>
    <n v="23186.76"/>
    <n v="5.42"/>
    <n v="1174"/>
    <n v="8370.6200000000008"/>
    <n v="7.1300000000000008"/>
    <n v="12515"/>
    <n v="61434.63"/>
    <x v="1"/>
    <x v="5"/>
    <n v="4.9088797443068319"/>
    <s v="Product3"/>
    <x v="0"/>
    <s v="Growth Year"/>
  </r>
  <r>
    <n v="1510"/>
    <d v="2014-07-19T00:00:00"/>
    <x v="4"/>
    <x v="1"/>
    <x v="1"/>
    <n v="1134"/>
    <n v="3594.78"/>
    <n v="3.17"/>
    <n v="2019"/>
    <n v="12800.46"/>
    <n v="6.34"/>
    <n v="3732"/>
    <n v="20227.439999999999"/>
    <n v="5.42"/>
    <n v="1128"/>
    <n v="8042.64"/>
    <n v="7.13"/>
    <n v="8013"/>
    <n v="44665.32"/>
    <x v="1"/>
    <x v="6"/>
    <n v="5.5741070760014972"/>
    <s v="Product3"/>
    <x v="0"/>
    <s v="Growth Year"/>
  </r>
  <r>
    <n v="1511"/>
    <d v="2014-07-20T00:00:00"/>
    <x v="4"/>
    <x v="1"/>
    <x v="1"/>
    <n v="3425"/>
    <n v="10857.25"/>
    <n v="3.17"/>
    <n v="2656"/>
    <n v="16839.04"/>
    <n v="6.3400000000000007"/>
    <n v="1524"/>
    <n v="8260.08"/>
    <n v="5.42"/>
    <n v="1234"/>
    <n v="8798.42"/>
    <n v="7.13"/>
    <n v="8839"/>
    <n v="44754.79"/>
    <x v="1"/>
    <x v="0"/>
    <n v="5.0633318248670669"/>
    <s v="Product2"/>
    <x v="0"/>
    <s v="Growth Year"/>
  </r>
  <r>
    <n v="1512"/>
    <d v="2014-07-21T00:00:00"/>
    <x v="4"/>
    <x v="1"/>
    <x v="1"/>
    <n v="5437"/>
    <n v="17235.29"/>
    <n v="3.17"/>
    <n v="2684"/>
    <n v="17016.560000000001"/>
    <n v="6.3400000000000007"/>
    <n v="5913"/>
    <n v="32048.46"/>
    <n v="5.42"/>
    <n v="1042"/>
    <n v="7429.46"/>
    <n v="7.13"/>
    <n v="15076"/>
    <n v="73729.77"/>
    <x v="1"/>
    <x v="1"/>
    <n v="4.8905392677102686"/>
    <s v="Product3"/>
    <x v="2"/>
    <s v="Growth Year"/>
  </r>
  <r>
    <n v="1513"/>
    <d v="2014-07-22T00:00:00"/>
    <x v="4"/>
    <x v="1"/>
    <x v="1"/>
    <n v="5576"/>
    <n v="17675.919999999998"/>
    <n v="3.17"/>
    <n v="1725"/>
    <n v="10936.5"/>
    <n v="6.34"/>
    <n v="1631"/>
    <n v="8840.02"/>
    <n v="5.42"/>
    <n v="1416"/>
    <n v="10096.08"/>
    <n v="7.13"/>
    <n v="10348"/>
    <n v="47548.52"/>
    <x v="1"/>
    <x v="2"/>
    <n v="4.5949478160030921"/>
    <s v="Product1"/>
    <x v="0"/>
    <s v="Growth Year"/>
  </r>
  <r>
    <n v="1514"/>
    <d v="2014-07-23T00:00:00"/>
    <x v="4"/>
    <x v="1"/>
    <x v="1"/>
    <n v="7732"/>
    <n v="24510.44"/>
    <n v="3.17"/>
    <n v="1446"/>
    <n v="9167.64"/>
    <n v="6.34"/>
    <n v="2199"/>
    <n v="11918.58"/>
    <n v="5.42"/>
    <n v="1296"/>
    <n v="9240.48"/>
    <n v="7.13"/>
    <n v="12673"/>
    <n v="54837.14"/>
    <x v="1"/>
    <x v="3"/>
    <n v="4.3270843525605613"/>
    <s v="Product1"/>
    <x v="0"/>
    <s v="Growth Year"/>
  </r>
  <r>
    <n v="1515"/>
    <d v="2014-07-24T00:00:00"/>
    <x v="4"/>
    <x v="1"/>
    <x v="1"/>
    <n v="3835"/>
    <n v="12156.95"/>
    <n v="3.17"/>
    <n v="2196"/>
    <n v="13922.64"/>
    <n v="6.34"/>
    <n v="3197"/>
    <n v="17327.740000000002"/>
    <n v="5.4200000000000008"/>
    <n v="886"/>
    <n v="6317.18"/>
    <n v="7.13"/>
    <n v="10114"/>
    <n v="49724.51"/>
    <x v="1"/>
    <x v="4"/>
    <n v="4.9164039944631206"/>
    <s v="Product3"/>
    <x v="0"/>
    <s v="Growth Year"/>
  </r>
  <r>
    <n v="1516"/>
    <d v="2014-07-25T00:00:00"/>
    <x v="4"/>
    <x v="1"/>
    <x v="1"/>
    <n v="1424"/>
    <n v="4514.08"/>
    <n v="3.17"/>
    <n v="3034"/>
    <n v="19235.560000000001"/>
    <n v="6.3400000000000007"/>
    <n v="733"/>
    <n v="3972.86"/>
    <n v="5.42"/>
    <n v="1541"/>
    <n v="10987.33"/>
    <n v="7.13"/>
    <n v="6732"/>
    <n v="38709.83"/>
    <x v="1"/>
    <x v="5"/>
    <n v="5.7501232917409393"/>
    <s v="Product2"/>
    <x v="1"/>
    <s v="Growth Year"/>
  </r>
  <r>
    <n v="1517"/>
    <d v="2014-07-26T00:00:00"/>
    <x v="4"/>
    <x v="1"/>
    <x v="1"/>
    <n v="2856"/>
    <n v="9053.52"/>
    <n v="3.17"/>
    <n v="3176"/>
    <n v="20135.84"/>
    <n v="6.34"/>
    <n v="5840"/>
    <n v="31652.799999999999"/>
    <n v="5.42"/>
    <n v="1193"/>
    <n v="8506.09"/>
    <n v="7.13"/>
    <n v="13065"/>
    <n v="69348.25"/>
    <x v="1"/>
    <x v="6"/>
    <n v="5.3079410639112128"/>
    <s v="Product3"/>
    <x v="0"/>
    <s v="Growth Year"/>
  </r>
  <r>
    <n v="1518"/>
    <d v="2014-07-27T00:00:00"/>
    <x v="4"/>
    <x v="1"/>
    <x v="1"/>
    <n v="1949"/>
    <n v="6178.33"/>
    <n v="3.17"/>
    <n v="2194"/>
    <n v="13909.96"/>
    <n v="6.34"/>
    <n v="5914"/>
    <n v="32053.88"/>
    <n v="5.42"/>
    <n v="344"/>
    <n v="2452.7199999999998"/>
    <n v="7.129999999999999"/>
    <n v="10401"/>
    <n v="54594.89"/>
    <x v="1"/>
    <x v="0"/>
    <n v="5.2490039419286605"/>
    <s v="Product3"/>
    <x v="0"/>
    <s v="Growth Year"/>
  </r>
  <r>
    <n v="1519"/>
    <d v="2014-07-28T00:00:00"/>
    <x v="4"/>
    <x v="1"/>
    <x v="1"/>
    <n v="3362"/>
    <n v="10657.54"/>
    <n v="3.17"/>
    <n v="1790"/>
    <n v="11348.6"/>
    <n v="6.34"/>
    <n v="4652"/>
    <n v="25213.84"/>
    <n v="5.42"/>
    <n v="1801"/>
    <n v="12841.13"/>
    <n v="7.13"/>
    <n v="11605"/>
    <n v="60061.11"/>
    <x v="1"/>
    <x v="1"/>
    <n v="5.1754510986643689"/>
    <s v="Product3"/>
    <x v="0"/>
    <s v="Growth Year"/>
  </r>
  <r>
    <n v="1520"/>
    <d v="2014-07-29T00:00:00"/>
    <x v="4"/>
    <x v="1"/>
    <x v="1"/>
    <n v="7955"/>
    <n v="25217.35"/>
    <n v="3.17"/>
    <n v="3975"/>
    <n v="25201.5"/>
    <n v="6.34"/>
    <n v="1284"/>
    <n v="6959.28"/>
    <n v="5.42"/>
    <n v="1131"/>
    <n v="8064.03"/>
    <n v="7.13"/>
    <n v="14345"/>
    <n v="65442.16"/>
    <x v="1"/>
    <x v="2"/>
    <n v="4.5620188218891604"/>
    <s v="Product1"/>
    <x v="0"/>
    <s v="Growth Year"/>
  </r>
  <r>
    <n v="1521"/>
    <d v="2014-07-30T00:00:00"/>
    <x v="4"/>
    <x v="1"/>
    <x v="1"/>
    <n v="754"/>
    <n v="2390.1799999999998"/>
    <n v="3.17"/>
    <n v="2991"/>
    <n v="18962.939999999999"/>
    <n v="6.34"/>
    <n v="591"/>
    <n v="3203.22"/>
    <n v="5.42"/>
    <n v="1876"/>
    <n v="13375.88"/>
    <n v="7.13"/>
    <n v="6212"/>
    <n v="37932.22"/>
    <x v="1"/>
    <x v="3"/>
    <n v="6.1062813908564069"/>
    <s v="Product2"/>
    <x v="1"/>
    <s v="Growth Year"/>
  </r>
  <r>
    <n v="1522"/>
    <d v="2014-07-31T00:00:00"/>
    <x v="4"/>
    <x v="1"/>
    <x v="1"/>
    <n v="1488"/>
    <n v="4716.96"/>
    <n v="3.17"/>
    <n v="1013"/>
    <n v="6422.42"/>
    <n v="6.34"/>
    <n v="535"/>
    <n v="2899.7"/>
    <n v="5.42"/>
    <n v="1507"/>
    <n v="10744.91"/>
    <n v="7.13"/>
    <n v="4543"/>
    <n v="24783.99"/>
    <x v="1"/>
    <x v="4"/>
    <n v="5.4554237288135594"/>
    <s v="Product4"/>
    <x v="1"/>
    <s v="Growth Year"/>
  </r>
  <r>
    <n v="1523"/>
    <d v="2014-08-01T00:00:00"/>
    <x v="4"/>
    <x v="2"/>
    <x v="2"/>
    <n v="6099"/>
    <n v="19333.830000000002"/>
    <n v="3.17"/>
    <n v="2765"/>
    <n v="17530.099999999999"/>
    <n v="6.34"/>
    <n v="3207"/>
    <n v="17381.939999999999"/>
    <n v="5.42"/>
    <n v="1194"/>
    <n v="8513.2199999999993"/>
    <n v="7.13"/>
    <n v="13265"/>
    <n v="62759.09"/>
    <x v="1"/>
    <x v="5"/>
    <n v="4.7311790425932907"/>
    <s v="Product1"/>
    <x v="0"/>
    <s v="Growth Year"/>
  </r>
  <r>
    <n v="1524"/>
    <d v="2014-08-02T00:00:00"/>
    <x v="4"/>
    <x v="2"/>
    <x v="2"/>
    <n v="985"/>
    <n v="3122.45"/>
    <n v="3.17"/>
    <n v="3683"/>
    <n v="23350.22"/>
    <n v="6.3400000000000007"/>
    <n v="5156"/>
    <n v="27945.52"/>
    <n v="5.42"/>
    <n v="1412"/>
    <n v="10067.56"/>
    <n v="7.13"/>
    <n v="11236"/>
    <n v="64485.75"/>
    <x v="1"/>
    <x v="6"/>
    <n v="5.7392087931648277"/>
    <s v="Product3"/>
    <x v="0"/>
    <s v="Growth Year"/>
  </r>
  <r>
    <n v="1525"/>
    <d v="2014-08-03T00:00:00"/>
    <x v="4"/>
    <x v="2"/>
    <x v="2"/>
    <n v="5307"/>
    <n v="16823.189999999999"/>
    <n v="3.17"/>
    <n v="688"/>
    <n v="4361.92"/>
    <n v="6.34"/>
    <n v="801"/>
    <n v="4341.42"/>
    <n v="5.42"/>
    <n v="1472"/>
    <n v="10495.36"/>
    <n v="7.1300000000000008"/>
    <n v="8268"/>
    <n v="36021.89"/>
    <x v="1"/>
    <x v="0"/>
    <n v="4.3567839864537978"/>
    <s v="Product1"/>
    <x v="1"/>
    <s v="Growth Year"/>
  </r>
  <r>
    <n v="1526"/>
    <d v="2014-08-04T00:00:00"/>
    <x v="4"/>
    <x v="2"/>
    <x v="2"/>
    <n v="3356"/>
    <n v="10638.52"/>
    <n v="3.17"/>
    <n v="457"/>
    <n v="2897.38"/>
    <n v="6.34"/>
    <n v="1644"/>
    <n v="8910.48"/>
    <n v="5.42"/>
    <n v="1838"/>
    <n v="13104.94"/>
    <n v="7.13"/>
    <n v="7295"/>
    <n v="35551.32"/>
    <x v="1"/>
    <x v="1"/>
    <n v="4.8733817683344753"/>
    <s v="Product4"/>
    <x v="1"/>
    <s v="Growth Year"/>
  </r>
  <r>
    <n v="1527"/>
    <d v="2014-08-05T00:00:00"/>
    <x v="4"/>
    <x v="2"/>
    <x v="2"/>
    <n v="7988"/>
    <n v="25321.96"/>
    <n v="3.17"/>
    <n v="3301"/>
    <n v="20928.34"/>
    <n v="6.34"/>
    <n v="1740"/>
    <n v="9430.7999999999993"/>
    <n v="5.42"/>
    <n v="1098"/>
    <n v="7828.74"/>
    <n v="7.13"/>
    <n v="14127"/>
    <n v="63509.84"/>
    <x v="1"/>
    <x v="2"/>
    <n v="4.4956353082749345"/>
    <s v="Product1"/>
    <x v="0"/>
    <s v="Growth Year"/>
  </r>
  <r>
    <n v="1528"/>
    <d v="2014-08-06T00:00:00"/>
    <x v="4"/>
    <x v="2"/>
    <x v="2"/>
    <n v="5406"/>
    <n v="17137.02"/>
    <n v="3.17"/>
    <n v="2165"/>
    <n v="13726.1"/>
    <n v="6.34"/>
    <n v="2086"/>
    <n v="11306.12"/>
    <n v="5.4200000000000008"/>
    <n v="1705"/>
    <n v="12156.65"/>
    <n v="7.13"/>
    <n v="11362"/>
    <n v="54325.89"/>
    <x v="1"/>
    <x v="3"/>
    <n v="4.7813668368245024"/>
    <s v="Product1"/>
    <x v="0"/>
    <s v="Growth Year"/>
  </r>
  <r>
    <n v="1529"/>
    <d v="2014-08-07T00:00:00"/>
    <x v="4"/>
    <x v="2"/>
    <x v="2"/>
    <n v="3832"/>
    <n v="12147.44"/>
    <n v="3.17"/>
    <n v="2212"/>
    <n v="14024.08"/>
    <n v="6.34"/>
    <n v="1716"/>
    <n v="9300.7199999999993"/>
    <n v="5.42"/>
    <n v="1454"/>
    <n v="10367.02"/>
    <n v="7.13"/>
    <n v="9214"/>
    <n v="45839.26"/>
    <x v="1"/>
    <x v="4"/>
    <n v="4.9749576731061431"/>
    <s v="Product2"/>
    <x v="0"/>
    <s v="Growth Year"/>
  </r>
  <r>
    <n v="1530"/>
    <d v="2014-08-08T00:00:00"/>
    <x v="4"/>
    <x v="2"/>
    <x v="2"/>
    <n v="3495"/>
    <n v="11079.15"/>
    <n v="3.17"/>
    <n v="1540"/>
    <n v="9763.6"/>
    <n v="6.34"/>
    <n v="4921"/>
    <n v="26671.82"/>
    <n v="5.42"/>
    <n v="984"/>
    <n v="7015.92"/>
    <n v="7.13"/>
    <n v="10940"/>
    <n v="54530.49"/>
    <x v="1"/>
    <x v="5"/>
    <n v="4.9845054844606942"/>
    <s v="Product3"/>
    <x v="0"/>
    <s v="Growth Year"/>
  </r>
  <r>
    <n v="1531"/>
    <d v="2014-08-09T00:00:00"/>
    <x v="4"/>
    <x v="2"/>
    <x v="2"/>
    <n v="5458"/>
    <n v="17301.86"/>
    <n v="3.17"/>
    <n v="1941"/>
    <n v="12305.94"/>
    <n v="6.34"/>
    <n v="5354"/>
    <n v="29018.68"/>
    <n v="5.42"/>
    <n v="1566"/>
    <n v="11165.58"/>
    <n v="7.13"/>
    <n v="14319"/>
    <n v="69792.06"/>
    <x v="1"/>
    <x v="6"/>
    <n v="4.8740875759480407"/>
    <s v="Product3"/>
    <x v="0"/>
    <s v="Growth Year"/>
  </r>
  <r>
    <n v="1532"/>
    <d v="2014-08-10T00:00:00"/>
    <x v="4"/>
    <x v="2"/>
    <x v="2"/>
    <n v="5119"/>
    <n v="16227.23"/>
    <n v="3.17"/>
    <n v="1276"/>
    <n v="8089.84"/>
    <n v="6.34"/>
    <n v="5945"/>
    <n v="32221.9"/>
    <n v="5.42"/>
    <n v="548"/>
    <n v="3907.24"/>
    <n v="7.13"/>
    <n v="12888"/>
    <n v="60446.21"/>
    <x v="1"/>
    <x v="0"/>
    <n v="4.6901156114214775"/>
    <s v="Product3"/>
    <x v="0"/>
    <s v="Growth Year"/>
  </r>
  <r>
    <n v="1533"/>
    <d v="2014-08-11T00:00:00"/>
    <x v="4"/>
    <x v="2"/>
    <x v="2"/>
    <n v="2870"/>
    <n v="9097.9"/>
    <n v="3.17"/>
    <n v="3842"/>
    <n v="24358.28"/>
    <n v="6.34"/>
    <n v="4804"/>
    <n v="26037.68"/>
    <n v="5.42"/>
    <n v="1720"/>
    <n v="12263.6"/>
    <n v="7.13"/>
    <n v="13236"/>
    <n v="71757.460000000006"/>
    <x v="1"/>
    <x v="1"/>
    <n v="5.4213856149894228"/>
    <s v="Product3"/>
    <x v="2"/>
    <s v="Growth Year"/>
  </r>
  <r>
    <n v="1534"/>
    <d v="2014-08-12T00:00:00"/>
    <x v="4"/>
    <x v="2"/>
    <x v="2"/>
    <n v="4537"/>
    <n v="14382.29"/>
    <n v="3.17"/>
    <n v="3033"/>
    <n v="19229.22"/>
    <n v="6.3400000000000007"/>
    <n v="4263"/>
    <n v="23105.46"/>
    <n v="5.42"/>
    <n v="934"/>
    <n v="6659.42"/>
    <n v="7.13"/>
    <n v="12767"/>
    <n v="63376.39"/>
    <x v="1"/>
    <x v="2"/>
    <n v="4.964078483590507"/>
    <s v="Product3"/>
    <x v="0"/>
    <s v="Growth Year"/>
  </r>
  <r>
    <n v="1535"/>
    <d v="2014-08-13T00:00:00"/>
    <x v="4"/>
    <x v="2"/>
    <x v="2"/>
    <n v="6031"/>
    <n v="19118.27"/>
    <n v="3.17"/>
    <n v="3131"/>
    <n v="19850.54"/>
    <n v="6.34"/>
    <n v="5170"/>
    <n v="28021.4"/>
    <n v="5.42"/>
    <n v="349"/>
    <n v="2488.37"/>
    <n v="7.13"/>
    <n v="14681"/>
    <n v="69478.58"/>
    <x v="1"/>
    <x v="3"/>
    <n v="4.7325509161501262"/>
    <s v="Product3"/>
    <x v="0"/>
    <s v="Growth Year"/>
  </r>
  <r>
    <n v="1536"/>
    <d v="2014-08-14T00:00:00"/>
    <x v="4"/>
    <x v="2"/>
    <x v="2"/>
    <n v="5166"/>
    <n v="16376.22"/>
    <n v="3.17"/>
    <n v="3803"/>
    <n v="24111.02"/>
    <n v="6.34"/>
    <n v="4742"/>
    <n v="25701.64"/>
    <n v="5.42"/>
    <n v="1602"/>
    <n v="11422.26"/>
    <n v="7.13"/>
    <n v="15313"/>
    <n v="77611.14"/>
    <x v="1"/>
    <x v="4"/>
    <n v="5.0683171161757983"/>
    <s v="Product3"/>
    <x v="2"/>
    <s v="Growth Year"/>
  </r>
  <r>
    <n v="1537"/>
    <d v="2014-08-15T00:00:00"/>
    <x v="4"/>
    <x v="2"/>
    <x v="2"/>
    <n v="3619"/>
    <n v="11472.23"/>
    <n v="3.17"/>
    <n v="1686"/>
    <n v="10689.24"/>
    <n v="6.34"/>
    <n v="3495"/>
    <n v="18942.900000000001"/>
    <n v="5.4200000000000008"/>
    <n v="1299"/>
    <n v="9261.8700000000008"/>
    <n v="7.1300000000000008"/>
    <n v="10099"/>
    <n v="50366.239999999998"/>
    <x v="1"/>
    <x v="5"/>
    <n v="4.9872502227943363"/>
    <s v="Product3"/>
    <x v="0"/>
    <s v="Growth Year"/>
  </r>
  <r>
    <n v="1538"/>
    <d v="2014-08-16T00:00:00"/>
    <x v="4"/>
    <x v="2"/>
    <x v="2"/>
    <n v="5000"/>
    <n v="15850"/>
    <n v="3.17"/>
    <n v="3288"/>
    <n v="20845.919999999998"/>
    <n v="6.34"/>
    <n v="2478"/>
    <n v="13430.76"/>
    <n v="5.42"/>
    <n v="1086"/>
    <n v="7743.18"/>
    <n v="7.13"/>
    <n v="11852"/>
    <n v="57869.86"/>
    <x v="1"/>
    <x v="6"/>
    <n v="4.8827084036449548"/>
    <s v="Product2"/>
    <x v="0"/>
    <s v="Growth Year"/>
  </r>
  <r>
    <n v="1539"/>
    <d v="2014-08-17T00:00:00"/>
    <x v="4"/>
    <x v="2"/>
    <x v="2"/>
    <n v="4150"/>
    <n v="13155.5"/>
    <n v="3.17"/>
    <n v="2888"/>
    <n v="18309.919999999998"/>
    <n v="6.339999999999999"/>
    <n v="2540"/>
    <n v="13766.8"/>
    <n v="5.42"/>
    <n v="1067"/>
    <n v="7607.71"/>
    <n v="7.13"/>
    <n v="10645"/>
    <n v="52839.93"/>
    <x v="1"/>
    <x v="0"/>
    <n v="4.9638262094880226"/>
    <s v="Product2"/>
    <x v="0"/>
    <s v="Growth Year"/>
  </r>
  <r>
    <n v="1540"/>
    <d v="2014-08-18T00:00:00"/>
    <x v="4"/>
    <x v="2"/>
    <x v="2"/>
    <n v="7559"/>
    <n v="23962.03"/>
    <n v="3.17"/>
    <n v="3118"/>
    <n v="19768.12"/>
    <n v="6.34"/>
    <n v="848"/>
    <n v="4596.16"/>
    <n v="5.42"/>
    <n v="524"/>
    <n v="3736.12"/>
    <n v="7.13"/>
    <n v="12049"/>
    <n v="52062.43"/>
    <x v="1"/>
    <x v="1"/>
    <n v="4.3208921902232547"/>
    <s v="Product1"/>
    <x v="0"/>
    <s v="Growth Year"/>
  </r>
  <r>
    <n v="1541"/>
    <d v="2014-08-19T00:00:00"/>
    <x v="4"/>
    <x v="2"/>
    <x v="2"/>
    <n v="6247"/>
    <n v="19802.990000000002"/>
    <n v="3.17"/>
    <n v="867"/>
    <n v="5496.78"/>
    <n v="6.34"/>
    <n v="4912"/>
    <n v="26623.040000000001"/>
    <n v="5.42"/>
    <n v="1719"/>
    <n v="12256.47"/>
    <n v="7.13"/>
    <n v="13745"/>
    <n v="64179.28"/>
    <x v="1"/>
    <x v="2"/>
    <n v="4.6692819206984355"/>
    <s v="Product3"/>
    <x v="0"/>
    <s v="Growth Year"/>
  </r>
  <r>
    <n v="1542"/>
    <d v="2014-08-20T00:00:00"/>
    <x v="4"/>
    <x v="2"/>
    <x v="2"/>
    <n v="4630"/>
    <n v="14677.1"/>
    <n v="3.17"/>
    <n v="1933"/>
    <n v="12255.22"/>
    <n v="6.34"/>
    <n v="3241"/>
    <n v="17566.22"/>
    <n v="5.42"/>
    <n v="1990"/>
    <n v="14188.7"/>
    <n v="7.1300000000000008"/>
    <n v="11794"/>
    <n v="58687.24"/>
    <x v="1"/>
    <x v="3"/>
    <n v="4.9760250975072067"/>
    <s v="Product3"/>
    <x v="0"/>
    <s v="Growth Year"/>
  </r>
  <r>
    <n v="1543"/>
    <d v="2014-08-21T00:00:00"/>
    <x v="4"/>
    <x v="2"/>
    <x v="2"/>
    <n v="3357"/>
    <n v="10641.69"/>
    <n v="3.17"/>
    <n v="2664"/>
    <n v="16889.759999999998"/>
    <n v="6.339999999999999"/>
    <n v="5183"/>
    <n v="28091.86"/>
    <n v="5.42"/>
    <n v="765"/>
    <n v="5454.45"/>
    <n v="7.13"/>
    <n v="11969"/>
    <n v="61077.760000000002"/>
    <x v="1"/>
    <x v="4"/>
    <n v="5.1029960731890718"/>
    <s v="Product3"/>
    <x v="0"/>
    <s v="Growth Year"/>
  </r>
  <r>
    <n v="1544"/>
    <d v="2014-08-22T00:00:00"/>
    <x v="4"/>
    <x v="2"/>
    <x v="2"/>
    <n v="1149"/>
    <n v="3642.33"/>
    <n v="3.17"/>
    <n v="3927"/>
    <n v="24897.18"/>
    <n v="6.34"/>
    <n v="2854"/>
    <n v="15468.68"/>
    <n v="5.42"/>
    <n v="346"/>
    <n v="2466.98"/>
    <n v="7.13"/>
    <n v="8276"/>
    <n v="46475.17"/>
    <x v="1"/>
    <x v="5"/>
    <n v="5.6156561140647652"/>
    <s v="Product2"/>
    <x v="0"/>
    <s v="Growth Year"/>
  </r>
  <r>
    <n v="1545"/>
    <d v="2014-08-23T00:00:00"/>
    <x v="4"/>
    <x v="2"/>
    <x v="2"/>
    <n v="863"/>
    <n v="2735.71"/>
    <n v="3.17"/>
    <n v="1103"/>
    <n v="6993.02"/>
    <n v="6.3400000000000007"/>
    <n v="3135"/>
    <n v="16991.7"/>
    <n v="5.42"/>
    <n v="938"/>
    <n v="6687.94"/>
    <n v="7.13"/>
    <n v="6039"/>
    <n v="33408.370000000003"/>
    <x v="1"/>
    <x v="6"/>
    <n v="5.5321029971849649"/>
    <s v="Product3"/>
    <x v="1"/>
    <s v="Growth Year"/>
  </r>
  <r>
    <n v="1546"/>
    <d v="2014-08-24T00:00:00"/>
    <x v="4"/>
    <x v="2"/>
    <x v="2"/>
    <n v="6969"/>
    <n v="22091.73"/>
    <n v="3.17"/>
    <n v="1047"/>
    <n v="6637.98"/>
    <n v="6.34"/>
    <n v="4101"/>
    <n v="22227.42"/>
    <n v="5.42"/>
    <n v="1963"/>
    <n v="13996.19"/>
    <n v="7.13"/>
    <n v="14080"/>
    <n v="64953.32"/>
    <x v="1"/>
    <x v="0"/>
    <n v="4.6131619318181816"/>
    <s v="Product3"/>
    <x v="0"/>
    <s v="Growth Year"/>
  </r>
  <r>
    <n v="1547"/>
    <d v="2014-08-25T00:00:00"/>
    <x v="4"/>
    <x v="2"/>
    <x v="2"/>
    <n v="4195"/>
    <n v="13298.15"/>
    <n v="3.17"/>
    <n v="1267"/>
    <n v="8032.78"/>
    <n v="6.34"/>
    <n v="2942"/>
    <n v="15945.64"/>
    <n v="5.42"/>
    <n v="1589"/>
    <n v="11329.57"/>
    <n v="7.13"/>
    <n v="9993"/>
    <n v="48606.14"/>
    <x v="1"/>
    <x v="1"/>
    <n v="4.8640188131692188"/>
    <s v="Product3"/>
    <x v="0"/>
    <s v="Growth Year"/>
  </r>
  <r>
    <n v="1548"/>
    <d v="2014-08-26T00:00:00"/>
    <x v="4"/>
    <x v="2"/>
    <x v="2"/>
    <n v="5382"/>
    <n v="17060.939999999999"/>
    <n v="3.17"/>
    <n v="2353"/>
    <n v="14918.02"/>
    <n v="6.34"/>
    <n v="4110"/>
    <n v="22276.2"/>
    <n v="5.42"/>
    <n v="699"/>
    <n v="4983.87"/>
    <n v="7.13"/>
    <n v="12544"/>
    <n v="59239.03"/>
    <x v="1"/>
    <x v="2"/>
    <n v="4.7224992028061221"/>
    <s v="Product3"/>
    <x v="0"/>
    <s v="Growth Year"/>
  </r>
  <r>
    <n v="1549"/>
    <d v="2014-08-27T00:00:00"/>
    <x v="4"/>
    <x v="2"/>
    <x v="2"/>
    <n v="891"/>
    <n v="2824.47"/>
    <n v="3.17"/>
    <n v="1935"/>
    <n v="12267.9"/>
    <n v="6.34"/>
    <n v="3196"/>
    <n v="17322.32"/>
    <n v="5.42"/>
    <n v="885"/>
    <n v="6310.05"/>
    <n v="7.13"/>
    <n v="6907"/>
    <n v="38724.74"/>
    <x v="1"/>
    <x v="3"/>
    <n v="5.6065933111336319"/>
    <s v="Product3"/>
    <x v="1"/>
    <s v="Growth Year"/>
  </r>
  <r>
    <n v="1550"/>
    <d v="2014-08-28T00:00:00"/>
    <x v="4"/>
    <x v="2"/>
    <x v="2"/>
    <n v="2398"/>
    <n v="7601.66"/>
    <n v="3.17"/>
    <n v="3475"/>
    <n v="22031.5"/>
    <n v="6.34"/>
    <n v="2908"/>
    <n v="15761.36"/>
    <n v="5.42"/>
    <n v="747"/>
    <n v="5326.11"/>
    <n v="7.13"/>
    <n v="9528"/>
    <n v="50720.63"/>
    <x v="1"/>
    <x v="4"/>
    <n v="5.3233238874895044"/>
    <s v="Product2"/>
    <x v="0"/>
    <s v="Growth Year"/>
  </r>
  <r>
    <n v="1551"/>
    <d v="2014-08-29T00:00:00"/>
    <x v="4"/>
    <x v="2"/>
    <x v="2"/>
    <n v="2170"/>
    <n v="6878.9"/>
    <n v="3.17"/>
    <n v="3571"/>
    <n v="22640.14"/>
    <n v="6.34"/>
    <n v="2447"/>
    <n v="13262.74"/>
    <n v="5.42"/>
    <n v="537"/>
    <n v="3828.81"/>
    <n v="7.13"/>
    <n v="8725"/>
    <n v="46610.59"/>
    <x v="1"/>
    <x v="5"/>
    <n v="5.3421879656160458"/>
    <s v="Product2"/>
    <x v="0"/>
    <s v="Growth Year"/>
  </r>
  <r>
    <n v="1552"/>
    <d v="2014-08-31T00:00:00"/>
    <x v="4"/>
    <x v="2"/>
    <x v="2"/>
    <n v="7708"/>
    <n v="24434.36"/>
    <n v="3.17"/>
    <n v="427"/>
    <n v="2707.18"/>
    <n v="6.34"/>
    <n v="3960"/>
    <n v="21463.200000000001"/>
    <n v="5.42"/>
    <n v="452"/>
    <n v="3222.76"/>
    <n v="7.1300000000000008"/>
    <n v="12547"/>
    <n v="51827.5"/>
    <x v="1"/>
    <x v="0"/>
    <n v="4.1306686857416119"/>
    <s v="Product1"/>
    <x v="0"/>
    <s v="Growth Year"/>
  </r>
  <r>
    <n v="1553"/>
    <d v="2014-09-01T00:00:00"/>
    <x v="4"/>
    <x v="3"/>
    <x v="3"/>
    <n v="3889"/>
    <n v="12328.13"/>
    <n v="3.17"/>
    <n v="2385"/>
    <n v="15120.9"/>
    <n v="6.34"/>
    <n v="2264"/>
    <n v="12270.88"/>
    <n v="5.42"/>
    <n v="607"/>
    <n v="4327.91"/>
    <n v="7.13"/>
    <n v="9145"/>
    <n v="44047.82"/>
    <x v="1"/>
    <x v="1"/>
    <n v="4.8166014215418258"/>
    <s v="Product2"/>
    <x v="0"/>
    <s v="Growth Year"/>
  </r>
  <r>
    <n v="1554"/>
    <d v="2014-09-02T00:00:00"/>
    <x v="4"/>
    <x v="3"/>
    <x v="3"/>
    <n v="6890"/>
    <n v="21841.3"/>
    <n v="3.17"/>
    <n v="1010"/>
    <n v="6403.4"/>
    <n v="6.34"/>
    <n v="2673"/>
    <n v="14487.66"/>
    <n v="5.42"/>
    <n v="1282"/>
    <n v="9140.66"/>
    <n v="7.13"/>
    <n v="11855"/>
    <n v="51873.02"/>
    <x v="1"/>
    <x v="2"/>
    <n v="4.3756237874314632"/>
    <s v="Product1"/>
    <x v="0"/>
    <s v="Growth Year"/>
  </r>
  <r>
    <n v="1555"/>
    <d v="2014-09-03T00:00:00"/>
    <x v="4"/>
    <x v="3"/>
    <x v="3"/>
    <n v="6630"/>
    <n v="21017.1"/>
    <n v="3.17"/>
    <n v="2372"/>
    <n v="15038.48"/>
    <n v="6.34"/>
    <n v="1283"/>
    <n v="6953.86"/>
    <n v="5.42"/>
    <n v="917"/>
    <n v="6538.21"/>
    <n v="7.13"/>
    <n v="11202"/>
    <n v="49547.65"/>
    <x v="1"/>
    <x v="3"/>
    <n v="4.4231074808069986"/>
    <s v="Product1"/>
    <x v="0"/>
    <s v="Growth Year"/>
  </r>
  <r>
    <n v="1556"/>
    <d v="2014-09-04T00:00:00"/>
    <x v="4"/>
    <x v="3"/>
    <x v="3"/>
    <n v="4149"/>
    <n v="13152.33"/>
    <n v="3.17"/>
    <n v="1342"/>
    <n v="8508.2800000000007"/>
    <n v="6.3400000000000007"/>
    <n v="5354"/>
    <n v="29018.68"/>
    <n v="5.42"/>
    <n v="1046"/>
    <n v="7457.98"/>
    <n v="7.13"/>
    <n v="11891"/>
    <n v="58137.27"/>
    <x v="1"/>
    <x v="4"/>
    <n v="4.8891825750567657"/>
    <s v="Product3"/>
    <x v="0"/>
    <s v="Growth Year"/>
  </r>
  <r>
    <n v="1557"/>
    <d v="2014-09-05T00:00:00"/>
    <x v="4"/>
    <x v="3"/>
    <x v="3"/>
    <n v="5979"/>
    <n v="18953.43"/>
    <n v="3.17"/>
    <n v="3209"/>
    <n v="20345.060000000001"/>
    <n v="6.3400000000000007"/>
    <n v="3793"/>
    <n v="20558.060000000001"/>
    <n v="5.42"/>
    <n v="379"/>
    <n v="2702.27"/>
    <n v="7.13"/>
    <n v="13360"/>
    <n v="62558.82"/>
    <x v="1"/>
    <x v="5"/>
    <n v="4.6825464071856286"/>
    <s v="Product3"/>
    <x v="0"/>
    <s v="Growth Year"/>
  </r>
  <r>
    <n v="1558"/>
    <d v="2014-09-06T00:00:00"/>
    <x v="4"/>
    <x v="3"/>
    <x v="3"/>
    <n v="5030"/>
    <n v="15945.1"/>
    <n v="3.17"/>
    <n v="3850"/>
    <n v="24409"/>
    <n v="6.34"/>
    <n v="5484"/>
    <n v="29723.279999999999"/>
    <n v="5.42"/>
    <n v="1528"/>
    <n v="10894.64"/>
    <n v="7.13"/>
    <n v="15892"/>
    <n v="80972.02"/>
    <x v="1"/>
    <x v="6"/>
    <n v="5.0951434684117798"/>
    <s v="Product3"/>
    <x v="2"/>
    <s v="Growth Year"/>
  </r>
  <r>
    <n v="1559"/>
    <d v="2014-09-07T00:00:00"/>
    <x v="4"/>
    <x v="3"/>
    <x v="3"/>
    <n v="6540"/>
    <n v="20731.8"/>
    <n v="3.17"/>
    <n v="3079"/>
    <n v="19520.86"/>
    <n v="6.34"/>
    <n v="889"/>
    <n v="4818.38"/>
    <n v="5.42"/>
    <n v="726"/>
    <n v="5176.38"/>
    <n v="7.13"/>
    <n v="11234"/>
    <n v="50247.42"/>
    <x v="1"/>
    <x v="0"/>
    <n v="4.4727986469645717"/>
    <s v="Product1"/>
    <x v="0"/>
    <s v="Growth Year"/>
  </r>
  <r>
    <n v="1560"/>
    <d v="2014-09-08T00:00:00"/>
    <x v="4"/>
    <x v="3"/>
    <x v="3"/>
    <n v="2277"/>
    <n v="7218.09"/>
    <n v="3.17"/>
    <n v="1019"/>
    <n v="6460.46"/>
    <n v="6.34"/>
    <n v="5509"/>
    <n v="29858.78"/>
    <n v="5.42"/>
    <n v="1150"/>
    <n v="8199.5"/>
    <n v="7.13"/>
    <n v="9955"/>
    <n v="51736.83"/>
    <x v="1"/>
    <x v="1"/>
    <n v="5.1970698141637373"/>
    <s v="Product3"/>
    <x v="0"/>
    <s v="Growth Year"/>
  </r>
  <r>
    <n v="1561"/>
    <d v="2014-09-09T00:00:00"/>
    <x v="4"/>
    <x v="3"/>
    <x v="3"/>
    <n v="6233"/>
    <n v="19758.61"/>
    <n v="3.17"/>
    <n v="1893"/>
    <n v="12001.62"/>
    <n v="6.3400000000000007"/>
    <n v="5098"/>
    <n v="27631.16"/>
    <n v="5.42"/>
    <n v="679"/>
    <n v="4841.2700000000004"/>
    <n v="7.1300000000000008"/>
    <n v="13903"/>
    <n v="64232.66"/>
    <x v="1"/>
    <x v="2"/>
    <n v="4.6200575415377978"/>
    <s v="Product3"/>
    <x v="0"/>
    <s v="Growth Year"/>
  </r>
  <r>
    <n v="1562"/>
    <d v="2014-09-10T00:00:00"/>
    <x v="4"/>
    <x v="3"/>
    <x v="3"/>
    <n v="6855"/>
    <n v="21730.35"/>
    <n v="3.17"/>
    <n v="2928"/>
    <n v="18563.52"/>
    <n v="6.34"/>
    <n v="3641"/>
    <n v="19734.22"/>
    <n v="5.42"/>
    <n v="695"/>
    <n v="4955.3500000000004"/>
    <n v="7.1300000000000008"/>
    <n v="14119"/>
    <n v="64983.44"/>
    <x v="1"/>
    <x v="3"/>
    <n v="4.6025525887102487"/>
    <s v="Product1"/>
    <x v="0"/>
    <s v="Growth Year"/>
  </r>
  <r>
    <n v="1563"/>
    <d v="2014-09-11T00:00:00"/>
    <x v="4"/>
    <x v="3"/>
    <x v="3"/>
    <n v="2984"/>
    <n v="9459.2800000000007"/>
    <n v="3.17"/>
    <n v="2122"/>
    <n v="13453.48"/>
    <n v="6.34"/>
    <n v="3734"/>
    <n v="20238.28"/>
    <n v="5.42"/>
    <n v="888"/>
    <n v="6331.44"/>
    <n v="7.13"/>
    <n v="9728"/>
    <n v="49482.48"/>
    <x v="1"/>
    <x v="4"/>
    <n v="5.0866036184210532"/>
    <s v="Product3"/>
    <x v="0"/>
    <s v="Growth Year"/>
  </r>
  <r>
    <n v="1564"/>
    <d v="2014-09-12T00:00:00"/>
    <x v="4"/>
    <x v="3"/>
    <x v="3"/>
    <n v="7722"/>
    <n v="24478.74"/>
    <n v="3.17"/>
    <n v="1090"/>
    <n v="6910.6"/>
    <n v="6.3400000000000007"/>
    <n v="367"/>
    <n v="1989.14"/>
    <n v="5.42"/>
    <n v="1703"/>
    <n v="12142.39"/>
    <n v="7.13"/>
    <n v="10882"/>
    <n v="45520.87"/>
    <x v="1"/>
    <x v="5"/>
    <n v="4.1831345340929982"/>
    <s v="Product1"/>
    <x v="0"/>
    <s v="Growth Year"/>
  </r>
  <r>
    <n v="1565"/>
    <d v="2014-09-13T00:00:00"/>
    <x v="4"/>
    <x v="3"/>
    <x v="3"/>
    <n v="6438"/>
    <n v="20408.46"/>
    <n v="3.17"/>
    <n v="1105"/>
    <n v="7005.7"/>
    <n v="6.34"/>
    <n v="3078"/>
    <n v="16682.759999999998"/>
    <n v="5.419999999999999"/>
    <n v="1465"/>
    <n v="10445.450000000001"/>
    <n v="7.1300000000000008"/>
    <n v="12086"/>
    <n v="54542.37"/>
    <x v="1"/>
    <x v="6"/>
    <n v="4.5128553698494125"/>
    <s v="Product1"/>
    <x v="0"/>
    <s v="Growth Year"/>
  </r>
  <r>
    <n v="1566"/>
    <d v="2014-09-14T00:00:00"/>
    <x v="4"/>
    <x v="3"/>
    <x v="3"/>
    <n v="2968"/>
    <n v="9408.56"/>
    <n v="3.17"/>
    <n v="3648"/>
    <n v="23128.32"/>
    <n v="6.34"/>
    <n v="5243"/>
    <n v="28417.06"/>
    <n v="5.42"/>
    <n v="1120"/>
    <n v="7985.6"/>
    <n v="7.13"/>
    <n v="12979"/>
    <n v="68939.539999999994"/>
    <x v="1"/>
    <x v="0"/>
    <n v="5.3116218506818704"/>
    <s v="Product3"/>
    <x v="0"/>
    <s v="Growth Year"/>
  </r>
  <r>
    <n v="1567"/>
    <d v="2014-09-15T00:00:00"/>
    <x v="4"/>
    <x v="3"/>
    <x v="3"/>
    <n v="5129"/>
    <n v="16258.93"/>
    <n v="3.17"/>
    <n v="1498"/>
    <n v="9497.32"/>
    <n v="6.34"/>
    <n v="5944"/>
    <n v="32216.48"/>
    <n v="5.42"/>
    <n v="483"/>
    <n v="3443.79"/>
    <n v="7.13"/>
    <n v="13054"/>
    <n v="61416.52"/>
    <x v="1"/>
    <x v="1"/>
    <n v="4.7048046575762212"/>
    <s v="Product3"/>
    <x v="0"/>
    <s v="Growth Year"/>
  </r>
  <r>
    <n v="1568"/>
    <d v="2014-09-16T00:00:00"/>
    <x v="4"/>
    <x v="3"/>
    <x v="3"/>
    <n v="4454"/>
    <n v="14119.18"/>
    <n v="3.17"/>
    <n v="2927"/>
    <n v="18557.18"/>
    <n v="6.34"/>
    <n v="4712"/>
    <n v="25539.040000000001"/>
    <n v="5.42"/>
    <n v="865"/>
    <n v="6167.45"/>
    <n v="7.13"/>
    <n v="12958"/>
    <n v="64382.85"/>
    <x v="1"/>
    <x v="2"/>
    <n v="4.9685792560580335"/>
    <s v="Product3"/>
    <x v="0"/>
    <s v="Growth Year"/>
  </r>
  <r>
    <n v="1569"/>
    <d v="2014-09-17T00:00:00"/>
    <x v="4"/>
    <x v="3"/>
    <x v="3"/>
    <n v="5856"/>
    <n v="18563.52"/>
    <n v="3.17"/>
    <n v="1712"/>
    <n v="10854.08"/>
    <n v="6.34"/>
    <n v="2981"/>
    <n v="16157.02"/>
    <n v="5.42"/>
    <n v="1389"/>
    <n v="9903.57"/>
    <n v="7.13"/>
    <n v="11938"/>
    <n v="55478.19"/>
    <x v="1"/>
    <x v="3"/>
    <n v="4.6471929971519517"/>
    <s v="Product1"/>
    <x v="0"/>
    <s v="Growth Year"/>
  </r>
  <r>
    <n v="1570"/>
    <d v="2014-09-18T00:00:00"/>
    <x v="4"/>
    <x v="3"/>
    <x v="3"/>
    <n v="4722"/>
    <n v="14968.74"/>
    <n v="3.17"/>
    <n v="872"/>
    <n v="5528.48"/>
    <n v="6.34"/>
    <n v="3846"/>
    <n v="20845.32"/>
    <n v="5.42"/>
    <n v="537"/>
    <n v="3828.81"/>
    <n v="7.13"/>
    <n v="9977"/>
    <n v="45171.35"/>
    <x v="1"/>
    <x v="4"/>
    <n v="4.5275483612308305"/>
    <s v="Product3"/>
    <x v="0"/>
    <s v="Growth Year"/>
  </r>
  <r>
    <n v="1571"/>
    <d v="2014-09-19T00:00:00"/>
    <x v="4"/>
    <x v="3"/>
    <x v="3"/>
    <n v="4031"/>
    <n v="12778.27"/>
    <n v="3.17"/>
    <n v="3001"/>
    <n v="19026.34"/>
    <n v="6.34"/>
    <n v="5695"/>
    <n v="30866.9"/>
    <n v="5.42"/>
    <n v="1630"/>
    <n v="11621.9"/>
    <n v="7.13"/>
    <n v="14357"/>
    <n v="74293.41"/>
    <x v="1"/>
    <x v="5"/>
    <n v="5.1747168628543569"/>
    <s v="Product3"/>
    <x v="2"/>
    <s v="Growth Year"/>
  </r>
  <r>
    <n v="1572"/>
    <d v="2014-09-20T00:00:00"/>
    <x v="4"/>
    <x v="3"/>
    <x v="3"/>
    <n v="1610"/>
    <n v="5103.7"/>
    <n v="3.17"/>
    <n v="2209"/>
    <n v="14005.06"/>
    <n v="6.34"/>
    <n v="1342"/>
    <n v="7273.64"/>
    <n v="5.42"/>
    <n v="1142"/>
    <n v="8142.46"/>
    <n v="7.13"/>
    <n v="6303"/>
    <n v="34524.86"/>
    <x v="1"/>
    <x v="6"/>
    <n v="5.4775281611930824"/>
    <s v="Product2"/>
    <x v="1"/>
    <s v="Growth Year"/>
  </r>
  <r>
    <n v="1573"/>
    <d v="2014-09-21T00:00:00"/>
    <x v="4"/>
    <x v="3"/>
    <x v="3"/>
    <n v="1238"/>
    <n v="3924.46"/>
    <n v="3.17"/>
    <n v="1354"/>
    <n v="8584.36"/>
    <n v="6.3400000000000007"/>
    <n v="5033"/>
    <n v="27278.86"/>
    <n v="5.42"/>
    <n v="1963"/>
    <n v="13996.19"/>
    <n v="7.13"/>
    <n v="9588"/>
    <n v="53783.87"/>
    <x v="1"/>
    <x v="0"/>
    <n v="5.6094983312473925"/>
    <s v="Product3"/>
    <x v="0"/>
    <s v="Growth Year"/>
  </r>
  <r>
    <n v="1574"/>
    <d v="2014-09-22T00:00:00"/>
    <x v="4"/>
    <x v="3"/>
    <x v="3"/>
    <n v="4809"/>
    <n v="15244.53"/>
    <n v="3.17"/>
    <n v="2504"/>
    <n v="15875.36"/>
    <n v="6.34"/>
    <n v="953"/>
    <n v="5165.26"/>
    <n v="5.42"/>
    <n v="1792"/>
    <n v="12776.96"/>
    <n v="7.13"/>
    <n v="10058"/>
    <n v="49062.11"/>
    <x v="1"/>
    <x v="1"/>
    <n v="4.8779190693974943"/>
    <s v="Product2"/>
    <x v="0"/>
    <s v="Growth Year"/>
  </r>
  <r>
    <n v="1575"/>
    <d v="2014-09-23T00:00:00"/>
    <x v="4"/>
    <x v="3"/>
    <x v="3"/>
    <n v="6183"/>
    <n v="19600.11"/>
    <n v="3.17"/>
    <n v="871"/>
    <n v="5522.14"/>
    <n v="6.3400000000000007"/>
    <n v="1313"/>
    <n v="7116.46"/>
    <n v="5.42"/>
    <n v="1389"/>
    <n v="9903.57"/>
    <n v="7.13"/>
    <n v="9756"/>
    <n v="42142.28"/>
    <x v="1"/>
    <x v="2"/>
    <n v="4.3196268962689626"/>
    <s v="Product1"/>
    <x v="0"/>
    <s v="Growth Year"/>
  </r>
  <r>
    <n v="1576"/>
    <d v="2014-09-24T00:00:00"/>
    <x v="4"/>
    <x v="3"/>
    <x v="3"/>
    <n v="6810"/>
    <n v="21587.7"/>
    <n v="3.17"/>
    <n v="774"/>
    <n v="4907.16"/>
    <n v="6.34"/>
    <n v="4298"/>
    <n v="23295.16"/>
    <n v="5.42"/>
    <n v="1875"/>
    <n v="13368.75"/>
    <n v="7.13"/>
    <n v="13757"/>
    <n v="63158.77"/>
    <x v="1"/>
    <x v="3"/>
    <n v="4.591027840372174"/>
    <s v="Product3"/>
    <x v="0"/>
    <s v="Growth Year"/>
  </r>
  <r>
    <n v="1577"/>
    <d v="2014-09-25T00:00:00"/>
    <x v="4"/>
    <x v="3"/>
    <x v="3"/>
    <n v="5806"/>
    <n v="18405.02"/>
    <n v="3.17"/>
    <n v="914"/>
    <n v="5794.76"/>
    <n v="6.34"/>
    <n v="2637"/>
    <n v="14292.54"/>
    <n v="5.42"/>
    <n v="428"/>
    <n v="3051.64"/>
    <n v="7.13"/>
    <n v="9785"/>
    <n v="41543.96"/>
    <x v="1"/>
    <x v="4"/>
    <n v="4.2456780786918751"/>
    <s v="Product1"/>
    <x v="0"/>
    <s v="Growth Year"/>
  </r>
  <r>
    <n v="1578"/>
    <d v="2014-09-26T00:00:00"/>
    <x v="4"/>
    <x v="3"/>
    <x v="3"/>
    <n v="254"/>
    <n v="805.18"/>
    <n v="3.17"/>
    <n v="3421"/>
    <n v="21689.14"/>
    <n v="6.34"/>
    <n v="560"/>
    <n v="3035.2"/>
    <n v="5.42"/>
    <n v="1023"/>
    <n v="7293.99"/>
    <n v="7.13"/>
    <n v="5258"/>
    <n v="32823.51"/>
    <x v="1"/>
    <x v="5"/>
    <n v="6.2425846329402814"/>
    <s v="Product2"/>
    <x v="1"/>
    <s v="Growth Year"/>
  </r>
  <r>
    <n v="1579"/>
    <d v="2014-09-27T00:00:00"/>
    <x v="4"/>
    <x v="3"/>
    <x v="3"/>
    <n v="5435"/>
    <n v="17228.95"/>
    <n v="3.17"/>
    <n v="1754"/>
    <n v="11120.36"/>
    <n v="6.3400000000000007"/>
    <n v="3702"/>
    <n v="20064.84"/>
    <n v="5.42"/>
    <n v="1378"/>
    <n v="9825.14"/>
    <n v="7.13"/>
    <n v="12269"/>
    <n v="58239.29"/>
    <x v="1"/>
    <x v="6"/>
    <n v="4.7468652701931697"/>
    <s v="Product3"/>
    <x v="0"/>
    <s v="Growth Year"/>
  </r>
  <r>
    <n v="1580"/>
    <d v="2014-09-28T00:00:00"/>
    <x v="4"/>
    <x v="3"/>
    <x v="3"/>
    <n v="6866"/>
    <n v="21765.22"/>
    <n v="3.17"/>
    <n v="3327"/>
    <n v="21093.18"/>
    <n v="6.34"/>
    <n v="5498"/>
    <n v="29799.16"/>
    <n v="5.42"/>
    <n v="697"/>
    <n v="4969.6099999999997"/>
    <n v="7.13"/>
    <n v="16388"/>
    <n v="77627.17"/>
    <x v="1"/>
    <x v="0"/>
    <n v="4.7368299975591892"/>
    <s v="Product3"/>
    <x v="2"/>
    <s v="Growth Year"/>
  </r>
  <r>
    <n v="1581"/>
    <d v="2014-09-29T00:00:00"/>
    <x v="4"/>
    <x v="3"/>
    <x v="3"/>
    <n v="5300"/>
    <n v="16801"/>
    <n v="3.17"/>
    <n v="2735"/>
    <n v="17339.900000000001"/>
    <n v="6.3400000000000007"/>
    <n v="1019"/>
    <n v="5522.98"/>
    <n v="5.42"/>
    <n v="967"/>
    <n v="6894.71"/>
    <n v="7.13"/>
    <n v="10021"/>
    <n v="46558.59"/>
    <x v="1"/>
    <x v="1"/>
    <n v="4.646102185410637"/>
    <s v="Product2"/>
    <x v="0"/>
    <s v="Growth Year"/>
  </r>
  <r>
    <n v="1582"/>
    <d v="2014-09-30T00:00:00"/>
    <x v="4"/>
    <x v="3"/>
    <x v="3"/>
    <n v="7987"/>
    <n v="25318.79"/>
    <n v="3.17"/>
    <n v="923"/>
    <n v="5851.82"/>
    <n v="6.34"/>
    <n v="2631"/>
    <n v="14260.02"/>
    <n v="5.42"/>
    <n v="1475"/>
    <n v="10516.75"/>
    <n v="7.13"/>
    <n v="13016"/>
    <n v="55947.38"/>
    <x v="1"/>
    <x v="2"/>
    <n v="4.298354333128457"/>
    <s v="Product1"/>
    <x v="0"/>
    <s v="Growth Year"/>
  </r>
  <r>
    <n v="1583"/>
    <d v="2014-10-01T00:00:00"/>
    <x v="4"/>
    <x v="4"/>
    <x v="4"/>
    <n v="4096"/>
    <n v="12984.32"/>
    <n v="3.17"/>
    <n v="674"/>
    <n v="4273.16"/>
    <n v="6.34"/>
    <n v="4337"/>
    <n v="23506.54"/>
    <n v="5.42"/>
    <n v="982"/>
    <n v="7001.66"/>
    <n v="7.13"/>
    <n v="10089"/>
    <n v="47765.68"/>
    <x v="2"/>
    <x v="3"/>
    <n v="4.7344315591237986"/>
    <s v="Product3"/>
    <x v="0"/>
    <s v="Growth Year"/>
  </r>
  <r>
    <n v="1584"/>
    <d v="2014-10-02T00:00:00"/>
    <x v="4"/>
    <x v="4"/>
    <x v="4"/>
    <n v="6858"/>
    <n v="21739.86"/>
    <n v="3.17"/>
    <n v="1270"/>
    <n v="8051.8"/>
    <n v="6.34"/>
    <n v="5833"/>
    <n v="31614.86"/>
    <n v="5.42"/>
    <n v="1094"/>
    <n v="7800.22"/>
    <n v="7.13"/>
    <n v="15055"/>
    <n v="69206.740000000005"/>
    <x v="2"/>
    <x v="4"/>
    <n v="4.5969272666888079"/>
    <s v="Product3"/>
    <x v="0"/>
    <s v="Growth Year"/>
  </r>
  <r>
    <n v="1585"/>
    <d v="2014-10-03T00:00:00"/>
    <x v="4"/>
    <x v="4"/>
    <x v="4"/>
    <n v="7453"/>
    <n v="23626.01"/>
    <n v="3.17"/>
    <n v="1378"/>
    <n v="8736.52"/>
    <n v="6.3400000000000007"/>
    <n v="3898"/>
    <n v="21127.16"/>
    <n v="5.42"/>
    <n v="1282"/>
    <n v="9140.66"/>
    <n v="7.13"/>
    <n v="14011"/>
    <n v="62630.35"/>
    <x v="2"/>
    <x v="5"/>
    <n v="4.4700842195417883"/>
    <s v="Product1"/>
    <x v="0"/>
    <s v="Growth Year"/>
  </r>
  <r>
    <n v="1586"/>
    <d v="2014-10-04T00:00:00"/>
    <x v="4"/>
    <x v="4"/>
    <x v="4"/>
    <n v="575"/>
    <n v="1822.75"/>
    <n v="3.17"/>
    <n v="708"/>
    <n v="4488.72"/>
    <n v="6.3400000000000007"/>
    <n v="3097"/>
    <n v="16785.740000000002"/>
    <n v="5.4200000000000008"/>
    <n v="655"/>
    <n v="4670.1499999999996"/>
    <n v="7.129999999999999"/>
    <n v="5035"/>
    <n v="27767.360000000001"/>
    <x v="2"/>
    <x v="6"/>
    <n v="5.5148679245283017"/>
    <s v="Product3"/>
    <x v="1"/>
    <s v="Growth Year"/>
  </r>
  <r>
    <n v="1587"/>
    <d v="2014-10-05T00:00:00"/>
    <x v="4"/>
    <x v="4"/>
    <x v="4"/>
    <n v="7246"/>
    <n v="22969.82"/>
    <n v="3.17"/>
    <n v="3722"/>
    <n v="23597.48"/>
    <n v="6.34"/>
    <n v="947"/>
    <n v="5132.74"/>
    <n v="5.42"/>
    <n v="726"/>
    <n v="5176.38"/>
    <n v="7.13"/>
    <n v="12641"/>
    <n v="56876.42"/>
    <x v="2"/>
    <x v="0"/>
    <n v="4.4993608100624947"/>
    <s v="Product2"/>
    <x v="0"/>
    <s v="Growth Year"/>
  </r>
  <r>
    <n v="1588"/>
    <d v="2014-10-06T00:00:00"/>
    <x v="4"/>
    <x v="4"/>
    <x v="4"/>
    <n v="6875"/>
    <n v="21793.75"/>
    <n v="3.17"/>
    <n v="3630"/>
    <n v="23014.2"/>
    <n v="6.34"/>
    <n v="5879"/>
    <n v="31864.18"/>
    <n v="5.42"/>
    <n v="1169"/>
    <n v="8334.9699999999993"/>
    <n v="7.129999999999999"/>
    <n v="17553"/>
    <n v="85007.1"/>
    <x v="2"/>
    <x v="1"/>
    <n v="4.8428815587079139"/>
    <s v="Product3"/>
    <x v="2"/>
    <s v="Growth Year"/>
  </r>
  <r>
    <n v="1589"/>
    <d v="2014-10-07T00:00:00"/>
    <x v="4"/>
    <x v="4"/>
    <x v="4"/>
    <n v="6260"/>
    <n v="19844.2"/>
    <n v="3.17"/>
    <n v="623"/>
    <n v="3949.82"/>
    <n v="6.34"/>
    <n v="5985"/>
    <n v="32438.7"/>
    <n v="5.42"/>
    <n v="553"/>
    <n v="3942.89"/>
    <n v="7.13"/>
    <n v="13421"/>
    <n v="60175.61"/>
    <x v="2"/>
    <x v="2"/>
    <n v="4.483690485060726"/>
    <s v="Product3"/>
    <x v="0"/>
    <s v="Growth Year"/>
  </r>
  <r>
    <n v="1590"/>
    <d v="2014-10-08T00:00:00"/>
    <x v="4"/>
    <x v="4"/>
    <x v="4"/>
    <n v="6031"/>
    <n v="19118.27"/>
    <n v="3.17"/>
    <n v="2297"/>
    <n v="14562.98"/>
    <n v="6.34"/>
    <n v="2022"/>
    <n v="10959.24"/>
    <n v="5.42"/>
    <n v="1997"/>
    <n v="14238.61"/>
    <n v="7.13"/>
    <n v="12347"/>
    <n v="58879.1"/>
    <x v="2"/>
    <x v="3"/>
    <n v="4.7686968494371103"/>
    <s v="Product1"/>
    <x v="0"/>
    <s v="Growth Year"/>
  </r>
  <r>
    <n v="1591"/>
    <d v="2014-10-09T00:00:00"/>
    <x v="4"/>
    <x v="4"/>
    <x v="4"/>
    <n v="6928"/>
    <n v="21961.759999999998"/>
    <n v="3.17"/>
    <n v="2426"/>
    <n v="15380.84"/>
    <n v="6.34"/>
    <n v="5782"/>
    <n v="31338.44"/>
    <n v="5.42"/>
    <n v="1951"/>
    <n v="13910.63"/>
    <n v="7.13"/>
    <n v="17087"/>
    <n v="82591.67"/>
    <x v="2"/>
    <x v="4"/>
    <n v="4.8335968865219172"/>
    <s v="Product3"/>
    <x v="2"/>
    <s v="Growth Year"/>
  </r>
  <r>
    <n v="1592"/>
    <d v="2014-10-10T00:00:00"/>
    <x v="4"/>
    <x v="4"/>
    <x v="4"/>
    <n v="2807"/>
    <n v="8898.19"/>
    <n v="3.17"/>
    <n v="906"/>
    <n v="5744.04"/>
    <n v="6.34"/>
    <n v="2065"/>
    <n v="11192.3"/>
    <n v="5.42"/>
    <n v="1624"/>
    <n v="11579.12"/>
    <n v="7.1300000000000008"/>
    <n v="7402"/>
    <n v="37413.65"/>
    <x v="2"/>
    <x v="5"/>
    <n v="5.0545325587679004"/>
    <s v="Product4"/>
    <x v="1"/>
    <s v="Growth Year"/>
  </r>
  <r>
    <n v="1593"/>
    <d v="2014-10-11T00:00:00"/>
    <x v="4"/>
    <x v="4"/>
    <x v="4"/>
    <n v="2871"/>
    <n v="9101.07"/>
    <n v="3.17"/>
    <n v="886"/>
    <n v="5617.24"/>
    <n v="6.34"/>
    <n v="4641"/>
    <n v="25154.22"/>
    <n v="5.42"/>
    <n v="1411"/>
    <n v="10060.43"/>
    <n v="7.13"/>
    <n v="9809"/>
    <n v="49932.959999999999"/>
    <x v="2"/>
    <x v="6"/>
    <n v="5.0905250280354775"/>
    <s v="Product3"/>
    <x v="0"/>
    <s v="Growth Year"/>
  </r>
  <r>
    <n v="1594"/>
    <d v="2014-10-12T00:00:00"/>
    <x v="4"/>
    <x v="4"/>
    <x v="4"/>
    <n v="7068"/>
    <n v="22405.56"/>
    <n v="3.17"/>
    <n v="2307"/>
    <n v="14626.38"/>
    <n v="6.34"/>
    <n v="1539"/>
    <n v="8341.3799999999992"/>
    <n v="5.419999999999999"/>
    <n v="671"/>
    <n v="4784.2299999999996"/>
    <n v="7.129999999999999"/>
    <n v="11585"/>
    <n v="50157.55"/>
    <x v="2"/>
    <x v="0"/>
    <n v="4.3295252481657318"/>
    <s v="Product1"/>
    <x v="0"/>
    <s v="Growth Year"/>
  </r>
  <r>
    <n v="1595"/>
    <d v="2014-10-13T00:00:00"/>
    <x v="4"/>
    <x v="4"/>
    <x v="4"/>
    <n v="3452"/>
    <n v="10942.84"/>
    <n v="3.17"/>
    <n v="539"/>
    <n v="3417.26"/>
    <n v="6.3400000000000007"/>
    <n v="3044"/>
    <n v="16498.48"/>
    <n v="5.42"/>
    <n v="1930"/>
    <n v="13760.9"/>
    <n v="7.13"/>
    <n v="8965"/>
    <n v="44619.48"/>
    <x v="2"/>
    <x v="1"/>
    <n v="4.9770752928053543"/>
    <s v="Product3"/>
    <x v="0"/>
    <s v="Growth Year"/>
  </r>
  <r>
    <n v="1596"/>
    <d v="2014-10-14T00:00:00"/>
    <x v="4"/>
    <x v="4"/>
    <x v="4"/>
    <n v="3492"/>
    <n v="11069.64"/>
    <n v="3.17"/>
    <n v="718"/>
    <n v="4552.12"/>
    <n v="6.34"/>
    <n v="2089"/>
    <n v="11322.38"/>
    <n v="5.42"/>
    <n v="860"/>
    <n v="6131.8"/>
    <n v="7.13"/>
    <n v="7159"/>
    <n v="33075.94"/>
    <x v="2"/>
    <x v="2"/>
    <n v="4.6201899706662948"/>
    <s v="Product3"/>
    <x v="1"/>
    <s v="Growth Year"/>
  </r>
  <r>
    <n v="1597"/>
    <d v="2014-10-15T00:00:00"/>
    <x v="4"/>
    <x v="4"/>
    <x v="4"/>
    <n v="2423"/>
    <n v="7680.91"/>
    <n v="3.17"/>
    <n v="942"/>
    <n v="5972.28"/>
    <n v="6.34"/>
    <n v="1169"/>
    <n v="6335.98"/>
    <n v="5.42"/>
    <n v="695"/>
    <n v="4955.3500000000004"/>
    <n v="7.1300000000000008"/>
    <n v="5229"/>
    <n v="24944.52"/>
    <x v="2"/>
    <x v="3"/>
    <n v="4.7704188181296612"/>
    <s v="Product1"/>
    <x v="1"/>
    <s v="Growth Year"/>
  </r>
  <r>
    <n v="1598"/>
    <d v="2014-10-16T00:00:00"/>
    <x v="4"/>
    <x v="4"/>
    <x v="4"/>
    <n v="6136"/>
    <n v="19451.12"/>
    <n v="3.17"/>
    <n v="1810"/>
    <n v="11475.4"/>
    <n v="6.34"/>
    <n v="3320"/>
    <n v="17994.400000000001"/>
    <n v="5.4200000000000008"/>
    <n v="921"/>
    <n v="6566.73"/>
    <n v="7.13"/>
    <n v="12187"/>
    <n v="55487.65"/>
    <x v="2"/>
    <x v="4"/>
    <n v="4.5530196110609671"/>
    <s v="Product1"/>
    <x v="0"/>
    <s v="Growth Year"/>
  </r>
  <r>
    <n v="1599"/>
    <d v="2014-10-17T00:00:00"/>
    <x v="4"/>
    <x v="4"/>
    <x v="4"/>
    <n v="5652"/>
    <n v="17916.84"/>
    <n v="3.17"/>
    <n v="3741"/>
    <n v="23717.94"/>
    <n v="6.34"/>
    <n v="5324"/>
    <n v="28856.080000000002"/>
    <n v="5.42"/>
    <n v="1752"/>
    <n v="12491.76"/>
    <n v="7.13"/>
    <n v="16469"/>
    <n v="82982.62"/>
    <x v="2"/>
    <x v="5"/>
    <n v="5.0387163762219922"/>
    <s v="Product3"/>
    <x v="2"/>
    <s v="Growth Year"/>
  </r>
  <r>
    <n v="1600"/>
    <d v="2014-10-18T00:00:00"/>
    <x v="4"/>
    <x v="4"/>
    <x v="4"/>
    <n v="7891"/>
    <n v="25014.47"/>
    <n v="3.17"/>
    <n v="2493"/>
    <n v="15805.62"/>
    <n v="6.3400000000000007"/>
    <n v="5036"/>
    <n v="27295.119999999999"/>
    <n v="5.42"/>
    <n v="1613"/>
    <n v="11500.69"/>
    <n v="7.13"/>
    <n v="17033"/>
    <n v="79615.899999999994"/>
    <x v="2"/>
    <x v="6"/>
    <n v="4.674214759584336"/>
    <s v="Product3"/>
    <x v="2"/>
    <s v="Growth Year"/>
  </r>
  <r>
    <n v="1601"/>
    <d v="2014-10-19T00:00:00"/>
    <x v="4"/>
    <x v="4"/>
    <x v="4"/>
    <n v="1472"/>
    <n v="4666.24"/>
    <n v="3.17"/>
    <n v="449"/>
    <n v="2846.66"/>
    <n v="6.34"/>
    <n v="495"/>
    <n v="2682.9"/>
    <n v="5.42"/>
    <n v="1931"/>
    <n v="13768.03"/>
    <n v="7.1300000000000008"/>
    <n v="4347"/>
    <n v="23963.83"/>
    <x v="2"/>
    <x v="0"/>
    <n v="5.5127283183804927"/>
    <s v="Product4"/>
    <x v="1"/>
    <s v="Growth Year"/>
  </r>
  <r>
    <n v="1602"/>
    <d v="2014-10-20T00:00:00"/>
    <x v="4"/>
    <x v="4"/>
    <x v="4"/>
    <n v="1056"/>
    <n v="3347.52"/>
    <n v="3.17"/>
    <n v="1669"/>
    <n v="10581.46"/>
    <n v="6.34"/>
    <n v="4700"/>
    <n v="25474"/>
    <n v="5.42"/>
    <n v="398"/>
    <n v="2837.74"/>
    <n v="7.13"/>
    <n v="7823"/>
    <n v="42240.72"/>
    <x v="2"/>
    <x v="1"/>
    <n v="5.3995551578678258"/>
    <s v="Product3"/>
    <x v="0"/>
    <s v="Growth Year"/>
  </r>
  <r>
    <n v="1603"/>
    <d v="2014-10-21T00:00:00"/>
    <x v="4"/>
    <x v="4"/>
    <x v="4"/>
    <n v="6017"/>
    <n v="19073.89"/>
    <n v="3.17"/>
    <n v="1010"/>
    <n v="6403.4"/>
    <n v="6.34"/>
    <n v="2990"/>
    <n v="16205.8"/>
    <n v="5.42"/>
    <n v="1040"/>
    <n v="7415.2"/>
    <n v="7.13"/>
    <n v="11057"/>
    <n v="49098.29"/>
    <x v="2"/>
    <x v="2"/>
    <n v="4.4404711947182784"/>
    <s v="Product1"/>
    <x v="0"/>
    <s v="Growth Year"/>
  </r>
  <r>
    <n v="1604"/>
    <d v="2014-10-22T00:00:00"/>
    <x v="4"/>
    <x v="4"/>
    <x v="4"/>
    <n v="5518"/>
    <n v="17492.060000000001"/>
    <n v="3.17"/>
    <n v="1562"/>
    <n v="9903.08"/>
    <n v="6.34"/>
    <n v="4131"/>
    <n v="22390.02"/>
    <n v="5.42"/>
    <n v="1720"/>
    <n v="12263.6"/>
    <n v="7.13"/>
    <n v="12931"/>
    <n v="62048.76"/>
    <x v="2"/>
    <x v="3"/>
    <n v="4.7984502358672962"/>
    <s v="Product3"/>
    <x v="0"/>
    <s v="Growth Year"/>
  </r>
  <r>
    <n v="1605"/>
    <d v="2014-10-23T00:00:00"/>
    <x v="4"/>
    <x v="4"/>
    <x v="4"/>
    <n v="3687"/>
    <n v="11687.79"/>
    <n v="3.17"/>
    <n v="1823"/>
    <n v="11557.82"/>
    <n v="6.34"/>
    <n v="386"/>
    <n v="2092.12"/>
    <n v="5.42"/>
    <n v="1270"/>
    <n v="9055.1"/>
    <n v="7.13"/>
    <n v="7166"/>
    <n v="34392.83"/>
    <x v="2"/>
    <x v="4"/>
    <n v="4.7994459949762769"/>
    <s v="Product1"/>
    <x v="1"/>
    <s v="Growth Year"/>
  </r>
  <r>
    <n v="1606"/>
    <d v="2014-10-24T00:00:00"/>
    <x v="4"/>
    <x v="4"/>
    <x v="4"/>
    <n v="3647"/>
    <n v="11560.99"/>
    <n v="3.17"/>
    <n v="1911"/>
    <n v="12115.74"/>
    <n v="6.34"/>
    <n v="4790"/>
    <n v="25961.8"/>
    <n v="5.42"/>
    <n v="571"/>
    <n v="4071.23"/>
    <n v="7.13"/>
    <n v="10919"/>
    <n v="53709.760000000002"/>
    <x v="2"/>
    <x v="5"/>
    <n v="4.9189266416338491"/>
    <s v="Product3"/>
    <x v="0"/>
    <s v="Growth Year"/>
  </r>
  <r>
    <n v="1607"/>
    <d v="2014-10-25T00:00:00"/>
    <x v="4"/>
    <x v="4"/>
    <x v="4"/>
    <n v="5112"/>
    <n v="16205.04"/>
    <n v="3.17"/>
    <n v="3966"/>
    <n v="25144.44"/>
    <n v="6.34"/>
    <n v="5898"/>
    <n v="31967.16"/>
    <n v="5.42"/>
    <n v="1318"/>
    <n v="9397.34"/>
    <n v="7.13"/>
    <n v="16294"/>
    <n v="82713.98"/>
    <x v="2"/>
    <x v="6"/>
    <n v="5.0763458941941817"/>
    <s v="Product3"/>
    <x v="2"/>
    <s v="Growth Year"/>
  </r>
  <r>
    <n v="1608"/>
    <d v="2014-10-26T00:00:00"/>
    <x v="4"/>
    <x v="4"/>
    <x v="4"/>
    <n v="3812"/>
    <n v="12084.04"/>
    <n v="3.17"/>
    <n v="682"/>
    <n v="4323.88"/>
    <n v="6.34"/>
    <n v="5665"/>
    <n v="30704.3"/>
    <n v="5.42"/>
    <n v="636"/>
    <n v="4534.68"/>
    <n v="7.1300000000000008"/>
    <n v="10795"/>
    <n v="51646.9"/>
    <x v="2"/>
    <x v="0"/>
    <n v="4.784335340435387"/>
    <s v="Product3"/>
    <x v="0"/>
    <s v="Growth Year"/>
  </r>
  <r>
    <n v="1609"/>
    <d v="2014-10-27T00:00:00"/>
    <x v="4"/>
    <x v="4"/>
    <x v="4"/>
    <n v="754"/>
    <n v="2390.1799999999998"/>
    <n v="3.17"/>
    <n v="1290"/>
    <n v="8178.6"/>
    <n v="6.34"/>
    <n v="2502"/>
    <n v="13560.84"/>
    <n v="5.42"/>
    <n v="829"/>
    <n v="5910.77"/>
    <n v="7.1300000000000008"/>
    <n v="5375"/>
    <n v="30040.39"/>
    <x v="2"/>
    <x v="1"/>
    <n v="5.5889097674418604"/>
    <s v="Product3"/>
    <x v="1"/>
    <s v="Growth Year"/>
  </r>
  <r>
    <n v="1610"/>
    <d v="2014-10-28T00:00:00"/>
    <x v="4"/>
    <x v="4"/>
    <x v="4"/>
    <n v="1649"/>
    <n v="5227.33"/>
    <n v="3.17"/>
    <n v="458"/>
    <n v="2903.72"/>
    <n v="6.34"/>
    <n v="1323"/>
    <n v="7170.66"/>
    <n v="5.42"/>
    <n v="692"/>
    <n v="4933.96"/>
    <n v="7.13"/>
    <n v="4122"/>
    <n v="20235.669999999998"/>
    <x v="2"/>
    <x v="2"/>
    <n v="4.9091872877244054"/>
    <s v="Product3"/>
    <x v="1"/>
    <s v="Growth Year"/>
  </r>
  <r>
    <n v="1611"/>
    <d v="2014-10-29T00:00:00"/>
    <x v="4"/>
    <x v="4"/>
    <x v="4"/>
    <n v="3766"/>
    <n v="11938.22"/>
    <n v="3.17"/>
    <n v="2561"/>
    <n v="16236.74"/>
    <n v="6.34"/>
    <n v="830"/>
    <n v="4498.6000000000004"/>
    <n v="5.4200000000000008"/>
    <n v="435"/>
    <n v="3101.55"/>
    <n v="7.1300000000000008"/>
    <n v="7592"/>
    <n v="35775.11"/>
    <x v="2"/>
    <x v="3"/>
    <n v="4.7122115384615384"/>
    <s v="Product2"/>
    <x v="1"/>
    <s v="Growth Year"/>
  </r>
  <r>
    <n v="1612"/>
    <d v="2014-10-30T00:00:00"/>
    <x v="4"/>
    <x v="4"/>
    <x v="4"/>
    <n v="1376"/>
    <n v="4361.92"/>
    <n v="3.17"/>
    <n v="3664"/>
    <n v="23229.759999999998"/>
    <n v="6.34"/>
    <n v="5649"/>
    <n v="30617.58"/>
    <n v="5.42"/>
    <n v="1767"/>
    <n v="12598.71"/>
    <n v="7.13"/>
    <n v="12456"/>
    <n v="70807.97"/>
    <x v="2"/>
    <x v="4"/>
    <n v="5.6846475594091199"/>
    <s v="Product3"/>
    <x v="2"/>
    <s v="Growth Year"/>
  </r>
  <r>
    <n v="1613"/>
    <d v="2014-11-01T00:00:00"/>
    <x v="4"/>
    <x v="5"/>
    <x v="5"/>
    <n v="2662"/>
    <n v="8438.5400000000009"/>
    <n v="3.17"/>
    <n v="2685"/>
    <n v="17022.900000000001"/>
    <n v="6.3400000000000007"/>
    <n v="3285"/>
    <n v="17804.7"/>
    <n v="5.42"/>
    <n v="1817"/>
    <n v="12955.21"/>
    <n v="7.13"/>
    <n v="10449"/>
    <n v="56221.35"/>
    <x v="2"/>
    <x v="6"/>
    <n v="5.3805483778351997"/>
    <s v="Product3"/>
    <x v="0"/>
    <s v="Growth Year"/>
  </r>
  <r>
    <n v="1614"/>
    <d v="2014-11-02T00:00:00"/>
    <x v="4"/>
    <x v="5"/>
    <x v="5"/>
    <n v="5618"/>
    <n v="17809.060000000001"/>
    <n v="3.17"/>
    <n v="2968"/>
    <n v="18817.12"/>
    <n v="6.34"/>
    <n v="4612"/>
    <n v="24997.040000000001"/>
    <n v="5.42"/>
    <n v="628"/>
    <n v="4477.6400000000003"/>
    <n v="7.1300000000000008"/>
    <n v="13826"/>
    <n v="66100.86"/>
    <x v="2"/>
    <x v="0"/>
    <n v="4.7809098799363516"/>
    <s v="Product3"/>
    <x v="0"/>
    <s v="Growth Year"/>
  </r>
  <r>
    <n v="1615"/>
    <d v="2014-11-03T00:00:00"/>
    <x v="4"/>
    <x v="5"/>
    <x v="5"/>
    <n v="6438"/>
    <n v="20408.46"/>
    <n v="3.17"/>
    <n v="1513"/>
    <n v="9592.42"/>
    <n v="6.34"/>
    <n v="393"/>
    <n v="2130.06"/>
    <n v="5.42"/>
    <n v="1759"/>
    <n v="12541.67"/>
    <n v="7.13"/>
    <n v="10103"/>
    <n v="44672.61"/>
    <x v="2"/>
    <x v="1"/>
    <n v="4.4217173116895969"/>
    <s v="Product1"/>
    <x v="0"/>
    <s v="Growth Year"/>
  </r>
  <r>
    <n v="1616"/>
    <d v="2014-11-04T00:00:00"/>
    <x v="4"/>
    <x v="5"/>
    <x v="5"/>
    <n v="5296"/>
    <n v="16788.32"/>
    <n v="3.17"/>
    <n v="2145"/>
    <n v="13599.3"/>
    <n v="6.34"/>
    <n v="1025"/>
    <n v="5555.5"/>
    <n v="5.42"/>
    <n v="1624"/>
    <n v="11579.12"/>
    <n v="7.1300000000000008"/>
    <n v="10090"/>
    <n v="47522.239999999998"/>
    <x v="2"/>
    <x v="2"/>
    <n v="4.7098354806739344"/>
    <s v="Product1"/>
    <x v="0"/>
    <s v="Growth Year"/>
  </r>
  <r>
    <n v="1617"/>
    <d v="2014-11-05T00:00:00"/>
    <x v="4"/>
    <x v="5"/>
    <x v="5"/>
    <n v="2380"/>
    <n v="7544.6"/>
    <n v="3.17"/>
    <n v="2291"/>
    <n v="14524.94"/>
    <n v="6.34"/>
    <n v="5776"/>
    <n v="31305.919999999998"/>
    <n v="5.42"/>
    <n v="674"/>
    <n v="4805.62"/>
    <n v="7.13"/>
    <n v="11121"/>
    <n v="58181.08"/>
    <x v="2"/>
    <x v="3"/>
    <n v="5.2316410394748676"/>
    <s v="Product3"/>
    <x v="0"/>
    <s v="Growth Year"/>
  </r>
  <r>
    <n v="1618"/>
    <d v="2014-11-06T00:00:00"/>
    <x v="4"/>
    <x v="5"/>
    <x v="5"/>
    <n v="2427"/>
    <n v="7693.59"/>
    <n v="3.17"/>
    <n v="1283"/>
    <n v="8134.22"/>
    <n v="6.34"/>
    <n v="4026"/>
    <n v="21820.92"/>
    <n v="5.42"/>
    <n v="1355"/>
    <n v="9661.15"/>
    <n v="7.13"/>
    <n v="9091"/>
    <n v="47309.88"/>
    <x v="2"/>
    <x v="4"/>
    <n v="5.2040347596524033"/>
    <s v="Product3"/>
    <x v="0"/>
    <s v="Growth Year"/>
  </r>
  <r>
    <n v="1619"/>
    <d v="2014-11-07T00:00:00"/>
    <x v="4"/>
    <x v="5"/>
    <x v="5"/>
    <n v="1816"/>
    <n v="5756.72"/>
    <n v="3.17"/>
    <n v="1690"/>
    <n v="10714.6"/>
    <n v="6.34"/>
    <n v="5455"/>
    <n v="29566.1"/>
    <n v="5.42"/>
    <n v="1971"/>
    <n v="14053.23"/>
    <n v="7.13"/>
    <n v="10932"/>
    <n v="60090.65"/>
    <x v="2"/>
    <x v="5"/>
    <n v="5.4967663739480424"/>
    <s v="Product3"/>
    <x v="0"/>
    <s v="Growth Year"/>
  </r>
  <r>
    <n v="1620"/>
    <d v="2014-11-08T00:00:00"/>
    <x v="4"/>
    <x v="5"/>
    <x v="5"/>
    <n v="6085"/>
    <n v="19289.45"/>
    <n v="3.17"/>
    <n v="2383"/>
    <n v="15108.22"/>
    <n v="6.34"/>
    <n v="5161"/>
    <n v="27972.62"/>
    <n v="5.42"/>
    <n v="1797"/>
    <n v="12812.61"/>
    <n v="7.13"/>
    <n v="15426"/>
    <n v="75182.899999999994"/>
    <x v="2"/>
    <x v="6"/>
    <n v="4.8737780370802541"/>
    <s v="Product3"/>
    <x v="2"/>
    <s v="Growth Year"/>
  </r>
  <r>
    <n v="1621"/>
    <d v="2014-11-09T00:00:00"/>
    <x v="4"/>
    <x v="5"/>
    <x v="5"/>
    <n v="6119"/>
    <n v="19397.23"/>
    <n v="3.17"/>
    <n v="2756"/>
    <n v="17473.04"/>
    <n v="6.3400000000000007"/>
    <n v="1230"/>
    <n v="6666.6"/>
    <n v="5.42"/>
    <n v="1040"/>
    <n v="7415.2"/>
    <n v="7.13"/>
    <n v="11145"/>
    <n v="50952.07"/>
    <x v="2"/>
    <x v="0"/>
    <n v="4.5717424854194704"/>
    <s v="Product1"/>
    <x v="0"/>
    <s v="Growth Year"/>
  </r>
  <r>
    <n v="1622"/>
    <d v="2014-11-10T00:00:00"/>
    <x v="4"/>
    <x v="5"/>
    <x v="5"/>
    <n v="2073"/>
    <n v="6571.41"/>
    <n v="3.17"/>
    <n v="3834"/>
    <n v="24307.56"/>
    <n v="6.3400000000000007"/>
    <n v="5284"/>
    <n v="28639.279999999999"/>
    <n v="5.42"/>
    <n v="1998"/>
    <n v="14245.74"/>
    <n v="7.13"/>
    <n v="13189"/>
    <n v="73763.990000000005"/>
    <x v="2"/>
    <x v="1"/>
    <n v="5.5928417620744568"/>
    <s v="Product3"/>
    <x v="2"/>
    <s v="Growth Year"/>
  </r>
  <r>
    <n v="1623"/>
    <d v="2014-11-11T00:00:00"/>
    <x v="4"/>
    <x v="5"/>
    <x v="5"/>
    <n v="5767"/>
    <n v="18281.39"/>
    <n v="3.17"/>
    <n v="792"/>
    <n v="5021.28"/>
    <n v="6.34"/>
    <n v="5118"/>
    <n v="27739.56"/>
    <n v="5.42"/>
    <n v="1846"/>
    <n v="13161.98"/>
    <n v="7.13"/>
    <n v="13523"/>
    <n v="64204.21"/>
    <x v="2"/>
    <x v="2"/>
    <n v="4.7477785994232047"/>
    <s v="Product3"/>
    <x v="0"/>
    <s v="Growth Year"/>
  </r>
  <r>
    <n v="1624"/>
    <d v="2014-11-12T00:00:00"/>
    <x v="4"/>
    <x v="5"/>
    <x v="5"/>
    <n v="1062"/>
    <n v="3366.54"/>
    <n v="3.17"/>
    <n v="969"/>
    <n v="6143.46"/>
    <n v="6.34"/>
    <n v="1560"/>
    <n v="8455.2000000000007"/>
    <n v="5.4200000000000008"/>
    <n v="475"/>
    <n v="3386.75"/>
    <n v="7.13"/>
    <n v="4066"/>
    <n v="21351.95"/>
    <x v="2"/>
    <x v="3"/>
    <n v="5.2513403836694543"/>
    <s v="Product3"/>
    <x v="1"/>
    <s v="Growth Year"/>
  </r>
  <r>
    <n v="1625"/>
    <d v="2014-11-13T00:00:00"/>
    <x v="4"/>
    <x v="5"/>
    <x v="5"/>
    <n v="7178"/>
    <n v="22754.26"/>
    <n v="3.17"/>
    <n v="2656"/>
    <n v="16839.04"/>
    <n v="6.3400000000000007"/>
    <n v="5728"/>
    <n v="31045.759999999998"/>
    <n v="5.42"/>
    <n v="1076"/>
    <n v="7671.88"/>
    <n v="7.13"/>
    <n v="16638"/>
    <n v="78310.94"/>
    <x v="2"/>
    <x v="4"/>
    <n v="4.7067520134631566"/>
    <s v="Product3"/>
    <x v="2"/>
    <s v="Growth Year"/>
  </r>
  <r>
    <n v="1626"/>
    <d v="2014-11-14T00:00:00"/>
    <x v="4"/>
    <x v="5"/>
    <x v="5"/>
    <n v="7924"/>
    <n v="25119.08"/>
    <n v="3.17"/>
    <n v="3702"/>
    <n v="23470.68"/>
    <n v="6.34"/>
    <n v="3115"/>
    <n v="16883.3"/>
    <n v="5.42"/>
    <n v="617"/>
    <n v="4399.21"/>
    <n v="7.13"/>
    <n v="15358"/>
    <n v="69872.27"/>
    <x v="2"/>
    <x v="5"/>
    <n v="4.5495683031644747"/>
    <s v="Product1"/>
    <x v="0"/>
    <s v="Growth Year"/>
  </r>
  <r>
    <n v="1627"/>
    <d v="2014-11-15T00:00:00"/>
    <x v="4"/>
    <x v="5"/>
    <x v="5"/>
    <n v="2633"/>
    <n v="8346.61"/>
    <n v="3.17"/>
    <n v="793"/>
    <n v="5027.62"/>
    <n v="6.34"/>
    <n v="4703"/>
    <n v="25490.26"/>
    <n v="5.42"/>
    <n v="1510"/>
    <n v="10766.3"/>
    <n v="7.13"/>
    <n v="9639"/>
    <n v="49630.79"/>
    <x v="2"/>
    <x v="6"/>
    <n v="5.148956323270049"/>
    <s v="Product3"/>
    <x v="0"/>
    <s v="Growth Year"/>
  </r>
  <r>
    <n v="1628"/>
    <d v="2014-11-16T00:00:00"/>
    <x v="4"/>
    <x v="5"/>
    <x v="5"/>
    <n v="7405"/>
    <n v="23473.85"/>
    <n v="3.17"/>
    <n v="1545"/>
    <n v="9795.2999999999993"/>
    <n v="6.34"/>
    <n v="802"/>
    <n v="4346.84"/>
    <n v="5.42"/>
    <n v="1681"/>
    <n v="11985.53"/>
    <n v="7.1300000000000008"/>
    <n v="11433"/>
    <n v="49601.52"/>
    <x v="2"/>
    <x v="0"/>
    <n v="4.3384518499081599"/>
    <s v="Product1"/>
    <x v="0"/>
    <s v="Growth Year"/>
  </r>
  <r>
    <n v="1629"/>
    <d v="2014-11-17T00:00:00"/>
    <x v="4"/>
    <x v="5"/>
    <x v="5"/>
    <n v="5598"/>
    <n v="17745.66"/>
    <n v="3.17"/>
    <n v="931"/>
    <n v="5902.54"/>
    <n v="6.34"/>
    <n v="1280"/>
    <n v="6937.6"/>
    <n v="5.42"/>
    <n v="1978"/>
    <n v="14103.14"/>
    <n v="7.13"/>
    <n v="9787"/>
    <n v="44688.94"/>
    <x v="2"/>
    <x v="1"/>
    <n v="4.5661530601818745"/>
    <s v="Product1"/>
    <x v="0"/>
    <s v="Growth Year"/>
  </r>
  <r>
    <n v="1630"/>
    <d v="2014-11-18T00:00:00"/>
    <x v="4"/>
    <x v="5"/>
    <x v="5"/>
    <n v="7234"/>
    <n v="22931.78"/>
    <n v="3.17"/>
    <n v="987"/>
    <n v="6257.58"/>
    <n v="6.34"/>
    <n v="5438"/>
    <n v="29473.96"/>
    <n v="5.42"/>
    <n v="1944"/>
    <n v="13860.72"/>
    <n v="7.13"/>
    <n v="15603"/>
    <n v="72524.039999999994"/>
    <x v="2"/>
    <x v="2"/>
    <n v="4.6480830609498165"/>
    <s v="Product3"/>
    <x v="2"/>
    <s v="Growth Year"/>
  </r>
  <r>
    <n v="1631"/>
    <d v="2014-11-19T00:00:00"/>
    <x v="4"/>
    <x v="5"/>
    <x v="5"/>
    <n v="5994"/>
    <n v="19000.98"/>
    <n v="3.17"/>
    <n v="2421"/>
    <n v="15349.14"/>
    <n v="6.34"/>
    <n v="1098"/>
    <n v="5951.16"/>
    <n v="5.42"/>
    <n v="763"/>
    <n v="5440.19"/>
    <n v="7.13"/>
    <n v="10276"/>
    <n v="45741.47"/>
    <x v="2"/>
    <x v="3"/>
    <n v="4.4512913585052551"/>
    <s v="Product1"/>
    <x v="0"/>
    <s v="Growth Year"/>
  </r>
  <r>
    <n v="1632"/>
    <d v="2014-11-20T00:00:00"/>
    <x v="4"/>
    <x v="5"/>
    <x v="5"/>
    <n v="526"/>
    <n v="1667.42"/>
    <n v="3.17"/>
    <n v="2952"/>
    <n v="18715.68"/>
    <n v="6.34"/>
    <n v="1317"/>
    <n v="7138.14"/>
    <n v="5.42"/>
    <n v="1493"/>
    <n v="10645.09"/>
    <n v="7.13"/>
    <n v="6288"/>
    <n v="38166.33"/>
    <x v="2"/>
    <x v="4"/>
    <n v="6.0697089694656494"/>
    <s v="Product2"/>
    <x v="1"/>
    <s v="Growth Year"/>
  </r>
  <r>
    <n v="1633"/>
    <d v="2014-11-21T00:00:00"/>
    <x v="4"/>
    <x v="5"/>
    <x v="5"/>
    <n v="5483"/>
    <n v="17381.11"/>
    <n v="3.17"/>
    <n v="755"/>
    <n v="4786.7"/>
    <n v="6.34"/>
    <n v="1559"/>
    <n v="8449.7800000000007"/>
    <n v="5.4200000000000008"/>
    <n v="1675"/>
    <n v="11942.75"/>
    <n v="7.13"/>
    <n v="9472"/>
    <n v="42560.34"/>
    <x v="2"/>
    <x v="5"/>
    <n v="4.4932791385135129"/>
    <s v="Product1"/>
    <x v="0"/>
    <s v="Growth Year"/>
  </r>
  <r>
    <n v="1634"/>
    <d v="2014-11-22T00:00:00"/>
    <x v="4"/>
    <x v="5"/>
    <x v="5"/>
    <n v="445"/>
    <n v="1410.65"/>
    <n v="3.17"/>
    <n v="1244"/>
    <n v="7886.96"/>
    <n v="6.34"/>
    <n v="4031"/>
    <n v="21848.02"/>
    <n v="5.42"/>
    <n v="1840"/>
    <n v="13119.2"/>
    <n v="7.1300000000000008"/>
    <n v="7560"/>
    <n v="44264.83"/>
    <x v="2"/>
    <x v="6"/>
    <n v="5.8551362433862435"/>
    <s v="Product3"/>
    <x v="0"/>
    <s v="Growth Year"/>
  </r>
  <r>
    <n v="1635"/>
    <d v="2014-11-23T00:00:00"/>
    <x v="4"/>
    <x v="5"/>
    <x v="5"/>
    <n v="1844"/>
    <n v="5845.48"/>
    <n v="3.17"/>
    <n v="2120"/>
    <n v="13440.8"/>
    <n v="6.34"/>
    <n v="4254"/>
    <n v="23056.68"/>
    <n v="5.42"/>
    <n v="530"/>
    <n v="3778.9"/>
    <n v="7.13"/>
    <n v="8748"/>
    <n v="46121.86"/>
    <x v="2"/>
    <x v="0"/>
    <n v="5.2722748056698672"/>
    <s v="Product3"/>
    <x v="0"/>
    <s v="Growth Year"/>
  </r>
  <r>
    <n v="1636"/>
    <d v="2014-11-24T00:00:00"/>
    <x v="4"/>
    <x v="5"/>
    <x v="5"/>
    <n v="1342"/>
    <n v="4254.1400000000003"/>
    <n v="3.17"/>
    <n v="3697"/>
    <n v="23438.98"/>
    <n v="6.34"/>
    <n v="1028"/>
    <n v="5571.76"/>
    <n v="5.42"/>
    <n v="1172"/>
    <n v="8356.36"/>
    <n v="7.1300000000000008"/>
    <n v="7239"/>
    <n v="41621.24"/>
    <x v="2"/>
    <x v="1"/>
    <n v="5.7495841967122532"/>
    <s v="Product2"/>
    <x v="0"/>
    <s v="Growth Year"/>
  </r>
  <r>
    <n v="1637"/>
    <d v="2014-11-25T00:00:00"/>
    <x v="4"/>
    <x v="5"/>
    <x v="5"/>
    <n v="332"/>
    <n v="1052.44"/>
    <n v="3.17"/>
    <n v="885"/>
    <n v="5610.9"/>
    <n v="6.34"/>
    <n v="3008"/>
    <n v="16303.36"/>
    <n v="5.42"/>
    <n v="1564"/>
    <n v="11151.32"/>
    <n v="7.13"/>
    <n v="5789"/>
    <n v="34118.019999999997"/>
    <x v="2"/>
    <x v="2"/>
    <n v="5.8935947486612532"/>
    <s v="Product3"/>
    <x v="1"/>
    <s v="Growth Year"/>
  </r>
  <r>
    <n v="1638"/>
    <d v="2014-11-26T00:00:00"/>
    <x v="4"/>
    <x v="5"/>
    <x v="5"/>
    <n v="2201"/>
    <n v="6977.17"/>
    <n v="3.17"/>
    <n v="1368"/>
    <n v="8673.1200000000008"/>
    <n v="6.3400000000000007"/>
    <n v="4376"/>
    <n v="23717.919999999998"/>
    <n v="5.42"/>
    <n v="483"/>
    <n v="3443.79"/>
    <n v="7.13"/>
    <n v="8428"/>
    <n v="42812"/>
    <x v="2"/>
    <x v="3"/>
    <n v="5.0797342192691026"/>
    <s v="Product3"/>
    <x v="0"/>
    <s v="Growth Year"/>
  </r>
  <r>
    <n v="1639"/>
    <d v="2014-11-27T00:00:00"/>
    <x v="4"/>
    <x v="5"/>
    <x v="5"/>
    <n v="287"/>
    <n v="909.79"/>
    <n v="3.17"/>
    <n v="1694"/>
    <n v="10739.96"/>
    <n v="6.34"/>
    <n v="4675"/>
    <n v="25338.5"/>
    <n v="5.42"/>
    <n v="1322"/>
    <n v="9425.86"/>
    <n v="7.1300000000000008"/>
    <n v="7978"/>
    <n v="46414.11"/>
    <x v="2"/>
    <x v="4"/>
    <n v="5.8177625971421412"/>
    <s v="Product3"/>
    <x v="0"/>
    <s v="Growth Year"/>
  </r>
  <r>
    <n v="1640"/>
    <d v="2014-11-28T00:00:00"/>
    <x v="4"/>
    <x v="5"/>
    <x v="5"/>
    <n v="4139"/>
    <n v="13120.63"/>
    <n v="3.17"/>
    <n v="796"/>
    <n v="5046.6400000000003"/>
    <n v="6.3400000000000007"/>
    <n v="2169"/>
    <n v="11755.98"/>
    <n v="5.42"/>
    <n v="1432"/>
    <n v="10210.16"/>
    <n v="7.13"/>
    <n v="8536"/>
    <n v="40133.410000000003"/>
    <x v="2"/>
    <x v="5"/>
    <n v="4.7016647141518284"/>
    <s v="Product1"/>
    <x v="0"/>
    <s v="Growth Year"/>
  </r>
  <r>
    <n v="1641"/>
    <d v="2014-11-29T00:00:00"/>
    <x v="4"/>
    <x v="5"/>
    <x v="5"/>
    <n v="7463"/>
    <n v="23657.71"/>
    <n v="3.17"/>
    <n v="3562"/>
    <n v="22583.08"/>
    <n v="6.3400000000000007"/>
    <n v="4050"/>
    <n v="21951"/>
    <n v="5.42"/>
    <n v="1286"/>
    <n v="9169.18"/>
    <n v="7.13"/>
    <n v="16361"/>
    <n v="77360.97"/>
    <x v="2"/>
    <x v="6"/>
    <n v="4.7283766273455168"/>
    <s v="Product1"/>
    <x v="2"/>
    <s v="Growth Year"/>
  </r>
  <r>
    <n v="1642"/>
    <d v="2014-11-30T00:00:00"/>
    <x v="4"/>
    <x v="5"/>
    <x v="5"/>
    <n v="1789"/>
    <n v="5671.13"/>
    <n v="3.17"/>
    <n v="1240"/>
    <n v="7861.6"/>
    <n v="6.34"/>
    <n v="3986"/>
    <n v="21604.12"/>
    <n v="5.42"/>
    <n v="2000"/>
    <n v="14260"/>
    <n v="7.13"/>
    <n v="9015"/>
    <n v="49396.85"/>
    <x v="2"/>
    <x v="0"/>
    <n v="5.4794065446478086"/>
    <s v="Product3"/>
    <x v="0"/>
    <s v="Growth Year"/>
  </r>
  <r>
    <n v="1643"/>
    <d v="2014-12-01T00:00:00"/>
    <x v="4"/>
    <x v="6"/>
    <x v="6"/>
    <n v="5633"/>
    <n v="17856.61"/>
    <n v="3.17"/>
    <n v="2288"/>
    <n v="14505.92"/>
    <n v="6.34"/>
    <n v="5668"/>
    <n v="30720.560000000001"/>
    <n v="5.42"/>
    <n v="1830"/>
    <n v="13047.9"/>
    <n v="7.13"/>
    <n v="15419"/>
    <n v="76130.990000000005"/>
    <x v="2"/>
    <x v="1"/>
    <n v="4.9374790842467089"/>
    <s v="Product3"/>
    <x v="2"/>
    <s v="Growth Year"/>
  </r>
  <r>
    <n v="1644"/>
    <d v="2014-12-02T00:00:00"/>
    <x v="4"/>
    <x v="6"/>
    <x v="6"/>
    <n v="2304"/>
    <n v="7303.68"/>
    <n v="3.17"/>
    <n v="1029"/>
    <n v="6523.86"/>
    <n v="6.34"/>
    <n v="4754"/>
    <n v="25766.68"/>
    <n v="5.42"/>
    <n v="1361"/>
    <n v="9703.93"/>
    <n v="7.13"/>
    <n v="9448"/>
    <n v="49298.15"/>
    <x v="2"/>
    <x v="2"/>
    <n v="5.2178397544453858"/>
    <s v="Product3"/>
    <x v="0"/>
    <s v="Growth Year"/>
  </r>
  <r>
    <n v="1645"/>
    <d v="2014-12-03T00:00:00"/>
    <x v="4"/>
    <x v="6"/>
    <x v="6"/>
    <n v="4261"/>
    <n v="13507.37"/>
    <n v="3.17"/>
    <n v="844"/>
    <n v="5350.96"/>
    <n v="6.34"/>
    <n v="600"/>
    <n v="3252"/>
    <n v="5.42"/>
    <n v="434"/>
    <n v="3094.42"/>
    <n v="7.13"/>
    <n v="6139"/>
    <n v="25204.75"/>
    <x v="2"/>
    <x v="3"/>
    <n v="4.1056768203290437"/>
    <s v="Product1"/>
    <x v="1"/>
    <s v="Growth Year"/>
  </r>
  <r>
    <n v="1646"/>
    <d v="2014-12-04T00:00:00"/>
    <x v="4"/>
    <x v="6"/>
    <x v="6"/>
    <n v="7405"/>
    <n v="23473.85"/>
    <n v="3.17"/>
    <n v="2944"/>
    <n v="18664.96"/>
    <n v="6.34"/>
    <n v="792"/>
    <n v="4292.6400000000003"/>
    <n v="5.4200000000000008"/>
    <n v="1868"/>
    <n v="13318.84"/>
    <n v="7.13"/>
    <n v="13009"/>
    <n v="59750.29"/>
    <x v="2"/>
    <x v="4"/>
    <n v="4.592996387116612"/>
    <s v="Product1"/>
    <x v="0"/>
    <s v="Growth Year"/>
  </r>
  <r>
    <n v="1647"/>
    <d v="2014-12-05T00:00:00"/>
    <x v="4"/>
    <x v="6"/>
    <x v="6"/>
    <n v="2456"/>
    <n v="7785.52"/>
    <n v="3.17"/>
    <n v="492"/>
    <n v="3119.28"/>
    <n v="6.3400000000000007"/>
    <n v="1238"/>
    <n v="6709.96"/>
    <n v="5.42"/>
    <n v="527"/>
    <n v="3757.51"/>
    <n v="7.1300000000000008"/>
    <n v="4713"/>
    <n v="21372.27"/>
    <x v="2"/>
    <x v="5"/>
    <n v="4.5347485677912163"/>
    <s v="Product1"/>
    <x v="1"/>
    <s v="Growth Year"/>
  </r>
  <r>
    <n v="1648"/>
    <d v="2014-12-06T00:00:00"/>
    <x v="4"/>
    <x v="6"/>
    <x v="6"/>
    <n v="7800"/>
    <n v="24726"/>
    <n v="3.17"/>
    <n v="2622"/>
    <n v="16623.48"/>
    <n v="6.34"/>
    <n v="5588"/>
    <n v="30286.959999999999"/>
    <n v="5.42"/>
    <n v="1028"/>
    <n v="7329.64"/>
    <n v="7.13"/>
    <n v="17038"/>
    <n v="78966.080000000002"/>
    <x v="2"/>
    <x v="6"/>
    <n v="4.6347036037093554"/>
    <s v="Product3"/>
    <x v="2"/>
    <s v="Growth Year"/>
  </r>
  <r>
    <n v="1649"/>
    <d v="2014-12-07T00:00:00"/>
    <x v="4"/>
    <x v="6"/>
    <x v="6"/>
    <n v="4147"/>
    <n v="13145.99"/>
    <n v="3.17"/>
    <n v="1783"/>
    <n v="11304.22"/>
    <n v="6.34"/>
    <n v="893"/>
    <n v="4840.0600000000004"/>
    <n v="5.4200000000000008"/>
    <n v="595"/>
    <n v="4242.3500000000004"/>
    <n v="7.1300000000000008"/>
    <n v="7418"/>
    <n v="33532.620000000003"/>
    <x v="2"/>
    <x v="0"/>
    <n v="4.5204394715556759"/>
    <s v="Product1"/>
    <x v="1"/>
    <s v="Growth Year"/>
  </r>
  <r>
    <n v="1650"/>
    <d v="2014-12-08T00:00:00"/>
    <x v="4"/>
    <x v="6"/>
    <x v="6"/>
    <n v="3060"/>
    <n v="9700.2000000000007"/>
    <n v="3.17"/>
    <n v="483"/>
    <n v="3062.22"/>
    <n v="6.34"/>
    <n v="963"/>
    <n v="5219.46"/>
    <n v="5.42"/>
    <n v="1173"/>
    <n v="8363.49"/>
    <n v="7.13"/>
    <n v="5679"/>
    <n v="26345.37"/>
    <x v="2"/>
    <x v="1"/>
    <n v="4.6390861067089277"/>
    <s v="Product1"/>
    <x v="1"/>
    <s v="Growth Year"/>
  </r>
  <r>
    <n v="1651"/>
    <d v="2014-12-09T00:00:00"/>
    <x v="4"/>
    <x v="6"/>
    <x v="6"/>
    <n v="1741"/>
    <n v="5518.97"/>
    <n v="3.17"/>
    <n v="3698"/>
    <n v="23445.32"/>
    <n v="6.34"/>
    <n v="5319"/>
    <n v="28828.98"/>
    <n v="5.42"/>
    <n v="355"/>
    <n v="2531.15"/>
    <n v="7.13"/>
    <n v="11113"/>
    <n v="60324.42"/>
    <x v="2"/>
    <x v="2"/>
    <n v="5.4282749932511472"/>
    <s v="Product3"/>
    <x v="0"/>
    <s v="Growth Year"/>
  </r>
  <r>
    <n v="1652"/>
    <d v="2014-12-10T00:00:00"/>
    <x v="4"/>
    <x v="6"/>
    <x v="6"/>
    <n v="4689"/>
    <n v="14864.13"/>
    <n v="3.17"/>
    <n v="3780"/>
    <n v="23965.200000000001"/>
    <n v="6.34"/>
    <n v="1509"/>
    <n v="8178.78"/>
    <n v="5.42"/>
    <n v="325"/>
    <n v="2317.25"/>
    <n v="7.13"/>
    <n v="10303"/>
    <n v="49325.36"/>
    <x v="2"/>
    <x v="3"/>
    <n v="4.7874754925749778"/>
    <s v="Product2"/>
    <x v="0"/>
    <s v="Growth Year"/>
  </r>
  <r>
    <n v="1653"/>
    <d v="2014-12-11T00:00:00"/>
    <x v="4"/>
    <x v="6"/>
    <x v="6"/>
    <n v="4233"/>
    <n v="13418.61"/>
    <n v="3.17"/>
    <n v="561"/>
    <n v="3556.74"/>
    <n v="6.34"/>
    <n v="2143"/>
    <n v="11615.06"/>
    <n v="5.42"/>
    <n v="1279"/>
    <n v="9119.27"/>
    <n v="7.1300000000000008"/>
    <n v="8216"/>
    <n v="37709.68"/>
    <x v="2"/>
    <x v="4"/>
    <n v="4.5897857838364171"/>
    <s v="Product1"/>
    <x v="1"/>
    <s v="Growth Year"/>
  </r>
  <r>
    <n v="1654"/>
    <d v="2014-12-12T00:00:00"/>
    <x v="4"/>
    <x v="6"/>
    <x v="6"/>
    <n v="6782"/>
    <n v="21498.94"/>
    <n v="3.17"/>
    <n v="2666"/>
    <n v="16902.439999999999"/>
    <n v="6.34"/>
    <n v="3434"/>
    <n v="18612.28"/>
    <n v="5.42"/>
    <n v="451"/>
    <n v="3215.63"/>
    <n v="7.13"/>
    <n v="13333"/>
    <n v="60229.29"/>
    <x v="2"/>
    <x v="5"/>
    <n v="4.5173096827420682"/>
    <s v="Product1"/>
    <x v="0"/>
    <s v="Growth Year"/>
  </r>
  <r>
    <n v="1655"/>
    <d v="2014-12-13T00:00:00"/>
    <x v="4"/>
    <x v="6"/>
    <x v="6"/>
    <n v="5737"/>
    <n v="18186.29"/>
    <n v="3.17"/>
    <n v="3433"/>
    <n v="21765.22"/>
    <n v="6.3400000000000007"/>
    <n v="2459"/>
    <n v="13327.78"/>
    <n v="5.42"/>
    <n v="556"/>
    <n v="3964.28"/>
    <n v="7.1300000000000008"/>
    <n v="12185"/>
    <n v="57243.57"/>
    <x v="2"/>
    <x v="6"/>
    <n v="4.6978719737382031"/>
    <s v="Product2"/>
    <x v="0"/>
    <s v="Growth Year"/>
  </r>
  <r>
    <n v="1656"/>
    <d v="2014-12-14T00:00:00"/>
    <x v="4"/>
    <x v="6"/>
    <x v="6"/>
    <n v="4880"/>
    <n v="15469.6"/>
    <n v="3.17"/>
    <n v="709"/>
    <n v="4495.0600000000004"/>
    <n v="6.3400000000000007"/>
    <n v="4019"/>
    <n v="21782.98"/>
    <n v="5.42"/>
    <n v="1103"/>
    <n v="7864.39"/>
    <n v="7.13"/>
    <n v="10711"/>
    <n v="49612.03"/>
    <x v="2"/>
    <x v="0"/>
    <n v="4.6318765754831484"/>
    <s v="Product3"/>
    <x v="0"/>
    <s v="Growth Year"/>
  </r>
  <r>
    <n v="1657"/>
    <d v="2014-12-15T00:00:00"/>
    <x v="4"/>
    <x v="6"/>
    <x v="6"/>
    <n v="7043"/>
    <n v="22326.31"/>
    <n v="3.17"/>
    <n v="1950"/>
    <n v="12363"/>
    <n v="6.34"/>
    <n v="4772"/>
    <n v="25864.240000000002"/>
    <n v="5.42"/>
    <n v="395"/>
    <n v="2816.35"/>
    <n v="7.13"/>
    <n v="14160"/>
    <n v="63369.9"/>
    <x v="2"/>
    <x v="1"/>
    <n v="4.4752754237288137"/>
    <s v="Product3"/>
    <x v="0"/>
    <s v="Growth Year"/>
  </r>
  <r>
    <n v="1658"/>
    <d v="2014-12-16T00:00:00"/>
    <x v="4"/>
    <x v="6"/>
    <x v="6"/>
    <n v="3044"/>
    <n v="9649.48"/>
    <n v="3.17"/>
    <n v="1539"/>
    <n v="9757.26"/>
    <n v="6.34"/>
    <n v="865"/>
    <n v="4688.3"/>
    <n v="5.42"/>
    <n v="1748"/>
    <n v="12463.24"/>
    <n v="7.13"/>
    <n v="7196"/>
    <n v="36558.28"/>
    <x v="2"/>
    <x v="2"/>
    <n v="5.0803613118399111"/>
    <s v="Product4"/>
    <x v="1"/>
    <s v="Growth Year"/>
  </r>
  <r>
    <n v="1659"/>
    <d v="2014-12-17T00:00:00"/>
    <x v="4"/>
    <x v="6"/>
    <x v="6"/>
    <n v="4446"/>
    <n v="14093.82"/>
    <n v="3.17"/>
    <n v="416"/>
    <n v="2637.44"/>
    <n v="6.34"/>
    <n v="1557"/>
    <n v="8438.94"/>
    <n v="5.42"/>
    <n v="267"/>
    <n v="1903.71"/>
    <n v="7.13"/>
    <n v="6686"/>
    <n v="27073.91"/>
    <x v="2"/>
    <x v="3"/>
    <n v="4.0493434041280283"/>
    <s v="Product1"/>
    <x v="1"/>
    <s v="Growth Year"/>
  </r>
  <r>
    <n v="1660"/>
    <d v="2014-12-18T00:00:00"/>
    <x v="4"/>
    <x v="6"/>
    <x v="6"/>
    <n v="2574"/>
    <n v="8159.58"/>
    <n v="3.17"/>
    <n v="363"/>
    <n v="2301.42"/>
    <n v="6.34"/>
    <n v="5817"/>
    <n v="31528.14"/>
    <n v="5.42"/>
    <n v="854"/>
    <n v="6089.02"/>
    <n v="7.1300000000000008"/>
    <n v="9608"/>
    <n v="48078.16"/>
    <x v="2"/>
    <x v="4"/>
    <n v="5.0039716902581182"/>
    <s v="Product3"/>
    <x v="0"/>
    <s v="Growth Year"/>
  </r>
  <r>
    <n v="1661"/>
    <d v="2014-12-19T00:00:00"/>
    <x v="4"/>
    <x v="6"/>
    <x v="6"/>
    <n v="7200"/>
    <n v="22824"/>
    <n v="3.17"/>
    <n v="1884"/>
    <n v="11944.56"/>
    <n v="6.34"/>
    <n v="5007"/>
    <n v="27137.94"/>
    <n v="5.42"/>
    <n v="1431"/>
    <n v="10203.030000000001"/>
    <n v="7.1300000000000008"/>
    <n v="15522"/>
    <n v="72109.53"/>
    <x v="2"/>
    <x v="5"/>
    <n v="4.6456339389253962"/>
    <s v="Product3"/>
    <x v="2"/>
    <s v="Growth Year"/>
  </r>
  <r>
    <n v="1662"/>
    <d v="2014-12-20T00:00:00"/>
    <x v="4"/>
    <x v="6"/>
    <x v="6"/>
    <n v="1376"/>
    <n v="4361.92"/>
    <n v="3.17"/>
    <n v="762"/>
    <n v="4831.08"/>
    <n v="6.34"/>
    <n v="4238"/>
    <n v="22969.96"/>
    <n v="5.42"/>
    <n v="1758"/>
    <n v="12534.54"/>
    <n v="7.1300000000000008"/>
    <n v="8134"/>
    <n v="44697.5"/>
    <x v="2"/>
    <x v="6"/>
    <n v="5.4951438406687974"/>
    <s v="Product3"/>
    <x v="0"/>
    <s v="Growth Year"/>
  </r>
  <r>
    <n v="1663"/>
    <d v="2014-12-21T00:00:00"/>
    <x v="4"/>
    <x v="6"/>
    <x v="6"/>
    <n v="3710"/>
    <n v="11760.7"/>
    <n v="3.17"/>
    <n v="1194"/>
    <n v="7569.96"/>
    <n v="6.34"/>
    <n v="5685"/>
    <n v="30812.7"/>
    <n v="5.42"/>
    <n v="865"/>
    <n v="6167.45"/>
    <n v="7.13"/>
    <n v="11454"/>
    <n v="56310.81"/>
    <x v="2"/>
    <x v="0"/>
    <n v="4.9162572027239388"/>
    <s v="Product3"/>
    <x v="0"/>
    <s v="Growth Year"/>
  </r>
  <r>
    <n v="1664"/>
    <d v="2014-12-22T00:00:00"/>
    <x v="4"/>
    <x v="6"/>
    <x v="6"/>
    <n v="6892"/>
    <n v="21847.64"/>
    <n v="3.17"/>
    <n v="553"/>
    <n v="3506.02"/>
    <n v="6.34"/>
    <n v="4496"/>
    <n v="24368.32"/>
    <n v="5.42"/>
    <n v="1882"/>
    <n v="13418.66"/>
    <n v="7.13"/>
    <n v="13823"/>
    <n v="63140.639999999999"/>
    <x v="2"/>
    <x v="1"/>
    <n v="4.5677957028141503"/>
    <s v="Product3"/>
    <x v="0"/>
    <s v="Growth Year"/>
  </r>
  <r>
    <n v="1665"/>
    <d v="2014-12-23T00:00:00"/>
    <x v="4"/>
    <x v="6"/>
    <x v="6"/>
    <n v="3757"/>
    <n v="11909.69"/>
    <n v="3.17"/>
    <n v="1282"/>
    <n v="8127.88"/>
    <n v="6.34"/>
    <n v="3457"/>
    <n v="18736.939999999999"/>
    <n v="5.42"/>
    <n v="1870"/>
    <n v="13333.1"/>
    <n v="7.13"/>
    <n v="10366"/>
    <n v="52107.61"/>
    <x v="2"/>
    <x v="2"/>
    <n v="5.0267808219178081"/>
    <s v="Product3"/>
    <x v="0"/>
    <s v="Growth Year"/>
  </r>
  <r>
    <n v="1666"/>
    <d v="2014-12-24T00:00:00"/>
    <x v="4"/>
    <x v="6"/>
    <x v="6"/>
    <n v="4226"/>
    <n v="13396.42"/>
    <n v="3.17"/>
    <n v="2761"/>
    <n v="17504.740000000002"/>
    <n v="6.3400000000000007"/>
    <n v="2177"/>
    <n v="11799.34"/>
    <n v="5.42"/>
    <n v="556"/>
    <n v="3964.28"/>
    <n v="7.1300000000000008"/>
    <n v="9720"/>
    <n v="46664.78"/>
    <x v="2"/>
    <x v="3"/>
    <n v="4.8009032921810695"/>
    <s v="Product2"/>
    <x v="0"/>
    <s v="Growth Year"/>
  </r>
  <r>
    <n v="1667"/>
    <d v="2014-12-25T00:00:00"/>
    <x v="4"/>
    <x v="6"/>
    <x v="6"/>
    <n v="5868"/>
    <n v="18601.560000000001"/>
    <n v="3.17"/>
    <n v="3974"/>
    <n v="25195.16"/>
    <n v="6.34"/>
    <n v="835"/>
    <n v="4525.7"/>
    <n v="5.42"/>
    <n v="1265"/>
    <n v="9019.4500000000007"/>
    <n v="7.1300000000000008"/>
    <n v="11942"/>
    <n v="57341.87"/>
    <x v="2"/>
    <x v="4"/>
    <n v="4.8016973706246864"/>
    <s v="Product2"/>
    <x v="0"/>
    <s v="Growth Year"/>
  </r>
  <r>
    <n v="1668"/>
    <d v="2014-12-26T00:00:00"/>
    <x v="4"/>
    <x v="6"/>
    <x v="6"/>
    <n v="4428"/>
    <n v="14036.76"/>
    <n v="3.17"/>
    <n v="808"/>
    <n v="5122.72"/>
    <n v="6.3400000000000007"/>
    <n v="728"/>
    <n v="3945.76"/>
    <n v="5.42"/>
    <n v="1700"/>
    <n v="12121"/>
    <n v="7.13"/>
    <n v="7664"/>
    <n v="35226.239999999998"/>
    <x v="2"/>
    <x v="5"/>
    <n v="4.5963256784968678"/>
    <s v="Product1"/>
    <x v="1"/>
    <s v="Growth Year"/>
  </r>
  <r>
    <n v="1669"/>
    <d v="2014-12-27T00:00:00"/>
    <x v="4"/>
    <x v="6"/>
    <x v="6"/>
    <n v="1151"/>
    <n v="3648.67"/>
    <n v="3.17"/>
    <n v="1706"/>
    <n v="10816.04"/>
    <n v="6.3400000000000007"/>
    <n v="3786"/>
    <n v="20520.12"/>
    <n v="5.42"/>
    <n v="1454"/>
    <n v="10367.02"/>
    <n v="7.13"/>
    <n v="8097"/>
    <n v="45351.85"/>
    <x v="2"/>
    <x v="6"/>
    <n v="5.6010682969000865"/>
    <s v="Product3"/>
    <x v="0"/>
    <s v="Growth Year"/>
  </r>
  <r>
    <n v="1670"/>
    <d v="2014-12-28T00:00:00"/>
    <x v="4"/>
    <x v="6"/>
    <x v="6"/>
    <n v="1391"/>
    <n v="4409.47"/>
    <n v="3.17"/>
    <n v="2755"/>
    <n v="17466.7"/>
    <n v="6.34"/>
    <n v="4531"/>
    <n v="24558.02"/>
    <n v="5.42"/>
    <n v="1107"/>
    <n v="7892.91"/>
    <n v="7.13"/>
    <n v="9784"/>
    <n v="54327.1"/>
    <x v="2"/>
    <x v="0"/>
    <n v="5.5526471790678658"/>
    <s v="Product3"/>
    <x v="0"/>
    <s v="Growth Year"/>
  </r>
  <r>
    <n v="1671"/>
    <d v="2014-12-29T00:00:00"/>
    <x v="4"/>
    <x v="6"/>
    <x v="6"/>
    <n v="7909"/>
    <n v="25071.53"/>
    <n v="3.17"/>
    <n v="1605"/>
    <n v="10175.700000000001"/>
    <n v="6.3400000000000007"/>
    <n v="3065"/>
    <n v="16612.3"/>
    <n v="5.42"/>
    <n v="840"/>
    <n v="5989.2"/>
    <n v="7.13"/>
    <n v="13419"/>
    <n v="57848.73"/>
    <x v="2"/>
    <x v="1"/>
    <n v="4.3109568522244581"/>
    <s v="Product1"/>
    <x v="0"/>
    <s v="Growth Year"/>
  </r>
  <r>
    <n v="1672"/>
    <d v="2014-12-30T00:00:00"/>
    <x v="4"/>
    <x v="6"/>
    <x v="6"/>
    <n v="2123"/>
    <n v="6729.91"/>
    <n v="3.17"/>
    <n v="2323"/>
    <n v="14727.82"/>
    <n v="6.34"/>
    <n v="1363"/>
    <n v="7387.46"/>
    <n v="5.42"/>
    <n v="650"/>
    <n v="4634.5"/>
    <n v="7.13"/>
    <n v="6459"/>
    <n v="33479.69"/>
    <x v="2"/>
    <x v="2"/>
    <n v="5.1834169376064407"/>
    <s v="Product2"/>
    <x v="1"/>
    <s v="Growth Year"/>
  </r>
  <r>
    <n v="1673"/>
    <d v="2015-01-01T00:00:00"/>
    <x v="5"/>
    <x v="7"/>
    <x v="7"/>
    <n v="2352"/>
    <n v="7455.84"/>
    <n v="3.17"/>
    <n v="2545"/>
    <n v="16135.3"/>
    <n v="6.34"/>
    <n v="2131"/>
    <n v="11550.02"/>
    <n v="5.42"/>
    <n v="1261"/>
    <n v="8990.93"/>
    <n v="7.13"/>
    <n v="8289"/>
    <n v="44132.09"/>
    <x v="3"/>
    <x v="4"/>
    <n v="5.3241754131982137"/>
    <s v="Product2"/>
    <x v="0"/>
    <s v="Decline Year"/>
  </r>
  <r>
    <n v="1674"/>
    <d v="2015-01-02T00:00:00"/>
    <x v="5"/>
    <x v="7"/>
    <x v="7"/>
    <n v="1628"/>
    <n v="5160.76"/>
    <n v="3.17"/>
    <n v="3389"/>
    <n v="21486.26"/>
    <n v="6.34"/>
    <n v="3271"/>
    <n v="17728.82"/>
    <n v="5.42"/>
    <n v="1504"/>
    <n v="10723.52"/>
    <n v="7.13"/>
    <n v="9792"/>
    <n v="55099.360000000001"/>
    <x v="3"/>
    <x v="5"/>
    <n v="5.6269771241830062"/>
    <s v="Product2"/>
    <x v="0"/>
    <s v="Decline Year"/>
  </r>
  <r>
    <n v="1675"/>
    <d v="2015-01-03T00:00:00"/>
    <x v="5"/>
    <x v="7"/>
    <x v="7"/>
    <n v="1332"/>
    <n v="4222.4399999999996"/>
    <n v="3.17"/>
    <n v="2702"/>
    <n v="17130.68"/>
    <n v="6.34"/>
    <n v="360"/>
    <n v="1951.2"/>
    <n v="5.42"/>
    <n v="375"/>
    <n v="2673.75"/>
    <n v="7.13"/>
    <n v="4769"/>
    <n v="25978.07"/>
    <x v="3"/>
    <x v="6"/>
    <n v="5.4472782553994543"/>
    <s v="Product2"/>
    <x v="1"/>
    <s v="Decline Year"/>
  </r>
  <r>
    <n v="1676"/>
    <d v="2015-01-04T00:00:00"/>
    <x v="5"/>
    <x v="7"/>
    <x v="7"/>
    <n v="7076"/>
    <n v="22430.92"/>
    <n v="3.17"/>
    <n v="2139"/>
    <n v="13561.26"/>
    <n v="6.34"/>
    <n v="1016"/>
    <n v="5506.72"/>
    <n v="5.42"/>
    <n v="1153"/>
    <n v="8220.89"/>
    <n v="7.13"/>
    <n v="11384"/>
    <n v="49719.79"/>
    <x v="3"/>
    <x v="0"/>
    <n v="4.3675149332396348"/>
    <s v="Product1"/>
    <x v="0"/>
    <s v="Decline Year"/>
  </r>
  <r>
    <n v="1677"/>
    <d v="2015-01-05T00:00:00"/>
    <x v="5"/>
    <x v="7"/>
    <x v="7"/>
    <n v="5673"/>
    <n v="17983.41"/>
    <n v="3.17"/>
    <n v="3017"/>
    <n v="19127.78"/>
    <n v="6.34"/>
    <n v="4945"/>
    <n v="26801.9"/>
    <n v="5.42"/>
    <n v="661"/>
    <n v="4712.93"/>
    <n v="7.1300000000000008"/>
    <n v="14296"/>
    <n v="68626.02"/>
    <x v="3"/>
    <x v="1"/>
    <n v="4.800365137101287"/>
    <s v="Product3"/>
    <x v="0"/>
    <s v="Decline Year"/>
  </r>
  <r>
    <n v="1678"/>
    <d v="2015-01-06T00:00:00"/>
    <x v="5"/>
    <x v="7"/>
    <x v="7"/>
    <n v="7931"/>
    <n v="25141.27"/>
    <n v="3.17"/>
    <n v="3483"/>
    <n v="22082.22"/>
    <n v="6.3400000000000007"/>
    <n v="1778"/>
    <n v="9636.76"/>
    <n v="5.42"/>
    <n v="773"/>
    <n v="5511.49"/>
    <n v="7.13"/>
    <n v="13965"/>
    <n v="62371.74"/>
    <x v="3"/>
    <x v="2"/>
    <n v="4.4662900107411385"/>
    <s v="Product1"/>
    <x v="0"/>
    <s v="Decline Year"/>
  </r>
  <r>
    <n v="1679"/>
    <d v="2015-01-07T00:00:00"/>
    <x v="5"/>
    <x v="7"/>
    <x v="7"/>
    <n v="776"/>
    <n v="2459.92"/>
    <n v="3.17"/>
    <n v="3521"/>
    <n v="22323.14"/>
    <n v="6.34"/>
    <n v="5185"/>
    <n v="28102.7"/>
    <n v="5.42"/>
    <n v="323"/>
    <n v="2302.9899999999998"/>
    <n v="7.129999999999999"/>
    <n v="9805"/>
    <n v="55188.75"/>
    <x v="3"/>
    <x v="3"/>
    <n v="5.6286333503314632"/>
    <s v="Product3"/>
    <x v="0"/>
    <s v="Decline Year"/>
  </r>
  <r>
    <n v="1680"/>
    <d v="2015-01-08T00:00:00"/>
    <x v="5"/>
    <x v="7"/>
    <x v="7"/>
    <n v="7893"/>
    <n v="25020.81"/>
    <n v="3.17"/>
    <n v="2379"/>
    <n v="15082.86"/>
    <n v="6.34"/>
    <n v="3035"/>
    <n v="16449.7"/>
    <n v="5.42"/>
    <n v="931"/>
    <n v="6638.03"/>
    <n v="7.13"/>
    <n v="14238"/>
    <n v="63191.4"/>
    <x v="3"/>
    <x v="4"/>
    <n v="4.4382216603455547"/>
    <s v="Product1"/>
    <x v="0"/>
    <s v="Decline Year"/>
  </r>
  <r>
    <n v="1681"/>
    <d v="2015-01-09T00:00:00"/>
    <x v="5"/>
    <x v="7"/>
    <x v="7"/>
    <n v="4624"/>
    <n v="14658.08"/>
    <n v="3.17"/>
    <n v="976"/>
    <n v="6187.84"/>
    <n v="6.34"/>
    <n v="2218"/>
    <n v="12021.56"/>
    <n v="5.42"/>
    <n v="1840"/>
    <n v="13119.2"/>
    <n v="7.1300000000000008"/>
    <n v="9658"/>
    <n v="45986.68"/>
    <x v="3"/>
    <x v="5"/>
    <n v="4.7615117001449576"/>
    <s v="Product1"/>
    <x v="0"/>
    <s v="Decline Year"/>
  </r>
  <r>
    <n v="1682"/>
    <d v="2015-01-10T00:00:00"/>
    <x v="5"/>
    <x v="7"/>
    <x v="7"/>
    <n v="926"/>
    <n v="2935.42"/>
    <n v="3.17"/>
    <n v="2436"/>
    <n v="15444.24"/>
    <n v="6.34"/>
    <n v="1273"/>
    <n v="6899.66"/>
    <n v="5.42"/>
    <n v="1465"/>
    <n v="10445.450000000001"/>
    <n v="7.1300000000000008"/>
    <n v="6100"/>
    <n v="35724.769999999997"/>
    <x v="3"/>
    <x v="6"/>
    <n v="5.8565196721311468"/>
    <s v="Product2"/>
    <x v="1"/>
    <s v="Decline Year"/>
  </r>
  <r>
    <n v="1683"/>
    <d v="2015-01-11T00:00:00"/>
    <x v="5"/>
    <x v="7"/>
    <x v="7"/>
    <n v="1542"/>
    <n v="4888.1400000000003"/>
    <n v="3.17"/>
    <n v="1109"/>
    <n v="7031.06"/>
    <n v="6.3400000000000007"/>
    <n v="3051"/>
    <n v="16536.419999999998"/>
    <n v="5.419999999999999"/>
    <n v="1983"/>
    <n v="14138.79"/>
    <n v="7.1300000000000008"/>
    <n v="7685"/>
    <n v="42594.41"/>
    <x v="3"/>
    <x v="0"/>
    <n v="5.5425387117761877"/>
    <s v="Product3"/>
    <x v="0"/>
    <s v="Decline Year"/>
  </r>
  <r>
    <n v="1684"/>
    <d v="2015-01-12T00:00:00"/>
    <x v="5"/>
    <x v="7"/>
    <x v="7"/>
    <n v="1538"/>
    <n v="4875.46"/>
    <n v="3.17"/>
    <n v="1058"/>
    <n v="6707.72"/>
    <n v="6.34"/>
    <n v="1895"/>
    <n v="10270.9"/>
    <n v="5.42"/>
    <n v="1241"/>
    <n v="8848.33"/>
    <n v="7.13"/>
    <n v="5732"/>
    <n v="30702.41"/>
    <x v="3"/>
    <x v="1"/>
    <n v="5.356317166782973"/>
    <s v="Product3"/>
    <x v="1"/>
    <s v="Decline Year"/>
  </r>
  <r>
    <n v="1685"/>
    <d v="2015-01-13T00:00:00"/>
    <x v="5"/>
    <x v="7"/>
    <x v="7"/>
    <n v="4821"/>
    <n v="15282.57"/>
    <n v="3.17"/>
    <n v="3281"/>
    <n v="20801.54"/>
    <n v="6.34"/>
    <n v="629"/>
    <n v="3409.18"/>
    <n v="5.42"/>
    <n v="1437"/>
    <n v="10245.81"/>
    <n v="7.13"/>
    <n v="10168"/>
    <n v="49739.1"/>
    <x v="3"/>
    <x v="2"/>
    <n v="4.8917289535798583"/>
    <s v="Product2"/>
    <x v="0"/>
    <s v="Decline Year"/>
  </r>
  <r>
    <n v="1686"/>
    <d v="2015-01-14T00:00:00"/>
    <x v="5"/>
    <x v="7"/>
    <x v="7"/>
    <n v="5694"/>
    <n v="18049.98"/>
    <n v="3.17"/>
    <n v="2320"/>
    <n v="14708.8"/>
    <n v="6.34"/>
    <n v="3260"/>
    <n v="17669.2"/>
    <n v="5.42"/>
    <n v="1037"/>
    <n v="7393.81"/>
    <n v="7.1300000000000008"/>
    <n v="12311"/>
    <n v="57821.79"/>
    <x v="3"/>
    <x v="3"/>
    <n v="4.6967581837381207"/>
    <s v="Product1"/>
    <x v="0"/>
    <s v="Decline Year"/>
  </r>
  <r>
    <n v="1687"/>
    <d v="2015-01-15T00:00:00"/>
    <x v="5"/>
    <x v="7"/>
    <x v="7"/>
    <n v="2183"/>
    <n v="6920.11"/>
    <n v="3.17"/>
    <n v="3460"/>
    <n v="21936.400000000001"/>
    <n v="6.3400000000000007"/>
    <n v="1797"/>
    <n v="9739.74"/>
    <n v="5.42"/>
    <n v="1644"/>
    <n v="11721.72"/>
    <n v="7.13"/>
    <n v="9084"/>
    <n v="50317.97"/>
    <x v="3"/>
    <x v="4"/>
    <n v="5.5391864817261123"/>
    <s v="Product2"/>
    <x v="0"/>
    <s v="Decline Year"/>
  </r>
  <r>
    <n v="1688"/>
    <d v="2015-01-16T00:00:00"/>
    <x v="5"/>
    <x v="7"/>
    <x v="7"/>
    <n v="5861"/>
    <n v="18579.37"/>
    <n v="3.17"/>
    <n v="459"/>
    <n v="2910.06"/>
    <n v="6.34"/>
    <n v="2015"/>
    <n v="10921.3"/>
    <n v="5.42"/>
    <n v="1190"/>
    <n v="8484.7000000000007"/>
    <n v="7.1300000000000008"/>
    <n v="9525"/>
    <n v="40895.43"/>
    <x v="3"/>
    <x v="5"/>
    <n v="4.2934834645669291"/>
    <s v="Product1"/>
    <x v="0"/>
    <s v="Decline Year"/>
  </r>
  <r>
    <n v="1689"/>
    <d v="2015-01-17T00:00:00"/>
    <x v="5"/>
    <x v="7"/>
    <x v="7"/>
    <n v="4247"/>
    <n v="13462.99"/>
    <n v="3.17"/>
    <n v="1978"/>
    <n v="12540.52"/>
    <n v="6.34"/>
    <n v="5797"/>
    <n v="31419.74"/>
    <n v="5.42"/>
    <n v="1120"/>
    <n v="7985.6"/>
    <n v="7.13"/>
    <n v="13142"/>
    <n v="65408.85"/>
    <x v="3"/>
    <x v="6"/>
    <n v="4.9770849185816468"/>
    <s v="Product3"/>
    <x v="0"/>
    <s v="Decline Year"/>
  </r>
  <r>
    <n v="1690"/>
    <d v="2015-01-18T00:00:00"/>
    <x v="5"/>
    <x v="7"/>
    <x v="7"/>
    <n v="711"/>
    <n v="2253.87"/>
    <n v="3.17"/>
    <n v="3690"/>
    <n v="23394.6"/>
    <n v="6.34"/>
    <n v="5006"/>
    <n v="27132.52"/>
    <n v="5.42"/>
    <n v="524"/>
    <n v="3736.12"/>
    <n v="7.13"/>
    <n v="9931"/>
    <n v="56517.11"/>
    <x v="3"/>
    <x v="0"/>
    <n v="5.6909787533984497"/>
    <s v="Product3"/>
    <x v="0"/>
    <s v="Decline Year"/>
  </r>
  <r>
    <n v="1691"/>
    <d v="2015-01-19T00:00:00"/>
    <x v="5"/>
    <x v="7"/>
    <x v="7"/>
    <n v="5982"/>
    <n v="18962.939999999999"/>
    <n v="3.17"/>
    <n v="2425"/>
    <n v="15374.5"/>
    <n v="6.34"/>
    <n v="1310"/>
    <n v="7100.2"/>
    <n v="5.42"/>
    <n v="834"/>
    <n v="5946.42"/>
    <n v="7.13"/>
    <n v="10551"/>
    <n v="47384.06"/>
    <x v="3"/>
    <x v="1"/>
    <n v="4.4909544119040845"/>
    <s v="Product1"/>
    <x v="0"/>
    <s v="Decline Year"/>
  </r>
  <r>
    <n v="1692"/>
    <d v="2015-01-20T00:00:00"/>
    <x v="5"/>
    <x v="7"/>
    <x v="7"/>
    <n v="2365"/>
    <n v="7497.05"/>
    <n v="3.17"/>
    <n v="911"/>
    <n v="5775.74"/>
    <n v="6.34"/>
    <n v="4648"/>
    <n v="25192.16"/>
    <n v="5.42"/>
    <n v="1131"/>
    <n v="8064.03"/>
    <n v="7.13"/>
    <n v="9055"/>
    <n v="46528.98"/>
    <x v="3"/>
    <x v="2"/>
    <n v="5.1384848150193267"/>
    <s v="Product3"/>
    <x v="0"/>
    <s v="Decline Year"/>
  </r>
  <r>
    <n v="1693"/>
    <d v="2015-01-21T00:00:00"/>
    <x v="5"/>
    <x v="7"/>
    <x v="7"/>
    <n v="2585"/>
    <n v="8194.4500000000007"/>
    <n v="3.17"/>
    <n v="2819"/>
    <n v="17872.46"/>
    <n v="6.34"/>
    <n v="1339"/>
    <n v="7257.38"/>
    <n v="5.42"/>
    <n v="898"/>
    <n v="6402.74"/>
    <n v="7.13"/>
    <n v="7641"/>
    <n v="39727.03"/>
    <x v="3"/>
    <x v="3"/>
    <n v="5.1991925140688391"/>
    <s v="Product2"/>
    <x v="1"/>
    <s v="Decline Year"/>
  </r>
  <r>
    <n v="1694"/>
    <d v="2015-01-22T00:00:00"/>
    <x v="5"/>
    <x v="7"/>
    <x v="7"/>
    <n v="6405"/>
    <n v="20303.849999999999"/>
    <n v="3.17"/>
    <n v="2993"/>
    <n v="18975.62"/>
    <n v="6.34"/>
    <n v="2394"/>
    <n v="12975.48"/>
    <n v="5.42"/>
    <n v="900"/>
    <n v="6417"/>
    <n v="7.13"/>
    <n v="12692"/>
    <n v="58671.95"/>
    <x v="3"/>
    <x v="4"/>
    <n v="4.6227505515285214"/>
    <s v="Product1"/>
    <x v="0"/>
    <s v="Decline Year"/>
  </r>
  <r>
    <n v="1695"/>
    <d v="2015-01-23T00:00:00"/>
    <x v="5"/>
    <x v="7"/>
    <x v="7"/>
    <n v="1127"/>
    <n v="3572.59"/>
    <n v="3.17"/>
    <n v="2457"/>
    <n v="15577.38"/>
    <n v="6.34"/>
    <n v="4276"/>
    <n v="23175.919999999998"/>
    <n v="5.42"/>
    <n v="1608"/>
    <n v="11465.04"/>
    <n v="7.1300000000000008"/>
    <n v="9468"/>
    <n v="53790.93"/>
    <x v="3"/>
    <x v="5"/>
    <n v="5.6813403041825099"/>
    <s v="Product3"/>
    <x v="0"/>
    <s v="Decline Year"/>
  </r>
  <r>
    <n v="1696"/>
    <d v="2015-01-24T00:00:00"/>
    <x v="5"/>
    <x v="7"/>
    <x v="7"/>
    <n v="1283"/>
    <n v="4067.11"/>
    <n v="3.17"/>
    <n v="1594"/>
    <n v="10105.959999999999"/>
    <n v="6.34"/>
    <n v="4992"/>
    <n v="27056.639999999999"/>
    <n v="5.42"/>
    <n v="1737"/>
    <n v="12384.81"/>
    <n v="7.13"/>
    <n v="9606"/>
    <n v="53614.52"/>
    <x v="3"/>
    <x v="6"/>
    <n v="5.5813574849052676"/>
    <s v="Product3"/>
    <x v="0"/>
    <s v="Decline Year"/>
  </r>
  <r>
    <n v="1697"/>
    <d v="2015-01-25T00:00:00"/>
    <x v="5"/>
    <x v="7"/>
    <x v="7"/>
    <n v="5280"/>
    <n v="16737.599999999999"/>
    <n v="3.17"/>
    <n v="1355"/>
    <n v="8590.7000000000007"/>
    <n v="6.3400000000000007"/>
    <n v="5145"/>
    <n v="27885.9"/>
    <n v="5.42"/>
    <n v="431"/>
    <n v="3073.03"/>
    <n v="7.1300000000000008"/>
    <n v="12211"/>
    <n v="56287.23"/>
    <x v="3"/>
    <x v="0"/>
    <n v="4.609551224305954"/>
    <s v="Product3"/>
    <x v="0"/>
    <s v="Decline Year"/>
  </r>
  <r>
    <n v="1698"/>
    <d v="2015-01-26T00:00:00"/>
    <x v="5"/>
    <x v="7"/>
    <x v="7"/>
    <n v="5772"/>
    <n v="18297.240000000002"/>
    <n v="3.17"/>
    <n v="3561"/>
    <n v="22576.74"/>
    <n v="6.3400000000000007"/>
    <n v="1540"/>
    <n v="8346.7999999999993"/>
    <n v="5.42"/>
    <n v="1674"/>
    <n v="11935.62"/>
    <n v="7.1300000000000008"/>
    <n v="12547"/>
    <n v="61156.4"/>
    <x v="3"/>
    <x v="1"/>
    <n v="4.8741850641587634"/>
    <s v="Product2"/>
    <x v="0"/>
    <s v="Decline Year"/>
  </r>
  <r>
    <n v="1699"/>
    <d v="2015-01-27T00:00:00"/>
    <x v="5"/>
    <x v="7"/>
    <x v="7"/>
    <n v="2010"/>
    <n v="6371.7"/>
    <n v="3.17"/>
    <n v="3583"/>
    <n v="22716.22"/>
    <n v="6.3400000000000007"/>
    <n v="2531"/>
    <n v="13718.02"/>
    <n v="5.42"/>
    <n v="1060"/>
    <n v="7557.8"/>
    <n v="7.13"/>
    <n v="9184"/>
    <n v="50363.74"/>
    <x v="3"/>
    <x v="2"/>
    <n v="5.4838567073170728"/>
    <s v="Product2"/>
    <x v="0"/>
    <s v="Decline Year"/>
  </r>
  <r>
    <n v="1700"/>
    <d v="2015-01-28T00:00:00"/>
    <x v="5"/>
    <x v="7"/>
    <x v="7"/>
    <n v="5963"/>
    <n v="18902.71"/>
    <n v="3.17"/>
    <n v="1153"/>
    <n v="7310.02"/>
    <n v="6.3400000000000007"/>
    <n v="3683"/>
    <n v="19961.86"/>
    <n v="5.42"/>
    <n v="1367"/>
    <n v="9746.7099999999991"/>
    <n v="7.129999999999999"/>
    <n v="12166"/>
    <n v="55921.3"/>
    <x v="3"/>
    <x v="3"/>
    <n v="4.5965230971560089"/>
    <s v="Product3"/>
    <x v="0"/>
    <s v="Decline Year"/>
  </r>
  <r>
    <n v="1701"/>
    <d v="2015-01-29T00:00:00"/>
    <x v="5"/>
    <x v="7"/>
    <x v="7"/>
    <n v="1794"/>
    <n v="5686.98"/>
    <n v="3.17"/>
    <n v="2442"/>
    <n v="15482.28"/>
    <n v="6.34"/>
    <n v="1288"/>
    <n v="6980.96"/>
    <n v="5.42"/>
    <n v="788"/>
    <n v="5618.44"/>
    <n v="7.13"/>
    <n v="6312"/>
    <n v="33768.660000000003"/>
    <x v="3"/>
    <x v="4"/>
    <n v="5.3499144486692023"/>
    <s v="Product2"/>
    <x v="1"/>
    <s v="Decline Year"/>
  </r>
  <r>
    <n v="1702"/>
    <d v="2015-01-30T00:00:00"/>
    <x v="5"/>
    <x v="7"/>
    <x v="7"/>
    <n v="5549"/>
    <n v="17590.330000000002"/>
    <n v="3.17"/>
    <n v="3751"/>
    <n v="23781.34"/>
    <n v="6.34"/>
    <n v="3742"/>
    <n v="20281.64"/>
    <n v="5.42"/>
    <n v="719"/>
    <n v="5126.47"/>
    <n v="7.1300000000000008"/>
    <n v="13761"/>
    <n v="66779.78"/>
    <x v="3"/>
    <x v="5"/>
    <n v="4.8528290095196569"/>
    <s v="Product2"/>
    <x v="0"/>
    <s v="Decline Year"/>
  </r>
  <r>
    <n v="1703"/>
    <d v="2015-01-31T00:00:00"/>
    <x v="5"/>
    <x v="7"/>
    <x v="7"/>
    <n v="4000"/>
    <n v="12680"/>
    <n v="3.17"/>
    <n v="3967"/>
    <n v="25150.78"/>
    <n v="6.34"/>
    <n v="345"/>
    <n v="1869.9"/>
    <n v="5.42"/>
    <n v="1575"/>
    <n v="11229.75"/>
    <n v="7.13"/>
    <n v="9887"/>
    <n v="50930.43"/>
    <x v="3"/>
    <x v="6"/>
    <n v="5.1512521492869423"/>
    <s v="Product2"/>
    <x v="0"/>
    <s v="Decline Year"/>
  </r>
  <r>
    <n v="1704"/>
    <d v="2015-02-01T00:00:00"/>
    <x v="5"/>
    <x v="8"/>
    <x v="8"/>
    <n v="5961"/>
    <n v="18896.37"/>
    <n v="3.17"/>
    <n v="521"/>
    <n v="3303.14"/>
    <n v="6.34"/>
    <n v="1047"/>
    <n v="5674.74"/>
    <n v="5.42"/>
    <n v="1272"/>
    <n v="9069.36"/>
    <n v="7.1300000000000008"/>
    <n v="8801"/>
    <n v="36943.61"/>
    <x v="3"/>
    <x v="0"/>
    <n v="4.197660493125781"/>
    <s v="Product1"/>
    <x v="1"/>
    <s v="Decline Year"/>
  </r>
  <r>
    <n v="1705"/>
    <d v="2015-02-02T00:00:00"/>
    <x v="5"/>
    <x v="8"/>
    <x v="8"/>
    <n v="6527"/>
    <n v="20690.59"/>
    <n v="3.17"/>
    <n v="2120"/>
    <n v="13440.8"/>
    <n v="6.34"/>
    <n v="4175"/>
    <n v="22628.5"/>
    <n v="5.42"/>
    <n v="1659"/>
    <n v="11828.67"/>
    <n v="7.13"/>
    <n v="14481"/>
    <n v="68588.56"/>
    <x v="3"/>
    <x v="1"/>
    <n v="4.7364519024929219"/>
    <s v="Product3"/>
    <x v="0"/>
    <s v="Decline Year"/>
  </r>
  <r>
    <n v="1706"/>
    <d v="2015-02-03T00:00:00"/>
    <x v="5"/>
    <x v="8"/>
    <x v="8"/>
    <n v="2357"/>
    <n v="7471.69"/>
    <n v="3.17"/>
    <n v="913"/>
    <n v="5788.42"/>
    <n v="6.34"/>
    <n v="4027"/>
    <n v="21826.34"/>
    <n v="5.42"/>
    <n v="1546"/>
    <n v="11022.98"/>
    <n v="7.13"/>
    <n v="8843"/>
    <n v="46109.43"/>
    <x v="3"/>
    <x v="2"/>
    <n v="5.2142293339364469"/>
    <s v="Product3"/>
    <x v="0"/>
    <s v="Decline Year"/>
  </r>
  <r>
    <n v="1707"/>
    <d v="2015-02-04T00:00:00"/>
    <x v="5"/>
    <x v="8"/>
    <x v="8"/>
    <n v="6559"/>
    <n v="20792.03"/>
    <n v="3.17"/>
    <n v="688"/>
    <n v="4361.92"/>
    <n v="6.34"/>
    <n v="2536"/>
    <n v="13745.12"/>
    <n v="5.42"/>
    <n v="1642"/>
    <n v="11707.46"/>
    <n v="7.13"/>
    <n v="11425"/>
    <n v="50606.53"/>
    <x v="3"/>
    <x v="3"/>
    <n v="4.4294555798687085"/>
    <s v="Product1"/>
    <x v="0"/>
    <s v="Decline Year"/>
  </r>
  <r>
    <n v="1708"/>
    <d v="2015-02-05T00:00:00"/>
    <x v="5"/>
    <x v="8"/>
    <x v="8"/>
    <n v="4902"/>
    <n v="15539.34"/>
    <n v="3.17"/>
    <n v="2871"/>
    <n v="18202.14"/>
    <n v="6.34"/>
    <n v="1550"/>
    <n v="8401"/>
    <n v="5.42"/>
    <n v="920"/>
    <n v="6559.6"/>
    <n v="7.1300000000000008"/>
    <n v="10243"/>
    <n v="48702.080000000002"/>
    <x v="3"/>
    <x v="4"/>
    <n v="4.7546695304110127"/>
    <s v="Product2"/>
    <x v="0"/>
    <s v="Decline Year"/>
  </r>
  <r>
    <n v="1709"/>
    <d v="2015-02-06T00:00:00"/>
    <x v="5"/>
    <x v="8"/>
    <x v="8"/>
    <n v="7540"/>
    <n v="23901.8"/>
    <n v="3.17"/>
    <n v="1402"/>
    <n v="8888.68"/>
    <n v="6.34"/>
    <n v="2118"/>
    <n v="11479.56"/>
    <n v="5.42"/>
    <n v="1241"/>
    <n v="8848.33"/>
    <n v="7.13"/>
    <n v="12301"/>
    <n v="53118.37"/>
    <x v="3"/>
    <x v="5"/>
    <n v="4.3182155922282748"/>
    <s v="Product1"/>
    <x v="0"/>
    <s v="Decline Year"/>
  </r>
  <r>
    <n v="1710"/>
    <d v="2015-02-07T00:00:00"/>
    <x v="5"/>
    <x v="8"/>
    <x v="8"/>
    <n v="1042"/>
    <n v="3303.14"/>
    <n v="3.17"/>
    <n v="1295"/>
    <n v="8210.2999999999993"/>
    <n v="6.34"/>
    <n v="3822"/>
    <n v="20715.240000000002"/>
    <n v="5.4200000000000008"/>
    <n v="1081"/>
    <n v="7707.53"/>
    <n v="7.13"/>
    <n v="7240"/>
    <n v="39936.21"/>
    <x v="3"/>
    <x v="6"/>
    <n v="5.5160511049723757"/>
    <s v="Product3"/>
    <x v="1"/>
    <s v="Decline Year"/>
  </r>
  <r>
    <n v="1711"/>
    <d v="2015-02-08T00:00:00"/>
    <x v="5"/>
    <x v="8"/>
    <x v="8"/>
    <n v="6018"/>
    <n v="19077.060000000001"/>
    <n v="3.17"/>
    <n v="344"/>
    <n v="2180.96"/>
    <n v="6.34"/>
    <n v="3433"/>
    <n v="18606.86"/>
    <n v="5.42"/>
    <n v="710"/>
    <n v="5062.3"/>
    <n v="7.13"/>
    <n v="10505"/>
    <n v="44927.18"/>
    <x v="3"/>
    <x v="0"/>
    <n v="4.2767425035697286"/>
    <s v="Product1"/>
    <x v="0"/>
    <s v="Decline Year"/>
  </r>
  <r>
    <n v="1712"/>
    <d v="2015-02-09T00:00:00"/>
    <x v="5"/>
    <x v="8"/>
    <x v="8"/>
    <n v="3306"/>
    <n v="10480.02"/>
    <n v="3.17"/>
    <n v="2863"/>
    <n v="18151.419999999998"/>
    <n v="6.339999999999999"/>
    <n v="2506"/>
    <n v="13582.52"/>
    <n v="5.42"/>
    <n v="343"/>
    <n v="2445.59"/>
    <n v="7.1300000000000008"/>
    <n v="9018"/>
    <n v="44659.55"/>
    <x v="3"/>
    <x v="1"/>
    <n v="4.9522676868485256"/>
    <s v="Product2"/>
    <x v="0"/>
    <s v="Decline Year"/>
  </r>
  <r>
    <n v="1713"/>
    <d v="2015-02-10T00:00:00"/>
    <x v="5"/>
    <x v="8"/>
    <x v="8"/>
    <n v="6072"/>
    <n v="19248.240000000002"/>
    <n v="3.17"/>
    <n v="2701"/>
    <n v="17124.34"/>
    <n v="6.34"/>
    <n v="445"/>
    <n v="2411.9"/>
    <n v="5.42"/>
    <n v="1583"/>
    <n v="11286.79"/>
    <n v="7.1300000000000008"/>
    <n v="10801"/>
    <n v="50071.27"/>
    <x v="3"/>
    <x v="2"/>
    <n v="4.6357994630126838"/>
    <s v="Product1"/>
    <x v="0"/>
    <s v="Decline Year"/>
  </r>
  <r>
    <n v="1714"/>
    <d v="2015-02-11T00:00:00"/>
    <x v="5"/>
    <x v="8"/>
    <x v="8"/>
    <n v="7189"/>
    <n v="22789.13"/>
    <n v="3.17"/>
    <n v="411"/>
    <n v="2605.7399999999998"/>
    <n v="6.34"/>
    <n v="4879"/>
    <n v="26444.18"/>
    <n v="5.42"/>
    <n v="355"/>
    <n v="2531.15"/>
    <n v="7.13"/>
    <n v="12834"/>
    <n v="54370.2"/>
    <x v="3"/>
    <x v="3"/>
    <n v="4.2364188873305277"/>
    <s v="Product3"/>
    <x v="0"/>
    <s v="Decline Year"/>
  </r>
  <r>
    <n v="1715"/>
    <d v="2015-02-12T00:00:00"/>
    <x v="5"/>
    <x v="8"/>
    <x v="8"/>
    <n v="7325"/>
    <n v="23220.25"/>
    <n v="3.17"/>
    <n v="2673"/>
    <n v="16946.82"/>
    <n v="6.34"/>
    <n v="3952"/>
    <n v="21419.84"/>
    <n v="5.42"/>
    <n v="534"/>
    <n v="3807.42"/>
    <n v="7.13"/>
    <n v="14484"/>
    <n v="65394.33"/>
    <x v="3"/>
    <x v="4"/>
    <n v="4.514935791217896"/>
    <s v="Product1"/>
    <x v="0"/>
    <s v="Decline Year"/>
  </r>
  <r>
    <n v="1716"/>
    <d v="2015-02-13T00:00:00"/>
    <x v="5"/>
    <x v="8"/>
    <x v="8"/>
    <n v="1408"/>
    <n v="4463.3599999999997"/>
    <n v="3.17"/>
    <n v="2398"/>
    <n v="15203.32"/>
    <n v="6.34"/>
    <n v="2307"/>
    <n v="12503.94"/>
    <n v="5.42"/>
    <n v="377"/>
    <n v="2688.01"/>
    <n v="7.1300000000000008"/>
    <n v="6490"/>
    <n v="34858.629999999997"/>
    <x v="3"/>
    <x v="5"/>
    <n v="5.3711294298921413"/>
    <s v="Product2"/>
    <x v="1"/>
    <s v="Decline Year"/>
  </r>
  <r>
    <n v="1717"/>
    <d v="2015-02-14T00:00:00"/>
    <x v="5"/>
    <x v="8"/>
    <x v="8"/>
    <n v="5452"/>
    <n v="17282.84"/>
    <n v="3.17"/>
    <n v="2018"/>
    <n v="12794.12"/>
    <n v="6.3400000000000007"/>
    <n v="4180"/>
    <n v="22655.599999999999"/>
    <n v="5.42"/>
    <n v="587"/>
    <n v="4185.3100000000004"/>
    <n v="7.1300000000000008"/>
    <n v="12237"/>
    <n v="56917.87"/>
    <x v="3"/>
    <x v="6"/>
    <n v="4.6512928005230041"/>
    <s v="Product3"/>
    <x v="0"/>
    <s v="Decline Year"/>
  </r>
  <r>
    <n v="1718"/>
    <d v="2015-02-15T00:00:00"/>
    <x v="5"/>
    <x v="8"/>
    <x v="8"/>
    <n v="1606"/>
    <n v="5091.0200000000004"/>
    <n v="3.17"/>
    <n v="705"/>
    <n v="4469.7"/>
    <n v="6.34"/>
    <n v="2578"/>
    <n v="13972.76"/>
    <n v="5.42"/>
    <n v="1188"/>
    <n v="8470.44"/>
    <n v="7.1300000000000008"/>
    <n v="6077"/>
    <n v="32003.919999999998"/>
    <x v="3"/>
    <x v="0"/>
    <n v="5.2664011847951286"/>
    <s v="Product3"/>
    <x v="1"/>
    <s v="Decline Year"/>
  </r>
  <r>
    <n v="1719"/>
    <d v="2015-02-16T00:00:00"/>
    <x v="5"/>
    <x v="8"/>
    <x v="8"/>
    <n v="7145"/>
    <n v="22649.65"/>
    <n v="3.17"/>
    <n v="3194"/>
    <n v="20249.96"/>
    <n v="6.34"/>
    <n v="5087"/>
    <n v="27571.54"/>
    <n v="5.42"/>
    <n v="394"/>
    <n v="2809.22"/>
    <n v="7.13"/>
    <n v="15820"/>
    <n v="73280.37"/>
    <x v="3"/>
    <x v="1"/>
    <n v="4.6321346396965861"/>
    <s v="Product3"/>
    <x v="2"/>
    <s v="Decline Year"/>
  </r>
  <r>
    <n v="1720"/>
    <d v="2015-02-17T00:00:00"/>
    <x v="5"/>
    <x v="8"/>
    <x v="8"/>
    <n v="2212"/>
    <n v="7012.04"/>
    <n v="3.17"/>
    <n v="2405"/>
    <n v="15247.7"/>
    <n v="6.3400000000000007"/>
    <n v="5926"/>
    <n v="32118.92"/>
    <n v="5.42"/>
    <n v="502"/>
    <n v="3579.26"/>
    <n v="7.1300000000000008"/>
    <n v="11045"/>
    <n v="57957.919999999998"/>
    <x v="3"/>
    <x v="2"/>
    <n v="5.2474350384789492"/>
    <s v="Product3"/>
    <x v="0"/>
    <s v="Decline Year"/>
  </r>
  <r>
    <n v="1721"/>
    <d v="2015-02-18T00:00:00"/>
    <x v="5"/>
    <x v="8"/>
    <x v="8"/>
    <n v="7020"/>
    <n v="22253.4"/>
    <n v="3.17"/>
    <n v="1522"/>
    <n v="9649.48"/>
    <n v="6.34"/>
    <n v="1927"/>
    <n v="10444.34"/>
    <n v="5.42"/>
    <n v="792"/>
    <n v="5646.96"/>
    <n v="7.13"/>
    <n v="11261"/>
    <n v="47994.18"/>
    <x v="3"/>
    <x v="3"/>
    <n v="4.2619820619838382"/>
    <s v="Product1"/>
    <x v="0"/>
    <s v="Decline Year"/>
  </r>
  <r>
    <n v="1722"/>
    <d v="2015-02-19T00:00:00"/>
    <x v="5"/>
    <x v="8"/>
    <x v="8"/>
    <n v="4783"/>
    <n v="15162.11"/>
    <n v="3.17"/>
    <n v="485"/>
    <n v="3074.9"/>
    <n v="6.34"/>
    <n v="2505"/>
    <n v="13577.1"/>
    <n v="5.42"/>
    <n v="1698"/>
    <n v="12106.74"/>
    <n v="7.13"/>
    <n v="9471"/>
    <n v="43920.85"/>
    <x v="3"/>
    <x v="4"/>
    <n v="4.6374036532573113"/>
    <s v="Product1"/>
    <x v="0"/>
    <s v="Decline Year"/>
  </r>
  <r>
    <n v="1723"/>
    <d v="2015-02-20T00:00:00"/>
    <x v="5"/>
    <x v="8"/>
    <x v="8"/>
    <n v="6184"/>
    <n v="19603.28"/>
    <n v="3.17"/>
    <n v="2723"/>
    <n v="17263.82"/>
    <n v="6.34"/>
    <n v="938"/>
    <n v="5083.96"/>
    <n v="5.42"/>
    <n v="1816"/>
    <n v="12948.08"/>
    <n v="7.13"/>
    <n v="11661"/>
    <n v="54899.14"/>
    <x v="3"/>
    <x v="5"/>
    <n v="4.7079272789640685"/>
    <s v="Product1"/>
    <x v="0"/>
    <s v="Decline Year"/>
  </r>
  <r>
    <n v="1724"/>
    <d v="2015-02-21T00:00:00"/>
    <x v="5"/>
    <x v="8"/>
    <x v="8"/>
    <n v="4302"/>
    <n v="13637.34"/>
    <n v="3.17"/>
    <n v="497"/>
    <n v="3150.98"/>
    <n v="6.34"/>
    <n v="376"/>
    <n v="2037.92"/>
    <n v="5.42"/>
    <n v="777"/>
    <n v="5540.01"/>
    <n v="7.13"/>
    <n v="5952"/>
    <n v="24366.25"/>
    <x v="3"/>
    <x v="6"/>
    <n v="4.093792002688172"/>
    <s v="Product1"/>
    <x v="1"/>
    <s v="Decline Year"/>
  </r>
  <r>
    <n v="1725"/>
    <d v="2015-02-22T00:00:00"/>
    <x v="5"/>
    <x v="8"/>
    <x v="8"/>
    <n v="7496"/>
    <n v="23762.32"/>
    <n v="3.17"/>
    <n v="1962"/>
    <n v="12439.08"/>
    <n v="6.34"/>
    <n v="5577"/>
    <n v="30227.34"/>
    <n v="5.42"/>
    <n v="913"/>
    <n v="6509.69"/>
    <n v="7.13"/>
    <n v="15948"/>
    <n v="72938.429999999993"/>
    <x v="3"/>
    <x v="0"/>
    <n v="4.5735158013544011"/>
    <s v="Product3"/>
    <x v="2"/>
    <s v="Decline Year"/>
  </r>
  <r>
    <n v="1726"/>
    <d v="2015-02-23T00:00:00"/>
    <x v="5"/>
    <x v="8"/>
    <x v="8"/>
    <n v="496"/>
    <n v="1572.32"/>
    <n v="3.17"/>
    <n v="1051"/>
    <n v="6663.34"/>
    <n v="6.34"/>
    <n v="1555"/>
    <n v="8428.1"/>
    <n v="5.42"/>
    <n v="1813"/>
    <n v="12926.69"/>
    <n v="7.13"/>
    <n v="4915"/>
    <n v="29590.45"/>
    <x v="3"/>
    <x v="1"/>
    <n v="6.0204374364191251"/>
    <s v="Product4"/>
    <x v="1"/>
    <s v="Decline Year"/>
  </r>
  <r>
    <n v="1727"/>
    <d v="2015-02-24T00:00:00"/>
    <x v="5"/>
    <x v="8"/>
    <x v="8"/>
    <n v="5184"/>
    <n v="16433.28"/>
    <n v="3.17"/>
    <n v="897"/>
    <n v="5686.98"/>
    <n v="6.34"/>
    <n v="2835"/>
    <n v="15365.7"/>
    <n v="5.42"/>
    <n v="1555"/>
    <n v="11087.15"/>
    <n v="7.13"/>
    <n v="10471"/>
    <n v="48573.11"/>
    <x v="3"/>
    <x v="2"/>
    <n v="4.6388224620380099"/>
    <s v="Product1"/>
    <x v="0"/>
    <s v="Decline Year"/>
  </r>
  <r>
    <n v="1728"/>
    <d v="2015-02-25T00:00:00"/>
    <x v="5"/>
    <x v="8"/>
    <x v="8"/>
    <n v="5861"/>
    <n v="18579.37"/>
    <n v="3.17"/>
    <n v="486"/>
    <n v="3081.24"/>
    <n v="6.34"/>
    <n v="5247"/>
    <n v="28438.74"/>
    <n v="5.42"/>
    <n v="1676"/>
    <n v="11949.88"/>
    <n v="7.13"/>
    <n v="13270"/>
    <n v="62049.23"/>
    <x v="3"/>
    <x v="3"/>
    <n v="4.6759027882441604"/>
    <s v="Product3"/>
    <x v="0"/>
    <s v="Decline Year"/>
  </r>
  <r>
    <n v="1729"/>
    <d v="2015-02-26T00:00:00"/>
    <x v="5"/>
    <x v="8"/>
    <x v="8"/>
    <n v="7177"/>
    <n v="22751.09"/>
    <n v="3.17"/>
    <n v="2185"/>
    <n v="13852.9"/>
    <n v="6.34"/>
    <n v="1932"/>
    <n v="10471.44"/>
    <n v="5.42"/>
    <n v="1615"/>
    <n v="11514.95"/>
    <n v="7.1300000000000008"/>
    <n v="12909"/>
    <n v="58590.38"/>
    <x v="3"/>
    <x v="4"/>
    <n v="4.5387233712913471"/>
    <s v="Product1"/>
    <x v="0"/>
    <s v="Decline Year"/>
  </r>
  <r>
    <n v="1730"/>
    <d v="2015-02-27T00:00:00"/>
    <x v="5"/>
    <x v="8"/>
    <x v="8"/>
    <n v="2780"/>
    <n v="8812.6"/>
    <n v="3.17"/>
    <n v="1072"/>
    <n v="6796.48"/>
    <n v="6.34"/>
    <n v="2555"/>
    <n v="13848.1"/>
    <n v="5.42"/>
    <n v="1911"/>
    <n v="13625.43"/>
    <n v="7.13"/>
    <n v="8318"/>
    <n v="43082.61"/>
    <x v="3"/>
    <x v="5"/>
    <n v="5.1794433758114931"/>
    <s v="Product3"/>
    <x v="0"/>
    <s v="Decline Year"/>
  </r>
  <r>
    <n v="1731"/>
    <d v="2015-02-28T00:00:00"/>
    <x v="5"/>
    <x v="8"/>
    <x v="8"/>
    <n v="5821"/>
    <n v="18452.57"/>
    <n v="3.17"/>
    <n v="3542"/>
    <n v="22456.28"/>
    <n v="6.34"/>
    <n v="4698"/>
    <n v="25463.16"/>
    <n v="5.42"/>
    <n v="1036"/>
    <n v="7386.68"/>
    <n v="7.13"/>
    <n v="15097"/>
    <n v="73758.69"/>
    <x v="3"/>
    <x v="6"/>
    <n v="4.8856521163144997"/>
    <s v="Product3"/>
    <x v="2"/>
    <s v="Decline Year"/>
  </r>
  <r>
    <n v="1732"/>
    <d v="2015-03-01T00:00:00"/>
    <x v="5"/>
    <x v="9"/>
    <x v="9"/>
    <n v="3283"/>
    <n v="10407.11"/>
    <n v="3.17"/>
    <n v="2632"/>
    <n v="16686.88"/>
    <n v="6.3400000000000007"/>
    <n v="2430"/>
    <n v="13170.6"/>
    <n v="5.42"/>
    <n v="1488"/>
    <n v="10609.44"/>
    <n v="7.1300000000000008"/>
    <n v="9833"/>
    <n v="50874.03"/>
    <x v="3"/>
    <x v="0"/>
    <n v="5.1738055527306006"/>
    <s v="Product2"/>
    <x v="0"/>
    <s v="Decline Year"/>
  </r>
  <r>
    <n v="1733"/>
    <d v="2015-03-02T00:00:00"/>
    <x v="5"/>
    <x v="9"/>
    <x v="9"/>
    <n v="7349"/>
    <n v="23296.33"/>
    <n v="3.17"/>
    <n v="886"/>
    <n v="5617.24"/>
    <n v="6.34"/>
    <n v="5022"/>
    <n v="27219.24"/>
    <n v="5.42"/>
    <n v="1758"/>
    <n v="12534.54"/>
    <n v="7.1300000000000008"/>
    <n v="15015"/>
    <n v="68667.350000000006"/>
    <x v="3"/>
    <x v="1"/>
    <n v="4.573250083250084"/>
    <s v="Product3"/>
    <x v="0"/>
    <s v="Decline Year"/>
  </r>
  <r>
    <n v="1734"/>
    <d v="2015-03-03T00:00:00"/>
    <x v="5"/>
    <x v="9"/>
    <x v="9"/>
    <n v="3360"/>
    <n v="10651.2"/>
    <n v="3.17"/>
    <n v="2180"/>
    <n v="13821.2"/>
    <n v="6.3400000000000007"/>
    <n v="436"/>
    <n v="2363.12"/>
    <n v="5.42"/>
    <n v="1559"/>
    <n v="11115.67"/>
    <n v="7.13"/>
    <n v="7535"/>
    <n v="37951.19"/>
    <x v="3"/>
    <x v="2"/>
    <n v="5.0366542800265428"/>
    <s v="Product2"/>
    <x v="1"/>
    <s v="Decline Year"/>
  </r>
  <r>
    <n v="1735"/>
    <d v="2015-03-04T00:00:00"/>
    <x v="5"/>
    <x v="9"/>
    <x v="9"/>
    <n v="623"/>
    <n v="1974.91"/>
    <n v="3.17"/>
    <n v="736"/>
    <n v="4666.24"/>
    <n v="6.34"/>
    <n v="2370"/>
    <n v="12845.4"/>
    <n v="5.42"/>
    <n v="513"/>
    <n v="3657.69"/>
    <n v="7.13"/>
    <n v="4242"/>
    <n v="23144.240000000002"/>
    <x v="3"/>
    <x v="3"/>
    <n v="5.4559735973597361"/>
    <s v="Product3"/>
    <x v="1"/>
    <s v="Decline Year"/>
  </r>
  <r>
    <n v="1736"/>
    <d v="2015-03-05T00:00:00"/>
    <x v="5"/>
    <x v="9"/>
    <x v="9"/>
    <n v="1626"/>
    <n v="5154.42"/>
    <n v="3.17"/>
    <n v="2237"/>
    <n v="14182.58"/>
    <n v="6.34"/>
    <n v="2367"/>
    <n v="12829.14"/>
    <n v="5.42"/>
    <n v="605"/>
    <n v="4313.6499999999996"/>
    <n v="7.129999999999999"/>
    <n v="6835"/>
    <n v="36479.79"/>
    <x v="3"/>
    <x v="4"/>
    <n v="5.3372040965618144"/>
    <s v="Product2"/>
    <x v="1"/>
    <s v="Decline Year"/>
  </r>
  <r>
    <n v="1737"/>
    <d v="2015-03-06T00:00:00"/>
    <x v="5"/>
    <x v="9"/>
    <x v="9"/>
    <n v="2866"/>
    <n v="9085.2199999999993"/>
    <n v="3.17"/>
    <n v="344"/>
    <n v="2180.96"/>
    <n v="6.34"/>
    <n v="3775"/>
    <n v="20460.5"/>
    <n v="5.42"/>
    <n v="987"/>
    <n v="7037.31"/>
    <n v="7.1300000000000008"/>
    <n v="7972"/>
    <n v="38763.99"/>
    <x v="3"/>
    <x v="5"/>
    <n v="4.8625175614651273"/>
    <s v="Product3"/>
    <x v="1"/>
    <s v="Decline Year"/>
  </r>
  <r>
    <n v="1738"/>
    <d v="2015-03-07T00:00:00"/>
    <x v="5"/>
    <x v="9"/>
    <x v="9"/>
    <n v="6983"/>
    <n v="22136.11"/>
    <n v="3.17"/>
    <n v="666"/>
    <n v="4222.4399999999996"/>
    <n v="6.339999999999999"/>
    <n v="594"/>
    <n v="3219.48"/>
    <n v="5.42"/>
    <n v="1144"/>
    <n v="8156.72"/>
    <n v="7.13"/>
    <n v="9387"/>
    <n v="37734.75"/>
    <x v="3"/>
    <x v="6"/>
    <n v="4.0198945349952062"/>
    <s v="Product1"/>
    <x v="1"/>
    <s v="Decline Year"/>
  </r>
  <r>
    <n v="1739"/>
    <d v="2015-03-08T00:00:00"/>
    <x v="5"/>
    <x v="9"/>
    <x v="9"/>
    <n v="1142"/>
    <n v="3620.14"/>
    <n v="3.17"/>
    <n v="3350"/>
    <n v="21239"/>
    <n v="6.34"/>
    <n v="1212"/>
    <n v="6569.04"/>
    <n v="5.42"/>
    <n v="1199"/>
    <n v="8548.8700000000008"/>
    <n v="7.1300000000000008"/>
    <n v="6903"/>
    <n v="39977.050000000003"/>
    <x v="3"/>
    <x v="0"/>
    <n v="5.791257424308272"/>
    <s v="Product2"/>
    <x v="1"/>
    <s v="Decline Year"/>
  </r>
  <r>
    <n v="1740"/>
    <d v="2015-03-09T00:00:00"/>
    <x v="5"/>
    <x v="9"/>
    <x v="9"/>
    <n v="1162"/>
    <n v="3683.54"/>
    <n v="3.17"/>
    <n v="1388"/>
    <n v="8799.92"/>
    <n v="6.34"/>
    <n v="4563"/>
    <n v="24731.46"/>
    <n v="5.42"/>
    <n v="1459"/>
    <n v="10402.67"/>
    <n v="7.13"/>
    <n v="8572"/>
    <n v="47617.59"/>
    <x v="3"/>
    <x v="1"/>
    <n v="5.5550151656556226"/>
    <s v="Product3"/>
    <x v="0"/>
    <s v="Decline Year"/>
  </r>
  <r>
    <n v="1741"/>
    <d v="2015-03-10T00:00:00"/>
    <x v="5"/>
    <x v="9"/>
    <x v="9"/>
    <n v="3794"/>
    <n v="12026.98"/>
    <n v="3.17"/>
    <n v="2420"/>
    <n v="15342.8"/>
    <n v="6.34"/>
    <n v="631"/>
    <n v="3420.02"/>
    <n v="5.42"/>
    <n v="1313"/>
    <n v="9361.69"/>
    <n v="7.1300000000000008"/>
    <n v="8158"/>
    <n v="40151.49"/>
    <x v="3"/>
    <x v="2"/>
    <n v="4.9217320421671973"/>
    <s v="Product2"/>
    <x v="0"/>
    <s v="Decline Year"/>
  </r>
  <r>
    <n v="1742"/>
    <d v="2015-03-11T00:00:00"/>
    <x v="5"/>
    <x v="9"/>
    <x v="9"/>
    <n v="7098"/>
    <n v="22500.66"/>
    <n v="3.17"/>
    <n v="3536"/>
    <n v="22418.240000000002"/>
    <n v="6.3400000000000007"/>
    <n v="929"/>
    <n v="5035.18"/>
    <n v="5.42"/>
    <n v="918"/>
    <n v="6545.34"/>
    <n v="7.13"/>
    <n v="12481"/>
    <n v="56499.42"/>
    <x v="3"/>
    <x v="3"/>
    <n v="4.5268343882701707"/>
    <s v="Product1"/>
    <x v="0"/>
    <s v="Decline Year"/>
  </r>
  <r>
    <n v="1743"/>
    <d v="2015-03-12T00:00:00"/>
    <x v="5"/>
    <x v="9"/>
    <x v="9"/>
    <n v="594"/>
    <n v="1882.98"/>
    <n v="3.17"/>
    <n v="3732"/>
    <n v="23660.880000000001"/>
    <n v="6.34"/>
    <n v="2107"/>
    <n v="11419.94"/>
    <n v="5.42"/>
    <n v="1754"/>
    <n v="12506.02"/>
    <n v="7.13"/>
    <n v="8187"/>
    <n v="49469.82"/>
    <x v="3"/>
    <x v="4"/>
    <n v="6.0424844265298647"/>
    <s v="Product2"/>
    <x v="0"/>
    <s v="Decline Year"/>
  </r>
  <r>
    <n v="1744"/>
    <d v="2015-03-13T00:00:00"/>
    <x v="5"/>
    <x v="9"/>
    <x v="9"/>
    <n v="4511"/>
    <n v="14299.87"/>
    <n v="3.17"/>
    <n v="1236"/>
    <n v="7836.24"/>
    <n v="6.34"/>
    <n v="3579"/>
    <n v="19398.18"/>
    <n v="5.42"/>
    <n v="1414"/>
    <n v="10081.82"/>
    <n v="7.13"/>
    <n v="10740"/>
    <n v="51616.11"/>
    <x v="3"/>
    <x v="5"/>
    <n v="4.8059692737430169"/>
    <s v="Product3"/>
    <x v="0"/>
    <s v="Decline Year"/>
  </r>
  <r>
    <n v="1745"/>
    <d v="2015-03-14T00:00:00"/>
    <x v="5"/>
    <x v="9"/>
    <x v="9"/>
    <n v="1225"/>
    <n v="3883.25"/>
    <n v="3.17"/>
    <n v="3608"/>
    <n v="22874.720000000001"/>
    <n v="6.3400000000000007"/>
    <n v="489"/>
    <n v="2650.38"/>
    <n v="5.42"/>
    <n v="1326"/>
    <n v="9454.3799999999992"/>
    <n v="7.129999999999999"/>
    <n v="6648"/>
    <n v="38862.730000000003"/>
    <x v="3"/>
    <x v="6"/>
    <n v="5.8457776774969918"/>
    <s v="Product2"/>
    <x v="1"/>
    <s v="Decline Year"/>
  </r>
  <r>
    <n v="1746"/>
    <d v="2015-03-15T00:00:00"/>
    <x v="5"/>
    <x v="9"/>
    <x v="9"/>
    <n v="419"/>
    <n v="1328.23"/>
    <n v="3.17"/>
    <n v="2388"/>
    <n v="15139.92"/>
    <n v="6.34"/>
    <n v="3885"/>
    <n v="21056.7"/>
    <n v="5.42"/>
    <n v="1033"/>
    <n v="7365.29"/>
    <n v="7.13"/>
    <n v="7725"/>
    <n v="44890.14"/>
    <x v="3"/>
    <x v="0"/>
    <n v="5.8110213592233011"/>
    <s v="Product3"/>
    <x v="0"/>
    <s v="Decline Year"/>
  </r>
  <r>
    <n v="1747"/>
    <d v="2015-03-16T00:00:00"/>
    <x v="5"/>
    <x v="9"/>
    <x v="9"/>
    <n v="707"/>
    <n v="2241.19"/>
    <n v="3.17"/>
    <n v="1741"/>
    <n v="11037.94"/>
    <n v="6.34"/>
    <n v="929"/>
    <n v="5035.18"/>
    <n v="5.42"/>
    <n v="1175"/>
    <n v="8377.75"/>
    <n v="7.13"/>
    <n v="4552"/>
    <n v="26692.06"/>
    <x v="3"/>
    <x v="1"/>
    <n v="5.8638093145869954"/>
    <s v="Product2"/>
    <x v="1"/>
    <s v="Decline Year"/>
  </r>
  <r>
    <n v="1748"/>
    <d v="2015-03-17T00:00:00"/>
    <x v="5"/>
    <x v="9"/>
    <x v="9"/>
    <n v="3608"/>
    <n v="11437.36"/>
    <n v="3.17"/>
    <n v="711"/>
    <n v="4507.74"/>
    <n v="6.34"/>
    <n v="4546"/>
    <n v="24639.32"/>
    <n v="5.42"/>
    <n v="420"/>
    <n v="2994.6"/>
    <n v="7.13"/>
    <n v="9285"/>
    <n v="43579.02"/>
    <x v="3"/>
    <x v="2"/>
    <n v="4.6934862681744747"/>
    <s v="Product3"/>
    <x v="0"/>
    <s v="Decline Year"/>
  </r>
  <r>
    <n v="1749"/>
    <d v="2015-03-18T00:00:00"/>
    <x v="5"/>
    <x v="9"/>
    <x v="9"/>
    <n v="1790"/>
    <n v="5674.3"/>
    <n v="3.17"/>
    <n v="3264"/>
    <n v="20693.759999999998"/>
    <n v="6.34"/>
    <n v="4279"/>
    <n v="23192.18"/>
    <n v="5.42"/>
    <n v="533"/>
    <n v="3800.29"/>
    <n v="7.13"/>
    <n v="9866"/>
    <n v="53360.53"/>
    <x v="3"/>
    <x v="3"/>
    <n v="5.408527265355767"/>
    <s v="Product3"/>
    <x v="0"/>
    <s v="Decline Year"/>
  </r>
  <r>
    <n v="1750"/>
    <d v="2015-03-19T00:00:00"/>
    <x v="5"/>
    <x v="9"/>
    <x v="9"/>
    <n v="1385"/>
    <n v="4390.45"/>
    <n v="3.17"/>
    <n v="3246"/>
    <n v="20579.64"/>
    <n v="6.34"/>
    <n v="3522"/>
    <n v="19089.240000000002"/>
    <n v="5.4200000000000008"/>
    <n v="1260"/>
    <n v="8983.7999999999993"/>
    <n v="7.129999999999999"/>
    <n v="9413"/>
    <n v="53043.13"/>
    <x v="3"/>
    <x v="4"/>
    <n v="5.6350929565494523"/>
    <s v="Product2"/>
    <x v="0"/>
    <s v="Decline Year"/>
  </r>
  <r>
    <n v="1751"/>
    <d v="2015-03-20T00:00:00"/>
    <x v="5"/>
    <x v="9"/>
    <x v="9"/>
    <n v="2050"/>
    <n v="6498.5"/>
    <n v="3.17"/>
    <n v="3821"/>
    <n v="24225.14"/>
    <n v="6.34"/>
    <n v="3127"/>
    <n v="16948.34"/>
    <n v="5.42"/>
    <n v="662"/>
    <n v="4720.0600000000004"/>
    <n v="7.1300000000000008"/>
    <n v="9660"/>
    <n v="52392.04"/>
    <x v="3"/>
    <x v="5"/>
    <n v="5.4236066252587989"/>
    <s v="Product2"/>
    <x v="0"/>
    <s v="Decline Year"/>
  </r>
  <r>
    <n v="1752"/>
    <d v="2015-03-21T00:00:00"/>
    <x v="5"/>
    <x v="9"/>
    <x v="9"/>
    <n v="2025"/>
    <n v="6419.25"/>
    <n v="3.17"/>
    <n v="3696"/>
    <n v="23432.639999999999"/>
    <n v="6.34"/>
    <n v="2559"/>
    <n v="13869.78"/>
    <n v="5.42"/>
    <n v="1342"/>
    <n v="9568.4599999999991"/>
    <n v="7.129999999999999"/>
    <n v="9622"/>
    <n v="53290.13"/>
    <x v="3"/>
    <x v="6"/>
    <n v="5.5383631261691955"/>
    <s v="Product2"/>
    <x v="0"/>
    <s v="Decline Year"/>
  </r>
  <r>
    <n v="1753"/>
    <d v="2015-03-22T00:00:00"/>
    <x v="5"/>
    <x v="9"/>
    <x v="9"/>
    <n v="2651"/>
    <n v="8403.67"/>
    <n v="3.17"/>
    <n v="3315"/>
    <n v="21017.1"/>
    <n v="6.34"/>
    <n v="4760"/>
    <n v="25799.200000000001"/>
    <n v="5.42"/>
    <n v="886"/>
    <n v="6317.18"/>
    <n v="7.13"/>
    <n v="11612"/>
    <n v="61537.15"/>
    <x v="3"/>
    <x v="0"/>
    <n v="5.2994445401308994"/>
    <s v="Product3"/>
    <x v="0"/>
    <s v="Decline Year"/>
  </r>
  <r>
    <n v="1754"/>
    <d v="2015-03-23T00:00:00"/>
    <x v="5"/>
    <x v="9"/>
    <x v="9"/>
    <n v="2125"/>
    <n v="6736.25"/>
    <n v="3.17"/>
    <n v="334"/>
    <n v="2117.56"/>
    <n v="6.34"/>
    <n v="447"/>
    <n v="2422.7399999999998"/>
    <n v="5.42"/>
    <n v="281"/>
    <n v="2003.53"/>
    <n v="7.13"/>
    <n v="3187"/>
    <n v="13280.08"/>
    <x v="3"/>
    <x v="1"/>
    <n v="4.1669532475682463"/>
    <s v="Product1"/>
    <x v="1"/>
    <s v="Decline Year"/>
  </r>
  <r>
    <n v="1755"/>
    <d v="2015-03-24T00:00:00"/>
    <x v="5"/>
    <x v="9"/>
    <x v="9"/>
    <n v="4138"/>
    <n v="13117.46"/>
    <n v="3.17"/>
    <n v="2156"/>
    <n v="13669.04"/>
    <n v="6.3400000000000007"/>
    <n v="1413"/>
    <n v="7658.46"/>
    <n v="5.42"/>
    <n v="1070"/>
    <n v="7629.1"/>
    <n v="7.1300000000000008"/>
    <n v="8777"/>
    <n v="42074.06"/>
    <x v="3"/>
    <x v="2"/>
    <n v="4.7936720975276286"/>
    <s v="Product2"/>
    <x v="0"/>
    <s v="Decline Year"/>
  </r>
  <r>
    <n v="1756"/>
    <d v="2015-03-25T00:00:00"/>
    <x v="5"/>
    <x v="9"/>
    <x v="9"/>
    <n v="6593"/>
    <n v="20899.810000000001"/>
    <n v="3.17"/>
    <n v="3123"/>
    <n v="19799.82"/>
    <n v="6.34"/>
    <n v="1055"/>
    <n v="5718.1"/>
    <n v="5.42"/>
    <n v="676"/>
    <n v="4819.88"/>
    <n v="7.13"/>
    <n v="11447"/>
    <n v="51237.61"/>
    <x v="3"/>
    <x v="3"/>
    <n v="4.476073206953787"/>
    <s v="Product1"/>
    <x v="0"/>
    <s v="Decline Year"/>
  </r>
  <r>
    <n v="1757"/>
    <d v="2015-03-26T00:00:00"/>
    <x v="5"/>
    <x v="9"/>
    <x v="9"/>
    <n v="4303"/>
    <n v="13640.51"/>
    <n v="3.17"/>
    <n v="2786"/>
    <n v="17663.240000000002"/>
    <n v="6.3400000000000007"/>
    <n v="3397"/>
    <n v="18411.740000000002"/>
    <n v="5.4200000000000008"/>
    <n v="1974"/>
    <n v="14074.62"/>
    <n v="7.1300000000000008"/>
    <n v="12460"/>
    <n v="63790.11"/>
    <x v="3"/>
    <x v="4"/>
    <n v="5.1195914927768857"/>
    <s v="Product3"/>
    <x v="0"/>
    <s v="Decline Year"/>
  </r>
  <r>
    <n v="1758"/>
    <d v="2015-03-27T00:00:00"/>
    <x v="5"/>
    <x v="9"/>
    <x v="9"/>
    <n v="303"/>
    <n v="960.51"/>
    <n v="3.17"/>
    <n v="2849"/>
    <n v="18062.66"/>
    <n v="6.34"/>
    <n v="840"/>
    <n v="4552.8"/>
    <n v="5.42"/>
    <n v="1996"/>
    <n v="14231.48"/>
    <n v="7.13"/>
    <n v="5988"/>
    <n v="37807.449999999997"/>
    <x v="3"/>
    <x v="5"/>
    <n v="6.3138694054776217"/>
    <s v="Product2"/>
    <x v="1"/>
    <s v="Decline Year"/>
  </r>
  <r>
    <n v="1759"/>
    <d v="2015-03-28T00:00:00"/>
    <x v="5"/>
    <x v="9"/>
    <x v="9"/>
    <n v="5934"/>
    <n v="18810.78"/>
    <n v="3.17"/>
    <n v="488"/>
    <n v="3093.92"/>
    <n v="6.34"/>
    <n v="2223"/>
    <n v="12048.66"/>
    <n v="5.42"/>
    <n v="1051"/>
    <n v="7493.63"/>
    <n v="7.13"/>
    <n v="9696"/>
    <n v="41446.99"/>
    <x v="3"/>
    <x v="6"/>
    <n v="4.2746483085808578"/>
    <s v="Product1"/>
    <x v="0"/>
    <s v="Decline Year"/>
  </r>
  <r>
    <n v="1760"/>
    <d v="2015-03-29T00:00:00"/>
    <x v="5"/>
    <x v="9"/>
    <x v="9"/>
    <n v="6563"/>
    <n v="20804.71"/>
    <n v="3.17"/>
    <n v="939"/>
    <n v="5953.26"/>
    <n v="6.34"/>
    <n v="2870"/>
    <n v="15555.4"/>
    <n v="5.42"/>
    <n v="1718"/>
    <n v="12249.34"/>
    <n v="7.13"/>
    <n v="12090"/>
    <n v="54562.71"/>
    <x v="3"/>
    <x v="0"/>
    <n v="4.5130446650124068"/>
    <s v="Product1"/>
    <x v="0"/>
    <s v="Decline Year"/>
  </r>
  <r>
    <n v="1761"/>
    <d v="2015-03-30T00:00:00"/>
    <x v="5"/>
    <x v="9"/>
    <x v="9"/>
    <n v="3790"/>
    <n v="12014.3"/>
    <n v="3.17"/>
    <n v="503"/>
    <n v="3189.02"/>
    <n v="6.34"/>
    <n v="4087"/>
    <n v="22151.54"/>
    <n v="5.42"/>
    <n v="1050"/>
    <n v="7486.5"/>
    <n v="7.13"/>
    <n v="9430"/>
    <n v="44841.36"/>
    <x v="3"/>
    <x v="1"/>
    <n v="4.7551813361611881"/>
    <s v="Product3"/>
    <x v="0"/>
    <s v="Decline Year"/>
  </r>
  <r>
    <n v="1762"/>
    <d v="2015-03-31T00:00:00"/>
    <x v="5"/>
    <x v="9"/>
    <x v="9"/>
    <n v="3667"/>
    <n v="11624.39"/>
    <n v="3.17"/>
    <n v="1575"/>
    <n v="9985.5"/>
    <n v="6.34"/>
    <n v="943"/>
    <n v="5111.0600000000004"/>
    <n v="5.4200000000000008"/>
    <n v="1368"/>
    <n v="9753.84"/>
    <n v="7.13"/>
    <n v="7553"/>
    <n v="36474.79"/>
    <x v="3"/>
    <x v="2"/>
    <n v="4.8291791341188937"/>
    <s v="Product1"/>
    <x v="1"/>
    <s v="Decline Year"/>
  </r>
  <r>
    <n v="1763"/>
    <d v="2015-04-01T00:00:00"/>
    <x v="5"/>
    <x v="10"/>
    <x v="10"/>
    <n v="3474"/>
    <n v="11012.58"/>
    <n v="3.17"/>
    <n v="554"/>
    <n v="3512.36"/>
    <n v="6.34"/>
    <n v="1499"/>
    <n v="8124.58"/>
    <n v="5.42"/>
    <n v="890"/>
    <n v="6345.7"/>
    <n v="7.13"/>
    <n v="6417"/>
    <n v="28995.22"/>
    <x v="0"/>
    <x v="3"/>
    <n v="4.5185008570983332"/>
    <s v="Product1"/>
    <x v="1"/>
    <s v="Decline Year"/>
  </r>
  <r>
    <n v="1764"/>
    <d v="2015-04-02T00:00:00"/>
    <x v="5"/>
    <x v="10"/>
    <x v="10"/>
    <n v="270"/>
    <n v="855.9"/>
    <n v="3.17"/>
    <n v="2926"/>
    <n v="18550.84"/>
    <n v="6.34"/>
    <n v="322"/>
    <n v="1745.24"/>
    <n v="5.42"/>
    <n v="1423"/>
    <n v="10145.99"/>
    <n v="7.13"/>
    <n v="4941"/>
    <n v="31297.97"/>
    <x v="0"/>
    <x v="4"/>
    <n v="6.3343392025905692"/>
    <s v="Product2"/>
    <x v="1"/>
    <s v="Decline Year"/>
  </r>
  <r>
    <n v="1765"/>
    <d v="2015-04-03T00:00:00"/>
    <x v="5"/>
    <x v="10"/>
    <x v="10"/>
    <n v="3806"/>
    <n v="12065.02"/>
    <n v="3.17"/>
    <n v="1292"/>
    <n v="8191.28"/>
    <n v="6.34"/>
    <n v="1928"/>
    <n v="10449.76"/>
    <n v="5.42"/>
    <n v="1696"/>
    <n v="12092.48"/>
    <n v="7.13"/>
    <n v="8722"/>
    <n v="42798.54"/>
    <x v="0"/>
    <x v="5"/>
    <n v="4.9069639990827794"/>
    <s v="Product4"/>
    <x v="0"/>
    <s v="Decline Year"/>
  </r>
  <r>
    <n v="1766"/>
    <d v="2015-04-04T00:00:00"/>
    <x v="5"/>
    <x v="10"/>
    <x v="10"/>
    <n v="2585"/>
    <n v="8194.4500000000007"/>
    <n v="3.17"/>
    <n v="1077"/>
    <n v="6828.18"/>
    <n v="6.34"/>
    <n v="4823"/>
    <n v="26140.66"/>
    <n v="5.42"/>
    <n v="285"/>
    <n v="2032.05"/>
    <n v="7.13"/>
    <n v="8770"/>
    <n v="43195.34"/>
    <x v="0"/>
    <x v="6"/>
    <n v="4.9253523375142532"/>
    <s v="Product3"/>
    <x v="0"/>
    <s v="Decline Year"/>
  </r>
  <r>
    <n v="1767"/>
    <d v="2015-04-05T00:00:00"/>
    <x v="5"/>
    <x v="10"/>
    <x v="10"/>
    <n v="2656"/>
    <n v="8419.52"/>
    <n v="3.17"/>
    <n v="2091"/>
    <n v="13256.94"/>
    <n v="6.34"/>
    <n v="1936"/>
    <n v="10493.12"/>
    <n v="5.4200000000000008"/>
    <n v="273"/>
    <n v="1946.49"/>
    <n v="7.13"/>
    <n v="6956"/>
    <n v="34116.07"/>
    <x v="0"/>
    <x v="0"/>
    <n v="4.9045529039677973"/>
    <s v="Product2"/>
    <x v="1"/>
    <s v="Decline Year"/>
  </r>
  <r>
    <n v="1768"/>
    <d v="2015-04-06T00:00:00"/>
    <x v="5"/>
    <x v="10"/>
    <x v="10"/>
    <n v="6865"/>
    <n v="21762.05"/>
    <n v="3.17"/>
    <n v="3867"/>
    <n v="24516.78"/>
    <n v="6.34"/>
    <n v="1986"/>
    <n v="10764.12"/>
    <n v="5.4200000000000008"/>
    <n v="1044"/>
    <n v="7443.72"/>
    <n v="7.13"/>
    <n v="13762"/>
    <n v="64486.67"/>
    <x v="0"/>
    <x v="1"/>
    <n v="4.6858501671268709"/>
    <s v="Product2"/>
    <x v="0"/>
    <s v="Decline Year"/>
  </r>
  <r>
    <n v="1769"/>
    <d v="2015-04-07T00:00:00"/>
    <x v="5"/>
    <x v="10"/>
    <x v="10"/>
    <n v="7126"/>
    <n v="22589.42"/>
    <n v="3.17"/>
    <n v="285"/>
    <n v="1806.9"/>
    <n v="6.3400000000000007"/>
    <n v="2891"/>
    <n v="15669.22"/>
    <n v="5.42"/>
    <n v="1340"/>
    <n v="9554.2000000000007"/>
    <n v="7.1300000000000008"/>
    <n v="11642"/>
    <n v="49619.74"/>
    <x v="0"/>
    <x v="2"/>
    <n v="4.2621319360934544"/>
    <s v="Product1"/>
    <x v="0"/>
    <s v="Decline Year"/>
  </r>
  <r>
    <n v="1770"/>
    <d v="2015-04-08T00:00:00"/>
    <x v="5"/>
    <x v="10"/>
    <x v="10"/>
    <n v="7031"/>
    <n v="22288.27"/>
    <n v="3.17"/>
    <n v="782"/>
    <n v="4957.88"/>
    <n v="6.34"/>
    <n v="337"/>
    <n v="1826.54"/>
    <n v="5.42"/>
    <n v="1021"/>
    <n v="7279.73"/>
    <n v="7.13"/>
    <n v="9171"/>
    <n v="36352.42"/>
    <x v="0"/>
    <x v="3"/>
    <n v="3.9638447279467885"/>
    <s v="Product1"/>
    <x v="1"/>
    <s v="Decline Year"/>
  </r>
  <r>
    <n v="1771"/>
    <d v="2015-04-09T00:00:00"/>
    <x v="5"/>
    <x v="10"/>
    <x v="10"/>
    <n v="6449"/>
    <n v="20443.330000000002"/>
    <n v="3.17"/>
    <n v="2826"/>
    <n v="17916.84"/>
    <n v="6.34"/>
    <n v="3543"/>
    <n v="19203.060000000001"/>
    <n v="5.42"/>
    <n v="787"/>
    <n v="5611.31"/>
    <n v="7.1300000000000008"/>
    <n v="13605"/>
    <n v="63174.54"/>
    <x v="0"/>
    <x v="4"/>
    <n v="4.6434796030871004"/>
    <s v="Product1"/>
    <x v="0"/>
    <s v="Decline Year"/>
  </r>
  <r>
    <n v="1772"/>
    <d v="2015-04-10T00:00:00"/>
    <x v="5"/>
    <x v="10"/>
    <x v="10"/>
    <n v="1855"/>
    <n v="5880.35"/>
    <n v="3.17"/>
    <n v="1690"/>
    <n v="10714.6"/>
    <n v="6.34"/>
    <n v="3610"/>
    <n v="19566.2"/>
    <n v="5.42"/>
    <n v="1282"/>
    <n v="9140.66"/>
    <n v="7.13"/>
    <n v="8437"/>
    <n v="45301.81"/>
    <x v="0"/>
    <x v="5"/>
    <n v="5.3694215953537983"/>
    <s v="Product3"/>
    <x v="0"/>
    <s v="Decline Year"/>
  </r>
  <r>
    <n v="1773"/>
    <d v="2015-04-11T00:00:00"/>
    <x v="5"/>
    <x v="10"/>
    <x v="10"/>
    <n v="7960"/>
    <n v="25233.200000000001"/>
    <n v="3.17"/>
    <n v="1821"/>
    <n v="11545.14"/>
    <n v="6.34"/>
    <n v="2598"/>
    <n v="14081.16"/>
    <n v="5.42"/>
    <n v="1534"/>
    <n v="10937.42"/>
    <n v="7.13"/>
    <n v="13913"/>
    <n v="61796.92"/>
    <x v="0"/>
    <x v="6"/>
    <n v="4.4416675052109538"/>
    <s v="Product1"/>
    <x v="0"/>
    <s v="Decline Year"/>
  </r>
  <r>
    <n v="1774"/>
    <d v="2015-04-12T00:00:00"/>
    <x v="5"/>
    <x v="10"/>
    <x v="10"/>
    <n v="1148"/>
    <n v="3639.16"/>
    <n v="3.17"/>
    <n v="3905"/>
    <n v="24757.7"/>
    <n v="6.34"/>
    <n v="5222"/>
    <n v="28303.24"/>
    <n v="5.42"/>
    <n v="1749"/>
    <n v="12470.37"/>
    <n v="7.1300000000000008"/>
    <n v="12024"/>
    <n v="69170.47"/>
    <x v="0"/>
    <x v="0"/>
    <n v="5.752700432468397"/>
    <s v="Product3"/>
    <x v="0"/>
    <s v="Decline Year"/>
  </r>
  <r>
    <n v="1775"/>
    <d v="2015-04-13T00:00:00"/>
    <x v="5"/>
    <x v="10"/>
    <x v="10"/>
    <n v="5822"/>
    <n v="18455.740000000002"/>
    <n v="3.17"/>
    <n v="2060"/>
    <n v="13060.4"/>
    <n v="6.34"/>
    <n v="1765"/>
    <n v="9566.2999999999993"/>
    <n v="5.42"/>
    <n v="1098"/>
    <n v="7828.74"/>
    <n v="7.13"/>
    <n v="10745"/>
    <n v="48911.18"/>
    <x v="0"/>
    <x v="1"/>
    <n v="4.551994416007445"/>
    <s v="Product1"/>
    <x v="0"/>
    <s v="Decline Year"/>
  </r>
  <r>
    <n v="1776"/>
    <d v="2015-04-14T00:00:00"/>
    <x v="5"/>
    <x v="10"/>
    <x v="10"/>
    <n v="2241"/>
    <n v="7103.97"/>
    <n v="3.17"/>
    <n v="2717"/>
    <n v="17225.78"/>
    <n v="6.34"/>
    <n v="4144"/>
    <n v="22460.48"/>
    <n v="5.42"/>
    <n v="1797"/>
    <n v="12812.61"/>
    <n v="7.13"/>
    <n v="10899"/>
    <n v="59602.84"/>
    <x v="0"/>
    <x v="2"/>
    <n v="5.4686521699238462"/>
    <s v="Product3"/>
    <x v="0"/>
    <s v="Decline Year"/>
  </r>
  <r>
    <n v="1777"/>
    <d v="2015-04-15T00:00:00"/>
    <x v="5"/>
    <x v="10"/>
    <x v="10"/>
    <n v="5392"/>
    <n v="17092.64"/>
    <n v="3.17"/>
    <n v="728"/>
    <n v="4615.5200000000004"/>
    <n v="6.3400000000000007"/>
    <n v="2199"/>
    <n v="11918.58"/>
    <n v="5.42"/>
    <n v="963"/>
    <n v="6866.19"/>
    <n v="7.13"/>
    <n v="9282"/>
    <n v="40492.93"/>
    <x v="0"/>
    <x v="3"/>
    <n v="4.3625220857573801"/>
    <s v="Product1"/>
    <x v="0"/>
    <s v="Decline Year"/>
  </r>
  <r>
    <n v="1778"/>
    <d v="2015-04-16T00:00:00"/>
    <x v="5"/>
    <x v="10"/>
    <x v="10"/>
    <n v="6230"/>
    <n v="19749.099999999999"/>
    <n v="3.17"/>
    <n v="3421"/>
    <n v="21689.14"/>
    <n v="6.34"/>
    <n v="1620"/>
    <n v="8780.4"/>
    <n v="5.42"/>
    <n v="1477"/>
    <n v="10531.01"/>
    <n v="7.13"/>
    <n v="12748"/>
    <n v="60749.65"/>
    <x v="0"/>
    <x v="4"/>
    <n v="4.7654259491684972"/>
    <s v="Product2"/>
    <x v="0"/>
    <s v="Decline Year"/>
  </r>
  <r>
    <n v="1779"/>
    <d v="2015-04-17T00:00:00"/>
    <x v="5"/>
    <x v="10"/>
    <x v="10"/>
    <n v="1822"/>
    <n v="5775.74"/>
    <n v="3.17"/>
    <n v="1896"/>
    <n v="12020.64"/>
    <n v="6.34"/>
    <n v="5958"/>
    <n v="32292.36"/>
    <n v="5.42"/>
    <n v="771"/>
    <n v="5497.23"/>
    <n v="7.129999999999999"/>
    <n v="10447"/>
    <n v="55585.97"/>
    <x v="0"/>
    <x v="5"/>
    <n v="5.3207590695893563"/>
    <s v="Product3"/>
    <x v="0"/>
    <s v="Decline Year"/>
  </r>
  <r>
    <n v="1780"/>
    <d v="2015-04-18T00:00:00"/>
    <x v="5"/>
    <x v="10"/>
    <x v="10"/>
    <n v="7608"/>
    <n v="24117.360000000001"/>
    <n v="3.17"/>
    <n v="1097"/>
    <n v="6954.98"/>
    <n v="6.34"/>
    <n v="882"/>
    <n v="4780.4399999999996"/>
    <n v="5.42"/>
    <n v="877"/>
    <n v="6253.01"/>
    <n v="7.13"/>
    <n v="10464"/>
    <n v="42105.79"/>
    <x v="0"/>
    <x v="6"/>
    <n v="4.0238713685015295"/>
    <s v="Product1"/>
    <x v="0"/>
    <s v="Decline Year"/>
  </r>
  <r>
    <n v="1781"/>
    <d v="2015-04-19T00:00:00"/>
    <x v="5"/>
    <x v="10"/>
    <x v="10"/>
    <n v="790"/>
    <n v="2504.3000000000002"/>
    <n v="3.17"/>
    <n v="2677"/>
    <n v="16972.18"/>
    <n v="6.34"/>
    <n v="966"/>
    <n v="5235.72"/>
    <n v="5.42"/>
    <n v="1553"/>
    <n v="11072.89"/>
    <n v="7.13"/>
    <n v="5986"/>
    <n v="35785.089999999997"/>
    <x v="0"/>
    <x v="0"/>
    <n v="5.9781306381556965"/>
    <s v="Product2"/>
    <x v="1"/>
    <s v="Decline Year"/>
  </r>
  <r>
    <n v="1782"/>
    <d v="2015-04-20T00:00:00"/>
    <x v="5"/>
    <x v="10"/>
    <x v="10"/>
    <n v="1583"/>
    <n v="5018.1099999999997"/>
    <n v="3.17"/>
    <n v="394"/>
    <n v="2497.96"/>
    <n v="6.34"/>
    <n v="5509"/>
    <n v="29858.78"/>
    <n v="5.42"/>
    <n v="428"/>
    <n v="3051.64"/>
    <n v="7.13"/>
    <n v="7914"/>
    <n v="40426.49"/>
    <x v="0"/>
    <x v="1"/>
    <n v="5.1082246651503658"/>
    <s v="Product3"/>
    <x v="0"/>
    <s v="Decline Year"/>
  </r>
  <r>
    <n v="1783"/>
    <d v="2015-04-21T00:00:00"/>
    <x v="5"/>
    <x v="10"/>
    <x v="10"/>
    <n v="4836"/>
    <n v="15330.12"/>
    <n v="3.17"/>
    <n v="1954"/>
    <n v="12388.36"/>
    <n v="6.34"/>
    <n v="3311"/>
    <n v="17945.62"/>
    <n v="5.42"/>
    <n v="1450"/>
    <n v="10338.5"/>
    <n v="7.13"/>
    <n v="11551"/>
    <n v="56002.6"/>
    <x v="0"/>
    <x v="2"/>
    <n v="4.8482901913254262"/>
    <s v="Product3"/>
    <x v="0"/>
    <s v="Decline Year"/>
  </r>
  <r>
    <n v="1784"/>
    <d v="2015-04-22T00:00:00"/>
    <x v="5"/>
    <x v="10"/>
    <x v="10"/>
    <n v="3366"/>
    <n v="10670.22"/>
    <n v="3.17"/>
    <n v="1398"/>
    <n v="8863.32"/>
    <n v="6.34"/>
    <n v="2228"/>
    <n v="12075.76"/>
    <n v="5.42"/>
    <n v="254"/>
    <n v="1811.02"/>
    <n v="7.13"/>
    <n v="7246"/>
    <n v="33420.32"/>
    <x v="0"/>
    <x v="3"/>
    <n v="4.6122439966878277"/>
    <s v="Product3"/>
    <x v="1"/>
    <s v="Decline Year"/>
  </r>
  <r>
    <n v="1785"/>
    <d v="2015-04-23T00:00:00"/>
    <x v="5"/>
    <x v="10"/>
    <x v="10"/>
    <n v="5392"/>
    <n v="17092.64"/>
    <n v="3.17"/>
    <n v="2172"/>
    <n v="13770.48"/>
    <n v="6.34"/>
    <n v="3449"/>
    <n v="18693.580000000002"/>
    <n v="5.4200000000000008"/>
    <n v="265"/>
    <n v="1889.45"/>
    <n v="7.13"/>
    <n v="11278"/>
    <n v="51446.15"/>
    <x v="0"/>
    <x v="4"/>
    <n v="4.561637701720163"/>
    <s v="Product3"/>
    <x v="0"/>
    <s v="Decline Year"/>
  </r>
  <r>
    <n v="1786"/>
    <d v="2015-04-24T00:00:00"/>
    <x v="5"/>
    <x v="10"/>
    <x v="10"/>
    <n v="3040"/>
    <n v="9636.7999999999993"/>
    <n v="3.17"/>
    <n v="2183"/>
    <n v="13840.22"/>
    <n v="6.34"/>
    <n v="504"/>
    <n v="2731.68"/>
    <n v="5.42"/>
    <n v="255"/>
    <n v="1818.15"/>
    <n v="7.1300000000000008"/>
    <n v="5982"/>
    <n v="28026.85"/>
    <x v="0"/>
    <x v="5"/>
    <n v="4.6851972584419928"/>
    <s v="Product2"/>
    <x v="1"/>
    <s v="Decline Year"/>
  </r>
  <r>
    <n v="1787"/>
    <d v="2015-04-25T00:00:00"/>
    <x v="5"/>
    <x v="10"/>
    <x v="10"/>
    <n v="556"/>
    <n v="1762.52"/>
    <n v="3.17"/>
    <n v="2120"/>
    <n v="13440.8"/>
    <n v="6.34"/>
    <n v="2819"/>
    <n v="15278.98"/>
    <n v="5.42"/>
    <n v="1579"/>
    <n v="11258.27"/>
    <n v="7.13"/>
    <n v="7074"/>
    <n v="41740.57"/>
    <x v="0"/>
    <x v="6"/>
    <n v="5.9005612100650264"/>
    <s v="Product3"/>
    <x v="0"/>
    <s v="Decline Year"/>
  </r>
  <r>
    <n v="1788"/>
    <d v="2015-04-26T00:00:00"/>
    <x v="5"/>
    <x v="10"/>
    <x v="10"/>
    <n v="404"/>
    <n v="1280.68"/>
    <n v="3.17"/>
    <n v="3206"/>
    <n v="20326.04"/>
    <n v="6.34"/>
    <n v="1673"/>
    <n v="9067.66"/>
    <n v="5.42"/>
    <n v="1631"/>
    <n v="11629.03"/>
    <n v="7.1300000000000008"/>
    <n v="6914"/>
    <n v="42303.41"/>
    <x v="0"/>
    <x v="0"/>
    <n v="6.1185146080416555"/>
    <s v="Product2"/>
    <x v="0"/>
    <s v="Decline Year"/>
  </r>
  <r>
    <n v="1789"/>
    <d v="2015-04-27T00:00:00"/>
    <x v="5"/>
    <x v="10"/>
    <x v="10"/>
    <n v="3749"/>
    <n v="11884.33"/>
    <n v="3.17"/>
    <n v="1988"/>
    <n v="12603.92"/>
    <n v="6.34"/>
    <n v="4147"/>
    <n v="22476.74"/>
    <n v="5.4200000000000008"/>
    <n v="1367"/>
    <n v="9746.7099999999991"/>
    <n v="7.129999999999999"/>
    <n v="11251"/>
    <n v="56711.7"/>
    <x v="0"/>
    <x v="1"/>
    <n v="5.0405919473824543"/>
    <s v="Product3"/>
    <x v="0"/>
    <s v="Decline Year"/>
  </r>
  <r>
    <n v="1790"/>
    <d v="2015-04-28T00:00:00"/>
    <x v="5"/>
    <x v="10"/>
    <x v="10"/>
    <n v="5153"/>
    <n v="16335.01"/>
    <n v="3.17"/>
    <n v="1833"/>
    <n v="11621.22"/>
    <n v="6.34"/>
    <n v="5625"/>
    <n v="30487.5"/>
    <n v="5.42"/>
    <n v="1134"/>
    <n v="8085.42"/>
    <n v="7.13"/>
    <n v="13745"/>
    <n v="66529.149999999994"/>
    <x v="0"/>
    <x v="2"/>
    <n v="4.8402437249909056"/>
    <s v="Product3"/>
    <x v="0"/>
    <s v="Decline Year"/>
  </r>
  <r>
    <n v="1791"/>
    <d v="2015-04-29T00:00:00"/>
    <x v="5"/>
    <x v="10"/>
    <x v="10"/>
    <n v="7309"/>
    <n v="23169.53"/>
    <n v="3.17"/>
    <n v="997"/>
    <n v="6320.98"/>
    <n v="6.34"/>
    <n v="4216"/>
    <n v="22850.720000000001"/>
    <n v="5.42"/>
    <n v="799"/>
    <n v="5696.87"/>
    <n v="7.13"/>
    <n v="13321"/>
    <n v="58038.1"/>
    <x v="0"/>
    <x v="3"/>
    <n v="4.3568876210494709"/>
    <s v="Product1"/>
    <x v="0"/>
    <s v="Decline Year"/>
  </r>
  <r>
    <n v="1792"/>
    <d v="2015-04-30T00:00:00"/>
    <x v="5"/>
    <x v="10"/>
    <x v="10"/>
    <n v="5590"/>
    <n v="17720.3"/>
    <n v="3.17"/>
    <n v="3064"/>
    <n v="19425.759999999998"/>
    <n v="6.34"/>
    <n v="5539"/>
    <n v="30021.38"/>
    <n v="5.42"/>
    <n v="1706"/>
    <n v="12163.78"/>
    <n v="7.1300000000000008"/>
    <n v="15899"/>
    <n v="79331.22"/>
    <x v="0"/>
    <x v="4"/>
    <n v="4.9896987231901377"/>
    <s v="Product3"/>
    <x v="2"/>
    <s v="Decline Year"/>
  </r>
  <r>
    <n v="1793"/>
    <d v="2015-05-01T00:00:00"/>
    <x v="5"/>
    <x v="11"/>
    <x v="11"/>
    <n v="7859"/>
    <n v="24913.03"/>
    <n v="3.17"/>
    <n v="638"/>
    <n v="4044.92"/>
    <n v="6.34"/>
    <n v="4796"/>
    <n v="25994.32"/>
    <n v="5.42"/>
    <n v="1898"/>
    <n v="13532.74"/>
    <n v="7.13"/>
    <n v="15191"/>
    <n v="68485.009999999995"/>
    <x v="0"/>
    <x v="5"/>
    <n v="4.508262128892107"/>
    <s v="Product3"/>
    <x v="0"/>
    <s v="Decline Year"/>
  </r>
  <r>
    <n v="1794"/>
    <d v="2015-05-02T00:00:00"/>
    <x v="5"/>
    <x v="11"/>
    <x v="11"/>
    <n v="3226"/>
    <n v="10226.42"/>
    <n v="3.17"/>
    <n v="3993"/>
    <n v="25315.62"/>
    <n v="6.34"/>
    <n v="2292"/>
    <n v="12422.64"/>
    <n v="5.42"/>
    <n v="1535"/>
    <n v="10944.55"/>
    <n v="7.13"/>
    <n v="11046"/>
    <n v="58909.23"/>
    <x v="0"/>
    <x v="6"/>
    <n v="5.3330825638240089"/>
    <s v="Product2"/>
    <x v="0"/>
    <s v="Decline Year"/>
  </r>
  <r>
    <n v="1795"/>
    <d v="2015-05-03T00:00:00"/>
    <x v="5"/>
    <x v="11"/>
    <x v="11"/>
    <n v="1111"/>
    <n v="3521.87"/>
    <n v="3.17"/>
    <n v="3667"/>
    <n v="23248.78"/>
    <n v="6.34"/>
    <n v="4582"/>
    <n v="24834.44"/>
    <n v="5.42"/>
    <n v="787"/>
    <n v="5611.31"/>
    <n v="7.1300000000000008"/>
    <n v="10147"/>
    <n v="57216.4"/>
    <x v="0"/>
    <x v="0"/>
    <n v="5.6387503695673598"/>
    <s v="Product3"/>
    <x v="0"/>
    <s v="Decline Year"/>
  </r>
  <r>
    <n v="1796"/>
    <d v="2015-05-04T00:00:00"/>
    <x v="5"/>
    <x v="11"/>
    <x v="11"/>
    <n v="5664"/>
    <n v="17954.88"/>
    <n v="3.17"/>
    <n v="1678"/>
    <n v="10638.52"/>
    <n v="6.34"/>
    <n v="1699"/>
    <n v="9208.58"/>
    <n v="5.42"/>
    <n v="1921"/>
    <n v="13696.73"/>
    <n v="7.13"/>
    <n v="10962"/>
    <n v="51498.71"/>
    <x v="0"/>
    <x v="1"/>
    <n v="4.697930122240467"/>
    <s v="Product1"/>
    <x v="0"/>
    <s v="Decline Year"/>
  </r>
  <r>
    <n v="1797"/>
    <d v="2015-05-05T00:00:00"/>
    <x v="5"/>
    <x v="11"/>
    <x v="11"/>
    <n v="1566"/>
    <n v="4964.22"/>
    <n v="3.17"/>
    <n v="3435"/>
    <n v="21777.9"/>
    <n v="6.3400000000000007"/>
    <n v="1383"/>
    <n v="7495.86"/>
    <n v="5.42"/>
    <n v="438"/>
    <n v="3122.94"/>
    <n v="7.13"/>
    <n v="6822"/>
    <n v="37360.92"/>
    <x v="0"/>
    <x v="2"/>
    <n v="5.4765347405452944"/>
    <s v="Product2"/>
    <x v="1"/>
    <s v="Decline Year"/>
  </r>
  <r>
    <n v="1798"/>
    <d v="2015-05-06T00:00:00"/>
    <x v="5"/>
    <x v="11"/>
    <x v="11"/>
    <n v="840"/>
    <n v="2662.8"/>
    <n v="3.17"/>
    <n v="3865"/>
    <n v="24504.1"/>
    <n v="6.34"/>
    <n v="3821"/>
    <n v="20709.82"/>
    <n v="5.42"/>
    <n v="1623"/>
    <n v="11571.99"/>
    <n v="7.13"/>
    <n v="10149"/>
    <n v="59448.71"/>
    <x v="0"/>
    <x v="3"/>
    <n v="5.8575928662922454"/>
    <s v="Product2"/>
    <x v="0"/>
    <s v="Decline Year"/>
  </r>
  <r>
    <n v="1799"/>
    <d v="2015-05-07T00:00:00"/>
    <x v="5"/>
    <x v="11"/>
    <x v="11"/>
    <n v="2613"/>
    <n v="8283.2099999999991"/>
    <n v="3.17"/>
    <n v="3466"/>
    <n v="21974.44"/>
    <n v="6.34"/>
    <n v="4814"/>
    <n v="26091.88"/>
    <n v="5.42"/>
    <n v="1090"/>
    <n v="7771.7"/>
    <n v="7.13"/>
    <n v="11983"/>
    <n v="64121.23"/>
    <x v="0"/>
    <x v="4"/>
    <n v="5.3510164399566058"/>
    <s v="Product3"/>
    <x v="0"/>
    <s v="Decline Year"/>
  </r>
  <r>
    <n v="1800"/>
    <d v="2015-05-08T00:00:00"/>
    <x v="5"/>
    <x v="11"/>
    <x v="11"/>
    <n v="6321"/>
    <n v="20037.57"/>
    <n v="3.17"/>
    <n v="2508"/>
    <n v="15900.72"/>
    <n v="6.34"/>
    <n v="3134"/>
    <n v="16986.28"/>
    <n v="5.42"/>
    <n v="1069"/>
    <n v="7621.97"/>
    <n v="7.13"/>
    <n v="13032"/>
    <n v="60546.54"/>
    <x v="0"/>
    <x v="5"/>
    <n v="4.6459898710865559"/>
    <s v="Product1"/>
    <x v="0"/>
    <s v="Decline Year"/>
  </r>
  <r>
    <n v="1801"/>
    <d v="2015-05-09T00:00:00"/>
    <x v="5"/>
    <x v="11"/>
    <x v="11"/>
    <n v="1015"/>
    <n v="3217.55"/>
    <n v="3.17"/>
    <n v="3254"/>
    <n v="20630.36"/>
    <n v="6.34"/>
    <n v="3852"/>
    <n v="20877.84"/>
    <n v="5.42"/>
    <n v="289"/>
    <n v="2060.5700000000002"/>
    <n v="7.1300000000000008"/>
    <n v="8410"/>
    <n v="46786.32"/>
    <x v="0"/>
    <x v="6"/>
    <n v="5.5631771700356714"/>
    <s v="Product3"/>
    <x v="0"/>
    <s v="Decline Year"/>
  </r>
  <r>
    <n v="1802"/>
    <d v="2015-05-10T00:00:00"/>
    <x v="5"/>
    <x v="11"/>
    <x v="11"/>
    <n v="1607"/>
    <n v="5094.1899999999996"/>
    <n v="3.17"/>
    <n v="2811"/>
    <n v="17821.740000000002"/>
    <n v="6.3400000000000007"/>
    <n v="3203"/>
    <n v="17360.259999999998"/>
    <n v="5.42"/>
    <n v="728"/>
    <n v="5190.6400000000003"/>
    <n v="7.1300000000000008"/>
    <n v="8349"/>
    <n v="45466.83"/>
    <x v="0"/>
    <x v="0"/>
    <n v="5.4457815307222424"/>
    <s v="Product2"/>
    <x v="0"/>
    <s v="Decline Year"/>
  </r>
  <r>
    <n v="1803"/>
    <d v="2015-05-11T00:00:00"/>
    <x v="5"/>
    <x v="11"/>
    <x v="11"/>
    <n v="264"/>
    <n v="836.88"/>
    <n v="3.17"/>
    <n v="3218"/>
    <n v="20402.12"/>
    <n v="6.34"/>
    <n v="1480"/>
    <n v="8021.6"/>
    <n v="5.42"/>
    <n v="1054"/>
    <n v="7515.02"/>
    <n v="7.1300000000000008"/>
    <n v="6016"/>
    <n v="36775.620000000003"/>
    <x v="0"/>
    <x v="1"/>
    <n v="6.1129687500000003"/>
    <s v="Product2"/>
    <x v="1"/>
    <s v="Decline Year"/>
  </r>
  <r>
    <n v="1804"/>
    <d v="2015-05-12T00:00:00"/>
    <x v="5"/>
    <x v="11"/>
    <x v="11"/>
    <n v="4898"/>
    <n v="15526.66"/>
    <n v="3.17"/>
    <n v="2697"/>
    <n v="17098.98"/>
    <n v="6.34"/>
    <n v="1997"/>
    <n v="10823.74"/>
    <n v="5.42"/>
    <n v="380"/>
    <n v="2709.4"/>
    <n v="7.13"/>
    <n v="9972"/>
    <n v="46158.78"/>
    <x v="0"/>
    <x v="2"/>
    <n v="4.628838748495788"/>
    <s v="Product2"/>
    <x v="0"/>
    <s v="Decline Year"/>
  </r>
  <r>
    <n v="1805"/>
    <d v="2015-05-13T00:00:00"/>
    <x v="5"/>
    <x v="11"/>
    <x v="11"/>
    <n v="7448"/>
    <n v="23610.16"/>
    <n v="3.17"/>
    <n v="2178"/>
    <n v="13808.52"/>
    <n v="6.34"/>
    <n v="2094"/>
    <n v="11349.48"/>
    <n v="5.42"/>
    <n v="1663"/>
    <n v="11857.19"/>
    <n v="7.13"/>
    <n v="13383"/>
    <n v="60625.35"/>
    <x v="0"/>
    <x v="3"/>
    <n v="4.5300268997982513"/>
    <s v="Product1"/>
    <x v="0"/>
    <s v="Decline Year"/>
  </r>
  <r>
    <n v="1806"/>
    <d v="2015-05-14T00:00:00"/>
    <x v="5"/>
    <x v="11"/>
    <x v="11"/>
    <n v="2775"/>
    <n v="8796.75"/>
    <n v="3.17"/>
    <n v="2005"/>
    <n v="12711.7"/>
    <n v="6.3400000000000007"/>
    <n v="2648"/>
    <n v="14352.16"/>
    <n v="5.42"/>
    <n v="934"/>
    <n v="6659.42"/>
    <n v="7.13"/>
    <n v="8362"/>
    <n v="42520.03"/>
    <x v="0"/>
    <x v="4"/>
    <n v="5.0849115044247784"/>
    <s v="Product3"/>
    <x v="0"/>
    <s v="Decline Year"/>
  </r>
  <r>
    <n v="1807"/>
    <d v="2015-05-15T00:00:00"/>
    <x v="5"/>
    <x v="11"/>
    <x v="11"/>
    <n v="7658"/>
    <n v="24275.86"/>
    <n v="3.17"/>
    <n v="2520"/>
    <n v="15976.8"/>
    <n v="6.34"/>
    <n v="4831"/>
    <n v="26184.02"/>
    <n v="5.42"/>
    <n v="754"/>
    <n v="5376.02"/>
    <n v="7.1300000000000008"/>
    <n v="15763"/>
    <n v="71812.7"/>
    <x v="0"/>
    <x v="5"/>
    <n v="4.5557761847364082"/>
    <s v="Product3"/>
    <x v="2"/>
    <s v="Decline Year"/>
  </r>
  <r>
    <n v="1808"/>
    <d v="2015-05-16T00:00:00"/>
    <x v="5"/>
    <x v="11"/>
    <x v="11"/>
    <n v="6743"/>
    <n v="21375.31"/>
    <n v="3.17"/>
    <n v="3241"/>
    <n v="20547.939999999999"/>
    <n v="6.34"/>
    <n v="3984"/>
    <n v="21593.279999999999"/>
    <n v="5.42"/>
    <n v="634"/>
    <n v="4520.42"/>
    <n v="7.13"/>
    <n v="14602"/>
    <n v="68036.95"/>
    <x v="0"/>
    <x v="6"/>
    <n v="4.659426790850568"/>
    <s v="Product3"/>
    <x v="0"/>
    <s v="Decline Year"/>
  </r>
  <r>
    <n v="1809"/>
    <d v="2015-05-17T00:00:00"/>
    <x v="5"/>
    <x v="11"/>
    <x v="11"/>
    <n v="1177"/>
    <n v="3731.09"/>
    <n v="3.17"/>
    <n v="966"/>
    <n v="6124.44"/>
    <n v="6.34"/>
    <n v="5356"/>
    <n v="29029.52"/>
    <n v="5.42"/>
    <n v="1483"/>
    <n v="10573.79"/>
    <n v="7.1300000000000008"/>
    <n v="8982"/>
    <n v="49458.84"/>
    <x v="0"/>
    <x v="0"/>
    <n v="5.506439545758183"/>
    <s v="Product3"/>
    <x v="0"/>
    <s v="Decline Year"/>
  </r>
  <r>
    <n v="1810"/>
    <d v="2015-05-18T00:00:00"/>
    <x v="5"/>
    <x v="11"/>
    <x v="11"/>
    <n v="371"/>
    <n v="1176.07"/>
    <n v="3.17"/>
    <n v="516"/>
    <n v="3271.44"/>
    <n v="6.34"/>
    <n v="946"/>
    <n v="5127.32"/>
    <n v="5.42"/>
    <n v="1180"/>
    <n v="8413.4"/>
    <n v="7.13"/>
    <n v="3013"/>
    <n v="17988.23"/>
    <x v="0"/>
    <x v="1"/>
    <n v="5.9702057749751081"/>
    <s v="Product4"/>
    <x v="1"/>
    <s v="Decline Year"/>
  </r>
  <r>
    <n v="1811"/>
    <d v="2015-05-19T00:00:00"/>
    <x v="5"/>
    <x v="11"/>
    <x v="11"/>
    <n v="2088"/>
    <n v="6618.96"/>
    <n v="3.17"/>
    <n v="2209"/>
    <n v="14005.06"/>
    <n v="6.34"/>
    <n v="976"/>
    <n v="5289.92"/>
    <n v="5.42"/>
    <n v="1058"/>
    <n v="7543.54"/>
    <n v="7.13"/>
    <n v="6331"/>
    <n v="33457.480000000003"/>
    <x v="0"/>
    <x v="2"/>
    <n v="5.2847069973148004"/>
    <s v="Product2"/>
    <x v="1"/>
    <s v="Decline Year"/>
  </r>
  <r>
    <n v="1812"/>
    <d v="2015-05-20T00:00:00"/>
    <x v="5"/>
    <x v="11"/>
    <x v="11"/>
    <n v="458"/>
    <n v="1451.86"/>
    <n v="3.17"/>
    <n v="3533"/>
    <n v="22399.22"/>
    <n v="6.3400000000000007"/>
    <n v="1960"/>
    <n v="10623.2"/>
    <n v="5.42"/>
    <n v="1285"/>
    <n v="9162.0499999999993"/>
    <n v="7.129999999999999"/>
    <n v="7236"/>
    <n v="43636.33"/>
    <x v="0"/>
    <x v="3"/>
    <n v="6.0304491431730236"/>
    <s v="Product2"/>
    <x v="0"/>
    <s v="Decline Year"/>
  </r>
  <r>
    <n v="1813"/>
    <d v="2015-05-21T00:00:00"/>
    <x v="5"/>
    <x v="11"/>
    <x v="11"/>
    <n v="4480"/>
    <n v="14201.6"/>
    <n v="3.17"/>
    <n v="1987"/>
    <n v="12597.58"/>
    <n v="6.34"/>
    <n v="1615"/>
    <n v="8753.2999999999993"/>
    <n v="5.42"/>
    <n v="305"/>
    <n v="2174.65"/>
    <n v="7.13"/>
    <n v="8387"/>
    <n v="37727.129999999997"/>
    <x v="0"/>
    <x v="4"/>
    <n v="4.4982866340765471"/>
    <s v="Product1"/>
    <x v="1"/>
    <s v="Decline Year"/>
  </r>
  <r>
    <n v="1814"/>
    <d v="2015-05-22T00:00:00"/>
    <x v="5"/>
    <x v="11"/>
    <x v="11"/>
    <n v="7632"/>
    <n v="24193.439999999999"/>
    <n v="3.17"/>
    <n v="1301"/>
    <n v="8248.34"/>
    <n v="6.34"/>
    <n v="5971"/>
    <n v="32362.82"/>
    <n v="5.42"/>
    <n v="969"/>
    <n v="6908.97"/>
    <n v="7.13"/>
    <n v="15873"/>
    <n v="71713.570000000007"/>
    <x v="0"/>
    <x v="5"/>
    <n v="4.5179594279594282"/>
    <s v="Product3"/>
    <x v="2"/>
    <s v="Decline Year"/>
  </r>
  <r>
    <n v="1815"/>
    <d v="2015-05-23T00:00:00"/>
    <x v="5"/>
    <x v="11"/>
    <x v="11"/>
    <n v="1259"/>
    <n v="3991.03"/>
    <n v="3.17"/>
    <n v="1468"/>
    <n v="9307.1200000000008"/>
    <n v="6.3400000000000007"/>
    <n v="2138"/>
    <n v="11587.96"/>
    <n v="5.42"/>
    <n v="1920"/>
    <n v="13689.6"/>
    <n v="7.13"/>
    <n v="6785"/>
    <n v="38575.71"/>
    <x v="0"/>
    <x v="6"/>
    <n v="5.6854399410464262"/>
    <s v="Product4"/>
    <x v="1"/>
    <s v="Decline Year"/>
  </r>
  <r>
    <n v="1816"/>
    <d v="2015-05-24T00:00:00"/>
    <x v="5"/>
    <x v="11"/>
    <x v="11"/>
    <n v="1091"/>
    <n v="3458.47"/>
    <n v="3.17"/>
    <n v="1080"/>
    <n v="6847.2"/>
    <n v="6.34"/>
    <n v="5440"/>
    <n v="29484.799999999999"/>
    <n v="5.42"/>
    <n v="1118"/>
    <n v="7971.34"/>
    <n v="7.13"/>
    <n v="8729"/>
    <n v="47761.81"/>
    <x v="0"/>
    <x v="0"/>
    <n v="5.4716244701569474"/>
    <s v="Product3"/>
    <x v="0"/>
    <s v="Decline Year"/>
  </r>
  <r>
    <n v="1817"/>
    <d v="2015-05-25T00:00:00"/>
    <x v="5"/>
    <x v="11"/>
    <x v="11"/>
    <n v="3149"/>
    <n v="9982.33"/>
    <n v="3.17"/>
    <n v="1625"/>
    <n v="10302.5"/>
    <n v="6.34"/>
    <n v="4475"/>
    <n v="24254.5"/>
    <n v="5.42"/>
    <n v="1631"/>
    <n v="11629.03"/>
    <n v="7.1300000000000008"/>
    <n v="10880"/>
    <n v="56168.36"/>
    <x v="0"/>
    <x v="1"/>
    <n v="5.1625330882352944"/>
    <s v="Product3"/>
    <x v="0"/>
    <s v="Decline Year"/>
  </r>
  <r>
    <n v="1818"/>
    <d v="2015-05-26T00:00:00"/>
    <x v="5"/>
    <x v="11"/>
    <x v="11"/>
    <n v="448"/>
    <n v="1420.16"/>
    <n v="3.17"/>
    <n v="2329"/>
    <n v="14765.86"/>
    <n v="6.34"/>
    <n v="4049"/>
    <n v="21945.58"/>
    <n v="5.4200000000000008"/>
    <n v="1466"/>
    <n v="10452.58"/>
    <n v="7.13"/>
    <n v="8292"/>
    <n v="48584.18"/>
    <x v="0"/>
    <x v="2"/>
    <n v="5.8591630487216593"/>
    <s v="Product3"/>
    <x v="0"/>
    <s v="Decline Year"/>
  </r>
  <r>
    <n v="1819"/>
    <d v="2015-05-27T00:00:00"/>
    <x v="5"/>
    <x v="11"/>
    <x v="11"/>
    <n v="975"/>
    <n v="3090.75"/>
    <n v="3.17"/>
    <n v="2662"/>
    <n v="16877.080000000002"/>
    <n v="6.3400000000000007"/>
    <n v="1619"/>
    <n v="8774.98"/>
    <n v="5.42"/>
    <n v="393"/>
    <n v="2802.09"/>
    <n v="7.1300000000000008"/>
    <n v="5649"/>
    <n v="31544.9"/>
    <x v="0"/>
    <x v="3"/>
    <n v="5.58415648787396"/>
    <s v="Product2"/>
    <x v="1"/>
    <s v="Decline Year"/>
  </r>
  <r>
    <n v="1820"/>
    <d v="2015-05-28T00:00:00"/>
    <x v="5"/>
    <x v="11"/>
    <x v="11"/>
    <n v="1898"/>
    <n v="6016.66"/>
    <n v="3.17"/>
    <n v="2195"/>
    <n v="13916.3"/>
    <n v="6.34"/>
    <n v="3338"/>
    <n v="18091.96"/>
    <n v="5.42"/>
    <n v="413"/>
    <n v="2944.69"/>
    <n v="7.13"/>
    <n v="7844"/>
    <n v="40969.61"/>
    <x v="0"/>
    <x v="4"/>
    <n v="5.2230507394186638"/>
    <s v="Product3"/>
    <x v="0"/>
    <s v="Decline Year"/>
  </r>
  <r>
    <n v="1821"/>
    <d v="2015-05-29T00:00:00"/>
    <x v="5"/>
    <x v="11"/>
    <x v="11"/>
    <n v="5730"/>
    <n v="18164.099999999999"/>
    <n v="3.17"/>
    <n v="409"/>
    <n v="2593.06"/>
    <n v="6.34"/>
    <n v="2429"/>
    <n v="13165.18"/>
    <n v="5.42"/>
    <n v="1403"/>
    <n v="10003.39"/>
    <n v="7.13"/>
    <n v="9971"/>
    <n v="43925.73"/>
    <x v="0"/>
    <x v="5"/>
    <n v="4.4053485106809749"/>
    <s v="Product1"/>
    <x v="0"/>
    <s v="Decline Year"/>
  </r>
  <r>
    <n v="1822"/>
    <d v="2015-05-30T00:00:00"/>
    <x v="5"/>
    <x v="11"/>
    <x v="11"/>
    <n v="5251"/>
    <n v="16645.669999999998"/>
    <n v="3.17"/>
    <n v="1426"/>
    <n v="9040.84"/>
    <n v="6.34"/>
    <n v="5071"/>
    <n v="27484.82"/>
    <n v="5.42"/>
    <n v="1522"/>
    <n v="10851.86"/>
    <n v="7.1300000000000008"/>
    <n v="13270"/>
    <n v="64023.19"/>
    <x v="0"/>
    <x v="6"/>
    <n v="4.8246563677467975"/>
    <s v="Product3"/>
    <x v="0"/>
    <s v="Decline Year"/>
  </r>
  <r>
    <n v="1823"/>
    <d v="2015-05-31T00:00:00"/>
    <x v="5"/>
    <x v="11"/>
    <x v="11"/>
    <n v="4606"/>
    <n v="14601.02"/>
    <n v="3.17"/>
    <n v="592"/>
    <n v="3753.28"/>
    <n v="6.3400000000000007"/>
    <n v="316"/>
    <n v="1712.72"/>
    <n v="5.42"/>
    <n v="630"/>
    <n v="4491.8999999999996"/>
    <n v="7.129999999999999"/>
    <n v="6144"/>
    <n v="24558.92"/>
    <x v="0"/>
    <x v="0"/>
    <n v="3.9972200520833332"/>
    <s v="Product1"/>
    <x v="1"/>
    <s v="Decline Year"/>
  </r>
  <r>
    <n v="1824"/>
    <d v="2015-06-01T00:00:00"/>
    <x v="5"/>
    <x v="0"/>
    <x v="0"/>
    <n v="3253"/>
    <n v="10312.01"/>
    <n v="3.17"/>
    <n v="1280"/>
    <n v="8115.2"/>
    <n v="6.34"/>
    <n v="4288"/>
    <n v="23240.959999999999"/>
    <n v="5.42"/>
    <n v="1129"/>
    <n v="8049.77"/>
    <n v="7.1300000000000008"/>
    <n v="9950"/>
    <n v="49717.94"/>
    <x v="0"/>
    <x v="1"/>
    <n v="4.9967778894472366"/>
    <s v="Product3"/>
    <x v="0"/>
    <s v="Decline Year"/>
  </r>
  <r>
    <n v="1825"/>
    <d v="2015-06-02T00:00:00"/>
    <x v="5"/>
    <x v="0"/>
    <x v="0"/>
    <n v="916"/>
    <n v="2903.72"/>
    <n v="3.17"/>
    <n v="2902"/>
    <n v="18398.68"/>
    <n v="6.34"/>
    <n v="4251"/>
    <n v="23040.42"/>
    <n v="5.42"/>
    <n v="295"/>
    <n v="2103.35"/>
    <n v="7.13"/>
    <n v="8364"/>
    <n v="46446.17"/>
    <x v="0"/>
    <x v="2"/>
    <n v="5.5531049736967955"/>
    <s v="Product3"/>
    <x v="0"/>
    <s v="Decline Year"/>
  </r>
  <r>
    <n v="1826"/>
    <d v="2015-06-03T00:00:00"/>
    <x v="5"/>
    <x v="0"/>
    <x v="0"/>
    <n v="7425"/>
    <n v="23537.25"/>
    <n v="3.17"/>
    <n v="798"/>
    <n v="5059.32"/>
    <n v="6.34"/>
    <n v="1468"/>
    <n v="7956.56"/>
    <n v="5.42"/>
    <n v="1935"/>
    <n v="13796.55"/>
    <n v="7.13"/>
    <n v="11626"/>
    <n v="50349.68"/>
    <x v="0"/>
    <x v="3"/>
    <n v="4.3307827283674527"/>
    <s v="Product1"/>
    <x v="0"/>
    <s v="Decline Year"/>
  </r>
  <r>
    <n v="1827"/>
    <d v="2015-06-04T00:00:00"/>
    <x v="5"/>
    <x v="0"/>
    <x v="0"/>
    <n v="6958"/>
    <n v="22056.86"/>
    <n v="3.17"/>
    <n v="3428"/>
    <n v="21733.52"/>
    <n v="6.34"/>
    <n v="5713"/>
    <n v="30964.46"/>
    <n v="5.42"/>
    <n v="1379"/>
    <n v="9832.27"/>
    <n v="7.13"/>
    <n v="17478"/>
    <n v="84587.11"/>
    <x v="0"/>
    <x v="4"/>
    <n v="4.8396332532326349"/>
    <s v="Product3"/>
    <x v="2"/>
    <s v="Decline Year"/>
  </r>
  <r>
    <n v="1828"/>
    <d v="2015-06-05T00:00:00"/>
    <x v="5"/>
    <x v="0"/>
    <x v="0"/>
    <n v="7647"/>
    <n v="24240.99"/>
    <n v="3.17"/>
    <n v="675"/>
    <n v="4279.5"/>
    <n v="6.34"/>
    <n v="3831"/>
    <n v="20764.02"/>
    <n v="5.42"/>
    <n v="1832"/>
    <n v="13062.16"/>
    <n v="7.13"/>
    <n v="13985"/>
    <n v="62346.67"/>
    <x v="0"/>
    <x v="5"/>
    <n v="4.4581101179835541"/>
    <s v="Product1"/>
    <x v="0"/>
    <s v="Decline Year"/>
  </r>
  <r>
    <n v="1829"/>
    <d v="2015-06-06T00:00:00"/>
    <x v="5"/>
    <x v="0"/>
    <x v="0"/>
    <n v="1767"/>
    <n v="5601.39"/>
    <n v="3.17"/>
    <n v="1185"/>
    <n v="7512.9"/>
    <n v="6.34"/>
    <n v="4598"/>
    <n v="24921.16"/>
    <n v="5.42"/>
    <n v="687"/>
    <n v="4898.3100000000004"/>
    <n v="7.1300000000000008"/>
    <n v="8237"/>
    <n v="42933.760000000002"/>
    <x v="0"/>
    <x v="6"/>
    <n v="5.2123054510137186"/>
    <s v="Product3"/>
    <x v="0"/>
    <s v="Decline Year"/>
  </r>
  <r>
    <n v="1830"/>
    <d v="2015-06-07T00:00:00"/>
    <x v="5"/>
    <x v="0"/>
    <x v="0"/>
    <n v="4762"/>
    <n v="15095.54"/>
    <n v="3.17"/>
    <n v="2380"/>
    <n v="15089.2"/>
    <n v="6.3400000000000007"/>
    <n v="323"/>
    <n v="1750.66"/>
    <n v="5.42"/>
    <n v="711"/>
    <n v="5069.43"/>
    <n v="7.1300000000000008"/>
    <n v="8176"/>
    <n v="37004.83"/>
    <x v="0"/>
    <x v="0"/>
    <n v="4.5260310665362038"/>
    <s v="Product1"/>
    <x v="1"/>
    <s v="Decline Year"/>
  </r>
  <r>
    <n v="1831"/>
    <d v="2015-06-08T00:00:00"/>
    <x v="5"/>
    <x v="0"/>
    <x v="0"/>
    <n v="4593"/>
    <n v="14559.81"/>
    <n v="3.17"/>
    <n v="445"/>
    <n v="2821.3"/>
    <n v="6.3400000000000007"/>
    <n v="1396"/>
    <n v="7566.32"/>
    <n v="5.42"/>
    <n v="1884"/>
    <n v="13432.92"/>
    <n v="7.13"/>
    <n v="8318"/>
    <n v="38380.35"/>
    <x v="0"/>
    <x v="1"/>
    <n v="4.6141320028853086"/>
    <s v="Product1"/>
    <x v="1"/>
    <s v="Decline Year"/>
  </r>
  <r>
    <n v="1832"/>
    <d v="2015-06-09T00:00:00"/>
    <x v="5"/>
    <x v="0"/>
    <x v="0"/>
    <n v="4957"/>
    <n v="15713.69"/>
    <n v="3.17"/>
    <n v="3057"/>
    <n v="19381.38"/>
    <n v="6.3400000000000007"/>
    <n v="1214"/>
    <n v="6579.88"/>
    <n v="5.42"/>
    <n v="1655"/>
    <n v="11800.15"/>
    <n v="7.13"/>
    <n v="10883"/>
    <n v="53475.1"/>
    <x v="0"/>
    <x v="2"/>
    <n v="4.9136359459707801"/>
    <s v="Product2"/>
    <x v="0"/>
    <s v="Decline Year"/>
  </r>
  <r>
    <n v="1833"/>
    <d v="2015-06-10T00:00:00"/>
    <x v="5"/>
    <x v="0"/>
    <x v="0"/>
    <n v="4042"/>
    <n v="12813.14"/>
    <n v="3.17"/>
    <n v="2276"/>
    <n v="14429.84"/>
    <n v="6.34"/>
    <n v="4319"/>
    <n v="23408.98"/>
    <n v="5.42"/>
    <n v="1429"/>
    <n v="10188.77"/>
    <n v="7.13"/>
    <n v="12066"/>
    <n v="60840.73"/>
    <x v="0"/>
    <x v="3"/>
    <n v="5.0423280291728831"/>
    <s v="Product3"/>
    <x v="0"/>
    <s v="Decline Year"/>
  </r>
  <r>
    <n v="1834"/>
    <d v="2015-06-11T00:00:00"/>
    <x v="5"/>
    <x v="0"/>
    <x v="0"/>
    <n v="3327"/>
    <n v="10546.59"/>
    <n v="3.17"/>
    <n v="3544"/>
    <n v="22468.959999999999"/>
    <n v="6.34"/>
    <n v="5912"/>
    <n v="32043.040000000001"/>
    <n v="5.42"/>
    <n v="1719"/>
    <n v="12256.47"/>
    <n v="7.13"/>
    <n v="14502"/>
    <n v="77315.06"/>
    <x v="0"/>
    <x v="4"/>
    <n v="5.3313377465177219"/>
    <s v="Product3"/>
    <x v="2"/>
    <s v="Decline Year"/>
  </r>
  <r>
    <n v="1835"/>
    <d v="2015-06-12T00:00:00"/>
    <x v="5"/>
    <x v="0"/>
    <x v="0"/>
    <n v="6263"/>
    <n v="19853.71"/>
    <n v="3.17"/>
    <n v="2852"/>
    <n v="18081.68"/>
    <n v="6.34"/>
    <n v="5552"/>
    <n v="30091.84"/>
    <n v="5.42"/>
    <n v="1794"/>
    <n v="12791.22"/>
    <n v="7.13"/>
    <n v="16461"/>
    <n v="80818.45"/>
    <x v="0"/>
    <x v="5"/>
    <n v="4.9096926067675106"/>
    <s v="Product3"/>
    <x v="2"/>
    <s v="Decline Year"/>
  </r>
  <r>
    <n v="1836"/>
    <d v="2015-06-13T00:00:00"/>
    <x v="5"/>
    <x v="0"/>
    <x v="0"/>
    <n v="5179"/>
    <n v="16417.43"/>
    <n v="3.17"/>
    <n v="3669"/>
    <n v="23261.46"/>
    <n v="6.34"/>
    <n v="5357"/>
    <n v="29034.94"/>
    <n v="5.42"/>
    <n v="1484"/>
    <n v="10580.92"/>
    <n v="7.13"/>
    <n v="15689"/>
    <n v="79294.75"/>
    <x v="0"/>
    <x v="6"/>
    <n v="5.0541621518261204"/>
    <s v="Product3"/>
    <x v="2"/>
    <s v="Decline Year"/>
  </r>
  <r>
    <n v="1837"/>
    <d v="2015-06-14T00:00:00"/>
    <x v="5"/>
    <x v="0"/>
    <x v="0"/>
    <n v="921"/>
    <n v="2919.57"/>
    <n v="3.17"/>
    <n v="1620"/>
    <n v="10270.799999999999"/>
    <n v="6.34"/>
    <n v="5464"/>
    <n v="29614.880000000001"/>
    <n v="5.42"/>
    <n v="1326"/>
    <n v="9454.3799999999992"/>
    <n v="7.129999999999999"/>
    <n v="9331"/>
    <n v="52259.63"/>
    <x v="0"/>
    <x v="0"/>
    <n v="5.6006462329868176"/>
    <s v="Product3"/>
    <x v="0"/>
    <s v="Decline Year"/>
  </r>
  <r>
    <n v="1838"/>
    <d v="2015-06-15T00:00:00"/>
    <x v="5"/>
    <x v="0"/>
    <x v="0"/>
    <n v="2853"/>
    <n v="9044.01"/>
    <n v="3.17"/>
    <n v="1297"/>
    <n v="8222.98"/>
    <n v="6.34"/>
    <n v="1458"/>
    <n v="7902.36"/>
    <n v="5.42"/>
    <n v="254"/>
    <n v="1811.02"/>
    <n v="7.13"/>
    <n v="5862"/>
    <n v="26980.37"/>
    <x v="0"/>
    <x v="1"/>
    <n v="4.6025878539747529"/>
    <s v="Product1"/>
    <x v="1"/>
    <s v="Decline Year"/>
  </r>
  <r>
    <n v="1839"/>
    <d v="2015-06-16T00:00:00"/>
    <x v="5"/>
    <x v="0"/>
    <x v="0"/>
    <n v="2716"/>
    <n v="8609.7199999999993"/>
    <n v="3.17"/>
    <n v="899"/>
    <n v="5699.66"/>
    <n v="6.34"/>
    <n v="5444"/>
    <n v="29506.48"/>
    <n v="5.42"/>
    <n v="804"/>
    <n v="5732.52"/>
    <n v="7.1300000000000008"/>
    <n v="9863"/>
    <n v="49548.38"/>
    <x v="0"/>
    <x v="2"/>
    <n v="5.0236621717530161"/>
    <s v="Product3"/>
    <x v="0"/>
    <s v="Decline Year"/>
  </r>
  <r>
    <n v="1840"/>
    <d v="2015-06-17T00:00:00"/>
    <x v="5"/>
    <x v="0"/>
    <x v="0"/>
    <n v="2007"/>
    <n v="6362.19"/>
    <n v="3.17"/>
    <n v="2257"/>
    <n v="14309.38"/>
    <n v="6.34"/>
    <n v="5825"/>
    <n v="31571.5"/>
    <n v="5.42"/>
    <n v="1951"/>
    <n v="13910.63"/>
    <n v="7.13"/>
    <n v="12040"/>
    <n v="66153.7"/>
    <x v="0"/>
    <x v="3"/>
    <n v="5.494493355481727"/>
    <s v="Product3"/>
    <x v="0"/>
    <s v="Decline Year"/>
  </r>
  <r>
    <n v="1841"/>
    <d v="2015-06-18T00:00:00"/>
    <x v="5"/>
    <x v="0"/>
    <x v="0"/>
    <n v="1706"/>
    <n v="5408.02"/>
    <n v="3.17"/>
    <n v="3128"/>
    <n v="19831.52"/>
    <n v="6.34"/>
    <n v="5815"/>
    <n v="31517.3"/>
    <n v="5.42"/>
    <n v="1570"/>
    <n v="11194.1"/>
    <n v="7.13"/>
    <n v="12219"/>
    <n v="67950.94"/>
    <x v="0"/>
    <x v="4"/>
    <n v="5.5610884687781326"/>
    <s v="Product3"/>
    <x v="0"/>
    <s v="Decline Year"/>
  </r>
  <r>
    <n v="1842"/>
    <d v="2015-06-19T00:00:00"/>
    <x v="5"/>
    <x v="0"/>
    <x v="0"/>
    <n v="2519"/>
    <n v="7985.23"/>
    <n v="3.17"/>
    <n v="3487"/>
    <n v="22107.58"/>
    <n v="6.3400000000000007"/>
    <n v="2890"/>
    <n v="15663.8"/>
    <n v="5.42"/>
    <n v="864"/>
    <n v="6160.32"/>
    <n v="7.13"/>
    <n v="9760"/>
    <n v="51916.93"/>
    <x v="0"/>
    <x v="5"/>
    <n v="5.3193575819672132"/>
    <s v="Product2"/>
    <x v="0"/>
    <s v="Decline Year"/>
  </r>
  <r>
    <n v="1843"/>
    <d v="2015-06-20T00:00:00"/>
    <x v="5"/>
    <x v="0"/>
    <x v="0"/>
    <n v="892"/>
    <n v="2827.64"/>
    <n v="3.17"/>
    <n v="910"/>
    <n v="5769.4"/>
    <n v="6.34"/>
    <n v="3104"/>
    <n v="16823.68"/>
    <n v="5.42"/>
    <n v="1501"/>
    <n v="10702.13"/>
    <n v="7.13"/>
    <n v="6407"/>
    <n v="36122.85"/>
    <x v="0"/>
    <x v="6"/>
    <n v="5.6380287185890428"/>
    <s v="Product3"/>
    <x v="1"/>
    <s v="Decline Year"/>
  </r>
  <r>
    <n v="1844"/>
    <d v="2015-06-21T00:00:00"/>
    <x v="5"/>
    <x v="0"/>
    <x v="0"/>
    <n v="6299"/>
    <n v="19967.830000000002"/>
    <n v="3.17"/>
    <n v="823"/>
    <n v="5217.82"/>
    <n v="6.34"/>
    <n v="2355"/>
    <n v="12764.1"/>
    <n v="5.42"/>
    <n v="799"/>
    <n v="5696.87"/>
    <n v="7.13"/>
    <n v="10276"/>
    <n v="43646.62"/>
    <x v="0"/>
    <x v="0"/>
    <n v="4.2474328532502925"/>
    <s v="Product1"/>
    <x v="0"/>
    <s v="Decline Year"/>
  </r>
  <r>
    <n v="1845"/>
    <d v="2015-06-22T00:00:00"/>
    <x v="5"/>
    <x v="0"/>
    <x v="0"/>
    <n v="3723"/>
    <n v="11801.91"/>
    <n v="3.17"/>
    <n v="3552"/>
    <n v="22519.68"/>
    <n v="6.34"/>
    <n v="2491"/>
    <n v="13501.22"/>
    <n v="5.42"/>
    <n v="1342"/>
    <n v="9568.4599999999991"/>
    <n v="7.129999999999999"/>
    <n v="11108"/>
    <n v="57391.27"/>
    <x v="0"/>
    <x v="1"/>
    <n v="5.1666609650702195"/>
    <s v="Product2"/>
    <x v="0"/>
    <s v="Decline Year"/>
  </r>
  <r>
    <n v="1846"/>
    <d v="2015-06-23T00:00:00"/>
    <x v="5"/>
    <x v="0"/>
    <x v="0"/>
    <n v="1653"/>
    <n v="5240.01"/>
    <n v="3.17"/>
    <n v="1510"/>
    <n v="9573.4"/>
    <n v="6.34"/>
    <n v="1891"/>
    <n v="10249.219999999999"/>
    <n v="5.42"/>
    <n v="1114"/>
    <n v="7942.82"/>
    <n v="7.13"/>
    <n v="6168"/>
    <n v="33005.449999999997"/>
    <x v="0"/>
    <x v="2"/>
    <n v="5.3510781452658875"/>
    <s v="Product3"/>
    <x v="1"/>
    <s v="Decline Year"/>
  </r>
  <r>
    <n v="1847"/>
    <d v="2015-06-24T00:00:00"/>
    <x v="5"/>
    <x v="0"/>
    <x v="0"/>
    <n v="2985"/>
    <n v="9462.4500000000007"/>
    <n v="3.17"/>
    <n v="969"/>
    <n v="6143.46"/>
    <n v="6.34"/>
    <n v="5426"/>
    <n v="29408.92"/>
    <n v="5.42"/>
    <n v="1519"/>
    <n v="10830.47"/>
    <n v="7.13"/>
    <n v="10899"/>
    <n v="55845.3"/>
    <x v="0"/>
    <x v="3"/>
    <n v="5.1238921001926787"/>
    <s v="Product3"/>
    <x v="0"/>
    <s v="Decline Year"/>
  </r>
  <r>
    <n v="1848"/>
    <d v="2015-06-25T00:00:00"/>
    <x v="5"/>
    <x v="0"/>
    <x v="0"/>
    <n v="7050"/>
    <n v="22348.5"/>
    <n v="3.17"/>
    <n v="351"/>
    <n v="2225.34"/>
    <n v="6.3400000000000007"/>
    <n v="2397"/>
    <n v="12991.74"/>
    <n v="5.42"/>
    <n v="1627"/>
    <n v="11600.51"/>
    <n v="7.13"/>
    <n v="11425"/>
    <n v="49166.09"/>
    <x v="0"/>
    <x v="4"/>
    <n v="4.3033776805251636"/>
    <s v="Product1"/>
    <x v="0"/>
    <s v="Decline Year"/>
  </r>
  <r>
    <n v="1849"/>
    <d v="2015-06-26T00:00:00"/>
    <x v="5"/>
    <x v="0"/>
    <x v="0"/>
    <n v="4253"/>
    <n v="13482.01"/>
    <n v="3.17"/>
    <n v="3585"/>
    <n v="22728.9"/>
    <n v="6.3400000000000007"/>
    <n v="2885"/>
    <n v="15636.7"/>
    <n v="5.42"/>
    <n v="1343"/>
    <n v="9575.59"/>
    <n v="7.13"/>
    <n v="12066"/>
    <n v="61423.199999999997"/>
    <x v="0"/>
    <x v="5"/>
    <n v="5.0906016907011438"/>
    <s v="Product2"/>
    <x v="0"/>
    <s v="Decline Year"/>
  </r>
  <r>
    <n v="1850"/>
    <d v="2015-06-27T00:00:00"/>
    <x v="5"/>
    <x v="0"/>
    <x v="0"/>
    <n v="7648"/>
    <n v="24244.16"/>
    <n v="3.17"/>
    <n v="1178"/>
    <n v="7468.52"/>
    <n v="6.3400000000000007"/>
    <n v="5921"/>
    <n v="32091.82"/>
    <n v="5.42"/>
    <n v="798"/>
    <n v="5689.74"/>
    <n v="7.13"/>
    <n v="15545"/>
    <n v="69494.240000000005"/>
    <x v="0"/>
    <x v="6"/>
    <n v="4.4705204245738184"/>
    <s v="Product3"/>
    <x v="0"/>
    <s v="Decline Year"/>
  </r>
  <r>
    <n v="1851"/>
    <d v="2015-06-28T00:00:00"/>
    <x v="5"/>
    <x v="0"/>
    <x v="0"/>
    <n v="7876"/>
    <n v="24966.92"/>
    <n v="3.17"/>
    <n v="2156"/>
    <n v="13669.04"/>
    <n v="6.3400000000000007"/>
    <n v="5448"/>
    <n v="29528.16"/>
    <n v="5.42"/>
    <n v="788"/>
    <n v="5618.44"/>
    <n v="7.13"/>
    <n v="16268"/>
    <n v="73782.559999999998"/>
    <x v="0"/>
    <x v="0"/>
    <n v="4.5354413572657979"/>
    <s v="Product3"/>
    <x v="2"/>
    <s v="Decline Year"/>
  </r>
  <r>
    <n v="1852"/>
    <d v="2015-06-29T00:00:00"/>
    <x v="5"/>
    <x v="0"/>
    <x v="0"/>
    <n v="4968"/>
    <n v="15748.56"/>
    <n v="3.17"/>
    <n v="3414"/>
    <n v="21644.76"/>
    <n v="6.34"/>
    <n v="930"/>
    <n v="5040.6000000000004"/>
    <n v="5.4200000000000008"/>
    <n v="667"/>
    <n v="4755.71"/>
    <n v="7.13"/>
    <n v="9979"/>
    <n v="47189.63"/>
    <x v="0"/>
    <x v="1"/>
    <n v="4.728893676721114"/>
    <s v="Product2"/>
    <x v="0"/>
    <s v="Decline Year"/>
  </r>
  <r>
    <n v="1853"/>
    <d v="2015-06-30T00:00:00"/>
    <x v="5"/>
    <x v="0"/>
    <x v="0"/>
    <n v="4717"/>
    <n v="14952.89"/>
    <n v="3.17"/>
    <n v="2830"/>
    <n v="17942.2"/>
    <n v="6.34"/>
    <n v="5531"/>
    <n v="29978.02"/>
    <n v="5.42"/>
    <n v="654"/>
    <n v="4663.0200000000004"/>
    <n v="7.1300000000000008"/>
    <n v="13732"/>
    <n v="67536.13"/>
    <x v="0"/>
    <x v="2"/>
    <n v="4.9181568598893097"/>
    <s v="Product3"/>
    <x v="0"/>
    <s v="Decline Year"/>
  </r>
  <r>
    <n v="1854"/>
    <d v="2015-07-01T00:00:00"/>
    <x v="5"/>
    <x v="1"/>
    <x v="1"/>
    <n v="7979"/>
    <n v="25293.43"/>
    <n v="3.17"/>
    <n v="3840"/>
    <n v="24345.599999999999"/>
    <n v="6.34"/>
    <n v="1385"/>
    <n v="7506.7"/>
    <n v="5.42"/>
    <n v="1429"/>
    <n v="10188.77"/>
    <n v="7.13"/>
    <n v="14633"/>
    <n v="67334.5"/>
    <x v="1"/>
    <x v="3"/>
    <n v="4.6015512881842415"/>
    <s v="Product1"/>
    <x v="0"/>
    <s v="Decline Year"/>
  </r>
  <r>
    <n v="1855"/>
    <d v="2015-07-02T00:00:00"/>
    <x v="5"/>
    <x v="1"/>
    <x v="1"/>
    <n v="5977"/>
    <n v="18947.09"/>
    <n v="3.17"/>
    <n v="3845"/>
    <n v="24377.3"/>
    <n v="6.34"/>
    <n v="5990"/>
    <n v="32465.8"/>
    <n v="5.42"/>
    <n v="1209"/>
    <n v="8620.17"/>
    <n v="7.13"/>
    <n v="17021"/>
    <n v="84410.36"/>
    <x v="1"/>
    <x v="4"/>
    <n v="4.9591892368250985"/>
    <s v="Product3"/>
    <x v="2"/>
    <s v="Decline Year"/>
  </r>
  <r>
    <n v="1856"/>
    <d v="2015-07-03T00:00:00"/>
    <x v="5"/>
    <x v="1"/>
    <x v="1"/>
    <n v="5169"/>
    <n v="16385.73"/>
    <n v="3.17"/>
    <n v="2943"/>
    <n v="18658.62"/>
    <n v="6.34"/>
    <n v="5855"/>
    <n v="31734.1"/>
    <n v="5.42"/>
    <n v="781"/>
    <n v="5568.53"/>
    <n v="7.13"/>
    <n v="14748"/>
    <n v="72346.98"/>
    <x v="1"/>
    <x v="5"/>
    <n v="4.9055451586655812"/>
    <s v="Product3"/>
    <x v="2"/>
    <s v="Decline Year"/>
  </r>
  <r>
    <n v="1857"/>
    <d v="2015-07-04T00:00:00"/>
    <x v="5"/>
    <x v="1"/>
    <x v="1"/>
    <n v="6824"/>
    <n v="21632.080000000002"/>
    <n v="3.17"/>
    <n v="580"/>
    <n v="3677.2"/>
    <n v="6.34"/>
    <n v="487"/>
    <n v="2639.54"/>
    <n v="5.42"/>
    <n v="747"/>
    <n v="5326.11"/>
    <n v="7.13"/>
    <n v="8638"/>
    <n v="33274.93"/>
    <x v="1"/>
    <x v="6"/>
    <n v="3.8521567492475111"/>
    <s v="Product1"/>
    <x v="1"/>
    <s v="Decline Year"/>
  </r>
  <r>
    <n v="1858"/>
    <d v="2015-07-05T00:00:00"/>
    <x v="5"/>
    <x v="1"/>
    <x v="1"/>
    <n v="6419"/>
    <n v="20348.23"/>
    <n v="3.17"/>
    <n v="806"/>
    <n v="5110.04"/>
    <n v="6.34"/>
    <n v="4909"/>
    <n v="26606.78"/>
    <n v="5.42"/>
    <n v="1310"/>
    <n v="9340.2999999999993"/>
    <n v="7.129999999999999"/>
    <n v="13444"/>
    <n v="61405.35"/>
    <x v="1"/>
    <x v="0"/>
    <n v="4.567491074085094"/>
    <s v="Product3"/>
    <x v="0"/>
    <s v="Decline Year"/>
  </r>
  <r>
    <n v="1859"/>
    <d v="2015-07-06T00:00:00"/>
    <x v="5"/>
    <x v="1"/>
    <x v="1"/>
    <n v="1580"/>
    <n v="5008.6000000000004"/>
    <n v="3.17"/>
    <n v="3519"/>
    <n v="22310.46"/>
    <n v="6.34"/>
    <n v="4811"/>
    <n v="26075.62"/>
    <n v="5.42"/>
    <n v="745"/>
    <n v="5311.85"/>
    <n v="7.1300000000000008"/>
    <n v="10655"/>
    <n v="58706.53"/>
    <x v="1"/>
    <x v="1"/>
    <n v="5.5097634913186297"/>
    <s v="Product3"/>
    <x v="0"/>
    <s v="Decline Year"/>
  </r>
  <r>
    <n v="1860"/>
    <d v="2015-07-07T00:00:00"/>
    <x v="5"/>
    <x v="1"/>
    <x v="1"/>
    <n v="6769"/>
    <n v="21457.73"/>
    <n v="3.17"/>
    <n v="1131"/>
    <n v="7170.54"/>
    <n v="6.34"/>
    <n v="5541"/>
    <n v="30032.22"/>
    <n v="5.42"/>
    <n v="1243"/>
    <n v="8862.59"/>
    <n v="7.13"/>
    <n v="14684"/>
    <n v="67523.08"/>
    <x v="1"/>
    <x v="2"/>
    <n v="4.5984118768727864"/>
    <s v="Product3"/>
    <x v="0"/>
    <s v="Decline Year"/>
  </r>
  <r>
    <n v="1861"/>
    <d v="2015-07-08T00:00:00"/>
    <x v="5"/>
    <x v="1"/>
    <x v="1"/>
    <n v="3006"/>
    <n v="9529.02"/>
    <n v="3.17"/>
    <n v="3648"/>
    <n v="23128.32"/>
    <n v="6.34"/>
    <n v="5718"/>
    <n v="30991.56"/>
    <n v="5.42"/>
    <n v="1126"/>
    <n v="8028.38"/>
    <n v="7.13"/>
    <n v="13498"/>
    <n v="71677.279999999999"/>
    <x v="1"/>
    <x v="3"/>
    <n v="5.3102148466439472"/>
    <s v="Product3"/>
    <x v="2"/>
    <s v="Decline Year"/>
  </r>
  <r>
    <n v="1862"/>
    <d v="2015-07-09T00:00:00"/>
    <x v="5"/>
    <x v="1"/>
    <x v="1"/>
    <n v="4380"/>
    <n v="13884.6"/>
    <n v="3.17"/>
    <n v="3803"/>
    <n v="24111.02"/>
    <n v="6.34"/>
    <n v="3903"/>
    <n v="21154.26"/>
    <n v="5.42"/>
    <n v="1003"/>
    <n v="7151.39"/>
    <n v="7.13"/>
    <n v="13089"/>
    <n v="66301.27"/>
    <x v="1"/>
    <x v="4"/>
    <n v="5.0654190541676218"/>
    <s v="Product2"/>
    <x v="0"/>
    <s v="Decline Year"/>
  </r>
  <r>
    <n v="1863"/>
    <d v="2015-07-10T00:00:00"/>
    <x v="5"/>
    <x v="1"/>
    <x v="1"/>
    <n v="5834"/>
    <n v="18493.78"/>
    <n v="3.17"/>
    <n v="2069"/>
    <n v="13117.46"/>
    <n v="6.34"/>
    <n v="4415"/>
    <n v="23929.3"/>
    <n v="5.42"/>
    <n v="967"/>
    <n v="6894.71"/>
    <n v="7.13"/>
    <n v="13285"/>
    <n v="62435.25"/>
    <x v="1"/>
    <x v="5"/>
    <n v="4.6996800903274369"/>
    <s v="Product3"/>
    <x v="0"/>
    <s v="Decline Year"/>
  </r>
  <r>
    <n v="1864"/>
    <d v="2015-07-11T00:00:00"/>
    <x v="5"/>
    <x v="1"/>
    <x v="1"/>
    <n v="5495"/>
    <n v="17419.150000000001"/>
    <n v="3.17"/>
    <n v="2109"/>
    <n v="13371.06"/>
    <n v="6.34"/>
    <n v="1173"/>
    <n v="6357.66"/>
    <n v="5.42"/>
    <n v="1524"/>
    <n v="10866.12"/>
    <n v="7.1300000000000008"/>
    <n v="10301"/>
    <n v="48013.99"/>
    <x v="1"/>
    <x v="6"/>
    <n v="4.6610998932142511"/>
    <s v="Product1"/>
    <x v="0"/>
    <s v="Decline Year"/>
  </r>
  <r>
    <n v="1865"/>
    <d v="2015-07-12T00:00:00"/>
    <x v="5"/>
    <x v="1"/>
    <x v="1"/>
    <n v="5257"/>
    <n v="16664.689999999999"/>
    <n v="3.17"/>
    <n v="3250"/>
    <n v="20605"/>
    <n v="6.34"/>
    <n v="5376"/>
    <n v="29137.919999999998"/>
    <n v="5.42"/>
    <n v="1571"/>
    <n v="11201.23"/>
    <n v="7.13"/>
    <n v="15454"/>
    <n v="77608.84"/>
    <x v="1"/>
    <x v="0"/>
    <n v="5.0219257150252359"/>
    <s v="Product3"/>
    <x v="2"/>
    <s v="Decline Year"/>
  </r>
  <r>
    <n v="1866"/>
    <d v="2015-07-13T00:00:00"/>
    <x v="5"/>
    <x v="1"/>
    <x v="1"/>
    <n v="7771"/>
    <n v="24634.07"/>
    <n v="3.17"/>
    <n v="1562"/>
    <n v="9903.08"/>
    <n v="6.34"/>
    <n v="5644"/>
    <n v="30590.48"/>
    <n v="5.42"/>
    <n v="751"/>
    <n v="5354.63"/>
    <n v="7.13"/>
    <n v="15728"/>
    <n v="70482.259999999995"/>
    <x v="1"/>
    <x v="1"/>
    <n v="4.481323753814852"/>
    <s v="Product3"/>
    <x v="2"/>
    <s v="Decline Year"/>
  </r>
  <r>
    <n v="1867"/>
    <d v="2015-07-14T00:00:00"/>
    <x v="5"/>
    <x v="1"/>
    <x v="1"/>
    <n v="1367"/>
    <n v="4333.3900000000003"/>
    <n v="3.17"/>
    <n v="1210"/>
    <n v="7671.4"/>
    <n v="6.34"/>
    <n v="5626"/>
    <n v="30492.92"/>
    <n v="5.42"/>
    <n v="849"/>
    <n v="6053.37"/>
    <n v="7.13"/>
    <n v="9052"/>
    <n v="48551.08"/>
    <x v="1"/>
    <x v="2"/>
    <n v="5.3635749005744593"/>
    <s v="Product3"/>
    <x v="0"/>
    <s v="Decline Year"/>
  </r>
  <r>
    <n v="1868"/>
    <d v="2015-07-15T00:00:00"/>
    <x v="5"/>
    <x v="1"/>
    <x v="1"/>
    <n v="4759"/>
    <n v="15086.03"/>
    <n v="3.17"/>
    <n v="359"/>
    <n v="2276.06"/>
    <n v="6.34"/>
    <n v="3721"/>
    <n v="20167.82"/>
    <n v="5.42"/>
    <n v="694"/>
    <n v="4948.22"/>
    <n v="7.1300000000000008"/>
    <n v="9533"/>
    <n v="42478.13"/>
    <x v="1"/>
    <x v="3"/>
    <n v="4.4559037029266753"/>
    <s v="Product3"/>
    <x v="0"/>
    <s v="Decline Year"/>
  </r>
  <r>
    <n v="1869"/>
    <d v="2015-07-16T00:00:00"/>
    <x v="5"/>
    <x v="1"/>
    <x v="1"/>
    <n v="1630"/>
    <n v="5167.1000000000004"/>
    <n v="3.17"/>
    <n v="1594"/>
    <n v="10105.959999999999"/>
    <n v="6.34"/>
    <n v="4124"/>
    <n v="22352.080000000002"/>
    <n v="5.4200000000000008"/>
    <n v="312"/>
    <n v="2224.56"/>
    <n v="7.13"/>
    <n v="7660"/>
    <n v="39849.699999999997"/>
    <x v="1"/>
    <x v="4"/>
    <n v="5.2023107049608353"/>
    <s v="Product3"/>
    <x v="1"/>
    <s v="Decline Year"/>
  </r>
  <r>
    <n v="1870"/>
    <d v="2015-07-17T00:00:00"/>
    <x v="5"/>
    <x v="1"/>
    <x v="1"/>
    <n v="7064"/>
    <n v="22392.880000000001"/>
    <n v="3.17"/>
    <n v="3113"/>
    <n v="19736.419999999998"/>
    <n v="6.34"/>
    <n v="1938"/>
    <n v="10503.96"/>
    <n v="5.42"/>
    <n v="1224"/>
    <n v="8727.1200000000008"/>
    <n v="7.1300000000000008"/>
    <n v="13339"/>
    <n v="61360.38"/>
    <x v="1"/>
    <x v="5"/>
    <n v="4.6000734687757703"/>
    <s v="Product1"/>
    <x v="0"/>
    <s v="Decline Year"/>
  </r>
  <r>
    <n v="1871"/>
    <d v="2015-07-18T00:00:00"/>
    <x v="5"/>
    <x v="1"/>
    <x v="1"/>
    <n v="1706"/>
    <n v="5408.02"/>
    <n v="3.17"/>
    <n v="575"/>
    <n v="3645.5"/>
    <n v="6.34"/>
    <n v="3345"/>
    <n v="18129.900000000001"/>
    <n v="5.4200000000000008"/>
    <n v="835"/>
    <n v="5953.55"/>
    <n v="7.13"/>
    <n v="6461"/>
    <n v="33136.97"/>
    <x v="1"/>
    <x v="6"/>
    <n v="5.1287679925708094"/>
    <s v="Product3"/>
    <x v="1"/>
    <s v="Decline Year"/>
  </r>
  <r>
    <n v="1872"/>
    <d v="2015-07-19T00:00:00"/>
    <x v="5"/>
    <x v="1"/>
    <x v="1"/>
    <n v="6750"/>
    <n v="21397.5"/>
    <n v="3.17"/>
    <n v="1269"/>
    <n v="8045.46"/>
    <n v="6.34"/>
    <n v="1249"/>
    <n v="6769.58"/>
    <n v="5.42"/>
    <n v="1242"/>
    <n v="8855.4599999999991"/>
    <n v="7.129999999999999"/>
    <n v="10510"/>
    <n v="45068"/>
    <x v="1"/>
    <x v="0"/>
    <n v="4.2881065651760224"/>
    <s v="Product1"/>
    <x v="0"/>
    <s v="Decline Year"/>
  </r>
  <r>
    <n v="1873"/>
    <d v="2015-07-20T00:00:00"/>
    <x v="5"/>
    <x v="1"/>
    <x v="1"/>
    <n v="3464"/>
    <n v="10980.88"/>
    <n v="3.17"/>
    <n v="1301"/>
    <n v="8248.34"/>
    <n v="6.34"/>
    <n v="2023"/>
    <n v="10964.66"/>
    <n v="5.42"/>
    <n v="616"/>
    <n v="4392.08"/>
    <n v="7.13"/>
    <n v="7404"/>
    <n v="34585.96"/>
    <x v="1"/>
    <x v="1"/>
    <n v="4.6712533765532145"/>
    <s v="Product1"/>
    <x v="1"/>
    <s v="Decline Year"/>
  </r>
  <r>
    <n v="1874"/>
    <d v="2015-07-21T00:00:00"/>
    <x v="5"/>
    <x v="1"/>
    <x v="1"/>
    <n v="5923"/>
    <n v="18775.91"/>
    <n v="3.17"/>
    <n v="2839"/>
    <n v="17999.259999999998"/>
    <n v="6.34"/>
    <n v="5832"/>
    <n v="31609.439999999999"/>
    <n v="5.42"/>
    <n v="357"/>
    <n v="2545.41"/>
    <n v="7.13"/>
    <n v="14951"/>
    <n v="70930.02"/>
    <x v="1"/>
    <x v="2"/>
    <n v="4.7441656076516621"/>
    <s v="Product3"/>
    <x v="2"/>
    <s v="Decline Year"/>
  </r>
  <r>
    <n v="1875"/>
    <d v="2015-07-22T00:00:00"/>
    <x v="5"/>
    <x v="1"/>
    <x v="1"/>
    <n v="7780"/>
    <n v="24662.6"/>
    <n v="3.17"/>
    <n v="1678"/>
    <n v="10638.52"/>
    <n v="6.34"/>
    <n v="3561"/>
    <n v="19300.62"/>
    <n v="5.42"/>
    <n v="1111"/>
    <n v="7921.43"/>
    <n v="7.13"/>
    <n v="14130"/>
    <n v="62523.17"/>
    <x v="1"/>
    <x v="3"/>
    <n v="4.4248527954706294"/>
    <s v="Product1"/>
    <x v="0"/>
    <s v="Decline Year"/>
  </r>
  <r>
    <n v="1876"/>
    <d v="2015-07-23T00:00:00"/>
    <x v="5"/>
    <x v="1"/>
    <x v="1"/>
    <n v="7274"/>
    <n v="23058.58"/>
    <n v="3.17"/>
    <n v="1228"/>
    <n v="7785.52"/>
    <n v="6.3400000000000007"/>
    <n v="3495"/>
    <n v="18942.900000000001"/>
    <n v="5.4200000000000008"/>
    <n v="791"/>
    <n v="5639.83"/>
    <n v="7.13"/>
    <n v="12788"/>
    <n v="55426.83"/>
    <x v="1"/>
    <x v="4"/>
    <n v="4.3342844854551146"/>
    <s v="Product1"/>
    <x v="0"/>
    <s v="Decline Year"/>
  </r>
  <r>
    <n v="1877"/>
    <d v="2015-07-24T00:00:00"/>
    <x v="5"/>
    <x v="1"/>
    <x v="1"/>
    <n v="1925"/>
    <n v="6102.25"/>
    <n v="3.17"/>
    <n v="401"/>
    <n v="2542.34"/>
    <n v="6.3400000000000007"/>
    <n v="5148"/>
    <n v="27902.16"/>
    <n v="5.42"/>
    <n v="1255"/>
    <n v="8948.15"/>
    <n v="7.13"/>
    <n v="8729"/>
    <n v="45494.9"/>
    <x v="1"/>
    <x v="5"/>
    <n v="5.2119257646924044"/>
    <s v="Product3"/>
    <x v="0"/>
    <s v="Decline Year"/>
  </r>
  <r>
    <n v="1878"/>
    <d v="2015-07-25T00:00:00"/>
    <x v="5"/>
    <x v="1"/>
    <x v="1"/>
    <n v="4494"/>
    <n v="14245.98"/>
    <n v="3.17"/>
    <n v="2004"/>
    <n v="12705.36"/>
    <n v="6.34"/>
    <n v="1034"/>
    <n v="5604.28"/>
    <n v="5.42"/>
    <n v="849"/>
    <n v="6053.37"/>
    <n v="7.13"/>
    <n v="8381"/>
    <n v="38608.99"/>
    <x v="1"/>
    <x v="6"/>
    <n v="4.6067283140436697"/>
    <s v="Product1"/>
    <x v="1"/>
    <s v="Decline Year"/>
  </r>
  <r>
    <n v="1879"/>
    <d v="2015-07-26T00:00:00"/>
    <x v="5"/>
    <x v="1"/>
    <x v="1"/>
    <n v="6700"/>
    <n v="21239"/>
    <n v="3.17"/>
    <n v="1328"/>
    <n v="8419.52"/>
    <n v="6.3400000000000007"/>
    <n v="774"/>
    <n v="4195.08"/>
    <n v="5.42"/>
    <n v="1170"/>
    <n v="8342.1"/>
    <n v="7.13"/>
    <n v="9972"/>
    <n v="42195.7"/>
    <x v="1"/>
    <x v="0"/>
    <n v="4.2314179703168868"/>
    <s v="Product1"/>
    <x v="0"/>
    <s v="Decline Year"/>
  </r>
  <r>
    <n v="1880"/>
    <d v="2015-07-27T00:00:00"/>
    <x v="5"/>
    <x v="1"/>
    <x v="1"/>
    <n v="3749"/>
    <n v="11884.33"/>
    <n v="3.17"/>
    <n v="2345"/>
    <n v="14867.3"/>
    <n v="6.34"/>
    <n v="4284"/>
    <n v="23219.279999999999"/>
    <n v="5.42"/>
    <n v="306"/>
    <n v="2181.7800000000002"/>
    <n v="7.1300000000000008"/>
    <n v="10684"/>
    <n v="52152.69"/>
    <x v="1"/>
    <x v="1"/>
    <n v="4.8813824410333213"/>
    <s v="Product3"/>
    <x v="0"/>
    <s v="Decline Year"/>
  </r>
  <r>
    <n v="1881"/>
    <d v="2015-07-28T00:00:00"/>
    <x v="5"/>
    <x v="1"/>
    <x v="1"/>
    <n v="3625"/>
    <n v="11491.25"/>
    <n v="3.17"/>
    <n v="3621"/>
    <n v="22957.14"/>
    <n v="6.34"/>
    <n v="4092"/>
    <n v="22178.639999999999"/>
    <n v="5.42"/>
    <n v="807"/>
    <n v="5753.91"/>
    <n v="7.13"/>
    <n v="12145"/>
    <n v="62380.94"/>
    <x v="1"/>
    <x v="2"/>
    <n v="5.1363474680938657"/>
    <s v="Product2"/>
    <x v="0"/>
    <s v="Decline Year"/>
  </r>
  <r>
    <n v="1882"/>
    <d v="2015-07-29T00:00:00"/>
    <x v="5"/>
    <x v="1"/>
    <x v="1"/>
    <n v="7518"/>
    <n v="23832.06"/>
    <n v="3.17"/>
    <n v="3959"/>
    <n v="25100.06"/>
    <n v="6.3400000000000007"/>
    <n v="1645"/>
    <n v="8915.9"/>
    <n v="5.42"/>
    <n v="1968"/>
    <n v="14031.84"/>
    <n v="7.13"/>
    <n v="15090"/>
    <n v="71879.86"/>
    <x v="1"/>
    <x v="3"/>
    <n v="4.7634102054340621"/>
    <s v="Product2"/>
    <x v="2"/>
    <s v="Decline Year"/>
  </r>
  <r>
    <n v="1883"/>
    <d v="2015-07-30T00:00:00"/>
    <x v="5"/>
    <x v="1"/>
    <x v="1"/>
    <n v="5869"/>
    <n v="18604.73"/>
    <n v="3.17"/>
    <n v="575"/>
    <n v="3645.5"/>
    <n v="6.34"/>
    <n v="5964"/>
    <n v="32324.880000000001"/>
    <n v="5.42"/>
    <n v="905"/>
    <n v="6452.65"/>
    <n v="7.13"/>
    <n v="13313"/>
    <n v="61027.76"/>
    <x v="1"/>
    <x v="4"/>
    <n v="4.5840727108840982"/>
    <s v="Product3"/>
    <x v="0"/>
    <s v="Decline Year"/>
  </r>
  <r>
    <n v="1884"/>
    <d v="2015-07-31T00:00:00"/>
    <x v="5"/>
    <x v="1"/>
    <x v="1"/>
    <n v="4069"/>
    <n v="12898.73"/>
    <n v="3.17"/>
    <n v="776"/>
    <n v="4919.84"/>
    <n v="6.34"/>
    <n v="3603"/>
    <n v="19528.259999999998"/>
    <n v="5.42"/>
    <n v="342"/>
    <n v="2438.46"/>
    <n v="7.13"/>
    <n v="8790"/>
    <n v="39785.29"/>
    <x v="1"/>
    <x v="5"/>
    <n v="4.5261990898748579"/>
    <s v="Product3"/>
    <x v="1"/>
    <s v="Decline Year"/>
  </r>
  <r>
    <n v="1885"/>
    <d v="2015-08-01T00:00:00"/>
    <x v="5"/>
    <x v="2"/>
    <x v="2"/>
    <n v="1159"/>
    <n v="3674.03"/>
    <n v="3.17"/>
    <n v="2805"/>
    <n v="17783.7"/>
    <n v="6.34"/>
    <n v="1403"/>
    <n v="7604.26"/>
    <n v="5.42"/>
    <n v="1918"/>
    <n v="13675.34"/>
    <n v="7.13"/>
    <n v="7285"/>
    <n v="42737.33"/>
    <x v="1"/>
    <x v="6"/>
    <n v="5.8664831846259435"/>
    <s v="Product2"/>
    <x v="0"/>
    <s v="Decline Year"/>
  </r>
  <r>
    <n v="1886"/>
    <d v="2015-08-02T00:00:00"/>
    <x v="5"/>
    <x v="2"/>
    <x v="2"/>
    <n v="4452"/>
    <n v="14112.84"/>
    <n v="3.17"/>
    <n v="458"/>
    <n v="2903.72"/>
    <n v="6.34"/>
    <n v="3336"/>
    <n v="18081.12"/>
    <n v="5.42"/>
    <n v="616"/>
    <n v="4392.08"/>
    <n v="7.13"/>
    <n v="8862"/>
    <n v="39489.760000000002"/>
    <x v="1"/>
    <x v="0"/>
    <n v="4.4560776348454079"/>
    <s v="Product3"/>
    <x v="1"/>
    <s v="Decline Year"/>
  </r>
  <r>
    <n v="1887"/>
    <d v="2015-08-03T00:00:00"/>
    <x v="5"/>
    <x v="2"/>
    <x v="2"/>
    <n v="4827"/>
    <n v="15301.59"/>
    <n v="3.17"/>
    <n v="3307"/>
    <n v="20966.38"/>
    <n v="6.3400000000000007"/>
    <n v="351"/>
    <n v="1902.42"/>
    <n v="5.42"/>
    <n v="1854"/>
    <n v="13219.02"/>
    <n v="7.13"/>
    <n v="10339"/>
    <n v="51389.41"/>
    <x v="1"/>
    <x v="1"/>
    <n v="4.970442982880356"/>
    <s v="Product2"/>
    <x v="0"/>
    <s v="Decline Year"/>
  </r>
  <r>
    <n v="1888"/>
    <d v="2015-08-04T00:00:00"/>
    <x v="5"/>
    <x v="2"/>
    <x v="2"/>
    <n v="5258"/>
    <n v="16667.86"/>
    <n v="3.17"/>
    <n v="3506"/>
    <n v="22228.04"/>
    <n v="6.34"/>
    <n v="1197"/>
    <n v="6487.74"/>
    <n v="5.42"/>
    <n v="570"/>
    <n v="4064.1"/>
    <n v="7.13"/>
    <n v="10531"/>
    <n v="49447.74"/>
    <x v="1"/>
    <x v="2"/>
    <n v="4.6954458266071599"/>
    <s v="Product2"/>
    <x v="0"/>
    <s v="Decline Year"/>
  </r>
  <r>
    <n v="1889"/>
    <d v="2015-08-05T00:00:00"/>
    <x v="5"/>
    <x v="2"/>
    <x v="2"/>
    <n v="3840"/>
    <n v="12172.8"/>
    <n v="3.17"/>
    <n v="634"/>
    <n v="4019.56"/>
    <n v="6.34"/>
    <n v="3649"/>
    <n v="19777.580000000002"/>
    <n v="5.4200000000000008"/>
    <n v="1634"/>
    <n v="11650.42"/>
    <n v="7.13"/>
    <n v="9757"/>
    <n v="47620.36"/>
    <x v="1"/>
    <x v="3"/>
    <n v="4.8806354412216875"/>
    <s v="Product3"/>
    <x v="0"/>
    <s v="Decline Year"/>
  </r>
  <r>
    <n v="1890"/>
    <d v="2015-08-06T00:00:00"/>
    <x v="5"/>
    <x v="2"/>
    <x v="2"/>
    <n v="1886"/>
    <n v="5978.62"/>
    <n v="3.17"/>
    <n v="1907"/>
    <n v="12090.38"/>
    <n v="6.34"/>
    <n v="487"/>
    <n v="2639.54"/>
    <n v="5.42"/>
    <n v="1897"/>
    <n v="13525.61"/>
    <n v="7.13"/>
    <n v="6177"/>
    <n v="34234.15"/>
    <x v="1"/>
    <x v="4"/>
    <n v="5.5421968593168209"/>
    <s v="Product4"/>
    <x v="1"/>
    <s v="Decline Year"/>
  </r>
  <r>
    <n v="1891"/>
    <d v="2015-08-07T00:00:00"/>
    <x v="5"/>
    <x v="2"/>
    <x v="2"/>
    <n v="2535"/>
    <n v="8035.95"/>
    <n v="3.17"/>
    <n v="3603"/>
    <n v="22843.02"/>
    <n v="6.34"/>
    <n v="814"/>
    <n v="4411.88"/>
    <n v="5.42"/>
    <n v="1182"/>
    <n v="8427.66"/>
    <n v="7.13"/>
    <n v="8134"/>
    <n v="43718.51"/>
    <x v="1"/>
    <x v="5"/>
    <n v="5.3747860831079421"/>
    <s v="Product2"/>
    <x v="0"/>
    <s v="Decline Year"/>
  </r>
  <r>
    <n v="1892"/>
    <d v="2015-08-08T00:00:00"/>
    <x v="5"/>
    <x v="2"/>
    <x v="2"/>
    <n v="6675"/>
    <n v="21159.75"/>
    <n v="3.17"/>
    <n v="2482"/>
    <n v="15735.88"/>
    <n v="6.34"/>
    <n v="4520"/>
    <n v="24498.400000000001"/>
    <n v="5.42"/>
    <n v="494"/>
    <n v="3522.22"/>
    <n v="7.13"/>
    <n v="14171"/>
    <n v="64916.25"/>
    <x v="1"/>
    <x v="6"/>
    <n v="4.5809223061181283"/>
    <s v="Product3"/>
    <x v="0"/>
    <s v="Decline Year"/>
  </r>
  <r>
    <n v="1893"/>
    <d v="2015-08-09T00:00:00"/>
    <x v="5"/>
    <x v="2"/>
    <x v="2"/>
    <n v="2870"/>
    <n v="9097.9"/>
    <n v="3.17"/>
    <n v="2318"/>
    <n v="14696.12"/>
    <n v="6.3400000000000007"/>
    <n v="5661"/>
    <n v="30682.62"/>
    <n v="5.42"/>
    <n v="1950"/>
    <n v="13903.5"/>
    <n v="7.13"/>
    <n v="12799"/>
    <n v="68380.14"/>
    <x v="1"/>
    <x v="0"/>
    <n v="5.3426158293616686"/>
    <s v="Product3"/>
    <x v="0"/>
    <s v="Decline Year"/>
  </r>
  <r>
    <n v="1894"/>
    <d v="2015-08-10T00:00:00"/>
    <x v="5"/>
    <x v="2"/>
    <x v="2"/>
    <n v="5640"/>
    <n v="17878.8"/>
    <n v="3.17"/>
    <n v="1564"/>
    <n v="9915.76"/>
    <n v="6.34"/>
    <n v="3036"/>
    <n v="16455.12"/>
    <n v="5.42"/>
    <n v="1957"/>
    <n v="13953.41"/>
    <n v="7.13"/>
    <n v="12197"/>
    <n v="58203.09"/>
    <x v="1"/>
    <x v="1"/>
    <n v="4.7719185045502988"/>
    <s v="Product1"/>
    <x v="0"/>
    <s v="Decline Year"/>
  </r>
  <r>
    <n v="1895"/>
    <d v="2015-08-11T00:00:00"/>
    <x v="5"/>
    <x v="2"/>
    <x v="2"/>
    <n v="6674"/>
    <n v="21156.58"/>
    <n v="3.17"/>
    <n v="2977"/>
    <n v="18874.18"/>
    <n v="6.34"/>
    <n v="908"/>
    <n v="4921.3599999999997"/>
    <n v="5.42"/>
    <n v="1677"/>
    <n v="11957.01"/>
    <n v="7.13"/>
    <n v="12236"/>
    <n v="56909.13"/>
    <x v="1"/>
    <x v="2"/>
    <n v="4.6509586466165409"/>
    <s v="Product1"/>
    <x v="0"/>
    <s v="Decline Year"/>
  </r>
  <r>
    <n v="1896"/>
    <d v="2015-08-12T00:00:00"/>
    <x v="5"/>
    <x v="2"/>
    <x v="2"/>
    <n v="6118"/>
    <n v="19394.060000000001"/>
    <n v="3.17"/>
    <n v="3427"/>
    <n v="21727.18"/>
    <n v="6.34"/>
    <n v="3559"/>
    <n v="19289.78"/>
    <n v="5.42"/>
    <n v="467"/>
    <n v="3329.71"/>
    <n v="7.13"/>
    <n v="13571"/>
    <n v="63740.73"/>
    <x v="1"/>
    <x v="3"/>
    <n v="4.6968336894849312"/>
    <s v="Product2"/>
    <x v="0"/>
    <s v="Decline Year"/>
  </r>
  <r>
    <n v="1897"/>
    <d v="2015-08-13T00:00:00"/>
    <x v="5"/>
    <x v="2"/>
    <x v="2"/>
    <n v="2961"/>
    <n v="9386.3700000000008"/>
    <n v="3.17"/>
    <n v="3239"/>
    <n v="20535.259999999998"/>
    <n v="6.34"/>
    <n v="1462"/>
    <n v="7924.04"/>
    <n v="5.42"/>
    <n v="1133"/>
    <n v="8078.29"/>
    <n v="7.13"/>
    <n v="8795"/>
    <n v="45923.96"/>
    <x v="1"/>
    <x v="4"/>
    <n v="5.2215986355884025"/>
    <s v="Product2"/>
    <x v="0"/>
    <s v="Decline Year"/>
  </r>
  <r>
    <n v="1898"/>
    <d v="2015-08-14T00:00:00"/>
    <x v="5"/>
    <x v="2"/>
    <x v="2"/>
    <n v="3693"/>
    <n v="11706.81"/>
    <n v="3.17"/>
    <n v="2328"/>
    <n v="14759.52"/>
    <n v="6.34"/>
    <n v="1055"/>
    <n v="5718.1"/>
    <n v="5.42"/>
    <n v="1609"/>
    <n v="11472.17"/>
    <n v="7.13"/>
    <n v="8685"/>
    <n v="43656.6"/>
    <x v="1"/>
    <x v="5"/>
    <n v="5.0266666666666664"/>
    <s v="Product2"/>
    <x v="0"/>
    <s v="Decline Year"/>
  </r>
  <r>
    <n v="1899"/>
    <d v="2015-08-15T00:00:00"/>
    <x v="5"/>
    <x v="2"/>
    <x v="2"/>
    <n v="5838"/>
    <n v="18506.46"/>
    <n v="3.17"/>
    <n v="1760"/>
    <n v="11158.4"/>
    <n v="6.34"/>
    <n v="2626"/>
    <n v="14232.92"/>
    <n v="5.42"/>
    <n v="1033"/>
    <n v="7365.29"/>
    <n v="7.13"/>
    <n v="11257"/>
    <n v="51263.07"/>
    <x v="1"/>
    <x v="6"/>
    <n v="4.5538838056320508"/>
    <s v="Product1"/>
    <x v="0"/>
    <s v="Decline Year"/>
  </r>
  <r>
    <n v="1900"/>
    <d v="2015-08-16T00:00:00"/>
    <x v="5"/>
    <x v="2"/>
    <x v="2"/>
    <n v="3809"/>
    <n v="12074.53"/>
    <n v="3.17"/>
    <n v="429"/>
    <n v="2719.86"/>
    <n v="6.34"/>
    <n v="286"/>
    <n v="1550.12"/>
    <n v="5.42"/>
    <n v="1909"/>
    <n v="13611.17"/>
    <n v="7.13"/>
    <n v="6433"/>
    <n v="29955.68"/>
    <x v="1"/>
    <x v="0"/>
    <n v="4.6565645888388003"/>
    <s v="Product4"/>
    <x v="1"/>
    <s v="Decline Year"/>
  </r>
  <r>
    <n v="1901"/>
    <d v="2015-08-17T00:00:00"/>
    <x v="5"/>
    <x v="2"/>
    <x v="2"/>
    <n v="5620"/>
    <n v="17815.400000000001"/>
    <n v="3.17"/>
    <n v="1267"/>
    <n v="8032.78"/>
    <n v="6.34"/>
    <n v="4933"/>
    <n v="26736.86"/>
    <n v="5.42"/>
    <n v="1921"/>
    <n v="13696.73"/>
    <n v="7.13"/>
    <n v="13741"/>
    <n v="66281.77"/>
    <x v="1"/>
    <x v="1"/>
    <n v="4.823649661596682"/>
    <s v="Product3"/>
    <x v="0"/>
    <s v="Decline Year"/>
  </r>
  <r>
    <n v="1902"/>
    <d v="2015-08-18T00:00:00"/>
    <x v="5"/>
    <x v="2"/>
    <x v="2"/>
    <n v="2970"/>
    <n v="9414.9"/>
    <n v="3.17"/>
    <n v="1225"/>
    <n v="7766.5"/>
    <n v="6.34"/>
    <n v="1259"/>
    <n v="6823.78"/>
    <n v="5.42"/>
    <n v="492"/>
    <n v="3507.96"/>
    <n v="7.13"/>
    <n v="5946"/>
    <n v="27513.14"/>
    <x v="1"/>
    <x v="2"/>
    <n v="4.6271678439286914"/>
    <s v="Product1"/>
    <x v="1"/>
    <s v="Decline Year"/>
  </r>
  <r>
    <n v="1903"/>
    <d v="2015-08-19T00:00:00"/>
    <x v="5"/>
    <x v="2"/>
    <x v="2"/>
    <n v="7617"/>
    <n v="24145.89"/>
    <n v="3.17"/>
    <n v="3752"/>
    <n v="23787.68"/>
    <n v="6.34"/>
    <n v="1724"/>
    <n v="9344.08"/>
    <n v="5.42"/>
    <n v="1864"/>
    <n v="13290.32"/>
    <n v="7.13"/>
    <n v="14957"/>
    <n v="70567.97"/>
    <x v="1"/>
    <x v="3"/>
    <n v="4.7180564284281612"/>
    <s v="Product1"/>
    <x v="2"/>
    <s v="Decline Year"/>
  </r>
  <r>
    <n v="1904"/>
    <d v="2015-08-20T00:00:00"/>
    <x v="5"/>
    <x v="2"/>
    <x v="2"/>
    <n v="2626"/>
    <n v="8324.42"/>
    <n v="3.17"/>
    <n v="2341"/>
    <n v="14841.94"/>
    <n v="6.34"/>
    <n v="3384"/>
    <n v="18341.28"/>
    <n v="5.42"/>
    <n v="793"/>
    <n v="5654.09"/>
    <n v="7.13"/>
    <n v="9144"/>
    <n v="47161.73"/>
    <x v="1"/>
    <x v="4"/>
    <n v="5.1576695100612424"/>
    <s v="Product3"/>
    <x v="0"/>
    <s v="Decline Year"/>
  </r>
  <r>
    <n v="1905"/>
    <d v="2015-08-21T00:00:00"/>
    <x v="5"/>
    <x v="2"/>
    <x v="2"/>
    <n v="4074"/>
    <n v="12914.58"/>
    <n v="3.17"/>
    <n v="3533"/>
    <n v="22399.22"/>
    <n v="6.3400000000000007"/>
    <n v="2087"/>
    <n v="11311.54"/>
    <n v="5.4200000000000008"/>
    <n v="1460"/>
    <n v="10409.799999999999"/>
    <n v="7.13"/>
    <n v="11154"/>
    <n v="57035.14"/>
    <x v="1"/>
    <x v="5"/>
    <n v="5.1134247803478576"/>
    <s v="Product2"/>
    <x v="0"/>
    <s v="Decline Year"/>
  </r>
  <r>
    <n v="1906"/>
    <d v="2015-08-22T00:00:00"/>
    <x v="5"/>
    <x v="2"/>
    <x v="2"/>
    <n v="6035"/>
    <n v="19130.95"/>
    <n v="3.17"/>
    <n v="2320"/>
    <n v="14708.8"/>
    <n v="6.34"/>
    <n v="4548"/>
    <n v="24650.16"/>
    <n v="5.42"/>
    <n v="866"/>
    <n v="6174.58"/>
    <n v="7.13"/>
    <n v="13769"/>
    <n v="64664.49"/>
    <x v="1"/>
    <x v="6"/>
    <n v="4.6963824533372067"/>
    <s v="Product3"/>
    <x v="0"/>
    <s v="Decline Year"/>
  </r>
  <r>
    <n v="1907"/>
    <d v="2015-08-23T00:00:00"/>
    <x v="5"/>
    <x v="2"/>
    <x v="2"/>
    <n v="2586"/>
    <n v="8197.6200000000008"/>
    <n v="3.17"/>
    <n v="3691"/>
    <n v="23400.94"/>
    <n v="6.34"/>
    <n v="1567"/>
    <n v="8493.14"/>
    <n v="5.42"/>
    <n v="1480"/>
    <n v="10552.4"/>
    <n v="7.13"/>
    <n v="9324"/>
    <n v="50644.1"/>
    <x v="1"/>
    <x v="0"/>
    <n v="5.4315851565851565"/>
    <s v="Product2"/>
    <x v="0"/>
    <s v="Decline Year"/>
  </r>
  <r>
    <n v="1908"/>
    <d v="2015-08-24T00:00:00"/>
    <x v="5"/>
    <x v="2"/>
    <x v="2"/>
    <n v="6273"/>
    <n v="19885.41"/>
    <n v="3.17"/>
    <n v="1771"/>
    <n v="11228.14"/>
    <n v="6.34"/>
    <n v="5823"/>
    <n v="31560.66"/>
    <n v="5.42"/>
    <n v="474"/>
    <n v="3379.62"/>
    <n v="7.13"/>
    <n v="14341"/>
    <n v="66053.83"/>
    <x v="1"/>
    <x v="1"/>
    <n v="4.605943100202218"/>
    <s v="Product3"/>
    <x v="0"/>
    <s v="Decline Year"/>
  </r>
  <r>
    <n v="1909"/>
    <d v="2015-08-25T00:00:00"/>
    <x v="5"/>
    <x v="2"/>
    <x v="2"/>
    <n v="903"/>
    <n v="2862.51"/>
    <n v="3.17"/>
    <n v="3093"/>
    <n v="19609.62"/>
    <n v="6.34"/>
    <n v="2662"/>
    <n v="14428.04"/>
    <n v="5.42"/>
    <n v="1217"/>
    <n v="8677.2099999999991"/>
    <n v="7.129999999999999"/>
    <n v="7875"/>
    <n v="45577.38"/>
    <x v="1"/>
    <x v="2"/>
    <n v="5.7876038095238096"/>
    <s v="Product2"/>
    <x v="0"/>
    <s v="Decline Year"/>
  </r>
  <r>
    <n v="1910"/>
    <d v="2015-08-26T00:00:00"/>
    <x v="5"/>
    <x v="2"/>
    <x v="2"/>
    <n v="5026"/>
    <n v="15932.42"/>
    <n v="3.17"/>
    <n v="1410"/>
    <n v="8939.4"/>
    <n v="6.34"/>
    <n v="1486"/>
    <n v="8054.12"/>
    <n v="5.42"/>
    <n v="815"/>
    <n v="5810.95"/>
    <n v="7.13"/>
    <n v="8737"/>
    <n v="38736.89"/>
    <x v="1"/>
    <x v="3"/>
    <n v="4.4336602952958684"/>
    <s v="Product1"/>
    <x v="1"/>
    <s v="Decline Year"/>
  </r>
  <r>
    <n v="1911"/>
    <d v="2015-08-27T00:00:00"/>
    <x v="5"/>
    <x v="2"/>
    <x v="2"/>
    <n v="4915"/>
    <n v="15580.55"/>
    <n v="3.17"/>
    <n v="1098"/>
    <n v="6961.32"/>
    <n v="6.34"/>
    <n v="765"/>
    <n v="4146.3"/>
    <n v="5.42"/>
    <n v="701"/>
    <n v="4998.13"/>
    <n v="7.13"/>
    <n v="7479"/>
    <n v="31686.3"/>
    <x v="1"/>
    <x v="4"/>
    <n v="4.2367027677496987"/>
    <s v="Product1"/>
    <x v="1"/>
    <s v="Decline Year"/>
  </r>
  <r>
    <n v="1912"/>
    <d v="2015-08-28T00:00:00"/>
    <x v="5"/>
    <x v="2"/>
    <x v="2"/>
    <n v="414"/>
    <n v="1312.38"/>
    <n v="3.17"/>
    <n v="934"/>
    <n v="5921.56"/>
    <n v="6.3400000000000007"/>
    <n v="2030"/>
    <n v="11002.6"/>
    <n v="5.42"/>
    <n v="1481"/>
    <n v="10559.53"/>
    <n v="7.1300000000000008"/>
    <n v="4859"/>
    <n v="28796.07"/>
    <x v="1"/>
    <x v="5"/>
    <n v="5.926336694793167"/>
    <s v="Product3"/>
    <x v="1"/>
    <s v="Decline Year"/>
  </r>
  <r>
    <n v="1913"/>
    <d v="2015-08-29T00:00:00"/>
    <x v="5"/>
    <x v="2"/>
    <x v="2"/>
    <n v="4511"/>
    <n v="14299.87"/>
    <n v="3.17"/>
    <n v="2615"/>
    <n v="16579.099999999999"/>
    <n v="6.34"/>
    <n v="4484"/>
    <n v="24303.279999999999"/>
    <n v="5.42"/>
    <n v="705"/>
    <n v="5026.6499999999996"/>
    <n v="7.13"/>
    <n v="12315"/>
    <n v="60208.9"/>
    <x v="1"/>
    <x v="6"/>
    <n v="4.8890702395452701"/>
    <s v="Product3"/>
    <x v="0"/>
    <s v="Decline Year"/>
  </r>
  <r>
    <n v="1914"/>
    <d v="2015-08-31T00:00:00"/>
    <x v="5"/>
    <x v="2"/>
    <x v="2"/>
    <n v="1797"/>
    <n v="5696.49"/>
    <n v="3.17"/>
    <n v="3672"/>
    <n v="23280.48"/>
    <n v="6.34"/>
    <n v="4081"/>
    <n v="22119.02"/>
    <n v="5.42"/>
    <n v="1469"/>
    <n v="10473.969999999999"/>
    <n v="7.13"/>
    <n v="11019"/>
    <n v="61569.96"/>
    <x v="1"/>
    <x v="1"/>
    <n v="5.5876177511570919"/>
    <s v="Product2"/>
    <x v="0"/>
    <s v="Decline Year"/>
  </r>
  <r>
    <n v="1915"/>
    <d v="2015-09-01T00:00:00"/>
    <x v="5"/>
    <x v="3"/>
    <x v="3"/>
    <n v="4536"/>
    <n v="14379.12"/>
    <n v="3.17"/>
    <n v="1125"/>
    <n v="7132.5"/>
    <n v="6.34"/>
    <n v="5079"/>
    <n v="27528.18"/>
    <n v="5.42"/>
    <n v="1540"/>
    <n v="10980.2"/>
    <n v="7.1300000000000008"/>
    <n v="12280"/>
    <n v="60020"/>
    <x v="1"/>
    <x v="2"/>
    <n v="4.8876221498371333"/>
    <s v="Product3"/>
    <x v="0"/>
    <s v="Decline Year"/>
  </r>
  <r>
    <n v="1916"/>
    <d v="2015-09-02T00:00:00"/>
    <x v="5"/>
    <x v="3"/>
    <x v="3"/>
    <n v="5022"/>
    <n v="15919.74"/>
    <n v="3.17"/>
    <n v="1372"/>
    <n v="8698.48"/>
    <n v="6.34"/>
    <n v="1058"/>
    <n v="5734.36"/>
    <n v="5.42"/>
    <n v="723"/>
    <n v="5154.99"/>
    <n v="7.13"/>
    <n v="8175"/>
    <n v="35507.57"/>
    <x v="1"/>
    <x v="3"/>
    <n v="4.3434336391437309"/>
    <s v="Product1"/>
    <x v="1"/>
    <s v="Decline Year"/>
  </r>
  <r>
    <n v="1917"/>
    <d v="2015-09-03T00:00:00"/>
    <x v="5"/>
    <x v="3"/>
    <x v="3"/>
    <n v="1666"/>
    <n v="5281.22"/>
    <n v="3.17"/>
    <n v="3853"/>
    <n v="24428.02"/>
    <n v="6.34"/>
    <n v="4389"/>
    <n v="23788.38"/>
    <n v="5.42"/>
    <n v="983"/>
    <n v="7008.79"/>
    <n v="7.13"/>
    <n v="10891"/>
    <n v="60506.41"/>
    <x v="1"/>
    <x v="4"/>
    <n v="5.555634009732807"/>
    <s v="Product2"/>
    <x v="0"/>
    <s v="Decline Year"/>
  </r>
  <r>
    <n v="1918"/>
    <d v="2015-09-04T00:00:00"/>
    <x v="5"/>
    <x v="3"/>
    <x v="3"/>
    <n v="7256"/>
    <n v="23001.52"/>
    <n v="3.17"/>
    <n v="3513"/>
    <n v="22272.42"/>
    <n v="6.34"/>
    <n v="4278"/>
    <n v="23186.76"/>
    <n v="5.42"/>
    <n v="954"/>
    <n v="6802.02"/>
    <n v="7.1300000000000008"/>
    <n v="16001"/>
    <n v="75262.720000000001"/>
    <x v="1"/>
    <x v="5"/>
    <n v="4.7036260233735394"/>
    <s v="Product3"/>
    <x v="2"/>
    <s v="Decline Year"/>
  </r>
  <r>
    <n v="1919"/>
    <d v="2015-09-05T00:00:00"/>
    <x v="5"/>
    <x v="3"/>
    <x v="3"/>
    <n v="306"/>
    <n v="970.02"/>
    <n v="3.17"/>
    <n v="3751"/>
    <n v="23781.34"/>
    <n v="6.34"/>
    <n v="5881"/>
    <n v="31875.02"/>
    <n v="5.42"/>
    <n v="1208"/>
    <n v="8613.0400000000009"/>
    <n v="7.1300000000000008"/>
    <n v="11146"/>
    <n v="65239.42"/>
    <x v="1"/>
    <x v="6"/>
    <n v="5.853168849811591"/>
    <s v="Product3"/>
    <x v="0"/>
    <s v="Decline Year"/>
  </r>
  <r>
    <n v="1920"/>
    <d v="2015-09-06T00:00:00"/>
    <x v="5"/>
    <x v="3"/>
    <x v="3"/>
    <n v="1439"/>
    <n v="4561.63"/>
    <n v="3.17"/>
    <n v="681"/>
    <n v="4317.54"/>
    <n v="6.34"/>
    <n v="5356"/>
    <n v="29029.52"/>
    <n v="5.42"/>
    <n v="1611"/>
    <n v="11486.43"/>
    <n v="7.13"/>
    <n v="9087"/>
    <n v="49395.12"/>
    <x v="1"/>
    <x v="0"/>
    <n v="5.4358005942555305"/>
    <s v="Product3"/>
    <x v="0"/>
    <s v="Decline Year"/>
  </r>
  <r>
    <n v="1921"/>
    <d v="2015-09-07T00:00:00"/>
    <x v="5"/>
    <x v="3"/>
    <x v="3"/>
    <n v="5689"/>
    <n v="18034.13"/>
    <n v="3.17"/>
    <n v="3959"/>
    <n v="25100.06"/>
    <n v="6.3400000000000007"/>
    <n v="1361"/>
    <n v="7376.62"/>
    <n v="5.42"/>
    <n v="838"/>
    <n v="5974.94"/>
    <n v="7.13"/>
    <n v="11847"/>
    <n v="56485.75"/>
    <x v="1"/>
    <x v="1"/>
    <n v="4.7679370304718498"/>
    <s v="Product2"/>
    <x v="0"/>
    <s v="Decline Year"/>
  </r>
  <r>
    <n v="1922"/>
    <d v="2015-09-08T00:00:00"/>
    <x v="5"/>
    <x v="3"/>
    <x v="3"/>
    <n v="2634"/>
    <n v="8349.7800000000007"/>
    <n v="3.17"/>
    <n v="2359"/>
    <n v="14956.06"/>
    <n v="6.34"/>
    <n v="3935"/>
    <n v="21327.7"/>
    <n v="5.42"/>
    <n v="1925"/>
    <n v="13725.25"/>
    <n v="7.13"/>
    <n v="10853"/>
    <n v="58358.79"/>
    <x v="1"/>
    <x v="2"/>
    <n v="5.3772035381922052"/>
    <s v="Product3"/>
    <x v="0"/>
    <s v="Decline Year"/>
  </r>
  <r>
    <n v="1923"/>
    <d v="2015-09-09T00:00:00"/>
    <x v="5"/>
    <x v="3"/>
    <x v="3"/>
    <n v="3499"/>
    <n v="11091.83"/>
    <n v="3.17"/>
    <n v="3503"/>
    <n v="22209.02"/>
    <n v="6.34"/>
    <n v="3099"/>
    <n v="16796.580000000002"/>
    <n v="5.4200000000000008"/>
    <n v="1245"/>
    <n v="8876.85"/>
    <n v="7.13"/>
    <n v="11346"/>
    <n v="58974.28"/>
    <x v="1"/>
    <x v="3"/>
    <n v="5.1978036312356775"/>
    <s v="Product2"/>
    <x v="0"/>
    <s v="Decline Year"/>
  </r>
  <r>
    <n v="1924"/>
    <d v="2015-09-10T00:00:00"/>
    <x v="5"/>
    <x v="3"/>
    <x v="3"/>
    <n v="1306"/>
    <n v="4140.0200000000004"/>
    <n v="3.17"/>
    <n v="1050"/>
    <n v="6657"/>
    <n v="6.34"/>
    <n v="3435"/>
    <n v="18617.7"/>
    <n v="5.42"/>
    <n v="1686"/>
    <n v="12021.18"/>
    <n v="7.13"/>
    <n v="7477"/>
    <n v="41435.9"/>
    <x v="1"/>
    <x v="4"/>
    <n v="5.5417814631536713"/>
    <s v="Product3"/>
    <x v="0"/>
    <s v="Decline Year"/>
  </r>
  <r>
    <n v="1925"/>
    <d v="2015-09-11T00:00:00"/>
    <x v="5"/>
    <x v="3"/>
    <x v="3"/>
    <n v="5166"/>
    <n v="16376.22"/>
    <n v="3.17"/>
    <n v="2929"/>
    <n v="18569.86"/>
    <n v="6.34"/>
    <n v="3678"/>
    <n v="19934.759999999998"/>
    <n v="5.42"/>
    <n v="1665"/>
    <n v="11871.45"/>
    <n v="7.1300000000000008"/>
    <n v="13438"/>
    <n v="66752.289999999994"/>
    <x v="1"/>
    <x v="5"/>
    <n v="4.9674274445602018"/>
    <s v="Product3"/>
    <x v="0"/>
    <s v="Decline Year"/>
  </r>
  <r>
    <n v="1926"/>
    <d v="2015-09-12T00:00:00"/>
    <x v="5"/>
    <x v="3"/>
    <x v="3"/>
    <n v="6721"/>
    <n v="21305.57"/>
    <n v="3.17"/>
    <n v="1625"/>
    <n v="10302.5"/>
    <n v="6.34"/>
    <n v="1759"/>
    <n v="9533.7800000000007"/>
    <n v="5.42"/>
    <n v="1860"/>
    <n v="13261.8"/>
    <n v="7.13"/>
    <n v="11965"/>
    <n v="54403.65"/>
    <x v="1"/>
    <x v="6"/>
    <n v="4.5468992895946512"/>
    <s v="Product1"/>
    <x v="0"/>
    <s v="Decline Year"/>
  </r>
  <r>
    <n v="1927"/>
    <d v="2015-09-13T00:00:00"/>
    <x v="5"/>
    <x v="3"/>
    <x v="3"/>
    <n v="1450"/>
    <n v="4596.5"/>
    <n v="3.17"/>
    <n v="3584"/>
    <n v="22722.560000000001"/>
    <n v="6.3400000000000007"/>
    <n v="5853"/>
    <n v="31723.26"/>
    <n v="5.42"/>
    <n v="611"/>
    <n v="4356.43"/>
    <n v="7.1300000000000008"/>
    <n v="11498"/>
    <n v="63398.75"/>
    <x v="1"/>
    <x v="0"/>
    <n v="5.5138937206470686"/>
    <s v="Product3"/>
    <x v="0"/>
    <s v="Decline Year"/>
  </r>
  <r>
    <n v="1928"/>
    <d v="2015-09-14T00:00:00"/>
    <x v="5"/>
    <x v="3"/>
    <x v="3"/>
    <n v="2494"/>
    <n v="7905.98"/>
    <n v="3.17"/>
    <n v="1890"/>
    <n v="11982.6"/>
    <n v="6.34"/>
    <n v="4604"/>
    <n v="24953.68"/>
    <n v="5.42"/>
    <n v="1418"/>
    <n v="10110.34"/>
    <n v="7.13"/>
    <n v="10406"/>
    <n v="54952.6"/>
    <x v="1"/>
    <x v="1"/>
    <n v="5.2808571977705165"/>
    <s v="Product3"/>
    <x v="0"/>
    <s v="Decline Year"/>
  </r>
  <r>
    <n v="1929"/>
    <d v="2015-09-15T00:00:00"/>
    <x v="5"/>
    <x v="3"/>
    <x v="3"/>
    <n v="832"/>
    <n v="2637.44"/>
    <n v="3.17"/>
    <n v="1272"/>
    <n v="8064.48"/>
    <n v="6.34"/>
    <n v="5848"/>
    <n v="31696.16"/>
    <n v="5.42"/>
    <n v="1570"/>
    <n v="11194.1"/>
    <n v="7.13"/>
    <n v="9522"/>
    <n v="53592.18"/>
    <x v="1"/>
    <x v="2"/>
    <n v="5.6282482671707621"/>
    <s v="Product3"/>
    <x v="0"/>
    <s v="Decline Year"/>
  </r>
  <r>
    <n v="1930"/>
    <d v="2015-09-16T00:00:00"/>
    <x v="5"/>
    <x v="3"/>
    <x v="3"/>
    <n v="5062"/>
    <n v="16046.54"/>
    <n v="3.17"/>
    <n v="2706"/>
    <n v="17156.04"/>
    <n v="6.3400000000000007"/>
    <n v="2010"/>
    <n v="10894.2"/>
    <n v="5.42"/>
    <n v="1740"/>
    <n v="12406.2"/>
    <n v="7.1300000000000008"/>
    <n v="11518"/>
    <n v="56502.98"/>
    <x v="1"/>
    <x v="3"/>
    <n v="4.9056242403194998"/>
    <s v="Product2"/>
    <x v="0"/>
    <s v="Decline Year"/>
  </r>
  <r>
    <n v="1931"/>
    <d v="2015-09-17T00:00:00"/>
    <x v="5"/>
    <x v="3"/>
    <x v="3"/>
    <n v="2367"/>
    <n v="7503.39"/>
    <n v="3.17"/>
    <n v="2712"/>
    <n v="17194.080000000002"/>
    <n v="6.3400000000000007"/>
    <n v="3342"/>
    <n v="18113.64"/>
    <n v="5.42"/>
    <n v="659"/>
    <n v="4698.67"/>
    <n v="7.13"/>
    <n v="9080"/>
    <n v="47509.78"/>
    <x v="1"/>
    <x v="4"/>
    <n v="5.232354625550661"/>
    <s v="Product3"/>
    <x v="0"/>
    <s v="Decline Year"/>
  </r>
  <r>
    <n v="1932"/>
    <d v="2015-09-18T00:00:00"/>
    <x v="5"/>
    <x v="3"/>
    <x v="3"/>
    <n v="4902"/>
    <n v="15539.34"/>
    <n v="3.17"/>
    <n v="958"/>
    <n v="6073.72"/>
    <n v="6.34"/>
    <n v="3871"/>
    <n v="20980.82"/>
    <n v="5.42"/>
    <n v="1347"/>
    <n v="9604.11"/>
    <n v="7.1300000000000008"/>
    <n v="11078"/>
    <n v="52197.99"/>
    <x v="1"/>
    <x v="5"/>
    <n v="4.7118604441234879"/>
    <s v="Product3"/>
    <x v="0"/>
    <s v="Decline Year"/>
  </r>
  <r>
    <n v="1933"/>
    <d v="2015-09-19T00:00:00"/>
    <x v="5"/>
    <x v="3"/>
    <x v="3"/>
    <n v="3406"/>
    <n v="10797.02"/>
    <n v="3.17"/>
    <n v="2333"/>
    <n v="14791.22"/>
    <n v="6.34"/>
    <n v="593"/>
    <n v="3214.06"/>
    <n v="5.42"/>
    <n v="1207"/>
    <n v="8605.91"/>
    <n v="7.13"/>
    <n v="7539"/>
    <n v="37408.21"/>
    <x v="1"/>
    <x v="6"/>
    <n v="4.9619591457753014"/>
    <s v="Product2"/>
    <x v="1"/>
    <s v="Decline Year"/>
  </r>
  <r>
    <n v="1934"/>
    <d v="2015-09-20T00:00:00"/>
    <x v="5"/>
    <x v="3"/>
    <x v="3"/>
    <n v="2788"/>
    <n v="8837.9599999999991"/>
    <n v="3.17"/>
    <n v="669"/>
    <n v="4241.46"/>
    <n v="6.34"/>
    <n v="4095"/>
    <n v="22194.9"/>
    <n v="5.42"/>
    <n v="1340"/>
    <n v="9554.2000000000007"/>
    <n v="7.1300000000000008"/>
    <n v="8892"/>
    <n v="44828.52"/>
    <x v="1"/>
    <x v="0"/>
    <n v="5.041443994601889"/>
    <s v="Product3"/>
    <x v="0"/>
    <s v="Decline Year"/>
  </r>
  <r>
    <n v="1935"/>
    <d v="2015-09-21T00:00:00"/>
    <x v="5"/>
    <x v="3"/>
    <x v="3"/>
    <n v="872"/>
    <n v="2764.24"/>
    <n v="3.17"/>
    <n v="1637"/>
    <n v="10378.58"/>
    <n v="6.34"/>
    <n v="865"/>
    <n v="4688.3"/>
    <n v="5.42"/>
    <n v="1916"/>
    <n v="13661.08"/>
    <n v="7.13"/>
    <n v="5290"/>
    <n v="31492.2"/>
    <x v="1"/>
    <x v="1"/>
    <n v="5.9531568998109643"/>
    <s v="Product4"/>
    <x v="1"/>
    <s v="Decline Year"/>
  </r>
  <r>
    <n v="1936"/>
    <d v="2015-09-22T00:00:00"/>
    <x v="5"/>
    <x v="3"/>
    <x v="3"/>
    <n v="2617"/>
    <n v="8295.89"/>
    <n v="3.17"/>
    <n v="1329"/>
    <n v="8425.86"/>
    <n v="6.3400000000000007"/>
    <n v="4746"/>
    <n v="25723.32"/>
    <n v="5.42"/>
    <n v="1011"/>
    <n v="7208.43"/>
    <n v="7.13"/>
    <n v="9703"/>
    <n v="49653.5"/>
    <x v="1"/>
    <x v="2"/>
    <n v="5.1173348448933318"/>
    <s v="Product3"/>
    <x v="0"/>
    <s v="Decline Year"/>
  </r>
  <r>
    <n v="1937"/>
    <d v="2015-09-23T00:00:00"/>
    <x v="5"/>
    <x v="3"/>
    <x v="3"/>
    <n v="596"/>
    <n v="1889.32"/>
    <n v="3.17"/>
    <n v="1122"/>
    <n v="7113.48"/>
    <n v="6.34"/>
    <n v="2668"/>
    <n v="14460.56"/>
    <n v="5.42"/>
    <n v="1641"/>
    <n v="11700.33"/>
    <n v="7.13"/>
    <n v="6027"/>
    <n v="35163.69"/>
    <x v="1"/>
    <x v="3"/>
    <n v="5.834360378297661"/>
    <s v="Product3"/>
    <x v="1"/>
    <s v="Decline Year"/>
  </r>
  <r>
    <n v="1938"/>
    <d v="2015-09-24T00:00:00"/>
    <x v="5"/>
    <x v="3"/>
    <x v="3"/>
    <n v="499"/>
    <n v="1581.83"/>
    <n v="3.17"/>
    <n v="3970"/>
    <n v="25169.8"/>
    <n v="6.34"/>
    <n v="4623"/>
    <n v="25056.66"/>
    <n v="5.42"/>
    <n v="1058"/>
    <n v="7543.54"/>
    <n v="7.13"/>
    <n v="10150"/>
    <n v="59351.83"/>
    <x v="1"/>
    <x v="4"/>
    <n v="5.8474709359605912"/>
    <s v="Product2"/>
    <x v="0"/>
    <s v="Decline Year"/>
  </r>
  <r>
    <n v="1939"/>
    <d v="2015-09-25T00:00:00"/>
    <x v="5"/>
    <x v="3"/>
    <x v="3"/>
    <n v="7061"/>
    <n v="22383.37"/>
    <n v="3.17"/>
    <n v="511"/>
    <n v="3239.74"/>
    <n v="6.34"/>
    <n v="3282"/>
    <n v="17788.439999999999"/>
    <n v="5.42"/>
    <n v="1106"/>
    <n v="7885.78"/>
    <n v="7.13"/>
    <n v="11960"/>
    <n v="51297.33"/>
    <x v="1"/>
    <x v="5"/>
    <n v="4.2890744147157189"/>
    <s v="Product1"/>
    <x v="0"/>
    <s v="Decline Year"/>
  </r>
  <r>
    <n v="1940"/>
    <d v="2015-09-26T00:00:00"/>
    <x v="5"/>
    <x v="3"/>
    <x v="3"/>
    <n v="4890"/>
    <n v="15501.3"/>
    <n v="3.17"/>
    <n v="3685"/>
    <n v="23362.9"/>
    <n v="6.3400000000000007"/>
    <n v="5122"/>
    <n v="27761.24"/>
    <n v="5.42"/>
    <n v="1933"/>
    <n v="13782.29"/>
    <n v="7.1300000000000008"/>
    <n v="15630"/>
    <n v="80407.73"/>
    <x v="1"/>
    <x v="6"/>
    <n v="5.1444484964811261"/>
    <s v="Product3"/>
    <x v="2"/>
    <s v="Decline Year"/>
  </r>
  <r>
    <n v="1941"/>
    <d v="2015-09-27T00:00:00"/>
    <x v="5"/>
    <x v="3"/>
    <x v="3"/>
    <n v="3580"/>
    <n v="11348.6"/>
    <n v="3.17"/>
    <n v="3251"/>
    <n v="20611.34"/>
    <n v="6.34"/>
    <n v="771"/>
    <n v="4178.82"/>
    <n v="5.42"/>
    <n v="436"/>
    <n v="3108.68"/>
    <n v="7.13"/>
    <n v="8038"/>
    <n v="39247.440000000002"/>
    <x v="1"/>
    <x v="0"/>
    <n v="4.8827369992535461"/>
    <s v="Product2"/>
    <x v="1"/>
    <s v="Decline Year"/>
  </r>
  <r>
    <n v="1942"/>
    <d v="2015-09-28T00:00:00"/>
    <x v="5"/>
    <x v="3"/>
    <x v="3"/>
    <n v="1550"/>
    <n v="4913.5"/>
    <n v="3.17"/>
    <n v="940"/>
    <n v="5959.6"/>
    <n v="6.3400000000000007"/>
    <n v="5056"/>
    <n v="27403.52"/>
    <n v="5.42"/>
    <n v="1764"/>
    <n v="12577.32"/>
    <n v="7.13"/>
    <n v="9310"/>
    <n v="50853.94"/>
    <x v="1"/>
    <x v="1"/>
    <n v="5.4622921589688511"/>
    <s v="Product3"/>
    <x v="0"/>
    <s v="Decline Year"/>
  </r>
  <r>
    <n v="1943"/>
    <d v="2015-09-29T00:00:00"/>
    <x v="5"/>
    <x v="3"/>
    <x v="3"/>
    <n v="1464"/>
    <n v="4640.88"/>
    <n v="3.17"/>
    <n v="2309"/>
    <n v="14639.06"/>
    <n v="6.34"/>
    <n v="2241"/>
    <n v="12146.22"/>
    <n v="5.42"/>
    <n v="823"/>
    <n v="5867.99"/>
    <n v="7.13"/>
    <n v="6837"/>
    <n v="37294.15"/>
    <x v="1"/>
    <x v="2"/>
    <n v="5.4547535468772859"/>
    <s v="Product2"/>
    <x v="1"/>
    <s v="Decline Year"/>
  </r>
  <r>
    <n v="1944"/>
    <d v="2015-09-30T00:00:00"/>
    <x v="5"/>
    <x v="3"/>
    <x v="3"/>
    <n v="5868"/>
    <n v="18601.560000000001"/>
    <n v="3.17"/>
    <n v="1809"/>
    <n v="11469.06"/>
    <n v="6.34"/>
    <n v="5339"/>
    <n v="28937.38"/>
    <n v="5.42"/>
    <n v="762"/>
    <n v="5433.06"/>
    <n v="7.1300000000000008"/>
    <n v="13778"/>
    <n v="64441.06"/>
    <x v="1"/>
    <x v="3"/>
    <n v="4.6770982726085064"/>
    <s v="Product3"/>
    <x v="0"/>
    <s v="Decline Year"/>
  </r>
  <r>
    <n v="1945"/>
    <d v="2015-10-01T00:00:00"/>
    <x v="5"/>
    <x v="4"/>
    <x v="4"/>
    <n v="7552"/>
    <n v="23939.84"/>
    <n v="3.17"/>
    <n v="3005"/>
    <n v="19051.7"/>
    <n v="6.34"/>
    <n v="5750"/>
    <n v="31165"/>
    <n v="5.42"/>
    <n v="556"/>
    <n v="3964.28"/>
    <n v="7.1300000000000008"/>
    <n v="16863"/>
    <n v="78120.820000000007"/>
    <x v="2"/>
    <x v="4"/>
    <n v="4.6326762734981921"/>
    <s v="Product3"/>
    <x v="2"/>
    <s v="Decline Year"/>
  </r>
  <r>
    <n v="1946"/>
    <d v="2015-10-02T00:00:00"/>
    <x v="5"/>
    <x v="4"/>
    <x v="4"/>
    <n v="6634"/>
    <n v="21029.78"/>
    <n v="3.17"/>
    <n v="2078"/>
    <n v="13174.52"/>
    <n v="6.34"/>
    <n v="2875"/>
    <n v="15582.5"/>
    <n v="5.42"/>
    <n v="1298"/>
    <n v="9254.74"/>
    <n v="7.13"/>
    <n v="12885"/>
    <n v="59041.54"/>
    <x v="2"/>
    <x v="5"/>
    <n v="4.582191695770276"/>
    <s v="Product1"/>
    <x v="0"/>
    <s v="Decline Year"/>
  </r>
  <r>
    <n v="1947"/>
    <d v="2015-10-03T00:00:00"/>
    <x v="5"/>
    <x v="4"/>
    <x v="4"/>
    <n v="2602"/>
    <n v="8248.34"/>
    <n v="3.17"/>
    <n v="3945"/>
    <n v="25011.3"/>
    <n v="6.34"/>
    <n v="1393"/>
    <n v="7550.06"/>
    <n v="5.42"/>
    <n v="662"/>
    <n v="4720.0600000000004"/>
    <n v="7.1300000000000008"/>
    <n v="8602"/>
    <n v="45529.760000000002"/>
    <x v="2"/>
    <x v="6"/>
    <n v="5.2929272262264595"/>
    <s v="Product2"/>
    <x v="0"/>
    <s v="Decline Year"/>
  </r>
  <r>
    <n v="1948"/>
    <d v="2015-10-04T00:00:00"/>
    <x v="5"/>
    <x v="4"/>
    <x v="4"/>
    <n v="3876"/>
    <n v="12286.92"/>
    <n v="3.17"/>
    <n v="977"/>
    <n v="6194.18"/>
    <n v="6.34"/>
    <n v="2284"/>
    <n v="12379.28"/>
    <n v="5.42"/>
    <n v="1254"/>
    <n v="8941.02"/>
    <n v="7.1300000000000008"/>
    <n v="8391"/>
    <n v="39801.4"/>
    <x v="2"/>
    <x v="0"/>
    <n v="4.7433440591109521"/>
    <s v="Product3"/>
    <x v="1"/>
    <s v="Decline Year"/>
  </r>
  <r>
    <n v="1949"/>
    <d v="2015-10-05T00:00:00"/>
    <x v="5"/>
    <x v="4"/>
    <x v="4"/>
    <n v="6411"/>
    <n v="20322.87"/>
    <n v="3.17"/>
    <n v="290"/>
    <n v="1838.6"/>
    <n v="6.34"/>
    <n v="3233"/>
    <n v="17522.86"/>
    <n v="5.42"/>
    <n v="712"/>
    <n v="5076.5600000000004"/>
    <n v="7.1300000000000008"/>
    <n v="10646"/>
    <n v="44760.89"/>
    <x v="2"/>
    <x v="1"/>
    <n v="4.2044796167574674"/>
    <s v="Product1"/>
    <x v="0"/>
    <s v="Decline Year"/>
  </r>
  <r>
    <n v="1950"/>
    <d v="2015-10-06T00:00:00"/>
    <x v="5"/>
    <x v="4"/>
    <x v="4"/>
    <n v="5263"/>
    <n v="16683.71"/>
    <n v="3.17"/>
    <n v="3197"/>
    <n v="20268.98"/>
    <n v="6.34"/>
    <n v="1042"/>
    <n v="5647.64"/>
    <n v="5.42"/>
    <n v="1722"/>
    <n v="12277.86"/>
    <n v="7.1300000000000008"/>
    <n v="11224"/>
    <n v="54878.19"/>
    <x v="2"/>
    <x v="2"/>
    <n v="4.8893611903064862"/>
    <s v="Product2"/>
    <x v="0"/>
    <s v="Decline Year"/>
  </r>
  <r>
    <n v="1951"/>
    <d v="2015-10-07T00:00:00"/>
    <x v="5"/>
    <x v="4"/>
    <x v="4"/>
    <n v="5540"/>
    <n v="17561.8"/>
    <n v="3.17"/>
    <n v="2518"/>
    <n v="15964.12"/>
    <n v="6.3400000000000007"/>
    <n v="2228"/>
    <n v="12075.76"/>
    <n v="5.42"/>
    <n v="959"/>
    <n v="6837.67"/>
    <n v="7.13"/>
    <n v="11245"/>
    <n v="52439.35"/>
    <x v="2"/>
    <x v="3"/>
    <n v="4.6633481547354378"/>
    <s v="Product1"/>
    <x v="0"/>
    <s v="Decline Year"/>
  </r>
  <r>
    <n v="1952"/>
    <d v="2015-10-08T00:00:00"/>
    <x v="5"/>
    <x v="4"/>
    <x v="4"/>
    <n v="6594"/>
    <n v="20902.98"/>
    <n v="3.17"/>
    <n v="631"/>
    <n v="4000.54"/>
    <n v="6.34"/>
    <n v="5466"/>
    <n v="29625.72"/>
    <n v="5.42"/>
    <n v="1742"/>
    <n v="12420.46"/>
    <n v="7.13"/>
    <n v="14433"/>
    <n v="66949.7"/>
    <x v="2"/>
    <x v="4"/>
    <n v="4.6386544723896623"/>
    <s v="Product3"/>
    <x v="0"/>
    <s v="Decline Year"/>
  </r>
  <r>
    <n v="1953"/>
    <d v="2015-10-09T00:00:00"/>
    <x v="5"/>
    <x v="4"/>
    <x v="4"/>
    <n v="7292"/>
    <n v="23115.64"/>
    <n v="3.17"/>
    <n v="1777"/>
    <n v="11266.18"/>
    <n v="6.34"/>
    <n v="334"/>
    <n v="1810.28"/>
    <n v="5.42"/>
    <n v="1162"/>
    <n v="8285.06"/>
    <n v="7.13"/>
    <n v="10565"/>
    <n v="44477.16"/>
    <x v="2"/>
    <x v="5"/>
    <n v="4.2098589682915293"/>
    <s v="Product1"/>
    <x v="0"/>
    <s v="Decline Year"/>
  </r>
  <r>
    <n v="1954"/>
    <d v="2015-10-10T00:00:00"/>
    <x v="5"/>
    <x v="4"/>
    <x v="4"/>
    <n v="6160"/>
    <n v="19527.2"/>
    <n v="3.17"/>
    <n v="262"/>
    <n v="1661.08"/>
    <n v="6.34"/>
    <n v="5036"/>
    <n v="27295.119999999999"/>
    <n v="5.42"/>
    <n v="998"/>
    <n v="7115.74"/>
    <n v="7.13"/>
    <n v="12456"/>
    <n v="55599.14"/>
    <x v="2"/>
    <x v="6"/>
    <n v="4.4636432241490045"/>
    <s v="Product3"/>
    <x v="0"/>
    <s v="Decline Year"/>
  </r>
  <r>
    <n v="1955"/>
    <d v="2015-10-11T00:00:00"/>
    <x v="5"/>
    <x v="4"/>
    <x v="4"/>
    <n v="1615"/>
    <n v="5119.55"/>
    <n v="3.17"/>
    <n v="963"/>
    <n v="6105.42"/>
    <n v="6.34"/>
    <n v="5574"/>
    <n v="30211.08"/>
    <n v="5.42"/>
    <n v="1474"/>
    <n v="10509.62"/>
    <n v="7.1300000000000008"/>
    <n v="9626"/>
    <n v="51945.67"/>
    <x v="2"/>
    <x v="0"/>
    <n v="5.3963920631622688"/>
    <s v="Product3"/>
    <x v="0"/>
    <s v="Decline Year"/>
  </r>
  <r>
    <n v="1956"/>
    <d v="2015-10-12T00:00:00"/>
    <x v="5"/>
    <x v="4"/>
    <x v="4"/>
    <n v="7178"/>
    <n v="22754.26"/>
    <n v="3.17"/>
    <n v="3154"/>
    <n v="19996.36"/>
    <n v="6.34"/>
    <n v="3049"/>
    <n v="16525.580000000002"/>
    <n v="5.4200000000000008"/>
    <n v="316"/>
    <n v="2253.08"/>
    <n v="7.13"/>
    <n v="13697"/>
    <n v="61529.279999999999"/>
    <x v="2"/>
    <x v="1"/>
    <n v="4.4921720084690078"/>
    <s v="Product1"/>
    <x v="0"/>
    <s v="Decline Year"/>
  </r>
  <r>
    <n v="1957"/>
    <d v="2015-10-13T00:00:00"/>
    <x v="5"/>
    <x v="4"/>
    <x v="4"/>
    <n v="2759"/>
    <n v="8746.0300000000007"/>
    <n v="3.17"/>
    <n v="1498"/>
    <n v="9497.32"/>
    <n v="6.34"/>
    <n v="841"/>
    <n v="4558.22"/>
    <n v="5.42"/>
    <n v="1868"/>
    <n v="13318.84"/>
    <n v="7.13"/>
    <n v="6966"/>
    <n v="36120.410000000003"/>
    <x v="2"/>
    <x v="2"/>
    <n v="5.1852440424921049"/>
    <s v="Product4"/>
    <x v="1"/>
    <s v="Decline Year"/>
  </r>
  <r>
    <n v="1958"/>
    <d v="2015-10-14T00:00:00"/>
    <x v="5"/>
    <x v="4"/>
    <x v="4"/>
    <n v="4007"/>
    <n v="12702.19"/>
    <n v="3.17"/>
    <n v="699"/>
    <n v="4431.66"/>
    <n v="6.34"/>
    <n v="4070"/>
    <n v="22059.4"/>
    <n v="5.42"/>
    <n v="1844"/>
    <n v="13147.72"/>
    <n v="7.13"/>
    <n v="10620"/>
    <n v="52340.97"/>
    <x v="2"/>
    <x v="3"/>
    <n v="4.928528248587571"/>
    <s v="Product3"/>
    <x v="0"/>
    <s v="Decline Year"/>
  </r>
  <r>
    <n v="1959"/>
    <d v="2015-10-15T00:00:00"/>
    <x v="5"/>
    <x v="4"/>
    <x v="4"/>
    <n v="2081"/>
    <n v="6596.77"/>
    <n v="3.17"/>
    <n v="530"/>
    <n v="3360.2"/>
    <n v="6.34"/>
    <n v="644"/>
    <n v="3490.48"/>
    <n v="5.42"/>
    <n v="1859"/>
    <n v="13254.67"/>
    <n v="7.13"/>
    <n v="5114"/>
    <n v="26702.12"/>
    <x v="2"/>
    <x v="4"/>
    <n v="5.2213766132186157"/>
    <s v="Product4"/>
    <x v="1"/>
    <s v="Decline Year"/>
  </r>
  <r>
    <n v="1960"/>
    <d v="2015-10-16T00:00:00"/>
    <x v="5"/>
    <x v="4"/>
    <x v="4"/>
    <n v="792"/>
    <n v="2510.64"/>
    <n v="3.17"/>
    <n v="1864"/>
    <n v="11817.76"/>
    <n v="6.34"/>
    <n v="3687"/>
    <n v="19983.54"/>
    <n v="5.42"/>
    <n v="1490"/>
    <n v="10623.7"/>
    <n v="7.1300000000000008"/>
    <n v="7833"/>
    <n v="44935.64"/>
    <x v="2"/>
    <x v="5"/>
    <n v="5.7367087961189833"/>
    <s v="Product3"/>
    <x v="0"/>
    <s v="Decline Year"/>
  </r>
  <r>
    <n v="1961"/>
    <d v="2015-10-17T00:00:00"/>
    <x v="5"/>
    <x v="4"/>
    <x v="4"/>
    <n v="7609"/>
    <n v="24120.53"/>
    <n v="3.17"/>
    <n v="3285"/>
    <n v="20826.900000000001"/>
    <n v="6.3400000000000007"/>
    <n v="1990"/>
    <n v="10785.8"/>
    <n v="5.42"/>
    <n v="714"/>
    <n v="5090.82"/>
    <n v="7.13"/>
    <n v="13598"/>
    <n v="60824.05"/>
    <x v="2"/>
    <x v="6"/>
    <n v="4.4730144138843952"/>
    <s v="Product1"/>
    <x v="0"/>
    <s v="Decline Year"/>
  </r>
  <r>
    <n v="1962"/>
    <d v="2015-10-18T00:00:00"/>
    <x v="5"/>
    <x v="4"/>
    <x v="4"/>
    <n v="2589"/>
    <n v="8207.1299999999992"/>
    <n v="3.17"/>
    <n v="695"/>
    <n v="4406.3"/>
    <n v="6.34"/>
    <n v="3948"/>
    <n v="21398.16"/>
    <n v="5.42"/>
    <n v="451"/>
    <n v="3215.63"/>
    <n v="7.13"/>
    <n v="7683"/>
    <n v="37227.22"/>
    <x v="2"/>
    <x v="0"/>
    <n v="4.8454015358583886"/>
    <s v="Product3"/>
    <x v="1"/>
    <s v="Decline Year"/>
  </r>
  <r>
    <n v="1963"/>
    <d v="2015-10-19T00:00:00"/>
    <x v="5"/>
    <x v="4"/>
    <x v="4"/>
    <n v="7270"/>
    <n v="23045.9"/>
    <n v="3.17"/>
    <n v="1375"/>
    <n v="8717.5"/>
    <n v="6.34"/>
    <n v="1792"/>
    <n v="9712.64"/>
    <n v="5.42"/>
    <n v="544"/>
    <n v="3878.72"/>
    <n v="7.13"/>
    <n v="10981"/>
    <n v="45354.76"/>
    <x v="2"/>
    <x v="1"/>
    <n v="4.1302941444312902"/>
    <s v="Product1"/>
    <x v="0"/>
    <s v="Decline Year"/>
  </r>
  <r>
    <n v="1964"/>
    <d v="2015-10-20T00:00:00"/>
    <x v="5"/>
    <x v="4"/>
    <x v="4"/>
    <n v="4325"/>
    <n v="13710.25"/>
    <n v="3.17"/>
    <n v="2626"/>
    <n v="16648.84"/>
    <n v="6.34"/>
    <n v="2959"/>
    <n v="16037.78"/>
    <n v="5.42"/>
    <n v="884"/>
    <n v="6302.92"/>
    <n v="7.13"/>
    <n v="10794"/>
    <n v="52699.79"/>
    <x v="2"/>
    <x v="2"/>
    <n v="4.8823225866221973"/>
    <s v="Product2"/>
    <x v="0"/>
    <s v="Decline Year"/>
  </r>
  <r>
    <n v="1965"/>
    <d v="2015-10-21T00:00:00"/>
    <x v="5"/>
    <x v="4"/>
    <x v="4"/>
    <n v="2926"/>
    <n v="9275.42"/>
    <n v="3.17"/>
    <n v="600"/>
    <n v="3804"/>
    <n v="6.34"/>
    <n v="4964"/>
    <n v="26904.880000000001"/>
    <n v="5.42"/>
    <n v="975"/>
    <n v="6951.75"/>
    <n v="7.13"/>
    <n v="9465"/>
    <n v="46936.05"/>
    <x v="2"/>
    <x v="3"/>
    <n v="4.958906497622821"/>
    <s v="Product3"/>
    <x v="0"/>
    <s v="Decline Year"/>
  </r>
  <r>
    <n v="1966"/>
    <d v="2015-10-22T00:00:00"/>
    <x v="5"/>
    <x v="4"/>
    <x v="4"/>
    <n v="4636"/>
    <n v="14696.12"/>
    <n v="3.17"/>
    <n v="1283"/>
    <n v="8134.22"/>
    <n v="6.34"/>
    <n v="1834"/>
    <n v="9940.2800000000007"/>
    <n v="5.42"/>
    <n v="1865"/>
    <n v="13297.45"/>
    <n v="7.1300000000000008"/>
    <n v="9618"/>
    <n v="46068.07"/>
    <x v="2"/>
    <x v="4"/>
    <n v="4.7897764608026616"/>
    <s v="Product1"/>
    <x v="0"/>
    <s v="Decline Year"/>
  </r>
  <r>
    <n v="1967"/>
    <d v="2015-10-23T00:00:00"/>
    <x v="5"/>
    <x v="4"/>
    <x v="4"/>
    <n v="5068"/>
    <n v="16065.56"/>
    <n v="3.17"/>
    <n v="3554"/>
    <n v="22532.36"/>
    <n v="6.34"/>
    <n v="680"/>
    <n v="3685.6"/>
    <n v="5.42"/>
    <n v="743"/>
    <n v="5297.59"/>
    <n v="7.13"/>
    <n v="10045"/>
    <n v="47581.11"/>
    <x v="2"/>
    <x v="5"/>
    <n v="4.7367954206072671"/>
    <s v="Product2"/>
    <x v="0"/>
    <s v="Decline Year"/>
  </r>
  <r>
    <n v="1968"/>
    <d v="2015-10-24T00:00:00"/>
    <x v="5"/>
    <x v="4"/>
    <x v="4"/>
    <n v="7186"/>
    <n v="22779.62"/>
    <n v="3.17"/>
    <n v="1037"/>
    <n v="6574.58"/>
    <n v="6.34"/>
    <n v="2898"/>
    <n v="15707.16"/>
    <n v="5.42"/>
    <n v="1407"/>
    <n v="10031.91"/>
    <n v="7.13"/>
    <n v="12528"/>
    <n v="55093.27"/>
    <x v="2"/>
    <x v="6"/>
    <n v="4.3976109514687094"/>
    <s v="Product1"/>
    <x v="0"/>
    <s v="Decline Year"/>
  </r>
  <r>
    <n v="1969"/>
    <d v="2015-10-25T00:00:00"/>
    <x v="5"/>
    <x v="4"/>
    <x v="4"/>
    <n v="2419"/>
    <n v="7668.23"/>
    <n v="3.17"/>
    <n v="445"/>
    <n v="2821.3"/>
    <n v="6.3400000000000007"/>
    <n v="3191"/>
    <n v="17295.22"/>
    <n v="5.42"/>
    <n v="1876"/>
    <n v="13375.88"/>
    <n v="7.13"/>
    <n v="7931"/>
    <n v="41160.629999999997"/>
    <x v="2"/>
    <x v="0"/>
    <n v="5.1898411297440417"/>
    <s v="Product3"/>
    <x v="0"/>
    <s v="Decline Year"/>
  </r>
  <r>
    <n v="1970"/>
    <d v="2015-10-26T00:00:00"/>
    <x v="5"/>
    <x v="4"/>
    <x v="4"/>
    <n v="1553"/>
    <n v="4923.01"/>
    <n v="3.17"/>
    <n v="3738"/>
    <n v="23698.92"/>
    <n v="6.34"/>
    <n v="1083"/>
    <n v="5869.86"/>
    <n v="5.42"/>
    <n v="355"/>
    <n v="2531.15"/>
    <n v="7.13"/>
    <n v="6729"/>
    <n v="37022.94"/>
    <x v="2"/>
    <x v="1"/>
    <n v="5.5019973250111462"/>
    <s v="Product2"/>
    <x v="1"/>
    <s v="Decline Year"/>
  </r>
  <r>
    <n v="1971"/>
    <d v="2015-10-27T00:00:00"/>
    <x v="5"/>
    <x v="4"/>
    <x v="4"/>
    <n v="2623"/>
    <n v="8314.91"/>
    <n v="3.17"/>
    <n v="545"/>
    <n v="3455.3"/>
    <n v="6.3400000000000007"/>
    <n v="572"/>
    <n v="3100.24"/>
    <n v="5.42"/>
    <n v="279"/>
    <n v="1989.27"/>
    <n v="7.13"/>
    <n v="4019"/>
    <n v="16859.72"/>
    <x v="2"/>
    <x v="2"/>
    <n v="4.1950037322717098"/>
    <s v="Product1"/>
    <x v="1"/>
    <s v="Decline Year"/>
  </r>
  <r>
    <n v="1972"/>
    <d v="2015-10-28T00:00:00"/>
    <x v="5"/>
    <x v="4"/>
    <x v="4"/>
    <n v="2058"/>
    <n v="6523.86"/>
    <n v="3.17"/>
    <n v="633"/>
    <n v="4013.22"/>
    <n v="6.34"/>
    <n v="4249"/>
    <n v="23029.58"/>
    <n v="5.4200000000000008"/>
    <n v="874"/>
    <n v="6231.62"/>
    <n v="7.13"/>
    <n v="7814"/>
    <n v="39798.28"/>
    <x v="2"/>
    <x v="3"/>
    <n v="5.0932019452265163"/>
    <s v="Product3"/>
    <x v="1"/>
    <s v="Decline Year"/>
  </r>
  <r>
    <n v="1973"/>
    <d v="2015-10-29T00:00:00"/>
    <x v="5"/>
    <x v="4"/>
    <x v="4"/>
    <n v="773"/>
    <n v="2450.41"/>
    <n v="3.17"/>
    <n v="3161"/>
    <n v="20040.740000000002"/>
    <n v="6.3400000000000007"/>
    <n v="4623"/>
    <n v="25056.66"/>
    <n v="5.42"/>
    <n v="1343"/>
    <n v="9575.59"/>
    <n v="7.13"/>
    <n v="9900"/>
    <n v="57123.4"/>
    <x v="2"/>
    <x v="4"/>
    <n v="5.7700404040404045"/>
    <s v="Product3"/>
    <x v="0"/>
    <s v="Decline Year"/>
  </r>
  <r>
    <n v="1974"/>
    <d v="2015-10-30T00:00:00"/>
    <x v="5"/>
    <x v="4"/>
    <x v="4"/>
    <n v="849"/>
    <n v="2691.33"/>
    <n v="3.17"/>
    <n v="2620"/>
    <n v="16610.8"/>
    <n v="6.34"/>
    <n v="3191"/>
    <n v="17295.22"/>
    <n v="5.42"/>
    <n v="1636"/>
    <n v="11664.68"/>
    <n v="7.13"/>
    <n v="8296"/>
    <n v="48262.03"/>
    <x v="2"/>
    <x v="5"/>
    <n v="5.817506027000964"/>
    <s v="Product3"/>
    <x v="0"/>
    <s v="Decline Year"/>
  </r>
  <r>
    <n v="1975"/>
    <d v="2015-11-01T00:00:00"/>
    <x v="5"/>
    <x v="5"/>
    <x v="5"/>
    <n v="6206"/>
    <n v="19673.02"/>
    <n v="3.17"/>
    <n v="383"/>
    <n v="2428.2199999999998"/>
    <n v="6.34"/>
    <n v="3436"/>
    <n v="18623.12"/>
    <n v="5.42"/>
    <n v="1206"/>
    <n v="8598.7800000000007"/>
    <n v="7.1300000000000008"/>
    <n v="11231"/>
    <n v="49323.14"/>
    <x v="2"/>
    <x v="0"/>
    <n v="4.391696198023328"/>
    <s v="Product1"/>
    <x v="0"/>
    <s v="Decline Year"/>
  </r>
  <r>
    <n v="1976"/>
    <d v="2015-11-02T00:00:00"/>
    <x v="5"/>
    <x v="5"/>
    <x v="5"/>
    <n v="5870"/>
    <n v="18607.900000000001"/>
    <n v="3.17"/>
    <n v="1634"/>
    <n v="10359.56"/>
    <n v="6.34"/>
    <n v="4739"/>
    <n v="25685.38"/>
    <n v="5.42"/>
    <n v="554"/>
    <n v="3950.02"/>
    <n v="7.13"/>
    <n v="12797"/>
    <n v="58602.86"/>
    <x v="2"/>
    <x v="1"/>
    <n v="4.5794217394701882"/>
    <s v="Product3"/>
    <x v="0"/>
    <s v="Decline Year"/>
  </r>
  <r>
    <n v="1977"/>
    <d v="2015-11-03T00:00:00"/>
    <x v="5"/>
    <x v="5"/>
    <x v="5"/>
    <n v="2124"/>
    <n v="6733.08"/>
    <n v="3.17"/>
    <n v="3304"/>
    <n v="20947.36"/>
    <n v="6.34"/>
    <n v="2498"/>
    <n v="13539.16"/>
    <n v="5.42"/>
    <n v="1419"/>
    <n v="10117.469999999999"/>
    <n v="7.13"/>
    <n v="9345"/>
    <n v="51337.07"/>
    <x v="2"/>
    <x v="2"/>
    <n v="5.4935334403424294"/>
    <s v="Product2"/>
    <x v="0"/>
    <s v="Decline Year"/>
  </r>
  <r>
    <n v="1978"/>
    <d v="2015-11-04T00:00:00"/>
    <x v="5"/>
    <x v="5"/>
    <x v="5"/>
    <n v="4146"/>
    <n v="13142.82"/>
    <n v="3.17"/>
    <n v="754"/>
    <n v="4780.3599999999997"/>
    <n v="6.34"/>
    <n v="2621"/>
    <n v="14205.82"/>
    <n v="5.42"/>
    <n v="1039"/>
    <n v="7408.07"/>
    <n v="7.13"/>
    <n v="8560"/>
    <n v="39537.07"/>
    <x v="2"/>
    <x v="3"/>
    <n v="4.6188165887850463"/>
    <s v="Product3"/>
    <x v="1"/>
    <s v="Decline Year"/>
  </r>
  <r>
    <n v="1979"/>
    <d v="2015-11-05T00:00:00"/>
    <x v="5"/>
    <x v="5"/>
    <x v="5"/>
    <n v="7166"/>
    <n v="22716.22"/>
    <n v="3.17"/>
    <n v="1658"/>
    <n v="10511.72"/>
    <n v="6.34"/>
    <n v="4531"/>
    <n v="24558.02"/>
    <n v="5.42"/>
    <n v="1337"/>
    <n v="9532.81"/>
    <n v="7.13"/>
    <n v="14692"/>
    <n v="67318.77"/>
    <x v="2"/>
    <x v="4"/>
    <n v="4.582001769670569"/>
    <s v="Product3"/>
    <x v="0"/>
    <s v="Decline Year"/>
  </r>
  <r>
    <n v="1980"/>
    <d v="2015-11-06T00:00:00"/>
    <x v="5"/>
    <x v="5"/>
    <x v="5"/>
    <n v="344"/>
    <n v="1090.48"/>
    <n v="3.17"/>
    <n v="2789"/>
    <n v="17682.259999999998"/>
    <n v="6.34"/>
    <n v="4872"/>
    <n v="26406.240000000002"/>
    <n v="5.42"/>
    <n v="440"/>
    <n v="3137.2"/>
    <n v="7.13"/>
    <n v="8445"/>
    <n v="48316.18"/>
    <x v="2"/>
    <x v="5"/>
    <n v="5.7212764949674364"/>
    <s v="Product3"/>
    <x v="0"/>
    <s v="Decline Year"/>
  </r>
  <r>
    <n v="1981"/>
    <d v="2015-11-07T00:00:00"/>
    <x v="5"/>
    <x v="5"/>
    <x v="5"/>
    <n v="707"/>
    <n v="2241.19"/>
    <n v="3.17"/>
    <n v="2646"/>
    <n v="16775.64"/>
    <n v="6.34"/>
    <n v="2552"/>
    <n v="13831.84"/>
    <n v="5.42"/>
    <n v="1143"/>
    <n v="8149.59"/>
    <n v="7.13"/>
    <n v="7048"/>
    <n v="40998.26"/>
    <x v="2"/>
    <x v="6"/>
    <n v="5.8170062429057889"/>
    <s v="Product2"/>
    <x v="0"/>
    <s v="Decline Year"/>
  </r>
  <r>
    <n v="1982"/>
    <d v="2015-11-08T00:00:00"/>
    <x v="5"/>
    <x v="5"/>
    <x v="5"/>
    <n v="6762"/>
    <n v="21435.54"/>
    <n v="3.17"/>
    <n v="1066"/>
    <n v="6758.44"/>
    <n v="6.34"/>
    <n v="5751"/>
    <n v="31170.42"/>
    <n v="5.42"/>
    <n v="1237"/>
    <n v="8819.81"/>
    <n v="7.13"/>
    <n v="14816"/>
    <n v="68184.210000000006"/>
    <x v="2"/>
    <x v="0"/>
    <n v="4.6020660097192225"/>
    <s v="Product3"/>
    <x v="0"/>
    <s v="Decline Year"/>
  </r>
  <r>
    <n v="1983"/>
    <d v="2015-11-09T00:00:00"/>
    <x v="5"/>
    <x v="5"/>
    <x v="5"/>
    <n v="4550"/>
    <n v="14423.5"/>
    <n v="3.17"/>
    <n v="864"/>
    <n v="5477.76"/>
    <n v="6.34"/>
    <n v="1885"/>
    <n v="10216.700000000001"/>
    <n v="5.4200000000000008"/>
    <n v="1017"/>
    <n v="7251.21"/>
    <n v="7.13"/>
    <n v="8316"/>
    <n v="37369.17"/>
    <x v="2"/>
    <x v="1"/>
    <n v="4.4936471861471858"/>
    <s v="Product1"/>
    <x v="1"/>
    <s v="Decline Year"/>
  </r>
  <r>
    <n v="1984"/>
    <d v="2015-11-10T00:00:00"/>
    <x v="5"/>
    <x v="5"/>
    <x v="5"/>
    <n v="1021"/>
    <n v="3236.57"/>
    <n v="3.17"/>
    <n v="375"/>
    <n v="2377.5"/>
    <n v="6.34"/>
    <n v="5208"/>
    <n v="28227.360000000001"/>
    <n v="5.42"/>
    <n v="721"/>
    <n v="5140.7299999999996"/>
    <n v="7.129999999999999"/>
    <n v="7325"/>
    <n v="38982.160000000003"/>
    <x v="2"/>
    <x v="2"/>
    <n v="5.3217965870307173"/>
    <s v="Product3"/>
    <x v="1"/>
    <s v="Decline Year"/>
  </r>
  <r>
    <n v="1985"/>
    <d v="2015-11-11T00:00:00"/>
    <x v="5"/>
    <x v="5"/>
    <x v="5"/>
    <n v="7328"/>
    <n v="23229.759999999998"/>
    <n v="3.17"/>
    <n v="2035"/>
    <n v="12901.9"/>
    <n v="6.34"/>
    <n v="922"/>
    <n v="4997.24"/>
    <n v="5.42"/>
    <n v="812"/>
    <n v="5789.56"/>
    <n v="7.1300000000000008"/>
    <n v="11097"/>
    <n v="46918.46"/>
    <x v="2"/>
    <x v="3"/>
    <n v="4.2280309993691985"/>
    <s v="Product1"/>
    <x v="0"/>
    <s v="Decline Year"/>
  </r>
  <r>
    <n v="1986"/>
    <d v="2015-11-12T00:00:00"/>
    <x v="5"/>
    <x v="5"/>
    <x v="5"/>
    <n v="921"/>
    <n v="2919.57"/>
    <n v="3.17"/>
    <n v="1772"/>
    <n v="11234.48"/>
    <n v="6.34"/>
    <n v="1651"/>
    <n v="8948.42"/>
    <n v="5.42"/>
    <n v="531"/>
    <n v="3786.03"/>
    <n v="7.1300000000000008"/>
    <n v="4875"/>
    <n v="26888.5"/>
    <x v="2"/>
    <x v="4"/>
    <n v="5.5155897435897439"/>
    <s v="Product2"/>
    <x v="1"/>
    <s v="Decline Year"/>
  </r>
  <r>
    <n v="1987"/>
    <d v="2015-11-13T00:00:00"/>
    <x v="5"/>
    <x v="5"/>
    <x v="5"/>
    <n v="1958"/>
    <n v="6206.86"/>
    <n v="3.17"/>
    <n v="615"/>
    <n v="3899.1"/>
    <n v="6.34"/>
    <n v="4855"/>
    <n v="26314.1"/>
    <n v="5.42"/>
    <n v="1285"/>
    <n v="9162.0499999999993"/>
    <n v="7.129999999999999"/>
    <n v="8713"/>
    <n v="45582.11"/>
    <x v="2"/>
    <x v="5"/>
    <n v="5.2315057959371059"/>
    <s v="Product3"/>
    <x v="0"/>
    <s v="Decline Year"/>
  </r>
  <r>
    <n v="1988"/>
    <d v="2015-11-14T00:00:00"/>
    <x v="5"/>
    <x v="5"/>
    <x v="5"/>
    <n v="2001"/>
    <n v="6343.17"/>
    <n v="3.17"/>
    <n v="2313"/>
    <n v="14664.42"/>
    <n v="6.34"/>
    <n v="1502"/>
    <n v="8140.84"/>
    <n v="5.42"/>
    <n v="1508"/>
    <n v="10752.04"/>
    <n v="7.1300000000000008"/>
    <n v="7324"/>
    <n v="39900.47"/>
    <x v="2"/>
    <x v="6"/>
    <n v="5.4479068814855269"/>
    <s v="Product2"/>
    <x v="1"/>
    <s v="Decline Year"/>
  </r>
  <r>
    <n v="1989"/>
    <d v="2015-11-15T00:00:00"/>
    <x v="5"/>
    <x v="5"/>
    <x v="5"/>
    <n v="5547"/>
    <n v="17583.990000000002"/>
    <n v="3.17"/>
    <n v="3887"/>
    <n v="24643.58"/>
    <n v="6.3400000000000007"/>
    <n v="484"/>
    <n v="2623.28"/>
    <n v="5.4200000000000008"/>
    <n v="742"/>
    <n v="5290.46"/>
    <n v="7.13"/>
    <n v="10660"/>
    <n v="50141.31"/>
    <x v="2"/>
    <x v="0"/>
    <n v="4.7036876172607878"/>
    <s v="Product2"/>
    <x v="0"/>
    <s v="Decline Year"/>
  </r>
  <r>
    <n v="1990"/>
    <d v="2015-11-16T00:00:00"/>
    <x v="5"/>
    <x v="5"/>
    <x v="5"/>
    <n v="6247"/>
    <n v="19802.990000000002"/>
    <n v="3.17"/>
    <n v="904"/>
    <n v="5731.36"/>
    <n v="6.34"/>
    <n v="3235"/>
    <n v="17533.7"/>
    <n v="5.42"/>
    <n v="339"/>
    <n v="2417.0700000000002"/>
    <n v="7.1300000000000008"/>
    <n v="10725"/>
    <n v="45485.120000000003"/>
    <x v="2"/>
    <x v="1"/>
    <n v="4.2410368298368297"/>
    <s v="Product1"/>
    <x v="0"/>
    <s v="Decline Year"/>
  </r>
  <r>
    <n v="1991"/>
    <d v="2015-11-17T00:00:00"/>
    <x v="5"/>
    <x v="5"/>
    <x v="5"/>
    <n v="7034"/>
    <n v="22297.78"/>
    <n v="3.17"/>
    <n v="2267"/>
    <n v="14372.78"/>
    <n v="6.34"/>
    <n v="4994"/>
    <n v="27067.48"/>
    <n v="5.42"/>
    <n v="662"/>
    <n v="4720.0600000000004"/>
    <n v="7.1300000000000008"/>
    <n v="14957"/>
    <n v="68458.100000000006"/>
    <x v="2"/>
    <x v="2"/>
    <n v="4.5769940496088788"/>
    <s v="Product3"/>
    <x v="0"/>
    <s v="Decline Year"/>
  </r>
  <r>
    <n v="1992"/>
    <d v="2015-11-18T00:00:00"/>
    <x v="5"/>
    <x v="5"/>
    <x v="5"/>
    <n v="997"/>
    <n v="3160.49"/>
    <n v="3.17"/>
    <n v="2674"/>
    <n v="16953.16"/>
    <n v="6.34"/>
    <n v="1402"/>
    <n v="7598.84"/>
    <n v="5.42"/>
    <n v="1538"/>
    <n v="10965.94"/>
    <n v="7.13"/>
    <n v="6611"/>
    <n v="38678.43"/>
    <x v="2"/>
    <x v="3"/>
    <n v="5.8506171532294662"/>
    <s v="Product2"/>
    <x v="1"/>
    <s v="Decline Year"/>
  </r>
  <r>
    <n v="1993"/>
    <d v="2015-11-19T00:00:00"/>
    <x v="5"/>
    <x v="5"/>
    <x v="5"/>
    <n v="6714"/>
    <n v="21283.38"/>
    <n v="3.17"/>
    <n v="3655"/>
    <n v="23172.7"/>
    <n v="6.34"/>
    <n v="544"/>
    <n v="2948.48"/>
    <n v="5.42"/>
    <n v="627"/>
    <n v="4470.51"/>
    <n v="7.1300000000000008"/>
    <n v="11540"/>
    <n v="51875.07"/>
    <x v="2"/>
    <x v="4"/>
    <n v="4.4952400346620447"/>
    <s v="Product2"/>
    <x v="0"/>
    <s v="Decline Year"/>
  </r>
  <r>
    <n v="1994"/>
    <d v="2015-11-20T00:00:00"/>
    <x v="5"/>
    <x v="5"/>
    <x v="5"/>
    <n v="5245"/>
    <n v="16626.650000000001"/>
    <n v="3.17"/>
    <n v="1122"/>
    <n v="7113.48"/>
    <n v="6.34"/>
    <n v="5928"/>
    <n v="32129.759999999998"/>
    <n v="5.42"/>
    <n v="742"/>
    <n v="5290.46"/>
    <n v="7.13"/>
    <n v="13037"/>
    <n v="61160.35"/>
    <x v="2"/>
    <x v="5"/>
    <n v="4.6912901741198123"/>
    <s v="Product3"/>
    <x v="0"/>
    <s v="Decline Year"/>
  </r>
  <r>
    <n v="1995"/>
    <d v="2015-11-21T00:00:00"/>
    <x v="5"/>
    <x v="5"/>
    <x v="5"/>
    <n v="7549"/>
    <n v="23930.33"/>
    <n v="3.17"/>
    <n v="725"/>
    <n v="4596.5"/>
    <n v="6.34"/>
    <n v="1934"/>
    <n v="10482.280000000001"/>
    <n v="5.42"/>
    <n v="1091"/>
    <n v="7778.83"/>
    <n v="7.13"/>
    <n v="11299"/>
    <n v="46787.94"/>
    <x v="2"/>
    <x v="6"/>
    <n v="4.1408921143464026"/>
    <s v="Product1"/>
    <x v="0"/>
    <s v="Decline Year"/>
  </r>
  <r>
    <n v="1996"/>
    <d v="2015-11-22T00:00:00"/>
    <x v="5"/>
    <x v="5"/>
    <x v="5"/>
    <n v="4832"/>
    <n v="15317.44"/>
    <n v="3.17"/>
    <n v="631"/>
    <n v="4000.54"/>
    <n v="6.34"/>
    <n v="2539"/>
    <n v="13761.38"/>
    <n v="5.42"/>
    <n v="1235"/>
    <n v="8805.5499999999993"/>
    <n v="7.129999999999999"/>
    <n v="9237"/>
    <n v="41884.910000000003"/>
    <x v="2"/>
    <x v="0"/>
    <n v="4.5344711486413338"/>
    <s v="Product1"/>
    <x v="0"/>
    <s v="Decline Year"/>
  </r>
  <r>
    <n v="1997"/>
    <d v="2015-11-23T00:00:00"/>
    <x v="5"/>
    <x v="5"/>
    <x v="5"/>
    <n v="4204"/>
    <n v="13326.68"/>
    <n v="3.17"/>
    <n v="2991"/>
    <n v="18962.939999999999"/>
    <n v="6.34"/>
    <n v="3147"/>
    <n v="17056.740000000002"/>
    <n v="5.4200000000000008"/>
    <n v="1775"/>
    <n v="12655.75"/>
    <n v="7.13"/>
    <n v="12117"/>
    <n v="62002.11"/>
    <x v="2"/>
    <x v="1"/>
    <n v="5.1169522158950231"/>
    <s v="Product2"/>
    <x v="0"/>
    <s v="Decline Year"/>
  </r>
  <r>
    <n v="1998"/>
    <d v="2015-11-24T00:00:00"/>
    <x v="5"/>
    <x v="5"/>
    <x v="5"/>
    <n v="2389"/>
    <n v="7573.13"/>
    <n v="3.17"/>
    <n v="2664"/>
    <n v="16889.759999999998"/>
    <n v="6.339999999999999"/>
    <n v="2911"/>
    <n v="15777.62"/>
    <n v="5.42"/>
    <n v="1836"/>
    <n v="13090.68"/>
    <n v="7.13"/>
    <n v="9800"/>
    <n v="53331.19"/>
    <x v="2"/>
    <x v="2"/>
    <n v="5.4419581632653067"/>
    <s v="Product2"/>
    <x v="0"/>
    <s v="Decline Year"/>
  </r>
  <r>
    <n v="1999"/>
    <d v="2015-11-25T00:00:00"/>
    <x v="5"/>
    <x v="5"/>
    <x v="5"/>
    <n v="4402"/>
    <n v="13954.34"/>
    <n v="3.17"/>
    <n v="3945"/>
    <n v="25011.3"/>
    <n v="6.34"/>
    <n v="5643"/>
    <n v="30585.06"/>
    <n v="5.42"/>
    <n v="1437"/>
    <n v="10245.81"/>
    <n v="7.13"/>
    <n v="15427"/>
    <n v="79796.509999999995"/>
    <x v="2"/>
    <x v="3"/>
    <n v="5.172522849549491"/>
    <s v="Product3"/>
    <x v="2"/>
    <s v="Decline Year"/>
  </r>
  <r>
    <n v="2000"/>
    <d v="2015-11-26T00:00:00"/>
    <x v="5"/>
    <x v="5"/>
    <x v="5"/>
    <n v="2052"/>
    <n v="6504.84"/>
    <n v="3.17"/>
    <n v="953"/>
    <n v="6042.02"/>
    <n v="6.3400000000000007"/>
    <n v="5143"/>
    <n v="27875.06"/>
    <n v="5.42"/>
    <n v="336"/>
    <n v="2395.6799999999998"/>
    <n v="7.13"/>
    <n v="8484"/>
    <n v="42817.599999999999"/>
    <x v="2"/>
    <x v="4"/>
    <n v="5.0468646864686466"/>
    <s v="Product3"/>
    <x v="0"/>
    <s v="Decline Year"/>
  </r>
  <r>
    <n v="2001"/>
    <d v="2015-11-27T00:00:00"/>
    <x v="5"/>
    <x v="5"/>
    <x v="5"/>
    <n v="2453"/>
    <n v="7776.01"/>
    <n v="3.17"/>
    <n v="548"/>
    <n v="3474.32"/>
    <n v="6.34"/>
    <n v="2573"/>
    <n v="13945.66"/>
    <n v="5.42"/>
    <n v="1684"/>
    <n v="12006.92"/>
    <n v="7.13"/>
    <n v="7258"/>
    <n v="37202.910000000003"/>
    <x v="2"/>
    <x v="5"/>
    <n v="5.1257798291540375"/>
    <s v="Product3"/>
    <x v="1"/>
    <s v="Decline Year"/>
  </r>
  <r>
    <n v="2002"/>
    <d v="2015-11-28T00:00:00"/>
    <x v="5"/>
    <x v="5"/>
    <x v="5"/>
    <n v="6555"/>
    <n v="20779.349999999999"/>
    <n v="3.17"/>
    <n v="1155"/>
    <n v="7322.7"/>
    <n v="6.34"/>
    <n v="397"/>
    <n v="2151.7399999999998"/>
    <n v="5.419999999999999"/>
    <n v="1927"/>
    <n v="13739.51"/>
    <n v="7.13"/>
    <n v="10034"/>
    <n v="43993.3"/>
    <x v="2"/>
    <x v="6"/>
    <n v="4.3844229619294399"/>
    <s v="Product1"/>
    <x v="0"/>
    <s v="Decline Year"/>
  </r>
  <r>
    <n v="2003"/>
    <d v="2015-11-29T00:00:00"/>
    <x v="5"/>
    <x v="5"/>
    <x v="5"/>
    <n v="1305"/>
    <n v="4136.8500000000004"/>
    <n v="3.17"/>
    <n v="1019"/>
    <n v="6460.46"/>
    <n v="6.34"/>
    <n v="4401"/>
    <n v="23853.42"/>
    <n v="5.42"/>
    <n v="1121"/>
    <n v="7992.73"/>
    <n v="7.13"/>
    <n v="7846"/>
    <n v="42443.46"/>
    <x v="2"/>
    <x v="0"/>
    <n v="5.4095666581697683"/>
    <s v="Product3"/>
    <x v="0"/>
    <s v="Decline Year"/>
  </r>
  <r>
    <n v="2004"/>
    <d v="2015-11-30T00:00:00"/>
    <x v="5"/>
    <x v="5"/>
    <x v="5"/>
    <n v="875"/>
    <n v="2773.75"/>
    <n v="3.17"/>
    <n v="1682"/>
    <n v="10663.88"/>
    <n v="6.34"/>
    <n v="1124"/>
    <n v="6092.08"/>
    <n v="5.42"/>
    <n v="977"/>
    <n v="6966.01"/>
    <n v="7.13"/>
    <n v="4658"/>
    <n v="26495.72"/>
    <x v="2"/>
    <x v="1"/>
    <n v="5.6882181193645343"/>
    <s v="Product2"/>
    <x v="1"/>
    <s v="Decline Year"/>
  </r>
  <r>
    <n v="2005"/>
    <d v="2015-12-01T00:00:00"/>
    <x v="5"/>
    <x v="6"/>
    <x v="6"/>
    <n v="7640"/>
    <n v="24218.799999999999"/>
    <n v="3.17"/>
    <n v="3757"/>
    <n v="23819.38"/>
    <n v="6.34"/>
    <n v="4803"/>
    <n v="26032.26"/>
    <n v="5.42"/>
    <n v="1032"/>
    <n v="7358.16"/>
    <n v="7.13"/>
    <n v="17232"/>
    <n v="81428.600000000006"/>
    <x v="2"/>
    <x v="2"/>
    <n v="4.7254294336118852"/>
    <s v="Product3"/>
    <x v="2"/>
    <s v="Decline Year"/>
  </r>
  <r>
    <n v="2006"/>
    <d v="2015-12-02T00:00:00"/>
    <x v="5"/>
    <x v="6"/>
    <x v="6"/>
    <n v="6052"/>
    <n v="19184.84"/>
    <n v="3.17"/>
    <n v="2203"/>
    <n v="13967.02"/>
    <n v="6.34"/>
    <n v="3194"/>
    <n v="17311.48"/>
    <n v="5.42"/>
    <n v="341"/>
    <n v="2431.33"/>
    <n v="7.13"/>
    <n v="11790"/>
    <n v="52894.67"/>
    <x v="2"/>
    <x v="3"/>
    <n v="4.4864011874469885"/>
    <s v="Product1"/>
    <x v="0"/>
    <s v="Decline Year"/>
  </r>
  <r>
    <n v="2007"/>
    <d v="2015-12-03T00:00:00"/>
    <x v="5"/>
    <x v="6"/>
    <x v="6"/>
    <n v="2383"/>
    <n v="7554.11"/>
    <n v="3.17"/>
    <n v="1178"/>
    <n v="7468.52"/>
    <n v="6.3400000000000007"/>
    <n v="879"/>
    <n v="4764.18"/>
    <n v="5.42"/>
    <n v="1274"/>
    <n v="9083.6200000000008"/>
    <n v="7.1300000000000008"/>
    <n v="5714"/>
    <n v="28870.43"/>
    <x v="2"/>
    <x v="4"/>
    <n v="5.0525778788939446"/>
    <s v="Product4"/>
    <x v="1"/>
    <s v="Decline Year"/>
  </r>
  <r>
    <n v="2008"/>
    <d v="2015-12-04T00:00:00"/>
    <x v="5"/>
    <x v="6"/>
    <x v="6"/>
    <n v="5721"/>
    <n v="18135.57"/>
    <n v="3.17"/>
    <n v="3973"/>
    <n v="25188.82"/>
    <n v="6.34"/>
    <n v="5058"/>
    <n v="27414.36"/>
    <n v="5.42"/>
    <n v="1711"/>
    <n v="12199.43"/>
    <n v="7.13"/>
    <n v="16463"/>
    <n v="82938.179999999993"/>
    <x v="2"/>
    <x v="5"/>
    <n v="5.0378533681589017"/>
    <s v="Product3"/>
    <x v="2"/>
    <s v="Decline Year"/>
  </r>
  <r>
    <n v="2009"/>
    <d v="2015-12-05T00:00:00"/>
    <x v="5"/>
    <x v="6"/>
    <x v="6"/>
    <n v="2914"/>
    <n v="9237.3799999999992"/>
    <n v="3.17"/>
    <n v="3467"/>
    <n v="21980.78"/>
    <n v="6.34"/>
    <n v="1462"/>
    <n v="7924.04"/>
    <n v="5.42"/>
    <n v="1198"/>
    <n v="8541.74"/>
    <n v="7.13"/>
    <n v="9041"/>
    <n v="47683.94"/>
    <x v="2"/>
    <x v="6"/>
    <n v="5.2741886959407145"/>
    <s v="Product2"/>
    <x v="0"/>
    <s v="Decline Year"/>
  </r>
  <r>
    <n v="2010"/>
    <d v="2015-12-06T00:00:00"/>
    <x v="5"/>
    <x v="6"/>
    <x v="6"/>
    <n v="5204"/>
    <n v="16496.68"/>
    <n v="3.17"/>
    <n v="639"/>
    <n v="4051.26"/>
    <n v="6.3400000000000007"/>
    <n v="387"/>
    <n v="2097.54"/>
    <n v="5.42"/>
    <n v="1426"/>
    <n v="10167.379999999999"/>
    <n v="7.129999999999999"/>
    <n v="7656"/>
    <n v="32812.86"/>
    <x v="2"/>
    <x v="0"/>
    <n v="4.2859012539184951"/>
    <s v="Product1"/>
    <x v="1"/>
    <s v="Decline Year"/>
  </r>
  <r>
    <n v="2011"/>
    <d v="2015-12-07T00:00:00"/>
    <x v="5"/>
    <x v="6"/>
    <x v="6"/>
    <n v="1744"/>
    <n v="5528.48"/>
    <n v="3.17"/>
    <n v="2353"/>
    <n v="14918.02"/>
    <n v="6.34"/>
    <n v="4851"/>
    <n v="26292.42"/>
    <n v="5.42"/>
    <n v="1345"/>
    <n v="9589.85"/>
    <n v="7.13"/>
    <n v="10293"/>
    <n v="56328.77"/>
    <x v="2"/>
    <x v="1"/>
    <n v="5.4725318177402116"/>
    <s v="Product3"/>
    <x v="0"/>
    <s v="Decline Year"/>
  </r>
  <r>
    <n v="2012"/>
    <d v="2015-12-08T00:00:00"/>
    <x v="5"/>
    <x v="6"/>
    <x v="6"/>
    <n v="4708"/>
    <n v="14924.36"/>
    <n v="3.17"/>
    <n v="3200"/>
    <n v="20288"/>
    <n v="6.34"/>
    <n v="2041"/>
    <n v="11062.22"/>
    <n v="5.42"/>
    <n v="269"/>
    <n v="1917.97"/>
    <n v="7.13"/>
    <n v="10218"/>
    <n v="48192.55"/>
    <x v="2"/>
    <x v="2"/>
    <n v="4.7164366803679787"/>
    <s v="Product2"/>
    <x v="0"/>
    <s v="Decline Year"/>
  </r>
  <r>
    <n v="2013"/>
    <d v="2015-12-09T00:00:00"/>
    <x v="5"/>
    <x v="6"/>
    <x v="6"/>
    <n v="7873"/>
    <n v="24957.41"/>
    <n v="3.17"/>
    <n v="3280"/>
    <n v="20795.2"/>
    <n v="6.34"/>
    <n v="3499"/>
    <n v="18964.580000000002"/>
    <n v="5.4200000000000008"/>
    <n v="1288"/>
    <n v="9183.44"/>
    <n v="7.1300000000000008"/>
    <n v="15940"/>
    <n v="73900.63"/>
    <x v="2"/>
    <x v="3"/>
    <n v="4.6361750313676291"/>
    <s v="Product1"/>
    <x v="2"/>
    <s v="Decline Year"/>
  </r>
  <r>
    <n v="2014"/>
    <d v="2015-12-10T00:00:00"/>
    <x v="5"/>
    <x v="6"/>
    <x v="6"/>
    <n v="1130"/>
    <n v="3582.1"/>
    <n v="3.17"/>
    <n v="2377"/>
    <n v="15070.18"/>
    <n v="6.34"/>
    <n v="1858"/>
    <n v="10070.36"/>
    <n v="5.42"/>
    <n v="1533"/>
    <n v="10930.29"/>
    <n v="7.1300000000000008"/>
    <n v="6898"/>
    <n v="39652.93"/>
    <x v="2"/>
    <x v="4"/>
    <n v="5.7484676717889247"/>
    <s v="Product2"/>
    <x v="1"/>
    <s v="Decline Year"/>
  </r>
  <r>
    <n v="2015"/>
    <d v="2015-12-11T00:00:00"/>
    <x v="5"/>
    <x v="6"/>
    <x v="6"/>
    <n v="5342"/>
    <n v="16934.14"/>
    <n v="3.17"/>
    <n v="1124"/>
    <n v="7126.16"/>
    <n v="6.34"/>
    <n v="2533"/>
    <n v="13728.86"/>
    <n v="5.42"/>
    <n v="616"/>
    <n v="4392.08"/>
    <n v="7.13"/>
    <n v="9615"/>
    <n v="42181.24"/>
    <x v="2"/>
    <x v="5"/>
    <n v="4.3870244409776387"/>
    <s v="Product1"/>
    <x v="0"/>
    <s v="Decline Year"/>
  </r>
  <r>
    <n v="2016"/>
    <d v="2015-12-12T00:00:00"/>
    <x v="5"/>
    <x v="6"/>
    <x v="6"/>
    <n v="4029"/>
    <n v="12771.93"/>
    <n v="3.17"/>
    <n v="2712"/>
    <n v="17194.080000000002"/>
    <n v="6.3400000000000007"/>
    <n v="1911"/>
    <n v="10357.620000000001"/>
    <n v="5.4200000000000008"/>
    <n v="633"/>
    <n v="4513.29"/>
    <n v="7.13"/>
    <n v="9285"/>
    <n v="44836.92"/>
    <x v="2"/>
    <x v="6"/>
    <n v="4.8289628432956375"/>
    <s v="Product2"/>
    <x v="0"/>
    <s v="Decline Year"/>
  </r>
  <r>
    <n v="2017"/>
    <d v="2015-12-13T00:00:00"/>
    <x v="5"/>
    <x v="6"/>
    <x v="6"/>
    <n v="5150"/>
    <n v="16325.5"/>
    <n v="3.17"/>
    <n v="3061"/>
    <n v="19406.740000000002"/>
    <n v="6.3400000000000007"/>
    <n v="1919"/>
    <n v="10400.98"/>
    <n v="5.42"/>
    <n v="845"/>
    <n v="6024.85"/>
    <n v="7.1300000000000008"/>
    <n v="10975"/>
    <n v="52158.07"/>
    <x v="2"/>
    <x v="0"/>
    <n v="4.752443735763098"/>
    <s v="Product2"/>
    <x v="0"/>
    <s v="Decline Year"/>
  </r>
  <r>
    <n v="2018"/>
    <d v="2015-12-14T00:00:00"/>
    <x v="5"/>
    <x v="6"/>
    <x v="6"/>
    <n v="1676"/>
    <n v="5312.92"/>
    <n v="3.17"/>
    <n v="3198"/>
    <n v="20275.32"/>
    <n v="6.34"/>
    <n v="5013"/>
    <n v="27170.46"/>
    <n v="5.42"/>
    <n v="340"/>
    <n v="2424.1999999999998"/>
    <n v="7.13"/>
    <n v="10227"/>
    <n v="55182.9"/>
    <x v="2"/>
    <x v="1"/>
    <n v="5.3958052214725729"/>
    <s v="Product3"/>
    <x v="0"/>
    <s v="Decline Year"/>
  </r>
  <r>
    <n v="2019"/>
    <d v="2015-12-15T00:00:00"/>
    <x v="5"/>
    <x v="6"/>
    <x v="6"/>
    <n v="5810"/>
    <n v="18417.7"/>
    <n v="3.17"/>
    <n v="2408"/>
    <n v="15266.72"/>
    <n v="6.34"/>
    <n v="5712"/>
    <n v="30959.040000000001"/>
    <n v="5.42"/>
    <n v="1945"/>
    <n v="13867.85"/>
    <n v="7.13"/>
    <n v="15875"/>
    <n v="78511.31"/>
    <x v="2"/>
    <x v="2"/>
    <n v="4.9455943307086612"/>
    <s v="Product3"/>
    <x v="2"/>
    <s v="Decline Year"/>
  </r>
  <r>
    <n v="2020"/>
    <d v="2015-12-16T00:00:00"/>
    <x v="5"/>
    <x v="6"/>
    <x v="6"/>
    <n v="7711"/>
    <n v="24443.87"/>
    <n v="3.17"/>
    <n v="2321"/>
    <n v="14715.14"/>
    <n v="6.34"/>
    <n v="4053"/>
    <n v="21967.26"/>
    <n v="5.42"/>
    <n v="1087"/>
    <n v="7750.31"/>
    <n v="7.1300000000000008"/>
    <n v="15172"/>
    <n v="68876.58"/>
    <x v="2"/>
    <x v="3"/>
    <n v="4.5397165831795414"/>
    <s v="Product1"/>
    <x v="0"/>
    <s v="Decline Year"/>
  </r>
  <r>
    <n v="2021"/>
    <d v="2015-12-17T00:00:00"/>
    <x v="5"/>
    <x v="6"/>
    <x v="6"/>
    <n v="3297"/>
    <n v="10451.49"/>
    <n v="3.17"/>
    <n v="2375"/>
    <n v="15057.5"/>
    <n v="6.34"/>
    <n v="4942"/>
    <n v="26785.64"/>
    <n v="5.42"/>
    <n v="1230"/>
    <n v="8769.9"/>
    <n v="7.13"/>
    <n v="11844"/>
    <n v="61064.53"/>
    <x v="2"/>
    <x v="4"/>
    <n v="5.1557353934481593"/>
    <s v="Product3"/>
    <x v="0"/>
    <s v="Decline Year"/>
  </r>
  <r>
    <n v="2022"/>
    <d v="2015-12-18T00:00:00"/>
    <x v="5"/>
    <x v="6"/>
    <x v="6"/>
    <n v="7652"/>
    <n v="24256.84"/>
    <n v="3.17"/>
    <n v="2273"/>
    <n v="14410.82"/>
    <n v="6.34"/>
    <n v="4485"/>
    <n v="24308.7"/>
    <n v="5.42"/>
    <n v="667"/>
    <n v="4755.71"/>
    <n v="7.13"/>
    <n v="15077"/>
    <n v="67732.070000000007"/>
    <x v="2"/>
    <x v="5"/>
    <n v="4.4924102938250323"/>
    <s v="Product3"/>
    <x v="0"/>
    <s v="Decline Year"/>
  </r>
  <r>
    <n v="2023"/>
    <d v="2015-12-19T00:00:00"/>
    <x v="5"/>
    <x v="6"/>
    <x v="6"/>
    <n v="3150"/>
    <n v="9985.5"/>
    <n v="3.17"/>
    <n v="602"/>
    <n v="3816.68"/>
    <n v="6.34"/>
    <n v="533"/>
    <n v="2888.86"/>
    <n v="5.42"/>
    <n v="1396"/>
    <n v="9953.48"/>
    <n v="7.13"/>
    <n v="5681"/>
    <n v="26644.52"/>
    <x v="2"/>
    <x v="6"/>
    <n v="4.6901108959690196"/>
    <s v="Product1"/>
    <x v="1"/>
    <s v="Decline Year"/>
  </r>
  <r>
    <n v="2024"/>
    <d v="2015-12-20T00:00:00"/>
    <x v="5"/>
    <x v="6"/>
    <x v="6"/>
    <n v="5263"/>
    <n v="16683.71"/>
    <n v="3.17"/>
    <n v="3130"/>
    <n v="19844.2"/>
    <n v="6.34"/>
    <n v="2815"/>
    <n v="15257.3"/>
    <n v="5.42"/>
    <n v="744"/>
    <n v="5304.72"/>
    <n v="7.1300000000000008"/>
    <n v="11952"/>
    <n v="57089.93"/>
    <x v="2"/>
    <x v="0"/>
    <n v="4.7766005689424365"/>
    <s v="Product2"/>
    <x v="0"/>
    <s v="Decline Year"/>
  </r>
  <r>
    <n v="2025"/>
    <d v="2015-12-21T00:00:00"/>
    <x v="5"/>
    <x v="6"/>
    <x v="6"/>
    <n v="4549"/>
    <n v="14420.33"/>
    <n v="3.17"/>
    <n v="3393"/>
    <n v="21511.62"/>
    <n v="6.34"/>
    <n v="1757"/>
    <n v="9522.94"/>
    <n v="5.42"/>
    <n v="1351"/>
    <n v="9632.6299999999992"/>
    <n v="7.129999999999999"/>
    <n v="11050"/>
    <n v="55087.519999999997"/>
    <x v="2"/>
    <x v="1"/>
    <n v="4.9852959276018094"/>
    <s v="Product2"/>
    <x v="0"/>
    <s v="Decline Year"/>
  </r>
  <r>
    <n v="2026"/>
    <d v="2015-12-22T00:00:00"/>
    <x v="5"/>
    <x v="6"/>
    <x v="6"/>
    <n v="1836"/>
    <n v="5820.12"/>
    <n v="3.17"/>
    <n v="2740"/>
    <n v="17371.599999999999"/>
    <n v="6.34"/>
    <n v="2433"/>
    <n v="13186.86"/>
    <n v="5.42"/>
    <n v="1353"/>
    <n v="9646.89"/>
    <n v="7.13"/>
    <n v="8362"/>
    <n v="46025.47"/>
    <x v="2"/>
    <x v="2"/>
    <n v="5.5041222195646977"/>
    <s v="Product2"/>
    <x v="0"/>
    <s v="Decline Year"/>
  </r>
  <r>
    <n v="2027"/>
    <d v="2015-12-23T00:00:00"/>
    <x v="5"/>
    <x v="6"/>
    <x v="6"/>
    <n v="5162"/>
    <n v="16363.54"/>
    <n v="3.17"/>
    <n v="1944"/>
    <n v="12324.96"/>
    <n v="6.34"/>
    <n v="3293"/>
    <n v="17848.060000000001"/>
    <n v="5.4200000000000008"/>
    <n v="1446"/>
    <n v="10309.98"/>
    <n v="7.13"/>
    <n v="11845"/>
    <n v="56846.54"/>
    <x v="2"/>
    <x v="3"/>
    <n v="4.7992013507809199"/>
    <s v="Product3"/>
    <x v="0"/>
    <s v="Decline Year"/>
  </r>
  <r>
    <n v="2028"/>
    <d v="2015-12-24T00:00:00"/>
    <x v="5"/>
    <x v="6"/>
    <x v="6"/>
    <n v="7021"/>
    <n v="22256.57"/>
    <n v="3.17"/>
    <n v="3487"/>
    <n v="22107.58"/>
    <n v="6.3400000000000007"/>
    <n v="717"/>
    <n v="3886.14"/>
    <n v="5.42"/>
    <n v="669"/>
    <n v="4769.97"/>
    <n v="7.1300000000000008"/>
    <n v="11894"/>
    <n v="53020.26"/>
    <x v="2"/>
    <x v="4"/>
    <n v="4.4577316293929714"/>
    <s v="Product1"/>
    <x v="0"/>
    <s v="Decline Year"/>
  </r>
  <r>
    <n v="2029"/>
    <d v="2015-12-25T00:00:00"/>
    <x v="5"/>
    <x v="6"/>
    <x v="6"/>
    <n v="727"/>
    <n v="2304.59"/>
    <n v="3.17"/>
    <n v="3163"/>
    <n v="20053.419999999998"/>
    <n v="6.34"/>
    <n v="783"/>
    <n v="4243.8599999999997"/>
    <n v="5.42"/>
    <n v="1967"/>
    <n v="14024.71"/>
    <n v="7.13"/>
    <n v="6640"/>
    <n v="40626.58"/>
    <x v="2"/>
    <x v="5"/>
    <n v="6.1184608433734944"/>
    <s v="Product2"/>
    <x v="0"/>
    <s v="Decline Year"/>
  </r>
  <r>
    <n v="2030"/>
    <d v="2015-12-26T00:00:00"/>
    <x v="5"/>
    <x v="6"/>
    <x v="6"/>
    <n v="6685"/>
    <n v="21191.45"/>
    <n v="3.17"/>
    <n v="3320"/>
    <n v="21048.799999999999"/>
    <n v="6.34"/>
    <n v="4771"/>
    <n v="25858.82"/>
    <n v="5.42"/>
    <n v="526"/>
    <n v="3750.38"/>
    <n v="7.13"/>
    <n v="15302"/>
    <n v="71849.45"/>
    <x v="2"/>
    <x v="6"/>
    <n v="4.6954287021304406"/>
    <s v="Product3"/>
    <x v="2"/>
    <s v="Decline Year"/>
  </r>
  <r>
    <n v="2031"/>
    <d v="2015-12-27T00:00:00"/>
    <x v="5"/>
    <x v="6"/>
    <x v="6"/>
    <n v="4019"/>
    <n v="12740.23"/>
    <n v="3.17"/>
    <n v="2065"/>
    <n v="13092.1"/>
    <n v="6.34"/>
    <n v="4935"/>
    <n v="26747.7"/>
    <n v="5.42"/>
    <n v="480"/>
    <n v="3422.4"/>
    <n v="7.13"/>
    <n v="11499"/>
    <n v="56002.43"/>
    <x v="2"/>
    <x v="0"/>
    <n v="4.8702000173928166"/>
    <s v="Product3"/>
    <x v="0"/>
    <s v="Decline Year"/>
  </r>
  <r>
    <n v="2032"/>
    <d v="2015-12-28T00:00:00"/>
    <x v="5"/>
    <x v="6"/>
    <x v="6"/>
    <n v="5670"/>
    <n v="17973.900000000001"/>
    <n v="3.17"/>
    <n v="3070"/>
    <n v="19463.8"/>
    <n v="6.34"/>
    <n v="656"/>
    <n v="3555.52"/>
    <n v="5.42"/>
    <n v="1287"/>
    <n v="9176.31"/>
    <n v="7.13"/>
    <n v="10683"/>
    <n v="50169.53"/>
    <x v="2"/>
    <x v="1"/>
    <n v="4.6962023776092856"/>
    <s v="Product2"/>
    <x v="0"/>
    <s v="Decline Year"/>
  </r>
  <r>
    <n v="2033"/>
    <d v="2015-12-29T00:00:00"/>
    <x v="5"/>
    <x v="6"/>
    <x v="6"/>
    <n v="4980"/>
    <n v="15786.6"/>
    <n v="3.17"/>
    <n v="3443"/>
    <n v="21828.62"/>
    <n v="6.34"/>
    <n v="962"/>
    <n v="5214.04"/>
    <n v="5.42"/>
    <n v="1532"/>
    <n v="10923.16"/>
    <n v="7.13"/>
    <n v="10917"/>
    <n v="53752.42"/>
    <x v="2"/>
    <x v="2"/>
    <n v="4.9237354584592836"/>
    <s v="Product2"/>
    <x v="0"/>
    <s v="Decline Year"/>
  </r>
  <r>
    <n v="2034"/>
    <d v="2015-12-30T00:00:00"/>
    <x v="5"/>
    <x v="6"/>
    <x v="6"/>
    <n v="6471"/>
    <n v="20513.07"/>
    <n v="3.17"/>
    <n v="1273"/>
    <n v="8070.82"/>
    <n v="6.34"/>
    <n v="504"/>
    <n v="2731.68"/>
    <n v="5.42"/>
    <n v="1617"/>
    <n v="11529.21"/>
    <n v="7.13"/>
    <n v="9865"/>
    <n v="42844.78"/>
    <x v="2"/>
    <x v="3"/>
    <n v="4.3431099847947285"/>
    <s v="Product1"/>
    <x v="0"/>
    <s v="Decline Year"/>
  </r>
  <r>
    <n v="2035"/>
    <d v="2016-01-01T00:00:00"/>
    <x v="6"/>
    <x v="7"/>
    <x v="7"/>
    <n v="4853"/>
    <n v="15384.01"/>
    <n v="3.17"/>
    <n v="2422"/>
    <n v="15355.48"/>
    <n v="6.34"/>
    <n v="2280"/>
    <n v="12357.6"/>
    <n v="5.42"/>
    <n v="367"/>
    <n v="2616.71"/>
    <n v="7.13"/>
    <n v="9922"/>
    <n v="45713.8"/>
    <x v="3"/>
    <x v="5"/>
    <n v="4.6073170731707318"/>
    <s v="Product1"/>
    <x v="0"/>
    <s v="Growth Year"/>
  </r>
  <r>
    <n v="2036"/>
    <d v="2016-01-02T00:00:00"/>
    <x v="6"/>
    <x v="7"/>
    <x v="7"/>
    <n v="7166"/>
    <n v="22716.22"/>
    <n v="3.17"/>
    <n v="445"/>
    <n v="2821.3"/>
    <n v="6.3400000000000007"/>
    <n v="1363"/>
    <n v="7387.46"/>
    <n v="5.42"/>
    <n v="942"/>
    <n v="6716.46"/>
    <n v="7.13"/>
    <n v="9916"/>
    <n v="39641.440000000002"/>
    <x v="3"/>
    <x v="6"/>
    <n v="3.9977248890681727"/>
    <s v="Product1"/>
    <x v="1"/>
    <s v="Growth Year"/>
  </r>
  <r>
    <n v="2037"/>
    <d v="2016-01-03T00:00:00"/>
    <x v="6"/>
    <x v="7"/>
    <x v="7"/>
    <n v="1707"/>
    <n v="5411.19"/>
    <n v="3.17"/>
    <n v="574"/>
    <n v="3639.16"/>
    <n v="6.34"/>
    <n v="2223"/>
    <n v="12048.66"/>
    <n v="5.42"/>
    <n v="1799"/>
    <n v="12826.87"/>
    <n v="7.1300000000000008"/>
    <n v="6303"/>
    <n v="33925.879999999997"/>
    <x v="3"/>
    <x v="0"/>
    <n v="5.3824972235443438"/>
    <s v="Product4"/>
    <x v="1"/>
    <s v="Growth Year"/>
  </r>
  <r>
    <n v="2038"/>
    <d v="2016-01-04T00:00:00"/>
    <x v="6"/>
    <x v="7"/>
    <x v="7"/>
    <n v="5791"/>
    <n v="18357.47"/>
    <n v="3.17"/>
    <n v="2793"/>
    <n v="17707.62"/>
    <n v="6.34"/>
    <n v="5063"/>
    <n v="27441.46"/>
    <n v="5.42"/>
    <n v="1307"/>
    <n v="9318.91"/>
    <n v="7.13"/>
    <n v="14954"/>
    <n v="72825.460000000006"/>
    <x v="3"/>
    <x v="1"/>
    <n v="4.8699652266951992"/>
    <s v="Product3"/>
    <x v="2"/>
    <s v="Growth Year"/>
  </r>
  <r>
    <n v="2039"/>
    <d v="2016-01-05T00:00:00"/>
    <x v="6"/>
    <x v="7"/>
    <x v="7"/>
    <n v="1065"/>
    <n v="3376.05"/>
    <n v="3.17"/>
    <n v="2039"/>
    <n v="12927.26"/>
    <n v="6.34"/>
    <n v="2938"/>
    <n v="15923.96"/>
    <n v="5.42"/>
    <n v="529"/>
    <n v="3771.77"/>
    <n v="7.13"/>
    <n v="6571"/>
    <n v="35999.040000000001"/>
    <x v="3"/>
    <x v="2"/>
    <n v="5.4784720742657127"/>
    <s v="Product3"/>
    <x v="1"/>
    <s v="Growth Year"/>
  </r>
  <r>
    <n v="2040"/>
    <d v="2016-01-06T00:00:00"/>
    <x v="6"/>
    <x v="7"/>
    <x v="7"/>
    <n v="3362"/>
    <n v="10657.54"/>
    <n v="3.17"/>
    <n v="1085"/>
    <n v="6878.9"/>
    <n v="6.34"/>
    <n v="1930"/>
    <n v="10460.6"/>
    <n v="5.42"/>
    <n v="1250"/>
    <n v="8912.5"/>
    <n v="7.13"/>
    <n v="7627"/>
    <n v="36909.54"/>
    <x v="3"/>
    <x v="3"/>
    <n v="4.839326078405664"/>
    <s v="Product1"/>
    <x v="1"/>
    <s v="Growth Year"/>
  </r>
  <r>
    <n v="2041"/>
    <d v="2016-01-07T00:00:00"/>
    <x v="6"/>
    <x v="7"/>
    <x v="7"/>
    <n v="7962"/>
    <n v="25239.54"/>
    <n v="3.17"/>
    <n v="2007"/>
    <n v="12724.38"/>
    <n v="6.34"/>
    <n v="2042"/>
    <n v="11067.64"/>
    <n v="5.42"/>
    <n v="1826"/>
    <n v="13019.38"/>
    <n v="7.13"/>
    <n v="13837"/>
    <n v="62050.94"/>
    <x v="3"/>
    <x v="4"/>
    <n v="4.4844214786442151"/>
    <s v="Product1"/>
    <x v="0"/>
    <s v="Growth Year"/>
  </r>
  <r>
    <n v="2042"/>
    <d v="2016-01-08T00:00:00"/>
    <x v="6"/>
    <x v="7"/>
    <x v="7"/>
    <n v="3137"/>
    <n v="9944.2900000000009"/>
    <n v="3.17"/>
    <n v="3001"/>
    <n v="19026.34"/>
    <n v="6.34"/>
    <n v="3993"/>
    <n v="21642.06"/>
    <n v="5.42"/>
    <n v="1088"/>
    <n v="7757.44"/>
    <n v="7.13"/>
    <n v="11219"/>
    <n v="58370.13"/>
    <x v="3"/>
    <x v="5"/>
    <n v="5.2027925840092699"/>
    <s v="Product3"/>
    <x v="0"/>
    <s v="Growth Year"/>
  </r>
  <r>
    <n v="2043"/>
    <d v="2016-01-09T00:00:00"/>
    <x v="6"/>
    <x v="7"/>
    <x v="7"/>
    <n v="5765"/>
    <n v="18275.05"/>
    <n v="3.17"/>
    <n v="2428"/>
    <n v="15393.52"/>
    <n v="6.34"/>
    <n v="778"/>
    <n v="4216.76"/>
    <n v="5.42"/>
    <n v="531"/>
    <n v="3786.03"/>
    <n v="7.1300000000000008"/>
    <n v="9502"/>
    <n v="41671.360000000001"/>
    <x v="3"/>
    <x v="6"/>
    <n v="4.3855356766996421"/>
    <s v="Product1"/>
    <x v="0"/>
    <s v="Growth Year"/>
  </r>
  <r>
    <n v="2044"/>
    <d v="2016-01-10T00:00:00"/>
    <x v="6"/>
    <x v="7"/>
    <x v="7"/>
    <n v="5821"/>
    <n v="18452.57"/>
    <n v="3.17"/>
    <n v="2992"/>
    <n v="18969.28"/>
    <n v="6.34"/>
    <n v="2611"/>
    <n v="14151.62"/>
    <n v="5.42"/>
    <n v="551"/>
    <n v="3928.63"/>
    <n v="7.13"/>
    <n v="11975"/>
    <n v="55502.1"/>
    <x v="3"/>
    <x v="0"/>
    <n v="4.6348308977035488"/>
    <s v="Product2"/>
    <x v="0"/>
    <s v="Growth Year"/>
  </r>
  <r>
    <n v="2045"/>
    <d v="2016-01-11T00:00:00"/>
    <x v="6"/>
    <x v="7"/>
    <x v="7"/>
    <n v="5534"/>
    <n v="17542.78"/>
    <n v="3.17"/>
    <n v="2355"/>
    <n v="14930.7"/>
    <n v="6.3400000000000007"/>
    <n v="3725"/>
    <n v="20189.5"/>
    <n v="5.42"/>
    <n v="1332"/>
    <n v="9497.16"/>
    <n v="7.13"/>
    <n v="12946"/>
    <n v="62160.14"/>
    <x v="3"/>
    <x v="1"/>
    <n v="4.8014938977290278"/>
    <s v="Product3"/>
    <x v="0"/>
    <s v="Growth Year"/>
  </r>
  <r>
    <n v="2046"/>
    <d v="2016-01-12T00:00:00"/>
    <x v="6"/>
    <x v="7"/>
    <x v="7"/>
    <n v="7637"/>
    <n v="24209.29"/>
    <n v="3.17"/>
    <n v="2791"/>
    <n v="17694.939999999999"/>
    <n v="6.34"/>
    <n v="1424"/>
    <n v="7718.08"/>
    <n v="5.42"/>
    <n v="1381"/>
    <n v="9846.5300000000007"/>
    <n v="7.1300000000000008"/>
    <n v="13233"/>
    <n v="59468.84"/>
    <x v="3"/>
    <x v="2"/>
    <n v="4.4939802010126195"/>
    <s v="Product1"/>
    <x v="0"/>
    <s v="Growth Year"/>
  </r>
  <r>
    <n v="2047"/>
    <d v="2016-01-13T00:00:00"/>
    <x v="6"/>
    <x v="7"/>
    <x v="7"/>
    <n v="7888"/>
    <n v="25004.959999999999"/>
    <n v="3.17"/>
    <n v="1104"/>
    <n v="6999.36"/>
    <n v="6.34"/>
    <n v="4945"/>
    <n v="26801.9"/>
    <n v="5.42"/>
    <n v="1625"/>
    <n v="11586.25"/>
    <n v="7.13"/>
    <n v="15562"/>
    <n v="70392.47"/>
    <x v="3"/>
    <x v="3"/>
    <n v="4.5233562524097159"/>
    <s v="Product3"/>
    <x v="2"/>
    <s v="Growth Year"/>
  </r>
  <r>
    <n v="2048"/>
    <d v="2016-01-14T00:00:00"/>
    <x v="6"/>
    <x v="7"/>
    <x v="7"/>
    <n v="3921"/>
    <n v="12429.57"/>
    <n v="3.17"/>
    <n v="1540"/>
    <n v="9763.6"/>
    <n v="6.34"/>
    <n v="3786"/>
    <n v="20520.12"/>
    <n v="5.42"/>
    <n v="909"/>
    <n v="6481.17"/>
    <n v="7.13"/>
    <n v="10156"/>
    <n v="49194.46"/>
    <x v="3"/>
    <x v="4"/>
    <n v="4.8438814493895235"/>
    <s v="Product3"/>
    <x v="0"/>
    <s v="Growth Year"/>
  </r>
  <r>
    <n v="2049"/>
    <d v="2016-01-15T00:00:00"/>
    <x v="6"/>
    <x v="7"/>
    <x v="7"/>
    <n v="7985"/>
    <n v="25312.45"/>
    <n v="3.17"/>
    <n v="1118"/>
    <n v="7088.12"/>
    <n v="6.34"/>
    <n v="5727"/>
    <n v="31040.34"/>
    <n v="5.42"/>
    <n v="386"/>
    <n v="2752.18"/>
    <n v="7.13"/>
    <n v="15216"/>
    <n v="66193.09"/>
    <x v="3"/>
    <x v="5"/>
    <n v="4.35022936382755"/>
    <s v="Product3"/>
    <x v="0"/>
    <s v="Growth Year"/>
  </r>
  <r>
    <n v="2050"/>
    <d v="2016-01-16T00:00:00"/>
    <x v="6"/>
    <x v="7"/>
    <x v="7"/>
    <n v="4465"/>
    <n v="14154.05"/>
    <n v="3.17"/>
    <n v="1313"/>
    <n v="8324.42"/>
    <n v="6.34"/>
    <n v="3728"/>
    <n v="20205.759999999998"/>
    <n v="5.42"/>
    <n v="1227"/>
    <n v="8748.51"/>
    <n v="7.13"/>
    <n v="10733"/>
    <n v="51432.74"/>
    <x v="3"/>
    <x v="6"/>
    <n v="4.7920190068014534"/>
    <s v="Product3"/>
    <x v="0"/>
    <s v="Growth Year"/>
  </r>
  <r>
    <n v="2051"/>
    <d v="2016-01-17T00:00:00"/>
    <x v="6"/>
    <x v="7"/>
    <x v="7"/>
    <n v="5160"/>
    <n v="16357.2"/>
    <n v="3.17"/>
    <n v="3413"/>
    <n v="21638.42"/>
    <n v="6.34"/>
    <n v="1279"/>
    <n v="6932.18"/>
    <n v="5.42"/>
    <n v="744"/>
    <n v="5304.72"/>
    <n v="7.1300000000000008"/>
    <n v="10596"/>
    <n v="50232.52"/>
    <x v="3"/>
    <x v="0"/>
    <n v="4.7407059267648162"/>
    <s v="Product2"/>
    <x v="0"/>
    <s v="Growth Year"/>
  </r>
  <r>
    <n v="2052"/>
    <d v="2016-01-18T00:00:00"/>
    <x v="6"/>
    <x v="7"/>
    <x v="7"/>
    <n v="7149"/>
    <n v="22662.33"/>
    <n v="3.17"/>
    <n v="1578"/>
    <n v="10004.52"/>
    <n v="6.34"/>
    <n v="559"/>
    <n v="3029.78"/>
    <n v="5.42"/>
    <n v="1606"/>
    <n v="11450.78"/>
    <n v="7.1300000000000008"/>
    <n v="10892"/>
    <n v="47147.41"/>
    <x v="3"/>
    <x v="1"/>
    <n v="4.3286274329783332"/>
    <s v="Product1"/>
    <x v="0"/>
    <s v="Growth Year"/>
  </r>
  <r>
    <n v="2053"/>
    <d v="2016-01-19T00:00:00"/>
    <x v="6"/>
    <x v="7"/>
    <x v="7"/>
    <n v="793"/>
    <n v="2513.81"/>
    <n v="3.17"/>
    <n v="3191"/>
    <n v="20230.939999999999"/>
    <n v="6.34"/>
    <n v="4102"/>
    <n v="22232.84"/>
    <n v="5.42"/>
    <n v="1380"/>
    <n v="9839.4"/>
    <n v="7.13"/>
    <n v="9466"/>
    <n v="54816.99"/>
    <x v="3"/>
    <x v="2"/>
    <n v="5.7909349249947173"/>
    <s v="Product3"/>
    <x v="0"/>
    <s v="Growth Year"/>
  </r>
  <r>
    <n v="2054"/>
    <d v="2016-01-20T00:00:00"/>
    <x v="6"/>
    <x v="7"/>
    <x v="7"/>
    <n v="7008"/>
    <n v="22215.360000000001"/>
    <n v="3.17"/>
    <n v="3777"/>
    <n v="23946.18"/>
    <n v="6.34"/>
    <n v="1942"/>
    <n v="10525.64"/>
    <n v="5.42"/>
    <n v="1751"/>
    <n v="12484.63"/>
    <n v="7.13"/>
    <n v="14478"/>
    <n v="69171.81"/>
    <x v="3"/>
    <x v="3"/>
    <n v="4.7777186075424778"/>
    <s v="Product2"/>
    <x v="0"/>
    <s v="Growth Year"/>
  </r>
  <r>
    <n v="2055"/>
    <d v="2016-01-21T00:00:00"/>
    <x v="6"/>
    <x v="7"/>
    <x v="7"/>
    <n v="5928"/>
    <n v="18791.759999999998"/>
    <n v="3.17"/>
    <n v="3280"/>
    <n v="20795.2"/>
    <n v="6.34"/>
    <n v="3031"/>
    <n v="16428.02"/>
    <n v="5.42"/>
    <n v="1262"/>
    <n v="8998.06"/>
    <n v="7.13"/>
    <n v="13501"/>
    <n v="65013.04"/>
    <x v="3"/>
    <x v="4"/>
    <n v="4.8154240426635067"/>
    <s v="Product2"/>
    <x v="0"/>
    <s v="Growth Year"/>
  </r>
  <r>
    <n v="2056"/>
    <d v="2016-01-22T00:00:00"/>
    <x v="6"/>
    <x v="7"/>
    <x v="7"/>
    <n v="6052"/>
    <n v="19184.84"/>
    <n v="3.17"/>
    <n v="575"/>
    <n v="3645.5"/>
    <n v="6.34"/>
    <n v="864"/>
    <n v="4682.88"/>
    <n v="5.42"/>
    <n v="1553"/>
    <n v="11072.89"/>
    <n v="7.13"/>
    <n v="9044"/>
    <n v="38586.11"/>
    <x v="3"/>
    <x v="5"/>
    <n v="4.2664871738168957"/>
    <s v="Product1"/>
    <x v="1"/>
    <s v="Growth Year"/>
  </r>
  <r>
    <n v="2057"/>
    <d v="2016-01-23T00:00:00"/>
    <x v="6"/>
    <x v="7"/>
    <x v="7"/>
    <n v="7898"/>
    <n v="25036.66"/>
    <n v="3.17"/>
    <n v="3591"/>
    <n v="22766.94"/>
    <n v="6.34"/>
    <n v="5526"/>
    <n v="29950.92"/>
    <n v="5.42"/>
    <n v="1058"/>
    <n v="7543.54"/>
    <n v="7.13"/>
    <n v="18073"/>
    <n v="85298.06"/>
    <x v="3"/>
    <x v="6"/>
    <n v="4.7196403474796655"/>
    <s v="Product3"/>
    <x v="2"/>
    <s v="Growth Year"/>
  </r>
  <r>
    <n v="2058"/>
    <d v="2016-01-24T00:00:00"/>
    <x v="6"/>
    <x v="7"/>
    <x v="7"/>
    <n v="6054"/>
    <n v="19191.18"/>
    <n v="3.17"/>
    <n v="2211"/>
    <n v="14017.74"/>
    <n v="6.34"/>
    <n v="407"/>
    <n v="2205.94"/>
    <n v="5.42"/>
    <n v="1465"/>
    <n v="10445.450000000001"/>
    <n v="7.1300000000000008"/>
    <n v="10137"/>
    <n v="45860.31"/>
    <x v="3"/>
    <x v="0"/>
    <n v="4.5240514945250068"/>
    <s v="Product1"/>
    <x v="0"/>
    <s v="Growth Year"/>
  </r>
  <r>
    <n v="2059"/>
    <d v="2016-01-25T00:00:00"/>
    <x v="6"/>
    <x v="7"/>
    <x v="7"/>
    <n v="5519"/>
    <n v="17495.23"/>
    <n v="3.17"/>
    <n v="1513"/>
    <n v="9592.42"/>
    <n v="6.34"/>
    <n v="3572"/>
    <n v="19360.240000000002"/>
    <n v="5.4200000000000008"/>
    <n v="627"/>
    <n v="4470.51"/>
    <n v="7.1300000000000008"/>
    <n v="11231"/>
    <n v="50918.400000000001"/>
    <x v="3"/>
    <x v="1"/>
    <n v="4.5337369780073011"/>
    <s v="Product3"/>
    <x v="0"/>
    <s v="Growth Year"/>
  </r>
  <r>
    <n v="2060"/>
    <d v="2016-01-26T00:00:00"/>
    <x v="6"/>
    <x v="7"/>
    <x v="7"/>
    <n v="407"/>
    <n v="1290.19"/>
    <n v="3.17"/>
    <n v="1712"/>
    <n v="10854.08"/>
    <n v="6.34"/>
    <n v="2194"/>
    <n v="11891.48"/>
    <n v="5.42"/>
    <n v="595"/>
    <n v="4242.3500000000004"/>
    <n v="7.1300000000000008"/>
    <n v="4908"/>
    <n v="28278.1"/>
    <x v="3"/>
    <x v="2"/>
    <n v="5.7616340668296653"/>
    <s v="Product3"/>
    <x v="1"/>
    <s v="Growth Year"/>
  </r>
  <r>
    <n v="2061"/>
    <d v="2016-01-27T00:00:00"/>
    <x v="6"/>
    <x v="7"/>
    <x v="7"/>
    <n v="948"/>
    <n v="3005.16"/>
    <n v="3.17"/>
    <n v="1013"/>
    <n v="6422.42"/>
    <n v="6.34"/>
    <n v="4093"/>
    <n v="22184.06"/>
    <n v="5.42"/>
    <n v="902"/>
    <n v="6431.26"/>
    <n v="7.13"/>
    <n v="6956"/>
    <n v="38042.9"/>
    <x v="3"/>
    <x v="3"/>
    <n v="5.4690770557791835"/>
    <s v="Product3"/>
    <x v="1"/>
    <s v="Growth Year"/>
  </r>
  <r>
    <n v="2062"/>
    <d v="2016-01-28T00:00:00"/>
    <x v="6"/>
    <x v="7"/>
    <x v="7"/>
    <n v="758"/>
    <n v="2402.86"/>
    <n v="3.17"/>
    <n v="974"/>
    <n v="6175.16"/>
    <n v="6.34"/>
    <n v="3216"/>
    <n v="17430.72"/>
    <n v="5.42"/>
    <n v="1383"/>
    <n v="9860.7900000000009"/>
    <n v="7.1300000000000008"/>
    <n v="6331"/>
    <n v="35869.53"/>
    <x v="3"/>
    <x v="4"/>
    <n v="5.6656973621860685"/>
    <s v="Product3"/>
    <x v="1"/>
    <s v="Growth Year"/>
  </r>
  <r>
    <n v="2063"/>
    <d v="2016-01-29T00:00:00"/>
    <x v="6"/>
    <x v="7"/>
    <x v="7"/>
    <n v="7473"/>
    <n v="23689.41"/>
    <n v="3.17"/>
    <n v="1680"/>
    <n v="10651.2"/>
    <n v="6.3400000000000007"/>
    <n v="3538"/>
    <n v="19175.96"/>
    <n v="5.42"/>
    <n v="1713"/>
    <n v="12213.69"/>
    <n v="7.13"/>
    <n v="14404"/>
    <n v="65730.259999999995"/>
    <x v="3"/>
    <x v="5"/>
    <n v="4.5633337961677309"/>
    <s v="Product1"/>
    <x v="0"/>
    <s v="Growth Year"/>
  </r>
  <r>
    <n v="2064"/>
    <d v="2016-01-30T00:00:00"/>
    <x v="6"/>
    <x v="7"/>
    <x v="7"/>
    <n v="1300"/>
    <n v="4121"/>
    <n v="3.17"/>
    <n v="2530"/>
    <n v="16040.2"/>
    <n v="6.34"/>
    <n v="4030"/>
    <n v="21842.6"/>
    <n v="5.42"/>
    <n v="785"/>
    <n v="5597.05"/>
    <n v="7.13"/>
    <n v="8645"/>
    <n v="47600.85"/>
    <x v="3"/>
    <x v="6"/>
    <n v="5.5061711972238285"/>
    <s v="Product3"/>
    <x v="0"/>
    <s v="Growth Year"/>
  </r>
  <r>
    <n v="2065"/>
    <d v="2016-01-31T00:00:00"/>
    <x v="6"/>
    <x v="7"/>
    <x v="7"/>
    <n v="5839"/>
    <n v="18509.63"/>
    <n v="3.17"/>
    <n v="1562"/>
    <n v="9903.08"/>
    <n v="6.34"/>
    <n v="5248"/>
    <n v="28444.16"/>
    <n v="5.42"/>
    <n v="1609"/>
    <n v="11472.17"/>
    <n v="7.13"/>
    <n v="14258"/>
    <n v="68329.039999999994"/>
    <x v="3"/>
    <x v="0"/>
    <n v="4.792329920044887"/>
    <s v="Product3"/>
    <x v="0"/>
    <s v="Growth Year"/>
  </r>
  <r>
    <n v="2066"/>
    <d v="2016-02-01T00:00:00"/>
    <x v="6"/>
    <x v="8"/>
    <x v="8"/>
    <n v="467"/>
    <n v="1480.39"/>
    <n v="3.17"/>
    <n v="1625"/>
    <n v="10302.5"/>
    <n v="6.34"/>
    <n v="1880"/>
    <n v="10189.6"/>
    <n v="5.42"/>
    <n v="1587"/>
    <n v="11315.31"/>
    <n v="7.13"/>
    <n v="5559"/>
    <n v="33287.800000000003"/>
    <x v="3"/>
    <x v="1"/>
    <n v="5.9880913833423284"/>
    <s v="Product4"/>
    <x v="1"/>
    <s v="Growth Year"/>
  </r>
  <r>
    <n v="2067"/>
    <d v="2016-02-02T00:00:00"/>
    <x v="6"/>
    <x v="8"/>
    <x v="8"/>
    <n v="1060"/>
    <n v="3360.2"/>
    <n v="3.17"/>
    <n v="3144"/>
    <n v="19932.96"/>
    <n v="6.34"/>
    <n v="5817"/>
    <n v="31528.14"/>
    <n v="5.42"/>
    <n v="680"/>
    <n v="4848.3999999999996"/>
    <n v="7.13"/>
    <n v="10701"/>
    <n v="59669.7"/>
    <x v="3"/>
    <x v="2"/>
    <n v="5.5760863470703672"/>
    <s v="Product3"/>
    <x v="0"/>
    <s v="Growth Year"/>
  </r>
  <r>
    <n v="2068"/>
    <d v="2016-02-03T00:00:00"/>
    <x v="6"/>
    <x v="8"/>
    <x v="8"/>
    <n v="2058"/>
    <n v="6523.86"/>
    <n v="3.17"/>
    <n v="1883"/>
    <n v="11938.22"/>
    <n v="6.34"/>
    <n v="5081"/>
    <n v="27539.02"/>
    <n v="5.42"/>
    <n v="1672"/>
    <n v="11921.36"/>
    <n v="7.1300000000000008"/>
    <n v="10694"/>
    <n v="57922.46"/>
    <x v="3"/>
    <x v="3"/>
    <n v="5.4163512249859735"/>
    <s v="Product3"/>
    <x v="0"/>
    <s v="Growth Year"/>
  </r>
  <r>
    <n v="2069"/>
    <d v="2016-02-04T00:00:00"/>
    <x v="6"/>
    <x v="8"/>
    <x v="8"/>
    <n v="7719"/>
    <n v="24469.23"/>
    <n v="3.17"/>
    <n v="2457"/>
    <n v="15577.38"/>
    <n v="6.34"/>
    <n v="553"/>
    <n v="2997.26"/>
    <n v="5.4200000000000008"/>
    <n v="855"/>
    <n v="6096.15"/>
    <n v="7.13"/>
    <n v="11584"/>
    <n v="49140.02"/>
    <x v="3"/>
    <x v="4"/>
    <n v="4.2420597375690603"/>
    <s v="Product1"/>
    <x v="0"/>
    <s v="Growth Year"/>
  </r>
  <r>
    <n v="2070"/>
    <d v="2016-02-05T00:00:00"/>
    <x v="6"/>
    <x v="8"/>
    <x v="8"/>
    <n v="4136"/>
    <n v="13111.12"/>
    <n v="3.17"/>
    <n v="2683"/>
    <n v="17010.22"/>
    <n v="6.3400000000000007"/>
    <n v="3789"/>
    <n v="20536.38"/>
    <n v="5.42"/>
    <n v="1293"/>
    <n v="9219.09"/>
    <n v="7.13"/>
    <n v="11901"/>
    <n v="59876.81"/>
    <x v="3"/>
    <x v="5"/>
    <n v="5.0312419124443322"/>
    <s v="Product3"/>
    <x v="0"/>
    <s v="Growth Year"/>
  </r>
  <r>
    <n v="2071"/>
    <d v="2016-02-06T00:00:00"/>
    <x v="6"/>
    <x v="8"/>
    <x v="8"/>
    <n v="6580"/>
    <n v="20858.599999999999"/>
    <n v="3.17"/>
    <n v="1492"/>
    <n v="9459.2800000000007"/>
    <n v="6.3400000000000007"/>
    <n v="591"/>
    <n v="3203.22"/>
    <n v="5.42"/>
    <n v="878"/>
    <n v="6260.14"/>
    <n v="7.1300000000000008"/>
    <n v="9541"/>
    <n v="39781.24"/>
    <x v="3"/>
    <x v="6"/>
    <n v="4.169504244838067"/>
    <s v="Product1"/>
    <x v="1"/>
    <s v="Growth Year"/>
  </r>
  <r>
    <n v="2072"/>
    <d v="2016-02-07T00:00:00"/>
    <x v="6"/>
    <x v="8"/>
    <x v="8"/>
    <n v="4866"/>
    <n v="15425.22"/>
    <n v="3.17"/>
    <n v="1487"/>
    <n v="9427.58"/>
    <n v="6.34"/>
    <n v="5001"/>
    <n v="27105.42"/>
    <n v="5.42"/>
    <n v="1968"/>
    <n v="14031.84"/>
    <n v="7.13"/>
    <n v="13322"/>
    <n v="65990.06"/>
    <x v="3"/>
    <x v="0"/>
    <n v="4.9534649452034225"/>
    <s v="Product3"/>
    <x v="0"/>
    <s v="Growth Year"/>
  </r>
  <r>
    <n v="2073"/>
    <d v="2016-02-08T00:00:00"/>
    <x v="6"/>
    <x v="8"/>
    <x v="8"/>
    <n v="1763"/>
    <n v="5588.71"/>
    <n v="3.17"/>
    <n v="2608"/>
    <n v="16534.72"/>
    <n v="6.3400000000000007"/>
    <n v="738"/>
    <n v="3999.96"/>
    <n v="5.42"/>
    <n v="1202"/>
    <n v="8570.26"/>
    <n v="7.13"/>
    <n v="6311"/>
    <n v="34693.65"/>
    <x v="3"/>
    <x v="1"/>
    <n v="5.4973300586277931"/>
    <s v="Product2"/>
    <x v="1"/>
    <s v="Growth Year"/>
  </r>
  <r>
    <n v="2074"/>
    <d v="2016-02-09T00:00:00"/>
    <x v="6"/>
    <x v="8"/>
    <x v="8"/>
    <n v="4891"/>
    <n v="15504.47"/>
    <n v="3.17"/>
    <n v="1996"/>
    <n v="12654.64"/>
    <n v="6.34"/>
    <n v="2984"/>
    <n v="16173.28"/>
    <n v="5.42"/>
    <n v="459"/>
    <n v="3272.67"/>
    <n v="7.13"/>
    <n v="10330"/>
    <n v="47605.06"/>
    <x v="3"/>
    <x v="2"/>
    <n v="4.6084278799612779"/>
    <s v="Product3"/>
    <x v="0"/>
    <s v="Growth Year"/>
  </r>
  <r>
    <n v="2075"/>
    <d v="2016-02-10T00:00:00"/>
    <x v="6"/>
    <x v="8"/>
    <x v="8"/>
    <n v="6217"/>
    <n v="19707.89"/>
    <n v="3.17"/>
    <n v="2134"/>
    <n v="13529.56"/>
    <n v="6.34"/>
    <n v="2358"/>
    <n v="12780.36"/>
    <n v="5.42"/>
    <n v="1262"/>
    <n v="8998.06"/>
    <n v="7.13"/>
    <n v="11971"/>
    <n v="55015.87"/>
    <x v="3"/>
    <x v="3"/>
    <n v="4.5957622587920808"/>
    <s v="Product1"/>
    <x v="0"/>
    <s v="Growth Year"/>
  </r>
  <r>
    <n v="2076"/>
    <d v="2016-02-11T00:00:00"/>
    <x v="6"/>
    <x v="8"/>
    <x v="8"/>
    <n v="6734"/>
    <n v="21346.78"/>
    <n v="3.17"/>
    <n v="1328"/>
    <n v="8419.52"/>
    <n v="6.3400000000000007"/>
    <n v="3088"/>
    <n v="16736.96"/>
    <n v="5.42"/>
    <n v="1848"/>
    <n v="13176.24"/>
    <n v="7.13"/>
    <n v="12998"/>
    <n v="59679.5"/>
    <x v="3"/>
    <x v="4"/>
    <n v="4.5914371441760267"/>
    <s v="Product1"/>
    <x v="0"/>
    <s v="Growth Year"/>
  </r>
  <r>
    <n v="2077"/>
    <d v="2016-02-12T00:00:00"/>
    <x v="6"/>
    <x v="8"/>
    <x v="8"/>
    <n v="898"/>
    <n v="2846.66"/>
    <n v="3.17"/>
    <n v="3456"/>
    <n v="21911.040000000001"/>
    <n v="6.34"/>
    <n v="3449"/>
    <n v="18693.580000000002"/>
    <n v="5.4200000000000008"/>
    <n v="806"/>
    <n v="5746.78"/>
    <n v="7.13"/>
    <n v="8609"/>
    <n v="49198.06"/>
    <x v="3"/>
    <x v="5"/>
    <n v="5.7147241259147403"/>
    <s v="Product2"/>
    <x v="0"/>
    <s v="Growth Year"/>
  </r>
  <r>
    <n v="2078"/>
    <d v="2016-02-13T00:00:00"/>
    <x v="6"/>
    <x v="8"/>
    <x v="8"/>
    <n v="6599"/>
    <n v="20918.830000000002"/>
    <n v="3.17"/>
    <n v="2841"/>
    <n v="18011.939999999999"/>
    <n v="6.34"/>
    <n v="3937"/>
    <n v="21338.54"/>
    <n v="5.42"/>
    <n v="910"/>
    <n v="6488.3"/>
    <n v="7.13"/>
    <n v="14287"/>
    <n v="66757.61"/>
    <x v="3"/>
    <x v="6"/>
    <n v="4.6726121649051588"/>
    <s v="Product3"/>
    <x v="0"/>
    <s v="Growth Year"/>
  </r>
  <r>
    <n v="2079"/>
    <d v="2016-02-14T00:00:00"/>
    <x v="6"/>
    <x v="8"/>
    <x v="8"/>
    <n v="4115"/>
    <n v="13044.55"/>
    <n v="3.17"/>
    <n v="1175"/>
    <n v="7449.5"/>
    <n v="6.34"/>
    <n v="298"/>
    <n v="1615.16"/>
    <n v="5.42"/>
    <n v="952"/>
    <n v="6787.76"/>
    <n v="7.13"/>
    <n v="6540"/>
    <n v="28896.97"/>
    <x v="3"/>
    <x v="0"/>
    <n v="4.4184969418960245"/>
    <s v="Product1"/>
    <x v="1"/>
    <s v="Growth Year"/>
  </r>
  <r>
    <n v="2080"/>
    <d v="2016-02-15T00:00:00"/>
    <x v="6"/>
    <x v="8"/>
    <x v="8"/>
    <n v="370"/>
    <n v="1172.9000000000001"/>
    <n v="3.17"/>
    <n v="3634"/>
    <n v="23039.56"/>
    <n v="6.3400000000000007"/>
    <n v="5343"/>
    <n v="28959.06"/>
    <n v="5.42"/>
    <n v="464"/>
    <n v="3308.32"/>
    <n v="7.1300000000000008"/>
    <n v="9811"/>
    <n v="56479.839999999997"/>
    <x v="3"/>
    <x v="1"/>
    <n v="5.7567872795841399"/>
    <s v="Product3"/>
    <x v="0"/>
    <s v="Growth Year"/>
  </r>
  <r>
    <n v="2081"/>
    <d v="2016-02-16T00:00:00"/>
    <x v="6"/>
    <x v="8"/>
    <x v="8"/>
    <n v="6166"/>
    <n v="19546.22"/>
    <n v="3.17"/>
    <n v="865"/>
    <n v="5484.1"/>
    <n v="6.3400000000000007"/>
    <n v="4269"/>
    <n v="23137.98"/>
    <n v="5.42"/>
    <n v="1858"/>
    <n v="13247.54"/>
    <n v="7.1300000000000008"/>
    <n v="13158"/>
    <n v="61415.839999999997"/>
    <x v="3"/>
    <x v="2"/>
    <n v="4.6675664994680037"/>
    <s v="Product3"/>
    <x v="0"/>
    <s v="Growth Year"/>
  </r>
  <r>
    <n v="2082"/>
    <d v="2016-02-17T00:00:00"/>
    <x v="6"/>
    <x v="8"/>
    <x v="8"/>
    <n v="7214"/>
    <n v="22868.38"/>
    <n v="3.17"/>
    <n v="1708"/>
    <n v="10828.72"/>
    <n v="6.34"/>
    <n v="2304"/>
    <n v="12487.68"/>
    <n v="5.42"/>
    <n v="1262"/>
    <n v="8998.06"/>
    <n v="7.13"/>
    <n v="12488"/>
    <n v="55182.84"/>
    <x v="3"/>
    <x v="3"/>
    <n v="4.4188693145419604"/>
    <s v="Product1"/>
    <x v="0"/>
    <s v="Growth Year"/>
  </r>
  <r>
    <n v="2083"/>
    <d v="2016-02-18T00:00:00"/>
    <x v="6"/>
    <x v="8"/>
    <x v="8"/>
    <n v="5177"/>
    <n v="16411.09"/>
    <n v="3.17"/>
    <n v="3638"/>
    <n v="23064.92"/>
    <n v="6.34"/>
    <n v="1396"/>
    <n v="7566.32"/>
    <n v="5.42"/>
    <n v="666"/>
    <n v="4748.58"/>
    <n v="7.13"/>
    <n v="10877"/>
    <n v="51790.91"/>
    <x v="3"/>
    <x v="4"/>
    <n v="4.7615068493150687"/>
    <s v="Product2"/>
    <x v="0"/>
    <s v="Growth Year"/>
  </r>
  <r>
    <n v="2084"/>
    <d v="2016-02-19T00:00:00"/>
    <x v="6"/>
    <x v="8"/>
    <x v="8"/>
    <n v="3268"/>
    <n v="10359.56"/>
    <n v="3.17"/>
    <n v="3419"/>
    <n v="21676.46"/>
    <n v="6.34"/>
    <n v="4002"/>
    <n v="21690.84"/>
    <n v="5.42"/>
    <n v="294"/>
    <n v="2096.2199999999998"/>
    <n v="7.129999999999999"/>
    <n v="10983"/>
    <n v="55823.08"/>
    <x v="3"/>
    <x v="5"/>
    <n v="5.0826805062369118"/>
    <s v="Product3"/>
    <x v="0"/>
    <s v="Growth Year"/>
  </r>
  <r>
    <n v="2085"/>
    <d v="2016-02-20T00:00:00"/>
    <x v="6"/>
    <x v="8"/>
    <x v="8"/>
    <n v="7580"/>
    <n v="24028.6"/>
    <n v="3.17"/>
    <n v="1489"/>
    <n v="9440.26"/>
    <n v="6.34"/>
    <n v="4343"/>
    <n v="23539.06"/>
    <n v="5.42"/>
    <n v="1576"/>
    <n v="11236.88"/>
    <n v="7.13"/>
    <n v="14988"/>
    <n v="68244.800000000003"/>
    <x v="3"/>
    <x v="6"/>
    <n v="4.5532959701094207"/>
    <s v="Product1"/>
    <x v="0"/>
    <s v="Growth Year"/>
  </r>
  <r>
    <n v="2086"/>
    <d v="2016-02-21T00:00:00"/>
    <x v="6"/>
    <x v="8"/>
    <x v="8"/>
    <n v="6677"/>
    <n v="21166.09"/>
    <n v="3.17"/>
    <n v="642"/>
    <n v="4070.28"/>
    <n v="6.3400000000000007"/>
    <n v="5454"/>
    <n v="29560.68"/>
    <n v="5.42"/>
    <n v="1683"/>
    <n v="11999.79"/>
    <n v="7.1300000000000008"/>
    <n v="14456"/>
    <n v="66796.84"/>
    <x v="3"/>
    <x v="0"/>
    <n v="4.6207000553403432"/>
    <s v="Product3"/>
    <x v="0"/>
    <s v="Growth Year"/>
  </r>
  <r>
    <n v="2087"/>
    <d v="2016-02-22T00:00:00"/>
    <x v="6"/>
    <x v="8"/>
    <x v="8"/>
    <n v="7183"/>
    <n v="22770.11"/>
    <n v="3.17"/>
    <n v="3760"/>
    <n v="23838.400000000001"/>
    <n v="6.3400000000000007"/>
    <n v="3984"/>
    <n v="21593.279999999999"/>
    <n v="5.42"/>
    <n v="1552"/>
    <n v="11065.76"/>
    <n v="7.13"/>
    <n v="16479"/>
    <n v="79267.55"/>
    <x v="3"/>
    <x v="1"/>
    <n v="4.8102160325262453"/>
    <s v="Product2"/>
    <x v="2"/>
    <s v="Growth Year"/>
  </r>
  <r>
    <n v="2088"/>
    <d v="2016-02-23T00:00:00"/>
    <x v="6"/>
    <x v="8"/>
    <x v="8"/>
    <n v="2177"/>
    <n v="6901.09"/>
    <n v="3.17"/>
    <n v="1700"/>
    <n v="10778"/>
    <n v="6.34"/>
    <n v="2491"/>
    <n v="13501.22"/>
    <n v="5.42"/>
    <n v="601"/>
    <n v="4285.13"/>
    <n v="7.13"/>
    <n v="6969"/>
    <n v="35465.440000000002"/>
    <x v="3"/>
    <x v="2"/>
    <n v="5.0890285550294161"/>
    <s v="Product3"/>
    <x v="1"/>
    <s v="Growth Year"/>
  </r>
  <r>
    <n v="2089"/>
    <d v="2016-02-24T00:00:00"/>
    <x v="6"/>
    <x v="8"/>
    <x v="8"/>
    <n v="5806"/>
    <n v="18405.02"/>
    <n v="3.17"/>
    <n v="2217"/>
    <n v="14055.78"/>
    <n v="6.34"/>
    <n v="2047"/>
    <n v="11094.74"/>
    <n v="5.42"/>
    <n v="1338"/>
    <n v="9539.94"/>
    <n v="7.1300000000000008"/>
    <n v="11408"/>
    <n v="53095.48"/>
    <x v="3"/>
    <x v="3"/>
    <n v="4.6542321178120618"/>
    <s v="Product1"/>
    <x v="0"/>
    <s v="Growth Year"/>
  </r>
  <r>
    <n v="2090"/>
    <d v="2016-02-25T00:00:00"/>
    <x v="6"/>
    <x v="8"/>
    <x v="8"/>
    <n v="3494"/>
    <n v="11075.98"/>
    <n v="3.17"/>
    <n v="1360"/>
    <n v="8622.4"/>
    <n v="6.34"/>
    <n v="645"/>
    <n v="3495.9"/>
    <n v="5.42"/>
    <n v="1252"/>
    <n v="8926.76"/>
    <n v="7.13"/>
    <n v="6751"/>
    <n v="32121.040000000001"/>
    <x v="3"/>
    <x v="4"/>
    <n v="4.757967708487632"/>
    <s v="Product1"/>
    <x v="1"/>
    <s v="Growth Year"/>
  </r>
  <r>
    <n v="2091"/>
    <d v="2016-02-26T00:00:00"/>
    <x v="6"/>
    <x v="8"/>
    <x v="8"/>
    <n v="3988"/>
    <n v="12641.96"/>
    <n v="3.17"/>
    <n v="1947"/>
    <n v="12343.98"/>
    <n v="6.34"/>
    <n v="4178"/>
    <n v="22644.76"/>
    <n v="5.42"/>
    <n v="1507"/>
    <n v="10744.91"/>
    <n v="7.13"/>
    <n v="11620"/>
    <n v="58375.61"/>
    <x v="3"/>
    <x v="5"/>
    <n v="5.0237185886402758"/>
    <s v="Product3"/>
    <x v="0"/>
    <s v="Growth Year"/>
  </r>
  <r>
    <n v="2092"/>
    <d v="2016-02-27T00:00:00"/>
    <x v="6"/>
    <x v="8"/>
    <x v="8"/>
    <n v="5112"/>
    <n v="16205.04"/>
    <n v="3.17"/>
    <n v="3554"/>
    <n v="22532.36"/>
    <n v="6.34"/>
    <n v="2930"/>
    <n v="15880.6"/>
    <n v="5.42"/>
    <n v="1861"/>
    <n v="13268.93"/>
    <n v="7.13"/>
    <n v="13457"/>
    <n v="67886.929999999993"/>
    <x v="3"/>
    <x v="6"/>
    <n v="5.0447298803596636"/>
    <s v="Product2"/>
    <x v="0"/>
    <s v="Growth Year"/>
  </r>
  <r>
    <n v="2093"/>
    <d v="2016-03-01T00:00:00"/>
    <x v="6"/>
    <x v="9"/>
    <x v="9"/>
    <n v="1558"/>
    <n v="4938.8599999999997"/>
    <n v="3.17"/>
    <n v="2531"/>
    <n v="16046.54"/>
    <n v="6.3400000000000007"/>
    <n v="1553"/>
    <n v="8417.26"/>
    <n v="5.42"/>
    <n v="1578"/>
    <n v="11251.14"/>
    <n v="7.13"/>
    <n v="7220"/>
    <n v="40653.800000000003"/>
    <x v="3"/>
    <x v="2"/>
    <n v="5.6307202216066488"/>
    <s v="Product2"/>
    <x v="0"/>
    <s v="Growth Year"/>
  </r>
  <r>
    <n v="2094"/>
    <d v="2016-03-02T00:00:00"/>
    <x v="6"/>
    <x v="9"/>
    <x v="9"/>
    <n v="5940"/>
    <n v="18829.8"/>
    <n v="3.17"/>
    <n v="1454"/>
    <n v="9218.36"/>
    <n v="6.3400000000000007"/>
    <n v="640"/>
    <n v="3468.8"/>
    <n v="5.42"/>
    <n v="1394"/>
    <n v="9939.2199999999993"/>
    <n v="7.13"/>
    <n v="9428"/>
    <n v="41456.18"/>
    <x v="3"/>
    <x v="3"/>
    <n v="4.3971340687314386"/>
    <s v="Product1"/>
    <x v="0"/>
    <s v="Growth Year"/>
  </r>
  <r>
    <n v="2095"/>
    <d v="2016-03-03T00:00:00"/>
    <x v="6"/>
    <x v="9"/>
    <x v="9"/>
    <n v="3282"/>
    <n v="10403.94"/>
    <n v="3.17"/>
    <n v="3156"/>
    <n v="20009.04"/>
    <n v="6.34"/>
    <n v="5584"/>
    <n v="30265.279999999999"/>
    <n v="5.42"/>
    <n v="1661"/>
    <n v="11842.93"/>
    <n v="7.13"/>
    <n v="13683"/>
    <n v="72521.19"/>
    <x v="3"/>
    <x v="4"/>
    <n v="5.3000942775707083"/>
    <s v="Product3"/>
    <x v="2"/>
    <s v="Growth Year"/>
  </r>
  <r>
    <n v="2096"/>
    <d v="2016-03-04T00:00:00"/>
    <x v="6"/>
    <x v="9"/>
    <x v="9"/>
    <n v="6269"/>
    <n v="19872.73"/>
    <n v="3.17"/>
    <n v="3267"/>
    <n v="20712.78"/>
    <n v="6.34"/>
    <n v="1798"/>
    <n v="9745.16"/>
    <n v="5.42"/>
    <n v="1377"/>
    <n v="9818.01"/>
    <n v="7.13"/>
    <n v="12711"/>
    <n v="60148.68"/>
    <x v="3"/>
    <x v="5"/>
    <n v="4.7320179372197311"/>
    <s v="Product2"/>
    <x v="0"/>
    <s v="Growth Year"/>
  </r>
  <r>
    <n v="2097"/>
    <d v="2016-03-05T00:00:00"/>
    <x v="6"/>
    <x v="9"/>
    <x v="9"/>
    <n v="6292"/>
    <n v="19945.64"/>
    <n v="3.17"/>
    <n v="3765"/>
    <n v="23870.1"/>
    <n v="6.34"/>
    <n v="1037"/>
    <n v="5620.54"/>
    <n v="5.42"/>
    <n v="1126"/>
    <n v="8028.38"/>
    <n v="7.13"/>
    <n v="12220"/>
    <n v="57464.66"/>
    <x v="3"/>
    <x v="6"/>
    <n v="4.7025090016366615"/>
    <s v="Product2"/>
    <x v="0"/>
    <s v="Growth Year"/>
  </r>
  <r>
    <n v="2098"/>
    <d v="2016-03-06T00:00:00"/>
    <x v="6"/>
    <x v="9"/>
    <x v="9"/>
    <n v="4127"/>
    <n v="13082.59"/>
    <n v="3.17"/>
    <n v="2805"/>
    <n v="17783.7"/>
    <n v="6.34"/>
    <n v="4628"/>
    <n v="25083.759999999998"/>
    <n v="5.42"/>
    <n v="1126"/>
    <n v="8028.38"/>
    <n v="7.13"/>
    <n v="12686"/>
    <n v="63978.43"/>
    <x v="3"/>
    <x v="0"/>
    <n v="5.0432311209206997"/>
    <s v="Product3"/>
    <x v="0"/>
    <s v="Growth Year"/>
  </r>
  <r>
    <n v="2099"/>
    <d v="2016-03-07T00:00:00"/>
    <x v="6"/>
    <x v="9"/>
    <x v="9"/>
    <n v="7241"/>
    <n v="22953.97"/>
    <n v="3.17"/>
    <n v="2711"/>
    <n v="17187.740000000002"/>
    <n v="6.3400000000000007"/>
    <n v="1476"/>
    <n v="7999.92"/>
    <n v="5.42"/>
    <n v="579"/>
    <n v="4128.2700000000004"/>
    <n v="7.1300000000000008"/>
    <n v="12007"/>
    <n v="52269.9"/>
    <x v="3"/>
    <x v="1"/>
    <n v="4.3532855834096775"/>
    <s v="Product1"/>
    <x v="0"/>
    <s v="Growth Year"/>
  </r>
  <r>
    <n v="2100"/>
    <d v="2016-03-08T00:00:00"/>
    <x v="6"/>
    <x v="9"/>
    <x v="9"/>
    <n v="5146"/>
    <n v="16312.82"/>
    <n v="3.17"/>
    <n v="2041"/>
    <n v="12939.94"/>
    <n v="6.34"/>
    <n v="2756"/>
    <n v="14937.52"/>
    <n v="5.42"/>
    <n v="1068"/>
    <n v="7614.84"/>
    <n v="7.13"/>
    <n v="11011"/>
    <n v="51805.120000000003"/>
    <x v="3"/>
    <x v="2"/>
    <n v="4.7048515121242396"/>
    <s v="Product1"/>
    <x v="0"/>
    <s v="Growth Year"/>
  </r>
  <r>
    <n v="2101"/>
    <d v="2016-03-09T00:00:00"/>
    <x v="6"/>
    <x v="9"/>
    <x v="9"/>
    <n v="699"/>
    <n v="2215.83"/>
    <n v="3.17"/>
    <n v="2016"/>
    <n v="12781.44"/>
    <n v="6.34"/>
    <n v="3331"/>
    <n v="18054.02"/>
    <n v="5.42"/>
    <n v="806"/>
    <n v="5746.78"/>
    <n v="7.13"/>
    <n v="6852"/>
    <n v="38798.07"/>
    <x v="3"/>
    <x v="3"/>
    <n v="5.6622985989492118"/>
    <s v="Product3"/>
    <x v="1"/>
    <s v="Growth Year"/>
  </r>
  <r>
    <n v="2102"/>
    <d v="2016-03-10T00:00:00"/>
    <x v="6"/>
    <x v="9"/>
    <x v="9"/>
    <n v="1089"/>
    <n v="3452.13"/>
    <n v="3.17"/>
    <n v="806"/>
    <n v="5110.04"/>
    <n v="6.34"/>
    <n v="1864"/>
    <n v="10102.879999999999"/>
    <n v="5.42"/>
    <n v="1610"/>
    <n v="11479.3"/>
    <n v="7.13"/>
    <n v="5369"/>
    <n v="30144.35"/>
    <x v="3"/>
    <x v="4"/>
    <n v="5.6145185323151425"/>
    <s v="Product4"/>
    <x v="1"/>
    <s v="Growth Year"/>
  </r>
  <r>
    <n v="2103"/>
    <d v="2016-03-11T00:00:00"/>
    <x v="6"/>
    <x v="9"/>
    <x v="9"/>
    <n v="7936"/>
    <n v="25157.119999999999"/>
    <n v="3.17"/>
    <n v="3899"/>
    <n v="24719.66"/>
    <n v="6.34"/>
    <n v="2879"/>
    <n v="15604.18"/>
    <n v="5.42"/>
    <n v="940"/>
    <n v="6702.2"/>
    <n v="7.13"/>
    <n v="15654"/>
    <n v="72183.16"/>
    <x v="3"/>
    <x v="5"/>
    <n v="4.6111639197649161"/>
    <s v="Product1"/>
    <x v="2"/>
    <s v="Growth Year"/>
  </r>
  <r>
    <n v="2104"/>
    <d v="2016-03-12T00:00:00"/>
    <x v="6"/>
    <x v="9"/>
    <x v="9"/>
    <n v="2269"/>
    <n v="7192.73"/>
    <n v="3.17"/>
    <n v="3690"/>
    <n v="23394.6"/>
    <n v="6.34"/>
    <n v="1316"/>
    <n v="7132.72"/>
    <n v="5.42"/>
    <n v="1294"/>
    <n v="9226.2199999999993"/>
    <n v="7.13"/>
    <n v="8569"/>
    <n v="46946.27"/>
    <x v="3"/>
    <x v="6"/>
    <n v="5.478617108180651"/>
    <s v="Product2"/>
    <x v="0"/>
    <s v="Growth Year"/>
  </r>
  <r>
    <n v="2105"/>
    <d v="2016-03-13T00:00:00"/>
    <x v="6"/>
    <x v="9"/>
    <x v="9"/>
    <n v="4619"/>
    <n v="14642.23"/>
    <n v="3.17"/>
    <n v="2398"/>
    <n v="15203.32"/>
    <n v="6.34"/>
    <n v="2242"/>
    <n v="12151.64"/>
    <n v="5.42"/>
    <n v="1650"/>
    <n v="11764.5"/>
    <n v="7.13"/>
    <n v="10909"/>
    <n v="53761.69"/>
    <x v="3"/>
    <x v="0"/>
    <n v="4.9281959849665418"/>
    <s v="Product2"/>
    <x v="0"/>
    <s v="Growth Year"/>
  </r>
  <r>
    <n v="2106"/>
    <d v="2016-03-14T00:00:00"/>
    <x v="6"/>
    <x v="9"/>
    <x v="9"/>
    <n v="7269"/>
    <n v="23042.73"/>
    <n v="3.17"/>
    <n v="3548"/>
    <n v="22494.32"/>
    <n v="6.34"/>
    <n v="3436"/>
    <n v="18623.12"/>
    <n v="5.42"/>
    <n v="1128"/>
    <n v="8042.64"/>
    <n v="7.13"/>
    <n v="15381"/>
    <n v="72202.81"/>
    <x v="3"/>
    <x v="1"/>
    <n v="4.6942858071646834"/>
    <s v="Product1"/>
    <x v="2"/>
    <s v="Growth Year"/>
  </r>
  <r>
    <n v="2107"/>
    <d v="2016-03-15T00:00:00"/>
    <x v="6"/>
    <x v="9"/>
    <x v="9"/>
    <n v="6847"/>
    <n v="21704.99"/>
    <n v="3.17"/>
    <n v="2420"/>
    <n v="15342.8"/>
    <n v="6.34"/>
    <n v="4156"/>
    <n v="22525.52"/>
    <n v="5.42"/>
    <n v="646"/>
    <n v="4605.9799999999996"/>
    <n v="7.129999999999999"/>
    <n v="14069"/>
    <n v="64179.29"/>
    <x v="3"/>
    <x v="2"/>
    <n v="4.5617520790390218"/>
    <s v="Product3"/>
    <x v="0"/>
    <s v="Growth Year"/>
  </r>
  <r>
    <n v="2108"/>
    <d v="2016-03-16T00:00:00"/>
    <x v="6"/>
    <x v="9"/>
    <x v="9"/>
    <n v="7093"/>
    <n v="22484.81"/>
    <n v="3.17"/>
    <n v="3720"/>
    <n v="23584.799999999999"/>
    <n v="6.34"/>
    <n v="2644"/>
    <n v="14330.48"/>
    <n v="5.42"/>
    <n v="761"/>
    <n v="5425.93"/>
    <n v="7.1300000000000008"/>
    <n v="14218"/>
    <n v="65826.02"/>
    <x v="3"/>
    <x v="3"/>
    <n v="4.6297664931776623"/>
    <s v="Product2"/>
    <x v="0"/>
    <s v="Growth Year"/>
  </r>
  <r>
    <n v="2109"/>
    <d v="2016-03-17T00:00:00"/>
    <x v="6"/>
    <x v="9"/>
    <x v="9"/>
    <n v="1690"/>
    <n v="5357.3"/>
    <n v="3.17"/>
    <n v="282"/>
    <n v="1787.88"/>
    <n v="6.3400000000000007"/>
    <n v="4235"/>
    <n v="22953.7"/>
    <n v="5.42"/>
    <n v="1388"/>
    <n v="9896.44"/>
    <n v="7.1300000000000008"/>
    <n v="7595"/>
    <n v="39995.32"/>
    <x v="3"/>
    <x v="4"/>
    <n v="5.2660065832784726"/>
    <s v="Product3"/>
    <x v="1"/>
    <s v="Growth Year"/>
  </r>
  <r>
    <n v="2110"/>
    <d v="2016-03-18T00:00:00"/>
    <x v="6"/>
    <x v="9"/>
    <x v="9"/>
    <n v="711"/>
    <n v="2253.87"/>
    <n v="3.17"/>
    <n v="2671"/>
    <n v="16934.14"/>
    <n v="6.34"/>
    <n v="1781"/>
    <n v="9653.02"/>
    <n v="5.42"/>
    <n v="1486"/>
    <n v="10595.18"/>
    <n v="7.13"/>
    <n v="6649"/>
    <n v="39436.21"/>
    <x v="3"/>
    <x v="5"/>
    <n v="5.9311490449691684"/>
    <s v="Product2"/>
    <x v="1"/>
    <s v="Growth Year"/>
  </r>
  <r>
    <n v="2111"/>
    <d v="2016-03-19T00:00:00"/>
    <x v="6"/>
    <x v="9"/>
    <x v="9"/>
    <n v="2246"/>
    <n v="7119.82"/>
    <n v="3.17"/>
    <n v="776"/>
    <n v="4919.84"/>
    <n v="6.34"/>
    <n v="2692"/>
    <n v="14590.64"/>
    <n v="5.42"/>
    <n v="705"/>
    <n v="5026.6499999999996"/>
    <n v="7.13"/>
    <n v="6419"/>
    <n v="31656.95"/>
    <x v="3"/>
    <x v="6"/>
    <n v="4.931757283065898"/>
    <s v="Product3"/>
    <x v="1"/>
    <s v="Growth Year"/>
  </r>
  <r>
    <n v="2112"/>
    <d v="2016-03-20T00:00:00"/>
    <x v="6"/>
    <x v="9"/>
    <x v="9"/>
    <n v="429"/>
    <n v="1359.93"/>
    <n v="3.17"/>
    <n v="2904"/>
    <n v="18411.36"/>
    <n v="6.34"/>
    <n v="3457"/>
    <n v="18736.939999999999"/>
    <n v="5.42"/>
    <n v="275"/>
    <n v="1960.75"/>
    <n v="7.13"/>
    <n v="7065"/>
    <n v="40468.980000000003"/>
    <x v="3"/>
    <x v="0"/>
    <n v="5.7280934182590242"/>
    <s v="Product3"/>
    <x v="0"/>
    <s v="Growth Year"/>
  </r>
  <r>
    <n v="2113"/>
    <d v="2016-03-21T00:00:00"/>
    <x v="6"/>
    <x v="9"/>
    <x v="9"/>
    <n v="1595"/>
    <n v="5056.1499999999996"/>
    <n v="3.17"/>
    <n v="1996"/>
    <n v="12654.64"/>
    <n v="6.34"/>
    <n v="5767"/>
    <n v="31257.14"/>
    <n v="5.42"/>
    <n v="1364"/>
    <n v="9725.32"/>
    <n v="7.13"/>
    <n v="10722"/>
    <n v="58693.25"/>
    <x v="3"/>
    <x v="1"/>
    <n v="5.4740953180376799"/>
    <s v="Product3"/>
    <x v="0"/>
    <s v="Growth Year"/>
  </r>
  <r>
    <n v="2114"/>
    <d v="2016-03-22T00:00:00"/>
    <x v="6"/>
    <x v="9"/>
    <x v="9"/>
    <n v="3756"/>
    <n v="11906.52"/>
    <n v="3.17"/>
    <n v="801"/>
    <n v="5078.34"/>
    <n v="6.34"/>
    <n v="4671"/>
    <n v="25316.82"/>
    <n v="5.42"/>
    <n v="1317"/>
    <n v="9390.2099999999991"/>
    <n v="7.129999999999999"/>
    <n v="10545"/>
    <n v="51691.89"/>
    <x v="3"/>
    <x v="2"/>
    <n v="4.9020284495021338"/>
    <s v="Product3"/>
    <x v="0"/>
    <s v="Growth Year"/>
  </r>
  <r>
    <n v="2115"/>
    <d v="2016-03-23T00:00:00"/>
    <x v="6"/>
    <x v="9"/>
    <x v="9"/>
    <n v="5164"/>
    <n v="16369.88"/>
    <n v="3.17"/>
    <n v="802"/>
    <n v="5084.68"/>
    <n v="6.3400000000000007"/>
    <n v="2269"/>
    <n v="12297.98"/>
    <n v="5.42"/>
    <n v="725"/>
    <n v="5169.25"/>
    <n v="7.13"/>
    <n v="8960"/>
    <n v="38921.79"/>
    <x v="3"/>
    <x v="3"/>
    <n v="4.3439497767857143"/>
    <s v="Product1"/>
    <x v="1"/>
    <s v="Growth Year"/>
  </r>
  <r>
    <n v="2116"/>
    <d v="2016-03-24T00:00:00"/>
    <x v="6"/>
    <x v="9"/>
    <x v="9"/>
    <n v="3458"/>
    <n v="10961.86"/>
    <n v="3.17"/>
    <n v="1973"/>
    <n v="12508.82"/>
    <n v="6.34"/>
    <n v="3589"/>
    <n v="19452.38"/>
    <n v="5.42"/>
    <n v="1895"/>
    <n v="13511.35"/>
    <n v="7.13"/>
    <n v="10915"/>
    <n v="56434.41"/>
    <x v="3"/>
    <x v="4"/>
    <n v="5.1703536417773712"/>
    <s v="Product3"/>
    <x v="0"/>
    <s v="Growth Year"/>
  </r>
  <r>
    <n v="2117"/>
    <d v="2016-03-25T00:00:00"/>
    <x v="6"/>
    <x v="9"/>
    <x v="9"/>
    <n v="4147"/>
    <n v="13145.99"/>
    <n v="3.17"/>
    <n v="2243"/>
    <n v="14220.62"/>
    <n v="6.3400000000000007"/>
    <n v="5848"/>
    <n v="31696.16"/>
    <n v="5.42"/>
    <n v="1074"/>
    <n v="7657.62"/>
    <n v="7.13"/>
    <n v="13312"/>
    <n v="66720.39"/>
    <x v="3"/>
    <x v="5"/>
    <n v="5.0120485276442306"/>
    <s v="Product3"/>
    <x v="0"/>
    <s v="Growth Year"/>
  </r>
  <r>
    <n v="2118"/>
    <d v="2016-03-26T00:00:00"/>
    <x v="6"/>
    <x v="9"/>
    <x v="9"/>
    <n v="1358"/>
    <n v="4304.8599999999997"/>
    <n v="3.17"/>
    <n v="3706"/>
    <n v="23496.04"/>
    <n v="6.34"/>
    <n v="272"/>
    <n v="1474.24"/>
    <n v="5.42"/>
    <n v="1143"/>
    <n v="8149.59"/>
    <n v="7.13"/>
    <n v="6479"/>
    <n v="37424.730000000003"/>
    <x v="3"/>
    <x v="6"/>
    <n v="5.7763127025775587"/>
    <s v="Product2"/>
    <x v="1"/>
    <s v="Growth Year"/>
  </r>
  <r>
    <n v="2119"/>
    <d v="2016-03-27T00:00:00"/>
    <x v="6"/>
    <x v="9"/>
    <x v="9"/>
    <n v="2073"/>
    <n v="6571.41"/>
    <n v="3.17"/>
    <n v="2034"/>
    <n v="12895.56"/>
    <n v="6.34"/>
    <n v="1563"/>
    <n v="8471.4599999999991"/>
    <n v="5.419999999999999"/>
    <n v="1411"/>
    <n v="10060.43"/>
    <n v="7.13"/>
    <n v="7081"/>
    <n v="37998.86"/>
    <x v="3"/>
    <x v="0"/>
    <n v="5.3663126677023021"/>
    <s v="Product2"/>
    <x v="1"/>
    <s v="Growth Year"/>
  </r>
  <r>
    <n v="2120"/>
    <d v="2016-03-28T00:00:00"/>
    <x v="6"/>
    <x v="9"/>
    <x v="9"/>
    <n v="5593"/>
    <n v="17729.810000000001"/>
    <n v="3.17"/>
    <n v="3009"/>
    <n v="19077.060000000001"/>
    <n v="6.3400000000000007"/>
    <n v="4021"/>
    <n v="21793.82"/>
    <n v="5.42"/>
    <n v="1519"/>
    <n v="10830.47"/>
    <n v="7.13"/>
    <n v="14142"/>
    <n v="69431.16"/>
    <x v="3"/>
    <x v="1"/>
    <n v="4.9095714891811628"/>
    <s v="Product3"/>
    <x v="0"/>
    <s v="Growth Year"/>
  </r>
  <r>
    <n v="2121"/>
    <d v="2016-03-29T00:00:00"/>
    <x v="6"/>
    <x v="9"/>
    <x v="9"/>
    <n v="4558"/>
    <n v="14448.86"/>
    <n v="3.17"/>
    <n v="1443"/>
    <n v="9148.6200000000008"/>
    <n v="6.3400000000000007"/>
    <n v="3659"/>
    <n v="19831.78"/>
    <n v="5.42"/>
    <n v="1665"/>
    <n v="11871.45"/>
    <n v="7.1300000000000008"/>
    <n v="11325"/>
    <n v="55300.71"/>
    <x v="3"/>
    <x v="2"/>
    <n v="4.8830649006622515"/>
    <s v="Product3"/>
    <x v="0"/>
    <s v="Growth Year"/>
  </r>
  <r>
    <n v="2122"/>
    <d v="2016-03-30T00:00:00"/>
    <x v="6"/>
    <x v="9"/>
    <x v="9"/>
    <n v="3716"/>
    <n v="11779.72"/>
    <n v="3.17"/>
    <n v="2895"/>
    <n v="18354.3"/>
    <n v="6.34"/>
    <n v="4611"/>
    <n v="24991.62"/>
    <n v="5.42"/>
    <n v="1710"/>
    <n v="12192.3"/>
    <n v="7.13"/>
    <n v="12932"/>
    <n v="67317.94"/>
    <x v="3"/>
    <x v="3"/>
    <n v="5.205532013609651"/>
    <s v="Product3"/>
    <x v="0"/>
    <s v="Growth Year"/>
  </r>
  <r>
    <n v="2123"/>
    <d v="2016-03-31T00:00:00"/>
    <x v="6"/>
    <x v="9"/>
    <x v="9"/>
    <n v="7825"/>
    <n v="24805.25"/>
    <n v="3.17"/>
    <n v="3908"/>
    <n v="24776.720000000001"/>
    <n v="6.34"/>
    <n v="396"/>
    <n v="2146.3200000000002"/>
    <n v="5.4200000000000008"/>
    <n v="884"/>
    <n v="6302.92"/>
    <n v="7.13"/>
    <n v="13013"/>
    <n v="58031.21"/>
    <x v="3"/>
    <x v="4"/>
    <n v="4.4594797510182129"/>
    <s v="Product1"/>
    <x v="0"/>
    <s v="Growth Year"/>
  </r>
  <r>
    <n v="2124"/>
    <d v="2016-04-01T00:00:00"/>
    <x v="6"/>
    <x v="10"/>
    <x v="10"/>
    <n v="5180"/>
    <n v="16420.599999999999"/>
    <n v="3.17"/>
    <n v="1078"/>
    <n v="6834.52"/>
    <n v="6.3400000000000007"/>
    <n v="5790"/>
    <n v="31381.8"/>
    <n v="5.42"/>
    <n v="1643"/>
    <n v="11714.59"/>
    <n v="7.13"/>
    <n v="13691"/>
    <n v="66351.509999999995"/>
    <x v="0"/>
    <x v="5"/>
    <n v="4.8463596523263455"/>
    <s v="Product3"/>
    <x v="0"/>
    <s v="Growth Year"/>
  </r>
  <r>
    <n v="2125"/>
    <d v="2016-04-02T00:00:00"/>
    <x v="6"/>
    <x v="10"/>
    <x v="10"/>
    <n v="1445"/>
    <n v="4580.6499999999996"/>
    <n v="3.17"/>
    <n v="799"/>
    <n v="5065.66"/>
    <n v="6.34"/>
    <n v="2295"/>
    <n v="12438.9"/>
    <n v="5.42"/>
    <n v="460"/>
    <n v="3279.8"/>
    <n v="7.1300000000000008"/>
    <n v="4999"/>
    <n v="25365.01"/>
    <x v="0"/>
    <x v="6"/>
    <n v="5.0740168033606716"/>
    <s v="Product3"/>
    <x v="1"/>
    <s v="Growth Year"/>
  </r>
  <r>
    <n v="2126"/>
    <d v="2016-04-03T00:00:00"/>
    <x v="6"/>
    <x v="10"/>
    <x v="10"/>
    <n v="5547"/>
    <n v="17583.990000000002"/>
    <n v="3.17"/>
    <n v="863"/>
    <n v="5471.42"/>
    <n v="6.34"/>
    <n v="5164"/>
    <n v="27988.880000000001"/>
    <n v="5.42"/>
    <n v="1989"/>
    <n v="14181.57"/>
    <n v="7.13"/>
    <n v="13563"/>
    <n v="65225.86"/>
    <x v="0"/>
    <x v="0"/>
    <n v="4.8091027058910267"/>
    <s v="Product3"/>
    <x v="0"/>
    <s v="Growth Year"/>
  </r>
  <r>
    <n v="2127"/>
    <d v="2016-04-04T00:00:00"/>
    <x v="6"/>
    <x v="10"/>
    <x v="10"/>
    <n v="7246"/>
    <n v="22969.82"/>
    <n v="3.17"/>
    <n v="1728"/>
    <n v="10955.52"/>
    <n v="6.34"/>
    <n v="1782"/>
    <n v="9658.44"/>
    <n v="5.42"/>
    <n v="1663"/>
    <n v="11857.19"/>
    <n v="7.13"/>
    <n v="12419"/>
    <n v="55440.97"/>
    <x v="0"/>
    <x v="1"/>
    <n v="4.4642056526290359"/>
    <s v="Product1"/>
    <x v="0"/>
    <s v="Growth Year"/>
  </r>
  <r>
    <n v="2128"/>
    <d v="2016-04-05T00:00:00"/>
    <x v="6"/>
    <x v="10"/>
    <x v="10"/>
    <n v="6915"/>
    <n v="21920.55"/>
    <n v="3.17"/>
    <n v="2455"/>
    <n v="15564.7"/>
    <n v="6.34"/>
    <n v="1157"/>
    <n v="6270.94"/>
    <n v="5.42"/>
    <n v="1338"/>
    <n v="9539.94"/>
    <n v="7.1300000000000008"/>
    <n v="11865"/>
    <n v="53296.13"/>
    <x v="0"/>
    <x v="2"/>
    <n v="4.4918777918246944"/>
    <s v="Product1"/>
    <x v="0"/>
    <s v="Growth Year"/>
  </r>
  <r>
    <n v="2129"/>
    <d v="2016-04-06T00:00:00"/>
    <x v="6"/>
    <x v="10"/>
    <x v="10"/>
    <n v="5738"/>
    <n v="18189.46"/>
    <n v="3.17"/>
    <n v="279"/>
    <n v="1768.86"/>
    <n v="6.34"/>
    <n v="2723"/>
    <n v="14758.66"/>
    <n v="5.42"/>
    <n v="336"/>
    <n v="2395.6799999999998"/>
    <n v="7.13"/>
    <n v="9076"/>
    <n v="37112.660000000003"/>
    <x v="0"/>
    <x v="3"/>
    <n v="4.0890987219039232"/>
    <s v="Product1"/>
    <x v="1"/>
    <s v="Growth Year"/>
  </r>
  <r>
    <n v="2130"/>
    <d v="2016-04-07T00:00:00"/>
    <x v="6"/>
    <x v="10"/>
    <x v="10"/>
    <n v="2343"/>
    <n v="7427.31"/>
    <n v="3.17"/>
    <n v="1430"/>
    <n v="9066.2000000000007"/>
    <n v="6.3400000000000007"/>
    <n v="368"/>
    <n v="1994.56"/>
    <n v="5.42"/>
    <n v="650"/>
    <n v="4634.5"/>
    <n v="7.13"/>
    <n v="4791"/>
    <n v="23122.57"/>
    <x v="0"/>
    <x v="4"/>
    <n v="4.8262513045293254"/>
    <s v="Product2"/>
    <x v="1"/>
    <s v="Growth Year"/>
  </r>
  <r>
    <n v="2131"/>
    <d v="2016-04-08T00:00:00"/>
    <x v="6"/>
    <x v="10"/>
    <x v="10"/>
    <n v="6380"/>
    <n v="20224.599999999999"/>
    <n v="3.17"/>
    <n v="3604"/>
    <n v="22849.360000000001"/>
    <n v="6.34"/>
    <n v="3799"/>
    <n v="20590.580000000002"/>
    <n v="5.4200000000000008"/>
    <n v="556"/>
    <n v="3964.28"/>
    <n v="7.1300000000000008"/>
    <n v="14339"/>
    <n v="67628.820000000007"/>
    <x v="0"/>
    <x v="5"/>
    <n v="4.7164251342492509"/>
    <s v="Product2"/>
    <x v="0"/>
    <s v="Growth Year"/>
  </r>
  <r>
    <n v="2132"/>
    <d v="2016-04-09T00:00:00"/>
    <x v="6"/>
    <x v="10"/>
    <x v="10"/>
    <n v="5453"/>
    <n v="17286.009999999998"/>
    <n v="3.17"/>
    <n v="2911"/>
    <n v="18455.740000000002"/>
    <n v="6.3400000000000007"/>
    <n v="3616"/>
    <n v="19598.72"/>
    <n v="5.42"/>
    <n v="473"/>
    <n v="3372.49"/>
    <n v="7.13"/>
    <n v="12453"/>
    <n v="58712.959999999999"/>
    <x v="0"/>
    <x v="6"/>
    <n v="4.7147643138199626"/>
    <s v="Product3"/>
    <x v="0"/>
    <s v="Growth Year"/>
  </r>
  <r>
    <n v="2133"/>
    <d v="2016-04-10T00:00:00"/>
    <x v="6"/>
    <x v="10"/>
    <x v="10"/>
    <n v="6201"/>
    <n v="19657.169999999998"/>
    <n v="3.17"/>
    <n v="544"/>
    <n v="3448.96"/>
    <n v="6.34"/>
    <n v="4323"/>
    <n v="23430.66"/>
    <n v="5.42"/>
    <n v="512"/>
    <n v="3650.56"/>
    <n v="7.13"/>
    <n v="11580"/>
    <n v="50187.35"/>
    <x v="0"/>
    <x v="0"/>
    <n v="4.3339680483592398"/>
    <s v="Product3"/>
    <x v="0"/>
    <s v="Growth Year"/>
  </r>
  <r>
    <n v="2134"/>
    <d v="2016-04-11T00:00:00"/>
    <x v="6"/>
    <x v="10"/>
    <x v="10"/>
    <n v="4364"/>
    <n v="13833.88"/>
    <n v="3.17"/>
    <n v="2073"/>
    <n v="13142.82"/>
    <n v="6.34"/>
    <n v="3917"/>
    <n v="21230.14"/>
    <n v="5.42"/>
    <n v="1350"/>
    <n v="9625.5"/>
    <n v="7.13"/>
    <n v="11704"/>
    <n v="57832.34"/>
    <x v="0"/>
    <x v="1"/>
    <n v="4.9412457279562538"/>
    <s v="Product3"/>
    <x v="0"/>
    <s v="Growth Year"/>
  </r>
  <r>
    <n v="2135"/>
    <d v="2016-04-12T00:00:00"/>
    <x v="6"/>
    <x v="10"/>
    <x v="10"/>
    <n v="1985"/>
    <n v="6292.45"/>
    <n v="3.17"/>
    <n v="1984"/>
    <n v="12578.56"/>
    <n v="6.34"/>
    <n v="2421"/>
    <n v="13121.82"/>
    <n v="5.42"/>
    <n v="1486"/>
    <n v="10595.18"/>
    <n v="7.13"/>
    <n v="7876"/>
    <n v="42588.01"/>
    <x v="0"/>
    <x v="2"/>
    <n v="5.4073146267140686"/>
    <s v="Product3"/>
    <x v="0"/>
    <s v="Growth Year"/>
  </r>
  <r>
    <n v="2136"/>
    <d v="2016-04-13T00:00:00"/>
    <x v="6"/>
    <x v="10"/>
    <x v="10"/>
    <n v="4516"/>
    <n v="14315.72"/>
    <n v="3.17"/>
    <n v="3927"/>
    <n v="24897.18"/>
    <n v="6.34"/>
    <n v="3259"/>
    <n v="17663.78"/>
    <n v="5.42"/>
    <n v="513"/>
    <n v="3657.69"/>
    <n v="7.13"/>
    <n v="12215"/>
    <n v="60534.37"/>
    <x v="0"/>
    <x v="3"/>
    <n v="4.9557404830126899"/>
    <s v="Product2"/>
    <x v="0"/>
    <s v="Growth Year"/>
  </r>
  <r>
    <n v="2137"/>
    <d v="2016-04-14T00:00:00"/>
    <x v="6"/>
    <x v="10"/>
    <x v="10"/>
    <n v="5081"/>
    <n v="16106.77"/>
    <n v="3.17"/>
    <n v="1113"/>
    <n v="7056.42"/>
    <n v="6.34"/>
    <n v="1522"/>
    <n v="8249.24"/>
    <n v="5.42"/>
    <n v="1838"/>
    <n v="13104.94"/>
    <n v="7.13"/>
    <n v="9554"/>
    <n v="44517.37"/>
    <x v="0"/>
    <x v="4"/>
    <n v="4.6595530667783134"/>
    <s v="Product1"/>
    <x v="0"/>
    <s v="Growth Year"/>
  </r>
  <r>
    <n v="2138"/>
    <d v="2016-04-15T00:00:00"/>
    <x v="6"/>
    <x v="10"/>
    <x v="10"/>
    <n v="4794"/>
    <n v="15196.98"/>
    <n v="3.17"/>
    <n v="2659"/>
    <n v="16858.060000000001"/>
    <n v="6.3400000000000007"/>
    <n v="447"/>
    <n v="2422.7399999999998"/>
    <n v="5.42"/>
    <n v="1914"/>
    <n v="13646.82"/>
    <n v="7.13"/>
    <n v="9814"/>
    <n v="48124.6"/>
    <x v="0"/>
    <x v="5"/>
    <n v="4.9036682290605258"/>
    <s v="Product2"/>
    <x v="0"/>
    <s v="Growth Year"/>
  </r>
  <r>
    <n v="2139"/>
    <d v="2016-04-16T00:00:00"/>
    <x v="6"/>
    <x v="10"/>
    <x v="10"/>
    <n v="1887"/>
    <n v="5981.79"/>
    <n v="3.17"/>
    <n v="3924"/>
    <n v="24878.16"/>
    <n v="6.34"/>
    <n v="3432"/>
    <n v="18601.439999999999"/>
    <n v="5.42"/>
    <n v="802"/>
    <n v="5718.26"/>
    <n v="7.13"/>
    <n v="10045"/>
    <n v="55179.65"/>
    <x v="0"/>
    <x v="6"/>
    <n v="5.4932453957192635"/>
    <s v="Product2"/>
    <x v="0"/>
    <s v="Growth Year"/>
  </r>
  <r>
    <n v="2140"/>
    <d v="2016-04-17T00:00:00"/>
    <x v="6"/>
    <x v="10"/>
    <x v="10"/>
    <n v="6847"/>
    <n v="21704.99"/>
    <n v="3.17"/>
    <n v="819"/>
    <n v="5192.46"/>
    <n v="6.34"/>
    <n v="4536"/>
    <n v="24585.119999999999"/>
    <n v="5.42"/>
    <n v="1457"/>
    <n v="10388.41"/>
    <n v="7.13"/>
    <n v="13659"/>
    <n v="61870.98"/>
    <x v="0"/>
    <x v="0"/>
    <n v="4.5296859213705254"/>
    <s v="Product3"/>
    <x v="0"/>
    <s v="Growth Year"/>
  </r>
  <r>
    <n v="2141"/>
    <d v="2016-04-18T00:00:00"/>
    <x v="6"/>
    <x v="10"/>
    <x v="10"/>
    <n v="1898"/>
    <n v="6016.66"/>
    <n v="3.17"/>
    <n v="1333"/>
    <n v="8451.2199999999993"/>
    <n v="6.34"/>
    <n v="4552"/>
    <n v="24671.84"/>
    <n v="5.42"/>
    <n v="1700"/>
    <n v="12121"/>
    <n v="7.13"/>
    <n v="9483"/>
    <n v="51260.72"/>
    <x v="0"/>
    <x v="1"/>
    <n v="5.405538331751556"/>
    <s v="Product3"/>
    <x v="0"/>
    <s v="Growth Year"/>
  </r>
  <r>
    <n v="2142"/>
    <d v="2016-04-19T00:00:00"/>
    <x v="6"/>
    <x v="10"/>
    <x v="10"/>
    <n v="1472"/>
    <n v="4666.24"/>
    <n v="3.17"/>
    <n v="1486"/>
    <n v="9421.24"/>
    <n v="6.34"/>
    <n v="2227"/>
    <n v="12070.34"/>
    <n v="5.42"/>
    <n v="268"/>
    <n v="1910.84"/>
    <n v="7.13"/>
    <n v="5453"/>
    <n v="28068.66"/>
    <x v="0"/>
    <x v="2"/>
    <n v="5.1473794241701816"/>
    <s v="Product3"/>
    <x v="1"/>
    <s v="Growth Year"/>
  </r>
  <r>
    <n v="2143"/>
    <d v="2016-04-20T00:00:00"/>
    <x v="6"/>
    <x v="10"/>
    <x v="10"/>
    <n v="314"/>
    <n v="995.38"/>
    <n v="3.17"/>
    <n v="3953"/>
    <n v="25062.02"/>
    <n v="6.34"/>
    <n v="2773"/>
    <n v="15029.66"/>
    <n v="5.42"/>
    <n v="1890"/>
    <n v="13475.7"/>
    <n v="7.1300000000000008"/>
    <n v="8930"/>
    <n v="54562.76"/>
    <x v="0"/>
    <x v="3"/>
    <n v="6.1100515117581189"/>
    <s v="Product2"/>
    <x v="0"/>
    <s v="Growth Year"/>
  </r>
  <r>
    <n v="2144"/>
    <d v="2016-04-21T00:00:00"/>
    <x v="6"/>
    <x v="10"/>
    <x v="10"/>
    <n v="6860"/>
    <n v="21746.2"/>
    <n v="3.17"/>
    <n v="2296"/>
    <n v="14556.64"/>
    <n v="6.34"/>
    <n v="3945"/>
    <n v="21381.9"/>
    <n v="5.42"/>
    <n v="451"/>
    <n v="3215.63"/>
    <n v="7.13"/>
    <n v="13552"/>
    <n v="60900.37"/>
    <x v="0"/>
    <x v="4"/>
    <n v="4.4938289551357737"/>
    <s v="Product1"/>
    <x v="0"/>
    <s v="Growth Year"/>
  </r>
  <r>
    <n v="2145"/>
    <d v="2016-04-22T00:00:00"/>
    <x v="6"/>
    <x v="10"/>
    <x v="10"/>
    <n v="2165"/>
    <n v="6863.05"/>
    <n v="3.17"/>
    <n v="506"/>
    <n v="3208.04"/>
    <n v="6.34"/>
    <n v="2001"/>
    <n v="10845.42"/>
    <n v="5.42"/>
    <n v="1290"/>
    <n v="9197.7000000000007"/>
    <n v="7.1300000000000008"/>
    <n v="5962"/>
    <n v="30114.21"/>
    <x v="0"/>
    <x v="5"/>
    <n v="5.0510248238846023"/>
    <s v="Product3"/>
    <x v="1"/>
    <s v="Growth Year"/>
  </r>
  <r>
    <n v="2146"/>
    <d v="2016-04-23T00:00:00"/>
    <x v="6"/>
    <x v="10"/>
    <x v="10"/>
    <n v="3724"/>
    <n v="11805.08"/>
    <n v="3.17"/>
    <n v="1903"/>
    <n v="12065.02"/>
    <n v="6.34"/>
    <n v="5856"/>
    <n v="31739.52"/>
    <n v="5.42"/>
    <n v="465"/>
    <n v="3315.45"/>
    <n v="7.13"/>
    <n v="11948"/>
    <n v="58925.07"/>
    <x v="0"/>
    <x v="6"/>
    <n v="4.9317936056243719"/>
    <s v="Product3"/>
    <x v="0"/>
    <s v="Growth Year"/>
  </r>
  <r>
    <n v="2147"/>
    <d v="2016-04-24T00:00:00"/>
    <x v="6"/>
    <x v="10"/>
    <x v="10"/>
    <n v="5325"/>
    <n v="16880.25"/>
    <n v="3.17"/>
    <n v="612"/>
    <n v="3880.08"/>
    <n v="6.34"/>
    <n v="2532"/>
    <n v="13723.44"/>
    <n v="5.42"/>
    <n v="1445"/>
    <n v="10302.85"/>
    <n v="7.13"/>
    <n v="9914"/>
    <n v="44786.62"/>
    <x v="0"/>
    <x v="0"/>
    <n v="4.5175126084325203"/>
    <s v="Product1"/>
    <x v="0"/>
    <s v="Growth Year"/>
  </r>
  <r>
    <n v="2148"/>
    <d v="2016-04-25T00:00:00"/>
    <x v="6"/>
    <x v="10"/>
    <x v="10"/>
    <n v="4833"/>
    <n v="15320.61"/>
    <n v="3.17"/>
    <n v="3579"/>
    <n v="22690.86"/>
    <n v="6.34"/>
    <n v="1137"/>
    <n v="6162.54"/>
    <n v="5.42"/>
    <n v="1117"/>
    <n v="7964.21"/>
    <n v="7.13"/>
    <n v="10666"/>
    <n v="52138.22"/>
    <x v="0"/>
    <x v="1"/>
    <n v="4.8882636414775922"/>
    <s v="Product2"/>
    <x v="0"/>
    <s v="Growth Year"/>
  </r>
  <r>
    <n v="2149"/>
    <d v="2016-04-26T00:00:00"/>
    <x v="6"/>
    <x v="10"/>
    <x v="10"/>
    <n v="7962"/>
    <n v="25239.54"/>
    <n v="3.17"/>
    <n v="1879"/>
    <n v="11912.86"/>
    <n v="6.3400000000000007"/>
    <n v="3572"/>
    <n v="19360.240000000002"/>
    <n v="5.4200000000000008"/>
    <n v="634"/>
    <n v="4520.42"/>
    <n v="7.13"/>
    <n v="14047"/>
    <n v="61033.06"/>
    <x v="0"/>
    <x v="2"/>
    <n v="4.3449177760375877"/>
    <s v="Product1"/>
    <x v="0"/>
    <s v="Growth Year"/>
  </r>
  <r>
    <n v="2150"/>
    <d v="2016-04-27T00:00:00"/>
    <x v="6"/>
    <x v="10"/>
    <x v="10"/>
    <n v="4712"/>
    <n v="14937.04"/>
    <n v="3.17"/>
    <n v="3795"/>
    <n v="24060.3"/>
    <n v="6.34"/>
    <n v="4364"/>
    <n v="23652.880000000001"/>
    <n v="5.42"/>
    <n v="254"/>
    <n v="1811.02"/>
    <n v="7.13"/>
    <n v="13125"/>
    <n v="64461.24"/>
    <x v="0"/>
    <x v="3"/>
    <n v="4.9113325714285709"/>
    <s v="Product2"/>
    <x v="0"/>
    <s v="Growth Year"/>
  </r>
  <r>
    <n v="2151"/>
    <d v="2016-04-28T00:00:00"/>
    <x v="6"/>
    <x v="10"/>
    <x v="10"/>
    <n v="6288"/>
    <n v="19932.96"/>
    <n v="3.17"/>
    <n v="3910"/>
    <n v="24789.4"/>
    <n v="6.3400000000000007"/>
    <n v="4776"/>
    <n v="25885.919999999998"/>
    <n v="5.42"/>
    <n v="918"/>
    <n v="6545.34"/>
    <n v="7.13"/>
    <n v="15892"/>
    <n v="77153.62"/>
    <x v="0"/>
    <x v="4"/>
    <n v="4.8548716335263027"/>
    <s v="Product3"/>
    <x v="2"/>
    <s v="Growth Year"/>
  </r>
  <r>
    <n v="2152"/>
    <d v="2016-04-29T00:00:00"/>
    <x v="6"/>
    <x v="10"/>
    <x v="10"/>
    <n v="6984"/>
    <n v="22139.279999999999"/>
    <n v="3.17"/>
    <n v="1910"/>
    <n v="12109.4"/>
    <n v="6.34"/>
    <n v="4405"/>
    <n v="23875.1"/>
    <n v="5.42"/>
    <n v="1086"/>
    <n v="7743.18"/>
    <n v="7.13"/>
    <n v="14385"/>
    <n v="65866.960000000006"/>
    <x v="0"/>
    <x v="5"/>
    <n v="4.5788640945429275"/>
    <s v="Product3"/>
    <x v="0"/>
    <s v="Growth Year"/>
  </r>
  <r>
    <n v="2153"/>
    <d v="2016-04-30T00:00:00"/>
    <x v="6"/>
    <x v="10"/>
    <x v="10"/>
    <n v="2065"/>
    <n v="6546.05"/>
    <n v="3.17"/>
    <n v="3024"/>
    <n v="19172.16"/>
    <n v="6.34"/>
    <n v="5021"/>
    <n v="27213.82"/>
    <n v="5.42"/>
    <n v="801"/>
    <n v="5711.13"/>
    <n v="7.13"/>
    <n v="10911"/>
    <n v="58643.16"/>
    <x v="0"/>
    <x v="6"/>
    <n v="5.3746824305746497"/>
    <s v="Product3"/>
    <x v="0"/>
    <s v="Growth Year"/>
  </r>
  <r>
    <n v="2154"/>
    <d v="2016-05-01T00:00:00"/>
    <x v="6"/>
    <x v="11"/>
    <x v="11"/>
    <n v="2630"/>
    <n v="8337.1"/>
    <n v="3.17"/>
    <n v="2299"/>
    <n v="14575.66"/>
    <n v="6.34"/>
    <n v="1630"/>
    <n v="8834.6"/>
    <n v="5.42"/>
    <n v="869"/>
    <n v="6195.97"/>
    <n v="7.13"/>
    <n v="7428"/>
    <n v="37943.33"/>
    <x v="0"/>
    <x v="0"/>
    <n v="5.1081488960689283"/>
    <s v="Product2"/>
    <x v="1"/>
    <s v="Growth Year"/>
  </r>
  <r>
    <n v="2155"/>
    <d v="2016-05-02T00:00:00"/>
    <x v="6"/>
    <x v="11"/>
    <x v="11"/>
    <n v="1095"/>
    <n v="3471.15"/>
    <n v="3.17"/>
    <n v="3096"/>
    <n v="19628.64"/>
    <n v="6.34"/>
    <n v="5770"/>
    <n v="31273.4"/>
    <n v="5.42"/>
    <n v="1158"/>
    <n v="8256.5400000000009"/>
    <n v="7.1300000000000008"/>
    <n v="11119"/>
    <n v="62629.73"/>
    <x v="0"/>
    <x v="1"/>
    <n v="5.6326764996852239"/>
    <s v="Product3"/>
    <x v="0"/>
    <s v="Growth Year"/>
  </r>
  <r>
    <n v="2156"/>
    <d v="2016-05-03T00:00:00"/>
    <x v="6"/>
    <x v="11"/>
    <x v="11"/>
    <n v="1683"/>
    <n v="5335.11"/>
    <n v="3.17"/>
    <n v="1655"/>
    <n v="10492.7"/>
    <n v="6.3400000000000007"/>
    <n v="4672"/>
    <n v="25322.240000000002"/>
    <n v="5.42"/>
    <n v="1344"/>
    <n v="9582.7199999999993"/>
    <n v="7.13"/>
    <n v="9354"/>
    <n v="50732.77"/>
    <x v="0"/>
    <x v="2"/>
    <n v="5.4236444301902926"/>
    <s v="Product3"/>
    <x v="0"/>
    <s v="Growth Year"/>
  </r>
  <r>
    <n v="2157"/>
    <d v="2016-05-04T00:00:00"/>
    <x v="6"/>
    <x v="11"/>
    <x v="11"/>
    <n v="3651"/>
    <n v="11573.67"/>
    <n v="3.17"/>
    <n v="3265"/>
    <n v="20700.099999999999"/>
    <n v="6.34"/>
    <n v="4360"/>
    <n v="23631.200000000001"/>
    <n v="5.42"/>
    <n v="1087"/>
    <n v="7750.31"/>
    <n v="7.1300000000000008"/>
    <n v="12363"/>
    <n v="63655.28"/>
    <x v="0"/>
    <x v="3"/>
    <n v="5.148853838065194"/>
    <s v="Product3"/>
    <x v="0"/>
    <s v="Growth Year"/>
  </r>
  <r>
    <n v="2158"/>
    <d v="2016-05-05T00:00:00"/>
    <x v="6"/>
    <x v="11"/>
    <x v="11"/>
    <n v="1868"/>
    <n v="5921.56"/>
    <n v="3.17"/>
    <n v="1112"/>
    <n v="7050.08"/>
    <n v="6.34"/>
    <n v="5570"/>
    <n v="30189.4"/>
    <n v="5.42"/>
    <n v="945"/>
    <n v="6737.85"/>
    <n v="7.1300000000000008"/>
    <n v="9495"/>
    <n v="49898.89"/>
    <x v="0"/>
    <x v="4"/>
    <n v="5.2552806740389677"/>
    <s v="Product3"/>
    <x v="0"/>
    <s v="Growth Year"/>
  </r>
  <r>
    <n v="2159"/>
    <d v="2016-05-06T00:00:00"/>
    <x v="6"/>
    <x v="11"/>
    <x v="11"/>
    <n v="1577"/>
    <n v="4999.09"/>
    <n v="3.17"/>
    <n v="276"/>
    <n v="1749.84"/>
    <n v="6.34"/>
    <n v="4487"/>
    <n v="24319.54"/>
    <n v="5.42"/>
    <n v="1662"/>
    <n v="11850.06"/>
    <n v="7.13"/>
    <n v="8002"/>
    <n v="42918.53"/>
    <x v="0"/>
    <x v="5"/>
    <n v="5.3634753811547116"/>
    <s v="Product3"/>
    <x v="0"/>
    <s v="Growth Year"/>
  </r>
  <r>
    <n v="2160"/>
    <d v="2016-05-07T00:00:00"/>
    <x v="6"/>
    <x v="11"/>
    <x v="11"/>
    <n v="5609"/>
    <n v="17780.53"/>
    <n v="3.17"/>
    <n v="745"/>
    <n v="4723.3"/>
    <n v="6.34"/>
    <n v="359"/>
    <n v="1945.78"/>
    <n v="5.42"/>
    <n v="1423"/>
    <n v="10145.99"/>
    <n v="7.13"/>
    <n v="8136"/>
    <n v="34595.599999999999"/>
    <x v="0"/>
    <x v="6"/>
    <n v="4.2521632251720742"/>
    <s v="Product1"/>
    <x v="1"/>
    <s v="Growth Year"/>
  </r>
  <r>
    <n v="2161"/>
    <d v="2016-05-08T00:00:00"/>
    <x v="6"/>
    <x v="11"/>
    <x v="11"/>
    <n v="6627"/>
    <n v="21007.59"/>
    <n v="3.17"/>
    <n v="3087"/>
    <n v="19571.580000000002"/>
    <n v="6.3400000000000007"/>
    <n v="456"/>
    <n v="2471.52"/>
    <n v="5.42"/>
    <n v="1245"/>
    <n v="8876.85"/>
    <n v="7.13"/>
    <n v="11415"/>
    <n v="51927.54"/>
    <x v="0"/>
    <x v="0"/>
    <n v="4.5490617608409991"/>
    <s v="Product1"/>
    <x v="0"/>
    <s v="Growth Year"/>
  </r>
  <r>
    <n v="2162"/>
    <d v="2016-05-09T00:00:00"/>
    <x v="6"/>
    <x v="11"/>
    <x v="11"/>
    <n v="4502"/>
    <n v="14271.34"/>
    <n v="3.17"/>
    <n v="914"/>
    <n v="5794.76"/>
    <n v="6.34"/>
    <n v="3442"/>
    <n v="18655.64"/>
    <n v="5.42"/>
    <n v="543"/>
    <n v="3871.59"/>
    <n v="7.13"/>
    <n v="9401"/>
    <n v="42593.33"/>
    <x v="0"/>
    <x v="1"/>
    <n v="4.5307233273056058"/>
    <s v="Product3"/>
    <x v="0"/>
    <s v="Growth Year"/>
  </r>
  <r>
    <n v="2163"/>
    <d v="2016-05-10T00:00:00"/>
    <x v="6"/>
    <x v="11"/>
    <x v="11"/>
    <n v="6888"/>
    <n v="21834.959999999999"/>
    <n v="3.17"/>
    <n v="3112"/>
    <n v="19730.080000000002"/>
    <n v="6.3400000000000007"/>
    <n v="5500"/>
    <n v="29810"/>
    <n v="5.42"/>
    <n v="253"/>
    <n v="1803.89"/>
    <n v="7.1300000000000008"/>
    <n v="15753"/>
    <n v="73178.929999999993"/>
    <x v="0"/>
    <x v="2"/>
    <n v="4.645396432425569"/>
    <s v="Product3"/>
    <x v="2"/>
    <s v="Growth Year"/>
  </r>
  <r>
    <n v="2164"/>
    <d v="2016-05-11T00:00:00"/>
    <x v="6"/>
    <x v="11"/>
    <x v="11"/>
    <n v="5321"/>
    <n v="16867.57"/>
    <n v="3.17"/>
    <n v="3614"/>
    <n v="22912.76"/>
    <n v="6.34"/>
    <n v="4575"/>
    <n v="24796.5"/>
    <n v="5.42"/>
    <n v="1135"/>
    <n v="8092.55"/>
    <n v="7.13"/>
    <n v="14645"/>
    <n v="72669.38"/>
    <x v="0"/>
    <x v="3"/>
    <n v="4.962060771594401"/>
    <s v="Product3"/>
    <x v="2"/>
    <s v="Growth Year"/>
  </r>
  <r>
    <n v="2165"/>
    <d v="2016-05-12T00:00:00"/>
    <x v="6"/>
    <x v="11"/>
    <x v="11"/>
    <n v="6356"/>
    <n v="20148.52"/>
    <n v="3.17"/>
    <n v="1715"/>
    <n v="10873.1"/>
    <n v="6.34"/>
    <n v="2958"/>
    <n v="16032.36"/>
    <n v="5.42"/>
    <n v="738"/>
    <n v="5261.94"/>
    <n v="7.13"/>
    <n v="11767"/>
    <n v="52315.92"/>
    <x v="0"/>
    <x v="4"/>
    <n v="4.4459862326846267"/>
    <s v="Product1"/>
    <x v="0"/>
    <s v="Growth Year"/>
  </r>
  <r>
    <n v="2166"/>
    <d v="2016-05-13T00:00:00"/>
    <x v="6"/>
    <x v="11"/>
    <x v="11"/>
    <n v="2946"/>
    <n v="9338.82"/>
    <n v="3.17"/>
    <n v="2397"/>
    <n v="15196.98"/>
    <n v="6.34"/>
    <n v="5210"/>
    <n v="28238.2"/>
    <n v="5.42"/>
    <n v="307"/>
    <n v="2188.91"/>
    <n v="7.13"/>
    <n v="10860"/>
    <n v="54962.91"/>
    <x v="0"/>
    <x v="5"/>
    <n v="5.0610414364640883"/>
    <s v="Product3"/>
    <x v="0"/>
    <s v="Growth Year"/>
  </r>
  <r>
    <n v="2167"/>
    <d v="2016-05-14T00:00:00"/>
    <x v="6"/>
    <x v="11"/>
    <x v="11"/>
    <n v="3075"/>
    <n v="9747.75"/>
    <n v="3.17"/>
    <n v="2540"/>
    <n v="16103.6"/>
    <n v="6.34"/>
    <n v="491"/>
    <n v="2661.22"/>
    <n v="5.42"/>
    <n v="1457"/>
    <n v="10388.41"/>
    <n v="7.13"/>
    <n v="7563"/>
    <n v="38900.980000000003"/>
    <x v="0"/>
    <x v="6"/>
    <n v="5.1435911675261146"/>
    <s v="Product2"/>
    <x v="1"/>
    <s v="Growth Year"/>
  </r>
  <r>
    <n v="2168"/>
    <d v="2016-05-15T00:00:00"/>
    <x v="6"/>
    <x v="11"/>
    <x v="11"/>
    <n v="5442"/>
    <n v="17251.14"/>
    <n v="3.17"/>
    <n v="2229"/>
    <n v="14131.86"/>
    <n v="6.34"/>
    <n v="2104"/>
    <n v="11403.68"/>
    <n v="5.42"/>
    <n v="1661"/>
    <n v="11842.93"/>
    <n v="7.13"/>
    <n v="11436"/>
    <n v="54629.61"/>
    <x v="0"/>
    <x v="0"/>
    <n v="4.7769858342077649"/>
    <s v="Product1"/>
    <x v="0"/>
    <s v="Growth Year"/>
  </r>
  <r>
    <n v="2169"/>
    <d v="2016-05-16T00:00:00"/>
    <x v="6"/>
    <x v="11"/>
    <x v="11"/>
    <n v="3771"/>
    <n v="11954.07"/>
    <n v="3.17"/>
    <n v="1061"/>
    <n v="6726.74"/>
    <n v="6.34"/>
    <n v="4672"/>
    <n v="25322.240000000002"/>
    <n v="5.42"/>
    <n v="1155"/>
    <n v="8235.15"/>
    <n v="7.13"/>
    <n v="10659"/>
    <n v="52238.2"/>
    <x v="0"/>
    <x v="1"/>
    <n v="4.9008537386246358"/>
    <s v="Product3"/>
    <x v="0"/>
    <s v="Growth Year"/>
  </r>
  <r>
    <n v="2170"/>
    <d v="2016-05-17T00:00:00"/>
    <x v="6"/>
    <x v="11"/>
    <x v="11"/>
    <n v="1562"/>
    <n v="4951.54"/>
    <n v="3.17"/>
    <n v="2984"/>
    <n v="18918.560000000001"/>
    <n v="6.3400000000000007"/>
    <n v="3389"/>
    <n v="18368.38"/>
    <n v="5.42"/>
    <n v="553"/>
    <n v="3942.89"/>
    <n v="7.13"/>
    <n v="8488"/>
    <n v="46181.37"/>
    <x v="0"/>
    <x v="2"/>
    <n v="5.4407834590009427"/>
    <s v="Product2"/>
    <x v="0"/>
    <s v="Growth Year"/>
  </r>
  <r>
    <n v="2171"/>
    <d v="2016-05-18T00:00:00"/>
    <x v="6"/>
    <x v="11"/>
    <x v="11"/>
    <n v="6717"/>
    <n v="21292.89"/>
    <n v="3.17"/>
    <n v="1244"/>
    <n v="7886.96"/>
    <n v="6.34"/>
    <n v="4883"/>
    <n v="26465.86"/>
    <n v="5.42"/>
    <n v="1576"/>
    <n v="11236.88"/>
    <n v="7.13"/>
    <n v="14420"/>
    <n v="66882.59"/>
    <x v="0"/>
    <x v="3"/>
    <n v="4.6381823855755888"/>
    <s v="Product3"/>
    <x v="0"/>
    <s v="Growth Year"/>
  </r>
  <r>
    <n v="2172"/>
    <d v="2016-05-19T00:00:00"/>
    <x v="6"/>
    <x v="11"/>
    <x v="11"/>
    <n v="385"/>
    <n v="1220.45"/>
    <n v="3.17"/>
    <n v="2036"/>
    <n v="12908.24"/>
    <n v="6.34"/>
    <n v="5897"/>
    <n v="31961.74"/>
    <n v="5.42"/>
    <n v="514"/>
    <n v="3664.82"/>
    <n v="7.13"/>
    <n v="8832"/>
    <n v="49755.25"/>
    <x v="0"/>
    <x v="4"/>
    <n v="5.6335201539855069"/>
    <s v="Product3"/>
    <x v="0"/>
    <s v="Growth Year"/>
  </r>
  <r>
    <n v="2173"/>
    <d v="2016-05-20T00:00:00"/>
    <x v="6"/>
    <x v="11"/>
    <x v="11"/>
    <n v="7857"/>
    <n v="24906.69"/>
    <n v="3.17"/>
    <n v="646"/>
    <n v="4095.64"/>
    <n v="6.34"/>
    <n v="4324"/>
    <n v="23436.080000000002"/>
    <n v="5.4200000000000008"/>
    <n v="1828"/>
    <n v="13033.64"/>
    <n v="7.13"/>
    <n v="14655"/>
    <n v="65472.05"/>
    <x v="0"/>
    <x v="5"/>
    <n v="4.4675571477311502"/>
    <s v="Product1"/>
    <x v="0"/>
    <s v="Growth Year"/>
  </r>
  <r>
    <n v="2174"/>
    <d v="2016-05-21T00:00:00"/>
    <x v="6"/>
    <x v="11"/>
    <x v="11"/>
    <n v="5395"/>
    <n v="17102.150000000001"/>
    <n v="3.17"/>
    <n v="1516"/>
    <n v="9611.44"/>
    <n v="6.3400000000000007"/>
    <n v="5598"/>
    <n v="30341.16"/>
    <n v="5.42"/>
    <n v="774"/>
    <n v="5518.62"/>
    <n v="7.13"/>
    <n v="13283"/>
    <n v="62573.37"/>
    <x v="0"/>
    <x v="6"/>
    <n v="4.7107859670255214"/>
    <s v="Product3"/>
    <x v="0"/>
    <s v="Growth Year"/>
  </r>
  <r>
    <n v="2175"/>
    <d v="2016-05-22T00:00:00"/>
    <x v="6"/>
    <x v="11"/>
    <x v="11"/>
    <n v="2184"/>
    <n v="6923.28"/>
    <n v="3.17"/>
    <n v="3523"/>
    <n v="22335.82"/>
    <n v="6.34"/>
    <n v="2306"/>
    <n v="12498.52"/>
    <n v="5.42"/>
    <n v="1440"/>
    <n v="10267.200000000001"/>
    <n v="7.1300000000000008"/>
    <n v="9453"/>
    <n v="52024.82"/>
    <x v="0"/>
    <x v="0"/>
    <n v="5.5035248069395957"/>
    <s v="Product2"/>
    <x v="0"/>
    <s v="Growth Year"/>
  </r>
  <r>
    <n v="2176"/>
    <d v="2016-05-23T00:00:00"/>
    <x v="6"/>
    <x v="11"/>
    <x v="11"/>
    <n v="3897"/>
    <n v="12353.49"/>
    <n v="3.17"/>
    <n v="1414"/>
    <n v="8964.76"/>
    <n v="6.34"/>
    <n v="4776"/>
    <n v="25885.919999999998"/>
    <n v="5.42"/>
    <n v="1074"/>
    <n v="7657.62"/>
    <n v="7.13"/>
    <n v="11161"/>
    <n v="54861.79"/>
    <x v="0"/>
    <x v="1"/>
    <n v="4.9154905474419852"/>
    <s v="Product3"/>
    <x v="0"/>
    <s v="Growth Year"/>
  </r>
  <r>
    <n v="2177"/>
    <d v="2016-05-24T00:00:00"/>
    <x v="6"/>
    <x v="11"/>
    <x v="11"/>
    <n v="3199"/>
    <n v="10140.83"/>
    <n v="3.17"/>
    <n v="2677"/>
    <n v="16972.18"/>
    <n v="6.34"/>
    <n v="2275"/>
    <n v="12330.5"/>
    <n v="5.42"/>
    <n v="1839"/>
    <n v="13112.07"/>
    <n v="7.13"/>
    <n v="9990"/>
    <n v="52555.58"/>
    <x v="0"/>
    <x v="2"/>
    <n v="5.2608188188188194"/>
    <s v="Product2"/>
    <x v="0"/>
    <s v="Growth Year"/>
  </r>
  <r>
    <n v="2178"/>
    <d v="2016-05-25T00:00:00"/>
    <x v="6"/>
    <x v="11"/>
    <x v="11"/>
    <n v="7678"/>
    <n v="24339.26"/>
    <n v="3.17"/>
    <n v="3525"/>
    <n v="22348.5"/>
    <n v="6.34"/>
    <n v="1776"/>
    <n v="9625.92"/>
    <n v="5.42"/>
    <n v="1382"/>
    <n v="9853.66"/>
    <n v="7.13"/>
    <n v="14361"/>
    <n v="66167.34"/>
    <x v="0"/>
    <x v="3"/>
    <n v="4.6074326300396908"/>
    <s v="Product1"/>
    <x v="0"/>
    <s v="Growth Year"/>
  </r>
  <r>
    <n v="2179"/>
    <d v="2016-05-26T00:00:00"/>
    <x v="6"/>
    <x v="11"/>
    <x v="11"/>
    <n v="5113"/>
    <n v="16208.21"/>
    <n v="3.17"/>
    <n v="2677"/>
    <n v="16972.18"/>
    <n v="6.34"/>
    <n v="5786"/>
    <n v="31360.12"/>
    <n v="5.42"/>
    <n v="641"/>
    <n v="4570.33"/>
    <n v="7.13"/>
    <n v="14217"/>
    <n v="69110.84"/>
    <x v="0"/>
    <x v="4"/>
    <n v="4.8611408876696913"/>
    <s v="Product3"/>
    <x v="0"/>
    <s v="Growth Year"/>
  </r>
  <r>
    <n v="2180"/>
    <d v="2016-05-27T00:00:00"/>
    <x v="6"/>
    <x v="11"/>
    <x v="11"/>
    <n v="4763"/>
    <n v="15098.71"/>
    <n v="3.17"/>
    <n v="2492"/>
    <n v="15799.28"/>
    <n v="6.34"/>
    <n v="3901"/>
    <n v="21143.42"/>
    <n v="5.42"/>
    <n v="1120"/>
    <n v="7985.6"/>
    <n v="7.13"/>
    <n v="12276"/>
    <n v="60027.01"/>
    <x v="0"/>
    <x v="5"/>
    <n v="4.8897857608341484"/>
    <s v="Product3"/>
    <x v="0"/>
    <s v="Growth Year"/>
  </r>
  <r>
    <n v="2181"/>
    <d v="2016-05-28T00:00:00"/>
    <x v="6"/>
    <x v="11"/>
    <x v="11"/>
    <n v="5703"/>
    <n v="18078.509999999998"/>
    <n v="3.17"/>
    <n v="837"/>
    <n v="5306.58"/>
    <n v="6.34"/>
    <n v="4892"/>
    <n v="26514.639999999999"/>
    <n v="5.42"/>
    <n v="782"/>
    <n v="5575.66"/>
    <n v="7.13"/>
    <n v="12214"/>
    <n v="55475.39"/>
    <x v="0"/>
    <x v="6"/>
    <n v="4.5419510397904048"/>
    <s v="Product3"/>
    <x v="0"/>
    <s v="Growth Year"/>
  </r>
  <r>
    <n v="2182"/>
    <d v="2016-05-29T00:00:00"/>
    <x v="6"/>
    <x v="11"/>
    <x v="11"/>
    <n v="4967"/>
    <n v="15745.39"/>
    <n v="3.17"/>
    <n v="2397"/>
    <n v="15196.98"/>
    <n v="6.34"/>
    <n v="3366"/>
    <n v="18243.72"/>
    <n v="5.42"/>
    <n v="827"/>
    <n v="5896.51"/>
    <n v="7.13"/>
    <n v="11557"/>
    <n v="55082.6"/>
    <x v="0"/>
    <x v="0"/>
    <n v="4.7661676905771388"/>
    <s v="Product3"/>
    <x v="0"/>
    <s v="Growth Year"/>
  </r>
  <r>
    <n v="2183"/>
    <d v="2016-05-30T00:00:00"/>
    <x v="6"/>
    <x v="11"/>
    <x v="11"/>
    <n v="6740"/>
    <n v="21365.8"/>
    <n v="3.17"/>
    <n v="2408"/>
    <n v="15266.72"/>
    <n v="6.34"/>
    <n v="1533"/>
    <n v="8308.86"/>
    <n v="5.4200000000000008"/>
    <n v="700"/>
    <n v="4991"/>
    <n v="7.13"/>
    <n v="11381"/>
    <n v="49932.38"/>
    <x v="0"/>
    <x v="1"/>
    <n v="4.3873455759599329"/>
    <s v="Product1"/>
    <x v="0"/>
    <s v="Growth Year"/>
  </r>
  <r>
    <n v="2184"/>
    <d v="2016-05-31T00:00:00"/>
    <x v="6"/>
    <x v="11"/>
    <x v="11"/>
    <n v="6500"/>
    <n v="20605"/>
    <n v="3.17"/>
    <n v="283"/>
    <n v="1794.22"/>
    <n v="6.34"/>
    <n v="1853"/>
    <n v="10043.26"/>
    <n v="5.42"/>
    <n v="1118"/>
    <n v="7971.34"/>
    <n v="7.13"/>
    <n v="9754"/>
    <n v="40413.82"/>
    <x v="0"/>
    <x v="2"/>
    <n v="4.1433073610826323"/>
    <s v="Product1"/>
    <x v="0"/>
    <s v="Growth Year"/>
  </r>
  <r>
    <n v="2185"/>
    <d v="2016-06-01T00:00:00"/>
    <x v="6"/>
    <x v="0"/>
    <x v="0"/>
    <n v="399"/>
    <n v="1264.83"/>
    <n v="3.17"/>
    <n v="871"/>
    <n v="5522.14"/>
    <n v="6.3400000000000007"/>
    <n v="4982"/>
    <n v="27002.44"/>
    <n v="5.42"/>
    <n v="1587"/>
    <n v="11315.31"/>
    <n v="7.13"/>
    <n v="7839"/>
    <n v="45104.72"/>
    <x v="0"/>
    <x v="3"/>
    <n v="5.7538869753795128"/>
    <s v="Product3"/>
    <x v="0"/>
    <s v="Growth Year"/>
  </r>
  <r>
    <n v="2186"/>
    <d v="2016-06-02T00:00:00"/>
    <x v="6"/>
    <x v="0"/>
    <x v="0"/>
    <n v="1042"/>
    <n v="3303.14"/>
    <n v="3.17"/>
    <n v="726"/>
    <n v="4602.84"/>
    <n v="6.34"/>
    <n v="414"/>
    <n v="2243.88"/>
    <n v="5.42"/>
    <n v="965"/>
    <n v="6880.45"/>
    <n v="7.13"/>
    <n v="3147"/>
    <n v="17030.310000000001"/>
    <x v="0"/>
    <x v="4"/>
    <n v="5.4116015252621548"/>
    <s v="Product4"/>
    <x v="1"/>
    <s v="Growth Year"/>
  </r>
  <r>
    <n v="2187"/>
    <d v="2016-06-03T00:00:00"/>
    <x v="6"/>
    <x v="0"/>
    <x v="0"/>
    <n v="4335"/>
    <n v="13741.95"/>
    <n v="3.17"/>
    <n v="2421"/>
    <n v="15349.14"/>
    <n v="6.34"/>
    <n v="5333"/>
    <n v="28904.86"/>
    <n v="5.42"/>
    <n v="1438"/>
    <n v="10252.94"/>
    <n v="7.1300000000000008"/>
    <n v="13527"/>
    <n v="68248.89"/>
    <x v="0"/>
    <x v="5"/>
    <n v="5.0453825681969393"/>
    <s v="Product3"/>
    <x v="0"/>
    <s v="Growth Year"/>
  </r>
  <r>
    <n v="2188"/>
    <d v="2016-06-04T00:00:00"/>
    <x v="6"/>
    <x v="0"/>
    <x v="0"/>
    <n v="5243"/>
    <n v="16620.310000000001"/>
    <n v="3.17"/>
    <n v="1450"/>
    <n v="9193"/>
    <n v="6.34"/>
    <n v="5484"/>
    <n v="29723.279999999999"/>
    <n v="5.42"/>
    <n v="580"/>
    <n v="4135.3999999999996"/>
    <n v="7.129999999999999"/>
    <n v="12757"/>
    <n v="59671.99"/>
    <x v="0"/>
    <x v="6"/>
    <n v="4.6775879909069529"/>
    <s v="Product3"/>
    <x v="0"/>
    <s v="Growth Year"/>
  </r>
  <r>
    <n v="2189"/>
    <d v="2016-06-05T00:00:00"/>
    <x v="6"/>
    <x v="0"/>
    <x v="0"/>
    <n v="6550"/>
    <n v="20763.5"/>
    <n v="3.17"/>
    <n v="1302"/>
    <n v="8254.68"/>
    <n v="6.34"/>
    <n v="1057"/>
    <n v="5728.94"/>
    <n v="5.42"/>
    <n v="1769"/>
    <n v="12612.97"/>
    <n v="7.13"/>
    <n v="10678"/>
    <n v="47360.09"/>
    <x v="0"/>
    <x v="0"/>
    <n v="4.4352959355684582"/>
    <s v="Product1"/>
    <x v="0"/>
    <s v="Growth Year"/>
  </r>
  <r>
    <n v="2190"/>
    <d v="2016-06-06T00:00:00"/>
    <x v="6"/>
    <x v="0"/>
    <x v="0"/>
    <n v="6524"/>
    <n v="20681.080000000002"/>
    <n v="3.17"/>
    <n v="3937"/>
    <n v="24960.58"/>
    <n v="6.3400000000000007"/>
    <n v="2964"/>
    <n v="16064.88"/>
    <n v="5.42"/>
    <n v="1944"/>
    <n v="13860.72"/>
    <n v="7.13"/>
    <n v="15369"/>
    <n v="75567.259999999995"/>
    <x v="0"/>
    <x v="1"/>
    <n v="4.9168625154531842"/>
    <s v="Product2"/>
    <x v="2"/>
    <s v="Growth Year"/>
  </r>
  <r>
    <n v="2191"/>
    <d v="2016-06-07T00:00:00"/>
    <x v="6"/>
    <x v="0"/>
    <x v="0"/>
    <n v="2424"/>
    <n v="7684.08"/>
    <n v="3.17"/>
    <n v="3260"/>
    <n v="20668.400000000001"/>
    <n v="6.3400000000000007"/>
    <n v="5076"/>
    <n v="27511.919999999998"/>
    <n v="5.42"/>
    <n v="1083"/>
    <n v="7721.79"/>
    <n v="7.13"/>
    <n v="11843"/>
    <n v="63586.19"/>
    <x v="0"/>
    <x v="2"/>
    <n v="5.369094823946635"/>
    <s v="Product3"/>
    <x v="0"/>
    <s v="Growth Year"/>
  </r>
  <r>
    <n v="2192"/>
    <d v="2016-06-08T00:00:00"/>
    <x v="6"/>
    <x v="0"/>
    <x v="0"/>
    <n v="3511"/>
    <n v="11129.87"/>
    <n v="3.17"/>
    <n v="3528"/>
    <n v="22367.52"/>
    <n v="6.34"/>
    <n v="1891"/>
    <n v="10249.219999999999"/>
    <n v="5.42"/>
    <n v="1381"/>
    <n v="9846.5300000000007"/>
    <n v="7.1300000000000008"/>
    <n v="10311"/>
    <n v="53593.14"/>
    <x v="0"/>
    <x v="3"/>
    <n v="5.1976665696828626"/>
    <s v="Product2"/>
    <x v="0"/>
    <s v="Growth Year"/>
  </r>
  <r>
    <n v="2193"/>
    <d v="2016-06-09T00:00:00"/>
    <x v="6"/>
    <x v="0"/>
    <x v="0"/>
    <n v="6409"/>
    <n v="20316.53"/>
    <n v="3.17"/>
    <n v="2664"/>
    <n v="16889.759999999998"/>
    <n v="6.339999999999999"/>
    <n v="3571"/>
    <n v="19354.82"/>
    <n v="5.42"/>
    <n v="621"/>
    <n v="4427.7299999999996"/>
    <n v="7.129999999999999"/>
    <n v="13265"/>
    <n v="60988.84"/>
    <x v="0"/>
    <x v="4"/>
    <n v="4.597726347531097"/>
    <s v="Product1"/>
    <x v="0"/>
    <s v="Growth Year"/>
  </r>
  <r>
    <n v="2194"/>
    <d v="2016-06-10T00:00:00"/>
    <x v="6"/>
    <x v="0"/>
    <x v="0"/>
    <n v="4519"/>
    <n v="14325.23"/>
    <n v="3.17"/>
    <n v="3629"/>
    <n v="23007.86"/>
    <n v="6.34"/>
    <n v="1371"/>
    <n v="7430.82"/>
    <n v="5.42"/>
    <n v="456"/>
    <n v="3251.28"/>
    <n v="7.1300000000000008"/>
    <n v="9975"/>
    <n v="48015.19"/>
    <x v="0"/>
    <x v="5"/>
    <n v="4.8135528822055136"/>
    <s v="Product2"/>
    <x v="0"/>
    <s v="Growth Year"/>
  </r>
  <r>
    <n v="2195"/>
    <d v="2016-06-11T00:00:00"/>
    <x v="6"/>
    <x v="0"/>
    <x v="0"/>
    <n v="647"/>
    <n v="2050.9899999999998"/>
    <n v="3.17"/>
    <n v="1214"/>
    <n v="7696.76"/>
    <n v="6.34"/>
    <n v="3971"/>
    <n v="21522.82"/>
    <n v="5.42"/>
    <n v="849"/>
    <n v="6053.37"/>
    <n v="7.13"/>
    <n v="6681"/>
    <n v="37323.94"/>
    <x v="0"/>
    <x v="6"/>
    <n v="5.5865798533153725"/>
    <s v="Product3"/>
    <x v="1"/>
    <s v="Growth Year"/>
  </r>
  <r>
    <n v="2196"/>
    <d v="2016-06-12T00:00:00"/>
    <x v="6"/>
    <x v="0"/>
    <x v="0"/>
    <n v="2126"/>
    <n v="6739.42"/>
    <n v="3.17"/>
    <n v="960"/>
    <n v="6086.4"/>
    <n v="6.34"/>
    <n v="4162"/>
    <n v="22558.04"/>
    <n v="5.42"/>
    <n v="815"/>
    <n v="5810.95"/>
    <n v="7.13"/>
    <n v="8063"/>
    <n v="41194.81"/>
    <x v="0"/>
    <x v="0"/>
    <n v="5.1091169539873498"/>
    <s v="Product3"/>
    <x v="0"/>
    <s v="Growth Year"/>
  </r>
  <r>
    <n v="2197"/>
    <d v="2016-06-13T00:00:00"/>
    <x v="6"/>
    <x v="0"/>
    <x v="0"/>
    <n v="575"/>
    <n v="1822.75"/>
    <n v="3.17"/>
    <n v="1041"/>
    <n v="6599.94"/>
    <n v="6.34"/>
    <n v="3131"/>
    <n v="16970.02"/>
    <n v="5.42"/>
    <n v="1311"/>
    <n v="9347.43"/>
    <n v="7.13"/>
    <n v="6058"/>
    <n v="34740.14"/>
    <x v="0"/>
    <x v="1"/>
    <n v="5.7345889732585009"/>
    <s v="Product3"/>
    <x v="1"/>
    <s v="Growth Year"/>
  </r>
  <r>
    <n v="2198"/>
    <d v="2016-06-14T00:00:00"/>
    <x v="6"/>
    <x v="0"/>
    <x v="0"/>
    <n v="1255"/>
    <n v="3978.35"/>
    <n v="3.17"/>
    <n v="2701"/>
    <n v="17124.34"/>
    <n v="6.34"/>
    <n v="3497"/>
    <n v="18953.740000000002"/>
    <n v="5.4200000000000008"/>
    <n v="1137"/>
    <n v="8106.81"/>
    <n v="7.1300000000000008"/>
    <n v="8590"/>
    <n v="48163.24"/>
    <x v="0"/>
    <x v="2"/>
    <n v="5.6068963911525023"/>
    <s v="Product3"/>
    <x v="0"/>
    <s v="Growth Year"/>
  </r>
  <r>
    <n v="2199"/>
    <d v="2016-06-15T00:00:00"/>
    <x v="6"/>
    <x v="0"/>
    <x v="0"/>
    <n v="4542"/>
    <n v="14398.14"/>
    <n v="3.17"/>
    <n v="607"/>
    <n v="3848.38"/>
    <n v="6.34"/>
    <n v="2928"/>
    <n v="15869.76"/>
    <n v="5.42"/>
    <n v="644"/>
    <n v="4591.72"/>
    <n v="7.1300000000000008"/>
    <n v="8721"/>
    <n v="38708"/>
    <x v="0"/>
    <x v="3"/>
    <n v="4.4384818254787293"/>
    <s v="Product3"/>
    <x v="1"/>
    <s v="Growth Year"/>
  </r>
  <r>
    <n v="2200"/>
    <d v="2016-06-16T00:00:00"/>
    <x v="6"/>
    <x v="0"/>
    <x v="0"/>
    <n v="7118"/>
    <n v="22564.06"/>
    <n v="3.17"/>
    <n v="522"/>
    <n v="3309.48"/>
    <n v="6.34"/>
    <n v="351"/>
    <n v="1902.42"/>
    <n v="5.42"/>
    <n v="939"/>
    <n v="6695.07"/>
    <n v="7.13"/>
    <n v="8930"/>
    <n v="34471.03"/>
    <x v="0"/>
    <x v="4"/>
    <n v="3.8601377379619262"/>
    <s v="Product1"/>
    <x v="1"/>
    <s v="Growth Year"/>
  </r>
  <r>
    <n v="2201"/>
    <d v="2016-06-17T00:00:00"/>
    <x v="6"/>
    <x v="0"/>
    <x v="0"/>
    <n v="5859"/>
    <n v="18573.03"/>
    <n v="3.17"/>
    <n v="1355"/>
    <n v="8590.7000000000007"/>
    <n v="6.3400000000000007"/>
    <n v="801"/>
    <n v="4341.42"/>
    <n v="5.42"/>
    <n v="826"/>
    <n v="5889.38"/>
    <n v="7.13"/>
    <n v="8841"/>
    <n v="37394.53"/>
    <x v="0"/>
    <x v="5"/>
    <n v="4.2296719828073748"/>
    <s v="Product1"/>
    <x v="1"/>
    <s v="Growth Year"/>
  </r>
  <r>
    <n v="2202"/>
    <d v="2016-06-18T00:00:00"/>
    <x v="6"/>
    <x v="0"/>
    <x v="0"/>
    <n v="3537"/>
    <n v="11212.29"/>
    <n v="3.17"/>
    <n v="459"/>
    <n v="2910.06"/>
    <n v="6.34"/>
    <n v="2534"/>
    <n v="13734.28"/>
    <n v="5.42"/>
    <n v="503"/>
    <n v="3586.39"/>
    <n v="7.13"/>
    <n v="7033"/>
    <n v="31443.02"/>
    <x v="0"/>
    <x v="6"/>
    <n v="4.4707834494525809"/>
    <s v="Product3"/>
    <x v="1"/>
    <s v="Growth Year"/>
  </r>
  <r>
    <n v="2203"/>
    <d v="2016-06-19T00:00:00"/>
    <x v="6"/>
    <x v="0"/>
    <x v="0"/>
    <n v="3504"/>
    <n v="11107.68"/>
    <n v="3.17"/>
    <n v="2338"/>
    <n v="14822.92"/>
    <n v="6.34"/>
    <n v="2396"/>
    <n v="12986.32"/>
    <n v="5.42"/>
    <n v="344"/>
    <n v="2452.7199999999998"/>
    <n v="7.129999999999999"/>
    <n v="8582"/>
    <n v="41369.64"/>
    <x v="0"/>
    <x v="0"/>
    <n v="4.8205127010020972"/>
    <s v="Product2"/>
    <x v="0"/>
    <s v="Growth Year"/>
  </r>
  <r>
    <n v="2204"/>
    <d v="2016-06-20T00:00:00"/>
    <x v="6"/>
    <x v="0"/>
    <x v="0"/>
    <n v="6730"/>
    <n v="21334.1"/>
    <n v="3.17"/>
    <n v="1669"/>
    <n v="10581.46"/>
    <n v="6.34"/>
    <n v="3703"/>
    <n v="20070.259999999998"/>
    <n v="5.42"/>
    <n v="840"/>
    <n v="5989.2"/>
    <n v="7.13"/>
    <n v="12942"/>
    <n v="57975.02"/>
    <x v="0"/>
    <x v="1"/>
    <n v="4.4796028434554165"/>
    <s v="Product1"/>
    <x v="0"/>
    <s v="Growth Year"/>
  </r>
  <r>
    <n v="2205"/>
    <d v="2016-06-21T00:00:00"/>
    <x v="6"/>
    <x v="0"/>
    <x v="0"/>
    <n v="7734"/>
    <n v="24516.78"/>
    <n v="3.17"/>
    <n v="2693"/>
    <n v="17073.62"/>
    <n v="6.34"/>
    <n v="2679"/>
    <n v="14520.18"/>
    <n v="5.42"/>
    <n v="459"/>
    <n v="3272.67"/>
    <n v="7.13"/>
    <n v="13565"/>
    <n v="59383.25"/>
    <x v="0"/>
    <x v="2"/>
    <n v="4.3776815333579062"/>
    <s v="Product1"/>
    <x v="0"/>
    <s v="Growth Year"/>
  </r>
  <r>
    <n v="2206"/>
    <d v="2016-06-22T00:00:00"/>
    <x v="6"/>
    <x v="0"/>
    <x v="0"/>
    <n v="3668"/>
    <n v="11627.56"/>
    <n v="3.17"/>
    <n v="366"/>
    <n v="2320.44"/>
    <n v="6.34"/>
    <n v="3783"/>
    <n v="20503.86"/>
    <n v="5.42"/>
    <n v="686"/>
    <n v="4891.18"/>
    <n v="7.1300000000000008"/>
    <n v="8503"/>
    <n v="39343.040000000001"/>
    <x v="0"/>
    <x v="3"/>
    <n v="4.626959896507115"/>
    <s v="Product3"/>
    <x v="1"/>
    <s v="Growth Year"/>
  </r>
  <r>
    <n v="2207"/>
    <d v="2016-06-23T00:00:00"/>
    <x v="6"/>
    <x v="0"/>
    <x v="0"/>
    <n v="3186"/>
    <n v="10099.620000000001"/>
    <n v="3.17"/>
    <n v="2743"/>
    <n v="17390.62"/>
    <n v="6.34"/>
    <n v="4226"/>
    <n v="22904.92"/>
    <n v="5.42"/>
    <n v="470"/>
    <n v="3351.1"/>
    <n v="7.13"/>
    <n v="10625"/>
    <n v="53746.26"/>
    <x v="0"/>
    <x v="4"/>
    <n v="5.058471529411765"/>
    <s v="Product3"/>
    <x v="0"/>
    <s v="Growth Year"/>
  </r>
  <r>
    <n v="2208"/>
    <d v="2016-06-24T00:00:00"/>
    <x v="6"/>
    <x v="0"/>
    <x v="0"/>
    <n v="2965"/>
    <n v="9399.0499999999993"/>
    <n v="3.17"/>
    <n v="2652"/>
    <n v="16813.68"/>
    <n v="6.34"/>
    <n v="1034"/>
    <n v="5604.28"/>
    <n v="5.42"/>
    <n v="1532"/>
    <n v="10923.16"/>
    <n v="7.13"/>
    <n v="8183"/>
    <n v="42740.17"/>
    <x v="0"/>
    <x v="5"/>
    <n v="5.223044115849933"/>
    <s v="Product2"/>
    <x v="0"/>
    <s v="Growth Year"/>
  </r>
  <r>
    <n v="2209"/>
    <d v="2016-06-25T00:00:00"/>
    <x v="6"/>
    <x v="0"/>
    <x v="0"/>
    <n v="7866"/>
    <n v="24935.22"/>
    <n v="3.17"/>
    <n v="2774"/>
    <n v="17587.16"/>
    <n v="6.34"/>
    <n v="4616"/>
    <n v="25018.720000000001"/>
    <n v="5.42"/>
    <n v="1300"/>
    <n v="9269"/>
    <n v="7.13"/>
    <n v="16556"/>
    <n v="76810.100000000006"/>
    <x v="0"/>
    <x v="6"/>
    <n v="4.6394116936458083"/>
    <s v="Product3"/>
    <x v="2"/>
    <s v="Growth Year"/>
  </r>
  <r>
    <n v="2210"/>
    <d v="2016-06-26T00:00:00"/>
    <x v="6"/>
    <x v="0"/>
    <x v="0"/>
    <n v="1068"/>
    <n v="3385.56"/>
    <n v="3.17"/>
    <n v="2204"/>
    <n v="13973.36"/>
    <n v="6.34"/>
    <n v="5467"/>
    <n v="29631.14"/>
    <n v="5.42"/>
    <n v="942"/>
    <n v="6716.46"/>
    <n v="7.13"/>
    <n v="9681"/>
    <n v="53706.52"/>
    <x v="0"/>
    <x v="0"/>
    <n v="5.5476211135213305"/>
    <s v="Product3"/>
    <x v="0"/>
    <s v="Growth Year"/>
  </r>
  <r>
    <n v="2211"/>
    <d v="2016-06-27T00:00:00"/>
    <x v="6"/>
    <x v="0"/>
    <x v="0"/>
    <n v="7090"/>
    <n v="22475.3"/>
    <n v="3.17"/>
    <n v="3970"/>
    <n v="25169.8"/>
    <n v="6.34"/>
    <n v="961"/>
    <n v="5208.62"/>
    <n v="5.42"/>
    <n v="512"/>
    <n v="3650.56"/>
    <n v="7.13"/>
    <n v="12533"/>
    <n v="56504.28"/>
    <x v="0"/>
    <x v="1"/>
    <n v="4.508440118088247"/>
    <s v="Product2"/>
    <x v="0"/>
    <s v="Growth Year"/>
  </r>
  <r>
    <n v="2212"/>
    <d v="2016-06-28T00:00:00"/>
    <x v="6"/>
    <x v="0"/>
    <x v="0"/>
    <n v="5523"/>
    <n v="17507.91"/>
    <n v="3.17"/>
    <n v="3860"/>
    <n v="24472.400000000001"/>
    <n v="6.3400000000000007"/>
    <n v="351"/>
    <n v="1902.42"/>
    <n v="5.42"/>
    <n v="1272"/>
    <n v="9069.36"/>
    <n v="7.1300000000000008"/>
    <n v="11006"/>
    <n v="52952.09"/>
    <x v="0"/>
    <x v="2"/>
    <n v="4.8112020715973101"/>
    <s v="Product2"/>
    <x v="0"/>
    <s v="Growth Year"/>
  </r>
  <r>
    <n v="2213"/>
    <d v="2016-06-29T00:00:00"/>
    <x v="6"/>
    <x v="0"/>
    <x v="0"/>
    <n v="7530"/>
    <n v="23870.1"/>
    <n v="3.17"/>
    <n v="696"/>
    <n v="4412.6400000000003"/>
    <n v="6.3400000000000007"/>
    <n v="3976"/>
    <n v="21549.919999999998"/>
    <n v="5.42"/>
    <n v="1993"/>
    <n v="14210.09"/>
    <n v="7.13"/>
    <n v="14195"/>
    <n v="64042.75"/>
    <x v="0"/>
    <x v="3"/>
    <n v="4.5116414230362807"/>
    <s v="Product1"/>
    <x v="0"/>
    <s v="Growth Year"/>
  </r>
  <r>
    <n v="2214"/>
    <d v="2016-06-30T00:00:00"/>
    <x v="6"/>
    <x v="0"/>
    <x v="0"/>
    <n v="5343"/>
    <n v="16937.310000000001"/>
    <n v="3.17"/>
    <n v="2667"/>
    <n v="16908.78"/>
    <n v="6.34"/>
    <n v="5331"/>
    <n v="28894.02"/>
    <n v="5.42"/>
    <n v="1824"/>
    <n v="13005.12"/>
    <n v="7.1300000000000008"/>
    <n v="15165"/>
    <n v="75745.23"/>
    <x v="0"/>
    <x v="4"/>
    <n v="4.9947398615232439"/>
    <s v="Product3"/>
    <x v="2"/>
    <s v="Growth Year"/>
  </r>
  <r>
    <n v="2215"/>
    <d v="2016-07-01T00:00:00"/>
    <x v="6"/>
    <x v="1"/>
    <x v="1"/>
    <n v="3028"/>
    <n v="9598.76"/>
    <n v="3.17"/>
    <n v="965"/>
    <n v="6118.1"/>
    <n v="6.3400000000000007"/>
    <n v="4542"/>
    <n v="24617.64"/>
    <n v="5.42"/>
    <n v="806"/>
    <n v="5746.78"/>
    <n v="7.13"/>
    <n v="9341"/>
    <n v="46081.279999999999"/>
    <x v="1"/>
    <x v="5"/>
    <n v="4.9332277058130822"/>
    <s v="Product3"/>
    <x v="0"/>
    <s v="Growth Year"/>
  </r>
  <r>
    <n v="2216"/>
    <d v="2016-07-02T00:00:00"/>
    <x v="6"/>
    <x v="1"/>
    <x v="1"/>
    <n v="6502"/>
    <n v="20611.34"/>
    <n v="3.17"/>
    <n v="2268"/>
    <n v="14379.12"/>
    <n v="6.3400000000000007"/>
    <n v="4375"/>
    <n v="23712.5"/>
    <n v="5.42"/>
    <n v="966"/>
    <n v="6887.58"/>
    <n v="7.13"/>
    <n v="14111"/>
    <n v="65590.539999999994"/>
    <x v="1"/>
    <x v="6"/>
    <n v="4.6481851038197144"/>
    <s v="Product3"/>
    <x v="0"/>
    <s v="Growth Year"/>
  </r>
  <r>
    <n v="2217"/>
    <d v="2016-07-03T00:00:00"/>
    <x v="6"/>
    <x v="1"/>
    <x v="1"/>
    <n v="3603"/>
    <n v="11421.51"/>
    <n v="3.17"/>
    <n v="2185"/>
    <n v="13852.9"/>
    <n v="6.34"/>
    <n v="729"/>
    <n v="3951.18"/>
    <n v="5.42"/>
    <n v="1166"/>
    <n v="8313.58"/>
    <n v="7.13"/>
    <n v="7683"/>
    <n v="37539.17"/>
    <x v="1"/>
    <x v="0"/>
    <n v="4.8860041650396981"/>
    <s v="Product2"/>
    <x v="1"/>
    <s v="Growth Year"/>
  </r>
  <r>
    <n v="2218"/>
    <d v="2016-07-04T00:00:00"/>
    <x v="6"/>
    <x v="1"/>
    <x v="1"/>
    <n v="4675"/>
    <n v="14819.75"/>
    <n v="3.17"/>
    <n v="3772"/>
    <n v="23914.48"/>
    <n v="6.34"/>
    <n v="4710"/>
    <n v="25528.2"/>
    <n v="5.42"/>
    <n v="1672"/>
    <n v="11921.36"/>
    <n v="7.1300000000000008"/>
    <n v="14829"/>
    <n v="76183.789999999994"/>
    <x v="1"/>
    <x v="1"/>
    <n v="5.1374866815024607"/>
    <s v="Product3"/>
    <x v="2"/>
    <s v="Growth Year"/>
  </r>
  <r>
    <n v="2219"/>
    <d v="2016-07-05T00:00:00"/>
    <x v="6"/>
    <x v="1"/>
    <x v="1"/>
    <n v="254"/>
    <n v="805.18"/>
    <n v="3.17"/>
    <n v="1073"/>
    <n v="6802.82"/>
    <n v="6.34"/>
    <n v="682"/>
    <n v="3696.44"/>
    <n v="5.42"/>
    <n v="1391"/>
    <n v="9917.83"/>
    <n v="7.13"/>
    <n v="3400"/>
    <n v="21222.27"/>
    <x v="1"/>
    <x v="2"/>
    <n v="6.2418441176470587"/>
    <s v="Product4"/>
    <x v="1"/>
    <s v="Growth Year"/>
  </r>
  <r>
    <n v="2220"/>
    <d v="2016-07-06T00:00:00"/>
    <x v="6"/>
    <x v="1"/>
    <x v="1"/>
    <n v="7392"/>
    <n v="23432.639999999999"/>
    <n v="3.17"/>
    <n v="2106"/>
    <n v="13352.04"/>
    <n v="6.3400000000000007"/>
    <n v="1706"/>
    <n v="9246.52"/>
    <n v="5.42"/>
    <n v="1381"/>
    <n v="9846.5300000000007"/>
    <n v="7.1300000000000008"/>
    <n v="12585"/>
    <n v="55877.73"/>
    <x v="1"/>
    <x v="3"/>
    <n v="4.4400262216924915"/>
    <s v="Product1"/>
    <x v="0"/>
    <s v="Growth Year"/>
  </r>
  <r>
    <n v="2221"/>
    <d v="2016-07-07T00:00:00"/>
    <x v="6"/>
    <x v="1"/>
    <x v="1"/>
    <n v="2684"/>
    <n v="8508.2800000000007"/>
    <n v="3.17"/>
    <n v="3044"/>
    <n v="19298.96"/>
    <n v="6.34"/>
    <n v="4316"/>
    <n v="23392.720000000001"/>
    <n v="5.42"/>
    <n v="556"/>
    <n v="3964.28"/>
    <n v="7.1300000000000008"/>
    <n v="10600"/>
    <n v="55164.24"/>
    <x v="1"/>
    <x v="4"/>
    <n v="5.2041735849056598"/>
    <s v="Product3"/>
    <x v="0"/>
    <s v="Growth Year"/>
  </r>
  <r>
    <n v="2222"/>
    <d v="2016-07-08T00:00:00"/>
    <x v="6"/>
    <x v="1"/>
    <x v="1"/>
    <n v="3779"/>
    <n v="11979.43"/>
    <n v="3.17"/>
    <n v="1188"/>
    <n v="7531.92"/>
    <n v="6.34"/>
    <n v="4994"/>
    <n v="27067.48"/>
    <n v="5.42"/>
    <n v="447"/>
    <n v="3187.11"/>
    <n v="7.13"/>
    <n v="10408"/>
    <n v="49765.94"/>
    <x v="1"/>
    <x v="5"/>
    <n v="4.7815084550345892"/>
    <s v="Product3"/>
    <x v="0"/>
    <s v="Growth Year"/>
  </r>
  <r>
    <n v="2223"/>
    <d v="2016-07-09T00:00:00"/>
    <x v="6"/>
    <x v="1"/>
    <x v="1"/>
    <n v="573"/>
    <n v="1816.41"/>
    <n v="3.17"/>
    <n v="604"/>
    <n v="3829.36"/>
    <n v="6.34"/>
    <n v="4638"/>
    <n v="25137.96"/>
    <n v="5.42"/>
    <n v="1662"/>
    <n v="11850.06"/>
    <n v="7.13"/>
    <n v="7477"/>
    <n v="42633.79"/>
    <x v="1"/>
    <x v="6"/>
    <n v="5.70199144041728"/>
    <s v="Product3"/>
    <x v="0"/>
    <s v="Growth Year"/>
  </r>
  <r>
    <n v="2224"/>
    <d v="2016-07-10T00:00:00"/>
    <x v="6"/>
    <x v="1"/>
    <x v="1"/>
    <n v="5420"/>
    <n v="17181.400000000001"/>
    <n v="3.17"/>
    <n v="2573"/>
    <n v="16312.82"/>
    <n v="6.34"/>
    <n v="1350"/>
    <n v="7317"/>
    <n v="5.42"/>
    <n v="637"/>
    <n v="4541.8100000000004"/>
    <n v="7.1300000000000008"/>
    <n v="9980"/>
    <n v="45353.03"/>
    <x v="1"/>
    <x v="0"/>
    <n v="4.5443917835671339"/>
    <s v="Product1"/>
    <x v="0"/>
    <s v="Growth Year"/>
  </r>
  <r>
    <n v="2225"/>
    <d v="2016-07-11T00:00:00"/>
    <x v="6"/>
    <x v="1"/>
    <x v="1"/>
    <n v="429"/>
    <n v="1359.93"/>
    <n v="3.17"/>
    <n v="1060"/>
    <n v="6720.4"/>
    <n v="6.34"/>
    <n v="5855"/>
    <n v="31734.1"/>
    <n v="5.42"/>
    <n v="1891"/>
    <n v="13482.83"/>
    <n v="7.13"/>
    <n v="9235"/>
    <n v="53297.26"/>
    <x v="1"/>
    <x v="1"/>
    <n v="5.7712246886843532"/>
    <s v="Product3"/>
    <x v="0"/>
    <s v="Growth Year"/>
  </r>
  <r>
    <n v="2226"/>
    <d v="2016-07-12T00:00:00"/>
    <x v="6"/>
    <x v="1"/>
    <x v="1"/>
    <n v="7350"/>
    <n v="23299.5"/>
    <n v="3.17"/>
    <n v="442"/>
    <n v="2802.28"/>
    <n v="6.3400000000000007"/>
    <n v="449"/>
    <n v="2433.58"/>
    <n v="5.42"/>
    <n v="1015"/>
    <n v="7236.95"/>
    <n v="7.13"/>
    <n v="9256"/>
    <n v="35772.31"/>
    <x v="1"/>
    <x v="2"/>
    <n v="3.8647698789974068"/>
    <s v="Product1"/>
    <x v="1"/>
    <s v="Growth Year"/>
  </r>
  <r>
    <n v="2227"/>
    <d v="2016-07-13T00:00:00"/>
    <x v="6"/>
    <x v="1"/>
    <x v="1"/>
    <n v="5397"/>
    <n v="17108.490000000002"/>
    <n v="3.17"/>
    <n v="2715"/>
    <n v="17213.099999999999"/>
    <n v="6.34"/>
    <n v="802"/>
    <n v="4346.84"/>
    <n v="5.42"/>
    <n v="1526"/>
    <n v="10880.38"/>
    <n v="7.13"/>
    <n v="10440"/>
    <n v="49548.81"/>
    <x v="1"/>
    <x v="3"/>
    <n v="4.746054597701149"/>
    <s v="Product2"/>
    <x v="0"/>
    <s v="Growth Year"/>
  </r>
  <r>
    <n v="2228"/>
    <d v="2016-07-14T00:00:00"/>
    <x v="6"/>
    <x v="1"/>
    <x v="1"/>
    <n v="1628"/>
    <n v="5160.76"/>
    <n v="3.17"/>
    <n v="334"/>
    <n v="2117.56"/>
    <n v="6.34"/>
    <n v="2465"/>
    <n v="13360.3"/>
    <n v="5.42"/>
    <n v="329"/>
    <n v="2345.77"/>
    <n v="7.13"/>
    <n v="4756"/>
    <n v="22984.39"/>
    <x v="1"/>
    <x v="4"/>
    <n v="4.8327144659377623"/>
    <s v="Product3"/>
    <x v="1"/>
    <s v="Growth Year"/>
  </r>
  <r>
    <n v="2229"/>
    <d v="2016-07-15T00:00:00"/>
    <x v="6"/>
    <x v="1"/>
    <x v="1"/>
    <n v="3483"/>
    <n v="11041.11"/>
    <n v="3.17"/>
    <n v="3475"/>
    <n v="22031.5"/>
    <n v="6.34"/>
    <n v="2152"/>
    <n v="11663.84"/>
    <n v="5.42"/>
    <n v="1507"/>
    <n v="10744.91"/>
    <n v="7.13"/>
    <n v="10617"/>
    <n v="55481.36"/>
    <x v="1"/>
    <x v="5"/>
    <n v="5.2257097108411044"/>
    <s v="Product2"/>
    <x v="0"/>
    <s v="Growth Year"/>
  </r>
  <r>
    <n v="2230"/>
    <d v="2016-07-16T00:00:00"/>
    <x v="6"/>
    <x v="1"/>
    <x v="1"/>
    <n v="2300"/>
    <n v="7291"/>
    <n v="3.17"/>
    <n v="1651"/>
    <n v="10467.34"/>
    <n v="6.34"/>
    <n v="2731"/>
    <n v="14802.02"/>
    <n v="5.42"/>
    <n v="555"/>
    <n v="3957.15"/>
    <n v="7.13"/>
    <n v="7237"/>
    <n v="36517.51"/>
    <x v="1"/>
    <x v="6"/>
    <n v="5.0459458339090784"/>
    <s v="Product3"/>
    <x v="1"/>
    <s v="Growth Year"/>
  </r>
  <r>
    <n v="2231"/>
    <d v="2016-07-17T00:00:00"/>
    <x v="6"/>
    <x v="1"/>
    <x v="1"/>
    <n v="379"/>
    <n v="1201.43"/>
    <n v="3.17"/>
    <n v="592"/>
    <n v="3753.28"/>
    <n v="6.3400000000000007"/>
    <n v="2627"/>
    <n v="14238.34"/>
    <n v="5.42"/>
    <n v="1864"/>
    <n v="13290.32"/>
    <n v="7.13"/>
    <n v="5462"/>
    <n v="32483.37"/>
    <x v="1"/>
    <x v="0"/>
    <n v="5.9471567191504944"/>
    <s v="Product3"/>
    <x v="1"/>
    <s v="Growth Year"/>
  </r>
  <r>
    <n v="2232"/>
    <d v="2016-07-18T00:00:00"/>
    <x v="6"/>
    <x v="1"/>
    <x v="1"/>
    <n v="5422"/>
    <n v="17187.740000000002"/>
    <n v="3.17"/>
    <n v="810"/>
    <n v="5135.3999999999996"/>
    <n v="6.34"/>
    <n v="2865"/>
    <n v="15528.3"/>
    <n v="5.42"/>
    <n v="253"/>
    <n v="1803.89"/>
    <n v="7.1300000000000008"/>
    <n v="9350"/>
    <n v="39655.33"/>
    <x v="1"/>
    <x v="1"/>
    <n v="4.2412117647058825"/>
    <s v="Product1"/>
    <x v="1"/>
    <s v="Growth Year"/>
  </r>
  <r>
    <n v="2233"/>
    <d v="2016-07-19T00:00:00"/>
    <x v="6"/>
    <x v="1"/>
    <x v="1"/>
    <n v="7492"/>
    <n v="23749.64"/>
    <n v="3.17"/>
    <n v="597"/>
    <n v="3784.98"/>
    <n v="6.34"/>
    <n v="5673"/>
    <n v="30747.66"/>
    <n v="5.42"/>
    <n v="623"/>
    <n v="4441.99"/>
    <n v="7.13"/>
    <n v="14385"/>
    <n v="62724.27"/>
    <x v="1"/>
    <x v="2"/>
    <n v="4.3603941605839411"/>
    <s v="Product3"/>
    <x v="0"/>
    <s v="Growth Year"/>
  </r>
  <r>
    <n v="2234"/>
    <d v="2016-07-20T00:00:00"/>
    <x v="6"/>
    <x v="1"/>
    <x v="1"/>
    <n v="3184"/>
    <n v="10093.280000000001"/>
    <n v="3.17"/>
    <n v="1471"/>
    <n v="9326.14"/>
    <n v="6.34"/>
    <n v="764"/>
    <n v="4140.88"/>
    <n v="5.42"/>
    <n v="714"/>
    <n v="5090.82"/>
    <n v="7.13"/>
    <n v="6133"/>
    <n v="28651.119999999999"/>
    <x v="1"/>
    <x v="3"/>
    <n v="4.6716321539214087"/>
    <s v="Product1"/>
    <x v="1"/>
    <s v="Growth Year"/>
  </r>
  <r>
    <n v="2235"/>
    <d v="2016-07-21T00:00:00"/>
    <x v="6"/>
    <x v="1"/>
    <x v="1"/>
    <n v="1228"/>
    <n v="3892.76"/>
    <n v="3.17"/>
    <n v="3373"/>
    <n v="21384.82"/>
    <n v="6.34"/>
    <n v="4829"/>
    <n v="26173.18"/>
    <n v="5.42"/>
    <n v="732"/>
    <n v="5219.16"/>
    <n v="7.13"/>
    <n v="10162"/>
    <n v="56669.919999999998"/>
    <x v="1"/>
    <x v="4"/>
    <n v="5.5766502656957293"/>
    <s v="Product3"/>
    <x v="0"/>
    <s v="Growth Year"/>
  </r>
  <r>
    <n v="2236"/>
    <d v="2016-07-22T00:00:00"/>
    <x v="6"/>
    <x v="1"/>
    <x v="1"/>
    <n v="3793"/>
    <n v="12023.81"/>
    <n v="3.17"/>
    <n v="1284"/>
    <n v="8140.56"/>
    <n v="6.3400000000000007"/>
    <n v="5267"/>
    <n v="28547.14"/>
    <n v="5.42"/>
    <n v="1201"/>
    <n v="8563.1299999999992"/>
    <n v="7.129999999999999"/>
    <n v="11545"/>
    <n v="57274.64"/>
    <x v="1"/>
    <x v="5"/>
    <n v="4.9609909051537464"/>
    <s v="Product3"/>
    <x v="0"/>
    <s v="Growth Year"/>
  </r>
  <r>
    <n v="2237"/>
    <d v="2016-07-23T00:00:00"/>
    <x v="6"/>
    <x v="1"/>
    <x v="1"/>
    <n v="7812"/>
    <n v="24764.04"/>
    <n v="3.17"/>
    <n v="2986"/>
    <n v="18931.240000000002"/>
    <n v="6.3400000000000007"/>
    <n v="2225"/>
    <n v="12059.5"/>
    <n v="5.42"/>
    <n v="1179"/>
    <n v="8406.27"/>
    <n v="7.1300000000000008"/>
    <n v="14202"/>
    <n v="64161.05"/>
    <x v="1"/>
    <x v="6"/>
    <n v="4.5177475003520637"/>
    <s v="Product1"/>
    <x v="0"/>
    <s v="Growth Year"/>
  </r>
  <r>
    <n v="2238"/>
    <d v="2016-07-24T00:00:00"/>
    <x v="6"/>
    <x v="1"/>
    <x v="1"/>
    <n v="7287"/>
    <n v="23099.79"/>
    <n v="3.17"/>
    <n v="3667"/>
    <n v="23248.78"/>
    <n v="6.34"/>
    <n v="4412"/>
    <n v="23913.040000000001"/>
    <n v="5.42"/>
    <n v="683"/>
    <n v="4869.79"/>
    <n v="7.13"/>
    <n v="16049"/>
    <n v="75131.399999999994"/>
    <x v="1"/>
    <x v="0"/>
    <n v="4.6813757866533736"/>
    <s v="Product3"/>
    <x v="2"/>
    <s v="Growth Year"/>
  </r>
  <r>
    <n v="2239"/>
    <d v="2016-07-25T00:00:00"/>
    <x v="6"/>
    <x v="1"/>
    <x v="1"/>
    <n v="6167"/>
    <n v="19549.39"/>
    <n v="3.17"/>
    <n v="2093"/>
    <n v="13269.62"/>
    <n v="6.3400000000000007"/>
    <n v="3556"/>
    <n v="19273.52"/>
    <n v="5.42"/>
    <n v="600"/>
    <n v="4278"/>
    <n v="7.13"/>
    <n v="12416"/>
    <n v="56370.53"/>
    <x v="1"/>
    <x v="1"/>
    <n v="4.5401522229381444"/>
    <s v="Product1"/>
    <x v="0"/>
    <s v="Growth Year"/>
  </r>
  <r>
    <n v="2240"/>
    <d v="2016-07-26T00:00:00"/>
    <x v="6"/>
    <x v="1"/>
    <x v="1"/>
    <n v="514"/>
    <n v="1629.38"/>
    <n v="3.17"/>
    <n v="2832"/>
    <n v="17954.88"/>
    <n v="6.3400000000000007"/>
    <n v="2678"/>
    <n v="14514.76"/>
    <n v="5.42"/>
    <n v="1748"/>
    <n v="12463.24"/>
    <n v="7.13"/>
    <n v="7772"/>
    <n v="46562.26"/>
    <x v="1"/>
    <x v="2"/>
    <n v="5.9910267627380343"/>
    <s v="Product2"/>
    <x v="0"/>
    <s v="Growth Year"/>
  </r>
  <r>
    <n v="2241"/>
    <d v="2016-07-27T00:00:00"/>
    <x v="6"/>
    <x v="1"/>
    <x v="1"/>
    <n v="5725"/>
    <n v="18148.25"/>
    <n v="3.17"/>
    <n v="3717"/>
    <n v="23565.78"/>
    <n v="6.34"/>
    <n v="1224"/>
    <n v="6634.08"/>
    <n v="5.42"/>
    <n v="1474"/>
    <n v="10509.62"/>
    <n v="7.1300000000000008"/>
    <n v="12140"/>
    <n v="58857.73"/>
    <x v="1"/>
    <x v="3"/>
    <n v="4.8482479406919277"/>
    <s v="Product2"/>
    <x v="0"/>
    <s v="Growth Year"/>
  </r>
  <r>
    <n v="2242"/>
    <d v="2016-07-28T00:00:00"/>
    <x v="6"/>
    <x v="1"/>
    <x v="1"/>
    <n v="624"/>
    <n v="1978.08"/>
    <n v="3.17"/>
    <n v="2645"/>
    <n v="16769.3"/>
    <n v="6.34"/>
    <n v="1600"/>
    <n v="8672"/>
    <n v="5.42"/>
    <n v="473"/>
    <n v="3372.49"/>
    <n v="7.13"/>
    <n v="5342"/>
    <n v="30791.87"/>
    <x v="1"/>
    <x v="4"/>
    <n v="5.7641089479595653"/>
    <s v="Product2"/>
    <x v="1"/>
    <s v="Growth Year"/>
  </r>
  <r>
    <n v="2243"/>
    <d v="2016-07-29T00:00:00"/>
    <x v="6"/>
    <x v="1"/>
    <x v="1"/>
    <n v="7805"/>
    <n v="24741.85"/>
    <n v="3.17"/>
    <n v="2159"/>
    <n v="13688.06"/>
    <n v="6.34"/>
    <n v="1763"/>
    <n v="9555.4599999999991"/>
    <n v="5.42"/>
    <n v="819"/>
    <n v="5839.47"/>
    <n v="7.13"/>
    <n v="12546"/>
    <n v="53824.84"/>
    <x v="1"/>
    <x v="5"/>
    <n v="4.2901992666985489"/>
    <s v="Product1"/>
    <x v="0"/>
    <s v="Growth Year"/>
  </r>
  <r>
    <n v="2244"/>
    <d v="2016-07-30T00:00:00"/>
    <x v="6"/>
    <x v="1"/>
    <x v="1"/>
    <n v="724"/>
    <n v="2295.08"/>
    <n v="3.17"/>
    <n v="1925"/>
    <n v="12204.5"/>
    <n v="6.34"/>
    <n v="4924"/>
    <n v="26688.080000000002"/>
    <n v="5.42"/>
    <n v="1027"/>
    <n v="7322.51"/>
    <n v="7.13"/>
    <n v="8600"/>
    <n v="48510.17"/>
    <x v="1"/>
    <x v="6"/>
    <n v="5.6407174418604651"/>
    <s v="Product3"/>
    <x v="0"/>
    <s v="Growth Year"/>
  </r>
  <r>
    <n v="2245"/>
    <d v="2016-07-31T00:00:00"/>
    <x v="6"/>
    <x v="1"/>
    <x v="1"/>
    <n v="637"/>
    <n v="2019.29"/>
    <n v="3.17"/>
    <n v="1618"/>
    <n v="10258.120000000001"/>
    <n v="6.3400000000000007"/>
    <n v="844"/>
    <n v="4574.4799999999996"/>
    <n v="5.419999999999999"/>
    <n v="1744"/>
    <n v="12434.72"/>
    <n v="7.13"/>
    <n v="4843"/>
    <n v="29286.61"/>
    <x v="1"/>
    <x v="0"/>
    <n v="6.0472042122651253"/>
    <s v="Product4"/>
    <x v="1"/>
    <s v="Growth Year"/>
  </r>
  <r>
    <n v="2246"/>
    <d v="2016-08-01T00:00:00"/>
    <x v="6"/>
    <x v="2"/>
    <x v="2"/>
    <n v="5722"/>
    <n v="18138.740000000002"/>
    <n v="3.17"/>
    <n v="947"/>
    <n v="6003.98"/>
    <n v="6.34"/>
    <n v="3302"/>
    <n v="17896.84"/>
    <n v="5.42"/>
    <n v="921"/>
    <n v="6566.73"/>
    <n v="7.13"/>
    <n v="10892"/>
    <n v="48606.29"/>
    <x v="1"/>
    <x v="1"/>
    <n v="4.4625679397723097"/>
    <s v="Product1"/>
    <x v="0"/>
    <s v="Growth Year"/>
  </r>
  <r>
    <n v="2247"/>
    <d v="2016-08-02T00:00:00"/>
    <x v="6"/>
    <x v="2"/>
    <x v="2"/>
    <n v="6845"/>
    <n v="21698.65"/>
    <n v="3.17"/>
    <n v="2374"/>
    <n v="15051.16"/>
    <n v="6.34"/>
    <n v="4150"/>
    <n v="22493"/>
    <n v="5.42"/>
    <n v="804"/>
    <n v="5732.52"/>
    <n v="7.1300000000000008"/>
    <n v="14173"/>
    <n v="64975.33"/>
    <x v="1"/>
    <x v="2"/>
    <n v="4.5844443660481202"/>
    <s v="Product3"/>
    <x v="0"/>
    <s v="Growth Year"/>
  </r>
  <r>
    <n v="2248"/>
    <d v="2016-08-03T00:00:00"/>
    <x v="6"/>
    <x v="2"/>
    <x v="2"/>
    <n v="2512"/>
    <n v="7963.04"/>
    <n v="3.17"/>
    <n v="3598"/>
    <n v="22811.32"/>
    <n v="6.34"/>
    <n v="5929"/>
    <n v="32135.18"/>
    <n v="5.42"/>
    <n v="1253"/>
    <n v="8933.89"/>
    <n v="7.13"/>
    <n v="13292"/>
    <n v="71843.429999999993"/>
    <x v="1"/>
    <x v="3"/>
    <n v="5.4050127896479081"/>
    <s v="Product3"/>
    <x v="2"/>
    <s v="Growth Year"/>
  </r>
  <r>
    <n v="2249"/>
    <d v="2016-08-04T00:00:00"/>
    <x v="6"/>
    <x v="2"/>
    <x v="2"/>
    <n v="3623"/>
    <n v="11484.91"/>
    <n v="3.17"/>
    <n v="2656"/>
    <n v="16839.04"/>
    <n v="6.3400000000000007"/>
    <n v="3577"/>
    <n v="19387.34"/>
    <n v="5.42"/>
    <n v="635"/>
    <n v="4527.55"/>
    <n v="7.13"/>
    <n v="10491"/>
    <n v="52238.84"/>
    <x v="1"/>
    <x v="4"/>
    <n v="4.9793956724811741"/>
    <s v="Product3"/>
    <x v="0"/>
    <s v="Growth Year"/>
  </r>
  <r>
    <n v="2250"/>
    <d v="2016-08-05T00:00:00"/>
    <x v="6"/>
    <x v="2"/>
    <x v="2"/>
    <n v="859"/>
    <n v="2723.03"/>
    <n v="3.17"/>
    <n v="1535"/>
    <n v="9731.9"/>
    <n v="6.34"/>
    <n v="4756"/>
    <n v="25777.52"/>
    <n v="5.42"/>
    <n v="1779"/>
    <n v="12684.27"/>
    <n v="7.13"/>
    <n v="8929"/>
    <n v="50916.72"/>
    <x v="1"/>
    <x v="5"/>
    <n v="5.7023989248516074"/>
    <s v="Product3"/>
    <x v="0"/>
    <s v="Growth Year"/>
  </r>
  <r>
    <n v="2251"/>
    <d v="2016-08-06T00:00:00"/>
    <x v="6"/>
    <x v="2"/>
    <x v="2"/>
    <n v="3945"/>
    <n v="12505.65"/>
    <n v="3.17"/>
    <n v="583"/>
    <n v="3696.22"/>
    <n v="6.34"/>
    <n v="423"/>
    <n v="2292.66"/>
    <n v="5.42"/>
    <n v="906"/>
    <n v="6459.78"/>
    <n v="7.13"/>
    <n v="5857"/>
    <n v="24954.31"/>
    <x v="1"/>
    <x v="6"/>
    <n v="4.2605958681919072"/>
    <s v="Product1"/>
    <x v="1"/>
    <s v="Growth Year"/>
  </r>
  <r>
    <n v="2252"/>
    <d v="2016-08-07T00:00:00"/>
    <x v="6"/>
    <x v="2"/>
    <x v="2"/>
    <n v="2584"/>
    <n v="8191.28"/>
    <n v="3.17"/>
    <n v="2634"/>
    <n v="16699.560000000001"/>
    <n v="6.3400000000000007"/>
    <n v="4517"/>
    <n v="24482.14"/>
    <n v="5.42"/>
    <n v="438"/>
    <n v="3122.94"/>
    <n v="7.13"/>
    <n v="10173"/>
    <n v="52495.92"/>
    <x v="1"/>
    <x v="0"/>
    <n v="5.1603184901209085"/>
    <s v="Product3"/>
    <x v="0"/>
    <s v="Growth Year"/>
  </r>
  <r>
    <n v="2253"/>
    <d v="2016-08-08T00:00:00"/>
    <x v="6"/>
    <x v="2"/>
    <x v="2"/>
    <n v="3602"/>
    <n v="11418.34"/>
    <n v="3.17"/>
    <n v="2997"/>
    <n v="19000.98"/>
    <n v="6.34"/>
    <n v="4601"/>
    <n v="24937.42"/>
    <n v="5.42"/>
    <n v="1973"/>
    <n v="14067.49"/>
    <n v="7.13"/>
    <n v="13173"/>
    <n v="69424.23"/>
    <x v="1"/>
    <x v="1"/>
    <n v="5.2701913003871557"/>
    <s v="Product3"/>
    <x v="0"/>
    <s v="Growth Year"/>
  </r>
  <r>
    <n v="2254"/>
    <d v="2016-08-09T00:00:00"/>
    <x v="6"/>
    <x v="2"/>
    <x v="2"/>
    <n v="5317"/>
    <n v="16854.89"/>
    <n v="3.17"/>
    <n v="1905"/>
    <n v="12077.7"/>
    <n v="6.3400000000000007"/>
    <n v="5186"/>
    <n v="28108.12"/>
    <n v="5.42"/>
    <n v="780"/>
    <n v="5561.4"/>
    <n v="7.13"/>
    <n v="13188"/>
    <n v="62602.11"/>
    <x v="1"/>
    <x v="2"/>
    <n v="4.746899454049136"/>
    <s v="Product3"/>
    <x v="0"/>
    <s v="Growth Year"/>
  </r>
  <r>
    <n v="2255"/>
    <d v="2016-08-10T00:00:00"/>
    <x v="6"/>
    <x v="2"/>
    <x v="2"/>
    <n v="4500"/>
    <n v="14265"/>
    <n v="3.17"/>
    <n v="3305"/>
    <n v="20953.7"/>
    <n v="6.34"/>
    <n v="5910"/>
    <n v="32032.2"/>
    <n v="5.42"/>
    <n v="1276"/>
    <n v="9097.8799999999992"/>
    <n v="7.129999999999999"/>
    <n v="14991"/>
    <n v="76348.78"/>
    <x v="1"/>
    <x v="3"/>
    <n v="5.0929744513374695"/>
    <s v="Product3"/>
    <x v="2"/>
    <s v="Growth Year"/>
  </r>
  <r>
    <n v="2256"/>
    <d v="2016-08-11T00:00:00"/>
    <x v="6"/>
    <x v="2"/>
    <x v="2"/>
    <n v="3814"/>
    <n v="12090.38"/>
    <n v="3.17"/>
    <n v="3448"/>
    <n v="21860.32"/>
    <n v="6.34"/>
    <n v="1212"/>
    <n v="6569.04"/>
    <n v="5.42"/>
    <n v="1567"/>
    <n v="11172.71"/>
    <n v="7.129999999999999"/>
    <n v="10041"/>
    <n v="51692.45"/>
    <x v="1"/>
    <x v="4"/>
    <n v="5.1481376356936561"/>
    <s v="Product2"/>
    <x v="0"/>
    <s v="Growth Year"/>
  </r>
  <r>
    <n v="2257"/>
    <d v="2016-08-12T00:00:00"/>
    <x v="6"/>
    <x v="2"/>
    <x v="2"/>
    <n v="7747"/>
    <n v="24557.99"/>
    <n v="3.17"/>
    <n v="457"/>
    <n v="2897.38"/>
    <n v="6.34"/>
    <n v="2411"/>
    <n v="13067.62"/>
    <n v="5.42"/>
    <n v="1532"/>
    <n v="10923.16"/>
    <n v="7.13"/>
    <n v="12147"/>
    <n v="51446.15"/>
    <x v="1"/>
    <x v="5"/>
    <n v="4.2352967810982136"/>
    <s v="Product1"/>
    <x v="0"/>
    <s v="Growth Year"/>
  </r>
  <r>
    <n v="2258"/>
    <d v="2016-08-13T00:00:00"/>
    <x v="6"/>
    <x v="2"/>
    <x v="2"/>
    <n v="6579"/>
    <n v="20855.43"/>
    <n v="3.17"/>
    <n v="2293"/>
    <n v="14537.62"/>
    <n v="6.3400000000000007"/>
    <n v="4075"/>
    <n v="22086.5"/>
    <n v="5.42"/>
    <n v="1418"/>
    <n v="10110.34"/>
    <n v="7.13"/>
    <n v="14365"/>
    <n v="67589.89"/>
    <x v="1"/>
    <x v="6"/>
    <n v="4.7051785589975639"/>
    <s v="Product3"/>
    <x v="0"/>
    <s v="Growth Year"/>
  </r>
  <r>
    <n v="2259"/>
    <d v="2016-08-14T00:00:00"/>
    <x v="6"/>
    <x v="2"/>
    <x v="2"/>
    <n v="7488"/>
    <n v="23736.959999999999"/>
    <n v="3.17"/>
    <n v="3872"/>
    <n v="24548.48"/>
    <n v="6.34"/>
    <n v="1353"/>
    <n v="7333.26"/>
    <n v="5.42"/>
    <n v="1947"/>
    <n v="13882.11"/>
    <n v="7.13"/>
    <n v="14660"/>
    <n v="69500.81"/>
    <x v="1"/>
    <x v="0"/>
    <n v="4.7408465211459756"/>
    <s v="Product2"/>
    <x v="0"/>
    <s v="Growth Year"/>
  </r>
  <r>
    <n v="2260"/>
    <d v="2016-08-15T00:00:00"/>
    <x v="6"/>
    <x v="2"/>
    <x v="2"/>
    <n v="2648"/>
    <n v="8394.16"/>
    <n v="3.17"/>
    <n v="312"/>
    <n v="1978.08"/>
    <n v="6.34"/>
    <n v="1238"/>
    <n v="6709.96"/>
    <n v="5.42"/>
    <n v="1652"/>
    <n v="11778.76"/>
    <n v="7.13"/>
    <n v="5850"/>
    <n v="28860.959999999999"/>
    <x v="1"/>
    <x v="1"/>
    <n v="4.9334974358974355"/>
    <s v="Product4"/>
    <x v="1"/>
    <s v="Growth Year"/>
  </r>
  <r>
    <n v="2261"/>
    <d v="2016-08-16T00:00:00"/>
    <x v="6"/>
    <x v="2"/>
    <x v="2"/>
    <n v="5990"/>
    <n v="18988.3"/>
    <n v="3.17"/>
    <n v="3869"/>
    <n v="24529.46"/>
    <n v="6.34"/>
    <n v="1596"/>
    <n v="8650.32"/>
    <n v="5.42"/>
    <n v="834"/>
    <n v="5946.42"/>
    <n v="7.13"/>
    <n v="12289"/>
    <n v="58114.5"/>
    <x v="1"/>
    <x v="2"/>
    <n v="4.7289852713809095"/>
    <s v="Product2"/>
    <x v="0"/>
    <s v="Growth Year"/>
  </r>
  <r>
    <n v="2262"/>
    <d v="2016-08-17T00:00:00"/>
    <x v="6"/>
    <x v="2"/>
    <x v="2"/>
    <n v="4463"/>
    <n v="14147.71"/>
    <n v="3.17"/>
    <n v="2105"/>
    <n v="13345.7"/>
    <n v="6.3400000000000007"/>
    <n v="799"/>
    <n v="4330.58"/>
    <n v="5.42"/>
    <n v="1601"/>
    <n v="11415.13"/>
    <n v="7.13"/>
    <n v="8968"/>
    <n v="43239.12"/>
    <x v="1"/>
    <x v="3"/>
    <n v="4.8214897413024085"/>
    <s v="Product1"/>
    <x v="0"/>
    <s v="Growth Year"/>
  </r>
  <r>
    <n v="2263"/>
    <d v="2016-08-18T00:00:00"/>
    <x v="6"/>
    <x v="2"/>
    <x v="2"/>
    <n v="5146"/>
    <n v="16312.82"/>
    <n v="3.17"/>
    <n v="650"/>
    <n v="4121"/>
    <n v="6.34"/>
    <n v="3451"/>
    <n v="18704.419999999998"/>
    <n v="5.42"/>
    <n v="347"/>
    <n v="2474.11"/>
    <n v="7.1300000000000008"/>
    <n v="9594"/>
    <n v="41612.35"/>
    <x v="1"/>
    <x v="4"/>
    <n v="4.337330623306233"/>
    <s v="Product3"/>
    <x v="0"/>
    <s v="Growth Year"/>
  </r>
  <r>
    <n v="2264"/>
    <d v="2016-08-19T00:00:00"/>
    <x v="6"/>
    <x v="2"/>
    <x v="2"/>
    <n v="593"/>
    <n v="1879.81"/>
    <n v="3.17"/>
    <n v="930"/>
    <n v="5896.2"/>
    <n v="6.34"/>
    <n v="3805"/>
    <n v="20623.099999999999"/>
    <n v="5.42"/>
    <n v="1249"/>
    <n v="8905.3700000000008"/>
    <n v="7.1300000000000008"/>
    <n v="6577"/>
    <n v="37304.480000000003"/>
    <x v="1"/>
    <x v="5"/>
    <n v="5.6719598601185952"/>
    <s v="Product3"/>
    <x v="1"/>
    <s v="Growth Year"/>
  </r>
  <r>
    <n v="2265"/>
    <d v="2016-08-20T00:00:00"/>
    <x v="6"/>
    <x v="2"/>
    <x v="2"/>
    <n v="7979"/>
    <n v="25293.43"/>
    <n v="3.17"/>
    <n v="2943"/>
    <n v="18658.62"/>
    <n v="6.34"/>
    <n v="1147"/>
    <n v="6216.74"/>
    <n v="5.42"/>
    <n v="1715"/>
    <n v="12227.95"/>
    <n v="7.1300000000000008"/>
    <n v="13784"/>
    <n v="62396.74"/>
    <x v="1"/>
    <x v="6"/>
    <n v="4.5267513058618682"/>
    <s v="Product1"/>
    <x v="0"/>
    <s v="Growth Year"/>
  </r>
  <r>
    <n v="2266"/>
    <d v="2016-08-21T00:00:00"/>
    <x v="6"/>
    <x v="2"/>
    <x v="2"/>
    <n v="6127"/>
    <n v="19422.59"/>
    <n v="3.17"/>
    <n v="597"/>
    <n v="3784.98"/>
    <n v="6.34"/>
    <n v="4928"/>
    <n v="26709.759999999998"/>
    <n v="5.42"/>
    <n v="956"/>
    <n v="6816.28"/>
    <n v="7.13"/>
    <n v="12608"/>
    <n v="56733.61"/>
    <x v="1"/>
    <x v="0"/>
    <n v="4.499810437817259"/>
    <s v="Product3"/>
    <x v="0"/>
    <s v="Growth Year"/>
  </r>
  <r>
    <n v="2267"/>
    <d v="2016-08-22T00:00:00"/>
    <x v="6"/>
    <x v="2"/>
    <x v="2"/>
    <n v="6493"/>
    <n v="20582.810000000001"/>
    <n v="3.17"/>
    <n v="3392"/>
    <n v="21505.279999999999"/>
    <n v="6.34"/>
    <n v="836"/>
    <n v="4531.12"/>
    <n v="5.42"/>
    <n v="401"/>
    <n v="2859.13"/>
    <n v="7.13"/>
    <n v="11122"/>
    <n v="49478.34"/>
    <x v="1"/>
    <x v="1"/>
    <n v="4.4486908829347236"/>
    <s v="Product2"/>
    <x v="0"/>
    <s v="Growth Year"/>
  </r>
  <r>
    <n v="2268"/>
    <d v="2016-08-23T00:00:00"/>
    <x v="6"/>
    <x v="2"/>
    <x v="2"/>
    <n v="1516"/>
    <n v="4805.72"/>
    <n v="3.17"/>
    <n v="956"/>
    <n v="6061.04"/>
    <n v="6.34"/>
    <n v="5083"/>
    <n v="27549.86"/>
    <n v="5.42"/>
    <n v="1978"/>
    <n v="14103.14"/>
    <n v="7.13"/>
    <n v="9533"/>
    <n v="52519.76"/>
    <x v="1"/>
    <x v="2"/>
    <n v="5.5092583656771215"/>
    <s v="Product3"/>
    <x v="0"/>
    <s v="Growth Year"/>
  </r>
  <r>
    <n v="2269"/>
    <d v="2016-08-24T00:00:00"/>
    <x v="6"/>
    <x v="2"/>
    <x v="2"/>
    <n v="2471"/>
    <n v="7833.07"/>
    <n v="3.17"/>
    <n v="2880"/>
    <n v="18259.2"/>
    <n v="6.34"/>
    <n v="2119"/>
    <n v="11484.98"/>
    <n v="5.42"/>
    <n v="1201"/>
    <n v="8563.1299999999992"/>
    <n v="7.129999999999999"/>
    <n v="8671"/>
    <n v="46140.38"/>
    <x v="1"/>
    <x v="3"/>
    <n v="5.3212293853073458"/>
    <s v="Product2"/>
    <x v="0"/>
    <s v="Growth Year"/>
  </r>
  <r>
    <n v="2270"/>
    <d v="2016-08-25T00:00:00"/>
    <x v="6"/>
    <x v="2"/>
    <x v="2"/>
    <n v="3991"/>
    <n v="12651.47"/>
    <n v="3.17"/>
    <n v="1651"/>
    <n v="10467.34"/>
    <n v="6.34"/>
    <n v="958"/>
    <n v="5192.3599999999997"/>
    <n v="5.42"/>
    <n v="1520"/>
    <n v="10837.6"/>
    <n v="7.13"/>
    <n v="8120"/>
    <n v="39148.769999999997"/>
    <x v="1"/>
    <x v="4"/>
    <n v="4.8212770935960592"/>
    <s v="Product1"/>
    <x v="1"/>
    <s v="Growth Year"/>
  </r>
  <r>
    <n v="2271"/>
    <d v="2016-08-26T00:00:00"/>
    <x v="6"/>
    <x v="2"/>
    <x v="2"/>
    <n v="668"/>
    <n v="2117.56"/>
    <n v="3.17"/>
    <n v="3679"/>
    <n v="23324.86"/>
    <n v="6.34"/>
    <n v="3033"/>
    <n v="16438.86"/>
    <n v="5.42"/>
    <n v="1252"/>
    <n v="8926.76"/>
    <n v="7.13"/>
    <n v="8632"/>
    <n v="50808.04"/>
    <x v="1"/>
    <x v="5"/>
    <n v="5.8860101946246521"/>
    <s v="Product2"/>
    <x v="0"/>
    <s v="Growth Year"/>
  </r>
  <r>
    <n v="2272"/>
    <d v="2016-08-27T00:00:00"/>
    <x v="6"/>
    <x v="2"/>
    <x v="2"/>
    <n v="3527"/>
    <n v="11180.59"/>
    <n v="3.17"/>
    <n v="3356"/>
    <n v="21277.040000000001"/>
    <n v="6.34"/>
    <n v="5348"/>
    <n v="28986.16"/>
    <n v="5.42"/>
    <n v="1534"/>
    <n v="10937.42"/>
    <n v="7.13"/>
    <n v="13765"/>
    <n v="72381.210000000006"/>
    <x v="1"/>
    <x v="6"/>
    <n v="5.2583516164184534"/>
    <s v="Product3"/>
    <x v="2"/>
    <s v="Growth Year"/>
  </r>
  <r>
    <n v="2273"/>
    <d v="2016-08-28T00:00:00"/>
    <x v="6"/>
    <x v="2"/>
    <x v="2"/>
    <n v="537"/>
    <n v="1702.29"/>
    <n v="3.17"/>
    <n v="3802"/>
    <n v="24104.68"/>
    <n v="6.34"/>
    <n v="4315"/>
    <n v="23387.3"/>
    <n v="5.42"/>
    <n v="794"/>
    <n v="5661.22"/>
    <n v="7.13"/>
    <n v="9448"/>
    <n v="54855.49"/>
    <x v="1"/>
    <x v="0"/>
    <n v="5.8060425486875529"/>
    <s v="Product2"/>
    <x v="0"/>
    <s v="Growth Year"/>
  </r>
  <r>
    <n v="2274"/>
    <d v="2016-08-29T00:00:00"/>
    <x v="6"/>
    <x v="2"/>
    <x v="2"/>
    <n v="5032"/>
    <n v="15951.44"/>
    <n v="3.17"/>
    <n v="1519"/>
    <n v="9630.4599999999991"/>
    <n v="6.34"/>
    <n v="5801"/>
    <n v="31441.42"/>
    <n v="5.42"/>
    <n v="1613"/>
    <n v="11500.69"/>
    <n v="7.13"/>
    <n v="13965"/>
    <n v="68524.009999999995"/>
    <x v="1"/>
    <x v="1"/>
    <n v="4.9068392409595409"/>
    <s v="Product3"/>
    <x v="0"/>
    <s v="Growth Year"/>
  </r>
  <r>
    <n v="2275"/>
    <d v="2016-08-31T00:00:00"/>
    <x v="6"/>
    <x v="2"/>
    <x v="2"/>
    <n v="7653"/>
    <n v="24260.01"/>
    <n v="3.17"/>
    <n v="1378"/>
    <n v="8736.52"/>
    <n v="6.3400000000000007"/>
    <n v="5327"/>
    <n v="28872.34"/>
    <n v="5.42"/>
    <n v="358"/>
    <n v="2552.54"/>
    <n v="7.13"/>
    <n v="14716"/>
    <n v="64421.41"/>
    <x v="1"/>
    <x v="3"/>
    <n v="4.3776440608861105"/>
    <s v="Product3"/>
    <x v="0"/>
    <s v="Growth Year"/>
  </r>
  <r>
    <n v="2276"/>
    <d v="2016-09-01T00:00:00"/>
    <x v="6"/>
    <x v="3"/>
    <x v="3"/>
    <n v="4061"/>
    <n v="12873.37"/>
    <n v="3.17"/>
    <n v="1634"/>
    <n v="10359.56"/>
    <n v="6.34"/>
    <n v="4173"/>
    <n v="22617.66"/>
    <n v="5.42"/>
    <n v="1631"/>
    <n v="11629.03"/>
    <n v="7.1300000000000008"/>
    <n v="11499"/>
    <n v="57479.62"/>
    <x v="1"/>
    <x v="4"/>
    <n v="4.9986624923906433"/>
    <s v="Product3"/>
    <x v="0"/>
    <s v="Growth Year"/>
  </r>
  <r>
    <n v="2277"/>
    <d v="2016-09-02T00:00:00"/>
    <x v="6"/>
    <x v="3"/>
    <x v="3"/>
    <n v="3611"/>
    <n v="11446.87"/>
    <n v="3.17"/>
    <n v="3389"/>
    <n v="21486.26"/>
    <n v="6.34"/>
    <n v="5605"/>
    <n v="30379.1"/>
    <n v="5.42"/>
    <n v="1475"/>
    <n v="10516.75"/>
    <n v="7.13"/>
    <n v="14080"/>
    <n v="73828.98"/>
    <x v="1"/>
    <x v="5"/>
    <n v="5.2435355113636364"/>
    <s v="Product3"/>
    <x v="2"/>
    <s v="Growth Year"/>
  </r>
  <r>
    <n v="2278"/>
    <d v="2016-09-03T00:00:00"/>
    <x v="6"/>
    <x v="3"/>
    <x v="3"/>
    <n v="3818"/>
    <n v="12103.06"/>
    <n v="3.17"/>
    <n v="1955"/>
    <n v="12394.7"/>
    <n v="6.3400000000000007"/>
    <n v="2216"/>
    <n v="12010.72"/>
    <n v="5.42"/>
    <n v="560"/>
    <n v="3992.8"/>
    <n v="7.13"/>
    <n v="8549"/>
    <n v="40501.279999999999"/>
    <x v="1"/>
    <x v="6"/>
    <n v="4.7375459118025498"/>
    <s v="Product2"/>
    <x v="0"/>
    <s v="Growth Year"/>
  </r>
  <r>
    <n v="2279"/>
    <d v="2016-09-04T00:00:00"/>
    <x v="6"/>
    <x v="3"/>
    <x v="3"/>
    <n v="4308"/>
    <n v="13656.36"/>
    <n v="3.17"/>
    <n v="584"/>
    <n v="3702.56"/>
    <n v="6.34"/>
    <n v="4284"/>
    <n v="23219.279999999999"/>
    <n v="5.42"/>
    <n v="479"/>
    <n v="3415.27"/>
    <n v="7.13"/>
    <n v="9655"/>
    <n v="43993.47"/>
    <x v="1"/>
    <x v="0"/>
    <n v="4.5565479026411184"/>
    <s v="Product3"/>
    <x v="0"/>
    <s v="Growth Year"/>
  </r>
  <r>
    <n v="2280"/>
    <d v="2016-09-05T00:00:00"/>
    <x v="6"/>
    <x v="3"/>
    <x v="3"/>
    <n v="7726"/>
    <n v="24491.42"/>
    <n v="3.17"/>
    <n v="3971"/>
    <n v="25176.14"/>
    <n v="6.34"/>
    <n v="502"/>
    <n v="2720.84"/>
    <n v="5.42"/>
    <n v="1291"/>
    <n v="9204.83"/>
    <n v="7.13"/>
    <n v="13490"/>
    <n v="61593.23"/>
    <x v="1"/>
    <x v="1"/>
    <n v="4.5658435878428465"/>
    <s v="Product2"/>
    <x v="0"/>
    <s v="Growth Year"/>
  </r>
  <r>
    <n v="2281"/>
    <d v="2016-09-06T00:00:00"/>
    <x v="6"/>
    <x v="3"/>
    <x v="3"/>
    <n v="1164"/>
    <n v="3689.88"/>
    <n v="3.17"/>
    <n v="2501"/>
    <n v="15856.34"/>
    <n v="6.34"/>
    <n v="4091"/>
    <n v="22173.22"/>
    <n v="5.42"/>
    <n v="1593"/>
    <n v="11358.09"/>
    <n v="7.13"/>
    <n v="9349"/>
    <n v="53077.53"/>
    <x v="1"/>
    <x v="2"/>
    <n v="5.6773483795058297"/>
    <s v="Product3"/>
    <x v="0"/>
    <s v="Growth Year"/>
  </r>
  <r>
    <n v="2282"/>
    <d v="2016-09-07T00:00:00"/>
    <x v="6"/>
    <x v="3"/>
    <x v="3"/>
    <n v="951"/>
    <n v="3014.67"/>
    <n v="3.17"/>
    <n v="3717"/>
    <n v="23565.78"/>
    <n v="6.34"/>
    <n v="5879"/>
    <n v="31864.18"/>
    <n v="5.42"/>
    <n v="1701"/>
    <n v="12128.13"/>
    <n v="7.13"/>
    <n v="12248"/>
    <n v="70572.759999999995"/>
    <x v="1"/>
    <x v="3"/>
    <n v="5.7619823644676682"/>
    <s v="Product3"/>
    <x v="2"/>
    <s v="Growth Year"/>
  </r>
  <r>
    <n v="2283"/>
    <d v="2016-09-08T00:00:00"/>
    <x v="6"/>
    <x v="3"/>
    <x v="3"/>
    <n v="6552"/>
    <n v="20769.84"/>
    <n v="3.17"/>
    <n v="1667"/>
    <n v="10568.78"/>
    <n v="6.3400000000000007"/>
    <n v="808"/>
    <n v="4379.3599999999997"/>
    <n v="5.42"/>
    <n v="1166"/>
    <n v="8313.58"/>
    <n v="7.13"/>
    <n v="10193"/>
    <n v="44031.56"/>
    <x v="1"/>
    <x v="4"/>
    <n v="4.3197841656038456"/>
    <s v="Product1"/>
    <x v="0"/>
    <s v="Growth Year"/>
  </r>
  <r>
    <n v="2284"/>
    <d v="2016-09-09T00:00:00"/>
    <x v="6"/>
    <x v="3"/>
    <x v="3"/>
    <n v="732"/>
    <n v="2320.44"/>
    <n v="3.17"/>
    <n v="354"/>
    <n v="2244.36"/>
    <n v="6.3400000000000007"/>
    <n v="5845"/>
    <n v="31679.9"/>
    <n v="5.42"/>
    <n v="1480"/>
    <n v="10552.4"/>
    <n v="7.13"/>
    <n v="8411"/>
    <n v="46797.1"/>
    <x v="1"/>
    <x v="5"/>
    <n v="5.5637974081559864"/>
    <s v="Product3"/>
    <x v="0"/>
    <s v="Growth Year"/>
  </r>
  <r>
    <n v="2285"/>
    <d v="2016-09-10T00:00:00"/>
    <x v="6"/>
    <x v="3"/>
    <x v="3"/>
    <n v="3246"/>
    <n v="10289.82"/>
    <n v="3.17"/>
    <n v="1705"/>
    <n v="10809.7"/>
    <n v="6.3400000000000007"/>
    <n v="2443"/>
    <n v="13241.06"/>
    <n v="5.42"/>
    <n v="1380"/>
    <n v="9839.4"/>
    <n v="7.13"/>
    <n v="8774"/>
    <n v="44179.98"/>
    <x v="1"/>
    <x v="6"/>
    <n v="5.0353293822657861"/>
    <s v="Product3"/>
    <x v="0"/>
    <s v="Growth Year"/>
  </r>
  <r>
    <n v="2286"/>
    <d v="2016-09-11T00:00:00"/>
    <x v="6"/>
    <x v="3"/>
    <x v="3"/>
    <n v="5250"/>
    <n v="16642.5"/>
    <n v="3.17"/>
    <n v="716"/>
    <n v="4539.4399999999996"/>
    <n v="6.34"/>
    <n v="4234"/>
    <n v="22948.28"/>
    <n v="5.42"/>
    <n v="803"/>
    <n v="5725.39"/>
    <n v="7.1300000000000008"/>
    <n v="11003"/>
    <n v="49855.61"/>
    <x v="1"/>
    <x v="0"/>
    <n v="4.5310924293374537"/>
    <s v="Product3"/>
    <x v="0"/>
    <s v="Growth Year"/>
  </r>
  <r>
    <n v="2287"/>
    <d v="2016-09-12T00:00:00"/>
    <x v="6"/>
    <x v="3"/>
    <x v="3"/>
    <n v="5496"/>
    <n v="17422.32"/>
    <n v="3.17"/>
    <n v="3572"/>
    <n v="22646.48"/>
    <n v="6.34"/>
    <n v="428"/>
    <n v="2319.7600000000002"/>
    <n v="5.4200000000000008"/>
    <n v="1681"/>
    <n v="11985.53"/>
    <n v="7.1300000000000008"/>
    <n v="11177"/>
    <n v="54374.09"/>
    <x v="1"/>
    <x v="1"/>
    <n v="4.864819719065939"/>
    <s v="Product2"/>
    <x v="0"/>
    <s v="Growth Year"/>
  </r>
  <r>
    <n v="2288"/>
    <d v="2016-09-13T00:00:00"/>
    <x v="6"/>
    <x v="3"/>
    <x v="3"/>
    <n v="5260"/>
    <n v="16674.2"/>
    <n v="3.17"/>
    <n v="1059"/>
    <n v="6714.06"/>
    <n v="6.3400000000000007"/>
    <n v="2117"/>
    <n v="11474.14"/>
    <n v="5.42"/>
    <n v="1916"/>
    <n v="13661.08"/>
    <n v="7.13"/>
    <n v="10352"/>
    <n v="48523.48"/>
    <x v="1"/>
    <x v="2"/>
    <n v="4.6873531684698611"/>
    <s v="Product1"/>
    <x v="0"/>
    <s v="Growth Year"/>
  </r>
  <r>
    <n v="2289"/>
    <d v="2016-09-14T00:00:00"/>
    <x v="6"/>
    <x v="3"/>
    <x v="3"/>
    <n v="2398"/>
    <n v="7601.66"/>
    <n v="3.17"/>
    <n v="3891"/>
    <n v="24668.94"/>
    <n v="6.34"/>
    <n v="4634"/>
    <n v="25116.28"/>
    <n v="5.42"/>
    <n v="1125"/>
    <n v="8021.25"/>
    <n v="7.13"/>
    <n v="12048"/>
    <n v="65408.13"/>
    <x v="1"/>
    <x v="3"/>
    <n v="5.4289616533864535"/>
    <s v="Product3"/>
    <x v="0"/>
    <s v="Growth Year"/>
  </r>
  <r>
    <n v="2290"/>
    <d v="2016-09-15T00:00:00"/>
    <x v="6"/>
    <x v="3"/>
    <x v="3"/>
    <n v="2520"/>
    <n v="7988.4"/>
    <n v="3.17"/>
    <n v="3995"/>
    <n v="25328.3"/>
    <n v="6.34"/>
    <n v="2036"/>
    <n v="11035.12"/>
    <n v="5.4200000000000008"/>
    <n v="400"/>
    <n v="2852"/>
    <n v="7.13"/>
    <n v="8951"/>
    <n v="47203.82"/>
    <x v="1"/>
    <x v="4"/>
    <n v="5.2735806055189363"/>
    <s v="Product2"/>
    <x v="0"/>
    <s v="Growth Year"/>
  </r>
  <r>
    <n v="2291"/>
    <d v="2016-09-16T00:00:00"/>
    <x v="6"/>
    <x v="3"/>
    <x v="3"/>
    <n v="6814"/>
    <n v="21600.38"/>
    <n v="3.17"/>
    <n v="1342"/>
    <n v="8508.2800000000007"/>
    <n v="6.3400000000000007"/>
    <n v="464"/>
    <n v="2514.88"/>
    <n v="5.42"/>
    <n v="253"/>
    <n v="1803.89"/>
    <n v="7.1300000000000008"/>
    <n v="8873"/>
    <n v="34427.43"/>
    <x v="1"/>
    <x v="5"/>
    <n v="3.8800214132762312"/>
    <s v="Product1"/>
    <x v="1"/>
    <s v="Growth Year"/>
  </r>
  <r>
    <n v="2292"/>
    <d v="2016-09-17T00:00:00"/>
    <x v="6"/>
    <x v="3"/>
    <x v="3"/>
    <n v="3152"/>
    <n v="9991.84"/>
    <n v="3.17"/>
    <n v="2394"/>
    <n v="15177.96"/>
    <n v="6.34"/>
    <n v="3952"/>
    <n v="21419.84"/>
    <n v="5.42"/>
    <n v="660"/>
    <n v="4705.8"/>
    <n v="7.13"/>
    <n v="10158"/>
    <n v="51295.44"/>
    <x v="1"/>
    <x v="6"/>
    <n v="5.049757826343769"/>
    <s v="Product3"/>
    <x v="0"/>
    <s v="Growth Year"/>
  </r>
  <r>
    <n v="2293"/>
    <d v="2016-09-18T00:00:00"/>
    <x v="6"/>
    <x v="3"/>
    <x v="3"/>
    <n v="4200"/>
    <n v="13314"/>
    <n v="3.17"/>
    <n v="1800"/>
    <n v="11412"/>
    <n v="6.34"/>
    <n v="4816"/>
    <n v="26102.720000000001"/>
    <n v="5.42"/>
    <n v="560"/>
    <n v="3992.8"/>
    <n v="7.13"/>
    <n v="11376"/>
    <n v="54821.52"/>
    <x v="1"/>
    <x v="0"/>
    <n v="4.8190506329113925"/>
    <s v="Product3"/>
    <x v="0"/>
    <s v="Growth Year"/>
  </r>
  <r>
    <n v="2294"/>
    <d v="2016-09-19T00:00:00"/>
    <x v="6"/>
    <x v="3"/>
    <x v="3"/>
    <n v="5110"/>
    <n v="16198.7"/>
    <n v="3.17"/>
    <n v="3307"/>
    <n v="20966.38"/>
    <n v="6.3400000000000007"/>
    <n v="1708"/>
    <n v="9257.36"/>
    <n v="5.42"/>
    <n v="1471"/>
    <n v="10488.23"/>
    <n v="7.13"/>
    <n v="11596"/>
    <n v="56910.67"/>
    <x v="1"/>
    <x v="1"/>
    <n v="4.9077845808899623"/>
    <s v="Product2"/>
    <x v="0"/>
    <s v="Growth Year"/>
  </r>
  <r>
    <n v="2295"/>
    <d v="2016-09-20T00:00:00"/>
    <x v="6"/>
    <x v="3"/>
    <x v="3"/>
    <n v="2515"/>
    <n v="7972.55"/>
    <n v="3.17"/>
    <n v="3798"/>
    <n v="24079.32"/>
    <n v="6.34"/>
    <n v="1971"/>
    <n v="10682.82"/>
    <n v="5.42"/>
    <n v="400"/>
    <n v="2852"/>
    <n v="7.13"/>
    <n v="8684"/>
    <n v="45586.69"/>
    <x v="1"/>
    <x v="2"/>
    <n v="5.2495036849378174"/>
    <s v="Product2"/>
    <x v="0"/>
    <s v="Growth Year"/>
  </r>
  <r>
    <n v="2296"/>
    <d v="2016-09-21T00:00:00"/>
    <x v="6"/>
    <x v="3"/>
    <x v="3"/>
    <n v="4385"/>
    <n v="13900.45"/>
    <n v="3.17"/>
    <n v="1687"/>
    <n v="10695.58"/>
    <n v="6.34"/>
    <n v="2148"/>
    <n v="11642.16"/>
    <n v="5.42"/>
    <n v="486"/>
    <n v="3465.18"/>
    <n v="7.13"/>
    <n v="8706"/>
    <n v="39703.370000000003"/>
    <x v="1"/>
    <x v="3"/>
    <n v="4.5604606018837588"/>
    <s v="Product1"/>
    <x v="1"/>
    <s v="Growth Year"/>
  </r>
  <r>
    <n v="2297"/>
    <d v="2016-09-22T00:00:00"/>
    <x v="6"/>
    <x v="3"/>
    <x v="3"/>
    <n v="1661"/>
    <n v="5265.37"/>
    <n v="3.17"/>
    <n v="2689"/>
    <n v="17048.259999999998"/>
    <n v="6.339999999999999"/>
    <n v="558"/>
    <n v="3024.36"/>
    <n v="5.42"/>
    <n v="568"/>
    <n v="4049.84"/>
    <n v="7.13"/>
    <n v="5476"/>
    <n v="29387.83"/>
    <x v="1"/>
    <x v="4"/>
    <n v="5.3666599707815923"/>
    <s v="Product2"/>
    <x v="1"/>
    <s v="Growth Year"/>
  </r>
  <r>
    <n v="2298"/>
    <d v="2016-09-23T00:00:00"/>
    <x v="6"/>
    <x v="3"/>
    <x v="3"/>
    <n v="1161"/>
    <n v="3680.37"/>
    <n v="3.17"/>
    <n v="1633"/>
    <n v="10353.219999999999"/>
    <n v="6.34"/>
    <n v="4562"/>
    <n v="24726.04"/>
    <n v="5.42"/>
    <n v="1634"/>
    <n v="11650.42"/>
    <n v="7.13"/>
    <n v="8990"/>
    <n v="50410.05"/>
    <x v="1"/>
    <x v="5"/>
    <n v="5.6073470522803115"/>
    <s v="Product3"/>
    <x v="0"/>
    <s v="Growth Year"/>
  </r>
  <r>
    <n v="2299"/>
    <d v="2016-09-24T00:00:00"/>
    <x v="6"/>
    <x v="3"/>
    <x v="3"/>
    <n v="3903"/>
    <n v="12372.51"/>
    <n v="3.17"/>
    <n v="2929"/>
    <n v="18569.86"/>
    <n v="6.34"/>
    <n v="1546"/>
    <n v="8379.32"/>
    <n v="5.42"/>
    <n v="1989"/>
    <n v="14181.57"/>
    <n v="7.13"/>
    <n v="10367"/>
    <n v="53503.26"/>
    <x v="1"/>
    <x v="6"/>
    <n v="5.1609202276454136"/>
    <s v="Product2"/>
    <x v="0"/>
    <s v="Growth Year"/>
  </r>
  <r>
    <n v="2300"/>
    <d v="2016-09-25T00:00:00"/>
    <x v="6"/>
    <x v="3"/>
    <x v="3"/>
    <n v="3248"/>
    <n v="10296.16"/>
    <n v="3.17"/>
    <n v="1594"/>
    <n v="10105.959999999999"/>
    <n v="6.34"/>
    <n v="2211"/>
    <n v="11983.62"/>
    <n v="5.42"/>
    <n v="1153"/>
    <n v="8220.89"/>
    <n v="7.13"/>
    <n v="8206"/>
    <n v="40606.629999999997"/>
    <x v="1"/>
    <x v="0"/>
    <n v="4.948407262978308"/>
    <s v="Product3"/>
    <x v="0"/>
    <s v="Growth Year"/>
  </r>
  <r>
    <n v="2301"/>
    <d v="2016-09-26T00:00:00"/>
    <x v="6"/>
    <x v="3"/>
    <x v="3"/>
    <n v="1713"/>
    <n v="5430.21"/>
    <n v="3.17"/>
    <n v="435"/>
    <n v="2757.9"/>
    <n v="6.34"/>
    <n v="751"/>
    <n v="4070.42"/>
    <n v="5.42"/>
    <n v="741"/>
    <n v="5283.33"/>
    <n v="7.13"/>
    <n v="3640"/>
    <n v="17541.86"/>
    <x v="1"/>
    <x v="1"/>
    <n v="4.8191923076923082"/>
    <s v="Product1"/>
    <x v="1"/>
    <s v="Growth Year"/>
  </r>
  <r>
    <n v="2302"/>
    <d v="2016-09-27T00:00:00"/>
    <x v="6"/>
    <x v="3"/>
    <x v="3"/>
    <n v="828"/>
    <n v="2624.76"/>
    <n v="3.17"/>
    <n v="1411"/>
    <n v="8945.74"/>
    <n v="6.34"/>
    <n v="595"/>
    <n v="3224.9"/>
    <n v="5.42"/>
    <n v="355"/>
    <n v="2531.15"/>
    <n v="7.13"/>
    <n v="3189"/>
    <n v="17326.55"/>
    <x v="1"/>
    <x v="2"/>
    <n v="5.4332235810598934"/>
    <s v="Product2"/>
    <x v="1"/>
    <s v="Growth Year"/>
  </r>
  <r>
    <n v="2303"/>
    <d v="2016-09-28T00:00:00"/>
    <x v="6"/>
    <x v="3"/>
    <x v="3"/>
    <n v="775"/>
    <n v="2456.75"/>
    <n v="3.17"/>
    <n v="3572"/>
    <n v="22646.48"/>
    <n v="6.34"/>
    <n v="581"/>
    <n v="3149.02"/>
    <n v="5.42"/>
    <n v="1910"/>
    <n v="13618.3"/>
    <n v="7.13"/>
    <n v="6838"/>
    <n v="41870.550000000003"/>
    <x v="1"/>
    <x v="3"/>
    <n v="6.1232158525884763"/>
    <s v="Product2"/>
    <x v="0"/>
    <s v="Growth Year"/>
  </r>
  <r>
    <n v="2304"/>
    <d v="2016-09-29T00:00:00"/>
    <x v="6"/>
    <x v="3"/>
    <x v="3"/>
    <n v="3794"/>
    <n v="12026.98"/>
    <n v="3.17"/>
    <n v="3166"/>
    <n v="20072.439999999999"/>
    <n v="6.34"/>
    <n v="657"/>
    <n v="3560.94"/>
    <n v="5.42"/>
    <n v="395"/>
    <n v="2816.35"/>
    <n v="7.13"/>
    <n v="8012"/>
    <n v="38476.71"/>
    <x v="1"/>
    <x v="4"/>
    <n v="4.8023851722416371"/>
    <s v="Product2"/>
    <x v="1"/>
    <s v="Growth Year"/>
  </r>
  <r>
    <n v="2305"/>
    <d v="2016-09-30T00:00:00"/>
    <x v="6"/>
    <x v="3"/>
    <x v="3"/>
    <n v="1496"/>
    <n v="4742.32"/>
    <n v="3.17"/>
    <n v="2960"/>
    <n v="18766.400000000001"/>
    <n v="6.3400000000000007"/>
    <n v="5491"/>
    <n v="29761.22"/>
    <n v="5.42"/>
    <n v="1346"/>
    <n v="9596.98"/>
    <n v="7.13"/>
    <n v="11293"/>
    <n v="62866.92"/>
    <x v="1"/>
    <x v="5"/>
    <n v="5.5668927654299125"/>
    <s v="Product3"/>
    <x v="0"/>
    <s v="Growth Year"/>
  </r>
  <r>
    <n v="2306"/>
    <d v="2016-10-01T00:00:00"/>
    <x v="6"/>
    <x v="4"/>
    <x v="4"/>
    <n v="688"/>
    <n v="2180.96"/>
    <n v="3.17"/>
    <n v="1000"/>
    <n v="6340"/>
    <n v="6.34"/>
    <n v="3169"/>
    <n v="17175.98"/>
    <n v="5.42"/>
    <n v="1460"/>
    <n v="10409.799999999999"/>
    <n v="7.13"/>
    <n v="6317"/>
    <n v="36106.74"/>
    <x v="2"/>
    <x v="6"/>
    <n v="5.715804970713946"/>
    <s v="Product3"/>
    <x v="1"/>
    <s v="Growth Year"/>
  </r>
  <r>
    <n v="2307"/>
    <d v="2016-10-02T00:00:00"/>
    <x v="6"/>
    <x v="4"/>
    <x v="4"/>
    <n v="4720"/>
    <n v="14962.4"/>
    <n v="3.17"/>
    <n v="3583"/>
    <n v="22716.22"/>
    <n v="6.3400000000000007"/>
    <n v="2766"/>
    <n v="14991.72"/>
    <n v="5.42"/>
    <n v="1275"/>
    <n v="9090.75"/>
    <n v="7.13"/>
    <n v="12344"/>
    <n v="61761.09"/>
    <x v="2"/>
    <x v="0"/>
    <n v="5.0033287427090078"/>
    <s v="Product2"/>
    <x v="0"/>
    <s v="Growth Year"/>
  </r>
  <r>
    <n v="2308"/>
    <d v="2016-10-03T00:00:00"/>
    <x v="6"/>
    <x v="4"/>
    <x v="4"/>
    <n v="6389"/>
    <n v="20253.13"/>
    <n v="3.17"/>
    <n v="2834"/>
    <n v="17967.560000000001"/>
    <n v="6.3400000000000007"/>
    <n v="1792"/>
    <n v="9712.64"/>
    <n v="5.42"/>
    <n v="604"/>
    <n v="4306.5200000000004"/>
    <n v="7.1300000000000008"/>
    <n v="11619"/>
    <n v="52239.85"/>
    <x v="2"/>
    <x v="1"/>
    <n v="4.4960710904552883"/>
    <s v="Product1"/>
    <x v="0"/>
    <s v="Growth Year"/>
  </r>
  <r>
    <n v="2309"/>
    <d v="2016-10-04T00:00:00"/>
    <x v="6"/>
    <x v="4"/>
    <x v="4"/>
    <n v="4710"/>
    <n v="14930.7"/>
    <n v="3.17"/>
    <n v="2984"/>
    <n v="18918.560000000001"/>
    <n v="6.3400000000000007"/>
    <n v="856"/>
    <n v="4639.5200000000004"/>
    <n v="5.4200000000000008"/>
    <n v="1829"/>
    <n v="13040.77"/>
    <n v="7.13"/>
    <n v="10379"/>
    <n v="51529.55"/>
    <x v="2"/>
    <x v="2"/>
    <n v="4.9647894787551792"/>
    <s v="Product2"/>
    <x v="0"/>
    <s v="Growth Year"/>
  </r>
  <r>
    <n v="2310"/>
    <d v="2016-10-05T00:00:00"/>
    <x v="6"/>
    <x v="4"/>
    <x v="4"/>
    <n v="4718"/>
    <n v="14956.06"/>
    <n v="3.17"/>
    <n v="3983"/>
    <n v="25252.22"/>
    <n v="6.34"/>
    <n v="5502"/>
    <n v="29820.84"/>
    <n v="5.42"/>
    <n v="739"/>
    <n v="5269.07"/>
    <n v="7.13"/>
    <n v="14942"/>
    <n v="75298.19"/>
    <x v="2"/>
    <x v="3"/>
    <n v="5.0393648775264355"/>
    <s v="Product3"/>
    <x v="2"/>
    <s v="Growth Year"/>
  </r>
  <r>
    <n v="2311"/>
    <d v="2016-10-06T00:00:00"/>
    <x v="6"/>
    <x v="4"/>
    <x v="4"/>
    <n v="7890"/>
    <n v="25011.3"/>
    <n v="3.17"/>
    <n v="851"/>
    <n v="5395.34"/>
    <n v="6.34"/>
    <n v="5129"/>
    <n v="27799.18"/>
    <n v="5.42"/>
    <n v="1237"/>
    <n v="8819.81"/>
    <n v="7.13"/>
    <n v="15107"/>
    <n v="67025.63"/>
    <x v="2"/>
    <x v="4"/>
    <n v="4.4367266829946388"/>
    <s v="Product3"/>
    <x v="0"/>
    <s v="Growth Year"/>
  </r>
  <r>
    <n v="2312"/>
    <d v="2016-10-07T00:00:00"/>
    <x v="6"/>
    <x v="4"/>
    <x v="4"/>
    <n v="6223"/>
    <n v="19726.91"/>
    <n v="3.17"/>
    <n v="1237"/>
    <n v="7842.58"/>
    <n v="6.34"/>
    <n v="5016"/>
    <n v="27186.720000000001"/>
    <n v="5.42"/>
    <n v="1234"/>
    <n v="8798.42"/>
    <n v="7.13"/>
    <n v="13710"/>
    <n v="63554.63"/>
    <x v="2"/>
    <x v="5"/>
    <n v="4.6356404084609775"/>
    <s v="Product3"/>
    <x v="0"/>
    <s v="Growth Year"/>
  </r>
  <r>
    <n v="2313"/>
    <d v="2016-10-08T00:00:00"/>
    <x v="6"/>
    <x v="4"/>
    <x v="4"/>
    <n v="1171"/>
    <n v="3712.07"/>
    <n v="3.17"/>
    <n v="3333"/>
    <n v="21131.22"/>
    <n v="6.3400000000000007"/>
    <n v="4976"/>
    <n v="26969.919999999998"/>
    <n v="5.42"/>
    <n v="1801"/>
    <n v="12841.13"/>
    <n v="7.13"/>
    <n v="11281"/>
    <n v="64654.34"/>
    <x v="2"/>
    <x v="6"/>
    <n v="5.7312596401028273"/>
    <s v="Product3"/>
    <x v="0"/>
    <s v="Growth Year"/>
  </r>
  <r>
    <n v="2314"/>
    <d v="2016-10-09T00:00:00"/>
    <x v="6"/>
    <x v="4"/>
    <x v="4"/>
    <n v="4365"/>
    <n v="13837.05"/>
    <n v="3.17"/>
    <n v="2354"/>
    <n v="14924.36"/>
    <n v="6.34"/>
    <n v="4786"/>
    <n v="25940.12"/>
    <n v="5.42"/>
    <n v="611"/>
    <n v="4356.43"/>
    <n v="7.1300000000000008"/>
    <n v="12116"/>
    <n v="59057.96"/>
    <x v="2"/>
    <x v="0"/>
    <n v="4.8743776824034333"/>
    <s v="Product3"/>
    <x v="0"/>
    <s v="Growth Year"/>
  </r>
  <r>
    <n v="2315"/>
    <d v="2016-10-10T00:00:00"/>
    <x v="6"/>
    <x v="4"/>
    <x v="4"/>
    <n v="4517"/>
    <n v="14318.89"/>
    <n v="3.17"/>
    <n v="698"/>
    <n v="4425.32"/>
    <n v="6.34"/>
    <n v="3215"/>
    <n v="17425.3"/>
    <n v="5.42"/>
    <n v="490"/>
    <n v="3493.7"/>
    <n v="7.13"/>
    <n v="8920"/>
    <n v="39663.21"/>
    <x v="2"/>
    <x v="1"/>
    <n v="4.4465482062780266"/>
    <s v="Product3"/>
    <x v="1"/>
    <s v="Growth Year"/>
  </r>
  <r>
    <n v="2316"/>
    <d v="2016-10-11T00:00:00"/>
    <x v="6"/>
    <x v="4"/>
    <x v="4"/>
    <n v="3968"/>
    <n v="12578.56"/>
    <n v="3.17"/>
    <n v="2288"/>
    <n v="14505.92"/>
    <n v="6.34"/>
    <n v="2973"/>
    <n v="16113.66"/>
    <n v="5.42"/>
    <n v="1835"/>
    <n v="13083.55"/>
    <n v="7.13"/>
    <n v="11064"/>
    <n v="56281.69"/>
    <x v="2"/>
    <x v="2"/>
    <n v="5.0869206435285612"/>
    <s v="Product3"/>
    <x v="0"/>
    <s v="Growth Year"/>
  </r>
  <r>
    <n v="2317"/>
    <d v="2016-10-12T00:00:00"/>
    <x v="6"/>
    <x v="4"/>
    <x v="4"/>
    <n v="7081"/>
    <n v="22446.77"/>
    <n v="3.17"/>
    <n v="3222"/>
    <n v="20427.48"/>
    <n v="6.34"/>
    <n v="983"/>
    <n v="5327.86"/>
    <n v="5.42"/>
    <n v="1770"/>
    <n v="12620.1"/>
    <n v="7.13"/>
    <n v="13056"/>
    <n v="60822.21"/>
    <x v="2"/>
    <x v="3"/>
    <n v="4.6585638786764703"/>
    <s v="Product1"/>
    <x v="0"/>
    <s v="Growth Year"/>
  </r>
  <r>
    <n v="2318"/>
    <d v="2016-10-13T00:00:00"/>
    <x v="6"/>
    <x v="4"/>
    <x v="4"/>
    <n v="1058"/>
    <n v="3353.86"/>
    <n v="3.17"/>
    <n v="3450"/>
    <n v="21873"/>
    <n v="6.34"/>
    <n v="1653"/>
    <n v="8959.26"/>
    <n v="5.42"/>
    <n v="515"/>
    <n v="3671.95"/>
    <n v="7.13"/>
    <n v="6676"/>
    <n v="37858.07"/>
    <x v="2"/>
    <x v="4"/>
    <n v="5.6707714200119828"/>
    <s v="Product2"/>
    <x v="1"/>
    <s v="Growth Year"/>
  </r>
  <r>
    <n v="2319"/>
    <d v="2016-10-14T00:00:00"/>
    <x v="6"/>
    <x v="4"/>
    <x v="4"/>
    <n v="6565"/>
    <n v="20811.05"/>
    <n v="3.17"/>
    <n v="642"/>
    <n v="4070.28"/>
    <n v="6.3400000000000007"/>
    <n v="4151"/>
    <n v="22498.42"/>
    <n v="5.42"/>
    <n v="936"/>
    <n v="6673.68"/>
    <n v="7.13"/>
    <n v="12294"/>
    <n v="54053.43"/>
    <x v="2"/>
    <x v="5"/>
    <n v="4.3967325524646172"/>
    <s v="Product3"/>
    <x v="0"/>
    <s v="Growth Year"/>
  </r>
  <r>
    <n v="2320"/>
    <d v="2016-10-15T00:00:00"/>
    <x v="6"/>
    <x v="4"/>
    <x v="4"/>
    <n v="2348"/>
    <n v="7443.16"/>
    <n v="3.17"/>
    <n v="1974"/>
    <n v="12515.16"/>
    <n v="6.34"/>
    <n v="3405"/>
    <n v="18455.099999999999"/>
    <n v="5.42"/>
    <n v="274"/>
    <n v="1953.62"/>
    <n v="7.13"/>
    <n v="8001"/>
    <n v="40367.040000000001"/>
    <x v="2"/>
    <x v="6"/>
    <n v="5.0452493438320207"/>
    <s v="Product3"/>
    <x v="0"/>
    <s v="Growth Year"/>
  </r>
  <r>
    <n v="2321"/>
    <d v="2016-10-16T00:00:00"/>
    <x v="6"/>
    <x v="4"/>
    <x v="4"/>
    <n v="3151"/>
    <n v="9988.67"/>
    <n v="3.17"/>
    <n v="667"/>
    <n v="4228.78"/>
    <n v="6.34"/>
    <n v="2420"/>
    <n v="13116.4"/>
    <n v="5.42"/>
    <n v="1511"/>
    <n v="10773.43"/>
    <n v="7.13"/>
    <n v="7749"/>
    <n v="38107.279999999999"/>
    <x v="2"/>
    <x v="0"/>
    <n v="4.9177029294102459"/>
    <s v="Product3"/>
    <x v="1"/>
    <s v="Growth Year"/>
  </r>
  <r>
    <n v="2322"/>
    <d v="2016-10-17T00:00:00"/>
    <x v="6"/>
    <x v="4"/>
    <x v="4"/>
    <n v="1015"/>
    <n v="3217.55"/>
    <n v="3.17"/>
    <n v="1995"/>
    <n v="12648.3"/>
    <n v="6.34"/>
    <n v="1272"/>
    <n v="6894.24"/>
    <n v="5.42"/>
    <n v="387"/>
    <n v="2759.31"/>
    <n v="7.13"/>
    <n v="4669"/>
    <n v="25519.4"/>
    <x v="2"/>
    <x v="1"/>
    <n v="5.4657100021417868"/>
    <s v="Product2"/>
    <x v="1"/>
    <s v="Growth Year"/>
  </r>
  <r>
    <n v="2323"/>
    <d v="2016-10-18T00:00:00"/>
    <x v="6"/>
    <x v="4"/>
    <x v="4"/>
    <n v="670"/>
    <n v="2123.9"/>
    <n v="3.17"/>
    <n v="1641"/>
    <n v="10403.94"/>
    <n v="6.3400000000000007"/>
    <n v="5074"/>
    <n v="27501.08"/>
    <n v="5.42"/>
    <n v="1942"/>
    <n v="13846.46"/>
    <n v="7.13"/>
    <n v="9327"/>
    <n v="53875.38"/>
    <x v="2"/>
    <x v="2"/>
    <n v="5.7762817626246381"/>
    <s v="Product3"/>
    <x v="0"/>
    <s v="Growth Year"/>
  </r>
  <r>
    <n v="2324"/>
    <d v="2016-10-19T00:00:00"/>
    <x v="6"/>
    <x v="4"/>
    <x v="4"/>
    <n v="3222"/>
    <n v="10213.74"/>
    <n v="3.17"/>
    <n v="559"/>
    <n v="3544.06"/>
    <n v="6.34"/>
    <n v="4903"/>
    <n v="26574.26"/>
    <n v="5.42"/>
    <n v="542"/>
    <n v="3864.46"/>
    <n v="7.13"/>
    <n v="9226"/>
    <n v="44196.52"/>
    <x v="2"/>
    <x v="3"/>
    <n v="4.7904313895512676"/>
    <s v="Product3"/>
    <x v="0"/>
    <s v="Growth Year"/>
  </r>
  <r>
    <n v="2325"/>
    <d v="2016-10-20T00:00:00"/>
    <x v="6"/>
    <x v="4"/>
    <x v="4"/>
    <n v="3962"/>
    <n v="12559.54"/>
    <n v="3.17"/>
    <n v="348"/>
    <n v="2206.3200000000002"/>
    <n v="6.3400000000000007"/>
    <n v="4050"/>
    <n v="21951"/>
    <n v="5.42"/>
    <n v="690"/>
    <n v="4919.7"/>
    <n v="7.13"/>
    <n v="9050"/>
    <n v="41636.559999999998"/>
    <x v="2"/>
    <x v="4"/>
    <n v="4.6007248618784526"/>
    <s v="Product3"/>
    <x v="0"/>
    <s v="Growth Year"/>
  </r>
  <r>
    <n v="2326"/>
    <d v="2016-10-21T00:00:00"/>
    <x v="6"/>
    <x v="4"/>
    <x v="4"/>
    <n v="3028"/>
    <n v="9598.76"/>
    <n v="3.17"/>
    <n v="2830"/>
    <n v="17942.2"/>
    <n v="6.34"/>
    <n v="2013"/>
    <n v="10910.46"/>
    <n v="5.42"/>
    <n v="260"/>
    <n v="1853.8"/>
    <n v="7.13"/>
    <n v="8131"/>
    <n v="40305.22"/>
    <x v="2"/>
    <x v="5"/>
    <n v="4.9569819210429227"/>
    <s v="Product2"/>
    <x v="0"/>
    <s v="Growth Year"/>
  </r>
  <r>
    <n v="2327"/>
    <d v="2016-10-22T00:00:00"/>
    <x v="6"/>
    <x v="4"/>
    <x v="4"/>
    <n v="3961"/>
    <n v="12556.37"/>
    <n v="3.17"/>
    <n v="2621"/>
    <n v="16617.14"/>
    <n v="6.34"/>
    <n v="1555"/>
    <n v="8428.1"/>
    <n v="5.42"/>
    <n v="1903"/>
    <n v="13568.39"/>
    <n v="7.13"/>
    <n v="10040"/>
    <n v="51170"/>
    <x v="2"/>
    <x v="6"/>
    <n v="5.0966135458167328"/>
    <s v="Product2"/>
    <x v="0"/>
    <s v="Growth Year"/>
  </r>
  <r>
    <n v="2328"/>
    <d v="2016-10-23T00:00:00"/>
    <x v="6"/>
    <x v="4"/>
    <x v="4"/>
    <n v="1829"/>
    <n v="5797.93"/>
    <n v="3.17"/>
    <n v="3452"/>
    <n v="21885.68"/>
    <n v="6.34"/>
    <n v="2300"/>
    <n v="12466"/>
    <n v="5.42"/>
    <n v="1148"/>
    <n v="8185.24"/>
    <n v="7.13"/>
    <n v="8729"/>
    <n v="48334.85"/>
    <x v="2"/>
    <x v="0"/>
    <n v="5.5372723106885093"/>
    <s v="Product2"/>
    <x v="0"/>
    <s v="Growth Year"/>
  </r>
  <r>
    <n v="2329"/>
    <d v="2016-10-24T00:00:00"/>
    <x v="6"/>
    <x v="4"/>
    <x v="4"/>
    <n v="6009"/>
    <n v="19048.53"/>
    <n v="3.17"/>
    <n v="3261"/>
    <n v="20674.740000000002"/>
    <n v="6.3400000000000007"/>
    <n v="515"/>
    <n v="2791.3"/>
    <n v="5.42"/>
    <n v="1292"/>
    <n v="9211.9599999999991"/>
    <n v="7.129999999999999"/>
    <n v="11077"/>
    <n v="51726.53"/>
    <x v="2"/>
    <x v="1"/>
    <n v="4.6697237519183892"/>
    <s v="Product2"/>
    <x v="0"/>
    <s v="Growth Year"/>
  </r>
  <r>
    <n v="2330"/>
    <d v="2016-10-25T00:00:00"/>
    <x v="6"/>
    <x v="4"/>
    <x v="4"/>
    <n v="1163"/>
    <n v="3686.71"/>
    <n v="3.17"/>
    <n v="2127"/>
    <n v="13485.18"/>
    <n v="6.34"/>
    <n v="1522"/>
    <n v="8249.24"/>
    <n v="5.42"/>
    <n v="988"/>
    <n v="7044.44"/>
    <n v="7.13"/>
    <n v="5800"/>
    <n v="32465.57"/>
    <x v="2"/>
    <x v="2"/>
    <n v="5.5975120689655169"/>
    <s v="Product2"/>
    <x v="1"/>
    <s v="Growth Year"/>
  </r>
  <r>
    <n v="2331"/>
    <d v="2016-10-26T00:00:00"/>
    <x v="6"/>
    <x v="4"/>
    <x v="4"/>
    <n v="2308"/>
    <n v="7316.36"/>
    <n v="3.17"/>
    <n v="3832"/>
    <n v="24294.880000000001"/>
    <n v="6.34"/>
    <n v="3304"/>
    <n v="17907.68"/>
    <n v="5.42"/>
    <n v="760"/>
    <n v="5418.8"/>
    <n v="7.13"/>
    <n v="10204"/>
    <n v="54937.72"/>
    <x v="2"/>
    <x v="3"/>
    <n v="5.3839396315170527"/>
    <s v="Product2"/>
    <x v="0"/>
    <s v="Growth Year"/>
  </r>
  <r>
    <n v="2332"/>
    <d v="2016-10-27T00:00:00"/>
    <x v="6"/>
    <x v="4"/>
    <x v="4"/>
    <n v="6864"/>
    <n v="21758.880000000001"/>
    <n v="3.17"/>
    <n v="3146"/>
    <n v="19945.64"/>
    <n v="6.34"/>
    <n v="4267"/>
    <n v="23127.14"/>
    <n v="5.42"/>
    <n v="1942"/>
    <n v="13846.46"/>
    <n v="7.13"/>
    <n v="16219"/>
    <n v="78678.12"/>
    <x v="2"/>
    <x v="4"/>
    <n v="4.8509846476354888"/>
    <s v="Product3"/>
    <x v="2"/>
    <s v="Growth Year"/>
  </r>
  <r>
    <n v="2333"/>
    <d v="2016-10-28T00:00:00"/>
    <x v="6"/>
    <x v="4"/>
    <x v="4"/>
    <n v="6617"/>
    <n v="20975.89"/>
    <n v="3.17"/>
    <n v="2280"/>
    <n v="14455.2"/>
    <n v="6.3400000000000007"/>
    <n v="2261"/>
    <n v="12254.62"/>
    <n v="5.42"/>
    <n v="1549"/>
    <n v="11044.37"/>
    <n v="7.1300000000000008"/>
    <n v="12707"/>
    <n v="58730.080000000002"/>
    <x v="2"/>
    <x v="5"/>
    <n v="4.6218682615881015"/>
    <s v="Product1"/>
    <x v="0"/>
    <s v="Growth Year"/>
  </r>
  <r>
    <n v="2334"/>
    <d v="2016-10-29T00:00:00"/>
    <x v="6"/>
    <x v="4"/>
    <x v="4"/>
    <n v="4018"/>
    <n v="12737.06"/>
    <n v="3.17"/>
    <n v="2068"/>
    <n v="13111.12"/>
    <n v="6.3400000000000007"/>
    <n v="4079"/>
    <n v="22108.18"/>
    <n v="5.42"/>
    <n v="790"/>
    <n v="5632.7"/>
    <n v="7.13"/>
    <n v="10955"/>
    <n v="53589.06"/>
    <x v="2"/>
    <x v="6"/>
    <n v="4.8917444089456863"/>
    <s v="Product3"/>
    <x v="0"/>
    <s v="Growth Year"/>
  </r>
  <r>
    <n v="2335"/>
    <d v="2016-10-30T00:00:00"/>
    <x v="6"/>
    <x v="4"/>
    <x v="4"/>
    <n v="902"/>
    <n v="2859.34"/>
    <n v="3.17"/>
    <n v="2024"/>
    <n v="12832.16"/>
    <n v="6.34"/>
    <n v="953"/>
    <n v="5165.26"/>
    <n v="5.42"/>
    <n v="1678"/>
    <n v="11964.14"/>
    <n v="7.13"/>
    <n v="5557"/>
    <n v="32820.9"/>
    <x v="2"/>
    <x v="0"/>
    <n v="5.9062263811409039"/>
    <s v="Product2"/>
    <x v="1"/>
    <s v="Growth Year"/>
  </r>
  <r>
    <n v="2336"/>
    <d v="2016-11-01T00:00:00"/>
    <x v="6"/>
    <x v="5"/>
    <x v="5"/>
    <n v="3125"/>
    <n v="9906.25"/>
    <n v="3.17"/>
    <n v="2582"/>
    <n v="16369.88"/>
    <n v="6.34"/>
    <n v="406"/>
    <n v="2200.52"/>
    <n v="5.42"/>
    <n v="648"/>
    <n v="4620.24"/>
    <n v="7.13"/>
    <n v="6761"/>
    <n v="33096.89"/>
    <x v="2"/>
    <x v="2"/>
    <n v="4.8952654932702266"/>
    <s v="Product2"/>
    <x v="1"/>
    <s v="Growth Year"/>
  </r>
  <r>
    <n v="2337"/>
    <d v="2016-11-02T00:00:00"/>
    <x v="6"/>
    <x v="5"/>
    <x v="5"/>
    <n v="2390"/>
    <n v="7576.3"/>
    <n v="3.17"/>
    <n v="2817"/>
    <n v="17859.78"/>
    <n v="6.34"/>
    <n v="1793"/>
    <n v="9718.06"/>
    <n v="5.42"/>
    <n v="707"/>
    <n v="5040.91"/>
    <n v="7.13"/>
    <n v="7707"/>
    <n v="40195.050000000003"/>
    <x v="2"/>
    <x v="3"/>
    <n v="5.2153950953678478"/>
    <s v="Product2"/>
    <x v="0"/>
    <s v="Growth Year"/>
  </r>
  <r>
    <n v="2338"/>
    <d v="2016-11-03T00:00:00"/>
    <x v="6"/>
    <x v="5"/>
    <x v="5"/>
    <n v="2348"/>
    <n v="7443.16"/>
    <n v="3.17"/>
    <n v="618"/>
    <n v="3918.12"/>
    <n v="6.34"/>
    <n v="1912"/>
    <n v="10363.040000000001"/>
    <n v="5.4200000000000008"/>
    <n v="1004"/>
    <n v="7158.52"/>
    <n v="7.1300000000000008"/>
    <n v="5882"/>
    <n v="28882.84"/>
    <x v="2"/>
    <x v="4"/>
    <n v="4.9103774226453591"/>
    <s v="Product3"/>
    <x v="1"/>
    <s v="Growth Year"/>
  </r>
  <r>
    <n v="2339"/>
    <d v="2016-11-04T00:00:00"/>
    <x v="6"/>
    <x v="5"/>
    <x v="5"/>
    <n v="3857"/>
    <n v="12226.69"/>
    <n v="3.17"/>
    <n v="353"/>
    <n v="2238.02"/>
    <n v="6.34"/>
    <n v="5416"/>
    <n v="29354.720000000001"/>
    <n v="5.42"/>
    <n v="1524"/>
    <n v="10866.12"/>
    <n v="7.1300000000000008"/>
    <n v="11150"/>
    <n v="54685.55"/>
    <x v="2"/>
    <x v="5"/>
    <n v="4.9045336322869959"/>
    <s v="Product3"/>
    <x v="0"/>
    <s v="Growth Year"/>
  </r>
  <r>
    <n v="2340"/>
    <d v="2016-11-05T00:00:00"/>
    <x v="6"/>
    <x v="5"/>
    <x v="5"/>
    <n v="6250"/>
    <n v="19812.5"/>
    <n v="3.17"/>
    <n v="923"/>
    <n v="5851.82"/>
    <n v="6.34"/>
    <n v="5975"/>
    <n v="32384.5"/>
    <n v="5.42"/>
    <n v="1593"/>
    <n v="11358.09"/>
    <n v="7.13"/>
    <n v="14741"/>
    <n v="69406.91"/>
    <x v="2"/>
    <x v="6"/>
    <n v="4.7084261583338991"/>
    <s v="Product3"/>
    <x v="0"/>
    <s v="Growth Year"/>
  </r>
  <r>
    <n v="2341"/>
    <d v="2016-11-06T00:00:00"/>
    <x v="6"/>
    <x v="5"/>
    <x v="5"/>
    <n v="2844"/>
    <n v="9015.48"/>
    <n v="3.17"/>
    <n v="3721"/>
    <n v="23591.14"/>
    <n v="6.34"/>
    <n v="2371"/>
    <n v="12850.82"/>
    <n v="5.42"/>
    <n v="1573"/>
    <n v="11215.49"/>
    <n v="7.13"/>
    <n v="10509"/>
    <n v="56672.93"/>
    <x v="2"/>
    <x v="0"/>
    <n v="5.3927995051860309"/>
    <s v="Product2"/>
    <x v="0"/>
    <s v="Growth Year"/>
  </r>
  <r>
    <n v="2342"/>
    <d v="2016-11-07T00:00:00"/>
    <x v="6"/>
    <x v="5"/>
    <x v="5"/>
    <n v="1898"/>
    <n v="6016.66"/>
    <n v="3.17"/>
    <n v="2737"/>
    <n v="17352.580000000002"/>
    <n v="6.3400000000000007"/>
    <n v="2257"/>
    <n v="12232.94"/>
    <n v="5.42"/>
    <n v="1894"/>
    <n v="13504.22"/>
    <n v="7.13"/>
    <n v="8786"/>
    <n v="49106.400000000001"/>
    <x v="2"/>
    <x v="1"/>
    <n v="5.5891645800136587"/>
    <s v="Product2"/>
    <x v="0"/>
    <s v="Growth Year"/>
  </r>
  <r>
    <n v="2343"/>
    <d v="2016-11-08T00:00:00"/>
    <x v="6"/>
    <x v="5"/>
    <x v="5"/>
    <n v="1374"/>
    <n v="4355.58"/>
    <n v="3.17"/>
    <n v="3429"/>
    <n v="21739.86"/>
    <n v="6.34"/>
    <n v="988"/>
    <n v="5354.96"/>
    <n v="5.42"/>
    <n v="1873"/>
    <n v="13354.49"/>
    <n v="7.13"/>
    <n v="7664"/>
    <n v="44804.89"/>
    <x v="2"/>
    <x v="2"/>
    <n v="5.8461495302713988"/>
    <s v="Product2"/>
    <x v="0"/>
    <s v="Growth Year"/>
  </r>
  <r>
    <n v="2344"/>
    <d v="2016-11-09T00:00:00"/>
    <x v="6"/>
    <x v="5"/>
    <x v="5"/>
    <n v="2369"/>
    <n v="7509.73"/>
    <n v="3.17"/>
    <n v="2378"/>
    <n v="15076.52"/>
    <n v="6.34"/>
    <n v="2358"/>
    <n v="12780.36"/>
    <n v="5.42"/>
    <n v="1388"/>
    <n v="9896.44"/>
    <n v="7.1300000000000008"/>
    <n v="8493"/>
    <n v="45263.05"/>
    <x v="2"/>
    <x v="3"/>
    <n v="5.3294536677263631"/>
    <s v="Product2"/>
    <x v="0"/>
    <s v="Growth Year"/>
  </r>
  <r>
    <n v="2345"/>
    <d v="2016-11-10T00:00:00"/>
    <x v="6"/>
    <x v="5"/>
    <x v="5"/>
    <n v="3146"/>
    <n v="9972.82"/>
    <n v="3.17"/>
    <n v="3986"/>
    <n v="25271.24"/>
    <n v="6.3400000000000007"/>
    <n v="4910"/>
    <n v="26612.2"/>
    <n v="5.42"/>
    <n v="1163"/>
    <n v="8292.19"/>
    <n v="7.1300000000000008"/>
    <n v="13205"/>
    <n v="70148.45"/>
    <x v="2"/>
    <x v="4"/>
    <n v="5.3122642938280951"/>
    <s v="Product3"/>
    <x v="2"/>
    <s v="Growth Year"/>
  </r>
  <r>
    <n v="2346"/>
    <d v="2016-11-11T00:00:00"/>
    <x v="6"/>
    <x v="5"/>
    <x v="5"/>
    <n v="3111"/>
    <n v="9861.8700000000008"/>
    <n v="3.17"/>
    <n v="3198"/>
    <n v="20275.32"/>
    <n v="6.34"/>
    <n v="1388"/>
    <n v="7522.96"/>
    <n v="5.42"/>
    <n v="1400"/>
    <n v="9982"/>
    <n v="7.13"/>
    <n v="9097"/>
    <n v="47642.15"/>
    <x v="2"/>
    <x v="5"/>
    <n v="5.237127624491591"/>
    <s v="Product2"/>
    <x v="0"/>
    <s v="Growth Year"/>
  </r>
  <r>
    <n v="2347"/>
    <d v="2016-11-12T00:00:00"/>
    <x v="6"/>
    <x v="5"/>
    <x v="5"/>
    <n v="3241"/>
    <n v="10273.969999999999"/>
    <n v="3.17"/>
    <n v="2679"/>
    <n v="16984.86"/>
    <n v="6.34"/>
    <n v="4723"/>
    <n v="25598.66"/>
    <n v="5.42"/>
    <n v="687"/>
    <n v="4898.3100000000004"/>
    <n v="7.1300000000000008"/>
    <n v="11330"/>
    <n v="57755.8"/>
    <x v="2"/>
    <x v="6"/>
    <n v="5.0975992939099735"/>
    <s v="Product3"/>
    <x v="0"/>
    <s v="Growth Year"/>
  </r>
  <r>
    <n v="2348"/>
    <d v="2016-11-13T00:00:00"/>
    <x v="6"/>
    <x v="5"/>
    <x v="5"/>
    <n v="809"/>
    <n v="2564.5300000000002"/>
    <n v="3.17"/>
    <n v="2846"/>
    <n v="18043.64"/>
    <n v="6.34"/>
    <n v="3093"/>
    <n v="16764.060000000001"/>
    <n v="5.4200000000000008"/>
    <n v="489"/>
    <n v="3486.57"/>
    <n v="7.13"/>
    <n v="7237"/>
    <n v="40858.800000000003"/>
    <x v="2"/>
    <x v="0"/>
    <n v="5.6458200911980105"/>
    <s v="Product2"/>
    <x v="0"/>
    <s v="Growth Year"/>
  </r>
  <r>
    <n v="2349"/>
    <d v="2016-11-14T00:00:00"/>
    <x v="6"/>
    <x v="5"/>
    <x v="5"/>
    <n v="3162"/>
    <n v="10023.540000000001"/>
    <n v="3.17"/>
    <n v="599"/>
    <n v="3797.66"/>
    <n v="6.34"/>
    <n v="512"/>
    <n v="2775.04"/>
    <n v="5.42"/>
    <n v="253"/>
    <n v="1803.89"/>
    <n v="7.1300000000000008"/>
    <n v="4526"/>
    <n v="18400.13"/>
    <x v="2"/>
    <x v="1"/>
    <n v="4.0654286345558992"/>
    <s v="Product1"/>
    <x v="1"/>
    <s v="Growth Year"/>
  </r>
  <r>
    <n v="2350"/>
    <d v="2016-11-15T00:00:00"/>
    <x v="6"/>
    <x v="5"/>
    <x v="5"/>
    <n v="5461"/>
    <n v="17311.37"/>
    <n v="3.17"/>
    <n v="790"/>
    <n v="5008.6000000000004"/>
    <n v="6.3400000000000007"/>
    <n v="4408"/>
    <n v="23891.360000000001"/>
    <n v="5.42"/>
    <n v="1946"/>
    <n v="13874.98"/>
    <n v="7.13"/>
    <n v="12605"/>
    <n v="60086.31"/>
    <x v="2"/>
    <x v="2"/>
    <n v="4.7668631495438314"/>
    <s v="Product3"/>
    <x v="0"/>
    <s v="Growth Year"/>
  </r>
  <r>
    <n v="2351"/>
    <d v="2016-11-16T00:00:00"/>
    <x v="6"/>
    <x v="5"/>
    <x v="5"/>
    <n v="5909"/>
    <n v="18731.53"/>
    <n v="3.17"/>
    <n v="413"/>
    <n v="2618.42"/>
    <n v="6.34"/>
    <n v="2747"/>
    <n v="14888.74"/>
    <n v="5.42"/>
    <n v="1204"/>
    <n v="8584.52"/>
    <n v="7.1300000000000008"/>
    <n v="10273"/>
    <n v="44823.21"/>
    <x v="2"/>
    <x v="3"/>
    <n v="4.3632054901197312"/>
    <s v="Product1"/>
    <x v="0"/>
    <s v="Growth Year"/>
  </r>
  <r>
    <n v="2352"/>
    <d v="2016-11-17T00:00:00"/>
    <x v="6"/>
    <x v="5"/>
    <x v="5"/>
    <n v="4379"/>
    <n v="13881.43"/>
    <n v="3.17"/>
    <n v="3508"/>
    <n v="22240.720000000001"/>
    <n v="6.3400000000000007"/>
    <n v="4517"/>
    <n v="24482.14"/>
    <n v="5.42"/>
    <n v="1234"/>
    <n v="8798.42"/>
    <n v="7.13"/>
    <n v="13638"/>
    <n v="69402.710000000006"/>
    <x v="2"/>
    <x v="4"/>
    <n v="5.0889213960991349"/>
    <s v="Product3"/>
    <x v="0"/>
    <s v="Growth Year"/>
  </r>
  <r>
    <n v="2353"/>
    <d v="2016-11-18T00:00:00"/>
    <x v="6"/>
    <x v="5"/>
    <x v="5"/>
    <n v="2296"/>
    <n v="7278.32"/>
    <n v="3.17"/>
    <n v="1508"/>
    <n v="9560.7199999999993"/>
    <n v="6.34"/>
    <n v="963"/>
    <n v="5219.46"/>
    <n v="5.42"/>
    <n v="1748"/>
    <n v="12463.24"/>
    <n v="7.13"/>
    <n v="6515"/>
    <n v="34521.74"/>
    <x v="2"/>
    <x v="5"/>
    <n v="5.2988089025326168"/>
    <s v="Product4"/>
    <x v="1"/>
    <s v="Growth Year"/>
  </r>
  <r>
    <n v="2354"/>
    <d v="2016-11-19T00:00:00"/>
    <x v="6"/>
    <x v="5"/>
    <x v="5"/>
    <n v="5871"/>
    <n v="18611.07"/>
    <n v="3.17"/>
    <n v="754"/>
    <n v="4780.3599999999997"/>
    <n v="6.34"/>
    <n v="4962"/>
    <n v="26894.04"/>
    <n v="5.42"/>
    <n v="275"/>
    <n v="1960.75"/>
    <n v="7.13"/>
    <n v="11862"/>
    <n v="52246.22"/>
    <x v="2"/>
    <x v="6"/>
    <n v="4.4045034564154442"/>
    <s v="Product3"/>
    <x v="0"/>
    <s v="Growth Year"/>
  </r>
  <r>
    <n v="2355"/>
    <d v="2016-11-20T00:00:00"/>
    <x v="6"/>
    <x v="5"/>
    <x v="5"/>
    <n v="2742"/>
    <n v="8692.14"/>
    <n v="3.17"/>
    <n v="3692"/>
    <n v="23407.279999999999"/>
    <n v="6.34"/>
    <n v="4350"/>
    <n v="23577"/>
    <n v="5.42"/>
    <n v="1461"/>
    <n v="10416.93"/>
    <n v="7.13"/>
    <n v="12245"/>
    <n v="66093.350000000006"/>
    <x v="2"/>
    <x v="0"/>
    <n v="5.3975786035116382"/>
    <s v="Product3"/>
    <x v="0"/>
    <s v="Growth Year"/>
  </r>
  <r>
    <n v="2356"/>
    <d v="2016-11-21T00:00:00"/>
    <x v="6"/>
    <x v="5"/>
    <x v="5"/>
    <n v="4476"/>
    <n v="14188.92"/>
    <n v="3.17"/>
    <n v="1091"/>
    <n v="6916.94"/>
    <n v="6.34"/>
    <n v="4240"/>
    <n v="22980.799999999999"/>
    <n v="5.42"/>
    <n v="1776"/>
    <n v="12662.88"/>
    <n v="7.13"/>
    <n v="11583"/>
    <n v="56749.54"/>
    <x v="2"/>
    <x v="1"/>
    <n v="4.8993818527151864"/>
    <s v="Product3"/>
    <x v="0"/>
    <s v="Growth Year"/>
  </r>
  <r>
    <n v="2357"/>
    <d v="2016-11-22T00:00:00"/>
    <x v="6"/>
    <x v="5"/>
    <x v="5"/>
    <n v="4201"/>
    <n v="13317.17"/>
    <n v="3.17"/>
    <n v="3747"/>
    <n v="23755.98"/>
    <n v="6.34"/>
    <n v="1135"/>
    <n v="6151.7"/>
    <n v="5.42"/>
    <n v="1411"/>
    <n v="10060.43"/>
    <n v="7.13"/>
    <n v="10494"/>
    <n v="53285.279999999999"/>
    <x v="2"/>
    <x v="2"/>
    <n v="5.0776901086335045"/>
    <s v="Product2"/>
    <x v="0"/>
    <s v="Growth Year"/>
  </r>
  <r>
    <n v="2358"/>
    <d v="2016-11-23T00:00:00"/>
    <x v="6"/>
    <x v="5"/>
    <x v="5"/>
    <n v="4949"/>
    <n v="15688.33"/>
    <n v="3.17"/>
    <n v="2156"/>
    <n v="13669.04"/>
    <n v="6.3400000000000007"/>
    <n v="1368"/>
    <n v="7414.56"/>
    <n v="5.42"/>
    <n v="371"/>
    <n v="2645.23"/>
    <n v="7.13"/>
    <n v="8844"/>
    <n v="39417.160000000003"/>
    <x v="2"/>
    <x v="3"/>
    <n v="4.4569380370872915"/>
    <s v="Product1"/>
    <x v="1"/>
    <s v="Growth Year"/>
  </r>
  <r>
    <n v="2359"/>
    <d v="2016-11-24T00:00:00"/>
    <x v="6"/>
    <x v="5"/>
    <x v="5"/>
    <n v="6578"/>
    <n v="20852.259999999998"/>
    <n v="3.17"/>
    <n v="445"/>
    <n v="2821.3"/>
    <n v="6.3400000000000007"/>
    <n v="2669"/>
    <n v="14465.98"/>
    <n v="5.42"/>
    <n v="1127"/>
    <n v="8035.51"/>
    <n v="7.13"/>
    <n v="10819"/>
    <n v="46175.05"/>
    <x v="2"/>
    <x v="4"/>
    <n v="4.2679591459469455"/>
    <s v="Product1"/>
    <x v="0"/>
    <s v="Growth Year"/>
  </r>
  <r>
    <n v="2360"/>
    <d v="2016-11-25T00:00:00"/>
    <x v="6"/>
    <x v="5"/>
    <x v="5"/>
    <n v="4085"/>
    <n v="12949.45"/>
    <n v="3.17"/>
    <n v="3269"/>
    <n v="20725.46"/>
    <n v="6.34"/>
    <n v="334"/>
    <n v="1810.28"/>
    <n v="5.42"/>
    <n v="960"/>
    <n v="6844.8"/>
    <n v="7.13"/>
    <n v="8648"/>
    <n v="42329.99"/>
    <x v="2"/>
    <x v="5"/>
    <n v="4.8947722016651243"/>
    <s v="Product2"/>
    <x v="0"/>
    <s v="Growth Year"/>
  </r>
  <r>
    <n v="2361"/>
    <d v="2016-11-26T00:00:00"/>
    <x v="6"/>
    <x v="5"/>
    <x v="5"/>
    <n v="4844"/>
    <n v="15355.48"/>
    <n v="3.17"/>
    <n v="309"/>
    <n v="1959.06"/>
    <n v="6.34"/>
    <n v="1662"/>
    <n v="9008.0400000000009"/>
    <n v="5.4200000000000008"/>
    <n v="1303"/>
    <n v="9290.39"/>
    <n v="7.13"/>
    <n v="8118"/>
    <n v="35612.97"/>
    <x v="2"/>
    <x v="6"/>
    <n v="4.3869142645971912"/>
    <s v="Product1"/>
    <x v="1"/>
    <s v="Growth Year"/>
  </r>
  <r>
    <n v="2362"/>
    <d v="2016-11-27T00:00:00"/>
    <x v="6"/>
    <x v="5"/>
    <x v="5"/>
    <n v="4814"/>
    <n v="15260.38"/>
    <n v="3.17"/>
    <n v="3074"/>
    <n v="19489.16"/>
    <n v="6.34"/>
    <n v="4025"/>
    <n v="21815.5"/>
    <n v="5.42"/>
    <n v="1637"/>
    <n v="11671.81"/>
    <n v="7.13"/>
    <n v="13550"/>
    <n v="68236.850000000006"/>
    <x v="2"/>
    <x v="0"/>
    <n v="5.0359298892988935"/>
    <s v="Product3"/>
    <x v="0"/>
    <s v="Growth Year"/>
  </r>
  <r>
    <n v="2363"/>
    <d v="2016-11-28T00:00:00"/>
    <x v="6"/>
    <x v="5"/>
    <x v="5"/>
    <n v="2077"/>
    <n v="6584.09"/>
    <n v="3.17"/>
    <n v="1601"/>
    <n v="10150.34"/>
    <n v="6.34"/>
    <n v="4732"/>
    <n v="25647.439999999999"/>
    <n v="5.42"/>
    <n v="778"/>
    <n v="5547.14"/>
    <n v="7.1300000000000008"/>
    <n v="9188"/>
    <n v="47929.01"/>
    <x v="2"/>
    <x v="1"/>
    <n v="5.2164791031780586"/>
    <s v="Product3"/>
    <x v="0"/>
    <s v="Growth Year"/>
  </r>
  <r>
    <n v="2364"/>
    <d v="2016-11-29T00:00:00"/>
    <x v="6"/>
    <x v="5"/>
    <x v="5"/>
    <n v="646"/>
    <n v="2047.82"/>
    <n v="3.17"/>
    <n v="629"/>
    <n v="3987.86"/>
    <n v="6.34"/>
    <n v="5853"/>
    <n v="31723.26"/>
    <n v="5.42"/>
    <n v="740"/>
    <n v="5276.2"/>
    <n v="7.13"/>
    <n v="7868"/>
    <n v="43035.14"/>
    <x v="2"/>
    <x v="2"/>
    <n v="5.4696415861718348"/>
    <s v="Product3"/>
    <x v="0"/>
    <s v="Growth Year"/>
  </r>
  <r>
    <n v="2365"/>
    <d v="2016-11-30T00:00:00"/>
    <x v="6"/>
    <x v="5"/>
    <x v="5"/>
    <n v="4850"/>
    <n v="15374.5"/>
    <n v="3.17"/>
    <n v="3816"/>
    <n v="24193.439999999999"/>
    <n v="6.34"/>
    <n v="5506"/>
    <n v="29842.52"/>
    <n v="5.42"/>
    <n v="1172"/>
    <n v="8356.36"/>
    <n v="7.1300000000000008"/>
    <n v="15344"/>
    <n v="77766.820000000007"/>
    <x v="2"/>
    <x v="3"/>
    <n v="5.0682234098018775"/>
    <s v="Product3"/>
    <x v="2"/>
    <s v="Growth Year"/>
  </r>
  <r>
    <n v="2366"/>
    <d v="2016-12-01T00:00:00"/>
    <x v="6"/>
    <x v="6"/>
    <x v="6"/>
    <n v="815"/>
    <n v="2583.5500000000002"/>
    <n v="3.17"/>
    <n v="1082"/>
    <n v="6859.88"/>
    <n v="6.34"/>
    <n v="5228"/>
    <n v="28335.759999999998"/>
    <n v="5.42"/>
    <n v="544"/>
    <n v="3878.72"/>
    <n v="7.13"/>
    <n v="7669"/>
    <n v="41657.910000000003"/>
    <x v="2"/>
    <x v="4"/>
    <n v="5.4319872212804805"/>
    <s v="Product3"/>
    <x v="0"/>
    <s v="Growth Year"/>
  </r>
  <r>
    <n v="2367"/>
    <d v="2016-12-02T00:00:00"/>
    <x v="6"/>
    <x v="6"/>
    <x v="6"/>
    <n v="6866"/>
    <n v="21765.22"/>
    <n v="3.17"/>
    <n v="2226"/>
    <n v="14112.84"/>
    <n v="6.34"/>
    <n v="5550"/>
    <n v="30081"/>
    <n v="5.42"/>
    <n v="436"/>
    <n v="3108.68"/>
    <n v="7.13"/>
    <n v="15078"/>
    <n v="69067.740000000005"/>
    <x v="2"/>
    <x v="5"/>
    <n v="4.5806963788300843"/>
    <s v="Product3"/>
    <x v="0"/>
    <s v="Growth Year"/>
  </r>
  <r>
    <n v="2368"/>
    <d v="2016-12-03T00:00:00"/>
    <x v="6"/>
    <x v="6"/>
    <x v="6"/>
    <n v="3415"/>
    <n v="10825.55"/>
    <n v="3.17"/>
    <n v="3470"/>
    <n v="21999.8"/>
    <n v="6.34"/>
    <n v="2646"/>
    <n v="14341.32"/>
    <n v="5.42"/>
    <n v="1694"/>
    <n v="12078.22"/>
    <n v="7.13"/>
    <n v="11225"/>
    <n v="59244.89"/>
    <x v="2"/>
    <x v="6"/>
    <n v="5.277941202672606"/>
    <s v="Product2"/>
    <x v="0"/>
    <s v="Growth Year"/>
  </r>
  <r>
    <n v="2369"/>
    <d v="2016-12-04T00:00:00"/>
    <x v="6"/>
    <x v="6"/>
    <x v="6"/>
    <n v="1826"/>
    <n v="5788.42"/>
    <n v="3.17"/>
    <n v="3466"/>
    <n v="21974.44"/>
    <n v="6.34"/>
    <n v="2009"/>
    <n v="10888.78"/>
    <n v="5.42"/>
    <n v="592"/>
    <n v="4220.96"/>
    <n v="7.13"/>
    <n v="7893"/>
    <n v="42872.6"/>
    <x v="2"/>
    <x v="0"/>
    <n v="5.4317243126821229"/>
    <s v="Product2"/>
    <x v="0"/>
    <s v="Growth Year"/>
  </r>
  <r>
    <n v="2370"/>
    <d v="2016-12-05T00:00:00"/>
    <x v="6"/>
    <x v="6"/>
    <x v="6"/>
    <n v="633"/>
    <n v="2006.61"/>
    <n v="3.17"/>
    <n v="1694"/>
    <n v="10739.96"/>
    <n v="6.34"/>
    <n v="4638"/>
    <n v="25137.96"/>
    <n v="5.42"/>
    <n v="1560"/>
    <n v="11122.8"/>
    <n v="7.13"/>
    <n v="8525"/>
    <n v="49007.33"/>
    <x v="2"/>
    <x v="1"/>
    <n v="5.7486604105571848"/>
    <s v="Product3"/>
    <x v="0"/>
    <s v="Growth Year"/>
  </r>
  <r>
    <n v="2371"/>
    <d v="2016-12-06T00:00:00"/>
    <x v="6"/>
    <x v="6"/>
    <x v="6"/>
    <n v="307"/>
    <n v="973.19"/>
    <n v="3.17"/>
    <n v="1964"/>
    <n v="12451.76"/>
    <n v="6.34"/>
    <n v="1083"/>
    <n v="5869.86"/>
    <n v="5.42"/>
    <n v="458"/>
    <n v="3265.54"/>
    <n v="7.13"/>
    <n v="3812"/>
    <n v="22560.35"/>
    <x v="2"/>
    <x v="2"/>
    <n v="5.9182450157397684"/>
    <s v="Product2"/>
    <x v="1"/>
    <s v="Growth Year"/>
  </r>
  <r>
    <n v="2372"/>
    <d v="2016-12-07T00:00:00"/>
    <x v="6"/>
    <x v="6"/>
    <x v="6"/>
    <n v="5787"/>
    <n v="18344.79"/>
    <n v="3.17"/>
    <n v="2692"/>
    <n v="17067.28"/>
    <n v="6.34"/>
    <n v="1692"/>
    <n v="9170.64"/>
    <n v="5.42"/>
    <n v="1872"/>
    <n v="13347.36"/>
    <n v="7.13"/>
    <n v="12043"/>
    <n v="57930.07"/>
    <x v="2"/>
    <x v="3"/>
    <n v="4.8102690359544962"/>
    <s v="Product1"/>
    <x v="0"/>
    <s v="Growth Year"/>
  </r>
  <r>
    <n v="2373"/>
    <d v="2016-12-08T00:00:00"/>
    <x v="6"/>
    <x v="6"/>
    <x v="6"/>
    <n v="6802"/>
    <n v="21562.34"/>
    <n v="3.17"/>
    <n v="3001"/>
    <n v="19026.34"/>
    <n v="6.34"/>
    <n v="1408"/>
    <n v="7631.36"/>
    <n v="5.42"/>
    <n v="1698"/>
    <n v="12106.74"/>
    <n v="7.13"/>
    <n v="12909"/>
    <n v="60326.78"/>
    <x v="2"/>
    <x v="4"/>
    <n v="4.6732341777054769"/>
    <s v="Product1"/>
    <x v="0"/>
    <s v="Growth Year"/>
  </r>
  <r>
    <n v="2374"/>
    <d v="2016-12-09T00:00:00"/>
    <x v="6"/>
    <x v="6"/>
    <x v="6"/>
    <n v="4899"/>
    <n v="15529.83"/>
    <n v="3.17"/>
    <n v="1642"/>
    <n v="10410.280000000001"/>
    <n v="6.3400000000000007"/>
    <n v="4317"/>
    <n v="23398.14"/>
    <n v="5.42"/>
    <n v="1116"/>
    <n v="7957.08"/>
    <n v="7.13"/>
    <n v="11974"/>
    <n v="57295.33"/>
    <x v="2"/>
    <x v="5"/>
    <n v="4.7849782862869557"/>
    <s v="Product3"/>
    <x v="0"/>
    <s v="Growth Year"/>
  </r>
  <r>
    <n v="2375"/>
    <d v="2016-12-10T00:00:00"/>
    <x v="6"/>
    <x v="6"/>
    <x v="6"/>
    <n v="6474"/>
    <n v="20522.580000000002"/>
    <n v="3.17"/>
    <n v="1423"/>
    <n v="9021.82"/>
    <n v="6.34"/>
    <n v="798"/>
    <n v="4325.16"/>
    <n v="5.42"/>
    <n v="1990"/>
    <n v="14188.7"/>
    <n v="7.1300000000000008"/>
    <n v="10685"/>
    <n v="48058.26"/>
    <x v="2"/>
    <x v="6"/>
    <n v="4.4977313991576979"/>
    <s v="Product1"/>
    <x v="0"/>
    <s v="Growth Year"/>
  </r>
  <r>
    <n v="2376"/>
    <d v="2016-12-11T00:00:00"/>
    <x v="6"/>
    <x v="6"/>
    <x v="6"/>
    <n v="6497"/>
    <n v="20595.490000000002"/>
    <n v="3.17"/>
    <n v="3067"/>
    <n v="19444.78"/>
    <n v="6.34"/>
    <n v="1367"/>
    <n v="7409.14"/>
    <n v="5.42"/>
    <n v="1097"/>
    <n v="7821.61"/>
    <n v="7.13"/>
    <n v="12028"/>
    <n v="55271.02"/>
    <x v="2"/>
    <x v="0"/>
    <n v="4.5951962088460254"/>
    <s v="Product1"/>
    <x v="0"/>
    <s v="Growth Year"/>
  </r>
  <r>
    <n v="2377"/>
    <d v="2016-12-12T00:00:00"/>
    <x v="6"/>
    <x v="6"/>
    <x v="6"/>
    <n v="4514"/>
    <n v="14309.38"/>
    <n v="3.17"/>
    <n v="501"/>
    <n v="3176.34"/>
    <n v="6.34"/>
    <n v="1422"/>
    <n v="7707.24"/>
    <n v="5.42"/>
    <n v="440"/>
    <n v="3137.2"/>
    <n v="7.13"/>
    <n v="6877"/>
    <n v="28330.16"/>
    <x v="2"/>
    <x v="1"/>
    <n v="4.1195521302893701"/>
    <s v="Product1"/>
    <x v="1"/>
    <s v="Growth Year"/>
  </r>
  <r>
    <n v="2378"/>
    <d v="2016-12-13T00:00:00"/>
    <x v="6"/>
    <x v="6"/>
    <x v="6"/>
    <n v="2838"/>
    <n v="8996.4599999999991"/>
    <n v="3.17"/>
    <n v="633"/>
    <n v="4013.22"/>
    <n v="6.34"/>
    <n v="4171"/>
    <n v="22606.82"/>
    <n v="5.42"/>
    <n v="1626"/>
    <n v="11593.38"/>
    <n v="7.13"/>
    <n v="9268"/>
    <n v="47209.88"/>
    <x v="2"/>
    <x v="2"/>
    <n v="5.0938584376348723"/>
    <s v="Product3"/>
    <x v="0"/>
    <s v="Growth Year"/>
  </r>
  <r>
    <n v="2379"/>
    <d v="2016-12-14T00:00:00"/>
    <x v="6"/>
    <x v="6"/>
    <x v="6"/>
    <n v="1518"/>
    <n v="4812.0600000000004"/>
    <n v="3.17"/>
    <n v="1492"/>
    <n v="9459.2800000000007"/>
    <n v="6.3400000000000007"/>
    <n v="903"/>
    <n v="4894.26"/>
    <n v="5.42"/>
    <n v="1424"/>
    <n v="10153.120000000001"/>
    <n v="7.1300000000000008"/>
    <n v="5337"/>
    <n v="29318.720000000001"/>
    <x v="2"/>
    <x v="3"/>
    <n v="5.4934832302791836"/>
    <s v="Product4"/>
    <x v="1"/>
    <s v="Growth Year"/>
  </r>
  <r>
    <n v="2380"/>
    <d v="2016-12-15T00:00:00"/>
    <x v="6"/>
    <x v="6"/>
    <x v="6"/>
    <n v="6276"/>
    <n v="19894.919999999998"/>
    <n v="3.17"/>
    <n v="3297"/>
    <n v="20902.98"/>
    <n v="6.34"/>
    <n v="2452"/>
    <n v="13289.84"/>
    <n v="5.42"/>
    <n v="1609"/>
    <n v="11472.17"/>
    <n v="7.13"/>
    <n v="13634"/>
    <n v="65559.91"/>
    <x v="2"/>
    <x v="4"/>
    <n v="4.808560217104298"/>
    <s v="Product2"/>
    <x v="0"/>
    <s v="Growth Year"/>
  </r>
  <r>
    <n v="2381"/>
    <d v="2016-12-16T00:00:00"/>
    <x v="6"/>
    <x v="6"/>
    <x v="6"/>
    <n v="4653"/>
    <n v="14750.01"/>
    <n v="3.17"/>
    <n v="2114"/>
    <n v="13402.76"/>
    <n v="6.34"/>
    <n v="3869"/>
    <n v="20969.98"/>
    <n v="5.42"/>
    <n v="870"/>
    <n v="6203.1"/>
    <n v="7.1300000000000008"/>
    <n v="11506"/>
    <n v="55325.85"/>
    <x v="2"/>
    <x v="5"/>
    <n v="4.8084347297062404"/>
    <s v="Product3"/>
    <x v="0"/>
    <s v="Growth Year"/>
  </r>
  <r>
    <n v="2382"/>
    <d v="2016-12-17T00:00:00"/>
    <x v="6"/>
    <x v="6"/>
    <x v="6"/>
    <n v="4094"/>
    <n v="12977.98"/>
    <n v="3.17"/>
    <n v="769"/>
    <n v="4875.46"/>
    <n v="6.34"/>
    <n v="2336"/>
    <n v="12661.12"/>
    <n v="5.42"/>
    <n v="802"/>
    <n v="5718.26"/>
    <n v="7.13"/>
    <n v="8001"/>
    <n v="36232.82"/>
    <x v="2"/>
    <x v="6"/>
    <n v="4.5285364329458817"/>
    <s v="Product1"/>
    <x v="1"/>
    <s v="Growth Year"/>
  </r>
  <r>
    <n v="2383"/>
    <d v="2016-12-18T00:00:00"/>
    <x v="6"/>
    <x v="6"/>
    <x v="6"/>
    <n v="2593"/>
    <n v="8219.81"/>
    <n v="3.17"/>
    <n v="2698"/>
    <n v="17105.32"/>
    <n v="6.34"/>
    <n v="3642"/>
    <n v="19739.64"/>
    <n v="5.42"/>
    <n v="1667"/>
    <n v="11885.71"/>
    <n v="7.13"/>
    <n v="10600"/>
    <n v="56950.48"/>
    <x v="2"/>
    <x v="0"/>
    <n v="5.3726867924528303"/>
    <s v="Product3"/>
    <x v="0"/>
    <s v="Growth Year"/>
  </r>
  <r>
    <n v="2384"/>
    <d v="2016-12-19T00:00:00"/>
    <x v="6"/>
    <x v="6"/>
    <x v="6"/>
    <n v="833"/>
    <n v="2640.61"/>
    <n v="3.17"/>
    <n v="3132"/>
    <n v="19856.88"/>
    <n v="6.3400000000000007"/>
    <n v="1384"/>
    <n v="7501.28"/>
    <n v="5.42"/>
    <n v="1134"/>
    <n v="8085.42"/>
    <n v="7.13"/>
    <n v="6483"/>
    <n v="38084.19"/>
    <x v="2"/>
    <x v="1"/>
    <n v="5.8744701527070804"/>
    <s v="Product2"/>
    <x v="1"/>
    <s v="Growth Year"/>
  </r>
  <r>
    <n v="2385"/>
    <d v="2016-12-20T00:00:00"/>
    <x v="6"/>
    <x v="6"/>
    <x v="6"/>
    <n v="6775"/>
    <n v="21476.75"/>
    <n v="3.17"/>
    <n v="2931"/>
    <n v="18582.54"/>
    <n v="6.34"/>
    <n v="4695"/>
    <n v="25446.9"/>
    <n v="5.42"/>
    <n v="1640"/>
    <n v="11693.2"/>
    <n v="7.1300000000000008"/>
    <n v="16041"/>
    <n v="77199.39"/>
    <x v="2"/>
    <x v="2"/>
    <n v="4.8126295118758184"/>
    <s v="Product3"/>
    <x v="2"/>
    <s v="Growth Year"/>
  </r>
  <r>
    <n v="2386"/>
    <d v="2016-12-21T00:00:00"/>
    <x v="6"/>
    <x v="6"/>
    <x v="6"/>
    <n v="5480"/>
    <n v="17371.599999999999"/>
    <n v="3.17"/>
    <n v="876"/>
    <n v="5553.84"/>
    <n v="6.34"/>
    <n v="2038"/>
    <n v="11045.96"/>
    <n v="5.42"/>
    <n v="731"/>
    <n v="5212.03"/>
    <n v="7.13"/>
    <n v="9125"/>
    <n v="39183.43"/>
    <x v="2"/>
    <x v="3"/>
    <n v="4.2940745205479454"/>
    <s v="Product1"/>
    <x v="1"/>
    <s v="Growth Year"/>
  </r>
  <r>
    <n v="2387"/>
    <d v="2016-12-22T00:00:00"/>
    <x v="6"/>
    <x v="6"/>
    <x v="6"/>
    <n v="6744"/>
    <n v="21378.48"/>
    <n v="3.17"/>
    <n v="3069"/>
    <n v="19457.46"/>
    <n v="6.34"/>
    <n v="560"/>
    <n v="3035.2"/>
    <n v="5.42"/>
    <n v="1283"/>
    <n v="9147.7900000000009"/>
    <n v="7.1300000000000008"/>
    <n v="11656"/>
    <n v="53018.93"/>
    <x v="2"/>
    <x v="4"/>
    <n v="4.5486384694577904"/>
    <s v="Product1"/>
    <x v="0"/>
    <s v="Growth Year"/>
  </r>
  <r>
    <n v="2388"/>
    <d v="2016-12-23T00:00:00"/>
    <x v="6"/>
    <x v="6"/>
    <x v="6"/>
    <n v="5080"/>
    <n v="16103.6"/>
    <n v="3.17"/>
    <n v="3814"/>
    <n v="24180.76"/>
    <n v="6.34"/>
    <n v="2500"/>
    <n v="13550"/>
    <n v="5.42"/>
    <n v="892"/>
    <n v="6359.96"/>
    <n v="7.13"/>
    <n v="12286"/>
    <n v="60194.32"/>
    <x v="2"/>
    <x v="5"/>
    <n v="4.8994237343317595"/>
    <s v="Product2"/>
    <x v="0"/>
    <s v="Growth Year"/>
  </r>
  <r>
    <n v="2389"/>
    <d v="2016-12-24T00:00:00"/>
    <x v="6"/>
    <x v="6"/>
    <x v="6"/>
    <n v="3403"/>
    <n v="10787.51"/>
    <n v="3.17"/>
    <n v="2168"/>
    <n v="13745.12"/>
    <n v="6.3400000000000007"/>
    <n v="3464"/>
    <n v="18774.88"/>
    <n v="5.42"/>
    <n v="329"/>
    <n v="2345.77"/>
    <n v="7.13"/>
    <n v="9364"/>
    <n v="45653.279999999999"/>
    <x v="2"/>
    <x v="6"/>
    <n v="4.8754036736437421"/>
    <s v="Product3"/>
    <x v="0"/>
    <s v="Growth Year"/>
  </r>
  <r>
    <n v="2390"/>
    <d v="2016-12-25T00:00:00"/>
    <x v="6"/>
    <x v="6"/>
    <x v="6"/>
    <n v="7277"/>
    <n v="23068.09"/>
    <n v="3.17"/>
    <n v="3223"/>
    <n v="20433.82"/>
    <n v="6.34"/>
    <n v="1090"/>
    <n v="5907.8"/>
    <n v="5.42"/>
    <n v="1170"/>
    <n v="8342.1"/>
    <n v="7.13"/>
    <n v="12760"/>
    <n v="57751.81"/>
    <x v="2"/>
    <x v="0"/>
    <n v="4.5260039184952978"/>
    <s v="Product1"/>
    <x v="0"/>
    <s v="Growth Year"/>
  </r>
  <r>
    <n v="2391"/>
    <d v="2016-12-26T00:00:00"/>
    <x v="6"/>
    <x v="6"/>
    <x v="6"/>
    <n v="5882"/>
    <n v="18645.939999999999"/>
    <n v="3.17"/>
    <n v="3977"/>
    <n v="25214.18"/>
    <n v="6.34"/>
    <n v="3649"/>
    <n v="19777.580000000002"/>
    <n v="5.4200000000000008"/>
    <n v="311"/>
    <n v="2217.4299999999998"/>
    <n v="7.13"/>
    <n v="13819"/>
    <n v="65855.13"/>
    <x v="2"/>
    <x v="1"/>
    <n v="4.7655496056154574"/>
    <s v="Product2"/>
    <x v="0"/>
    <s v="Growth Year"/>
  </r>
  <r>
    <n v="2392"/>
    <d v="2016-12-27T00:00:00"/>
    <x v="6"/>
    <x v="6"/>
    <x v="6"/>
    <n v="7509"/>
    <n v="23803.53"/>
    <n v="3.17"/>
    <n v="1680"/>
    <n v="10651.2"/>
    <n v="6.3400000000000007"/>
    <n v="487"/>
    <n v="2639.54"/>
    <n v="5.42"/>
    <n v="1017"/>
    <n v="7251.21"/>
    <n v="7.13"/>
    <n v="10693"/>
    <n v="44345.48"/>
    <x v="2"/>
    <x v="2"/>
    <n v="4.14715047227158"/>
    <s v="Product1"/>
    <x v="0"/>
    <s v="Growth Year"/>
  </r>
  <r>
    <n v="2393"/>
    <d v="2016-12-28T00:00:00"/>
    <x v="6"/>
    <x v="6"/>
    <x v="6"/>
    <n v="4696"/>
    <n v="14886.32"/>
    <n v="3.17"/>
    <n v="1315"/>
    <n v="8337.1"/>
    <n v="6.34"/>
    <n v="5914"/>
    <n v="32053.88"/>
    <n v="5.42"/>
    <n v="1798"/>
    <n v="12819.74"/>
    <n v="7.13"/>
    <n v="13723"/>
    <n v="68097.039999999994"/>
    <x v="2"/>
    <x v="3"/>
    <n v="4.9622560664577708"/>
    <s v="Product3"/>
    <x v="0"/>
    <s v="Growth Year"/>
  </r>
  <r>
    <n v="2394"/>
    <d v="2016-12-29T00:00:00"/>
    <x v="6"/>
    <x v="6"/>
    <x v="6"/>
    <n v="3335"/>
    <n v="10571.95"/>
    <n v="3.17"/>
    <n v="629"/>
    <n v="3987.86"/>
    <n v="6.34"/>
    <n v="4381"/>
    <n v="23745.02"/>
    <n v="5.42"/>
    <n v="1772"/>
    <n v="12634.36"/>
    <n v="7.13"/>
    <n v="10117"/>
    <n v="50939.19"/>
    <x v="2"/>
    <x v="4"/>
    <n v="5.035009390135416"/>
    <s v="Product3"/>
    <x v="0"/>
    <s v="Growth Year"/>
  </r>
  <r>
    <n v="2395"/>
    <d v="2016-12-30T00:00:00"/>
    <x v="6"/>
    <x v="6"/>
    <x v="6"/>
    <n v="5391"/>
    <n v="17089.47"/>
    <n v="3.17"/>
    <n v="1786"/>
    <n v="11323.24"/>
    <n v="6.34"/>
    <n v="5678"/>
    <n v="30774.76"/>
    <n v="5.42"/>
    <n v="1238"/>
    <n v="8826.94"/>
    <n v="7.1300000000000008"/>
    <n v="14093"/>
    <n v="68014.41"/>
    <x v="2"/>
    <x v="5"/>
    <n v="4.8261129638827791"/>
    <s v="Product3"/>
    <x v="0"/>
    <s v="Growth Year"/>
  </r>
  <r>
    <n v="2396"/>
    <d v="2017-01-01T00:00:00"/>
    <x v="7"/>
    <x v="7"/>
    <x v="7"/>
    <n v="3016"/>
    <n v="9560.7199999999993"/>
    <n v="3.17"/>
    <n v="1114"/>
    <n v="7062.76"/>
    <n v="6.34"/>
    <n v="1911"/>
    <n v="10357.620000000001"/>
    <n v="5.4200000000000008"/>
    <n v="538"/>
    <n v="3835.94"/>
    <n v="7.13"/>
    <n v="6579"/>
    <n v="30817.040000000001"/>
    <x v="3"/>
    <x v="0"/>
    <n v="4.6841526067791461"/>
    <s v="Product3"/>
    <x v="1"/>
    <s v="Growth Year"/>
  </r>
  <r>
    <n v="2397"/>
    <d v="2017-01-02T00:00:00"/>
    <x v="7"/>
    <x v="7"/>
    <x v="7"/>
    <n v="2554"/>
    <n v="8096.18"/>
    <n v="3.17"/>
    <n v="1816"/>
    <n v="11513.44"/>
    <n v="6.34"/>
    <n v="5295"/>
    <n v="28698.9"/>
    <n v="5.42"/>
    <n v="827"/>
    <n v="5896.51"/>
    <n v="7.13"/>
    <n v="10492"/>
    <n v="54205.03"/>
    <x v="3"/>
    <x v="1"/>
    <n v="5.1663200533739992"/>
    <s v="Product3"/>
    <x v="0"/>
    <s v="Growth Year"/>
  </r>
  <r>
    <n v="2398"/>
    <d v="2017-01-03T00:00:00"/>
    <x v="7"/>
    <x v="7"/>
    <x v="7"/>
    <n v="4537"/>
    <n v="14382.29"/>
    <n v="3.17"/>
    <n v="2589"/>
    <n v="16414.259999999998"/>
    <n v="6.339999999999999"/>
    <n v="3430"/>
    <n v="18590.599999999999"/>
    <n v="5.42"/>
    <n v="659"/>
    <n v="4698.67"/>
    <n v="7.13"/>
    <n v="11215"/>
    <n v="54085.82"/>
    <x v="3"/>
    <x v="2"/>
    <n v="4.8226321890325456"/>
    <s v="Product3"/>
    <x v="0"/>
    <s v="Growth Year"/>
  </r>
  <r>
    <n v="2399"/>
    <d v="2017-01-04T00:00:00"/>
    <x v="7"/>
    <x v="7"/>
    <x v="7"/>
    <n v="6337"/>
    <n v="20088.29"/>
    <n v="3.17"/>
    <n v="958"/>
    <n v="6073.72"/>
    <n v="6.34"/>
    <n v="3245"/>
    <n v="17587.900000000001"/>
    <n v="5.4200000000000008"/>
    <n v="1306"/>
    <n v="9311.7800000000007"/>
    <n v="7.1300000000000008"/>
    <n v="11846"/>
    <n v="53061.69"/>
    <x v="3"/>
    <x v="3"/>
    <n v="4.4792917440486244"/>
    <s v="Product1"/>
    <x v="0"/>
    <s v="Growth Year"/>
  </r>
  <r>
    <n v="2400"/>
    <d v="2017-01-05T00:00:00"/>
    <x v="7"/>
    <x v="7"/>
    <x v="7"/>
    <n v="5060"/>
    <n v="16040.2"/>
    <n v="3.17"/>
    <n v="3394"/>
    <n v="21517.96"/>
    <n v="6.34"/>
    <n v="3810"/>
    <n v="20650.2"/>
    <n v="5.42"/>
    <n v="1485"/>
    <n v="10588.05"/>
    <n v="7.13"/>
    <n v="13749"/>
    <n v="68796.41"/>
    <x v="3"/>
    <x v="4"/>
    <n v="5.0037391810313476"/>
    <s v="Product2"/>
    <x v="0"/>
    <s v="Growth Year"/>
  </r>
  <r>
    <n v="2401"/>
    <d v="2017-01-06T00:00:00"/>
    <x v="7"/>
    <x v="7"/>
    <x v="7"/>
    <n v="7837"/>
    <n v="24843.29"/>
    <n v="3.17"/>
    <n v="2404"/>
    <n v="15241.36"/>
    <n v="6.34"/>
    <n v="2399"/>
    <n v="13002.58"/>
    <n v="5.42"/>
    <n v="975"/>
    <n v="6951.75"/>
    <n v="7.13"/>
    <n v="13615"/>
    <n v="60038.98"/>
    <x v="3"/>
    <x v="5"/>
    <n v="4.409767168564084"/>
    <s v="Product1"/>
    <x v="0"/>
    <s v="Growth Year"/>
  </r>
  <r>
    <n v="2402"/>
    <d v="2017-01-07T00:00:00"/>
    <x v="7"/>
    <x v="7"/>
    <x v="7"/>
    <n v="3544"/>
    <n v="11234.48"/>
    <n v="3.17"/>
    <n v="1507"/>
    <n v="9554.3799999999992"/>
    <n v="6.34"/>
    <n v="3841"/>
    <n v="20818.22"/>
    <n v="5.42"/>
    <n v="624"/>
    <n v="4449.12"/>
    <n v="7.13"/>
    <n v="9516"/>
    <n v="46056.2"/>
    <x v="3"/>
    <x v="6"/>
    <n v="4.8398696931483816"/>
    <s v="Product3"/>
    <x v="0"/>
    <s v="Growth Year"/>
  </r>
  <r>
    <n v="2403"/>
    <d v="2017-01-08T00:00:00"/>
    <x v="7"/>
    <x v="7"/>
    <x v="7"/>
    <n v="1570"/>
    <n v="4976.8999999999996"/>
    <n v="3.17"/>
    <n v="2166"/>
    <n v="13732.44"/>
    <n v="6.34"/>
    <n v="4280"/>
    <n v="23197.599999999999"/>
    <n v="5.42"/>
    <n v="802"/>
    <n v="5718.26"/>
    <n v="7.13"/>
    <n v="8818"/>
    <n v="47625.2"/>
    <x v="3"/>
    <x v="0"/>
    <n v="5.4009072352007257"/>
    <s v="Product3"/>
    <x v="0"/>
    <s v="Growth Year"/>
  </r>
  <r>
    <n v="2404"/>
    <d v="2017-01-09T00:00:00"/>
    <x v="7"/>
    <x v="7"/>
    <x v="7"/>
    <n v="4928"/>
    <n v="15621.76"/>
    <n v="3.17"/>
    <n v="2285"/>
    <n v="14486.9"/>
    <n v="6.34"/>
    <n v="1793"/>
    <n v="9718.06"/>
    <n v="5.42"/>
    <n v="1705"/>
    <n v="12156.65"/>
    <n v="7.13"/>
    <n v="10711"/>
    <n v="51983.37"/>
    <x v="3"/>
    <x v="1"/>
    <n v="4.8532695359910374"/>
    <s v="Product1"/>
    <x v="0"/>
    <s v="Growth Year"/>
  </r>
  <r>
    <n v="2405"/>
    <d v="2017-01-10T00:00:00"/>
    <x v="7"/>
    <x v="7"/>
    <x v="7"/>
    <n v="5264"/>
    <n v="16686.88"/>
    <n v="3.17"/>
    <n v="3565"/>
    <n v="22602.1"/>
    <n v="6.34"/>
    <n v="4623"/>
    <n v="25056.66"/>
    <n v="5.42"/>
    <n v="873"/>
    <n v="6224.49"/>
    <n v="7.13"/>
    <n v="14325"/>
    <n v="70570.13"/>
    <x v="3"/>
    <x v="2"/>
    <n v="4.9263616055846429"/>
    <s v="Product3"/>
    <x v="2"/>
    <s v="Growth Year"/>
  </r>
  <r>
    <n v="2406"/>
    <d v="2017-01-11T00:00:00"/>
    <x v="7"/>
    <x v="7"/>
    <x v="7"/>
    <n v="6138"/>
    <n v="19457.46"/>
    <n v="3.17"/>
    <n v="1653"/>
    <n v="10480.02"/>
    <n v="6.34"/>
    <n v="1271"/>
    <n v="6888.82"/>
    <n v="5.42"/>
    <n v="682"/>
    <n v="4862.66"/>
    <n v="7.13"/>
    <n v="9744"/>
    <n v="41688.959999999999"/>
    <x v="3"/>
    <x v="3"/>
    <n v="4.2784236453201974"/>
    <s v="Product1"/>
    <x v="0"/>
    <s v="Growth Year"/>
  </r>
  <r>
    <n v="2407"/>
    <d v="2017-01-12T00:00:00"/>
    <x v="7"/>
    <x v="7"/>
    <x v="7"/>
    <n v="7919"/>
    <n v="25103.23"/>
    <n v="3.17"/>
    <n v="1880"/>
    <n v="11919.2"/>
    <n v="6.3400000000000007"/>
    <n v="5802"/>
    <n v="31446.84"/>
    <n v="5.42"/>
    <n v="1065"/>
    <n v="7593.45"/>
    <n v="7.13"/>
    <n v="16666"/>
    <n v="76062.720000000001"/>
    <x v="3"/>
    <x v="4"/>
    <n v="4.5639457578303135"/>
    <s v="Product3"/>
    <x v="2"/>
    <s v="Growth Year"/>
  </r>
  <r>
    <n v="2408"/>
    <d v="2017-01-13T00:00:00"/>
    <x v="7"/>
    <x v="7"/>
    <x v="7"/>
    <n v="1142"/>
    <n v="3620.14"/>
    <n v="3.17"/>
    <n v="3259"/>
    <n v="20662.060000000001"/>
    <n v="6.3400000000000007"/>
    <n v="5839"/>
    <n v="31647.38"/>
    <n v="5.42"/>
    <n v="968"/>
    <n v="6901.84"/>
    <n v="7.13"/>
    <n v="11208"/>
    <n v="62831.42"/>
    <x v="3"/>
    <x v="5"/>
    <n v="5.605943968593861"/>
    <s v="Product3"/>
    <x v="0"/>
    <s v="Growth Year"/>
  </r>
  <r>
    <n v="2409"/>
    <d v="2017-01-14T00:00:00"/>
    <x v="7"/>
    <x v="7"/>
    <x v="7"/>
    <n v="1684"/>
    <n v="5338.28"/>
    <n v="3.17"/>
    <n v="2419"/>
    <n v="15336.46"/>
    <n v="6.34"/>
    <n v="5674"/>
    <n v="30753.08"/>
    <n v="5.42"/>
    <n v="1380"/>
    <n v="9839.4"/>
    <n v="7.13"/>
    <n v="11157"/>
    <n v="61267.22"/>
    <x v="3"/>
    <x v="6"/>
    <n v="5.4913704400824592"/>
    <s v="Product3"/>
    <x v="0"/>
    <s v="Growth Year"/>
  </r>
  <r>
    <n v="2410"/>
    <d v="2017-01-15T00:00:00"/>
    <x v="7"/>
    <x v="7"/>
    <x v="7"/>
    <n v="2182"/>
    <n v="6916.94"/>
    <n v="3.17"/>
    <n v="3414"/>
    <n v="21644.76"/>
    <n v="6.34"/>
    <n v="3874"/>
    <n v="20997.08"/>
    <n v="5.4200000000000008"/>
    <n v="1549"/>
    <n v="11044.37"/>
    <n v="7.1300000000000008"/>
    <n v="11019"/>
    <n v="60603.15"/>
    <x v="3"/>
    <x v="0"/>
    <n v="5.4998774843452223"/>
    <s v="Product2"/>
    <x v="0"/>
    <s v="Growth Year"/>
  </r>
  <r>
    <n v="2411"/>
    <d v="2017-01-16T00:00:00"/>
    <x v="7"/>
    <x v="7"/>
    <x v="7"/>
    <n v="5975"/>
    <n v="18940.75"/>
    <n v="3.17"/>
    <n v="3366"/>
    <n v="21340.44"/>
    <n v="6.34"/>
    <n v="4019"/>
    <n v="21782.98"/>
    <n v="5.42"/>
    <n v="1663"/>
    <n v="11857.19"/>
    <n v="7.13"/>
    <n v="15023"/>
    <n v="73921.36"/>
    <x v="3"/>
    <x v="1"/>
    <n v="4.9205458297277511"/>
    <s v="Product3"/>
    <x v="2"/>
    <s v="Growth Year"/>
  </r>
  <r>
    <n v="2412"/>
    <d v="2017-01-17T00:00:00"/>
    <x v="7"/>
    <x v="7"/>
    <x v="7"/>
    <n v="3884"/>
    <n v="12312.28"/>
    <n v="3.17"/>
    <n v="1738"/>
    <n v="11018.92"/>
    <n v="6.34"/>
    <n v="1850"/>
    <n v="10027"/>
    <n v="5.42"/>
    <n v="1547"/>
    <n v="11030.11"/>
    <n v="7.1300000000000008"/>
    <n v="9019"/>
    <n v="44388.31"/>
    <x v="3"/>
    <x v="2"/>
    <n v="4.9216443064641311"/>
    <s v="Product1"/>
    <x v="0"/>
    <s v="Growth Year"/>
  </r>
  <r>
    <n v="2413"/>
    <d v="2017-01-18T00:00:00"/>
    <x v="7"/>
    <x v="7"/>
    <x v="7"/>
    <n v="324"/>
    <n v="1027.08"/>
    <n v="3.17"/>
    <n v="1948"/>
    <n v="12350.32"/>
    <n v="6.34"/>
    <n v="4185"/>
    <n v="22682.7"/>
    <n v="5.42"/>
    <n v="860"/>
    <n v="6131.8"/>
    <n v="7.13"/>
    <n v="7317"/>
    <n v="42191.9"/>
    <x v="3"/>
    <x v="3"/>
    <n v="5.7662839961732955"/>
    <s v="Product3"/>
    <x v="0"/>
    <s v="Growth Year"/>
  </r>
  <r>
    <n v="2414"/>
    <d v="2017-01-19T00:00:00"/>
    <x v="7"/>
    <x v="7"/>
    <x v="7"/>
    <n v="752"/>
    <n v="2383.84"/>
    <n v="3.17"/>
    <n v="3412"/>
    <n v="21632.080000000002"/>
    <n v="6.3400000000000007"/>
    <n v="3927"/>
    <n v="21284.34"/>
    <n v="5.42"/>
    <n v="1503"/>
    <n v="10716.39"/>
    <n v="7.13"/>
    <n v="9594"/>
    <n v="56016.65"/>
    <x v="3"/>
    <x v="4"/>
    <n v="5.8387169063998332"/>
    <s v="Product2"/>
    <x v="0"/>
    <s v="Growth Year"/>
  </r>
  <r>
    <n v="2415"/>
    <d v="2017-01-20T00:00:00"/>
    <x v="7"/>
    <x v="7"/>
    <x v="7"/>
    <n v="5686"/>
    <n v="18024.62"/>
    <n v="3.17"/>
    <n v="1429"/>
    <n v="9059.86"/>
    <n v="6.3400000000000007"/>
    <n v="3598"/>
    <n v="19501.16"/>
    <n v="5.42"/>
    <n v="265"/>
    <n v="1889.45"/>
    <n v="7.13"/>
    <n v="10978"/>
    <n v="48475.09"/>
    <x v="3"/>
    <x v="5"/>
    <n v="4.4156576789943518"/>
    <s v="Product3"/>
    <x v="0"/>
    <s v="Growth Year"/>
  </r>
  <r>
    <n v="2416"/>
    <d v="2017-01-21T00:00:00"/>
    <x v="7"/>
    <x v="7"/>
    <x v="7"/>
    <n v="4092"/>
    <n v="12971.64"/>
    <n v="3.17"/>
    <n v="2134"/>
    <n v="13529.56"/>
    <n v="6.34"/>
    <n v="3709"/>
    <n v="20102.78"/>
    <n v="5.42"/>
    <n v="1692"/>
    <n v="12063.96"/>
    <n v="7.13"/>
    <n v="11627"/>
    <n v="58667.94"/>
    <x v="3"/>
    <x v="6"/>
    <n v="5.0458364152403892"/>
    <s v="Product3"/>
    <x v="0"/>
    <s v="Growth Year"/>
  </r>
  <r>
    <n v="2417"/>
    <d v="2017-01-22T00:00:00"/>
    <x v="7"/>
    <x v="7"/>
    <x v="7"/>
    <n v="4988"/>
    <n v="15811.96"/>
    <n v="3.17"/>
    <n v="1376"/>
    <n v="8723.84"/>
    <n v="6.34"/>
    <n v="2346"/>
    <n v="12715.32"/>
    <n v="5.42"/>
    <n v="1159"/>
    <n v="8263.67"/>
    <n v="7.13"/>
    <n v="9869"/>
    <n v="45514.79"/>
    <x v="3"/>
    <x v="0"/>
    <n v="4.6118948221704326"/>
    <s v="Product1"/>
    <x v="0"/>
    <s v="Growth Year"/>
  </r>
  <r>
    <n v="2418"/>
    <d v="2017-01-23T00:00:00"/>
    <x v="7"/>
    <x v="7"/>
    <x v="7"/>
    <n v="5805"/>
    <n v="18401.849999999999"/>
    <n v="3.17"/>
    <n v="3890"/>
    <n v="24662.6"/>
    <n v="6.34"/>
    <n v="4541"/>
    <n v="24612.22"/>
    <n v="5.42"/>
    <n v="646"/>
    <n v="4605.9799999999996"/>
    <n v="7.129999999999999"/>
    <n v="14882"/>
    <n v="72282.649999999994"/>
    <x v="3"/>
    <x v="1"/>
    <n v="4.8570521435290948"/>
    <s v="Product2"/>
    <x v="2"/>
    <s v="Growth Year"/>
  </r>
  <r>
    <n v="2419"/>
    <d v="2017-01-24T00:00:00"/>
    <x v="7"/>
    <x v="7"/>
    <x v="7"/>
    <n v="1177"/>
    <n v="3731.09"/>
    <n v="3.17"/>
    <n v="3269"/>
    <n v="20725.46"/>
    <n v="6.34"/>
    <n v="1386"/>
    <n v="7512.12"/>
    <n v="5.42"/>
    <n v="491"/>
    <n v="3500.83"/>
    <n v="7.13"/>
    <n v="6323"/>
    <n v="35469.5"/>
    <x v="3"/>
    <x v="2"/>
    <n v="5.6095998734777792"/>
    <s v="Product2"/>
    <x v="1"/>
    <s v="Growth Year"/>
  </r>
  <r>
    <n v="2420"/>
    <d v="2017-01-25T00:00:00"/>
    <x v="7"/>
    <x v="7"/>
    <x v="7"/>
    <n v="7191"/>
    <n v="22795.47"/>
    <n v="3.17"/>
    <n v="1232"/>
    <n v="7810.88"/>
    <n v="6.34"/>
    <n v="4155"/>
    <n v="22520.1"/>
    <n v="5.42"/>
    <n v="327"/>
    <n v="2331.5100000000002"/>
    <n v="7.1300000000000008"/>
    <n v="12905"/>
    <n v="55457.96"/>
    <x v="3"/>
    <x v="3"/>
    <n v="4.2974010073614881"/>
    <s v="Product1"/>
    <x v="0"/>
    <s v="Growth Year"/>
  </r>
  <r>
    <n v="2421"/>
    <d v="2017-01-26T00:00:00"/>
    <x v="7"/>
    <x v="7"/>
    <x v="7"/>
    <n v="2623"/>
    <n v="8314.91"/>
    <n v="3.17"/>
    <n v="3341"/>
    <n v="21181.94"/>
    <n v="6.34"/>
    <n v="1132"/>
    <n v="6135.44"/>
    <n v="5.42"/>
    <n v="686"/>
    <n v="4891.18"/>
    <n v="7.1300000000000008"/>
    <n v="7782"/>
    <n v="40523.47"/>
    <x v="3"/>
    <x v="4"/>
    <n v="5.2073335903366749"/>
    <s v="Product2"/>
    <x v="0"/>
    <s v="Growth Year"/>
  </r>
  <r>
    <n v="2422"/>
    <d v="2017-01-27T00:00:00"/>
    <x v="7"/>
    <x v="7"/>
    <x v="7"/>
    <n v="3623"/>
    <n v="11484.91"/>
    <n v="3.17"/>
    <n v="2887"/>
    <n v="18303.580000000002"/>
    <n v="6.3400000000000007"/>
    <n v="2568"/>
    <n v="13918.56"/>
    <n v="5.42"/>
    <n v="980"/>
    <n v="6987.4"/>
    <n v="7.13"/>
    <n v="10058"/>
    <n v="50694.45"/>
    <x v="3"/>
    <x v="5"/>
    <n v="5.0402117717240005"/>
    <s v="Product2"/>
    <x v="0"/>
    <s v="Growth Year"/>
  </r>
  <r>
    <n v="2423"/>
    <d v="2017-01-28T00:00:00"/>
    <x v="7"/>
    <x v="7"/>
    <x v="7"/>
    <n v="5876"/>
    <n v="18626.919999999998"/>
    <n v="3.17"/>
    <n v="1638"/>
    <n v="10384.92"/>
    <n v="6.34"/>
    <n v="5728"/>
    <n v="31045.759999999998"/>
    <n v="5.42"/>
    <n v="1347"/>
    <n v="9604.11"/>
    <n v="7.1300000000000008"/>
    <n v="14589"/>
    <n v="69661.710000000006"/>
    <x v="3"/>
    <x v="6"/>
    <n v="4.7749475632325726"/>
    <s v="Product3"/>
    <x v="0"/>
    <s v="Growth Year"/>
  </r>
  <r>
    <n v="2424"/>
    <d v="2017-01-29T00:00:00"/>
    <x v="7"/>
    <x v="7"/>
    <x v="7"/>
    <n v="797"/>
    <n v="2526.4899999999998"/>
    <n v="3.17"/>
    <n v="687"/>
    <n v="4355.58"/>
    <n v="6.34"/>
    <n v="1284"/>
    <n v="6959.28"/>
    <n v="5.42"/>
    <n v="1782"/>
    <n v="12705.66"/>
    <n v="7.13"/>
    <n v="4550"/>
    <n v="26547.01"/>
    <x v="3"/>
    <x v="0"/>
    <n v="5.8345076923076924"/>
    <s v="Product4"/>
    <x v="1"/>
    <s v="Growth Year"/>
  </r>
  <r>
    <n v="2425"/>
    <d v="2017-01-30T00:00:00"/>
    <x v="7"/>
    <x v="7"/>
    <x v="7"/>
    <n v="4860"/>
    <n v="15406.2"/>
    <n v="3.17"/>
    <n v="709"/>
    <n v="4495.0600000000004"/>
    <n v="6.3400000000000007"/>
    <n v="2814"/>
    <n v="15251.88"/>
    <n v="5.42"/>
    <n v="1613"/>
    <n v="11500.69"/>
    <n v="7.13"/>
    <n v="9996"/>
    <n v="46653.83"/>
    <x v="3"/>
    <x v="1"/>
    <n v="4.6672498999599838"/>
    <s v="Product1"/>
    <x v="0"/>
    <s v="Growth Year"/>
  </r>
  <r>
    <n v="2426"/>
    <d v="2017-01-31T00:00:00"/>
    <x v="7"/>
    <x v="7"/>
    <x v="7"/>
    <n v="1618"/>
    <n v="5129.0600000000004"/>
    <n v="3.17"/>
    <n v="1589"/>
    <n v="10074.26"/>
    <n v="6.34"/>
    <n v="3200"/>
    <n v="17344"/>
    <n v="5.42"/>
    <n v="1319"/>
    <n v="9404.4699999999993"/>
    <n v="7.13"/>
    <n v="7726"/>
    <n v="41951.79"/>
    <x v="3"/>
    <x v="2"/>
    <n v="5.4299495210975923"/>
    <s v="Product3"/>
    <x v="0"/>
    <s v="Growth Year"/>
  </r>
  <r>
    <n v="2427"/>
    <d v="2017-02-01T00:00:00"/>
    <x v="7"/>
    <x v="8"/>
    <x v="8"/>
    <n v="720"/>
    <n v="2282.4"/>
    <n v="3.17"/>
    <n v="2116"/>
    <n v="13415.44"/>
    <n v="6.34"/>
    <n v="2558"/>
    <n v="13864.36"/>
    <n v="5.42"/>
    <n v="777"/>
    <n v="5540.01"/>
    <n v="7.13"/>
    <n v="6171"/>
    <n v="35102.21"/>
    <x v="3"/>
    <x v="3"/>
    <n v="5.6882531194295902"/>
    <s v="Product3"/>
    <x v="1"/>
    <s v="Growth Year"/>
  </r>
  <r>
    <n v="2428"/>
    <d v="2017-02-02T00:00:00"/>
    <x v="7"/>
    <x v="8"/>
    <x v="8"/>
    <n v="584"/>
    <n v="1851.28"/>
    <n v="3.17"/>
    <n v="939"/>
    <n v="5953.26"/>
    <n v="6.34"/>
    <n v="3151"/>
    <n v="17078.419999999998"/>
    <n v="5.419999999999999"/>
    <n v="1239"/>
    <n v="8834.07"/>
    <n v="7.13"/>
    <n v="5913"/>
    <n v="33717.03"/>
    <x v="3"/>
    <x v="4"/>
    <n v="5.7021867072552004"/>
    <s v="Product3"/>
    <x v="1"/>
    <s v="Growth Year"/>
  </r>
  <r>
    <n v="2429"/>
    <d v="2017-02-03T00:00:00"/>
    <x v="7"/>
    <x v="8"/>
    <x v="8"/>
    <n v="5783"/>
    <n v="18332.11"/>
    <n v="3.17"/>
    <n v="1778"/>
    <n v="11272.52"/>
    <n v="6.34"/>
    <n v="3740"/>
    <n v="20270.8"/>
    <n v="5.42"/>
    <n v="959"/>
    <n v="6837.67"/>
    <n v="7.13"/>
    <n v="12260"/>
    <n v="56713.1"/>
    <x v="3"/>
    <x v="5"/>
    <n v="4.6258646003262642"/>
    <s v="Product3"/>
    <x v="0"/>
    <s v="Growth Year"/>
  </r>
  <r>
    <n v="2430"/>
    <d v="2017-02-04T00:00:00"/>
    <x v="7"/>
    <x v="8"/>
    <x v="8"/>
    <n v="5448"/>
    <n v="17270.16"/>
    <n v="3.17"/>
    <n v="2687"/>
    <n v="17035.580000000002"/>
    <n v="6.3400000000000007"/>
    <n v="514"/>
    <n v="2785.88"/>
    <n v="5.42"/>
    <n v="499"/>
    <n v="3557.87"/>
    <n v="7.13"/>
    <n v="9148"/>
    <n v="40649.49"/>
    <x v="3"/>
    <x v="6"/>
    <n v="4.4435384783559249"/>
    <s v="Product1"/>
    <x v="0"/>
    <s v="Growth Year"/>
  </r>
  <r>
    <n v="2431"/>
    <d v="2017-02-05T00:00:00"/>
    <x v="7"/>
    <x v="8"/>
    <x v="8"/>
    <n v="7369"/>
    <n v="23359.73"/>
    <n v="3.17"/>
    <n v="2993"/>
    <n v="18975.62"/>
    <n v="6.34"/>
    <n v="5869"/>
    <n v="31809.98"/>
    <n v="5.42"/>
    <n v="1370"/>
    <n v="9768.1"/>
    <n v="7.13"/>
    <n v="17601"/>
    <n v="83913.43"/>
    <x v="3"/>
    <x v="0"/>
    <n v="4.7675376399068234"/>
    <s v="Product3"/>
    <x v="2"/>
    <s v="Growth Year"/>
  </r>
  <r>
    <n v="2432"/>
    <d v="2017-02-06T00:00:00"/>
    <x v="7"/>
    <x v="8"/>
    <x v="8"/>
    <n v="2300"/>
    <n v="7291"/>
    <n v="3.17"/>
    <n v="1573"/>
    <n v="9972.82"/>
    <n v="6.34"/>
    <n v="4101"/>
    <n v="22227.42"/>
    <n v="5.42"/>
    <n v="1343"/>
    <n v="9575.59"/>
    <n v="7.13"/>
    <n v="9317"/>
    <n v="49066.83"/>
    <x v="3"/>
    <x v="1"/>
    <n v="5.2663765160459377"/>
    <s v="Product3"/>
    <x v="0"/>
    <s v="Growth Year"/>
  </r>
  <r>
    <n v="2433"/>
    <d v="2017-02-07T00:00:00"/>
    <x v="7"/>
    <x v="8"/>
    <x v="8"/>
    <n v="2496"/>
    <n v="7912.32"/>
    <n v="3.17"/>
    <n v="2422"/>
    <n v="15355.48"/>
    <n v="6.34"/>
    <n v="4276"/>
    <n v="23175.919999999998"/>
    <n v="5.42"/>
    <n v="1255"/>
    <n v="8948.15"/>
    <n v="7.13"/>
    <n v="10449"/>
    <n v="55391.87"/>
    <x v="3"/>
    <x v="2"/>
    <n v="5.3011647047564363"/>
    <s v="Product3"/>
    <x v="0"/>
    <s v="Growth Year"/>
  </r>
  <r>
    <n v="2434"/>
    <d v="2017-02-08T00:00:00"/>
    <x v="7"/>
    <x v="8"/>
    <x v="8"/>
    <n v="7753"/>
    <n v="24577.01"/>
    <n v="3.17"/>
    <n v="2180"/>
    <n v="13821.2"/>
    <n v="6.3400000000000007"/>
    <n v="2143"/>
    <n v="11615.06"/>
    <n v="5.42"/>
    <n v="1177"/>
    <n v="8392.01"/>
    <n v="7.13"/>
    <n v="13253"/>
    <n v="58405.279999999999"/>
    <x v="3"/>
    <x v="3"/>
    <n v="4.4069478608616919"/>
    <s v="Product1"/>
    <x v="0"/>
    <s v="Growth Year"/>
  </r>
  <r>
    <n v="2435"/>
    <d v="2017-02-09T00:00:00"/>
    <x v="7"/>
    <x v="8"/>
    <x v="8"/>
    <n v="752"/>
    <n v="2383.84"/>
    <n v="3.17"/>
    <n v="454"/>
    <n v="2878.36"/>
    <n v="6.34"/>
    <n v="5027"/>
    <n v="27246.34"/>
    <n v="5.42"/>
    <n v="1133"/>
    <n v="8078.29"/>
    <n v="7.13"/>
    <n v="7366"/>
    <n v="40586.83"/>
    <x v="3"/>
    <x v="4"/>
    <n v="5.5100230790116758"/>
    <s v="Product3"/>
    <x v="0"/>
    <s v="Growth Year"/>
  </r>
  <r>
    <n v="2436"/>
    <d v="2017-02-10T00:00:00"/>
    <x v="7"/>
    <x v="8"/>
    <x v="8"/>
    <n v="6033"/>
    <n v="19124.61"/>
    <n v="3.17"/>
    <n v="3637"/>
    <n v="23058.58"/>
    <n v="6.3400000000000007"/>
    <n v="2166"/>
    <n v="11739.72"/>
    <n v="5.42"/>
    <n v="997"/>
    <n v="7108.61"/>
    <n v="7.13"/>
    <n v="12833"/>
    <n v="61031.519999999997"/>
    <x v="3"/>
    <x v="5"/>
    <n v="4.755826385100911"/>
    <s v="Product2"/>
    <x v="0"/>
    <s v="Growth Year"/>
  </r>
  <r>
    <n v="2437"/>
    <d v="2017-02-11T00:00:00"/>
    <x v="7"/>
    <x v="8"/>
    <x v="8"/>
    <n v="7263"/>
    <n v="23023.71"/>
    <n v="3.17"/>
    <n v="1817"/>
    <n v="11519.78"/>
    <n v="6.3400000000000007"/>
    <n v="591"/>
    <n v="3203.22"/>
    <n v="5.42"/>
    <n v="1331"/>
    <n v="9490.0300000000007"/>
    <n v="7.1300000000000008"/>
    <n v="11002"/>
    <n v="47236.74"/>
    <x v="3"/>
    <x v="6"/>
    <n v="4.2934684602799491"/>
    <s v="Product1"/>
    <x v="0"/>
    <s v="Growth Year"/>
  </r>
  <r>
    <n v="2438"/>
    <d v="2017-02-12T00:00:00"/>
    <x v="7"/>
    <x v="8"/>
    <x v="8"/>
    <n v="2584"/>
    <n v="8191.28"/>
    <n v="3.17"/>
    <n v="738"/>
    <n v="4678.92"/>
    <n v="6.34"/>
    <n v="2053"/>
    <n v="11127.26"/>
    <n v="5.42"/>
    <n v="1641"/>
    <n v="11700.33"/>
    <n v="7.13"/>
    <n v="7016"/>
    <n v="35697.79"/>
    <x v="3"/>
    <x v="0"/>
    <n v="5.0880544469783358"/>
    <s v="Product4"/>
    <x v="1"/>
    <s v="Growth Year"/>
  </r>
  <r>
    <n v="2439"/>
    <d v="2017-02-13T00:00:00"/>
    <x v="7"/>
    <x v="8"/>
    <x v="8"/>
    <n v="1245"/>
    <n v="3946.65"/>
    <n v="3.17"/>
    <n v="1913"/>
    <n v="12128.42"/>
    <n v="6.34"/>
    <n v="2437"/>
    <n v="13208.54"/>
    <n v="5.42"/>
    <n v="1247"/>
    <n v="8891.11"/>
    <n v="7.1300000000000008"/>
    <n v="6842"/>
    <n v="38174.720000000001"/>
    <x v="3"/>
    <x v="1"/>
    <n v="5.5794679918152585"/>
    <s v="Product3"/>
    <x v="1"/>
    <s v="Growth Year"/>
  </r>
  <r>
    <n v="2440"/>
    <d v="2017-02-14T00:00:00"/>
    <x v="7"/>
    <x v="8"/>
    <x v="8"/>
    <n v="1546"/>
    <n v="4900.82"/>
    <n v="3.17"/>
    <n v="3181"/>
    <n v="20167.54"/>
    <n v="6.34"/>
    <n v="3709"/>
    <n v="20102.78"/>
    <n v="5.42"/>
    <n v="1572"/>
    <n v="11208.36"/>
    <n v="7.1300000000000008"/>
    <n v="10008"/>
    <n v="56379.5"/>
    <x v="3"/>
    <x v="2"/>
    <n v="5.6334432454036767"/>
    <s v="Product2"/>
    <x v="0"/>
    <s v="Growth Year"/>
  </r>
  <r>
    <n v="2441"/>
    <d v="2017-02-15T00:00:00"/>
    <x v="7"/>
    <x v="8"/>
    <x v="8"/>
    <n v="2451"/>
    <n v="7769.67"/>
    <n v="3.17"/>
    <n v="1931"/>
    <n v="12242.54"/>
    <n v="6.3400000000000007"/>
    <n v="4116"/>
    <n v="22308.720000000001"/>
    <n v="5.42"/>
    <n v="465"/>
    <n v="3315.45"/>
    <n v="7.13"/>
    <n v="8963"/>
    <n v="45636.38"/>
    <x v="3"/>
    <x v="3"/>
    <n v="5.0916411915653237"/>
    <s v="Product3"/>
    <x v="0"/>
    <s v="Growth Year"/>
  </r>
  <r>
    <n v="2442"/>
    <d v="2017-02-16T00:00:00"/>
    <x v="7"/>
    <x v="8"/>
    <x v="8"/>
    <n v="1039"/>
    <n v="3293.63"/>
    <n v="3.17"/>
    <n v="2016"/>
    <n v="12781.44"/>
    <n v="6.34"/>
    <n v="3996"/>
    <n v="21658.32"/>
    <n v="5.42"/>
    <n v="1259"/>
    <n v="8976.67"/>
    <n v="7.13"/>
    <n v="8310"/>
    <n v="46710.06"/>
    <x v="3"/>
    <x v="4"/>
    <n v="5.6209458483754506"/>
    <s v="Product3"/>
    <x v="0"/>
    <s v="Growth Year"/>
  </r>
  <r>
    <n v="2443"/>
    <d v="2017-02-17T00:00:00"/>
    <x v="7"/>
    <x v="8"/>
    <x v="8"/>
    <n v="3011"/>
    <n v="9544.8700000000008"/>
    <n v="3.17"/>
    <n v="2599"/>
    <n v="16477.66"/>
    <n v="6.34"/>
    <n v="791"/>
    <n v="4287.22"/>
    <n v="5.42"/>
    <n v="613"/>
    <n v="4370.6899999999996"/>
    <n v="7.129999999999999"/>
    <n v="7014"/>
    <n v="34680.44"/>
    <x v="3"/>
    <x v="5"/>
    <n v="4.9444596521243227"/>
    <s v="Product2"/>
    <x v="1"/>
    <s v="Growth Year"/>
  </r>
  <r>
    <n v="2444"/>
    <d v="2017-02-18T00:00:00"/>
    <x v="7"/>
    <x v="8"/>
    <x v="8"/>
    <n v="7071"/>
    <n v="22415.07"/>
    <n v="3.17"/>
    <n v="1313"/>
    <n v="8324.42"/>
    <n v="6.34"/>
    <n v="1733"/>
    <n v="9392.86"/>
    <n v="5.42"/>
    <n v="381"/>
    <n v="2716.53"/>
    <n v="7.1300000000000008"/>
    <n v="10498"/>
    <n v="42848.88"/>
    <x v="3"/>
    <x v="6"/>
    <n v="4.0816231663173932"/>
    <s v="Product1"/>
    <x v="0"/>
    <s v="Growth Year"/>
  </r>
  <r>
    <n v="2445"/>
    <d v="2017-02-19T00:00:00"/>
    <x v="7"/>
    <x v="8"/>
    <x v="8"/>
    <n v="4540"/>
    <n v="14391.8"/>
    <n v="3.17"/>
    <n v="3846"/>
    <n v="24383.64"/>
    <n v="6.34"/>
    <n v="3302"/>
    <n v="17896.84"/>
    <n v="5.42"/>
    <n v="268"/>
    <n v="1910.84"/>
    <n v="7.13"/>
    <n v="11956"/>
    <n v="58583.12"/>
    <x v="3"/>
    <x v="0"/>
    <n v="4.8998929407828706"/>
    <s v="Product2"/>
    <x v="0"/>
    <s v="Growth Year"/>
  </r>
  <r>
    <n v="2446"/>
    <d v="2017-02-20T00:00:00"/>
    <x v="7"/>
    <x v="8"/>
    <x v="8"/>
    <n v="2904"/>
    <n v="9205.68"/>
    <n v="3.17"/>
    <n v="2194"/>
    <n v="13909.96"/>
    <n v="6.34"/>
    <n v="2590"/>
    <n v="14037.8"/>
    <n v="5.42"/>
    <n v="428"/>
    <n v="3051.64"/>
    <n v="7.13"/>
    <n v="8116"/>
    <n v="40205.08"/>
    <x v="3"/>
    <x v="1"/>
    <n v="4.9538048299655006"/>
    <s v="Product3"/>
    <x v="0"/>
    <s v="Growth Year"/>
  </r>
  <r>
    <n v="2447"/>
    <d v="2017-02-21T00:00:00"/>
    <x v="7"/>
    <x v="8"/>
    <x v="8"/>
    <n v="7912"/>
    <n v="25081.040000000001"/>
    <n v="3.17"/>
    <n v="2639"/>
    <n v="16731.259999999998"/>
    <n v="6.339999999999999"/>
    <n v="4286"/>
    <n v="23230.12"/>
    <n v="5.42"/>
    <n v="1511"/>
    <n v="10773.43"/>
    <n v="7.13"/>
    <n v="16348"/>
    <n v="75815.850000000006"/>
    <x v="3"/>
    <x v="2"/>
    <n v="4.6376223391240519"/>
    <s v="Product1"/>
    <x v="2"/>
    <s v="Growth Year"/>
  </r>
  <r>
    <n v="2448"/>
    <d v="2017-02-22T00:00:00"/>
    <x v="7"/>
    <x v="8"/>
    <x v="8"/>
    <n v="4749"/>
    <n v="15054.33"/>
    <n v="3.17"/>
    <n v="1530"/>
    <n v="9700.2000000000007"/>
    <n v="6.3400000000000007"/>
    <n v="3310"/>
    <n v="17940.2"/>
    <n v="5.42"/>
    <n v="580"/>
    <n v="4135.3999999999996"/>
    <n v="7.129999999999999"/>
    <n v="10169"/>
    <n v="46830.13"/>
    <x v="3"/>
    <x v="3"/>
    <n v="4.6051853672927523"/>
    <s v="Product3"/>
    <x v="0"/>
    <s v="Growth Year"/>
  </r>
  <r>
    <n v="2449"/>
    <d v="2017-02-23T00:00:00"/>
    <x v="7"/>
    <x v="8"/>
    <x v="8"/>
    <n v="3736"/>
    <n v="11843.12"/>
    <n v="3.17"/>
    <n v="860"/>
    <n v="5452.4"/>
    <n v="6.34"/>
    <n v="4351"/>
    <n v="23582.42"/>
    <n v="5.42"/>
    <n v="1578"/>
    <n v="11251.14"/>
    <n v="7.13"/>
    <n v="10525"/>
    <n v="52129.08"/>
    <x v="3"/>
    <x v="4"/>
    <n v="4.9528817102137772"/>
    <s v="Product3"/>
    <x v="0"/>
    <s v="Growth Year"/>
  </r>
  <r>
    <n v="2450"/>
    <d v="2017-02-24T00:00:00"/>
    <x v="7"/>
    <x v="8"/>
    <x v="8"/>
    <n v="2607"/>
    <n v="8264.19"/>
    <n v="3.17"/>
    <n v="2692"/>
    <n v="17067.28"/>
    <n v="6.34"/>
    <n v="5015"/>
    <n v="27181.3"/>
    <n v="5.42"/>
    <n v="890"/>
    <n v="6345.7"/>
    <n v="7.13"/>
    <n v="11204"/>
    <n v="58858.47"/>
    <x v="3"/>
    <x v="5"/>
    <n v="5.2533443413066765"/>
    <s v="Product3"/>
    <x v="0"/>
    <s v="Growth Year"/>
  </r>
  <r>
    <n v="2451"/>
    <d v="2017-02-25T00:00:00"/>
    <x v="7"/>
    <x v="8"/>
    <x v="8"/>
    <n v="3715"/>
    <n v="11776.55"/>
    <n v="3.17"/>
    <n v="1796"/>
    <n v="11386.64"/>
    <n v="6.34"/>
    <n v="1088"/>
    <n v="5896.96"/>
    <n v="5.42"/>
    <n v="1718"/>
    <n v="12249.34"/>
    <n v="7.13"/>
    <n v="8317"/>
    <n v="41309.49"/>
    <x v="3"/>
    <x v="6"/>
    <n v="4.9668738727906696"/>
    <s v="Product4"/>
    <x v="0"/>
    <s v="Growth Year"/>
  </r>
  <r>
    <n v="2452"/>
    <d v="2017-02-26T00:00:00"/>
    <x v="7"/>
    <x v="8"/>
    <x v="8"/>
    <n v="4270"/>
    <n v="13535.9"/>
    <n v="3.17"/>
    <n v="586"/>
    <n v="3715.24"/>
    <n v="6.34"/>
    <n v="1674"/>
    <n v="9073.08"/>
    <n v="5.42"/>
    <n v="466"/>
    <n v="3322.58"/>
    <n v="7.13"/>
    <n v="6996"/>
    <n v="29646.799999999999"/>
    <x v="3"/>
    <x v="0"/>
    <n v="4.2376786735277303"/>
    <s v="Product1"/>
    <x v="1"/>
    <s v="Growth Year"/>
  </r>
  <r>
    <n v="2453"/>
    <d v="2017-02-27T00:00:00"/>
    <x v="7"/>
    <x v="8"/>
    <x v="8"/>
    <n v="2442"/>
    <n v="7741.14"/>
    <n v="3.17"/>
    <n v="3192"/>
    <n v="20237.28"/>
    <n v="6.34"/>
    <n v="3783"/>
    <n v="20503.86"/>
    <n v="5.42"/>
    <n v="1585"/>
    <n v="11301.05"/>
    <n v="7.13"/>
    <n v="11002"/>
    <n v="59783.33"/>
    <x v="3"/>
    <x v="1"/>
    <n v="5.4338602072350479"/>
    <s v="Product3"/>
    <x v="0"/>
    <s v="Growth Year"/>
  </r>
  <r>
    <n v="2454"/>
    <d v="2017-02-28T00:00:00"/>
    <x v="7"/>
    <x v="8"/>
    <x v="8"/>
    <n v="924"/>
    <n v="2929.08"/>
    <n v="3.17"/>
    <n v="999"/>
    <n v="6333.66"/>
    <n v="6.34"/>
    <n v="3796"/>
    <n v="20574.32"/>
    <n v="5.42"/>
    <n v="868"/>
    <n v="6188.84"/>
    <n v="7.13"/>
    <n v="6587"/>
    <n v="36025.9"/>
    <x v="3"/>
    <x v="2"/>
    <n v="5.4692424472445724"/>
    <s v="Product3"/>
    <x v="1"/>
    <s v="Growth Year"/>
  </r>
  <r>
    <n v="2455"/>
    <d v="2017-03-01T00:00:00"/>
    <x v="7"/>
    <x v="9"/>
    <x v="9"/>
    <n v="5063"/>
    <n v="16049.71"/>
    <n v="3.17"/>
    <n v="1001"/>
    <n v="6346.34"/>
    <n v="6.34"/>
    <n v="5501"/>
    <n v="29815.42"/>
    <n v="5.42"/>
    <n v="1750"/>
    <n v="12477.5"/>
    <n v="7.13"/>
    <n v="13315"/>
    <n v="64688.97"/>
    <x v="3"/>
    <x v="3"/>
    <n v="4.8583529853548626"/>
    <s v="Product3"/>
    <x v="0"/>
    <s v="Growth Year"/>
  </r>
  <r>
    <n v="2456"/>
    <d v="2017-03-02T00:00:00"/>
    <x v="7"/>
    <x v="9"/>
    <x v="9"/>
    <n v="5720"/>
    <n v="18132.400000000001"/>
    <n v="3.17"/>
    <n v="1515"/>
    <n v="9605.1"/>
    <n v="6.34"/>
    <n v="5023"/>
    <n v="27224.66"/>
    <n v="5.42"/>
    <n v="1703"/>
    <n v="12142.39"/>
    <n v="7.13"/>
    <n v="13961"/>
    <n v="67104.55"/>
    <x v="3"/>
    <x v="4"/>
    <n v="4.8065718788052436"/>
    <s v="Product3"/>
    <x v="0"/>
    <s v="Growth Year"/>
  </r>
  <r>
    <n v="2457"/>
    <d v="2017-03-03T00:00:00"/>
    <x v="7"/>
    <x v="9"/>
    <x v="9"/>
    <n v="1649"/>
    <n v="5227.33"/>
    <n v="3.17"/>
    <n v="1497"/>
    <n v="9490.98"/>
    <n v="6.34"/>
    <n v="2528"/>
    <n v="13701.76"/>
    <n v="5.42"/>
    <n v="1173"/>
    <n v="8363.49"/>
    <n v="7.13"/>
    <n v="6847"/>
    <n v="36783.56"/>
    <x v="3"/>
    <x v="5"/>
    <n v="5.3722155688622752"/>
    <s v="Product3"/>
    <x v="1"/>
    <s v="Growth Year"/>
  </r>
  <r>
    <n v="2458"/>
    <d v="2017-03-04T00:00:00"/>
    <x v="7"/>
    <x v="9"/>
    <x v="9"/>
    <n v="3498"/>
    <n v="11088.66"/>
    <n v="3.17"/>
    <n v="1449"/>
    <n v="9186.66"/>
    <n v="6.34"/>
    <n v="3860"/>
    <n v="20921.2"/>
    <n v="5.42"/>
    <n v="1750"/>
    <n v="12477.5"/>
    <n v="7.13"/>
    <n v="10557"/>
    <n v="53674.02"/>
    <x v="3"/>
    <x v="6"/>
    <n v="5.0842114236999141"/>
    <s v="Product3"/>
    <x v="0"/>
    <s v="Growth Year"/>
  </r>
  <r>
    <n v="2459"/>
    <d v="2017-03-05T00:00:00"/>
    <x v="7"/>
    <x v="9"/>
    <x v="9"/>
    <n v="2326"/>
    <n v="7373.42"/>
    <n v="3.17"/>
    <n v="3052"/>
    <n v="19349.68"/>
    <n v="6.34"/>
    <n v="317"/>
    <n v="1718.14"/>
    <n v="5.42"/>
    <n v="469"/>
    <n v="3343.97"/>
    <n v="7.13"/>
    <n v="6164"/>
    <n v="31785.21"/>
    <x v="3"/>
    <x v="0"/>
    <n v="5.1565882543802726"/>
    <s v="Product2"/>
    <x v="1"/>
    <s v="Growth Year"/>
  </r>
  <r>
    <n v="2460"/>
    <d v="2017-03-06T00:00:00"/>
    <x v="7"/>
    <x v="9"/>
    <x v="9"/>
    <n v="6177"/>
    <n v="19581.09"/>
    <n v="3.17"/>
    <n v="3058"/>
    <n v="19387.72"/>
    <n v="6.3400000000000007"/>
    <n v="560"/>
    <n v="3035.2"/>
    <n v="5.42"/>
    <n v="1584"/>
    <n v="11293.92"/>
    <n v="7.13"/>
    <n v="11379"/>
    <n v="53297.93"/>
    <x v="3"/>
    <x v="1"/>
    <n v="4.6838852271728619"/>
    <s v="Product1"/>
    <x v="0"/>
    <s v="Growth Year"/>
  </r>
  <r>
    <n v="2461"/>
    <d v="2017-03-07T00:00:00"/>
    <x v="7"/>
    <x v="9"/>
    <x v="9"/>
    <n v="720"/>
    <n v="2282.4"/>
    <n v="3.17"/>
    <n v="2136"/>
    <n v="13542.24"/>
    <n v="6.34"/>
    <n v="463"/>
    <n v="2509.46"/>
    <n v="5.42"/>
    <n v="427"/>
    <n v="3044.51"/>
    <n v="7.1300000000000008"/>
    <n v="3746"/>
    <n v="21378.61"/>
    <x v="3"/>
    <x v="2"/>
    <n v="5.7070501868659909"/>
    <s v="Product2"/>
    <x v="1"/>
    <s v="Growth Year"/>
  </r>
  <r>
    <n v="2462"/>
    <d v="2017-03-08T00:00:00"/>
    <x v="7"/>
    <x v="9"/>
    <x v="9"/>
    <n v="6046"/>
    <n v="19165.82"/>
    <n v="3.17"/>
    <n v="3616"/>
    <n v="22925.439999999999"/>
    <n v="6.34"/>
    <n v="4290"/>
    <n v="23251.8"/>
    <n v="5.42"/>
    <n v="1597"/>
    <n v="11386.61"/>
    <n v="7.1300000000000008"/>
    <n v="15549"/>
    <n v="76729.67"/>
    <x v="3"/>
    <x v="3"/>
    <n v="4.9347012669625059"/>
    <s v="Product3"/>
    <x v="2"/>
    <s v="Growth Year"/>
  </r>
  <r>
    <n v="2463"/>
    <d v="2017-03-09T00:00:00"/>
    <x v="7"/>
    <x v="9"/>
    <x v="9"/>
    <n v="989"/>
    <n v="3135.13"/>
    <n v="3.17"/>
    <n v="2702"/>
    <n v="17130.68"/>
    <n v="6.34"/>
    <n v="1913"/>
    <n v="10368.459999999999"/>
    <n v="5.42"/>
    <n v="667"/>
    <n v="4755.71"/>
    <n v="7.13"/>
    <n v="6271"/>
    <n v="35389.980000000003"/>
    <x v="3"/>
    <x v="4"/>
    <n v="5.6434348588741834"/>
    <s v="Product2"/>
    <x v="1"/>
    <s v="Growth Year"/>
  </r>
  <r>
    <n v="2464"/>
    <d v="2017-03-10T00:00:00"/>
    <x v="7"/>
    <x v="9"/>
    <x v="9"/>
    <n v="2372"/>
    <n v="7519.24"/>
    <n v="3.17"/>
    <n v="2851"/>
    <n v="18075.34"/>
    <n v="6.34"/>
    <n v="1921"/>
    <n v="10411.82"/>
    <n v="5.42"/>
    <n v="1630"/>
    <n v="11621.9"/>
    <n v="7.13"/>
    <n v="8774"/>
    <n v="47628.3"/>
    <x v="3"/>
    <x v="5"/>
    <n v="5.4283451105539093"/>
    <s v="Product2"/>
    <x v="0"/>
    <s v="Growth Year"/>
  </r>
  <r>
    <n v="2465"/>
    <d v="2017-03-11T00:00:00"/>
    <x v="7"/>
    <x v="9"/>
    <x v="9"/>
    <n v="1004"/>
    <n v="3182.68"/>
    <n v="3.17"/>
    <n v="2614"/>
    <n v="16572.759999999998"/>
    <n v="6.339999999999999"/>
    <n v="4722"/>
    <n v="25593.24"/>
    <n v="5.42"/>
    <n v="1412"/>
    <n v="10067.56"/>
    <n v="7.13"/>
    <n v="9752"/>
    <n v="55416.24"/>
    <x v="3"/>
    <x v="6"/>
    <n v="5.6825512715340443"/>
    <s v="Product3"/>
    <x v="0"/>
    <s v="Growth Year"/>
  </r>
  <r>
    <n v="2466"/>
    <d v="2017-03-12T00:00:00"/>
    <x v="7"/>
    <x v="9"/>
    <x v="9"/>
    <n v="3699"/>
    <n v="11725.83"/>
    <n v="3.17"/>
    <n v="2763"/>
    <n v="17517.419999999998"/>
    <n v="6.339999999999999"/>
    <n v="5481"/>
    <n v="29707.02"/>
    <n v="5.42"/>
    <n v="412"/>
    <n v="2937.56"/>
    <n v="7.13"/>
    <n v="12355"/>
    <n v="61887.83"/>
    <x v="3"/>
    <x v="0"/>
    <n v="5.0091323350870098"/>
    <s v="Product3"/>
    <x v="0"/>
    <s v="Growth Year"/>
  </r>
  <r>
    <n v="2467"/>
    <d v="2017-03-13T00:00:00"/>
    <x v="7"/>
    <x v="9"/>
    <x v="9"/>
    <n v="7174"/>
    <n v="22741.58"/>
    <n v="3.17"/>
    <n v="1581"/>
    <n v="10023.540000000001"/>
    <n v="6.3400000000000007"/>
    <n v="541"/>
    <n v="2932.22"/>
    <n v="5.42"/>
    <n v="811"/>
    <n v="5782.43"/>
    <n v="7.1300000000000008"/>
    <n v="10107"/>
    <n v="41479.769999999997"/>
    <x v="3"/>
    <x v="1"/>
    <n v="4.1040635203324429"/>
    <s v="Product1"/>
    <x v="0"/>
    <s v="Growth Year"/>
  </r>
  <r>
    <n v="2468"/>
    <d v="2017-03-14T00:00:00"/>
    <x v="7"/>
    <x v="9"/>
    <x v="9"/>
    <n v="2903"/>
    <n v="9202.51"/>
    <n v="3.17"/>
    <n v="2125"/>
    <n v="13472.5"/>
    <n v="6.34"/>
    <n v="3566"/>
    <n v="19327.72"/>
    <n v="5.42"/>
    <n v="311"/>
    <n v="2217.4299999999998"/>
    <n v="7.13"/>
    <n v="8905"/>
    <n v="44220.160000000003"/>
    <x v="3"/>
    <x v="2"/>
    <n v="4.965767546322291"/>
    <s v="Product3"/>
    <x v="0"/>
    <s v="Growth Year"/>
  </r>
  <r>
    <n v="2469"/>
    <d v="2017-03-15T00:00:00"/>
    <x v="7"/>
    <x v="9"/>
    <x v="9"/>
    <n v="2695"/>
    <n v="8543.15"/>
    <n v="3.17"/>
    <n v="1501"/>
    <n v="9516.34"/>
    <n v="6.34"/>
    <n v="2240"/>
    <n v="12140.8"/>
    <n v="5.42"/>
    <n v="1772"/>
    <n v="12634.36"/>
    <n v="7.13"/>
    <n v="8208"/>
    <n v="42834.65"/>
    <x v="3"/>
    <x v="3"/>
    <n v="5.2186464424951273"/>
    <s v="Product4"/>
    <x v="0"/>
    <s v="Growth Year"/>
  </r>
  <r>
    <n v="2470"/>
    <d v="2017-03-16T00:00:00"/>
    <x v="7"/>
    <x v="9"/>
    <x v="9"/>
    <n v="5412"/>
    <n v="17156.04"/>
    <n v="3.17"/>
    <n v="2890"/>
    <n v="18322.599999999999"/>
    <n v="6.34"/>
    <n v="2673"/>
    <n v="14487.66"/>
    <n v="5.42"/>
    <n v="697"/>
    <n v="4969.6099999999997"/>
    <n v="7.13"/>
    <n v="11672"/>
    <n v="54935.91"/>
    <x v="3"/>
    <x v="4"/>
    <n v="4.7066406785469503"/>
    <s v="Product2"/>
    <x v="0"/>
    <s v="Growth Year"/>
  </r>
  <r>
    <n v="2471"/>
    <d v="2017-03-17T00:00:00"/>
    <x v="7"/>
    <x v="9"/>
    <x v="9"/>
    <n v="2022"/>
    <n v="6409.74"/>
    <n v="3.17"/>
    <n v="1748"/>
    <n v="11082.32"/>
    <n v="6.34"/>
    <n v="782"/>
    <n v="4238.4399999999996"/>
    <n v="5.42"/>
    <n v="1502"/>
    <n v="10709.26"/>
    <n v="7.13"/>
    <n v="6054"/>
    <n v="32439.759999999998"/>
    <x v="3"/>
    <x v="5"/>
    <n v="5.358401057152296"/>
    <s v="Product2"/>
    <x v="1"/>
    <s v="Growth Year"/>
  </r>
  <r>
    <n v="2472"/>
    <d v="2017-03-18T00:00:00"/>
    <x v="7"/>
    <x v="9"/>
    <x v="9"/>
    <n v="7456"/>
    <n v="23635.52"/>
    <n v="3.17"/>
    <n v="1322"/>
    <n v="8381.48"/>
    <n v="6.34"/>
    <n v="3010"/>
    <n v="16314.2"/>
    <n v="5.42"/>
    <n v="775"/>
    <n v="5525.75"/>
    <n v="7.13"/>
    <n v="12563"/>
    <n v="53856.95"/>
    <x v="3"/>
    <x v="6"/>
    <n v="4.2869497731433572"/>
    <s v="Product1"/>
    <x v="0"/>
    <s v="Growth Year"/>
  </r>
  <r>
    <n v="2473"/>
    <d v="2017-03-19T00:00:00"/>
    <x v="7"/>
    <x v="9"/>
    <x v="9"/>
    <n v="616"/>
    <n v="1952.72"/>
    <n v="3.17"/>
    <n v="1454"/>
    <n v="9218.36"/>
    <n v="6.3400000000000007"/>
    <n v="4560"/>
    <n v="24715.200000000001"/>
    <n v="5.42"/>
    <n v="1533"/>
    <n v="10930.29"/>
    <n v="7.1300000000000008"/>
    <n v="8163"/>
    <n v="46816.57"/>
    <x v="3"/>
    <x v="0"/>
    <n v="5.7352162195271346"/>
    <s v="Product3"/>
    <x v="0"/>
    <s v="Growth Year"/>
  </r>
  <r>
    <n v="2474"/>
    <d v="2017-03-20T00:00:00"/>
    <x v="7"/>
    <x v="9"/>
    <x v="9"/>
    <n v="6173"/>
    <n v="19568.41"/>
    <n v="3.17"/>
    <n v="1714"/>
    <n v="10866.76"/>
    <n v="6.34"/>
    <n v="4401"/>
    <n v="23853.42"/>
    <n v="5.42"/>
    <n v="307"/>
    <n v="2188.91"/>
    <n v="7.13"/>
    <n v="12595"/>
    <n v="56477.5"/>
    <x v="3"/>
    <x v="1"/>
    <n v="4.484120682810639"/>
    <s v="Product3"/>
    <x v="0"/>
    <s v="Growth Year"/>
  </r>
  <r>
    <n v="2475"/>
    <d v="2017-03-21T00:00:00"/>
    <x v="7"/>
    <x v="9"/>
    <x v="9"/>
    <n v="1034"/>
    <n v="3277.78"/>
    <n v="3.17"/>
    <n v="2116"/>
    <n v="13415.44"/>
    <n v="6.34"/>
    <n v="3208"/>
    <n v="17387.36"/>
    <n v="5.42"/>
    <n v="1119"/>
    <n v="7978.47"/>
    <n v="7.13"/>
    <n v="7477"/>
    <n v="42059.05"/>
    <x v="3"/>
    <x v="2"/>
    <n v="5.625123712719005"/>
    <s v="Product3"/>
    <x v="0"/>
    <s v="Growth Year"/>
  </r>
  <r>
    <n v="2476"/>
    <d v="2017-03-22T00:00:00"/>
    <x v="7"/>
    <x v="9"/>
    <x v="9"/>
    <n v="5464"/>
    <n v="17320.88"/>
    <n v="3.17"/>
    <n v="1812"/>
    <n v="11488.08"/>
    <n v="6.34"/>
    <n v="2403"/>
    <n v="13024.26"/>
    <n v="5.42"/>
    <n v="288"/>
    <n v="2053.44"/>
    <n v="7.13"/>
    <n v="9967"/>
    <n v="43886.66"/>
    <x v="3"/>
    <x v="3"/>
    <n v="4.4031965486104143"/>
    <s v="Product1"/>
    <x v="0"/>
    <s v="Growth Year"/>
  </r>
  <r>
    <n v="2477"/>
    <d v="2017-03-23T00:00:00"/>
    <x v="7"/>
    <x v="9"/>
    <x v="9"/>
    <n v="2404"/>
    <n v="7620.68"/>
    <n v="3.17"/>
    <n v="1784"/>
    <n v="11310.56"/>
    <n v="6.34"/>
    <n v="2391"/>
    <n v="12959.22"/>
    <n v="5.42"/>
    <n v="1234"/>
    <n v="8798.42"/>
    <n v="7.13"/>
    <n v="7813"/>
    <n v="40688.879999999997"/>
    <x v="3"/>
    <x v="4"/>
    <n v="5.2078433380263656"/>
    <s v="Product3"/>
    <x v="0"/>
    <s v="Growth Year"/>
  </r>
  <r>
    <n v="2478"/>
    <d v="2017-03-24T00:00:00"/>
    <x v="7"/>
    <x v="9"/>
    <x v="9"/>
    <n v="2358"/>
    <n v="7474.86"/>
    <n v="3.17"/>
    <n v="479"/>
    <n v="3036.86"/>
    <n v="6.34"/>
    <n v="1378"/>
    <n v="7468.76"/>
    <n v="5.42"/>
    <n v="991"/>
    <n v="7065.83"/>
    <n v="7.13"/>
    <n v="5206"/>
    <n v="25046.31"/>
    <x v="3"/>
    <x v="5"/>
    <n v="4.8110468689973107"/>
    <s v="Product1"/>
    <x v="1"/>
    <s v="Growth Year"/>
  </r>
  <r>
    <n v="2479"/>
    <d v="2017-03-25T00:00:00"/>
    <x v="7"/>
    <x v="9"/>
    <x v="9"/>
    <n v="3714"/>
    <n v="11773.38"/>
    <n v="3.17"/>
    <n v="2265"/>
    <n v="14360.1"/>
    <n v="6.34"/>
    <n v="642"/>
    <n v="3479.64"/>
    <n v="5.42"/>
    <n v="1171"/>
    <n v="8349.23"/>
    <n v="7.13"/>
    <n v="7792"/>
    <n v="37962.35"/>
    <x v="3"/>
    <x v="6"/>
    <n v="4.8719648357289529"/>
    <s v="Product2"/>
    <x v="1"/>
    <s v="Growth Year"/>
  </r>
  <r>
    <n v="2480"/>
    <d v="2017-03-26T00:00:00"/>
    <x v="7"/>
    <x v="9"/>
    <x v="9"/>
    <n v="7766"/>
    <n v="24618.22"/>
    <n v="3.17"/>
    <n v="3499"/>
    <n v="22183.66"/>
    <n v="6.34"/>
    <n v="3046"/>
    <n v="16509.32"/>
    <n v="5.42"/>
    <n v="1964"/>
    <n v="14003.32"/>
    <n v="7.13"/>
    <n v="16275"/>
    <n v="77314.52"/>
    <x v="3"/>
    <x v="0"/>
    <n v="4.7505081413210446"/>
    <s v="Product1"/>
    <x v="2"/>
    <s v="Growth Year"/>
  </r>
  <r>
    <n v="2481"/>
    <d v="2017-03-27T00:00:00"/>
    <x v="7"/>
    <x v="9"/>
    <x v="9"/>
    <n v="933"/>
    <n v="2957.61"/>
    <n v="3.17"/>
    <n v="2868"/>
    <n v="18183.12"/>
    <n v="6.34"/>
    <n v="4176"/>
    <n v="22633.919999999998"/>
    <n v="5.42"/>
    <n v="1553"/>
    <n v="11072.89"/>
    <n v="7.13"/>
    <n v="9530"/>
    <n v="54847.54"/>
    <x v="3"/>
    <x v="1"/>
    <n v="5.7552507869884577"/>
    <s v="Product3"/>
    <x v="0"/>
    <s v="Growth Year"/>
  </r>
  <r>
    <n v="2482"/>
    <d v="2017-03-28T00:00:00"/>
    <x v="7"/>
    <x v="9"/>
    <x v="9"/>
    <n v="2269"/>
    <n v="7192.73"/>
    <n v="3.17"/>
    <n v="3654"/>
    <n v="23166.36"/>
    <n v="6.34"/>
    <n v="3386"/>
    <n v="18352.12"/>
    <n v="5.42"/>
    <n v="1932"/>
    <n v="13775.16"/>
    <n v="7.13"/>
    <n v="11241"/>
    <n v="62486.37"/>
    <x v="3"/>
    <x v="2"/>
    <n v="5.5587910328262611"/>
    <s v="Product2"/>
    <x v="0"/>
    <s v="Growth Year"/>
  </r>
  <r>
    <n v="2483"/>
    <d v="2017-03-29T00:00:00"/>
    <x v="7"/>
    <x v="9"/>
    <x v="9"/>
    <n v="404"/>
    <n v="1280.68"/>
    <n v="3.17"/>
    <n v="3350"/>
    <n v="21239"/>
    <n v="6.34"/>
    <n v="1683"/>
    <n v="9121.86"/>
    <n v="5.42"/>
    <n v="1562"/>
    <n v="11137.06"/>
    <n v="7.13"/>
    <n v="6999"/>
    <n v="42778.6"/>
    <x v="3"/>
    <x v="3"/>
    <n v="6.1121017288184021"/>
    <s v="Product2"/>
    <x v="0"/>
    <s v="Growth Year"/>
  </r>
  <r>
    <n v="2484"/>
    <d v="2017-03-30T00:00:00"/>
    <x v="7"/>
    <x v="9"/>
    <x v="9"/>
    <n v="7021"/>
    <n v="22256.57"/>
    <n v="3.17"/>
    <n v="3239"/>
    <n v="20535.259999999998"/>
    <n v="6.34"/>
    <n v="1358"/>
    <n v="7360.36"/>
    <n v="5.42"/>
    <n v="305"/>
    <n v="2174.65"/>
    <n v="7.13"/>
    <n v="11923"/>
    <n v="52326.84"/>
    <x v="3"/>
    <x v="4"/>
    <n v="4.3887310240711228"/>
    <s v="Product1"/>
    <x v="0"/>
    <s v="Growth Year"/>
  </r>
  <r>
    <n v="2485"/>
    <d v="2017-03-31T00:00:00"/>
    <x v="7"/>
    <x v="9"/>
    <x v="9"/>
    <n v="450"/>
    <n v="1426.5"/>
    <n v="3.17"/>
    <n v="2326"/>
    <n v="14746.84"/>
    <n v="6.34"/>
    <n v="3917"/>
    <n v="21230.14"/>
    <n v="5.42"/>
    <n v="657"/>
    <n v="4684.41"/>
    <n v="7.13"/>
    <n v="7350"/>
    <n v="42087.89"/>
    <x v="3"/>
    <x v="5"/>
    <n v="5.7262435374149661"/>
    <s v="Product3"/>
    <x v="0"/>
    <s v="Growth Year"/>
  </r>
  <r>
    <n v="2486"/>
    <d v="2017-04-01T00:00:00"/>
    <x v="7"/>
    <x v="10"/>
    <x v="10"/>
    <n v="487"/>
    <n v="1543.79"/>
    <n v="3.17"/>
    <n v="2954"/>
    <n v="18728.36"/>
    <n v="6.34"/>
    <n v="3305"/>
    <n v="17913.099999999999"/>
    <n v="5.42"/>
    <n v="353"/>
    <n v="2516.89"/>
    <n v="7.13"/>
    <n v="7099"/>
    <n v="40702.14"/>
    <x v="0"/>
    <x v="6"/>
    <n v="5.7335033103253981"/>
    <s v="Product2"/>
    <x v="0"/>
    <s v="Growth Year"/>
  </r>
  <r>
    <n v="2487"/>
    <d v="2017-04-02T00:00:00"/>
    <x v="7"/>
    <x v="10"/>
    <x v="10"/>
    <n v="4835"/>
    <n v="15326.95"/>
    <n v="3.17"/>
    <n v="283"/>
    <n v="1794.22"/>
    <n v="6.34"/>
    <n v="2388"/>
    <n v="12942.96"/>
    <n v="5.42"/>
    <n v="1238"/>
    <n v="8826.94"/>
    <n v="7.1300000000000008"/>
    <n v="8744"/>
    <n v="38891.07"/>
    <x v="0"/>
    <x v="0"/>
    <n v="4.4477435956084168"/>
    <s v="Product1"/>
    <x v="1"/>
    <s v="Growth Year"/>
  </r>
  <r>
    <n v="2488"/>
    <d v="2017-04-03T00:00:00"/>
    <x v="7"/>
    <x v="10"/>
    <x v="10"/>
    <n v="4008"/>
    <n v="12705.36"/>
    <n v="3.17"/>
    <n v="3570"/>
    <n v="22633.8"/>
    <n v="6.34"/>
    <n v="5349"/>
    <n v="28991.58"/>
    <n v="5.42"/>
    <n v="1800"/>
    <n v="12834"/>
    <n v="7.13"/>
    <n v="14727"/>
    <n v="77164.740000000005"/>
    <x v="0"/>
    <x v="1"/>
    <n v="5.2396781421878185"/>
    <s v="Product3"/>
    <x v="2"/>
    <s v="Growth Year"/>
  </r>
  <r>
    <n v="2489"/>
    <d v="2017-04-04T00:00:00"/>
    <x v="7"/>
    <x v="10"/>
    <x v="10"/>
    <n v="3258"/>
    <n v="10327.86"/>
    <n v="3.17"/>
    <n v="2236"/>
    <n v="14176.24"/>
    <n v="6.34"/>
    <n v="3443"/>
    <n v="18661.060000000001"/>
    <n v="5.4200000000000008"/>
    <n v="870"/>
    <n v="6203.1"/>
    <n v="7.1300000000000008"/>
    <n v="9807"/>
    <n v="49368.26"/>
    <x v="0"/>
    <x v="2"/>
    <n v="5.0339818496991944"/>
    <s v="Product3"/>
    <x v="0"/>
    <s v="Growth Year"/>
  </r>
  <r>
    <n v="2490"/>
    <d v="2017-04-05T00:00:00"/>
    <x v="7"/>
    <x v="10"/>
    <x v="10"/>
    <n v="6982"/>
    <n v="22132.94"/>
    <n v="3.17"/>
    <n v="1908"/>
    <n v="12096.72"/>
    <n v="6.34"/>
    <n v="2354"/>
    <n v="12758.68"/>
    <n v="5.42"/>
    <n v="939"/>
    <n v="6695.07"/>
    <n v="7.13"/>
    <n v="12183"/>
    <n v="53683.41"/>
    <x v="0"/>
    <x v="3"/>
    <n v="4.4064196010834769"/>
    <s v="Product1"/>
    <x v="0"/>
    <s v="Growth Year"/>
  </r>
  <r>
    <n v="2491"/>
    <d v="2017-04-06T00:00:00"/>
    <x v="7"/>
    <x v="10"/>
    <x v="10"/>
    <n v="6368"/>
    <n v="20186.560000000001"/>
    <n v="3.17"/>
    <n v="1607"/>
    <n v="10188.379999999999"/>
    <n v="6.34"/>
    <n v="5454"/>
    <n v="29560.68"/>
    <n v="5.42"/>
    <n v="1498"/>
    <n v="10680.74"/>
    <n v="7.13"/>
    <n v="14927"/>
    <n v="70616.36"/>
    <x v="0"/>
    <x v="4"/>
    <n v="4.7307804649293228"/>
    <s v="Product3"/>
    <x v="2"/>
    <s v="Growth Year"/>
  </r>
  <r>
    <n v="2492"/>
    <d v="2017-04-07T00:00:00"/>
    <x v="7"/>
    <x v="10"/>
    <x v="10"/>
    <n v="4148"/>
    <n v="13149.16"/>
    <n v="3.17"/>
    <n v="1709"/>
    <n v="10835.06"/>
    <n v="6.34"/>
    <n v="1916"/>
    <n v="10384.719999999999"/>
    <n v="5.42"/>
    <n v="1663"/>
    <n v="11857.19"/>
    <n v="7.13"/>
    <n v="9436"/>
    <n v="46226.13"/>
    <x v="0"/>
    <x v="5"/>
    <n v="4.8989116150911398"/>
    <s v="Product1"/>
    <x v="0"/>
    <s v="Growth Year"/>
  </r>
  <r>
    <n v="2493"/>
    <d v="2017-04-08T00:00:00"/>
    <x v="7"/>
    <x v="10"/>
    <x v="10"/>
    <n v="722"/>
    <n v="2288.7399999999998"/>
    <n v="3.17"/>
    <n v="3134"/>
    <n v="19869.560000000001"/>
    <n v="6.3400000000000007"/>
    <n v="418"/>
    <n v="2265.56"/>
    <n v="5.42"/>
    <n v="1460"/>
    <n v="10409.799999999999"/>
    <n v="7.13"/>
    <n v="5734"/>
    <n v="34833.660000000003"/>
    <x v="0"/>
    <x v="6"/>
    <n v="6.0749319846529479"/>
    <s v="Product2"/>
    <x v="1"/>
    <s v="Growth Year"/>
  </r>
  <r>
    <n v="2494"/>
    <d v="2017-04-09T00:00:00"/>
    <x v="7"/>
    <x v="10"/>
    <x v="10"/>
    <n v="527"/>
    <n v="1670.59"/>
    <n v="3.17"/>
    <n v="3137"/>
    <n v="19888.580000000002"/>
    <n v="6.3400000000000007"/>
    <n v="4106"/>
    <n v="22254.52"/>
    <n v="5.42"/>
    <n v="1509"/>
    <n v="10759.17"/>
    <n v="7.13"/>
    <n v="9279"/>
    <n v="54572.86"/>
    <x v="0"/>
    <x v="0"/>
    <n v="5.8813298846858499"/>
    <s v="Product3"/>
    <x v="0"/>
    <s v="Growth Year"/>
  </r>
  <r>
    <n v="2495"/>
    <d v="2017-04-10T00:00:00"/>
    <x v="7"/>
    <x v="10"/>
    <x v="10"/>
    <n v="7451"/>
    <n v="23619.67"/>
    <n v="3.17"/>
    <n v="405"/>
    <n v="2567.6999999999998"/>
    <n v="6.34"/>
    <n v="5610"/>
    <n v="30406.2"/>
    <n v="5.42"/>
    <n v="881"/>
    <n v="6281.53"/>
    <n v="7.13"/>
    <n v="14347"/>
    <n v="62875.1"/>
    <x v="0"/>
    <x v="1"/>
    <n v="4.382456262633303"/>
    <s v="Product3"/>
    <x v="0"/>
    <s v="Growth Year"/>
  </r>
  <r>
    <n v="2496"/>
    <d v="2017-04-11T00:00:00"/>
    <x v="7"/>
    <x v="10"/>
    <x v="10"/>
    <n v="2317"/>
    <n v="7344.89"/>
    <n v="3.17"/>
    <n v="2405"/>
    <n v="15247.7"/>
    <n v="6.3400000000000007"/>
    <n v="3943"/>
    <n v="21371.06"/>
    <n v="5.42"/>
    <n v="608"/>
    <n v="4335.04"/>
    <n v="7.13"/>
    <n v="9273"/>
    <n v="48298.69"/>
    <x v="0"/>
    <x v="2"/>
    <n v="5.2085290628707002"/>
    <s v="Product3"/>
    <x v="0"/>
    <s v="Growth Year"/>
  </r>
  <r>
    <n v="2497"/>
    <d v="2017-04-12T00:00:00"/>
    <x v="7"/>
    <x v="10"/>
    <x v="10"/>
    <n v="1801"/>
    <n v="5709.17"/>
    <n v="3.17"/>
    <n v="3781"/>
    <n v="23971.54"/>
    <n v="6.34"/>
    <n v="916"/>
    <n v="4964.72"/>
    <n v="5.42"/>
    <n v="1359"/>
    <n v="9689.67"/>
    <n v="7.13"/>
    <n v="7857"/>
    <n v="44335.1"/>
    <x v="0"/>
    <x v="3"/>
    <n v="5.6427516863942975"/>
    <s v="Product2"/>
    <x v="0"/>
    <s v="Growth Year"/>
  </r>
  <r>
    <n v="2498"/>
    <d v="2017-04-13T00:00:00"/>
    <x v="7"/>
    <x v="10"/>
    <x v="10"/>
    <n v="5571"/>
    <n v="17660.07"/>
    <n v="3.17"/>
    <n v="2241"/>
    <n v="14207.94"/>
    <n v="6.34"/>
    <n v="4321"/>
    <n v="23419.82"/>
    <n v="5.42"/>
    <n v="488"/>
    <n v="3479.44"/>
    <n v="7.13"/>
    <n v="12621"/>
    <n v="58767.27"/>
    <x v="0"/>
    <x v="4"/>
    <n v="4.6563085333967198"/>
    <s v="Product3"/>
    <x v="0"/>
    <s v="Growth Year"/>
  </r>
  <r>
    <n v="2499"/>
    <d v="2017-04-14T00:00:00"/>
    <x v="7"/>
    <x v="10"/>
    <x v="10"/>
    <n v="3375"/>
    <n v="10698.75"/>
    <n v="3.17"/>
    <n v="1849"/>
    <n v="11722.66"/>
    <n v="6.34"/>
    <n v="3915"/>
    <n v="21219.3"/>
    <n v="5.42"/>
    <n v="1489"/>
    <n v="10616.57"/>
    <n v="7.13"/>
    <n v="10628"/>
    <n v="54257.279999999999"/>
    <x v="0"/>
    <x v="5"/>
    <n v="5.1051260820474216"/>
    <s v="Product3"/>
    <x v="0"/>
    <s v="Growth Year"/>
  </r>
  <r>
    <n v="2500"/>
    <d v="2017-04-15T00:00:00"/>
    <x v="7"/>
    <x v="10"/>
    <x v="10"/>
    <n v="5932"/>
    <n v="18804.439999999999"/>
    <n v="3.17"/>
    <n v="3636"/>
    <n v="23052.240000000002"/>
    <n v="6.3400000000000007"/>
    <n v="1901"/>
    <n v="10303.42"/>
    <n v="5.42"/>
    <n v="1730"/>
    <n v="12334.9"/>
    <n v="7.13"/>
    <n v="13199"/>
    <n v="64495"/>
    <x v="0"/>
    <x v="6"/>
    <n v="4.886355026895977"/>
    <s v="Product2"/>
    <x v="0"/>
    <s v="Growth Year"/>
  </r>
  <r>
    <n v="2501"/>
    <d v="2017-04-16T00:00:00"/>
    <x v="7"/>
    <x v="10"/>
    <x v="10"/>
    <n v="2466"/>
    <n v="7817.22"/>
    <n v="3.17"/>
    <n v="934"/>
    <n v="5921.56"/>
    <n v="6.3400000000000007"/>
    <n v="3099"/>
    <n v="16796.580000000002"/>
    <n v="5.4200000000000008"/>
    <n v="585"/>
    <n v="4171.05"/>
    <n v="7.13"/>
    <n v="7084"/>
    <n v="34706.410000000003"/>
    <x v="0"/>
    <x v="0"/>
    <n v="4.8992673630717114"/>
    <s v="Product3"/>
    <x v="1"/>
    <s v="Growth Year"/>
  </r>
  <r>
    <n v="2502"/>
    <d v="2017-04-17T00:00:00"/>
    <x v="7"/>
    <x v="10"/>
    <x v="10"/>
    <n v="7640"/>
    <n v="24218.799999999999"/>
    <n v="3.17"/>
    <n v="1754"/>
    <n v="11120.36"/>
    <n v="6.3400000000000007"/>
    <n v="5479"/>
    <n v="29696.18"/>
    <n v="5.42"/>
    <n v="1794"/>
    <n v="12791.22"/>
    <n v="7.13"/>
    <n v="16667"/>
    <n v="77826.559999999998"/>
    <x v="0"/>
    <x v="1"/>
    <n v="4.6695002099957996"/>
    <s v="Product3"/>
    <x v="2"/>
    <s v="Growth Year"/>
  </r>
  <r>
    <n v="2503"/>
    <d v="2017-04-18T00:00:00"/>
    <x v="7"/>
    <x v="10"/>
    <x v="10"/>
    <n v="5478"/>
    <n v="17365.259999999998"/>
    <n v="3.17"/>
    <n v="2127"/>
    <n v="13485.18"/>
    <n v="6.34"/>
    <n v="4845"/>
    <n v="26259.9"/>
    <n v="5.42"/>
    <n v="347"/>
    <n v="2474.11"/>
    <n v="7.1300000000000008"/>
    <n v="12797"/>
    <n v="59584.45"/>
    <x v="0"/>
    <x v="2"/>
    <n v="4.6561264358834098"/>
    <s v="Product3"/>
    <x v="0"/>
    <s v="Growth Year"/>
  </r>
  <r>
    <n v="2504"/>
    <d v="2017-04-19T00:00:00"/>
    <x v="7"/>
    <x v="10"/>
    <x v="10"/>
    <n v="4348"/>
    <n v="13783.16"/>
    <n v="3.17"/>
    <n v="3810"/>
    <n v="24155.4"/>
    <n v="6.3400000000000007"/>
    <n v="4342"/>
    <n v="23533.64"/>
    <n v="5.42"/>
    <n v="638"/>
    <n v="4548.9399999999996"/>
    <n v="7.129999999999999"/>
    <n v="13138"/>
    <n v="66021.14"/>
    <x v="0"/>
    <x v="3"/>
    <n v="5.0252047495813672"/>
    <s v="Product2"/>
    <x v="0"/>
    <s v="Growth Year"/>
  </r>
  <r>
    <n v="2505"/>
    <d v="2017-04-20T00:00:00"/>
    <x v="7"/>
    <x v="10"/>
    <x v="10"/>
    <n v="4563"/>
    <n v="14464.71"/>
    <n v="3.17"/>
    <n v="1374"/>
    <n v="8711.16"/>
    <n v="6.34"/>
    <n v="4584"/>
    <n v="24845.279999999999"/>
    <n v="5.42"/>
    <n v="546"/>
    <n v="3892.98"/>
    <n v="7.13"/>
    <n v="11067"/>
    <n v="51914.13"/>
    <x v="0"/>
    <x v="4"/>
    <n v="4.6908945513689346"/>
    <s v="Product3"/>
    <x v="0"/>
    <s v="Growth Year"/>
  </r>
  <r>
    <n v="2506"/>
    <d v="2017-04-21T00:00:00"/>
    <x v="7"/>
    <x v="10"/>
    <x v="10"/>
    <n v="3159"/>
    <n v="10014.030000000001"/>
    <n v="3.17"/>
    <n v="2952"/>
    <n v="18715.68"/>
    <n v="6.34"/>
    <n v="3230"/>
    <n v="17506.599999999999"/>
    <n v="5.42"/>
    <n v="1636"/>
    <n v="11664.68"/>
    <n v="7.13"/>
    <n v="10977"/>
    <n v="57900.99"/>
    <x v="0"/>
    <x v="5"/>
    <n v="5.2747553976496304"/>
    <s v="Product2"/>
    <x v="0"/>
    <s v="Growth Year"/>
  </r>
  <r>
    <n v="2507"/>
    <d v="2017-04-22T00:00:00"/>
    <x v="7"/>
    <x v="10"/>
    <x v="10"/>
    <n v="5254"/>
    <n v="16655.18"/>
    <n v="3.17"/>
    <n v="1038"/>
    <n v="6580.92"/>
    <n v="6.34"/>
    <n v="4675"/>
    <n v="25338.5"/>
    <n v="5.42"/>
    <n v="454"/>
    <n v="3237.02"/>
    <n v="7.13"/>
    <n v="11421"/>
    <n v="51811.62"/>
    <x v="0"/>
    <x v="6"/>
    <n v="4.5365221959548201"/>
    <s v="Product3"/>
    <x v="0"/>
    <s v="Growth Year"/>
  </r>
  <r>
    <n v="2508"/>
    <d v="2017-04-23T00:00:00"/>
    <x v="7"/>
    <x v="10"/>
    <x v="10"/>
    <n v="4899"/>
    <n v="15529.83"/>
    <n v="3.17"/>
    <n v="664"/>
    <n v="4209.76"/>
    <n v="6.3400000000000007"/>
    <n v="5613"/>
    <n v="30422.46"/>
    <n v="5.42"/>
    <n v="1293"/>
    <n v="9219.09"/>
    <n v="7.13"/>
    <n v="12469"/>
    <n v="59381.14"/>
    <x v="0"/>
    <x v="0"/>
    <n v="4.7623017082364267"/>
    <s v="Product3"/>
    <x v="0"/>
    <s v="Growth Year"/>
  </r>
  <r>
    <n v="2509"/>
    <d v="2017-04-24T00:00:00"/>
    <x v="7"/>
    <x v="10"/>
    <x v="10"/>
    <n v="2995"/>
    <n v="9494.15"/>
    <n v="3.17"/>
    <n v="953"/>
    <n v="6042.02"/>
    <n v="6.3400000000000007"/>
    <n v="4524"/>
    <n v="24520.080000000002"/>
    <n v="5.4200000000000008"/>
    <n v="1749"/>
    <n v="12470.37"/>
    <n v="7.1300000000000008"/>
    <n v="10221"/>
    <n v="52526.62"/>
    <x v="0"/>
    <x v="1"/>
    <n v="5.1390881518442422"/>
    <s v="Product3"/>
    <x v="0"/>
    <s v="Growth Year"/>
  </r>
  <r>
    <n v="2510"/>
    <d v="2017-04-25T00:00:00"/>
    <x v="7"/>
    <x v="10"/>
    <x v="10"/>
    <n v="3334"/>
    <n v="10568.78"/>
    <n v="3.17"/>
    <n v="633"/>
    <n v="4013.22"/>
    <n v="6.34"/>
    <n v="1899"/>
    <n v="10292.58"/>
    <n v="5.42"/>
    <n v="438"/>
    <n v="3122.94"/>
    <n v="7.13"/>
    <n v="6304"/>
    <n v="27997.52"/>
    <x v="0"/>
    <x v="2"/>
    <n v="4.4412309644670049"/>
    <s v="Product1"/>
    <x v="1"/>
    <s v="Growth Year"/>
  </r>
  <r>
    <n v="2511"/>
    <d v="2017-04-26T00:00:00"/>
    <x v="7"/>
    <x v="10"/>
    <x v="10"/>
    <n v="3167"/>
    <n v="10039.39"/>
    <n v="3.17"/>
    <n v="2130"/>
    <n v="13504.2"/>
    <n v="6.3400000000000007"/>
    <n v="2962"/>
    <n v="16054.04"/>
    <n v="5.42"/>
    <n v="1536"/>
    <n v="10951.68"/>
    <n v="7.13"/>
    <n v="9795"/>
    <n v="50549.31"/>
    <x v="0"/>
    <x v="3"/>
    <n v="5.1607258805513014"/>
    <s v="Product3"/>
    <x v="0"/>
    <s v="Growth Year"/>
  </r>
  <r>
    <n v="2512"/>
    <d v="2017-04-27T00:00:00"/>
    <x v="7"/>
    <x v="10"/>
    <x v="10"/>
    <n v="1022"/>
    <n v="3239.74"/>
    <n v="3.17"/>
    <n v="2327"/>
    <n v="14753.18"/>
    <n v="6.34"/>
    <n v="2750"/>
    <n v="14905"/>
    <n v="5.42"/>
    <n v="480"/>
    <n v="3422.4"/>
    <n v="7.13"/>
    <n v="6579"/>
    <n v="36320.32"/>
    <x v="0"/>
    <x v="4"/>
    <n v="5.5206444748442012"/>
    <s v="Product3"/>
    <x v="1"/>
    <s v="Growth Year"/>
  </r>
  <r>
    <n v="2513"/>
    <d v="2017-04-28T00:00:00"/>
    <x v="7"/>
    <x v="10"/>
    <x v="10"/>
    <n v="615"/>
    <n v="1949.55"/>
    <n v="3.17"/>
    <n v="2333"/>
    <n v="14791.22"/>
    <n v="6.34"/>
    <n v="4280"/>
    <n v="23197.599999999999"/>
    <n v="5.42"/>
    <n v="1738"/>
    <n v="12391.94"/>
    <n v="7.13"/>
    <n v="8966"/>
    <n v="52330.31"/>
    <x v="0"/>
    <x v="5"/>
    <n v="5.8365279946464419"/>
    <s v="Product3"/>
    <x v="0"/>
    <s v="Growth Year"/>
  </r>
  <r>
    <n v="2514"/>
    <d v="2017-04-29T00:00:00"/>
    <x v="7"/>
    <x v="10"/>
    <x v="10"/>
    <n v="2339"/>
    <n v="7414.63"/>
    <n v="3.17"/>
    <n v="2548"/>
    <n v="16154.32"/>
    <n v="6.34"/>
    <n v="2343"/>
    <n v="12699.06"/>
    <n v="5.42"/>
    <n v="1831"/>
    <n v="13055.03"/>
    <n v="7.1300000000000008"/>
    <n v="9061"/>
    <n v="49323.040000000001"/>
    <x v="0"/>
    <x v="6"/>
    <n v="5.4434433285509325"/>
    <s v="Product2"/>
    <x v="0"/>
    <s v="Growth Year"/>
  </r>
  <r>
    <n v="2515"/>
    <d v="2017-04-30T00:00:00"/>
    <x v="7"/>
    <x v="10"/>
    <x v="10"/>
    <n v="7533"/>
    <n v="23879.61"/>
    <n v="3.17"/>
    <n v="2369"/>
    <n v="15019.46"/>
    <n v="6.34"/>
    <n v="2064"/>
    <n v="11186.88"/>
    <n v="5.42"/>
    <n v="1223"/>
    <n v="8719.99"/>
    <n v="7.13"/>
    <n v="13189"/>
    <n v="58805.94"/>
    <x v="0"/>
    <x v="0"/>
    <n v="4.4587110470846918"/>
    <s v="Product1"/>
    <x v="0"/>
    <s v="Growth Year"/>
  </r>
  <r>
    <n v="2516"/>
    <d v="2017-05-01T00:00:00"/>
    <x v="7"/>
    <x v="11"/>
    <x v="11"/>
    <n v="2489"/>
    <n v="7890.13"/>
    <n v="3.17"/>
    <n v="858"/>
    <n v="5439.72"/>
    <n v="6.34"/>
    <n v="4336"/>
    <n v="23501.119999999999"/>
    <n v="5.42"/>
    <n v="1753"/>
    <n v="12498.89"/>
    <n v="7.13"/>
    <n v="9436"/>
    <n v="49329.86"/>
    <x v="0"/>
    <x v="1"/>
    <n v="5.227835947435354"/>
    <s v="Product3"/>
    <x v="0"/>
    <s v="Growth Year"/>
  </r>
  <r>
    <n v="2517"/>
    <d v="2017-05-02T00:00:00"/>
    <x v="7"/>
    <x v="11"/>
    <x v="11"/>
    <n v="7823"/>
    <n v="24798.91"/>
    <n v="3.17"/>
    <n v="2215"/>
    <n v="14043.1"/>
    <n v="6.34"/>
    <n v="3425"/>
    <n v="18563.5"/>
    <n v="5.42"/>
    <n v="1361"/>
    <n v="9703.93"/>
    <n v="7.13"/>
    <n v="14824"/>
    <n v="67109.440000000002"/>
    <x v="0"/>
    <x v="2"/>
    <n v="4.5270804101457101"/>
    <s v="Product1"/>
    <x v="0"/>
    <s v="Growth Year"/>
  </r>
  <r>
    <n v="2518"/>
    <d v="2017-05-03T00:00:00"/>
    <x v="7"/>
    <x v="11"/>
    <x v="11"/>
    <n v="7293"/>
    <n v="23118.81"/>
    <n v="3.17"/>
    <n v="3092"/>
    <n v="19603.28"/>
    <n v="6.34"/>
    <n v="1421"/>
    <n v="7701.82"/>
    <n v="5.42"/>
    <n v="805"/>
    <n v="5739.65"/>
    <n v="7.13"/>
    <n v="12611"/>
    <n v="56163.56"/>
    <x v="0"/>
    <x v="3"/>
    <n v="4.4535373879946079"/>
    <s v="Product1"/>
    <x v="0"/>
    <s v="Growth Year"/>
  </r>
  <r>
    <n v="2519"/>
    <d v="2017-05-04T00:00:00"/>
    <x v="7"/>
    <x v="11"/>
    <x v="11"/>
    <n v="2987"/>
    <n v="9468.7900000000009"/>
    <n v="3.17"/>
    <n v="2633"/>
    <n v="16693.22"/>
    <n v="6.3400000000000007"/>
    <n v="3353"/>
    <n v="18173.259999999998"/>
    <n v="5.42"/>
    <n v="1300"/>
    <n v="9269"/>
    <n v="7.13"/>
    <n v="10273"/>
    <n v="53604.27"/>
    <x v="0"/>
    <x v="4"/>
    <n v="5.2179762484181831"/>
    <s v="Product3"/>
    <x v="0"/>
    <s v="Growth Year"/>
  </r>
  <r>
    <n v="2520"/>
    <d v="2017-05-05T00:00:00"/>
    <x v="7"/>
    <x v="11"/>
    <x v="11"/>
    <n v="7287"/>
    <n v="23099.79"/>
    <n v="3.17"/>
    <n v="2213"/>
    <n v="14030.42"/>
    <n v="6.34"/>
    <n v="4289"/>
    <n v="23246.38"/>
    <n v="5.42"/>
    <n v="306"/>
    <n v="2181.7800000000002"/>
    <n v="7.1300000000000008"/>
    <n v="14095"/>
    <n v="62558.37"/>
    <x v="0"/>
    <x v="5"/>
    <n v="4.4383377084072366"/>
    <s v="Product3"/>
    <x v="0"/>
    <s v="Growth Year"/>
  </r>
  <r>
    <n v="2521"/>
    <d v="2017-05-06T00:00:00"/>
    <x v="7"/>
    <x v="11"/>
    <x v="11"/>
    <n v="6812"/>
    <n v="21594.04"/>
    <n v="3.17"/>
    <n v="1178"/>
    <n v="7468.52"/>
    <n v="6.3400000000000007"/>
    <n v="1901"/>
    <n v="10303.42"/>
    <n v="5.42"/>
    <n v="425"/>
    <n v="3030.25"/>
    <n v="7.13"/>
    <n v="10316"/>
    <n v="42396.23"/>
    <x v="0"/>
    <x v="6"/>
    <n v="4.1097547499030638"/>
    <s v="Product1"/>
    <x v="0"/>
    <s v="Growth Year"/>
  </r>
  <r>
    <n v="2522"/>
    <d v="2017-05-07T00:00:00"/>
    <x v="7"/>
    <x v="11"/>
    <x v="11"/>
    <n v="1478"/>
    <n v="4685.26"/>
    <n v="3.17"/>
    <n v="1878"/>
    <n v="11906.52"/>
    <n v="6.34"/>
    <n v="3749"/>
    <n v="20319.580000000002"/>
    <n v="5.4200000000000008"/>
    <n v="1677"/>
    <n v="11957.01"/>
    <n v="7.13"/>
    <n v="8782"/>
    <n v="48868.37"/>
    <x v="0"/>
    <x v="0"/>
    <n v="5.5646060122978822"/>
    <s v="Product3"/>
    <x v="0"/>
    <s v="Growth Year"/>
  </r>
  <r>
    <n v="2523"/>
    <d v="2017-05-08T00:00:00"/>
    <x v="7"/>
    <x v="11"/>
    <x v="11"/>
    <n v="3974"/>
    <n v="12597.58"/>
    <n v="3.17"/>
    <n v="402"/>
    <n v="2548.6799999999998"/>
    <n v="6.34"/>
    <n v="2396"/>
    <n v="12986.32"/>
    <n v="5.42"/>
    <n v="1315"/>
    <n v="9375.9500000000007"/>
    <n v="7.1300000000000008"/>
    <n v="8087"/>
    <n v="37508.53"/>
    <x v="0"/>
    <x v="1"/>
    <n v="4.638126622975145"/>
    <s v="Product3"/>
    <x v="1"/>
    <s v="Growth Year"/>
  </r>
  <r>
    <n v="2524"/>
    <d v="2017-05-09T00:00:00"/>
    <x v="7"/>
    <x v="11"/>
    <x v="11"/>
    <n v="1726"/>
    <n v="5471.42"/>
    <n v="3.17"/>
    <n v="977"/>
    <n v="6194.18"/>
    <n v="6.34"/>
    <n v="2391"/>
    <n v="12959.22"/>
    <n v="5.42"/>
    <n v="1431"/>
    <n v="10203.030000000001"/>
    <n v="7.1300000000000008"/>
    <n v="6525"/>
    <n v="34827.85"/>
    <x v="0"/>
    <x v="2"/>
    <n v="5.3376015325670494"/>
    <s v="Product3"/>
    <x v="1"/>
    <s v="Growth Year"/>
  </r>
  <r>
    <n v="2525"/>
    <d v="2017-05-10T00:00:00"/>
    <x v="7"/>
    <x v="11"/>
    <x v="11"/>
    <n v="2444"/>
    <n v="7747.48"/>
    <n v="3.17"/>
    <n v="1521"/>
    <n v="9643.14"/>
    <n v="6.34"/>
    <n v="1020"/>
    <n v="5528.4"/>
    <n v="5.42"/>
    <n v="1432"/>
    <n v="10210.16"/>
    <n v="7.13"/>
    <n v="6417"/>
    <n v="33129.18"/>
    <x v="0"/>
    <x v="3"/>
    <n v="5.1627208976157082"/>
    <s v="Product4"/>
    <x v="1"/>
    <s v="Growth Year"/>
  </r>
  <r>
    <n v="2526"/>
    <d v="2017-05-11T00:00:00"/>
    <x v="7"/>
    <x v="11"/>
    <x v="11"/>
    <n v="2350"/>
    <n v="7449.5"/>
    <n v="3.17"/>
    <n v="3303"/>
    <n v="20941.02"/>
    <n v="6.34"/>
    <n v="1700"/>
    <n v="9214"/>
    <n v="5.42"/>
    <n v="1075"/>
    <n v="7664.75"/>
    <n v="7.13"/>
    <n v="8428"/>
    <n v="45269.27"/>
    <x v="0"/>
    <x v="4"/>
    <n v="5.3712944945420027"/>
    <s v="Product2"/>
    <x v="0"/>
    <s v="Growth Year"/>
  </r>
  <r>
    <n v="2527"/>
    <d v="2017-05-12T00:00:00"/>
    <x v="7"/>
    <x v="11"/>
    <x v="11"/>
    <n v="4037"/>
    <n v="12797.29"/>
    <n v="3.17"/>
    <n v="2710"/>
    <n v="17181.400000000001"/>
    <n v="6.3400000000000007"/>
    <n v="4944"/>
    <n v="26796.48"/>
    <n v="5.42"/>
    <n v="964"/>
    <n v="6873.32"/>
    <n v="7.13"/>
    <n v="12655"/>
    <n v="63648.49"/>
    <x v="0"/>
    <x v="5"/>
    <n v="5.0295132358751484"/>
    <s v="Product3"/>
    <x v="0"/>
    <s v="Growth Year"/>
  </r>
  <r>
    <n v="2528"/>
    <d v="2017-05-13T00:00:00"/>
    <x v="7"/>
    <x v="11"/>
    <x v="11"/>
    <n v="6509"/>
    <n v="20633.53"/>
    <n v="3.17"/>
    <n v="2815"/>
    <n v="17847.099999999999"/>
    <n v="6.34"/>
    <n v="2223"/>
    <n v="12048.66"/>
    <n v="5.42"/>
    <n v="1104"/>
    <n v="7871.52"/>
    <n v="7.1300000000000008"/>
    <n v="12651"/>
    <n v="58400.81"/>
    <x v="0"/>
    <x v="6"/>
    <n v="4.6162998972413245"/>
    <s v="Product1"/>
    <x v="0"/>
    <s v="Growth Year"/>
  </r>
  <r>
    <n v="2529"/>
    <d v="2017-05-14T00:00:00"/>
    <x v="7"/>
    <x v="11"/>
    <x v="11"/>
    <n v="3638"/>
    <n v="11532.46"/>
    <n v="3.17"/>
    <n v="2115"/>
    <n v="13409.1"/>
    <n v="6.34"/>
    <n v="2239"/>
    <n v="12135.38"/>
    <n v="5.42"/>
    <n v="1881"/>
    <n v="13411.53"/>
    <n v="7.1300000000000008"/>
    <n v="9873"/>
    <n v="50488.47"/>
    <x v="0"/>
    <x v="0"/>
    <n v="5.1137921604375567"/>
    <s v="Product4"/>
    <x v="0"/>
    <s v="Growth Year"/>
  </r>
  <r>
    <n v="2530"/>
    <d v="2017-05-15T00:00:00"/>
    <x v="7"/>
    <x v="11"/>
    <x v="11"/>
    <n v="7878"/>
    <n v="24973.26"/>
    <n v="3.17"/>
    <n v="638"/>
    <n v="4044.92"/>
    <n v="6.34"/>
    <n v="1209"/>
    <n v="6552.78"/>
    <n v="5.42"/>
    <n v="1612"/>
    <n v="11493.56"/>
    <n v="7.13"/>
    <n v="11337"/>
    <n v="47064.52"/>
    <x v="0"/>
    <x v="1"/>
    <n v="4.1514086619035018"/>
    <s v="Product1"/>
    <x v="0"/>
    <s v="Growth Year"/>
  </r>
  <r>
    <n v="2531"/>
    <d v="2017-05-16T00:00:00"/>
    <x v="7"/>
    <x v="11"/>
    <x v="11"/>
    <n v="4671"/>
    <n v="14807.07"/>
    <n v="3.17"/>
    <n v="2149"/>
    <n v="13624.66"/>
    <n v="6.34"/>
    <n v="3791"/>
    <n v="20547.22"/>
    <n v="5.42"/>
    <n v="1919"/>
    <n v="13682.47"/>
    <n v="7.13"/>
    <n v="12530"/>
    <n v="62661.42"/>
    <x v="0"/>
    <x v="2"/>
    <n v="5.0009114126097369"/>
    <s v="Product3"/>
    <x v="0"/>
    <s v="Growth Year"/>
  </r>
  <r>
    <n v="2532"/>
    <d v="2017-05-17T00:00:00"/>
    <x v="7"/>
    <x v="11"/>
    <x v="11"/>
    <n v="2357"/>
    <n v="7471.69"/>
    <n v="3.17"/>
    <n v="826"/>
    <n v="5236.84"/>
    <n v="6.34"/>
    <n v="2671"/>
    <n v="14476.82"/>
    <n v="5.42"/>
    <n v="669"/>
    <n v="4769.97"/>
    <n v="7.1300000000000008"/>
    <n v="6523"/>
    <n v="31955.32"/>
    <x v="0"/>
    <x v="3"/>
    <n v="4.8988686187337116"/>
    <s v="Product3"/>
    <x v="1"/>
    <s v="Growth Year"/>
  </r>
  <r>
    <n v="2533"/>
    <d v="2017-05-18T00:00:00"/>
    <x v="7"/>
    <x v="11"/>
    <x v="11"/>
    <n v="5987"/>
    <n v="18978.79"/>
    <n v="3.17"/>
    <n v="3720"/>
    <n v="23584.799999999999"/>
    <n v="6.34"/>
    <n v="4646"/>
    <n v="25181.32"/>
    <n v="5.42"/>
    <n v="1629"/>
    <n v="11614.77"/>
    <n v="7.13"/>
    <n v="15982"/>
    <n v="79359.679999999993"/>
    <x v="0"/>
    <x v="4"/>
    <n v="4.9655662620448"/>
    <s v="Product3"/>
    <x v="2"/>
    <s v="Growth Year"/>
  </r>
  <r>
    <n v="2534"/>
    <d v="2017-05-19T00:00:00"/>
    <x v="7"/>
    <x v="11"/>
    <x v="11"/>
    <n v="2422"/>
    <n v="7677.74"/>
    <n v="3.17"/>
    <n v="2517"/>
    <n v="15957.78"/>
    <n v="6.34"/>
    <n v="1794"/>
    <n v="9723.48"/>
    <n v="5.42"/>
    <n v="913"/>
    <n v="6509.69"/>
    <n v="7.13"/>
    <n v="7646"/>
    <n v="39868.69"/>
    <x v="0"/>
    <x v="5"/>
    <n v="5.2143199058331158"/>
    <s v="Product2"/>
    <x v="1"/>
    <s v="Growth Year"/>
  </r>
  <r>
    <n v="2535"/>
    <d v="2017-05-20T00:00:00"/>
    <x v="7"/>
    <x v="11"/>
    <x v="11"/>
    <n v="1089"/>
    <n v="3452.13"/>
    <n v="3.17"/>
    <n v="1848"/>
    <n v="11716.32"/>
    <n v="6.34"/>
    <n v="1548"/>
    <n v="8390.16"/>
    <n v="5.42"/>
    <n v="1365"/>
    <n v="9732.4500000000007"/>
    <n v="7.1300000000000008"/>
    <n v="5850"/>
    <n v="33291.06"/>
    <x v="0"/>
    <x v="6"/>
    <n v="5.690779487179487"/>
    <s v="Product2"/>
    <x v="1"/>
    <s v="Growth Year"/>
  </r>
  <r>
    <n v="2536"/>
    <d v="2017-05-21T00:00:00"/>
    <x v="7"/>
    <x v="11"/>
    <x v="11"/>
    <n v="4516"/>
    <n v="14315.72"/>
    <n v="3.17"/>
    <n v="1925"/>
    <n v="12204.5"/>
    <n v="6.34"/>
    <n v="3982"/>
    <n v="21582.44"/>
    <n v="5.42"/>
    <n v="595"/>
    <n v="4242.3500000000004"/>
    <n v="7.1300000000000008"/>
    <n v="11018"/>
    <n v="52345.01"/>
    <x v="0"/>
    <x v="0"/>
    <n v="4.7508631330550015"/>
    <s v="Product3"/>
    <x v="0"/>
    <s v="Growth Year"/>
  </r>
  <r>
    <n v="2537"/>
    <d v="2017-05-22T00:00:00"/>
    <x v="7"/>
    <x v="11"/>
    <x v="11"/>
    <n v="4809"/>
    <n v="15244.53"/>
    <n v="3.17"/>
    <n v="3179"/>
    <n v="20154.86"/>
    <n v="6.34"/>
    <n v="3554"/>
    <n v="19262.68"/>
    <n v="5.42"/>
    <n v="914"/>
    <n v="6516.82"/>
    <n v="7.13"/>
    <n v="12456"/>
    <n v="61178.89"/>
    <x v="0"/>
    <x v="1"/>
    <n v="4.9116000321130375"/>
    <s v="Product2"/>
    <x v="0"/>
    <s v="Growth Year"/>
  </r>
  <r>
    <n v="2538"/>
    <d v="2017-05-23T00:00:00"/>
    <x v="7"/>
    <x v="11"/>
    <x v="11"/>
    <n v="3061"/>
    <n v="9703.3700000000008"/>
    <n v="3.17"/>
    <n v="620"/>
    <n v="3930.8"/>
    <n v="6.34"/>
    <n v="5501"/>
    <n v="29815.42"/>
    <n v="5.42"/>
    <n v="528"/>
    <n v="3764.64"/>
    <n v="7.13"/>
    <n v="9710"/>
    <n v="47214.23"/>
    <x v="0"/>
    <x v="2"/>
    <n v="4.8624335736354274"/>
    <s v="Product3"/>
    <x v="0"/>
    <s v="Growth Year"/>
  </r>
  <r>
    <n v="2539"/>
    <d v="2017-05-24T00:00:00"/>
    <x v="7"/>
    <x v="11"/>
    <x v="11"/>
    <n v="3331"/>
    <n v="10559.27"/>
    <n v="3.17"/>
    <n v="1226"/>
    <n v="7772.84"/>
    <n v="6.34"/>
    <n v="5793"/>
    <n v="31398.06"/>
    <n v="5.42"/>
    <n v="527"/>
    <n v="3757.51"/>
    <n v="7.1300000000000008"/>
    <n v="10877"/>
    <n v="53487.68"/>
    <x v="0"/>
    <x v="3"/>
    <n v="4.9175029879562375"/>
    <s v="Product3"/>
    <x v="0"/>
    <s v="Growth Year"/>
  </r>
  <r>
    <n v="2540"/>
    <d v="2017-05-25T00:00:00"/>
    <x v="7"/>
    <x v="11"/>
    <x v="11"/>
    <n v="2169"/>
    <n v="6875.73"/>
    <n v="3.17"/>
    <n v="2502"/>
    <n v="15862.68"/>
    <n v="6.34"/>
    <n v="4397"/>
    <n v="23831.74"/>
    <n v="5.42"/>
    <n v="1621"/>
    <n v="11557.73"/>
    <n v="7.13"/>
    <n v="10689"/>
    <n v="58127.88"/>
    <x v="0"/>
    <x v="4"/>
    <n v="5.4381027224249223"/>
    <s v="Product3"/>
    <x v="0"/>
    <s v="Growth Year"/>
  </r>
  <r>
    <n v="2541"/>
    <d v="2017-05-26T00:00:00"/>
    <x v="7"/>
    <x v="11"/>
    <x v="11"/>
    <n v="4407"/>
    <n v="13970.19"/>
    <n v="3.17"/>
    <n v="2421"/>
    <n v="15349.14"/>
    <n v="6.34"/>
    <n v="5293"/>
    <n v="28688.06"/>
    <n v="5.42"/>
    <n v="674"/>
    <n v="4805.62"/>
    <n v="7.13"/>
    <n v="12795"/>
    <n v="62813.01"/>
    <x v="0"/>
    <x v="5"/>
    <n v="4.9091840562719815"/>
    <s v="Product3"/>
    <x v="0"/>
    <s v="Growth Year"/>
  </r>
  <r>
    <n v="2542"/>
    <d v="2017-05-27T00:00:00"/>
    <x v="7"/>
    <x v="11"/>
    <x v="11"/>
    <n v="3143"/>
    <n v="9963.31"/>
    <n v="3.17"/>
    <n v="3791"/>
    <n v="24034.94"/>
    <n v="6.34"/>
    <n v="4175"/>
    <n v="22628.5"/>
    <n v="5.42"/>
    <n v="587"/>
    <n v="4185.3100000000004"/>
    <n v="7.1300000000000008"/>
    <n v="11696"/>
    <n v="60812.06"/>
    <x v="0"/>
    <x v="6"/>
    <n v="5.1993895348837205"/>
    <s v="Product2"/>
    <x v="0"/>
    <s v="Growth Year"/>
  </r>
  <r>
    <n v="2543"/>
    <d v="2017-05-28T00:00:00"/>
    <x v="7"/>
    <x v="11"/>
    <x v="11"/>
    <n v="2004"/>
    <n v="6352.68"/>
    <n v="3.17"/>
    <n v="2685"/>
    <n v="17022.900000000001"/>
    <n v="6.3400000000000007"/>
    <n v="2020"/>
    <n v="10948.4"/>
    <n v="5.42"/>
    <n v="1551"/>
    <n v="11058.63"/>
    <n v="7.13"/>
    <n v="8260"/>
    <n v="45382.61"/>
    <x v="0"/>
    <x v="0"/>
    <n v="5.4942627118644065"/>
    <s v="Product2"/>
    <x v="0"/>
    <s v="Growth Year"/>
  </r>
  <r>
    <n v="2544"/>
    <d v="2017-05-29T00:00:00"/>
    <x v="7"/>
    <x v="11"/>
    <x v="11"/>
    <n v="6632"/>
    <n v="21023.439999999999"/>
    <n v="3.17"/>
    <n v="2635"/>
    <n v="16705.900000000001"/>
    <n v="6.3400000000000007"/>
    <n v="277"/>
    <n v="1501.34"/>
    <n v="5.42"/>
    <n v="869"/>
    <n v="6195.97"/>
    <n v="7.13"/>
    <n v="10413"/>
    <n v="45426.65"/>
    <x v="0"/>
    <x v="1"/>
    <n v="4.3624939978872561"/>
    <s v="Product1"/>
    <x v="0"/>
    <s v="Growth Year"/>
  </r>
  <r>
    <n v="2545"/>
    <d v="2017-05-30T00:00:00"/>
    <x v="7"/>
    <x v="11"/>
    <x v="11"/>
    <n v="6531"/>
    <n v="20703.27"/>
    <n v="3.17"/>
    <n v="3970"/>
    <n v="25169.8"/>
    <n v="6.34"/>
    <n v="2674"/>
    <n v="14493.08"/>
    <n v="5.42"/>
    <n v="1990"/>
    <n v="14188.7"/>
    <n v="7.1300000000000008"/>
    <n v="15165"/>
    <n v="74554.850000000006"/>
    <x v="0"/>
    <x v="2"/>
    <n v="4.9162446422683814"/>
    <s v="Product2"/>
    <x v="2"/>
    <s v="Growth Year"/>
  </r>
  <r>
    <n v="2546"/>
    <d v="2017-05-31T00:00:00"/>
    <x v="7"/>
    <x v="11"/>
    <x v="11"/>
    <n v="5172"/>
    <n v="16395.240000000002"/>
    <n v="3.17"/>
    <n v="3767"/>
    <n v="23882.78"/>
    <n v="6.34"/>
    <n v="2984"/>
    <n v="16173.28"/>
    <n v="5.42"/>
    <n v="1113"/>
    <n v="7935.69"/>
    <n v="7.13"/>
    <n v="13036"/>
    <n v="64386.99"/>
    <x v="0"/>
    <x v="3"/>
    <n v="4.9391676894752994"/>
    <s v="Product2"/>
    <x v="0"/>
    <s v="Growth Year"/>
  </r>
  <r>
    <n v="2547"/>
    <d v="2017-06-01T00:00:00"/>
    <x v="7"/>
    <x v="0"/>
    <x v="0"/>
    <n v="2826"/>
    <n v="8958.42"/>
    <n v="3.17"/>
    <n v="1974"/>
    <n v="12515.16"/>
    <n v="6.34"/>
    <n v="5454"/>
    <n v="29560.68"/>
    <n v="5.42"/>
    <n v="925"/>
    <n v="6595.25"/>
    <n v="7.13"/>
    <n v="11179"/>
    <n v="57629.51"/>
    <x v="0"/>
    <x v="4"/>
    <n v="5.1551578853206905"/>
    <s v="Product3"/>
    <x v="0"/>
    <s v="Growth Year"/>
  </r>
  <r>
    <n v="2548"/>
    <d v="2017-06-02T00:00:00"/>
    <x v="7"/>
    <x v="0"/>
    <x v="0"/>
    <n v="5331"/>
    <n v="16899.27"/>
    <n v="3.17"/>
    <n v="2825"/>
    <n v="17910.5"/>
    <n v="6.34"/>
    <n v="2252"/>
    <n v="12205.84"/>
    <n v="5.42"/>
    <n v="847"/>
    <n v="6039.11"/>
    <n v="7.13"/>
    <n v="11255"/>
    <n v="53054.720000000001"/>
    <x v="0"/>
    <x v="5"/>
    <n v="4.7138800533096399"/>
    <s v="Product2"/>
    <x v="0"/>
    <s v="Growth Year"/>
  </r>
  <r>
    <n v="2549"/>
    <d v="2017-06-03T00:00:00"/>
    <x v="7"/>
    <x v="0"/>
    <x v="0"/>
    <n v="1596"/>
    <n v="5059.32"/>
    <n v="3.17"/>
    <n v="3975"/>
    <n v="25201.5"/>
    <n v="6.34"/>
    <n v="4531"/>
    <n v="24558.02"/>
    <n v="5.42"/>
    <n v="272"/>
    <n v="1939.36"/>
    <n v="7.13"/>
    <n v="10374"/>
    <n v="56758.2"/>
    <x v="0"/>
    <x v="6"/>
    <n v="5.4711972238288027"/>
    <s v="Product2"/>
    <x v="0"/>
    <s v="Growth Year"/>
  </r>
  <r>
    <n v="2550"/>
    <d v="2017-06-04T00:00:00"/>
    <x v="7"/>
    <x v="0"/>
    <x v="0"/>
    <n v="7724"/>
    <n v="24485.08"/>
    <n v="3.17"/>
    <n v="756"/>
    <n v="4793.04"/>
    <n v="6.34"/>
    <n v="5897"/>
    <n v="31961.74"/>
    <n v="5.42"/>
    <n v="561"/>
    <n v="3999.93"/>
    <n v="7.13"/>
    <n v="14938"/>
    <n v="65239.79"/>
    <x v="0"/>
    <x v="0"/>
    <n v="4.3673711340206189"/>
    <s v="Product3"/>
    <x v="0"/>
    <s v="Growth Year"/>
  </r>
  <r>
    <n v="2551"/>
    <d v="2017-06-05T00:00:00"/>
    <x v="7"/>
    <x v="0"/>
    <x v="0"/>
    <n v="3735"/>
    <n v="11839.95"/>
    <n v="3.17"/>
    <n v="3767"/>
    <n v="23882.78"/>
    <n v="6.34"/>
    <n v="5534"/>
    <n v="29994.28"/>
    <n v="5.42"/>
    <n v="728"/>
    <n v="5190.6400000000003"/>
    <n v="7.1300000000000008"/>
    <n v="13764"/>
    <n v="70907.649999999994"/>
    <x v="0"/>
    <x v="1"/>
    <n v="5.1516746585294966"/>
    <s v="Product3"/>
    <x v="2"/>
    <s v="Growth Year"/>
  </r>
  <r>
    <n v="2552"/>
    <d v="2017-06-06T00:00:00"/>
    <x v="7"/>
    <x v="0"/>
    <x v="0"/>
    <n v="1769"/>
    <n v="5607.73"/>
    <n v="3.17"/>
    <n v="1196"/>
    <n v="7582.64"/>
    <n v="6.34"/>
    <n v="733"/>
    <n v="3972.86"/>
    <n v="5.42"/>
    <n v="1711"/>
    <n v="12199.43"/>
    <n v="7.13"/>
    <n v="5409"/>
    <n v="29362.66"/>
    <x v="0"/>
    <x v="2"/>
    <n v="5.4284821593640231"/>
    <s v="Product4"/>
    <x v="1"/>
    <s v="Growth Year"/>
  </r>
  <r>
    <n v="2553"/>
    <d v="2017-06-07T00:00:00"/>
    <x v="7"/>
    <x v="0"/>
    <x v="0"/>
    <n v="2208"/>
    <n v="6999.36"/>
    <n v="3.17"/>
    <n v="2736"/>
    <n v="17346.240000000002"/>
    <n v="6.3400000000000007"/>
    <n v="4716"/>
    <n v="25560.720000000001"/>
    <n v="5.42"/>
    <n v="1026"/>
    <n v="7315.38"/>
    <n v="7.13"/>
    <n v="10686"/>
    <n v="57221.7"/>
    <x v="0"/>
    <x v="3"/>
    <n v="5.354828747894441"/>
    <s v="Product3"/>
    <x v="0"/>
    <s v="Growth Year"/>
  </r>
  <r>
    <n v="2554"/>
    <d v="2017-06-08T00:00:00"/>
    <x v="7"/>
    <x v="0"/>
    <x v="0"/>
    <n v="1788"/>
    <n v="5667.96"/>
    <n v="3.17"/>
    <n v="881"/>
    <n v="5585.54"/>
    <n v="6.34"/>
    <n v="416"/>
    <n v="2254.7199999999998"/>
    <n v="5.42"/>
    <n v="990"/>
    <n v="7058.7"/>
    <n v="7.13"/>
    <n v="4075"/>
    <n v="20566.919999999998"/>
    <x v="0"/>
    <x v="4"/>
    <n v="5.0470969325153368"/>
    <s v="Product4"/>
    <x v="1"/>
    <s v="Growth Year"/>
  </r>
  <r>
    <n v="2555"/>
    <d v="2017-06-09T00:00:00"/>
    <x v="7"/>
    <x v="0"/>
    <x v="0"/>
    <n v="4354"/>
    <n v="13802.18"/>
    <n v="3.17"/>
    <n v="3986"/>
    <n v="25271.24"/>
    <n v="6.3400000000000007"/>
    <n v="294"/>
    <n v="1593.48"/>
    <n v="5.42"/>
    <n v="1707"/>
    <n v="12170.91"/>
    <n v="7.13"/>
    <n v="10341"/>
    <n v="52837.81"/>
    <x v="0"/>
    <x v="5"/>
    <n v="5.1095454985011122"/>
    <s v="Product2"/>
    <x v="0"/>
    <s v="Growth Year"/>
  </r>
  <r>
    <n v="2556"/>
    <d v="2017-06-10T00:00:00"/>
    <x v="7"/>
    <x v="0"/>
    <x v="0"/>
    <n v="1029"/>
    <n v="3261.93"/>
    <n v="3.17"/>
    <n v="1276"/>
    <n v="8089.84"/>
    <n v="6.34"/>
    <n v="2557"/>
    <n v="13858.94"/>
    <n v="5.42"/>
    <n v="1340"/>
    <n v="9554.2000000000007"/>
    <n v="7.1300000000000008"/>
    <n v="6202"/>
    <n v="34764.910000000003"/>
    <x v="0"/>
    <x v="6"/>
    <n v="5.605435343437601"/>
    <s v="Product3"/>
    <x v="1"/>
    <s v="Growth Year"/>
  </r>
  <r>
    <n v="2557"/>
    <d v="2017-06-11T00:00:00"/>
    <x v="7"/>
    <x v="0"/>
    <x v="0"/>
    <n v="7848"/>
    <n v="24878.16"/>
    <n v="3.17"/>
    <n v="466"/>
    <n v="2954.44"/>
    <n v="6.34"/>
    <n v="3346"/>
    <n v="18135.32"/>
    <n v="5.42"/>
    <n v="382"/>
    <n v="2723.66"/>
    <n v="7.13"/>
    <n v="12042"/>
    <n v="48691.58"/>
    <x v="0"/>
    <x v="0"/>
    <n v="4.0434794884570673"/>
    <s v="Product1"/>
    <x v="0"/>
    <s v="Growth Year"/>
  </r>
  <r>
    <n v="2558"/>
    <d v="2017-06-12T00:00:00"/>
    <x v="7"/>
    <x v="0"/>
    <x v="0"/>
    <n v="856"/>
    <n v="2713.52"/>
    <n v="3.17"/>
    <n v="2941"/>
    <n v="18645.939999999999"/>
    <n v="6.34"/>
    <n v="3225"/>
    <n v="17479.5"/>
    <n v="5.42"/>
    <n v="1977"/>
    <n v="14096.01"/>
    <n v="7.13"/>
    <n v="8999"/>
    <n v="52934.97"/>
    <x v="0"/>
    <x v="1"/>
    <n v="5.8823169241026783"/>
    <s v="Product2"/>
    <x v="0"/>
    <s v="Growth Year"/>
  </r>
  <r>
    <n v="2559"/>
    <d v="2017-06-13T00:00:00"/>
    <x v="7"/>
    <x v="0"/>
    <x v="0"/>
    <n v="5350"/>
    <n v="16959.5"/>
    <n v="3.17"/>
    <n v="3229"/>
    <n v="20471.86"/>
    <n v="6.34"/>
    <n v="2019"/>
    <n v="10942.98"/>
    <n v="5.42"/>
    <n v="1619"/>
    <n v="11543.47"/>
    <n v="7.13"/>
    <n v="12217"/>
    <n v="59917.81"/>
    <x v="0"/>
    <x v="2"/>
    <n v="4.9044618155029873"/>
    <s v="Product2"/>
    <x v="0"/>
    <s v="Growth Year"/>
  </r>
  <r>
    <n v="2560"/>
    <d v="2017-06-14T00:00:00"/>
    <x v="7"/>
    <x v="0"/>
    <x v="0"/>
    <n v="5236"/>
    <n v="16598.12"/>
    <n v="3.17"/>
    <n v="1297"/>
    <n v="8222.98"/>
    <n v="6.34"/>
    <n v="5437"/>
    <n v="29468.54"/>
    <n v="5.42"/>
    <n v="1135"/>
    <n v="8092.55"/>
    <n v="7.13"/>
    <n v="13105"/>
    <n v="62382.19"/>
    <x v="0"/>
    <x v="3"/>
    <n v="4.7601823731400232"/>
    <s v="Product3"/>
    <x v="0"/>
    <s v="Growth Year"/>
  </r>
  <r>
    <n v="2561"/>
    <d v="2017-06-15T00:00:00"/>
    <x v="7"/>
    <x v="0"/>
    <x v="0"/>
    <n v="2518"/>
    <n v="7982.06"/>
    <n v="3.17"/>
    <n v="3901"/>
    <n v="24732.34"/>
    <n v="6.34"/>
    <n v="5326"/>
    <n v="28866.92"/>
    <n v="5.42"/>
    <n v="1572"/>
    <n v="11208.36"/>
    <n v="7.1300000000000008"/>
    <n v="13317"/>
    <n v="72789.679999999993"/>
    <x v="0"/>
    <x v="4"/>
    <n v="5.4659217541488321"/>
    <s v="Product3"/>
    <x v="2"/>
    <s v="Growth Year"/>
  </r>
  <r>
    <n v="2562"/>
    <d v="2017-06-16T00:00:00"/>
    <x v="7"/>
    <x v="0"/>
    <x v="0"/>
    <n v="5571"/>
    <n v="17660.07"/>
    <n v="3.17"/>
    <n v="2856"/>
    <n v="18107.04"/>
    <n v="6.3400000000000007"/>
    <n v="2670"/>
    <n v="14471.4"/>
    <n v="5.42"/>
    <n v="1480"/>
    <n v="10552.4"/>
    <n v="7.13"/>
    <n v="12577"/>
    <n v="60790.91"/>
    <x v="0"/>
    <x v="5"/>
    <n v="4.8334984495507678"/>
    <s v="Product2"/>
    <x v="0"/>
    <s v="Growth Year"/>
  </r>
  <r>
    <n v="2563"/>
    <d v="2017-06-17T00:00:00"/>
    <x v="7"/>
    <x v="0"/>
    <x v="0"/>
    <n v="527"/>
    <n v="1670.59"/>
    <n v="3.17"/>
    <n v="341"/>
    <n v="2161.94"/>
    <n v="6.34"/>
    <n v="1540"/>
    <n v="8346.7999999999993"/>
    <n v="5.42"/>
    <n v="1519"/>
    <n v="10830.47"/>
    <n v="7.13"/>
    <n v="3927"/>
    <n v="23009.8"/>
    <x v="0"/>
    <x v="6"/>
    <n v="5.8593837535014002"/>
    <s v="Product4"/>
    <x v="1"/>
    <s v="Growth Year"/>
  </r>
  <r>
    <n v="2564"/>
    <d v="2017-06-18T00:00:00"/>
    <x v="7"/>
    <x v="0"/>
    <x v="0"/>
    <n v="6723"/>
    <n v="21311.91"/>
    <n v="3.17"/>
    <n v="1215"/>
    <n v="7703.1"/>
    <n v="6.34"/>
    <n v="2844"/>
    <n v="15414.48"/>
    <n v="5.42"/>
    <n v="1104"/>
    <n v="7871.52"/>
    <n v="7.1300000000000008"/>
    <n v="11886"/>
    <n v="52301.01"/>
    <x v="0"/>
    <x v="0"/>
    <n v="4.4002195860676432"/>
    <s v="Product1"/>
    <x v="0"/>
    <s v="Growth Year"/>
  </r>
  <r>
    <n v="2565"/>
    <d v="2017-06-19T00:00:00"/>
    <x v="7"/>
    <x v="0"/>
    <x v="0"/>
    <n v="3961"/>
    <n v="12556.37"/>
    <n v="3.17"/>
    <n v="2707"/>
    <n v="17162.38"/>
    <n v="6.3400000000000007"/>
    <n v="5594"/>
    <n v="30319.48"/>
    <n v="5.42"/>
    <n v="1011"/>
    <n v="7208.43"/>
    <n v="7.13"/>
    <n v="13273"/>
    <n v="67246.66"/>
    <x v="0"/>
    <x v="1"/>
    <n v="5.0664250734573946"/>
    <s v="Product3"/>
    <x v="0"/>
    <s v="Growth Year"/>
  </r>
  <r>
    <n v="2566"/>
    <d v="2017-06-20T00:00:00"/>
    <x v="7"/>
    <x v="0"/>
    <x v="0"/>
    <n v="3696"/>
    <n v="11716.32"/>
    <n v="3.17"/>
    <n v="1214"/>
    <n v="7696.76"/>
    <n v="6.34"/>
    <n v="2506"/>
    <n v="13582.52"/>
    <n v="5.42"/>
    <n v="1793"/>
    <n v="12784.09"/>
    <n v="7.13"/>
    <n v="9209"/>
    <n v="45779.69"/>
    <x v="0"/>
    <x v="2"/>
    <n v="4.9711901400803562"/>
    <s v="Product3"/>
    <x v="0"/>
    <s v="Growth Year"/>
  </r>
  <r>
    <n v="2567"/>
    <d v="2017-06-21T00:00:00"/>
    <x v="7"/>
    <x v="0"/>
    <x v="0"/>
    <n v="2064"/>
    <n v="6542.88"/>
    <n v="3.17"/>
    <n v="673"/>
    <n v="4266.82"/>
    <n v="6.34"/>
    <n v="1223"/>
    <n v="6628.66"/>
    <n v="5.42"/>
    <n v="1520"/>
    <n v="10837.6"/>
    <n v="7.13"/>
    <n v="5480"/>
    <n v="28275.96"/>
    <x v="0"/>
    <x v="3"/>
    <n v="5.1598467153284666"/>
    <s v="Product4"/>
    <x v="1"/>
    <s v="Growth Year"/>
  </r>
  <r>
    <n v="2568"/>
    <d v="2017-06-22T00:00:00"/>
    <x v="7"/>
    <x v="0"/>
    <x v="0"/>
    <n v="3408"/>
    <n v="10803.36"/>
    <n v="3.17"/>
    <n v="3482"/>
    <n v="22075.88"/>
    <n v="6.34"/>
    <n v="2257"/>
    <n v="12232.94"/>
    <n v="5.42"/>
    <n v="1301"/>
    <n v="9276.1299999999992"/>
    <n v="7.129999999999999"/>
    <n v="10448"/>
    <n v="54388.31"/>
    <x v="0"/>
    <x v="4"/>
    <n v="5.2056192572741189"/>
    <s v="Product2"/>
    <x v="0"/>
    <s v="Growth Year"/>
  </r>
  <r>
    <n v="2569"/>
    <d v="2017-06-23T00:00:00"/>
    <x v="7"/>
    <x v="0"/>
    <x v="0"/>
    <n v="2781"/>
    <n v="8815.77"/>
    <n v="3.17"/>
    <n v="2727"/>
    <n v="17289.18"/>
    <n v="6.34"/>
    <n v="3189"/>
    <n v="17284.38"/>
    <n v="5.42"/>
    <n v="1536"/>
    <n v="10951.68"/>
    <n v="7.13"/>
    <n v="10233"/>
    <n v="54341.01"/>
    <x v="0"/>
    <x v="5"/>
    <n v="5.3103693931398421"/>
    <s v="Product2"/>
    <x v="0"/>
    <s v="Growth Year"/>
  </r>
  <r>
    <n v="2570"/>
    <d v="2017-06-24T00:00:00"/>
    <x v="7"/>
    <x v="0"/>
    <x v="0"/>
    <n v="5278"/>
    <n v="16731.259999999998"/>
    <n v="3.17"/>
    <n v="1375"/>
    <n v="8717.5"/>
    <n v="6.34"/>
    <n v="4961"/>
    <n v="26888.62"/>
    <n v="5.42"/>
    <n v="912"/>
    <n v="6502.56"/>
    <n v="7.1300000000000008"/>
    <n v="12526"/>
    <n v="58839.94"/>
    <x v="0"/>
    <x v="6"/>
    <n v="4.6974245569216029"/>
    <s v="Product3"/>
    <x v="0"/>
    <s v="Growth Year"/>
  </r>
  <r>
    <n v="2571"/>
    <d v="2017-06-25T00:00:00"/>
    <x v="7"/>
    <x v="0"/>
    <x v="0"/>
    <n v="6027"/>
    <n v="19105.59"/>
    <n v="3.17"/>
    <n v="712"/>
    <n v="4514.08"/>
    <n v="6.34"/>
    <n v="4560"/>
    <n v="24715.200000000001"/>
    <n v="5.42"/>
    <n v="443"/>
    <n v="3158.59"/>
    <n v="7.13"/>
    <n v="11742"/>
    <n v="51493.46"/>
    <x v="0"/>
    <x v="0"/>
    <n v="4.3854079373190258"/>
    <s v="Product3"/>
    <x v="0"/>
    <s v="Growth Year"/>
  </r>
  <r>
    <n v="2572"/>
    <d v="2017-06-26T00:00:00"/>
    <x v="7"/>
    <x v="0"/>
    <x v="0"/>
    <n v="7515"/>
    <n v="23822.55"/>
    <n v="3.17"/>
    <n v="3202"/>
    <n v="20300.68"/>
    <n v="6.34"/>
    <n v="2778"/>
    <n v="15056.76"/>
    <n v="5.42"/>
    <n v="390"/>
    <n v="2780.7"/>
    <n v="7.13"/>
    <n v="13885"/>
    <n v="61960.69"/>
    <x v="0"/>
    <x v="1"/>
    <n v="4.4624191573640619"/>
    <s v="Product1"/>
    <x v="0"/>
    <s v="Growth Year"/>
  </r>
  <r>
    <n v="2573"/>
    <d v="2017-06-27T00:00:00"/>
    <x v="7"/>
    <x v="0"/>
    <x v="0"/>
    <n v="2965"/>
    <n v="9399.0499999999993"/>
    <n v="3.17"/>
    <n v="3570"/>
    <n v="22633.8"/>
    <n v="6.34"/>
    <n v="1012"/>
    <n v="5485.04"/>
    <n v="5.42"/>
    <n v="1942"/>
    <n v="13846.46"/>
    <n v="7.13"/>
    <n v="9489"/>
    <n v="51364.35"/>
    <x v="0"/>
    <x v="2"/>
    <n v="5.4130414163768572"/>
    <s v="Product2"/>
    <x v="0"/>
    <s v="Growth Year"/>
  </r>
  <r>
    <n v="2574"/>
    <d v="2017-06-28T00:00:00"/>
    <x v="7"/>
    <x v="0"/>
    <x v="0"/>
    <n v="7160"/>
    <n v="22697.200000000001"/>
    <n v="3.17"/>
    <n v="1411"/>
    <n v="8945.74"/>
    <n v="6.34"/>
    <n v="3628"/>
    <n v="19663.759999999998"/>
    <n v="5.42"/>
    <n v="492"/>
    <n v="3507.96"/>
    <n v="7.13"/>
    <n v="12691"/>
    <n v="54814.66"/>
    <x v="0"/>
    <x v="3"/>
    <n v="4.3191757938696718"/>
    <s v="Product1"/>
    <x v="0"/>
    <s v="Growth Year"/>
  </r>
  <r>
    <n v="2575"/>
    <d v="2017-06-29T00:00:00"/>
    <x v="7"/>
    <x v="0"/>
    <x v="0"/>
    <n v="5632"/>
    <n v="17853.439999999999"/>
    <n v="3.17"/>
    <n v="683"/>
    <n v="4330.22"/>
    <n v="6.3400000000000007"/>
    <n v="5504"/>
    <n v="29831.68"/>
    <n v="5.42"/>
    <n v="586"/>
    <n v="4178.18"/>
    <n v="7.1300000000000008"/>
    <n v="12405"/>
    <n v="56193.52"/>
    <x v="0"/>
    <x v="4"/>
    <n v="4.5299089076985082"/>
    <s v="Product3"/>
    <x v="0"/>
    <s v="Growth Year"/>
  </r>
  <r>
    <n v="2576"/>
    <d v="2017-06-30T00:00:00"/>
    <x v="7"/>
    <x v="0"/>
    <x v="0"/>
    <n v="3121"/>
    <n v="9893.57"/>
    <n v="3.17"/>
    <n v="1603"/>
    <n v="10163.02"/>
    <n v="6.34"/>
    <n v="2495"/>
    <n v="13522.9"/>
    <n v="5.42"/>
    <n v="1618"/>
    <n v="11536.34"/>
    <n v="7.13"/>
    <n v="8837"/>
    <n v="45115.83"/>
    <x v="0"/>
    <x v="5"/>
    <n v="5.1053332578929504"/>
    <s v="Product3"/>
    <x v="0"/>
    <s v="Growth Year"/>
  </r>
  <r>
    <n v="2577"/>
    <d v="2017-07-01T00:00:00"/>
    <x v="7"/>
    <x v="1"/>
    <x v="1"/>
    <n v="1216"/>
    <n v="3854.72"/>
    <n v="3.17"/>
    <n v="1238"/>
    <n v="7848.92"/>
    <n v="6.34"/>
    <n v="5034"/>
    <n v="27284.28"/>
    <n v="5.42"/>
    <n v="1885"/>
    <n v="13440.05"/>
    <n v="7.13"/>
    <n v="9373"/>
    <n v="52427.97"/>
    <x v="1"/>
    <x v="6"/>
    <n v="5.5935100821508588"/>
    <s v="Product3"/>
    <x v="0"/>
    <s v="Growth Year"/>
  </r>
  <r>
    <n v="2578"/>
    <d v="2017-07-02T00:00:00"/>
    <x v="7"/>
    <x v="1"/>
    <x v="1"/>
    <n v="5857"/>
    <n v="18566.689999999999"/>
    <n v="3.17"/>
    <n v="3056"/>
    <n v="19375.04"/>
    <n v="6.34"/>
    <n v="5788"/>
    <n v="31370.959999999999"/>
    <n v="5.42"/>
    <n v="1736"/>
    <n v="12377.68"/>
    <n v="7.13"/>
    <n v="16437"/>
    <n v="81690.37"/>
    <x v="1"/>
    <x v="0"/>
    <n v="4.9699075257042038"/>
    <s v="Product3"/>
    <x v="2"/>
    <s v="Growth Year"/>
  </r>
  <r>
    <n v="2579"/>
    <d v="2017-07-03T00:00:00"/>
    <x v="7"/>
    <x v="1"/>
    <x v="1"/>
    <n v="5221"/>
    <n v="16550.57"/>
    <n v="3.17"/>
    <n v="1846"/>
    <n v="11703.64"/>
    <n v="6.34"/>
    <n v="769"/>
    <n v="4167.9799999999996"/>
    <n v="5.419999999999999"/>
    <n v="1752"/>
    <n v="12491.76"/>
    <n v="7.13"/>
    <n v="9588"/>
    <n v="44913.95"/>
    <x v="1"/>
    <x v="1"/>
    <n v="4.6843919482686687"/>
    <s v="Product1"/>
    <x v="0"/>
    <s v="Growth Year"/>
  </r>
  <r>
    <n v="2580"/>
    <d v="2017-07-04T00:00:00"/>
    <x v="7"/>
    <x v="1"/>
    <x v="1"/>
    <n v="1145"/>
    <n v="3629.65"/>
    <n v="3.17"/>
    <n v="2315"/>
    <n v="14677.1"/>
    <n v="6.34"/>
    <n v="2096"/>
    <n v="11360.32"/>
    <n v="5.42"/>
    <n v="1866"/>
    <n v="13304.58"/>
    <n v="7.13"/>
    <n v="7422"/>
    <n v="42971.65"/>
    <x v="1"/>
    <x v="2"/>
    <n v="5.7897669091888977"/>
    <s v="Product2"/>
    <x v="0"/>
    <s v="Growth Year"/>
  </r>
  <r>
    <n v="2581"/>
    <d v="2017-07-05T00:00:00"/>
    <x v="7"/>
    <x v="1"/>
    <x v="1"/>
    <n v="1153"/>
    <n v="3655.01"/>
    <n v="3.17"/>
    <n v="1728"/>
    <n v="10955.52"/>
    <n v="6.34"/>
    <n v="1874"/>
    <n v="10157.08"/>
    <n v="5.42"/>
    <n v="1628"/>
    <n v="11607.64"/>
    <n v="7.13"/>
    <n v="6383"/>
    <n v="36375.25"/>
    <x v="1"/>
    <x v="3"/>
    <n v="5.6987701707660978"/>
    <s v="Product4"/>
    <x v="1"/>
    <s v="Growth Year"/>
  </r>
  <r>
    <n v="2582"/>
    <d v="2017-07-06T00:00:00"/>
    <x v="7"/>
    <x v="1"/>
    <x v="1"/>
    <n v="1077"/>
    <n v="3414.09"/>
    <n v="3.17"/>
    <n v="1489"/>
    <n v="9440.26"/>
    <n v="6.34"/>
    <n v="1299"/>
    <n v="7040.58"/>
    <n v="5.42"/>
    <n v="1430"/>
    <n v="10195.9"/>
    <n v="7.13"/>
    <n v="5295"/>
    <n v="30090.83"/>
    <x v="1"/>
    <x v="4"/>
    <n v="5.6828762983947128"/>
    <s v="Product4"/>
    <x v="1"/>
    <s v="Growth Year"/>
  </r>
  <r>
    <n v="2583"/>
    <d v="2017-07-07T00:00:00"/>
    <x v="7"/>
    <x v="1"/>
    <x v="1"/>
    <n v="4957"/>
    <n v="15713.69"/>
    <n v="3.17"/>
    <n v="648"/>
    <n v="4108.32"/>
    <n v="6.34"/>
    <n v="5105"/>
    <n v="27669.1"/>
    <n v="5.42"/>
    <n v="1283"/>
    <n v="9147.7900000000009"/>
    <n v="7.1300000000000008"/>
    <n v="11993"/>
    <n v="56638.9"/>
    <x v="1"/>
    <x v="5"/>
    <n v="4.72266322021179"/>
    <s v="Product3"/>
    <x v="0"/>
    <s v="Growth Year"/>
  </r>
  <r>
    <n v="2584"/>
    <d v="2017-07-08T00:00:00"/>
    <x v="7"/>
    <x v="1"/>
    <x v="1"/>
    <n v="4366"/>
    <n v="13840.22"/>
    <n v="3.17"/>
    <n v="2694"/>
    <n v="17079.96"/>
    <n v="6.34"/>
    <n v="484"/>
    <n v="2623.28"/>
    <n v="5.4200000000000008"/>
    <n v="1319"/>
    <n v="9404.4699999999993"/>
    <n v="7.13"/>
    <n v="8863"/>
    <n v="42947.93"/>
    <x v="1"/>
    <x v="6"/>
    <n v="4.8457553875662871"/>
    <s v="Product2"/>
    <x v="0"/>
    <s v="Growth Year"/>
  </r>
  <r>
    <n v="2585"/>
    <d v="2017-07-09T00:00:00"/>
    <x v="7"/>
    <x v="1"/>
    <x v="1"/>
    <n v="885"/>
    <n v="2805.45"/>
    <n v="3.17"/>
    <n v="3664"/>
    <n v="23229.759999999998"/>
    <n v="6.34"/>
    <n v="740"/>
    <n v="4010.8"/>
    <n v="5.42"/>
    <n v="1409"/>
    <n v="10046.17"/>
    <n v="7.13"/>
    <n v="6698"/>
    <n v="40092.18"/>
    <x v="1"/>
    <x v="0"/>
    <n v="5.9856942370856974"/>
    <s v="Product2"/>
    <x v="0"/>
    <s v="Growth Year"/>
  </r>
  <r>
    <n v="2586"/>
    <d v="2017-07-10T00:00:00"/>
    <x v="7"/>
    <x v="1"/>
    <x v="1"/>
    <n v="6493"/>
    <n v="20582.810000000001"/>
    <n v="3.17"/>
    <n v="2515"/>
    <n v="15945.1"/>
    <n v="6.34"/>
    <n v="3373"/>
    <n v="18281.66"/>
    <n v="5.42"/>
    <n v="996"/>
    <n v="7101.48"/>
    <n v="7.13"/>
    <n v="13377"/>
    <n v="61911.05"/>
    <x v="1"/>
    <x v="1"/>
    <n v="4.6281714883755702"/>
    <s v="Product1"/>
    <x v="0"/>
    <s v="Growth Year"/>
  </r>
  <r>
    <n v="2587"/>
    <d v="2017-07-11T00:00:00"/>
    <x v="7"/>
    <x v="1"/>
    <x v="1"/>
    <n v="6445"/>
    <n v="20430.650000000001"/>
    <n v="3.17"/>
    <n v="3250"/>
    <n v="20605"/>
    <n v="6.34"/>
    <n v="4505"/>
    <n v="24417.1"/>
    <n v="5.42"/>
    <n v="1804"/>
    <n v="12862.52"/>
    <n v="7.13"/>
    <n v="16004"/>
    <n v="78315.27"/>
    <x v="1"/>
    <x v="2"/>
    <n v="4.8934810047488133"/>
    <s v="Product3"/>
    <x v="2"/>
    <s v="Growth Year"/>
  </r>
  <r>
    <n v="2588"/>
    <d v="2017-07-12T00:00:00"/>
    <x v="7"/>
    <x v="1"/>
    <x v="1"/>
    <n v="6984"/>
    <n v="22139.279999999999"/>
    <n v="3.17"/>
    <n v="2856"/>
    <n v="18107.04"/>
    <n v="6.3400000000000007"/>
    <n v="2058"/>
    <n v="11154.36"/>
    <n v="5.42"/>
    <n v="1454"/>
    <n v="10367.02"/>
    <n v="7.13"/>
    <n v="13352"/>
    <n v="61767.7"/>
    <x v="1"/>
    <x v="3"/>
    <n v="4.6261009586578785"/>
    <s v="Product1"/>
    <x v="0"/>
    <s v="Growth Year"/>
  </r>
  <r>
    <n v="2589"/>
    <d v="2017-07-13T00:00:00"/>
    <x v="7"/>
    <x v="1"/>
    <x v="1"/>
    <n v="4725"/>
    <n v="14978.25"/>
    <n v="3.17"/>
    <n v="437"/>
    <n v="2770.58"/>
    <n v="6.34"/>
    <n v="4640"/>
    <n v="25148.799999999999"/>
    <n v="5.42"/>
    <n v="534"/>
    <n v="3807.42"/>
    <n v="7.13"/>
    <n v="10336"/>
    <n v="46705.05"/>
    <x v="1"/>
    <x v="4"/>
    <n v="4.5186774380804957"/>
    <s v="Product3"/>
    <x v="0"/>
    <s v="Growth Year"/>
  </r>
  <r>
    <n v="2590"/>
    <d v="2017-07-14T00:00:00"/>
    <x v="7"/>
    <x v="1"/>
    <x v="1"/>
    <n v="3385"/>
    <n v="10730.45"/>
    <n v="3.17"/>
    <n v="2828"/>
    <n v="17929.52"/>
    <n v="6.34"/>
    <n v="5562"/>
    <n v="30146.04"/>
    <n v="5.42"/>
    <n v="540"/>
    <n v="3850.2"/>
    <n v="7.13"/>
    <n v="12315"/>
    <n v="62656.21"/>
    <x v="1"/>
    <x v="5"/>
    <n v="5.087796183516037"/>
    <s v="Product3"/>
    <x v="0"/>
    <s v="Growth Year"/>
  </r>
  <r>
    <n v="2591"/>
    <d v="2017-07-15T00:00:00"/>
    <x v="7"/>
    <x v="1"/>
    <x v="1"/>
    <n v="5907"/>
    <n v="18725.189999999999"/>
    <n v="3.17"/>
    <n v="2622"/>
    <n v="16623.48"/>
    <n v="6.34"/>
    <n v="1802"/>
    <n v="9766.84"/>
    <n v="5.42"/>
    <n v="918"/>
    <n v="6545.34"/>
    <n v="7.13"/>
    <n v="11249"/>
    <n v="51660.85"/>
    <x v="1"/>
    <x v="6"/>
    <n v="4.5924837763356745"/>
    <s v="Product1"/>
    <x v="0"/>
    <s v="Growth Year"/>
  </r>
  <r>
    <n v="2592"/>
    <d v="2017-07-16T00:00:00"/>
    <x v="7"/>
    <x v="1"/>
    <x v="1"/>
    <n v="4043"/>
    <n v="12816.31"/>
    <n v="3.17"/>
    <n v="3009"/>
    <n v="19077.060000000001"/>
    <n v="6.3400000000000007"/>
    <n v="3284"/>
    <n v="17799.28"/>
    <n v="5.42"/>
    <n v="1488"/>
    <n v="10609.44"/>
    <n v="7.1300000000000008"/>
    <n v="11824"/>
    <n v="60302.09"/>
    <x v="1"/>
    <x v="0"/>
    <n v="5.099973782138024"/>
    <s v="Product2"/>
    <x v="0"/>
    <s v="Growth Year"/>
  </r>
  <r>
    <n v="2593"/>
    <d v="2017-07-17T00:00:00"/>
    <x v="7"/>
    <x v="1"/>
    <x v="1"/>
    <n v="4383"/>
    <n v="13894.11"/>
    <n v="3.17"/>
    <n v="3508"/>
    <n v="22240.720000000001"/>
    <n v="6.3400000000000007"/>
    <n v="2721"/>
    <n v="14747.82"/>
    <n v="5.42"/>
    <n v="1407"/>
    <n v="10031.91"/>
    <n v="7.13"/>
    <n v="12019"/>
    <n v="60914.559999999998"/>
    <x v="1"/>
    <x v="1"/>
    <n v="5.0681887012230629"/>
    <s v="Product2"/>
    <x v="0"/>
    <s v="Growth Year"/>
  </r>
  <r>
    <n v="2594"/>
    <d v="2017-07-18T00:00:00"/>
    <x v="7"/>
    <x v="1"/>
    <x v="1"/>
    <n v="2161"/>
    <n v="6850.37"/>
    <n v="3.17"/>
    <n v="1203"/>
    <n v="7627.02"/>
    <n v="6.3400000000000007"/>
    <n v="4629"/>
    <n v="25089.18"/>
    <n v="5.42"/>
    <n v="1247"/>
    <n v="8891.11"/>
    <n v="7.1300000000000008"/>
    <n v="9240"/>
    <n v="48457.68"/>
    <x v="1"/>
    <x v="2"/>
    <n v="5.2443376623376627"/>
    <s v="Product3"/>
    <x v="0"/>
    <s v="Growth Year"/>
  </r>
  <r>
    <n v="2595"/>
    <d v="2017-07-19T00:00:00"/>
    <x v="7"/>
    <x v="1"/>
    <x v="1"/>
    <n v="1543"/>
    <n v="4891.3100000000004"/>
    <n v="3.17"/>
    <n v="1079"/>
    <n v="6840.86"/>
    <n v="6.34"/>
    <n v="5855"/>
    <n v="31734.1"/>
    <n v="5.42"/>
    <n v="839"/>
    <n v="5982.07"/>
    <n v="7.13"/>
    <n v="9316"/>
    <n v="49448.34"/>
    <x v="1"/>
    <x v="3"/>
    <n v="5.3078939458995276"/>
    <s v="Product3"/>
    <x v="0"/>
    <s v="Growth Year"/>
  </r>
  <r>
    <n v="2596"/>
    <d v="2017-07-20T00:00:00"/>
    <x v="7"/>
    <x v="1"/>
    <x v="1"/>
    <n v="6005"/>
    <n v="19035.849999999999"/>
    <n v="3.17"/>
    <n v="3668"/>
    <n v="23255.119999999999"/>
    <n v="6.34"/>
    <n v="3360"/>
    <n v="18211.2"/>
    <n v="5.42"/>
    <n v="999"/>
    <n v="7122.87"/>
    <n v="7.13"/>
    <n v="14032"/>
    <n v="67625.039999999994"/>
    <x v="1"/>
    <x v="4"/>
    <n v="4.8193443557582665"/>
    <s v="Product2"/>
    <x v="0"/>
    <s v="Growth Year"/>
  </r>
  <r>
    <n v="2597"/>
    <d v="2017-07-21T00:00:00"/>
    <x v="7"/>
    <x v="1"/>
    <x v="1"/>
    <n v="7086"/>
    <n v="22462.62"/>
    <n v="3.17"/>
    <n v="1348"/>
    <n v="8546.32"/>
    <n v="6.34"/>
    <n v="1097"/>
    <n v="5945.74"/>
    <n v="5.42"/>
    <n v="1061"/>
    <n v="7564.93"/>
    <n v="7.13"/>
    <n v="10592"/>
    <n v="44519.61"/>
    <x v="1"/>
    <x v="5"/>
    <n v="4.2031353851963749"/>
    <s v="Product1"/>
    <x v="0"/>
    <s v="Growth Year"/>
  </r>
  <r>
    <n v="2598"/>
    <d v="2017-07-22T00:00:00"/>
    <x v="7"/>
    <x v="1"/>
    <x v="1"/>
    <n v="7841"/>
    <n v="24855.97"/>
    <n v="3.17"/>
    <n v="1118"/>
    <n v="7088.12"/>
    <n v="6.34"/>
    <n v="1943"/>
    <n v="10531.06"/>
    <n v="5.42"/>
    <n v="1683"/>
    <n v="11999.79"/>
    <n v="7.1300000000000008"/>
    <n v="12585"/>
    <n v="54474.94"/>
    <x v="1"/>
    <x v="6"/>
    <n v="4.3285609852999603"/>
    <s v="Product1"/>
    <x v="0"/>
    <s v="Growth Year"/>
  </r>
  <r>
    <n v="2599"/>
    <d v="2017-07-23T00:00:00"/>
    <x v="7"/>
    <x v="1"/>
    <x v="1"/>
    <n v="1184"/>
    <n v="3753.28"/>
    <n v="3.17"/>
    <n v="1911"/>
    <n v="12115.74"/>
    <n v="6.34"/>
    <n v="1558"/>
    <n v="8444.36"/>
    <n v="5.4200000000000008"/>
    <n v="503"/>
    <n v="3586.39"/>
    <n v="7.13"/>
    <n v="5156"/>
    <n v="27899.77"/>
    <x v="1"/>
    <x v="0"/>
    <n v="5.4111268425135766"/>
    <s v="Product2"/>
    <x v="1"/>
    <s v="Growth Year"/>
  </r>
  <r>
    <n v="2600"/>
    <d v="2017-07-24T00:00:00"/>
    <x v="7"/>
    <x v="1"/>
    <x v="1"/>
    <n v="4779"/>
    <n v="15149.43"/>
    <n v="3.17"/>
    <n v="398"/>
    <n v="2523.3200000000002"/>
    <n v="6.3400000000000007"/>
    <n v="2649"/>
    <n v="14357.58"/>
    <n v="5.42"/>
    <n v="713"/>
    <n v="5083.6899999999996"/>
    <n v="7.129999999999999"/>
    <n v="8539"/>
    <n v="37114.019999999997"/>
    <x v="1"/>
    <x v="1"/>
    <n v="4.3464129289143925"/>
    <s v="Product1"/>
    <x v="1"/>
    <s v="Growth Year"/>
  </r>
  <r>
    <n v="2601"/>
    <d v="2017-07-25T00:00:00"/>
    <x v="7"/>
    <x v="1"/>
    <x v="1"/>
    <n v="7806"/>
    <n v="24745.02"/>
    <n v="3.17"/>
    <n v="3630"/>
    <n v="23014.2"/>
    <n v="6.34"/>
    <n v="1282"/>
    <n v="6948.44"/>
    <n v="5.42"/>
    <n v="445"/>
    <n v="3172.85"/>
    <n v="7.13"/>
    <n v="13163"/>
    <n v="57880.51"/>
    <x v="1"/>
    <x v="2"/>
    <n v="4.3972126414951003"/>
    <s v="Product1"/>
    <x v="0"/>
    <s v="Growth Year"/>
  </r>
  <r>
    <n v="2602"/>
    <d v="2017-07-26T00:00:00"/>
    <x v="7"/>
    <x v="1"/>
    <x v="1"/>
    <n v="1317"/>
    <n v="4174.8900000000003"/>
    <n v="3.17"/>
    <n v="3340"/>
    <n v="21175.599999999999"/>
    <n v="6.34"/>
    <n v="5945"/>
    <n v="32221.9"/>
    <n v="5.42"/>
    <n v="1234"/>
    <n v="8798.42"/>
    <n v="7.13"/>
    <n v="11836"/>
    <n v="66370.81"/>
    <x v="1"/>
    <x v="3"/>
    <n v="5.6075371747211893"/>
    <s v="Product3"/>
    <x v="0"/>
    <s v="Growth Year"/>
  </r>
  <r>
    <n v="2603"/>
    <d v="2017-07-27T00:00:00"/>
    <x v="7"/>
    <x v="1"/>
    <x v="1"/>
    <n v="682"/>
    <n v="2161.94"/>
    <n v="3.17"/>
    <n v="3812"/>
    <n v="24168.080000000002"/>
    <n v="6.3400000000000007"/>
    <n v="1647"/>
    <n v="8926.74"/>
    <n v="5.42"/>
    <n v="1167"/>
    <n v="8320.7099999999991"/>
    <n v="7.129999999999999"/>
    <n v="7308"/>
    <n v="43577.47"/>
    <x v="1"/>
    <x v="4"/>
    <n v="5.9629816639299396"/>
    <s v="Product2"/>
    <x v="0"/>
    <s v="Growth Year"/>
  </r>
  <r>
    <n v="2604"/>
    <d v="2017-07-28T00:00:00"/>
    <x v="7"/>
    <x v="1"/>
    <x v="1"/>
    <n v="3245"/>
    <n v="10286.65"/>
    <n v="3.17"/>
    <n v="1993"/>
    <n v="12635.62"/>
    <n v="6.3400000000000007"/>
    <n v="3159"/>
    <n v="17121.78"/>
    <n v="5.42"/>
    <n v="1020"/>
    <n v="7272.6"/>
    <n v="7.1300000000000008"/>
    <n v="9417"/>
    <n v="47316.65"/>
    <x v="1"/>
    <x v="5"/>
    <n v="5.0245991292343639"/>
    <s v="Product3"/>
    <x v="0"/>
    <s v="Growth Year"/>
  </r>
  <r>
    <n v="2605"/>
    <d v="2017-07-29T00:00:00"/>
    <x v="7"/>
    <x v="1"/>
    <x v="1"/>
    <n v="1983"/>
    <n v="6286.11"/>
    <n v="3.17"/>
    <n v="2104"/>
    <n v="13339.36"/>
    <n v="6.34"/>
    <n v="1705"/>
    <n v="9241.1"/>
    <n v="5.42"/>
    <n v="1976"/>
    <n v="14088.88"/>
    <n v="7.13"/>
    <n v="7768"/>
    <n v="42955.45"/>
    <x v="1"/>
    <x v="6"/>
    <n v="5.5297953141091654"/>
    <s v="Product4"/>
    <x v="0"/>
    <s v="Growth Year"/>
  </r>
  <r>
    <n v="2606"/>
    <d v="2017-07-30T00:00:00"/>
    <x v="7"/>
    <x v="1"/>
    <x v="1"/>
    <n v="5420"/>
    <n v="17181.400000000001"/>
    <n v="3.17"/>
    <n v="3514"/>
    <n v="22278.76"/>
    <n v="6.34"/>
    <n v="1205"/>
    <n v="6531.1"/>
    <n v="5.42"/>
    <n v="1133"/>
    <n v="8078.29"/>
    <n v="7.13"/>
    <n v="11272"/>
    <n v="54069.55"/>
    <x v="1"/>
    <x v="0"/>
    <n v="4.7968018097941805"/>
    <s v="Product2"/>
    <x v="0"/>
    <s v="Growth Year"/>
  </r>
  <r>
    <n v="2607"/>
    <d v="2017-07-31T00:00:00"/>
    <x v="7"/>
    <x v="1"/>
    <x v="1"/>
    <n v="6242"/>
    <n v="19787.14"/>
    <n v="3.17"/>
    <n v="294"/>
    <n v="1863.96"/>
    <n v="6.34"/>
    <n v="5119"/>
    <n v="27744.98"/>
    <n v="5.42"/>
    <n v="1764"/>
    <n v="12577.32"/>
    <n v="7.13"/>
    <n v="13419"/>
    <n v="61973.4"/>
    <x v="1"/>
    <x v="1"/>
    <n v="4.6183322155153146"/>
    <s v="Product3"/>
    <x v="0"/>
    <s v="Growth Year"/>
  </r>
  <r>
    <n v="2608"/>
    <d v="2017-08-01T00:00:00"/>
    <x v="7"/>
    <x v="2"/>
    <x v="2"/>
    <n v="4015"/>
    <n v="12727.55"/>
    <n v="3.17"/>
    <n v="3920"/>
    <n v="24852.799999999999"/>
    <n v="6.34"/>
    <n v="4583"/>
    <n v="24839.86"/>
    <n v="5.42"/>
    <n v="848"/>
    <n v="6046.24"/>
    <n v="7.13"/>
    <n v="13366"/>
    <n v="68466.45"/>
    <x v="1"/>
    <x v="2"/>
    <n v="5.1224337872213077"/>
    <s v="Product2"/>
    <x v="0"/>
    <s v="Growth Year"/>
  </r>
  <r>
    <n v="2609"/>
    <d v="2017-08-02T00:00:00"/>
    <x v="7"/>
    <x v="2"/>
    <x v="2"/>
    <n v="6034"/>
    <n v="19127.78"/>
    <n v="3.17"/>
    <n v="3139"/>
    <n v="19901.259999999998"/>
    <n v="6.34"/>
    <n v="4450"/>
    <n v="24119"/>
    <n v="5.42"/>
    <n v="1035"/>
    <n v="7379.55"/>
    <n v="7.13"/>
    <n v="14658"/>
    <n v="70527.59"/>
    <x v="1"/>
    <x v="3"/>
    <n v="4.8115425023877743"/>
    <s v="Product3"/>
    <x v="2"/>
    <s v="Growth Year"/>
  </r>
  <r>
    <n v="2610"/>
    <d v="2017-08-03T00:00:00"/>
    <x v="7"/>
    <x v="2"/>
    <x v="2"/>
    <n v="7358"/>
    <n v="23324.86"/>
    <n v="3.17"/>
    <n v="3540"/>
    <n v="22443.599999999999"/>
    <n v="6.34"/>
    <n v="5822"/>
    <n v="31555.24"/>
    <n v="5.42"/>
    <n v="1939"/>
    <n v="13825.07"/>
    <n v="7.13"/>
    <n v="18659"/>
    <n v="91148.77"/>
    <x v="1"/>
    <x v="4"/>
    <n v="4.8849761509191278"/>
    <s v="Product3"/>
    <x v="2"/>
    <s v="Growth Year"/>
  </r>
  <r>
    <n v="2611"/>
    <d v="2017-08-04T00:00:00"/>
    <x v="7"/>
    <x v="2"/>
    <x v="2"/>
    <n v="1858"/>
    <n v="5889.86"/>
    <n v="3.17"/>
    <n v="3178"/>
    <n v="20148.52"/>
    <n v="6.34"/>
    <n v="938"/>
    <n v="5083.96"/>
    <n v="5.42"/>
    <n v="850"/>
    <n v="6060.5"/>
    <n v="7.13"/>
    <n v="6824"/>
    <n v="37182.839999999997"/>
    <x v="1"/>
    <x v="5"/>
    <n v="5.4488335287221563"/>
    <s v="Product2"/>
    <x v="1"/>
    <s v="Growth Year"/>
  </r>
  <r>
    <n v="2612"/>
    <d v="2017-08-05T00:00:00"/>
    <x v="7"/>
    <x v="2"/>
    <x v="2"/>
    <n v="3781"/>
    <n v="11985.77"/>
    <n v="3.17"/>
    <n v="3138"/>
    <n v="19894.919999999998"/>
    <n v="6.34"/>
    <n v="3263"/>
    <n v="17685.46"/>
    <n v="5.42"/>
    <n v="338"/>
    <n v="2409.94"/>
    <n v="7.13"/>
    <n v="10520"/>
    <n v="51976.09"/>
    <x v="1"/>
    <x v="6"/>
    <n v="4.9406929657794674"/>
    <s v="Product2"/>
    <x v="0"/>
    <s v="Growth Year"/>
  </r>
  <r>
    <n v="2613"/>
    <d v="2017-08-06T00:00:00"/>
    <x v="7"/>
    <x v="2"/>
    <x v="2"/>
    <n v="5938"/>
    <n v="18823.46"/>
    <n v="3.17"/>
    <n v="1746"/>
    <n v="11069.64"/>
    <n v="6.34"/>
    <n v="1505"/>
    <n v="8157.1"/>
    <n v="5.42"/>
    <n v="729"/>
    <n v="5197.7700000000004"/>
    <n v="7.1300000000000008"/>
    <n v="9918"/>
    <n v="43247.97"/>
    <x v="1"/>
    <x v="0"/>
    <n v="4.3605535390199641"/>
    <s v="Product1"/>
    <x v="0"/>
    <s v="Growth Year"/>
  </r>
  <r>
    <n v="2614"/>
    <d v="2017-08-07T00:00:00"/>
    <x v="7"/>
    <x v="2"/>
    <x v="2"/>
    <n v="2986"/>
    <n v="9465.6200000000008"/>
    <n v="3.17"/>
    <n v="3894"/>
    <n v="24687.96"/>
    <n v="6.34"/>
    <n v="5643"/>
    <n v="30585.06"/>
    <n v="5.42"/>
    <n v="1914"/>
    <n v="13646.82"/>
    <n v="7.13"/>
    <n v="14437"/>
    <n v="78385.460000000006"/>
    <x v="1"/>
    <x v="1"/>
    <n v="5.4294839648126345"/>
    <s v="Product3"/>
    <x v="2"/>
    <s v="Growth Year"/>
  </r>
  <r>
    <n v="2615"/>
    <d v="2017-08-08T00:00:00"/>
    <x v="7"/>
    <x v="2"/>
    <x v="2"/>
    <n v="995"/>
    <n v="3154.15"/>
    <n v="3.17"/>
    <n v="1735"/>
    <n v="10999.9"/>
    <n v="6.34"/>
    <n v="5823"/>
    <n v="31560.66"/>
    <n v="5.42"/>
    <n v="1159"/>
    <n v="8263.67"/>
    <n v="7.13"/>
    <n v="9712"/>
    <n v="53978.38"/>
    <x v="1"/>
    <x v="2"/>
    <n v="5.5579056836902794"/>
    <s v="Product3"/>
    <x v="0"/>
    <s v="Growth Year"/>
  </r>
  <r>
    <n v="2616"/>
    <d v="2017-08-09T00:00:00"/>
    <x v="7"/>
    <x v="2"/>
    <x v="2"/>
    <n v="6808"/>
    <n v="21581.360000000001"/>
    <n v="3.17"/>
    <n v="3125"/>
    <n v="19812.5"/>
    <n v="6.34"/>
    <n v="2581"/>
    <n v="13989.02"/>
    <n v="5.42"/>
    <n v="1612"/>
    <n v="11493.56"/>
    <n v="7.13"/>
    <n v="14126"/>
    <n v="66876.44"/>
    <x v="1"/>
    <x v="3"/>
    <n v="4.7342800509698426"/>
    <s v="Product1"/>
    <x v="0"/>
    <s v="Growth Year"/>
  </r>
  <r>
    <n v="2617"/>
    <d v="2017-08-10T00:00:00"/>
    <x v="7"/>
    <x v="2"/>
    <x v="2"/>
    <n v="3034"/>
    <n v="9617.7800000000007"/>
    <n v="3.17"/>
    <n v="2999"/>
    <n v="19013.66"/>
    <n v="6.34"/>
    <n v="5894"/>
    <n v="31945.48"/>
    <n v="5.42"/>
    <n v="936"/>
    <n v="6673.68"/>
    <n v="7.13"/>
    <n v="12863"/>
    <n v="67250.600000000006"/>
    <x v="1"/>
    <x v="4"/>
    <n v="5.2282204773381018"/>
    <s v="Product3"/>
    <x v="0"/>
    <s v="Growth Year"/>
  </r>
  <r>
    <n v="2618"/>
    <d v="2017-08-11T00:00:00"/>
    <x v="7"/>
    <x v="2"/>
    <x v="2"/>
    <n v="5646"/>
    <n v="17897.82"/>
    <n v="3.17"/>
    <n v="2569"/>
    <n v="16287.46"/>
    <n v="6.34"/>
    <n v="5737"/>
    <n v="31094.54"/>
    <n v="5.42"/>
    <n v="1607"/>
    <n v="11457.91"/>
    <n v="7.13"/>
    <n v="15559"/>
    <n v="76737.73"/>
    <x v="1"/>
    <x v="5"/>
    <n v="4.9320476894401954"/>
    <s v="Product3"/>
    <x v="2"/>
    <s v="Growth Year"/>
  </r>
  <r>
    <n v="2619"/>
    <d v="2017-08-12T00:00:00"/>
    <x v="7"/>
    <x v="2"/>
    <x v="2"/>
    <n v="4229"/>
    <n v="13405.93"/>
    <n v="3.17"/>
    <n v="1058"/>
    <n v="6707.72"/>
    <n v="6.34"/>
    <n v="3944"/>
    <n v="21376.48"/>
    <n v="5.42"/>
    <n v="930"/>
    <n v="6630.9"/>
    <n v="7.13"/>
    <n v="10161"/>
    <n v="48121.03"/>
    <x v="1"/>
    <x v="6"/>
    <n v="4.7358557228619231"/>
    <s v="Product3"/>
    <x v="0"/>
    <s v="Growth Year"/>
  </r>
  <r>
    <n v="2620"/>
    <d v="2017-08-13T00:00:00"/>
    <x v="7"/>
    <x v="2"/>
    <x v="2"/>
    <n v="4176"/>
    <n v="13237.92"/>
    <n v="3.17"/>
    <n v="3510"/>
    <n v="22253.4"/>
    <n v="6.3400000000000007"/>
    <n v="493"/>
    <n v="2672.06"/>
    <n v="5.42"/>
    <n v="1347"/>
    <n v="9604.11"/>
    <n v="7.1300000000000008"/>
    <n v="9526"/>
    <n v="47767.49"/>
    <x v="1"/>
    <x v="0"/>
    <n v="5.014433130380012"/>
    <s v="Product2"/>
    <x v="0"/>
    <s v="Growth Year"/>
  </r>
  <r>
    <n v="2621"/>
    <d v="2017-08-14T00:00:00"/>
    <x v="7"/>
    <x v="2"/>
    <x v="2"/>
    <n v="4478"/>
    <n v="14195.26"/>
    <n v="3.17"/>
    <n v="415"/>
    <n v="2631.1"/>
    <n v="6.34"/>
    <n v="1990"/>
    <n v="10785.8"/>
    <n v="5.42"/>
    <n v="541"/>
    <n v="3857.33"/>
    <n v="7.13"/>
    <n v="7424"/>
    <n v="31469.49"/>
    <x v="1"/>
    <x v="1"/>
    <n v="4.2388860452586208"/>
    <s v="Product1"/>
    <x v="1"/>
    <s v="Growth Year"/>
  </r>
  <r>
    <n v="2622"/>
    <d v="2017-08-15T00:00:00"/>
    <x v="7"/>
    <x v="2"/>
    <x v="2"/>
    <n v="2643"/>
    <n v="8378.31"/>
    <n v="3.17"/>
    <n v="2807"/>
    <n v="17796.38"/>
    <n v="6.3400000000000007"/>
    <n v="5533"/>
    <n v="29988.86"/>
    <n v="5.42"/>
    <n v="1123"/>
    <n v="8006.99"/>
    <n v="7.13"/>
    <n v="12106"/>
    <n v="64170.54"/>
    <x v="1"/>
    <x v="2"/>
    <n v="5.3007219560548489"/>
    <s v="Product3"/>
    <x v="0"/>
    <s v="Growth Year"/>
  </r>
  <r>
    <n v="2623"/>
    <d v="2017-08-16T00:00:00"/>
    <x v="7"/>
    <x v="2"/>
    <x v="2"/>
    <n v="5057"/>
    <n v="16030.69"/>
    <n v="3.17"/>
    <n v="328"/>
    <n v="2079.52"/>
    <n v="6.34"/>
    <n v="1571"/>
    <n v="8514.82"/>
    <n v="5.42"/>
    <n v="1771"/>
    <n v="12627.23"/>
    <n v="7.13"/>
    <n v="8727"/>
    <n v="39252.26"/>
    <x v="1"/>
    <x v="3"/>
    <n v="4.4977953477712846"/>
    <s v="Product1"/>
    <x v="1"/>
    <s v="Growth Year"/>
  </r>
  <r>
    <n v="2624"/>
    <d v="2017-08-17T00:00:00"/>
    <x v="7"/>
    <x v="2"/>
    <x v="2"/>
    <n v="6703"/>
    <n v="21248.51"/>
    <n v="3.17"/>
    <n v="3901"/>
    <n v="24732.34"/>
    <n v="6.34"/>
    <n v="1203"/>
    <n v="6520.26"/>
    <n v="5.42"/>
    <n v="1967"/>
    <n v="14024.71"/>
    <n v="7.13"/>
    <n v="13774"/>
    <n v="66525.820000000007"/>
    <x v="1"/>
    <x v="4"/>
    <n v="4.8298112385654139"/>
    <s v="Product2"/>
    <x v="0"/>
    <s v="Growth Year"/>
  </r>
  <r>
    <n v="2625"/>
    <d v="2017-08-18T00:00:00"/>
    <x v="7"/>
    <x v="2"/>
    <x v="2"/>
    <n v="4132"/>
    <n v="13098.44"/>
    <n v="3.17"/>
    <n v="2349"/>
    <n v="14892.66"/>
    <n v="6.34"/>
    <n v="5963"/>
    <n v="32319.46"/>
    <n v="5.42"/>
    <n v="993"/>
    <n v="7080.09"/>
    <n v="7.13"/>
    <n v="13437"/>
    <n v="67390.649999999994"/>
    <x v="1"/>
    <x v="5"/>
    <n v="5.0153047555257864"/>
    <s v="Product3"/>
    <x v="0"/>
    <s v="Growth Year"/>
  </r>
  <r>
    <n v="2626"/>
    <d v="2017-08-19T00:00:00"/>
    <x v="7"/>
    <x v="2"/>
    <x v="2"/>
    <n v="2288"/>
    <n v="7252.96"/>
    <n v="3.17"/>
    <n v="3908"/>
    <n v="24776.720000000001"/>
    <n v="6.34"/>
    <n v="4114"/>
    <n v="22297.88"/>
    <n v="5.42"/>
    <n v="1197"/>
    <n v="8534.61"/>
    <n v="7.1300000000000008"/>
    <n v="11507"/>
    <n v="62862.17"/>
    <x v="1"/>
    <x v="6"/>
    <n v="5.4629503780307633"/>
    <s v="Product2"/>
    <x v="0"/>
    <s v="Growth Year"/>
  </r>
  <r>
    <n v="2627"/>
    <d v="2017-08-20T00:00:00"/>
    <x v="7"/>
    <x v="2"/>
    <x v="2"/>
    <n v="5351"/>
    <n v="16962.669999999998"/>
    <n v="3.17"/>
    <n v="1691"/>
    <n v="10720.94"/>
    <n v="6.34"/>
    <n v="5816"/>
    <n v="31522.720000000001"/>
    <n v="5.42"/>
    <n v="1264"/>
    <n v="9012.32"/>
    <n v="7.13"/>
    <n v="14122"/>
    <n v="68218.649999999994"/>
    <x v="1"/>
    <x v="0"/>
    <n v="4.830664919983005"/>
    <s v="Product3"/>
    <x v="0"/>
    <s v="Growth Year"/>
  </r>
  <r>
    <n v="2628"/>
    <d v="2017-08-21T00:00:00"/>
    <x v="7"/>
    <x v="2"/>
    <x v="2"/>
    <n v="7777"/>
    <n v="24653.09"/>
    <n v="3.17"/>
    <n v="3811"/>
    <n v="24161.74"/>
    <n v="6.3400000000000007"/>
    <n v="2924"/>
    <n v="15848.08"/>
    <n v="5.42"/>
    <n v="1783"/>
    <n v="12712.79"/>
    <n v="7.1300000000000008"/>
    <n v="16295"/>
    <n v="77375.7"/>
    <x v="1"/>
    <x v="1"/>
    <n v="4.7484320343663695"/>
    <s v="Product1"/>
    <x v="2"/>
    <s v="Growth Year"/>
  </r>
  <r>
    <n v="2629"/>
    <d v="2017-08-22T00:00:00"/>
    <x v="7"/>
    <x v="2"/>
    <x v="2"/>
    <n v="7176"/>
    <n v="22747.919999999998"/>
    <n v="3.17"/>
    <n v="2227"/>
    <n v="14119.18"/>
    <n v="6.34"/>
    <n v="4245"/>
    <n v="23007.9"/>
    <n v="5.42"/>
    <n v="295"/>
    <n v="2103.35"/>
    <n v="7.13"/>
    <n v="13943"/>
    <n v="61978.35"/>
    <x v="1"/>
    <x v="2"/>
    <n v="4.445123000788926"/>
    <s v="Product3"/>
    <x v="0"/>
    <s v="Growth Year"/>
  </r>
  <r>
    <n v="2630"/>
    <d v="2017-08-23T00:00:00"/>
    <x v="7"/>
    <x v="2"/>
    <x v="2"/>
    <n v="4034"/>
    <n v="12787.78"/>
    <n v="3.17"/>
    <n v="2444"/>
    <n v="15494.96"/>
    <n v="6.34"/>
    <n v="2345"/>
    <n v="12709.9"/>
    <n v="5.42"/>
    <n v="1803"/>
    <n v="12855.39"/>
    <n v="7.13"/>
    <n v="10626"/>
    <n v="53848.03"/>
    <x v="1"/>
    <x v="3"/>
    <n v="5.0675729343120643"/>
    <s v="Product2"/>
    <x v="0"/>
    <s v="Growth Year"/>
  </r>
  <r>
    <n v="2631"/>
    <d v="2017-08-24T00:00:00"/>
    <x v="7"/>
    <x v="2"/>
    <x v="2"/>
    <n v="620"/>
    <n v="1965.4"/>
    <n v="3.17"/>
    <n v="459"/>
    <n v="2910.06"/>
    <n v="6.34"/>
    <n v="2540"/>
    <n v="13766.8"/>
    <n v="5.42"/>
    <n v="1510"/>
    <n v="10766.3"/>
    <n v="7.13"/>
    <n v="5129"/>
    <n v="29408.560000000001"/>
    <x v="1"/>
    <x v="4"/>
    <n v="5.7337804640280758"/>
    <s v="Product3"/>
    <x v="1"/>
    <s v="Growth Year"/>
  </r>
  <r>
    <n v="2632"/>
    <d v="2017-08-25T00:00:00"/>
    <x v="7"/>
    <x v="2"/>
    <x v="2"/>
    <n v="4818"/>
    <n v="15273.06"/>
    <n v="3.17"/>
    <n v="1235"/>
    <n v="7829.9"/>
    <n v="6.34"/>
    <n v="2790"/>
    <n v="15121.8"/>
    <n v="5.42"/>
    <n v="997"/>
    <n v="7108.61"/>
    <n v="7.13"/>
    <n v="9840"/>
    <n v="45333.37"/>
    <x v="1"/>
    <x v="5"/>
    <n v="4.607049796747968"/>
    <s v="Product1"/>
    <x v="0"/>
    <s v="Growth Year"/>
  </r>
  <r>
    <n v="2633"/>
    <d v="2017-08-26T00:00:00"/>
    <x v="7"/>
    <x v="2"/>
    <x v="2"/>
    <n v="3581"/>
    <n v="11351.77"/>
    <n v="3.17"/>
    <n v="2662"/>
    <n v="16877.080000000002"/>
    <n v="6.3400000000000007"/>
    <n v="1340"/>
    <n v="7262.8"/>
    <n v="5.42"/>
    <n v="1845"/>
    <n v="13154.85"/>
    <n v="7.13"/>
    <n v="9428"/>
    <n v="48646.5"/>
    <x v="1"/>
    <x v="6"/>
    <n v="5.1597899872719557"/>
    <s v="Product2"/>
    <x v="0"/>
    <s v="Growth Year"/>
  </r>
  <r>
    <n v="2634"/>
    <d v="2017-08-27T00:00:00"/>
    <x v="7"/>
    <x v="2"/>
    <x v="2"/>
    <n v="6900"/>
    <n v="21873"/>
    <n v="3.17"/>
    <n v="2225"/>
    <n v="14106.5"/>
    <n v="6.34"/>
    <n v="4073"/>
    <n v="22075.66"/>
    <n v="5.42"/>
    <n v="1932"/>
    <n v="13775.16"/>
    <n v="7.13"/>
    <n v="15130"/>
    <n v="71830.320000000007"/>
    <x v="1"/>
    <x v="0"/>
    <n v="4.747542630535361"/>
    <s v="Product3"/>
    <x v="2"/>
    <s v="Growth Year"/>
  </r>
  <r>
    <n v="2635"/>
    <d v="2017-08-28T00:00:00"/>
    <x v="7"/>
    <x v="2"/>
    <x v="2"/>
    <n v="5973"/>
    <n v="18934.41"/>
    <n v="3.17"/>
    <n v="3838"/>
    <n v="24332.92"/>
    <n v="6.34"/>
    <n v="2578"/>
    <n v="13972.76"/>
    <n v="5.42"/>
    <n v="1844"/>
    <n v="13147.72"/>
    <n v="7.13"/>
    <n v="14233"/>
    <n v="70387.81"/>
    <x v="1"/>
    <x v="1"/>
    <n v="4.9453952083186961"/>
    <s v="Product2"/>
    <x v="2"/>
    <s v="Growth Year"/>
  </r>
  <r>
    <n v="2636"/>
    <d v="2017-08-29T00:00:00"/>
    <x v="7"/>
    <x v="2"/>
    <x v="2"/>
    <n v="711"/>
    <n v="2253.87"/>
    <n v="3.17"/>
    <n v="2662"/>
    <n v="16877.080000000002"/>
    <n v="6.3400000000000007"/>
    <n v="5827"/>
    <n v="31582.34"/>
    <n v="5.42"/>
    <n v="1481"/>
    <n v="10559.53"/>
    <n v="7.1300000000000008"/>
    <n v="10681"/>
    <n v="61272.82"/>
    <x v="1"/>
    <x v="2"/>
    <n v="5.7366182941672124"/>
    <s v="Product3"/>
    <x v="0"/>
    <s v="Growth Year"/>
  </r>
  <r>
    <n v="2637"/>
    <d v="2017-08-31T00:00:00"/>
    <x v="7"/>
    <x v="2"/>
    <x v="2"/>
    <n v="2050"/>
    <n v="6498.5"/>
    <n v="3.17"/>
    <n v="583"/>
    <n v="3696.22"/>
    <n v="6.34"/>
    <n v="5744"/>
    <n v="31132.48"/>
    <n v="5.42"/>
    <n v="646"/>
    <n v="4605.9799999999996"/>
    <n v="7.129999999999999"/>
    <n v="9023"/>
    <n v="45933.18"/>
    <x v="1"/>
    <x v="4"/>
    <n v="5.0906771583730466"/>
    <s v="Product3"/>
    <x v="0"/>
    <s v="Growth Year"/>
  </r>
  <r>
    <n v="2638"/>
    <d v="2017-09-01T00:00:00"/>
    <x v="7"/>
    <x v="3"/>
    <x v="3"/>
    <n v="2190"/>
    <n v="6942.3"/>
    <n v="3.17"/>
    <n v="2224"/>
    <n v="14100.16"/>
    <n v="6.34"/>
    <n v="3306"/>
    <n v="17918.52"/>
    <n v="5.42"/>
    <n v="1798"/>
    <n v="12819.74"/>
    <n v="7.13"/>
    <n v="9518"/>
    <n v="51780.72"/>
    <x v="1"/>
    <x v="5"/>
    <n v="5.4402941794494639"/>
    <s v="Product3"/>
    <x v="0"/>
    <s v="Growth Year"/>
  </r>
  <r>
    <n v="2639"/>
    <d v="2017-09-02T00:00:00"/>
    <x v="7"/>
    <x v="3"/>
    <x v="3"/>
    <n v="6706"/>
    <n v="21258.02"/>
    <n v="3.17"/>
    <n v="915"/>
    <n v="5801.1"/>
    <n v="6.3400000000000007"/>
    <n v="2701"/>
    <n v="14639.42"/>
    <n v="5.42"/>
    <n v="1908"/>
    <n v="13604.04"/>
    <n v="7.1300000000000008"/>
    <n v="12230"/>
    <n v="55302.58"/>
    <x v="1"/>
    <x v="6"/>
    <n v="4.5218789860997548"/>
    <s v="Product1"/>
    <x v="0"/>
    <s v="Growth Year"/>
  </r>
  <r>
    <n v="2640"/>
    <d v="2017-09-03T00:00:00"/>
    <x v="7"/>
    <x v="3"/>
    <x v="3"/>
    <n v="4374"/>
    <n v="13865.58"/>
    <n v="3.17"/>
    <n v="3254"/>
    <n v="20630.36"/>
    <n v="6.34"/>
    <n v="4312"/>
    <n v="23371.040000000001"/>
    <n v="5.42"/>
    <n v="1779"/>
    <n v="12684.27"/>
    <n v="7.13"/>
    <n v="13719"/>
    <n v="70551.25"/>
    <x v="1"/>
    <x v="0"/>
    <n v="5.1425942124061521"/>
    <s v="Product3"/>
    <x v="2"/>
    <s v="Growth Year"/>
  </r>
  <r>
    <n v="2641"/>
    <d v="2017-09-04T00:00:00"/>
    <x v="7"/>
    <x v="3"/>
    <x v="3"/>
    <n v="1066"/>
    <n v="3379.22"/>
    <n v="3.17"/>
    <n v="2808"/>
    <n v="17802.72"/>
    <n v="6.3400000000000007"/>
    <n v="1278"/>
    <n v="6926.76"/>
    <n v="5.42"/>
    <n v="1470"/>
    <n v="10481.1"/>
    <n v="7.13"/>
    <n v="6622"/>
    <n v="38589.800000000003"/>
    <x v="1"/>
    <x v="1"/>
    <n v="5.8275143461189973"/>
    <s v="Product2"/>
    <x v="1"/>
    <s v="Growth Year"/>
  </r>
  <r>
    <n v="2642"/>
    <d v="2017-09-05T00:00:00"/>
    <x v="7"/>
    <x v="3"/>
    <x v="3"/>
    <n v="3300"/>
    <n v="10461"/>
    <n v="3.17"/>
    <n v="2632"/>
    <n v="16686.88"/>
    <n v="6.3400000000000007"/>
    <n v="5565"/>
    <n v="30162.3"/>
    <n v="5.42"/>
    <n v="1565"/>
    <n v="11158.45"/>
    <n v="7.1300000000000008"/>
    <n v="13062"/>
    <n v="68468.63"/>
    <x v="1"/>
    <x v="2"/>
    <n v="5.2418182514163227"/>
    <s v="Product3"/>
    <x v="0"/>
    <s v="Growth Year"/>
  </r>
  <r>
    <n v="2643"/>
    <d v="2017-09-06T00:00:00"/>
    <x v="7"/>
    <x v="3"/>
    <x v="3"/>
    <n v="5399"/>
    <n v="17114.830000000002"/>
    <n v="3.17"/>
    <n v="3245"/>
    <n v="20573.3"/>
    <n v="6.34"/>
    <n v="3231"/>
    <n v="17512.02"/>
    <n v="5.42"/>
    <n v="1622"/>
    <n v="11564.86"/>
    <n v="7.1300000000000008"/>
    <n v="13497"/>
    <n v="66765.009999999995"/>
    <x v="1"/>
    <x v="3"/>
    <n v="4.9466555530858702"/>
    <s v="Product2"/>
    <x v="0"/>
    <s v="Growth Year"/>
  </r>
  <r>
    <n v="2644"/>
    <d v="2017-09-07T00:00:00"/>
    <x v="7"/>
    <x v="3"/>
    <x v="3"/>
    <n v="432"/>
    <n v="1369.44"/>
    <n v="3.17"/>
    <n v="936"/>
    <n v="5934.24"/>
    <n v="6.34"/>
    <n v="980"/>
    <n v="5311.6"/>
    <n v="5.42"/>
    <n v="268"/>
    <n v="1910.84"/>
    <n v="7.13"/>
    <n v="2616"/>
    <n v="14526.12"/>
    <x v="1"/>
    <x v="4"/>
    <n v="5.5527981651376148"/>
    <s v="Product2"/>
    <x v="1"/>
    <s v="Growth Year"/>
  </r>
  <r>
    <n v="2645"/>
    <d v="2017-09-08T00:00:00"/>
    <x v="7"/>
    <x v="3"/>
    <x v="3"/>
    <n v="2234"/>
    <n v="7081.78"/>
    <n v="3.17"/>
    <n v="2394"/>
    <n v="15177.96"/>
    <n v="6.34"/>
    <n v="2677"/>
    <n v="14509.34"/>
    <n v="5.42"/>
    <n v="1417"/>
    <n v="10103.209999999999"/>
    <n v="7.129999999999999"/>
    <n v="8722"/>
    <n v="46872.29"/>
    <x v="1"/>
    <x v="5"/>
    <n v="5.3740300389818847"/>
    <s v="Product2"/>
    <x v="0"/>
    <s v="Growth Year"/>
  </r>
  <r>
    <n v="2646"/>
    <d v="2017-09-09T00:00:00"/>
    <x v="7"/>
    <x v="3"/>
    <x v="3"/>
    <n v="7340"/>
    <n v="23267.8"/>
    <n v="3.17"/>
    <n v="746"/>
    <n v="4729.6400000000003"/>
    <n v="6.3400000000000007"/>
    <n v="5453"/>
    <n v="29555.26"/>
    <n v="5.42"/>
    <n v="1392"/>
    <n v="9924.9599999999991"/>
    <n v="7.129999999999999"/>
    <n v="14931"/>
    <n v="67477.66"/>
    <x v="1"/>
    <x v="6"/>
    <n v="4.5192994441095706"/>
    <s v="Product3"/>
    <x v="0"/>
    <s v="Growth Year"/>
  </r>
  <r>
    <n v="2647"/>
    <d v="2017-09-10T00:00:00"/>
    <x v="7"/>
    <x v="3"/>
    <x v="3"/>
    <n v="2226"/>
    <n v="7056.42"/>
    <n v="3.17"/>
    <n v="1313"/>
    <n v="8324.42"/>
    <n v="6.34"/>
    <n v="670"/>
    <n v="3631.4"/>
    <n v="5.42"/>
    <n v="1458"/>
    <n v="10395.540000000001"/>
    <n v="7.1300000000000008"/>
    <n v="5667"/>
    <n v="29407.78"/>
    <x v="1"/>
    <x v="0"/>
    <n v="5.1893029821775185"/>
    <s v="Product4"/>
    <x v="1"/>
    <s v="Growth Year"/>
  </r>
  <r>
    <n v="2648"/>
    <d v="2017-09-11T00:00:00"/>
    <x v="7"/>
    <x v="3"/>
    <x v="3"/>
    <n v="5764"/>
    <n v="18271.88"/>
    <n v="3.17"/>
    <n v="1859"/>
    <n v="11786.06"/>
    <n v="6.34"/>
    <n v="3393"/>
    <n v="18390.060000000001"/>
    <n v="5.4200000000000008"/>
    <n v="1134"/>
    <n v="8085.42"/>
    <n v="7.13"/>
    <n v="12150"/>
    <n v="56533.42"/>
    <x v="1"/>
    <x v="1"/>
    <n v="4.6529563786008232"/>
    <s v="Product3"/>
    <x v="0"/>
    <s v="Growth Year"/>
  </r>
  <r>
    <n v="2649"/>
    <d v="2017-09-12T00:00:00"/>
    <x v="7"/>
    <x v="3"/>
    <x v="3"/>
    <n v="5735"/>
    <n v="18179.95"/>
    <n v="3.17"/>
    <n v="3461"/>
    <n v="21942.74"/>
    <n v="6.3400000000000007"/>
    <n v="2979"/>
    <n v="16146.18"/>
    <n v="5.42"/>
    <n v="1933"/>
    <n v="13782.29"/>
    <n v="7.1300000000000008"/>
    <n v="14108"/>
    <n v="70051.16"/>
    <x v="1"/>
    <x v="2"/>
    <n v="4.9653501559398929"/>
    <s v="Product2"/>
    <x v="2"/>
    <s v="Growth Year"/>
  </r>
  <r>
    <n v="2650"/>
    <d v="2017-09-13T00:00:00"/>
    <x v="7"/>
    <x v="3"/>
    <x v="3"/>
    <n v="1997"/>
    <n v="6330.49"/>
    <n v="3.17"/>
    <n v="2561"/>
    <n v="16236.74"/>
    <n v="6.34"/>
    <n v="5508"/>
    <n v="29853.360000000001"/>
    <n v="5.42"/>
    <n v="1344"/>
    <n v="9582.7199999999993"/>
    <n v="7.13"/>
    <n v="11410"/>
    <n v="62003.31"/>
    <x v="1"/>
    <x v="3"/>
    <n v="5.4341200701139352"/>
    <s v="Product3"/>
    <x v="0"/>
    <s v="Growth Year"/>
  </r>
  <r>
    <n v="2651"/>
    <d v="2017-09-14T00:00:00"/>
    <x v="7"/>
    <x v="3"/>
    <x v="3"/>
    <n v="811"/>
    <n v="2570.87"/>
    <n v="3.17"/>
    <n v="678"/>
    <n v="4298.5200000000004"/>
    <n v="6.3400000000000007"/>
    <n v="5889"/>
    <n v="31918.38"/>
    <n v="5.42"/>
    <n v="1166"/>
    <n v="8313.58"/>
    <n v="7.13"/>
    <n v="8544"/>
    <n v="47101.35"/>
    <x v="1"/>
    <x v="4"/>
    <n v="5.5127984550561795"/>
    <s v="Product3"/>
    <x v="0"/>
    <s v="Growth Year"/>
  </r>
  <r>
    <n v="2652"/>
    <d v="2017-09-15T00:00:00"/>
    <x v="7"/>
    <x v="3"/>
    <x v="3"/>
    <n v="2181"/>
    <n v="6913.77"/>
    <n v="3.17"/>
    <n v="2049"/>
    <n v="12990.66"/>
    <n v="6.34"/>
    <n v="5116"/>
    <n v="27728.720000000001"/>
    <n v="5.42"/>
    <n v="1531"/>
    <n v="10916.03"/>
    <n v="7.1300000000000008"/>
    <n v="10877"/>
    <n v="58549.18"/>
    <x v="1"/>
    <x v="5"/>
    <n v="5.3828426955962119"/>
    <s v="Product3"/>
    <x v="0"/>
    <s v="Growth Year"/>
  </r>
  <r>
    <n v="2653"/>
    <d v="2017-09-16T00:00:00"/>
    <x v="7"/>
    <x v="3"/>
    <x v="3"/>
    <n v="653"/>
    <n v="2070.0100000000002"/>
    <n v="3.17"/>
    <n v="2218"/>
    <n v="14062.12"/>
    <n v="6.3400000000000007"/>
    <n v="3465"/>
    <n v="18780.3"/>
    <n v="5.42"/>
    <n v="297"/>
    <n v="2117.61"/>
    <n v="7.1300000000000008"/>
    <n v="6633"/>
    <n v="37030.04"/>
    <x v="1"/>
    <x v="6"/>
    <n v="5.5826986280717623"/>
    <s v="Product3"/>
    <x v="1"/>
    <s v="Growth Year"/>
  </r>
  <r>
    <n v="2654"/>
    <d v="2017-09-17T00:00:00"/>
    <x v="7"/>
    <x v="3"/>
    <x v="3"/>
    <n v="4868"/>
    <n v="15431.56"/>
    <n v="3.17"/>
    <n v="667"/>
    <n v="4228.78"/>
    <n v="6.34"/>
    <n v="4962"/>
    <n v="26894.04"/>
    <n v="5.42"/>
    <n v="746"/>
    <n v="5318.98"/>
    <n v="7.129999999999999"/>
    <n v="11243"/>
    <n v="51873.36"/>
    <x v="1"/>
    <x v="0"/>
    <n v="4.6138361647247175"/>
    <s v="Product3"/>
    <x v="0"/>
    <s v="Growth Year"/>
  </r>
  <r>
    <n v="2655"/>
    <d v="2017-09-18T00:00:00"/>
    <x v="7"/>
    <x v="3"/>
    <x v="3"/>
    <n v="3628"/>
    <n v="11500.76"/>
    <n v="3.17"/>
    <n v="1345"/>
    <n v="8527.2999999999993"/>
    <n v="6.34"/>
    <n v="4502"/>
    <n v="24400.84"/>
    <n v="5.42"/>
    <n v="1514"/>
    <n v="10794.82"/>
    <n v="7.13"/>
    <n v="10989"/>
    <n v="55223.72"/>
    <x v="1"/>
    <x v="1"/>
    <n v="5.0253635453635459"/>
    <s v="Product3"/>
    <x v="0"/>
    <s v="Growth Year"/>
  </r>
  <r>
    <n v="2656"/>
    <d v="2017-09-19T00:00:00"/>
    <x v="7"/>
    <x v="3"/>
    <x v="3"/>
    <n v="4334"/>
    <n v="13738.78"/>
    <n v="3.17"/>
    <n v="1423"/>
    <n v="9021.82"/>
    <n v="6.34"/>
    <n v="2132"/>
    <n v="11555.44"/>
    <n v="5.42"/>
    <n v="1480"/>
    <n v="10552.4"/>
    <n v="7.13"/>
    <n v="9369"/>
    <n v="44868.44"/>
    <x v="1"/>
    <x v="2"/>
    <n v="4.789031913758139"/>
    <s v="Product1"/>
    <x v="0"/>
    <s v="Growth Year"/>
  </r>
  <r>
    <n v="2657"/>
    <d v="2017-09-20T00:00:00"/>
    <x v="7"/>
    <x v="3"/>
    <x v="3"/>
    <n v="3220"/>
    <n v="10207.4"/>
    <n v="3.17"/>
    <n v="2975"/>
    <n v="18861.5"/>
    <n v="6.34"/>
    <n v="1398"/>
    <n v="7577.16"/>
    <n v="5.42"/>
    <n v="1461"/>
    <n v="10416.93"/>
    <n v="7.13"/>
    <n v="9054"/>
    <n v="47062.99"/>
    <x v="1"/>
    <x v="3"/>
    <n v="5.1980329136293353"/>
    <s v="Product2"/>
    <x v="0"/>
    <s v="Growth Year"/>
  </r>
  <r>
    <n v="2658"/>
    <d v="2017-09-21T00:00:00"/>
    <x v="7"/>
    <x v="3"/>
    <x v="3"/>
    <n v="5734"/>
    <n v="18176.78"/>
    <n v="3.17"/>
    <n v="1950"/>
    <n v="12363"/>
    <n v="6.34"/>
    <n v="1781"/>
    <n v="9653.02"/>
    <n v="5.42"/>
    <n v="1720"/>
    <n v="12263.6"/>
    <n v="7.13"/>
    <n v="11185"/>
    <n v="52456.4"/>
    <x v="1"/>
    <x v="4"/>
    <n v="4.6898882431828346"/>
    <s v="Product1"/>
    <x v="0"/>
    <s v="Growth Year"/>
  </r>
  <r>
    <n v="2659"/>
    <d v="2017-09-22T00:00:00"/>
    <x v="7"/>
    <x v="3"/>
    <x v="3"/>
    <n v="2503"/>
    <n v="7934.51"/>
    <n v="3.17"/>
    <n v="573"/>
    <n v="3632.82"/>
    <n v="6.34"/>
    <n v="1109"/>
    <n v="6010.78"/>
    <n v="5.42"/>
    <n v="1664"/>
    <n v="11864.32"/>
    <n v="7.13"/>
    <n v="5849"/>
    <n v="29442.43"/>
    <x v="1"/>
    <x v="5"/>
    <n v="5.0337544879466574"/>
    <s v="Product4"/>
    <x v="1"/>
    <s v="Growth Year"/>
  </r>
  <r>
    <n v="2660"/>
    <d v="2017-09-23T00:00:00"/>
    <x v="7"/>
    <x v="3"/>
    <x v="3"/>
    <n v="4810"/>
    <n v="15247.7"/>
    <n v="3.17"/>
    <n v="686"/>
    <n v="4349.24"/>
    <n v="6.34"/>
    <n v="4319"/>
    <n v="23408.98"/>
    <n v="5.42"/>
    <n v="1023"/>
    <n v="7293.99"/>
    <n v="7.13"/>
    <n v="10838"/>
    <n v="50299.91"/>
    <x v="1"/>
    <x v="6"/>
    <n v="4.641069385495479"/>
    <s v="Product3"/>
    <x v="0"/>
    <s v="Growth Year"/>
  </r>
  <r>
    <n v="2661"/>
    <d v="2017-09-24T00:00:00"/>
    <x v="7"/>
    <x v="3"/>
    <x v="3"/>
    <n v="6401"/>
    <n v="20291.169999999998"/>
    <n v="3.17"/>
    <n v="616"/>
    <n v="3905.44"/>
    <n v="6.34"/>
    <n v="1339"/>
    <n v="7257.38"/>
    <n v="5.42"/>
    <n v="1289"/>
    <n v="9190.57"/>
    <n v="7.13"/>
    <n v="9645"/>
    <n v="40644.559999999998"/>
    <x v="1"/>
    <x v="0"/>
    <n v="4.2140549507516845"/>
    <s v="Product1"/>
    <x v="0"/>
    <s v="Growth Year"/>
  </r>
  <r>
    <n v="2662"/>
    <d v="2017-09-25T00:00:00"/>
    <x v="7"/>
    <x v="3"/>
    <x v="3"/>
    <n v="1835"/>
    <n v="5816.95"/>
    <n v="3.17"/>
    <n v="1975"/>
    <n v="12521.5"/>
    <n v="6.34"/>
    <n v="2768"/>
    <n v="15002.56"/>
    <n v="5.42"/>
    <n v="1841"/>
    <n v="13126.33"/>
    <n v="7.13"/>
    <n v="8419"/>
    <n v="46467.34"/>
    <x v="1"/>
    <x v="1"/>
    <n v="5.5193419646038722"/>
    <s v="Product3"/>
    <x v="0"/>
    <s v="Growth Year"/>
  </r>
  <r>
    <n v="2663"/>
    <d v="2017-09-26T00:00:00"/>
    <x v="7"/>
    <x v="3"/>
    <x v="3"/>
    <n v="3378"/>
    <n v="10708.26"/>
    <n v="3.17"/>
    <n v="2215"/>
    <n v="14043.1"/>
    <n v="6.34"/>
    <n v="2108"/>
    <n v="11425.36"/>
    <n v="5.42"/>
    <n v="1288"/>
    <n v="9183.44"/>
    <n v="7.1300000000000008"/>
    <n v="8989"/>
    <n v="45360.160000000003"/>
    <x v="1"/>
    <x v="2"/>
    <n v="5.0461853376348875"/>
    <s v="Product2"/>
    <x v="0"/>
    <s v="Growth Year"/>
  </r>
  <r>
    <n v="2664"/>
    <d v="2017-09-27T00:00:00"/>
    <x v="7"/>
    <x v="3"/>
    <x v="3"/>
    <n v="7109"/>
    <n v="22535.53"/>
    <n v="3.17"/>
    <n v="3422"/>
    <n v="21695.48"/>
    <n v="6.34"/>
    <n v="5223"/>
    <n v="28308.66"/>
    <n v="5.42"/>
    <n v="364"/>
    <n v="2595.3200000000002"/>
    <n v="7.1300000000000008"/>
    <n v="16118"/>
    <n v="75134.990000000005"/>
    <x v="1"/>
    <x v="3"/>
    <n v="4.6615578855937461"/>
    <s v="Product3"/>
    <x v="2"/>
    <s v="Growth Year"/>
  </r>
  <r>
    <n v="2665"/>
    <d v="2017-09-28T00:00:00"/>
    <x v="7"/>
    <x v="3"/>
    <x v="3"/>
    <n v="2124"/>
    <n v="6733.08"/>
    <n v="3.17"/>
    <n v="1110"/>
    <n v="7037.4"/>
    <n v="6.34"/>
    <n v="1357"/>
    <n v="7354.94"/>
    <n v="5.42"/>
    <n v="655"/>
    <n v="4670.1499999999996"/>
    <n v="7.129999999999999"/>
    <n v="5246"/>
    <n v="25795.57"/>
    <x v="1"/>
    <x v="4"/>
    <n v="4.9171883339687383"/>
    <s v="Product3"/>
    <x v="1"/>
    <s v="Growth Year"/>
  </r>
  <r>
    <n v="2666"/>
    <d v="2017-09-29T00:00:00"/>
    <x v="7"/>
    <x v="3"/>
    <x v="3"/>
    <n v="1700"/>
    <n v="5389"/>
    <n v="3.17"/>
    <n v="1711"/>
    <n v="10847.74"/>
    <n v="6.34"/>
    <n v="4299"/>
    <n v="23300.58"/>
    <n v="5.4200000000000008"/>
    <n v="1777"/>
    <n v="12670.01"/>
    <n v="7.13"/>
    <n v="9487"/>
    <n v="52207.33"/>
    <x v="1"/>
    <x v="5"/>
    <n v="5.5030388953304525"/>
    <s v="Product3"/>
    <x v="0"/>
    <s v="Growth Year"/>
  </r>
  <r>
    <n v="2667"/>
    <d v="2017-09-30T00:00:00"/>
    <x v="7"/>
    <x v="3"/>
    <x v="3"/>
    <n v="7430"/>
    <n v="23553.1"/>
    <n v="3.17"/>
    <n v="2566"/>
    <n v="16268.44"/>
    <n v="6.34"/>
    <n v="2628"/>
    <n v="14243.76"/>
    <n v="5.42"/>
    <n v="1970"/>
    <n v="14046.1"/>
    <n v="7.13"/>
    <n v="14594"/>
    <n v="68111.399999999994"/>
    <x v="1"/>
    <x v="6"/>
    <n v="4.6670823626147726"/>
    <s v="Product1"/>
    <x v="0"/>
    <s v="Growth Year"/>
  </r>
  <r>
    <n v="2668"/>
    <d v="2017-10-01T00:00:00"/>
    <x v="7"/>
    <x v="4"/>
    <x v="4"/>
    <n v="7717"/>
    <n v="24462.89"/>
    <n v="3.17"/>
    <n v="2620"/>
    <n v="16610.8"/>
    <n v="6.34"/>
    <n v="4311"/>
    <n v="23365.62"/>
    <n v="5.42"/>
    <n v="1104"/>
    <n v="7871.52"/>
    <n v="7.1300000000000008"/>
    <n v="15752"/>
    <n v="72310.83"/>
    <x v="2"/>
    <x v="0"/>
    <n v="4.5905808786185887"/>
    <s v="Product1"/>
    <x v="2"/>
    <s v="Growth Year"/>
  </r>
  <r>
    <n v="2669"/>
    <d v="2017-10-02T00:00:00"/>
    <x v="7"/>
    <x v="4"/>
    <x v="4"/>
    <n v="5123"/>
    <n v="16239.91"/>
    <n v="3.17"/>
    <n v="2431"/>
    <n v="15412.54"/>
    <n v="6.3400000000000007"/>
    <n v="897"/>
    <n v="4861.74"/>
    <n v="5.42"/>
    <n v="1330"/>
    <n v="9482.9"/>
    <n v="7.13"/>
    <n v="9781"/>
    <n v="45997.09"/>
    <x v="2"/>
    <x v="1"/>
    <n v="4.702698088130048"/>
    <s v="Product1"/>
    <x v="0"/>
    <s v="Growth Year"/>
  </r>
  <r>
    <n v="2670"/>
    <d v="2017-10-03T00:00:00"/>
    <x v="7"/>
    <x v="4"/>
    <x v="4"/>
    <n v="7459"/>
    <n v="23645.03"/>
    <n v="3.17"/>
    <n v="2639"/>
    <n v="16731.259999999998"/>
    <n v="6.339999999999999"/>
    <n v="5249"/>
    <n v="28449.58"/>
    <n v="5.42"/>
    <n v="1641"/>
    <n v="11700.33"/>
    <n v="7.13"/>
    <n v="16988"/>
    <n v="80526.2"/>
    <x v="2"/>
    <x v="2"/>
    <n v="4.7401813044501999"/>
    <s v="Product3"/>
    <x v="2"/>
    <s v="Growth Year"/>
  </r>
  <r>
    <n v="2671"/>
    <d v="2017-10-04T00:00:00"/>
    <x v="7"/>
    <x v="4"/>
    <x v="4"/>
    <n v="2964"/>
    <n v="9395.8799999999992"/>
    <n v="3.17"/>
    <n v="3484"/>
    <n v="22088.560000000001"/>
    <n v="6.3400000000000007"/>
    <n v="4267"/>
    <n v="23127.14"/>
    <n v="5.42"/>
    <n v="1140"/>
    <n v="8128.2"/>
    <n v="7.13"/>
    <n v="11855"/>
    <n v="62739.78"/>
    <x v="2"/>
    <x v="3"/>
    <n v="5.292263180092788"/>
    <s v="Product3"/>
    <x v="0"/>
    <s v="Growth Year"/>
  </r>
  <r>
    <n v="2672"/>
    <d v="2017-10-05T00:00:00"/>
    <x v="7"/>
    <x v="4"/>
    <x v="4"/>
    <n v="1682"/>
    <n v="5331.94"/>
    <n v="3.17"/>
    <n v="2315"/>
    <n v="14677.1"/>
    <n v="6.34"/>
    <n v="1610"/>
    <n v="8726.2000000000007"/>
    <n v="5.4200000000000008"/>
    <n v="815"/>
    <n v="5810.95"/>
    <n v="7.13"/>
    <n v="6422"/>
    <n v="34546.19"/>
    <x v="2"/>
    <x v="4"/>
    <n v="5.3793506695733422"/>
    <s v="Product2"/>
    <x v="1"/>
    <s v="Growth Year"/>
  </r>
  <r>
    <n v="2673"/>
    <d v="2017-10-06T00:00:00"/>
    <x v="7"/>
    <x v="4"/>
    <x v="4"/>
    <n v="3276"/>
    <n v="10384.92"/>
    <n v="3.17"/>
    <n v="3641"/>
    <n v="23083.94"/>
    <n v="6.34"/>
    <n v="3525"/>
    <n v="19105.5"/>
    <n v="5.42"/>
    <n v="868"/>
    <n v="6188.84"/>
    <n v="7.13"/>
    <n v="11310"/>
    <n v="58763.199999999997"/>
    <x v="2"/>
    <x v="5"/>
    <n v="5.1956852343059241"/>
    <s v="Product2"/>
    <x v="0"/>
    <s v="Growth Year"/>
  </r>
  <r>
    <n v="2674"/>
    <d v="2017-10-07T00:00:00"/>
    <x v="7"/>
    <x v="4"/>
    <x v="4"/>
    <n v="4454"/>
    <n v="14119.18"/>
    <n v="3.17"/>
    <n v="1738"/>
    <n v="11018.92"/>
    <n v="6.34"/>
    <n v="2412"/>
    <n v="13073.04"/>
    <n v="5.42"/>
    <n v="1462"/>
    <n v="10424.06"/>
    <n v="7.13"/>
    <n v="10066"/>
    <n v="48635.199999999997"/>
    <x v="2"/>
    <x v="6"/>
    <n v="4.8316312338565464"/>
    <s v="Product1"/>
    <x v="0"/>
    <s v="Growth Year"/>
  </r>
  <r>
    <n v="2675"/>
    <d v="2017-10-08T00:00:00"/>
    <x v="7"/>
    <x v="4"/>
    <x v="4"/>
    <n v="469"/>
    <n v="1486.73"/>
    <n v="3.17"/>
    <n v="2454"/>
    <n v="15558.36"/>
    <n v="6.34"/>
    <n v="5050"/>
    <n v="27371"/>
    <n v="5.42"/>
    <n v="771"/>
    <n v="5497.23"/>
    <n v="7.129999999999999"/>
    <n v="8744"/>
    <n v="49913.32"/>
    <x v="2"/>
    <x v="0"/>
    <n v="5.7082936870997258"/>
    <s v="Product3"/>
    <x v="0"/>
    <s v="Growth Year"/>
  </r>
  <r>
    <n v="2676"/>
    <d v="2017-10-09T00:00:00"/>
    <x v="7"/>
    <x v="4"/>
    <x v="4"/>
    <n v="3269"/>
    <n v="10362.73"/>
    <n v="3.17"/>
    <n v="3708"/>
    <n v="23508.720000000001"/>
    <n v="6.3400000000000007"/>
    <n v="4852"/>
    <n v="26297.84"/>
    <n v="5.42"/>
    <n v="287"/>
    <n v="2046.31"/>
    <n v="7.13"/>
    <n v="12116"/>
    <n v="62215.6"/>
    <x v="2"/>
    <x v="1"/>
    <n v="5.1349950478705839"/>
    <s v="Product3"/>
    <x v="0"/>
    <s v="Growth Year"/>
  </r>
  <r>
    <n v="2677"/>
    <d v="2017-10-10T00:00:00"/>
    <x v="7"/>
    <x v="4"/>
    <x v="4"/>
    <n v="3292"/>
    <n v="10435.64"/>
    <n v="3.17"/>
    <n v="3084"/>
    <n v="19552.560000000001"/>
    <n v="6.3400000000000007"/>
    <n v="947"/>
    <n v="5132.74"/>
    <n v="5.42"/>
    <n v="695"/>
    <n v="4955.3500000000004"/>
    <n v="7.1300000000000008"/>
    <n v="8018"/>
    <n v="40076.29"/>
    <x v="2"/>
    <x v="2"/>
    <n v="4.9982900972811173"/>
    <s v="Product2"/>
    <x v="0"/>
    <s v="Growth Year"/>
  </r>
  <r>
    <n v="2678"/>
    <d v="2017-10-11T00:00:00"/>
    <x v="7"/>
    <x v="4"/>
    <x v="4"/>
    <n v="1635"/>
    <n v="5182.95"/>
    <n v="3.17"/>
    <n v="689"/>
    <n v="4368.26"/>
    <n v="6.3400000000000007"/>
    <n v="5712"/>
    <n v="30959.040000000001"/>
    <n v="5.42"/>
    <n v="1013"/>
    <n v="7222.69"/>
    <n v="7.13"/>
    <n v="9049"/>
    <n v="47732.94"/>
    <x v="2"/>
    <x v="3"/>
    <n v="5.2749408774450215"/>
    <s v="Product3"/>
    <x v="0"/>
    <s v="Growth Year"/>
  </r>
  <r>
    <n v="2679"/>
    <d v="2017-10-12T00:00:00"/>
    <x v="7"/>
    <x v="4"/>
    <x v="4"/>
    <n v="5604"/>
    <n v="17764.68"/>
    <n v="3.17"/>
    <n v="2957"/>
    <n v="18747.38"/>
    <n v="6.3400000000000007"/>
    <n v="1274"/>
    <n v="6905.08"/>
    <n v="5.42"/>
    <n v="1635"/>
    <n v="11657.55"/>
    <n v="7.13"/>
    <n v="11470"/>
    <n v="55074.69"/>
    <x v="2"/>
    <x v="4"/>
    <n v="4.8016294681778557"/>
    <s v="Product2"/>
    <x v="0"/>
    <s v="Growth Year"/>
  </r>
  <r>
    <n v="2680"/>
    <d v="2017-10-13T00:00:00"/>
    <x v="7"/>
    <x v="4"/>
    <x v="4"/>
    <n v="4252"/>
    <n v="13478.84"/>
    <n v="3.17"/>
    <n v="3128"/>
    <n v="19831.52"/>
    <n v="6.34"/>
    <n v="661"/>
    <n v="3582.62"/>
    <n v="5.42"/>
    <n v="987"/>
    <n v="7037.31"/>
    <n v="7.1300000000000008"/>
    <n v="9028"/>
    <n v="43930.29"/>
    <x v="2"/>
    <x v="5"/>
    <n v="4.866004652193177"/>
    <s v="Product2"/>
    <x v="0"/>
    <s v="Growth Year"/>
  </r>
  <r>
    <n v="2681"/>
    <d v="2017-10-14T00:00:00"/>
    <x v="7"/>
    <x v="4"/>
    <x v="4"/>
    <n v="5130"/>
    <n v="16262.1"/>
    <n v="3.17"/>
    <n v="2401"/>
    <n v="15222.34"/>
    <n v="6.34"/>
    <n v="4070"/>
    <n v="22059.4"/>
    <n v="5.42"/>
    <n v="1153"/>
    <n v="8220.89"/>
    <n v="7.13"/>
    <n v="12754"/>
    <n v="61764.73"/>
    <x v="2"/>
    <x v="6"/>
    <n v="4.8427732476085934"/>
    <s v="Product3"/>
    <x v="0"/>
    <s v="Growth Year"/>
  </r>
  <r>
    <n v="2682"/>
    <d v="2017-10-15T00:00:00"/>
    <x v="7"/>
    <x v="4"/>
    <x v="4"/>
    <n v="2867"/>
    <n v="9088.39"/>
    <n v="3.17"/>
    <n v="662"/>
    <n v="4197.08"/>
    <n v="6.34"/>
    <n v="3583"/>
    <n v="19419.86"/>
    <n v="5.42"/>
    <n v="1381"/>
    <n v="9846.5300000000007"/>
    <n v="7.1300000000000008"/>
    <n v="8493"/>
    <n v="42551.86"/>
    <x v="2"/>
    <x v="0"/>
    <n v="5.0102272459672674"/>
    <s v="Product3"/>
    <x v="0"/>
    <s v="Growth Year"/>
  </r>
  <r>
    <n v="2683"/>
    <d v="2017-10-16T00:00:00"/>
    <x v="7"/>
    <x v="4"/>
    <x v="4"/>
    <n v="5836"/>
    <n v="18500.12"/>
    <n v="3.17"/>
    <n v="3429"/>
    <n v="21739.86"/>
    <n v="6.34"/>
    <n v="3280"/>
    <n v="17777.599999999999"/>
    <n v="5.42"/>
    <n v="450"/>
    <n v="3208.5"/>
    <n v="7.13"/>
    <n v="12995"/>
    <n v="61226.080000000002"/>
    <x v="2"/>
    <x v="1"/>
    <n v="4.71151058099269"/>
    <s v="Product2"/>
    <x v="0"/>
    <s v="Growth Year"/>
  </r>
  <r>
    <n v="2684"/>
    <d v="2017-10-17T00:00:00"/>
    <x v="7"/>
    <x v="4"/>
    <x v="4"/>
    <n v="1970"/>
    <n v="6244.9"/>
    <n v="3.17"/>
    <n v="2606"/>
    <n v="16522.04"/>
    <n v="6.3400000000000007"/>
    <n v="1028"/>
    <n v="5571.76"/>
    <n v="5.42"/>
    <n v="1162"/>
    <n v="8285.06"/>
    <n v="7.13"/>
    <n v="6766"/>
    <n v="36623.760000000002"/>
    <x v="2"/>
    <x v="2"/>
    <n v="5.4129116169080698"/>
    <s v="Product2"/>
    <x v="1"/>
    <s v="Growth Year"/>
  </r>
  <r>
    <n v="2685"/>
    <d v="2017-10-18T00:00:00"/>
    <x v="7"/>
    <x v="4"/>
    <x v="4"/>
    <n v="7720"/>
    <n v="24472.400000000001"/>
    <n v="3.17"/>
    <n v="1997"/>
    <n v="12660.98"/>
    <n v="6.34"/>
    <n v="922"/>
    <n v="4997.24"/>
    <n v="5.42"/>
    <n v="259"/>
    <n v="1846.67"/>
    <n v="7.13"/>
    <n v="10898"/>
    <n v="43977.29"/>
    <x v="2"/>
    <x v="3"/>
    <n v="4.0353541934299875"/>
    <s v="Product1"/>
    <x v="0"/>
    <s v="Growth Year"/>
  </r>
  <r>
    <n v="2686"/>
    <d v="2017-10-19T00:00:00"/>
    <x v="7"/>
    <x v="4"/>
    <x v="4"/>
    <n v="1096"/>
    <n v="3474.32"/>
    <n v="3.17"/>
    <n v="3248"/>
    <n v="20592.32"/>
    <n v="6.34"/>
    <n v="1415"/>
    <n v="7669.3"/>
    <n v="5.42"/>
    <n v="1664"/>
    <n v="11864.32"/>
    <n v="7.13"/>
    <n v="7423"/>
    <n v="43600.26"/>
    <x v="2"/>
    <x v="4"/>
    <n v="5.8736710224976427"/>
    <s v="Product2"/>
    <x v="0"/>
    <s v="Growth Year"/>
  </r>
  <r>
    <n v="2687"/>
    <d v="2017-10-20T00:00:00"/>
    <x v="7"/>
    <x v="4"/>
    <x v="4"/>
    <n v="4810"/>
    <n v="15247.7"/>
    <n v="3.17"/>
    <n v="634"/>
    <n v="4019.56"/>
    <n v="6.34"/>
    <n v="329"/>
    <n v="1783.18"/>
    <n v="5.42"/>
    <n v="1585"/>
    <n v="11301.05"/>
    <n v="7.13"/>
    <n v="7358"/>
    <n v="32351.49"/>
    <x v="2"/>
    <x v="5"/>
    <n v="4.3967776569720032"/>
    <s v="Product1"/>
    <x v="1"/>
    <s v="Growth Year"/>
  </r>
  <r>
    <n v="2688"/>
    <d v="2017-10-21T00:00:00"/>
    <x v="7"/>
    <x v="4"/>
    <x v="4"/>
    <n v="1417"/>
    <n v="4491.8900000000003"/>
    <n v="3.17"/>
    <n v="2423"/>
    <n v="15361.82"/>
    <n v="6.34"/>
    <n v="2294"/>
    <n v="12433.48"/>
    <n v="5.42"/>
    <n v="1373"/>
    <n v="9789.49"/>
    <n v="7.13"/>
    <n v="7507"/>
    <n v="42076.68"/>
    <x v="2"/>
    <x v="6"/>
    <n v="5.6049926735047286"/>
    <s v="Product2"/>
    <x v="0"/>
    <s v="Growth Year"/>
  </r>
  <r>
    <n v="2689"/>
    <d v="2017-10-22T00:00:00"/>
    <x v="7"/>
    <x v="4"/>
    <x v="4"/>
    <n v="5809"/>
    <n v="18414.53"/>
    <n v="3.17"/>
    <n v="2250"/>
    <n v="14265"/>
    <n v="6.34"/>
    <n v="942"/>
    <n v="5105.6400000000003"/>
    <n v="5.42"/>
    <n v="993"/>
    <n v="7080.09"/>
    <n v="7.13"/>
    <n v="9994"/>
    <n v="44865.26"/>
    <x v="2"/>
    <x v="0"/>
    <n v="4.4892195317190318"/>
    <s v="Product1"/>
    <x v="0"/>
    <s v="Growth Year"/>
  </r>
  <r>
    <n v="2690"/>
    <d v="2017-10-23T00:00:00"/>
    <x v="7"/>
    <x v="4"/>
    <x v="4"/>
    <n v="7906"/>
    <n v="25062.02"/>
    <n v="3.17"/>
    <n v="2461"/>
    <n v="15602.74"/>
    <n v="6.34"/>
    <n v="4668"/>
    <n v="25300.560000000001"/>
    <n v="5.42"/>
    <n v="325"/>
    <n v="2317.25"/>
    <n v="7.13"/>
    <n v="15360"/>
    <n v="68282.570000000007"/>
    <x v="2"/>
    <x v="1"/>
    <n v="4.4454798177083337"/>
    <s v="Product3"/>
    <x v="0"/>
    <s v="Growth Year"/>
  </r>
  <r>
    <n v="2691"/>
    <d v="2017-10-24T00:00:00"/>
    <x v="7"/>
    <x v="4"/>
    <x v="4"/>
    <n v="3369"/>
    <n v="10679.73"/>
    <n v="3.17"/>
    <n v="3819"/>
    <n v="24212.46"/>
    <n v="6.34"/>
    <n v="3897"/>
    <n v="21121.74"/>
    <n v="5.4200000000000008"/>
    <n v="1117"/>
    <n v="7964.21"/>
    <n v="7.13"/>
    <n v="12202"/>
    <n v="63978.14"/>
    <x v="2"/>
    <x v="2"/>
    <n v="5.2432502868382231"/>
    <s v="Product2"/>
    <x v="0"/>
    <s v="Growth Year"/>
  </r>
  <r>
    <n v="2692"/>
    <d v="2017-10-25T00:00:00"/>
    <x v="7"/>
    <x v="4"/>
    <x v="4"/>
    <n v="4208"/>
    <n v="13339.36"/>
    <n v="3.17"/>
    <n v="2096"/>
    <n v="13288.64"/>
    <n v="6.34"/>
    <n v="632"/>
    <n v="3425.44"/>
    <n v="5.42"/>
    <n v="1195"/>
    <n v="8520.35"/>
    <n v="7.13"/>
    <n v="8131"/>
    <n v="38573.79"/>
    <x v="2"/>
    <x v="3"/>
    <n v="4.7440400934694384"/>
    <s v="Product1"/>
    <x v="1"/>
    <s v="Growth Year"/>
  </r>
  <r>
    <n v="2693"/>
    <d v="2017-10-26T00:00:00"/>
    <x v="7"/>
    <x v="4"/>
    <x v="4"/>
    <n v="886"/>
    <n v="2808.62"/>
    <n v="3.17"/>
    <n v="3893"/>
    <n v="24681.62"/>
    <n v="6.34"/>
    <n v="1447"/>
    <n v="7842.74"/>
    <n v="5.42"/>
    <n v="444"/>
    <n v="3165.72"/>
    <n v="7.13"/>
    <n v="6670"/>
    <n v="38498.699999999997"/>
    <x v="2"/>
    <x v="4"/>
    <n v="5.7719190404797596"/>
    <s v="Product2"/>
    <x v="1"/>
    <s v="Growth Year"/>
  </r>
  <r>
    <n v="2694"/>
    <d v="2017-10-27T00:00:00"/>
    <x v="7"/>
    <x v="4"/>
    <x v="4"/>
    <n v="6653"/>
    <n v="21090.01"/>
    <n v="3.17"/>
    <n v="2637"/>
    <n v="16718.580000000002"/>
    <n v="6.3400000000000007"/>
    <n v="2557"/>
    <n v="13858.94"/>
    <n v="5.42"/>
    <n v="421"/>
    <n v="3001.73"/>
    <n v="7.13"/>
    <n v="12268"/>
    <n v="54669.26"/>
    <x v="2"/>
    <x v="5"/>
    <n v="4.4562487773068149"/>
    <s v="Product1"/>
    <x v="0"/>
    <s v="Growth Year"/>
  </r>
  <r>
    <n v="2695"/>
    <d v="2017-10-28T00:00:00"/>
    <x v="7"/>
    <x v="4"/>
    <x v="4"/>
    <n v="6912"/>
    <n v="21911.040000000001"/>
    <n v="3.17"/>
    <n v="2278"/>
    <n v="14442.52"/>
    <n v="6.34"/>
    <n v="5560"/>
    <n v="30135.200000000001"/>
    <n v="5.42"/>
    <n v="1771"/>
    <n v="12627.23"/>
    <n v="7.13"/>
    <n v="16521"/>
    <n v="79115.990000000005"/>
    <x v="2"/>
    <x v="6"/>
    <n v="4.7888136311361302"/>
    <s v="Product3"/>
    <x v="2"/>
    <s v="Growth Year"/>
  </r>
  <r>
    <n v="2696"/>
    <d v="2017-10-29T00:00:00"/>
    <x v="7"/>
    <x v="4"/>
    <x v="4"/>
    <n v="4002"/>
    <n v="12686.34"/>
    <n v="3.17"/>
    <n v="2749"/>
    <n v="17428.66"/>
    <n v="6.34"/>
    <n v="4267"/>
    <n v="23127.14"/>
    <n v="5.42"/>
    <n v="1228"/>
    <n v="8755.64"/>
    <n v="7.13"/>
    <n v="12246"/>
    <n v="61997.78"/>
    <x v="2"/>
    <x v="0"/>
    <n v="5.0626963906581741"/>
    <s v="Product3"/>
    <x v="0"/>
    <s v="Growth Year"/>
  </r>
  <r>
    <n v="2697"/>
    <d v="2017-10-30T00:00:00"/>
    <x v="7"/>
    <x v="4"/>
    <x v="4"/>
    <n v="7760"/>
    <n v="24599.200000000001"/>
    <n v="3.17"/>
    <n v="1489"/>
    <n v="9440.26"/>
    <n v="6.34"/>
    <n v="3938"/>
    <n v="21343.96"/>
    <n v="5.42"/>
    <n v="1204"/>
    <n v="8584.52"/>
    <n v="7.1300000000000008"/>
    <n v="14391"/>
    <n v="63967.94"/>
    <x v="2"/>
    <x v="1"/>
    <n v="4.4449961781669103"/>
    <s v="Product1"/>
    <x v="0"/>
    <s v="Growth Year"/>
  </r>
  <r>
    <n v="2698"/>
    <d v="2017-11-01T00:00:00"/>
    <x v="7"/>
    <x v="5"/>
    <x v="5"/>
    <n v="5854"/>
    <n v="18557.18"/>
    <n v="3.17"/>
    <n v="380"/>
    <n v="2409.1999999999998"/>
    <n v="6.34"/>
    <n v="2730"/>
    <n v="14796.6"/>
    <n v="5.42"/>
    <n v="529"/>
    <n v="3771.77"/>
    <n v="7.13"/>
    <n v="9493"/>
    <n v="39534.75"/>
    <x v="2"/>
    <x v="3"/>
    <n v="4.1646212999051935"/>
    <s v="Product1"/>
    <x v="1"/>
    <s v="Growth Year"/>
  </r>
  <r>
    <n v="2699"/>
    <d v="2017-11-02T00:00:00"/>
    <x v="7"/>
    <x v="5"/>
    <x v="5"/>
    <n v="5943"/>
    <n v="18839.310000000001"/>
    <n v="3.17"/>
    <n v="986"/>
    <n v="6251.24"/>
    <n v="6.34"/>
    <n v="5396"/>
    <n v="29246.32"/>
    <n v="5.42"/>
    <n v="495"/>
    <n v="3529.35"/>
    <n v="7.13"/>
    <n v="12820"/>
    <n v="57866.22"/>
    <x v="2"/>
    <x v="4"/>
    <n v="4.5137457098283935"/>
    <s v="Product3"/>
    <x v="0"/>
    <s v="Growth Year"/>
  </r>
  <r>
    <n v="2700"/>
    <d v="2017-11-03T00:00:00"/>
    <x v="7"/>
    <x v="5"/>
    <x v="5"/>
    <n v="6084"/>
    <n v="19286.28"/>
    <n v="3.17"/>
    <n v="3801"/>
    <n v="24098.34"/>
    <n v="6.34"/>
    <n v="1769"/>
    <n v="9587.98"/>
    <n v="5.42"/>
    <n v="1993"/>
    <n v="14210.09"/>
    <n v="7.13"/>
    <n v="13647"/>
    <n v="67182.69"/>
    <x v="2"/>
    <x v="5"/>
    <n v="4.9228907452187292"/>
    <s v="Product2"/>
    <x v="0"/>
    <s v="Growth Year"/>
  </r>
  <r>
    <n v="2701"/>
    <d v="2017-11-04T00:00:00"/>
    <x v="7"/>
    <x v="5"/>
    <x v="5"/>
    <n v="2978"/>
    <n v="9440.26"/>
    <n v="3.17"/>
    <n v="3605"/>
    <n v="22855.7"/>
    <n v="6.34"/>
    <n v="275"/>
    <n v="1490.5"/>
    <n v="5.42"/>
    <n v="1243"/>
    <n v="8862.59"/>
    <n v="7.13"/>
    <n v="8101"/>
    <n v="42649.05"/>
    <x v="2"/>
    <x v="6"/>
    <n v="5.2646648561905938"/>
    <s v="Product2"/>
    <x v="0"/>
    <s v="Growth Year"/>
  </r>
  <r>
    <n v="2702"/>
    <d v="2017-11-05T00:00:00"/>
    <x v="7"/>
    <x v="5"/>
    <x v="5"/>
    <n v="3636"/>
    <n v="11526.12"/>
    <n v="3.17"/>
    <n v="1734"/>
    <n v="10993.56"/>
    <n v="6.34"/>
    <n v="5053"/>
    <n v="27387.26"/>
    <n v="5.42"/>
    <n v="299"/>
    <n v="2131.87"/>
    <n v="7.13"/>
    <n v="10722"/>
    <n v="52038.81"/>
    <x v="2"/>
    <x v="0"/>
    <n v="4.8534611080022385"/>
    <s v="Product3"/>
    <x v="0"/>
    <s v="Growth Year"/>
  </r>
  <r>
    <n v="2703"/>
    <d v="2017-11-06T00:00:00"/>
    <x v="7"/>
    <x v="5"/>
    <x v="5"/>
    <n v="2763"/>
    <n v="8758.7099999999991"/>
    <n v="3.17"/>
    <n v="3815"/>
    <n v="24187.1"/>
    <n v="6.34"/>
    <n v="5770"/>
    <n v="31273.4"/>
    <n v="5.42"/>
    <n v="1454"/>
    <n v="10367.02"/>
    <n v="7.13"/>
    <n v="13802"/>
    <n v="74586.23"/>
    <x v="2"/>
    <x v="1"/>
    <n v="5.4040160846254164"/>
    <s v="Product3"/>
    <x v="2"/>
    <s v="Growth Year"/>
  </r>
  <r>
    <n v="2704"/>
    <d v="2017-11-07T00:00:00"/>
    <x v="7"/>
    <x v="5"/>
    <x v="5"/>
    <n v="6494"/>
    <n v="20585.98"/>
    <n v="3.17"/>
    <n v="1893"/>
    <n v="12001.62"/>
    <n v="6.3400000000000007"/>
    <n v="5681"/>
    <n v="30791.02"/>
    <n v="5.42"/>
    <n v="746"/>
    <n v="5318.98"/>
    <n v="7.129999999999999"/>
    <n v="14814"/>
    <n v="68697.600000000006"/>
    <x v="2"/>
    <x v="2"/>
    <n v="4.637343053867963"/>
    <s v="Product3"/>
    <x v="0"/>
    <s v="Growth Year"/>
  </r>
  <r>
    <n v="2705"/>
    <d v="2017-11-08T00:00:00"/>
    <x v="7"/>
    <x v="5"/>
    <x v="5"/>
    <n v="7104"/>
    <n v="22519.68"/>
    <n v="3.17"/>
    <n v="667"/>
    <n v="4228.78"/>
    <n v="6.34"/>
    <n v="1548"/>
    <n v="8390.16"/>
    <n v="5.42"/>
    <n v="966"/>
    <n v="6887.58"/>
    <n v="7.13"/>
    <n v="10285"/>
    <n v="42026.2"/>
    <x v="2"/>
    <x v="3"/>
    <n v="4.0861643169664559"/>
    <s v="Product1"/>
    <x v="0"/>
    <s v="Growth Year"/>
  </r>
  <r>
    <n v="2706"/>
    <d v="2017-11-09T00:00:00"/>
    <x v="7"/>
    <x v="5"/>
    <x v="5"/>
    <n v="2923"/>
    <n v="9265.91"/>
    <n v="3.17"/>
    <n v="3633"/>
    <n v="23033.22"/>
    <n v="6.3400000000000007"/>
    <n v="5534"/>
    <n v="29994.28"/>
    <n v="5.42"/>
    <n v="926"/>
    <n v="6602.38"/>
    <n v="7.13"/>
    <n v="13016"/>
    <n v="68895.789999999994"/>
    <x v="2"/>
    <x v="4"/>
    <n v="5.2931614935464042"/>
    <s v="Product3"/>
    <x v="0"/>
    <s v="Growth Year"/>
  </r>
  <r>
    <n v="2707"/>
    <d v="2017-11-10T00:00:00"/>
    <x v="7"/>
    <x v="5"/>
    <x v="5"/>
    <n v="7204"/>
    <n v="22836.68"/>
    <n v="3.17"/>
    <n v="3486"/>
    <n v="22101.24"/>
    <n v="6.3400000000000007"/>
    <n v="4165"/>
    <n v="22574.3"/>
    <n v="5.42"/>
    <n v="492"/>
    <n v="3507.96"/>
    <n v="7.13"/>
    <n v="15347"/>
    <n v="71020.179999999993"/>
    <x v="2"/>
    <x v="5"/>
    <n v="4.6276262461718902"/>
    <s v="Product1"/>
    <x v="2"/>
    <s v="Growth Year"/>
  </r>
  <r>
    <n v="2708"/>
    <d v="2017-11-11T00:00:00"/>
    <x v="7"/>
    <x v="5"/>
    <x v="5"/>
    <n v="2001"/>
    <n v="6343.17"/>
    <n v="3.17"/>
    <n v="3049"/>
    <n v="19330.66"/>
    <n v="6.34"/>
    <n v="5954"/>
    <n v="32270.68"/>
    <n v="5.42"/>
    <n v="348"/>
    <n v="2481.2399999999998"/>
    <n v="7.129999999999999"/>
    <n v="11352"/>
    <n v="60425.75"/>
    <x v="2"/>
    <x v="6"/>
    <n v="5.322916666666667"/>
    <s v="Product3"/>
    <x v="0"/>
    <s v="Growth Year"/>
  </r>
  <r>
    <n v="2709"/>
    <d v="2017-11-12T00:00:00"/>
    <x v="7"/>
    <x v="5"/>
    <x v="5"/>
    <n v="1565"/>
    <n v="4961.05"/>
    <n v="3.17"/>
    <n v="2121"/>
    <n v="13447.14"/>
    <n v="6.34"/>
    <n v="4979"/>
    <n v="26986.18"/>
    <n v="5.42"/>
    <n v="637"/>
    <n v="4541.8100000000004"/>
    <n v="7.1300000000000008"/>
    <n v="9302"/>
    <n v="49936.18"/>
    <x v="2"/>
    <x v="0"/>
    <n v="5.3683272414534509"/>
    <s v="Product3"/>
    <x v="0"/>
    <s v="Growth Year"/>
  </r>
  <r>
    <n v="2710"/>
    <d v="2017-11-13T00:00:00"/>
    <x v="7"/>
    <x v="5"/>
    <x v="5"/>
    <n v="3149"/>
    <n v="9982.33"/>
    <n v="3.17"/>
    <n v="558"/>
    <n v="3537.72"/>
    <n v="6.34"/>
    <n v="1363"/>
    <n v="7387.46"/>
    <n v="5.42"/>
    <n v="1359"/>
    <n v="9689.67"/>
    <n v="7.13"/>
    <n v="6429"/>
    <n v="30597.18"/>
    <x v="2"/>
    <x v="1"/>
    <n v="4.7592440503966404"/>
    <s v="Product1"/>
    <x v="1"/>
    <s v="Growth Year"/>
  </r>
  <r>
    <n v="2711"/>
    <d v="2017-11-14T00:00:00"/>
    <x v="7"/>
    <x v="5"/>
    <x v="5"/>
    <n v="7486"/>
    <n v="23730.62"/>
    <n v="3.17"/>
    <n v="1675"/>
    <n v="10619.5"/>
    <n v="6.34"/>
    <n v="356"/>
    <n v="1929.52"/>
    <n v="5.42"/>
    <n v="521"/>
    <n v="3714.73"/>
    <n v="7.13"/>
    <n v="10038"/>
    <n v="39994.370000000003"/>
    <x v="2"/>
    <x v="2"/>
    <n v="3.984296672643953"/>
    <s v="Product1"/>
    <x v="1"/>
    <s v="Growth Year"/>
  </r>
  <r>
    <n v="2712"/>
    <d v="2017-11-15T00:00:00"/>
    <x v="7"/>
    <x v="5"/>
    <x v="5"/>
    <n v="3963"/>
    <n v="12562.71"/>
    <n v="3.17"/>
    <n v="1587"/>
    <n v="10061.58"/>
    <n v="6.34"/>
    <n v="2466"/>
    <n v="13365.72"/>
    <n v="5.42"/>
    <n v="1144"/>
    <n v="8156.72"/>
    <n v="7.13"/>
    <n v="9160"/>
    <n v="44146.73"/>
    <x v="2"/>
    <x v="3"/>
    <n v="4.819512008733625"/>
    <s v="Product3"/>
    <x v="0"/>
    <s v="Growth Year"/>
  </r>
  <r>
    <n v="2713"/>
    <d v="2017-11-16T00:00:00"/>
    <x v="7"/>
    <x v="5"/>
    <x v="5"/>
    <n v="7084"/>
    <n v="22456.28"/>
    <n v="3.17"/>
    <n v="3452"/>
    <n v="21885.68"/>
    <n v="6.34"/>
    <n v="1995"/>
    <n v="10812.9"/>
    <n v="5.42"/>
    <n v="1900"/>
    <n v="13547"/>
    <n v="7.13"/>
    <n v="14431"/>
    <n v="68701.86"/>
    <x v="2"/>
    <x v="4"/>
    <n v="4.7607137412514726"/>
    <s v="Product1"/>
    <x v="0"/>
    <s v="Growth Year"/>
  </r>
  <r>
    <n v="2714"/>
    <d v="2017-11-17T00:00:00"/>
    <x v="7"/>
    <x v="5"/>
    <x v="5"/>
    <n v="7085"/>
    <n v="22459.45"/>
    <n v="3.17"/>
    <n v="1870"/>
    <n v="11855.8"/>
    <n v="6.34"/>
    <n v="2713"/>
    <n v="14704.46"/>
    <n v="5.42"/>
    <n v="1409"/>
    <n v="10046.17"/>
    <n v="7.13"/>
    <n v="13077"/>
    <n v="59065.88"/>
    <x v="2"/>
    <x v="5"/>
    <n v="4.5167760189645945"/>
    <s v="Product1"/>
    <x v="0"/>
    <s v="Growth Year"/>
  </r>
  <r>
    <n v="2715"/>
    <d v="2017-11-18T00:00:00"/>
    <x v="7"/>
    <x v="5"/>
    <x v="5"/>
    <n v="2636"/>
    <n v="8356.1200000000008"/>
    <n v="3.17"/>
    <n v="1114"/>
    <n v="7062.76"/>
    <n v="6.34"/>
    <n v="3433"/>
    <n v="18606.86"/>
    <n v="5.42"/>
    <n v="1381"/>
    <n v="9846.5300000000007"/>
    <n v="7.1300000000000008"/>
    <n v="8564"/>
    <n v="43872.27"/>
    <x v="2"/>
    <x v="6"/>
    <n v="5.1228713218122373"/>
    <s v="Product3"/>
    <x v="0"/>
    <s v="Growth Year"/>
  </r>
  <r>
    <n v="2716"/>
    <d v="2017-11-19T00:00:00"/>
    <x v="7"/>
    <x v="5"/>
    <x v="5"/>
    <n v="4597"/>
    <n v="14572.49"/>
    <n v="3.17"/>
    <n v="3756"/>
    <n v="23813.040000000001"/>
    <n v="6.34"/>
    <n v="1687"/>
    <n v="9143.5400000000009"/>
    <n v="5.4200000000000008"/>
    <n v="1634"/>
    <n v="11650.42"/>
    <n v="7.13"/>
    <n v="11674"/>
    <n v="59179.49"/>
    <x v="2"/>
    <x v="0"/>
    <n v="5.0693412712009591"/>
    <s v="Product2"/>
    <x v="0"/>
    <s v="Growth Year"/>
  </r>
  <r>
    <n v="2717"/>
    <d v="2017-11-20T00:00:00"/>
    <x v="7"/>
    <x v="5"/>
    <x v="5"/>
    <n v="2940"/>
    <n v="9319.7999999999993"/>
    <n v="3.17"/>
    <n v="2913"/>
    <n v="18468.419999999998"/>
    <n v="6.339999999999999"/>
    <n v="3043"/>
    <n v="16493.060000000001"/>
    <n v="5.4200000000000008"/>
    <n v="279"/>
    <n v="1989.27"/>
    <n v="7.13"/>
    <n v="9175"/>
    <n v="46270.55"/>
    <x v="2"/>
    <x v="1"/>
    <n v="5.0431117166212536"/>
    <s v="Product2"/>
    <x v="0"/>
    <s v="Growth Year"/>
  </r>
  <r>
    <n v="2718"/>
    <d v="2017-11-21T00:00:00"/>
    <x v="7"/>
    <x v="5"/>
    <x v="5"/>
    <n v="5981"/>
    <n v="18959.77"/>
    <n v="3.17"/>
    <n v="917"/>
    <n v="5813.78"/>
    <n v="6.34"/>
    <n v="2977"/>
    <n v="16135.34"/>
    <n v="5.42"/>
    <n v="1919"/>
    <n v="13682.47"/>
    <n v="7.13"/>
    <n v="11794"/>
    <n v="54591.360000000001"/>
    <x v="2"/>
    <x v="2"/>
    <n v="4.6287400373071055"/>
    <s v="Product1"/>
    <x v="0"/>
    <s v="Growth Year"/>
  </r>
  <r>
    <n v="2719"/>
    <d v="2017-11-22T00:00:00"/>
    <x v="7"/>
    <x v="5"/>
    <x v="5"/>
    <n v="4785"/>
    <n v="15168.45"/>
    <n v="3.17"/>
    <n v="1570"/>
    <n v="9953.7999999999993"/>
    <n v="6.34"/>
    <n v="4979"/>
    <n v="26986.18"/>
    <n v="5.42"/>
    <n v="1495"/>
    <n v="10659.35"/>
    <n v="7.13"/>
    <n v="12829"/>
    <n v="62767.78"/>
    <x v="2"/>
    <x v="3"/>
    <n v="4.8926479070855091"/>
    <s v="Product3"/>
    <x v="0"/>
    <s v="Growth Year"/>
  </r>
  <r>
    <n v="2720"/>
    <d v="2017-11-23T00:00:00"/>
    <x v="7"/>
    <x v="5"/>
    <x v="5"/>
    <n v="2268"/>
    <n v="7189.56"/>
    <n v="3.17"/>
    <n v="3664"/>
    <n v="23229.759999999998"/>
    <n v="6.34"/>
    <n v="1766"/>
    <n v="9571.7199999999993"/>
    <n v="5.42"/>
    <n v="323"/>
    <n v="2302.9899999999998"/>
    <n v="7.129999999999999"/>
    <n v="8021"/>
    <n v="42294.03"/>
    <x v="2"/>
    <x v="4"/>
    <n v="5.2729123550679464"/>
    <s v="Product2"/>
    <x v="0"/>
    <s v="Growth Year"/>
  </r>
  <r>
    <n v="2721"/>
    <d v="2017-11-24T00:00:00"/>
    <x v="7"/>
    <x v="5"/>
    <x v="5"/>
    <n v="2686"/>
    <n v="8514.6200000000008"/>
    <n v="3.17"/>
    <n v="3158"/>
    <n v="20021.72"/>
    <n v="6.3400000000000007"/>
    <n v="712"/>
    <n v="3859.04"/>
    <n v="5.42"/>
    <n v="1413"/>
    <n v="10074.69"/>
    <n v="7.1300000000000008"/>
    <n v="7969"/>
    <n v="42470.07"/>
    <x v="2"/>
    <x v="5"/>
    <n v="5.329410214581503"/>
    <s v="Product2"/>
    <x v="0"/>
    <s v="Growth Year"/>
  </r>
  <r>
    <n v="2722"/>
    <d v="2017-11-25T00:00:00"/>
    <x v="7"/>
    <x v="5"/>
    <x v="5"/>
    <n v="7462"/>
    <n v="23654.54"/>
    <n v="3.17"/>
    <n v="1312"/>
    <n v="8318.08"/>
    <n v="6.34"/>
    <n v="3077"/>
    <n v="16677.34"/>
    <n v="5.42"/>
    <n v="1103"/>
    <n v="7864.39"/>
    <n v="7.13"/>
    <n v="12954"/>
    <n v="56514.35"/>
    <x v="2"/>
    <x v="6"/>
    <n v="4.36269492048788"/>
    <s v="Product1"/>
    <x v="0"/>
    <s v="Growth Year"/>
  </r>
  <r>
    <n v="2723"/>
    <d v="2017-11-26T00:00:00"/>
    <x v="7"/>
    <x v="5"/>
    <x v="5"/>
    <n v="5614"/>
    <n v="17796.38"/>
    <n v="3.17"/>
    <n v="3101"/>
    <n v="19660.34"/>
    <n v="6.34"/>
    <n v="3037"/>
    <n v="16460.54"/>
    <n v="5.42"/>
    <n v="448"/>
    <n v="3194.24"/>
    <n v="7.13"/>
    <n v="12200"/>
    <n v="57111.5"/>
    <x v="2"/>
    <x v="0"/>
    <n v="4.6812704918032786"/>
    <s v="Product2"/>
    <x v="0"/>
    <s v="Growth Year"/>
  </r>
  <r>
    <n v="2724"/>
    <d v="2017-11-27T00:00:00"/>
    <x v="7"/>
    <x v="5"/>
    <x v="5"/>
    <n v="6309"/>
    <n v="19999.53"/>
    <n v="3.17"/>
    <n v="3821"/>
    <n v="24225.14"/>
    <n v="6.34"/>
    <n v="950"/>
    <n v="5149"/>
    <n v="5.42"/>
    <n v="1202"/>
    <n v="8570.26"/>
    <n v="7.13"/>
    <n v="12282"/>
    <n v="57943.93"/>
    <x v="2"/>
    <x v="1"/>
    <n v="4.7177927047712096"/>
    <s v="Product2"/>
    <x v="0"/>
    <s v="Growth Year"/>
  </r>
  <r>
    <n v="2725"/>
    <d v="2017-11-28T00:00:00"/>
    <x v="7"/>
    <x v="5"/>
    <x v="5"/>
    <n v="3088"/>
    <n v="9788.9599999999991"/>
    <n v="3.17"/>
    <n v="634"/>
    <n v="4019.56"/>
    <n v="6.34"/>
    <n v="3991"/>
    <n v="21631.22"/>
    <n v="5.42"/>
    <n v="1107"/>
    <n v="7892.91"/>
    <n v="7.13"/>
    <n v="8820"/>
    <n v="43332.65"/>
    <x v="2"/>
    <x v="2"/>
    <n v="4.9129988662131518"/>
    <s v="Product3"/>
    <x v="0"/>
    <s v="Growth Year"/>
  </r>
  <r>
    <n v="2726"/>
    <d v="2017-11-29T00:00:00"/>
    <x v="7"/>
    <x v="5"/>
    <x v="5"/>
    <n v="4405"/>
    <n v="13963.85"/>
    <n v="3.17"/>
    <n v="1857"/>
    <n v="11773.38"/>
    <n v="6.34"/>
    <n v="3137"/>
    <n v="17002.54"/>
    <n v="5.42"/>
    <n v="961"/>
    <n v="6851.93"/>
    <n v="7.13"/>
    <n v="10360"/>
    <n v="49591.7"/>
    <x v="2"/>
    <x v="3"/>
    <n v="4.7868436293436289"/>
    <s v="Product3"/>
    <x v="0"/>
    <s v="Growth Year"/>
  </r>
  <r>
    <n v="2727"/>
    <d v="2017-11-30T00:00:00"/>
    <x v="7"/>
    <x v="5"/>
    <x v="5"/>
    <n v="896"/>
    <n v="2840.32"/>
    <n v="3.17"/>
    <n v="929"/>
    <n v="5889.86"/>
    <n v="6.34"/>
    <n v="3919"/>
    <n v="21240.98"/>
    <n v="5.42"/>
    <n v="1267"/>
    <n v="9033.7099999999991"/>
    <n v="7.129999999999999"/>
    <n v="7011"/>
    <n v="39004.870000000003"/>
    <x v="2"/>
    <x v="4"/>
    <n v="5.5633818285551282"/>
    <s v="Product3"/>
    <x v="1"/>
    <s v="Growth Year"/>
  </r>
  <r>
    <n v="2728"/>
    <d v="2017-12-01T00:00:00"/>
    <x v="7"/>
    <x v="6"/>
    <x v="6"/>
    <n v="1564"/>
    <n v="4957.88"/>
    <n v="3.17"/>
    <n v="1347"/>
    <n v="8539.98"/>
    <n v="6.34"/>
    <n v="4545"/>
    <n v="24633.9"/>
    <n v="5.42"/>
    <n v="1612"/>
    <n v="11493.56"/>
    <n v="7.13"/>
    <n v="9068"/>
    <n v="49625.32"/>
    <x v="2"/>
    <x v="5"/>
    <n v="5.472576091751213"/>
    <s v="Product3"/>
    <x v="0"/>
    <s v="Growth Year"/>
  </r>
  <r>
    <n v="2729"/>
    <d v="2017-12-02T00:00:00"/>
    <x v="7"/>
    <x v="6"/>
    <x v="6"/>
    <n v="928"/>
    <n v="2941.76"/>
    <n v="3.17"/>
    <n v="2949"/>
    <n v="18696.66"/>
    <n v="6.34"/>
    <n v="4090"/>
    <n v="22167.8"/>
    <n v="5.42"/>
    <n v="974"/>
    <n v="6944.62"/>
    <n v="7.13"/>
    <n v="8941"/>
    <n v="50750.84"/>
    <x v="2"/>
    <x v="6"/>
    <n v="5.6761928195951228"/>
    <s v="Product3"/>
    <x v="0"/>
    <s v="Growth Year"/>
  </r>
  <r>
    <n v="2730"/>
    <d v="2017-12-03T00:00:00"/>
    <x v="7"/>
    <x v="6"/>
    <x v="6"/>
    <n v="2842"/>
    <n v="9009.14"/>
    <n v="3.17"/>
    <n v="3761"/>
    <n v="23844.74"/>
    <n v="6.3400000000000007"/>
    <n v="707"/>
    <n v="3831.94"/>
    <n v="5.42"/>
    <n v="408"/>
    <n v="2909.04"/>
    <n v="7.13"/>
    <n v="7718"/>
    <n v="39594.86"/>
    <x v="2"/>
    <x v="0"/>
    <n v="5.1301969422130087"/>
    <s v="Product2"/>
    <x v="1"/>
    <s v="Growth Year"/>
  </r>
  <r>
    <n v="2731"/>
    <d v="2017-12-04T00:00:00"/>
    <x v="7"/>
    <x v="6"/>
    <x v="6"/>
    <n v="1619"/>
    <n v="5132.2299999999996"/>
    <n v="3.17"/>
    <n v="2334"/>
    <n v="14797.56"/>
    <n v="6.34"/>
    <n v="5833"/>
    <n v="31614.86"/>
    <n v="5.42"/>
    <n v="586"/>
    <n v="4178.18"/>
    <n v="7.1300000000000008"/>
    <n v="10372"/>
    <n v="55722.83"/>
    <x v="2"/>
    <x v="1"/>
    <n v="5.3724286540686466"/>
    <s v="Product3"/>
    <x v="0"/>
    <s v="Growth Year"/>
  </r>
  <r>
    <n v="2732"/>
    <d v="2017-12-05T00:00:00"/>
    <x v="7"/>
    <x v="6"/>
    <x v="6"/>
    <n v="2964"/>
    <n v="9395.8799999999992"/>
    <n v="3.17"/>
    <n v="3169"/>
    <n v="20091.46"/>
    <n v="6.34"/>
    <n v="3780"/>
    <n v="20487.599999999999"/>
    <n v="5.42"/>
    <n v="749"/>
    <n v="5340.37"/>
    <n v="7.13"/>
    <n v="10662"/>
    <n v="55315.31"/>
    <x v="2"/>
    <x v="2"/>
    <n v="5.1880800975426746"/>
    <s v="Product3"/>
    <x v="0"/>
    <s v="Growth Year"/>
  </r>
  <r>
    <n v="2733"/>
    <d v="2017-12-06T00:00:00"/>
    <x v="7"/>
    <x v="6"/>
    <x v="6"/>
    <n v="4099"/>
    <n v="12993.83"/>
    <n v="3.17"/>
    <n v="1564"/>
    <n v="9915.76"/>
    <n v="6.34"/>
    <n v="3727"/>
    <n v="20200.34"/>
    <n v="5.42"/>
    <n v="759"/>
    <n v="5411.67"/>
    <n v="7.13"/>
    <n v="10149"/>
    <n v="48521.599999999999"/>
    <x v="2"/>
    <x v="3"/>
    <n v="4.7809242289880771"/>
    <s v="Product3"/>
    <x v="0"/>
    <s v="Growth Year"/>
  </r>
  <r>
    <n v="2734"/>
    <d v="2017-12-07T00:00:00"/>
    <x v="7"/>
    <x v="6"/>
    <x v="6"/>
    <n v="1989"/>
    <n v="6305.13"/>
    <n v="3.17"/>
    <n v="930"/>
    <n v="5896.2"/>
    <n v="6.34"/>
    <n v="4487"/>
    <n v="24319.54"/>
    <n v="5.42"/>
    <n v="941"/>
    <n v="6709.33"/>
    <n v="7.13"/>
    <n v="8347"/>
    <n v="43230.2"/>
    <x v="2"/>
    <x v="4"/>
    <n v="5.1791302264286569"/>
    <s v="Product3"/>
    <x v="0"/>
    <s v="Growth Year"/>
  </r>
  <r>
    <n v="2735"/>
    <d v="2017-12-08T00:00:00"/>
    <x v="7"/>
    <x v="6"/>
    <x v="6"/>
    <n v="3192"/>
    <n v="10118.64"/>
    <n v="3.17"/>
    <n v="2757"/>
    <n v="17479.38"/>
    <n v="6.3400000000000007"/>
    <n v="477"/>
    <n v="2585.34"/>
    <n v="5.42"/>
    <n v="337"/>
    <n v="2402.81"/>
    <n v="7.13"/>
    <n v="6763"/>
    <n v="32586.17"/>
    <x v="2"/>
    <x v="5"/>
    <n v="4.818301049829957"/>
    <s v="Product2"/>
    <x v="1"/>
    <s v="Growth Year"/>
  </r>
  <r>
    <n v="2736"/>
    <d v="2017-12-09T00:00:00"/>
    <x v="7"/>
    <x v="6"/>
    <x v="6"/>
    <n v="6137"/>
    <n v="19454.29"/>
    <n v="3.17"/>
    <n v="642"/>
    <n v="4070.28"/>
    <n v="6.3400000000000007"/>
    <n v="3189"/>
    <n v="17284.38"/>
    <n v="5.42"/>
    <n v="1737"/>
    <n v="12384.81"/>
    <n v="7.13"/>
    <n v="11705"/>
    <n v="53193.760000000002"/>
    <x v="2"/>
    <x v="6"/>
    <n v="4.5445331055104656"/>
    <s v="Product1"/>
    <x v="0"/>
    <s v="Growth Year"/>
  </r>
  <r>
    <n v="2737"/>
    <d v="2017-12-10T00:00:00"/>
    <x v="7"/>
    <x v="6"/>
    <x v="6"/>
    <n v="3728"/>
    <n v="11817.76"/>
    <n v="3.17"/>
    <n v="2982"/>
    <n v="18905.88"/>
    <n v="6.3400000000000007"/>
    <n v="3983"/>
    <n v="21587.86"/>
    <n v="5.42"/>
    <n v="355"/>
    <n v="2531.15"/>
    <n v="7.13"/>
    <n v="11048"/>
    <n v="54842.65"/>
    <x v="2"/>
    <x v="0"/>
    <n v="4.9640342143374365"/>
    <s v="Product3"/>
    <x v="0"/>
    <s v="Growth Year"/>
  </r>
  <r>
    <n v="2738"/>
    <d v="2017-12-11T00:00:00"/>
    <x v="7"/>
    <x v="6"/>
    <x v="6"/>
    <n v="7090"/>
    <n v="22475.3"/>
    <n v="3.17"/>
    <n v="2937"/>
    <n v="18620.580000000002"/>
    <n v="6.3400000000000007"/>
    <n v="1883"/>
    <n v="10205.86"/>
    <n v="5.42"/>
    <n v="1729"/>
    <n v="12327.77"/>
    <n v="7.13"/>
    <n v="13639"/>
    <n v="63629.51"/>
    <x v="2"/>
    <x v="1"/>
    <n v="4.6652621159909087"/>
    <s v="Product1"/>
    <x v="0"/>
    <s v="Growth Year"/>
  </r>
  <r>
    <n v="2739"/>
    <d v="2017-12-12T00:00:00"/>
    <x v="7"/>
    <x v="6"/>
    <x v="6"/>
    <n v="6887"/>
    <n v="21831.79"/>
    <n v="3.17"/>
    <n v="1826"/>
    <n v="11576.84"/>
    <n v="6.34"/>
    <n v="3903"/>
    <n v="21154.26"/>
    <n v="5.42"/>
    <n v="1775"/>
    <n v="12655.75"/>
    <n v="7.13"/>
    <n v="14391"/>
    <n v="67218.64"/>
    <x v="2"/>
    <x v="2"/>
    <n v="4.6708804113682163"/>
    <s v="Product1"/>
    <x v="0"/>
    <s v="Growth Year"/>
  </r>
  <r>
    <n v="2740"/>
    <d v="2017-12-13T00:00:00"/>
    <x v="7"/>
    <x v="6"/>
    <x v="6"/>
    <n v="7294"/>
    <n v="23121.98"/>
    <n v="3.17"/>
    <n v="2804"/>
    <n v="17777.36"/>
    <n v="6.34"/>
    <n v="565"/>
    <n v="3062.3"/>
    <n v="5.42"/>
    <n v="774"/>
    <n v="5518.62"/>
    <n v="7.13"/>
    <n v="11437"/>
    <n v="49480.26"/>
    <x v="2"/>
    <x v="3"/>
    <n v="4.3263320800909328"/>
    <s v="Product1"/>
    <x v="0"/>
    <s v="Growth Year"/>
  </r>
  <r>
    <n v="2741"/>
    <d v="2017-12-14T00:00:00"/>
    <x v="7"/>
    <x v="6"/>
    <x v="6"/>
    <n v="6460"/>
    <n v="20478.2"/>
    <n v="3.17"/>
    <n v="3989"/>
    <n v="25290.26"/>
    <n v="6.34"/>
    <n v="2289"/>
    <n v="12406.38"/>
    <n v="5.42"/>
    <n v="1531"/>
    <n v="10916.03"/>
    <n v="7.1300000000000008"/>
    <n v="14269"/>
    <n v="69090.87"/>
    <x v="2"/>
    <x v="4"/>
    <n v="4.842026070502488"/>
    <s v="Product2"/>
    <x v="0"/>
    <s v="Growth Year"/>
  </r>
  <r>
    <n v="2742"/>
    <d v="2017-12-15T00:00:00"/>
    <x v="7"/>
    <x v="6"/>
    <x v="6"/>
    <n v="7629"/>
    <n v="24183.93"/>
    <n v="3.17"/>
    <n v="3385"/>
    <n v="21460.9"/>
    <n v="6.3400000000000007"/>
    <n v="2874"/>
    <n v="15577.08"/>
    <n v="5.42"/>
    <n v="1632"/>
    <n v="11636.16"/>
    <n v="7.13"/>
    <n v="15520"/>
    <n v="72858.070000000007"/>
    <x v="2"/>
    <x v="5"/>
    <n v="4.6944632731958764"/>
    <s v="Product1"/>
    <x v="2"/>
    <s v="Growth Year"/>
  </r>
  <r>
    <n v="2743"/>
    <d v="2017-12-16T00:00:00"/>
    <x v="7"/>
    <x v="6"/>
    <x v="6"/>
    <n v="1061"/>
    <n v="3363.37"/>
    <n v="3.17"/>
    <n v="395"/>
    <n v="2504.3000000000002"/>
    <n v="6.3400000000000007"/>
    <n v="3952"/>
    <n v="21419.84"/>
    <n v="5.42"/>
    <n v="794"/>
    <n v="5661.22"/>
    <n v="7.13"/>
    <n v="6202"/>
    <n v="32948.730000000003"/>
    <x v="2"/>
    <x v="6"/>
    <n v="5.3125975491776849"/>
    <s v="Product3"/>
    <x v="1"/>
    <s v="Growth Year"/>
  </r>
  <r>
    <n v="2744"/>
    <d v="2017-12-17T00:00:00"/>
    <x v="7"/>
    <x v="6"/>
    <x v="6"/>
    <n v="7840"/>
    <n v="24852.799999999999"/>
    <n v="3.17"/>
    <n v="2055"/>
    <n v="13028.7"/>
    <n v="6.3400000000000007"/>
    <n v="2375"/>
    <n v="12872.5"/>
    <n v="5.42"/>
    <n v="550"/>
    <n v="3921.5"/>
    <n v="7.13"/>
    <n v="12820"/>
    <n v="54675.5"/>
    <x v="2"/>
    <x v="0"/>
    <n v="4.2648595943837755"/>
    <s v="Product1"/>
    <x v="0"/>
    <s v="Growth Year"/>
  </r>
  <r>
    <n v="2745"/>
    <d v="2017-12-18T00:00:00"/>
    <x v="7"/>
    <x v="6"/>
    <x v="6"/>
    <n v="5050"/>
    <n v="16008.5"/>
    <n v="3.17"/>
    <n v="1125"/>
    <n v="7132.5"/>
    <n v="6.34"/>
    <n v="5556"/>
    <n v="30113.52"/>
    <n v="5.42"/>
    <n v="286"/>
    <n v="2039.18"/>
    <n v="7.13"/>
    <n v="12017"/>
    <n v="55293.7"/>
    <x v="2"/>
    <x v="1"/>
    <n v="4.601289839394191"/>
    <s v="Product3"/>
    <x v="0"/>
    <s v="Growth Year"/>
  </r>
  <r>
    <n v="2746"/>
    <d v="2017-12-19T00:00:00"/>
    <x v="7"/>
    <x v="6"/>
    <x v="6"/>
    <n v="4872"/>
    <n v="15444.24"/>
    <n v="3.17"/>
    <n v="2516"/>
    <n v="15951.44"/>
    <n v="6.34"/>
    <n v="1229"/>
    <n v="6661.18"/>
    <n v="5.42"/>
    <n v="1702"/>
    <n v="12135.26"/>
    <n v="7.13"/>
    <n v="10319"/>
    <n v="50192.12"/>
    <x v="2"/>
    <x v="2"/>
    <n v="4.8640488419420489"/>
    <s v="Product2"/>
    <x v="0"/>
    <s v="Growth Year"/>
  </r>
  <r>
    <n v="2747"/>
    <d v="2017-12-20T00:00:00"/>
    <x v="7"/>
    <x v="6"/>
    <x v="6"/>
    <n v="3025"/>
    <n v="9589.25"/>
    <n v="3.17"/>
    <n v="550"/>
    <n v="3487"/>
    <n v="6.34"/>
    <n v="5301"/>
    <n v="28731.42"/>
    <n v="5.42"/>
    <n v="1578"/>
    <n v="11251.14"/>
    <n v="7.13"/>
    <n v="10454"/>
    <n v="53058.81"/>
    <x v="2"/>
    <x v="3"/>
    <n v="5.0754553281040744"/>
    <s v="Product3"/>
    <x v="0"/>
    <s v="Growth Year"/>
  </r>
  <r>
    <n v="2748"/>
    <d v="2017-12-21T00:00:00"/>
    <x v="7"/>
    <x v="6"/>
    <x v="6"/>
    <n v="2042"/>
    <n v="6473.14"/>
    <n v="3.17"/>
    <n v="755"/>
    <n v="4786.7"/>
    <n v="6.34"/>
    <n v="1738"/>
    <n v="9419.9599999999991"/>
    <n v="5.42"/>
    <n v="1518"/>
    <n v="10823.34"/>
    <n v="7.13"/>
    <n v="6053"/>
    <n v="31503.14"/>
    <x v="2"/>
    <x v="4"/>
    <n v="5.2045498100115646"/>
    <s v="Product4"/>
    <x v="1"/>
    <s v="Growth Year"/>
  </r>
  <r>
    <n v="2749"/>
    <d v="2017-12-22T00:00:00"/>
    <x v="7"/>
    <x v="6"/>
    <x v="6"/>
    <n v="464"/>
    <n v="1470.88"/>
    <n v="3.17"/>
    <n v="3141"/>
    <n v="19913.939999999999"/>
    <n v="6.34"/>
    <n v="2617"/>
    <n v="14184.14"/>
    <n v="5.42"/>
    <n v="965"/>
    <n v="6880.45"/>
    <n v="7.13"/>
    <n v="7187"/>
    <n v="42449.41"/>
    <x v="2"/>
    <x v="5"/>
    <n v="5.9064157506609156"/>
    <s v="Product2"/>
    <x v="0"/>
    <s v="Growth Year"/>
  </r>
  <r>
    <n v="2750"/>
    <d v="2017-12-23T00:00:00"/>
    <x v="7"/>
    <x v="6"/>
    <x v="6"/>
    <n v="3188"/>
    <n v="10105.959999999999"/>
    <n v="3.17"/>
    <n v="3932"/>
    <n v="24928.880000000001"/>
    <n v="6.34"/>
    <n v="4640"/>
    <n v="25148.799999999999"/>
    <n v="5.42"/>
    <n v="1229"/>
    <n v="8762.77"/>
    <n v="7.1300000000000008"/>
    <n v="12989"/>
    <n v="68946.41"/>
    <x v="2"/>
    <x v="6"/>
    <n v="5.3080614366002008"/>
    <s v="Product3"/>
    <x v="0"/>
    <s v="Growth Year"/>
  </r>
  <r>
    <n v="2751"/>
    <d v="2017-12-24T00:00:00"/>
    <x v="7"/>
    <x v="6"/>
    <x v="6"/>
    <n v="7364"/>
    <n v="23343.88"/>
    <n v="3.17"/>
    <n v="3280"/>
    <n v="20795.2"/>
    <n v="6.34"/>
    <n v="3024"/>
    <n v="16390.080000000002"/>
    <n v="5.4200000000000008"/>
    <n v="564"/>
    <n v="4021.32"/>
    <n v="7.13"/>
    <n v="14232"/>
    <n v="64550.48"/>
    <x v="2"/>
    <x v="0"/>
    <n v="4.5355874086565491"/>
    <s v="Product1"/>
    <x v="0"/>
    <s v="Growth Year"/>
  </r>
  <r>
    <n v="2752"/>
    <d v="2017-12-25T00:00:00"/>
    <x v="7"/>
    <x v="6"/>
    <x v="6"/>
    <n v="6620"/>
    <n v="20985.4"/>
    <n v="3.17"/>
    <n v="3314"/>
    <n v="21010.76"/>
    <n v="6.34"/>
    <n v="1712"/>
    <n v="9279.0400000000009"/>
    <n v="5.4200000000000008"/>
    <n v="1594"/>
    <n v="11365.22"/>
    <n v="7.13"/>
    <n v="13240"/>
    <n v="62640.42"/>
    <x v="2"/>
    <x v="1"/>
    <n v="4.7311495468277949"/>
    <s v="Product2"/>
    <x v="0"/>
    <s v="Growth Year"/>
  </r>
  <r>
    <n v="2753"/>
    <d v="2017-12-26T00:00:00"/>
    <x v="7"/>
    <x v="6"/>
    <x v="6"/>
    <n v="6816"/>
    <n v="21606.720000000001"/>
    <n v="3.17"/>
    <n v="2632"/>
    <n v="16686.88"/>
    <n v="6.3400000000000007"/>
    <n v="5275"/>
    <n v="28590.5"/>
    <n v="5.42"/>
    <n v="1781"/>
    <n v="12698.53"/>
    <n v="7.1300000000000008"/>
    <n v="16504"/>
    <n v="79582.63"/>
    <x v="2"/>
    <x v="2"/>
    <n v="4.8220207222491522"/>
    <s v="Product3"/>
    <x v="2"/>
    <s v="Growth Year"/>
  </r>
  <r>
    <n v="2754"/>
    <d v="2017-12-27T00:00:00"/>
    <x v="7"/>
    <x v="6"/>
    <x v="6"/>
    <n v="1101"/>
    <n v="3490.17"/>
    <n v="3.17"/>
    <n v="2237"/>
    <n v="14182.58"/>
    <n v="6.34"/>
    <n v="1007"/>
    <n v="5457.94"/>
    <n v="5.42"/>
    <n v="1841"/>
    <n v="13126.33"/>
    <n v="7.13"/>
    <n v="6186"/>
    <n v="36257.019999999997"/>
    <x v="2"/>
    <x v="3"/>
    <n v="5.8611412867765917"/>
    <s v="Product2"/>
    <x v="1"/>
    <s v="Growth Year"/>
  </r>
  <r>
    <n v="2755"/>
    <d v="2017-12-28T00:00:00"/>
    <x v="7"/>
    <x v="6"/>
    <x v="6"/>
    <n v="1675"/>
    <n v="5309.75"/>
    <n v="3.17"/>
    <n v="1071"/>
    <n v="6790.14"/>
    <n v="6.3400000000000007"/>
    <n v="5293"/>
    <n v="28688.06"/>
    <n v="5.42"/>
    <n v="1504"/>
    <n v="10723.52"/>
    <n v="7.13"/>
    <n v="9543"/>
    <n v="51511.47"/>
    <x v="2"/>
    <x v="4"/>
    <n v="5.3978277271298332"/>
    <s v="Product3"/>
    <x v="0"/>
    <s v="Growth Year"/>
  </r>
  <r>
    <n v="2756"/>
    <d v="2017-12-29T00:00:00"/>
    <x v="7"/>
    <x v="6"/>
    <x v="6"/>
    <n v="2353"/>
    <n v="7459.01"/>
    <n v="3.17"/>
    <n v="1085"/>
    <n v="6878.9"/>
    <n v="6.34"/>
    <n v="2261"/>
    <n v="12254.62"/>
    <n v="5.42"/>
    <n v="1537"/>
    <n v="10958.81"/>
    <n v="7.13"/>
    <n v="7236"/>
    <n v="37551.339999999997"/>
    <x v="2"/>
    <x v="5"/>
    <n v="5.189516307352128"/>
    <s v="Product3"/>
    <x v="1"/>
    <s v="Growth Year"/>
  </r>
  <r>
    <n v="2757"/>
    <d v="2017-12-30T00:00:00"/>
    <x v="7"/>
    <x v="6"/>
    <x v="6"/>
    <n v="5540"/>
    <n v="17561.8"/>
    <n v="3.17"/>
    <n v="3197"/>
    <n v="20268.98"/>
    <n v="6.34"/>
    <n v="4520"/>
    <n v="24498.400000000001"/>
    <n v="5.42"/>
    <n v="348"/>
    <n v="2481.2399999999998"/>
    <n v="7.129999999999999"/>
    <n v="13605"/>
    <n v="64810.42"/>
    <x v="2"/>
    <x v="6"/>
    <n v="4.7637206909224545"/>
    <s v="Product3"/>
    <x v="0"/>
    <s v="Growth Year"/>
  </r>
  <r>
    <n v="2758"/>
    <d v="2018-01-01T00:00:00"/>
    <x v="8"/>
    <x v="7"/>
    <x v="7"/>
    <n v="714"/>
    <n v="2263.38"/>
    <n v="3.17"/>
    <n v="2904"/>
    <n v="18411.36"/>
    <n v="6.34"/>
    <n v="5026"/>
    <n v="27240.92"/>
    <n v="5.42"/>
    <n v="276"/>
    <n v="1967.88"/>
    <n v="7.1300000000000008"/>
    <n v="8920"/>
    <n v="49883.54"/>
    <x v="3"/>
    <x v="1"/>
    <n v="5.5923251121076234"/>
    <s v="Product3"/>
    <x v="0"/>
    <s v="Decline Year"/>
  </r>
  <r>
    <n v="2759"/>
    <d v="2018-01-02T00:00:00"/>
    <x v="8"/>
    <x v="7"/>
    <x v="7"/>
    <n v="287"/>
    <n v="909.79"/>
    <n v="3.17"/>
    <n v="1588"/>
    <n v="10067.92"/>
    <n v="6.34"/>
    <n v="5687"/>
    <n v="30823.54"/>
    <n v="5.42"/>
    <n v="961"/>
    <n v="6851.93"/>
    <n v="7.13"/>
    <n v="8523"/>
    <n v="48653.18"/>
    <x v="3"/>
    <x v="2"/>
    <n v="5.7084571160389537"/>
    <s v="Product3"/>
    <x v="0"/>
    <s v="Decline Year"/>
  </r>
  <r>
    <n v="2760"/>
    <d v="2018-01-03T00:00:00"/>
    <x v="8"/>
    <x v="7"/>
    <x v="7"/>
    <n v="838"/>
    <n v="2656.46"/>
    <n v="3.17"/>
    <n v="3493"/>
    <n v="22145.62"/>
    <n v="6.34"/>
    <n v="3289"/>
    <n v="17826.38"/>
    <n v="5.42"/>
    <n v="594"/>
    <n v="4235.22"/>
    <n v="7.1300000000000008"/>
    <n v="8214"/>
    <n v="46863.68"/>
    <x v="3"/>
    <x v="3"/>
    <n v="5.7053420988556125"/>
    <s v="Product2"/>
    <x v="0"/>
    <s v="Decline Year"/>
  </r>
  <r>
    <n v="2761"/>
    <d v="2018-01-04T00:00:00"/>
    <x v="8"/>
    <x v="7"/>
    <x v="7"/>
    <n v="4721"/>
    <n v="14965.57"/>
    <n v="3.17"/>
    <n v="1240"/>
    <n v="7861.6"/>
    <n v="6.34"/>
    <n v="990"/>
    <n v="5365.8"/>
    <n v="5.42"/>
    <n v="437"/>
    <n v="3115.81"/>
    <n v="7.13"/>
    <n v="7388"/>
    <n v="31308.78"/>
    <x v="3"/>
    <x v="4"/>
    <n v="4.2377883053600431"/>
    <s v="Product1"/>
    <x v="1"/>
    <s v="Decline Year"/>
  </r>
  <r>
    <n v="2762"/>
    <d v="2018-01-05T00:00:00"/>
    <x v="8"/>
    <x v="7"/>
    <x v="7"/>
    <n v="3807"/>
    <n v="12068.19"/>
    <n v="3.17"/>
    <n v="472"/>
    <n v="2992.48"/>
    <n v="6.34"/>
    <n v="2151"/>
    <n v="11658.42"/>
    <n v="5.42"/>
    <n v="708"/>
    <n v="5048.04"/>
    <n v="7.13"/>
    <n v="7138"/>
    <n v="31767.13"/>
    <x v="3"/>
    <x v="5"/>
    <n v="4.4504244886522839"/>
    <s v="Product1"/>
    <x v="1"/>
    <s v="Decline Year"/>
  </r>
  <r>
    <n v="2763"/>
    <d v="2018-01-06T00:00:00"/>
    <x v="8"/>
    <x v="7"/>
    <x v="7"/>
    <n v="7149"/>
    <n v="22662.33"/>
    <n v="3.17"/>
    <n v="1506"/>
    <n v="9548.0400000000009"/>
    <n v="6.3400000000000007"/>
    <n v="3049"/>
    <n v="16525.580000000002"/>
    <n v="5.4200000000000008"/>
    <n v="1804"/>
    <n v="12862.52"/>
    <n v="7.13"/>
    <n v="13508"/>
    <n v="61598.47"/>
    <x v="3"/>
    <x v="6"/>
    <n v="4.5601473201066032"/>
    <s v="Product1"/>
    <x v="0"/>
    <s v="Decline Year"/>
  </r>
  <r>
    <n v="2764"/>
    <d v="2018-01-07T00:00:00"/>
    <x v="8"/>
    <x v="7"/>
    <x v="7"/>
    <n v="336"/>
    <n v="1065.1199999999999"/>
    <n v="3.17"/>
    <n v="1545"/>
    <n v="9795.2999999999993"/>
    <n v="6.34"/>
    <n v="974"/>
    <n v="5279.08"/>
    <n v="5.42"/>
    <n v="1866"/>
    <n v="13304.58"/>
    <n v="7.13"/>
    <n v="4721"/>
    <n v="29444.080000000002"/>
    <x v="3"/>
    <x v="0"/>
    <n v="6.2368311798347813"/>
    <s v="Product4"/>
    <x v="1"/>
    <s v="Decline Year"/>
  </r>
  <r>
    <n v="2765"/>
    <d v="2018-01-08T00:00:00"/>
    <x v="8"/>
    <x v="7"/>
    <x v="7"/>
    <n v="1989"/>
    <n v="6305.13"/>
    <n v="3.17"/>
    <n v="2626"/>
    <n v="16648.84"/>
    <n v="6.34"/>
    <n v="3860"/>
    <n v="20921.2"/>
    <n v="5.42"/>
    <n v="1346"/>
    <n v="9596.98"/>
    <n v="7.13"/>
    <n v="9821"/>
    <n v="53472.15"/>
    <x v="3"/>
    <x v="1"/>
    <n v="5.4446746767131655"/>
    <s v="Product3"/>
    <x v="0"/>
    <s v="Decline Year"/>
  </r>
  <r>
    <n v="2766"/>
    <d v="2018-01-09T00:00:00"/>
    <x v="8"/>
    <x v="7"/>
    <x v="7"/>
    <n v="1341"/>
    <n v="4250.97"/>
    <n v="3.17"/>
    <n v="895"/>
    <n v="5674.3"/>
    <n v="6.34"/>
    <n v="5375"/>
    <n v="29132.5"/>
    <n v="5.42"/>
    <n v="941"/>
    <n v="6709.33"/>
    <n v="7.13"/>
    <n v="8552"/>
    <n v="45767.1"/>
    <x v="3"/>
    <x v="2"/>
    <n v="5.3516253507951355"/>
    <s v="Product3"/>
    <x v="0"/>
    <s v="Decline Year"/>
  </r>
  <r>
    <n v="2767"/>
    <d v="2018-01-10T00:00:00"/>
    <x v="8"/>
    <x v="7"/>
    <x v="7"/>
    <n v="1422"/>
    <n v="4507.74"/>
    <n v="3.17"/>
    <n v="3448"/>
    <n v="21860.32"/>
    <n v="6.34"/>
    <n v="4663"/>
    <n v="25273.46"/>
    <n v="5.42"/>
    <n v="1049"/>
    <n v="7479.37"/>
    <n v="7.13"/>
    <n v="10582"/>
    <n v="59120.89"/>
    <x v="3"/>
    <x v="3"/>
    <n v="5.5869296919296918"/>
    <s v="Product3"/>
    <x v="0"/>
    <s v="Decline Year"/>
  </r>
  <r>
    <n v="2768"/>
    <d v="2018-01-11T00:00:00"/>
    <x v="8"/>
    <x v="7"/>
    <x v="7"/>
    <n v="5587"/>
    <n v="17710.79"/>
    <n v="3.17"/>
    <n v="3007"/>
    <n v="19064.38"/>
    <n v="6.3400000000000007"/>
    <n v="3928"/>
    <n v="21289.759999999998"/>
    <n v="5.42"/>
    <n v="1019"/>
    <n v="7265.47"/>
    <n v="7.13"/>
    <n v="13541"/>
    <n v="65330.400000000001"/>
    <x v="3"/>
    <x v="4"/>
    <n v="4.8246362897865742"/>
    <s v="Product3"/>
    <x v="0"/>
    <s v="Decline Year"/>
  </r>
  <r>
    <n v="2769"/>
    <d v="2018-01-12T00:00:00"/>
    <x v="8"/>
    <x v="7"/>
    <x v="7"/>
    <n v="4508"/>
    <n v="14290.36"/>
    <n v="3.17"/>
    <n v="2197"/>
    <n v="13928.98"/>
    <n v="6.34"/>
    <n v="4092"/>
    <n v="22178.639999999999"/>
    <n v="5.42"/>
    <n v="1192"/>
    <n v="8498.9599999999991"/>
    <n v="7.129999999999999"/>
    <n v="11989"/>
    <n v="58896.94"/>
    <x v="3"/>
    <x v="5"/>
    <n v="4.9125815330719824"/>
    <s v="Product3"/>
    <x v="0"/>
    <s v="Decline Year"/>
  </r>
  <r>
    <n v="2770"/>
    <d v="2018-01-13T00:00:00"/>
    <x v="8"/>
    <x v="7"/>
    <x v="7"/>
    <n v="287"/>
    <n v="909.79"/>
    <n v="3.17"/>
    <n v="3064"/>
    <n v="19425.759999999998"/>
    <n v="6.34"/>
    <n v="5665"/>
    <n v="30704.3"/>
    <n v="5.42"/>
    <n v="1510"/>
    <n v="10766.3"/>
    <n v="7.13"/>
    <n v="10526"/>
    <n v="61806.15"/>
    <x v="3"/>
    <x v="6"/>
    <n v="5.8717604028120842"/>
    <s v="Product3"/>
    <x v="0"/>
    <s v="Decline Year"/>
  </r>
  <r>
    <n v="2771"/>
    <d v="2018-01-14T00:00:00"/>
    <x v="8"/>
    <x v="7"/>
    <x v="7"/>
    <n v="6891"/>
    <n v="21844.47"/>
    <n v="3.17"/>
    <n v="3432"/>
    <n v="21758.880000000001"/>
    <n v="6.34"/>
    <n v="3499"/>
    <n v="18964.580000000002"/>
    <n v="5.4200000000000008"/>
    <n v="1017"/>
    <n v="7251.21"/>
    <n v="7.13"/>
    <n v="14839"/>
    <n v="69819.14"/>
    <x v="3"/>
    <x v="0"/>
    <n v="4.7051108565267201"/>
    <s v="Product1"/>
    <x v="0"/>
    <s v="Decline Year"/>
  </r>
  <r>
    <n v="2772"/>
    <d v="2018-01-15T00:00:00"/>
    <x v="8"/>
    <x v="7"/>
    <x v="7"/>
    <n v="3085"/>
    <n v="9779.4500000000007"/>
    <n v="3.17"/>
    <n v="3880"/>
    <n v="24599.200000000001"/>
    <n v="6.34"/>
    <n v="3453"/>
    <n v="18715.259999999998"/>
    <n v="5.42"/>
    <n v="1610"/>
    <n v="11479.3"/>
    <n v="7.13"/>
    <n v="12028"/>
    <n v="64573.21"/>
    <x v="3"/>
    <x v="1"/>
    <n v="5.36857416029265"/>
    <s v="Product2"/>
    <x v="0"/>
    <s v="Decline Year"/>
  </r>
  <r>
    <n v="2773"/>
    <d v="2018-01-16T00:00:00"/>
    <x v="8"/>
    <x v="7"/>
    <x v="7"/>
    <n v="1300"/>
    <n v="4121"/>
    <n v="3.17"/>
    <n v="3840"/>
    <n v="24345.599999999999"/>
    <n v="6.34"/>
    <n v="3629"/>
    <n v="19669.18"/>
    <n v="5.42"/>
    <n v="745"/>
    <n v="5311.85"/>
    <n v="7.1300000000000008"/>
    <n v="9514"/>
    <n v="53447.63"/>
    <x v="3"/>
    <x v="2"/>
    <n v="5.6177874710952276"/>
    <s v="Product2"/>
    <x v="0"/>
    <s v="Decline Year"/>
  </r>
  <r>
    <n v="2774"/>
    <d v="2018-01-17T00:00:00"/>
    <x v="8"/>
    <x v="7"/>
    <x v="7"/>
    <n v="811"/>
    <n v="2570.87"/>
    <n v="3.17"/>
    <n v="2910"/>
    <n v="18449.400000000001"/>
    <n v="6.3400000000000007"/>
    <n v="254"/>
    <n v="1376.68"/>
    <n v="5.42"/>
    <n v="252"/>
    <n v="1796.76"/>
    <n v="7.13"/>
    <n v="4227"/>
    <n v="24193.71"/>
    <x v="3"/>
    <x v="3"/>
    <n v="5.7236124911284598"/>
    <s v="Product2"/>
    <x v="1"/>
    <s v="Decline Year"/>
  </r>
  <r>
    <n v="2775"/>
    <d v="2018-01-18T00:00:00"/>
    <x v="8"/>
    <x v="7"/>
    <x v="7"/>
    <n v="5439"/>
    <n v="17241.63"/>
    <n v="3.17"/>
    <n v="2673"/>
    <n v="16946.82"/>
    <n v="6.34"/>
    <n v="2458"/>
    <n v="13322.36"/>
    <n v="5.42"/>
    <n v="839"/>
    <n v="5982.07"/>
    <n v="7.13"/>
    <n v="11409"/>
    <n v="53492.88"/>
    <x v="3"/>
    <x v="4"/>
    <n v="4.6886563239547723"/>
    <s v="Product1"/>
    <x v="0"/>
    <s v="Decline Year"/>
  </r>
  <r>
    <n v="2776"/>
    <d v="2018-01-19T00:00:00"/>
    <x v="8"/>
    <x v="7"/>
    <x v="7"/>
    <n v="6812"/>
    <n v="21594.04"/>
    <n v="3.17"/>
    <n v="985"/>
    <n v="6244.9"/>
    <n v="6.34"/>
    <n v="4253"/>
    <n v="23051.26"/>
    <n v="5.42"/>
    <n v="415"/>
    <n v="2958.95"/>
    <n v="7.13"/>
    <n v="12465"/>
    <n v="53849.15"/>
    <x v="3"/>
    <x v="5"/>
    <n v="4.3200280786201368"/>
    <s v="Product3"/>
    <x v="0"/>
    <s v="Decline Year"/>
  </r>
  <r>
    <n v="2777"/>
    <d v="2018-01-20T00:00:00"/>
    <x v="8"/>
    <x v="7"/>
    <x v="7"/>
    <n v="2453"/>
    <n v="7776.01"/>
    <n v="3.17"/>
    <n v="3176"/>
    <n v="20135.84"/>
    <n v="6.34"/>
    <n v="1499"/>
    <n v="8124.58"/>
    <n v="5.42"/>
    <n v="987"/>
    <n v="7037.31"/>
    <n v="7.1300000000000008"/>
    <n v="8115"/>
    <n v="43073.74"/>
    <x v="3"/>
    <x v="6"/>
    <n v="5.3079162045594579"/>
    <s v="Product2"/>
    <x v="0"/>
    <s v="Decline Year"/>
  </r>
  <r>
    <n v="2778"/>
    <d v="2018-01-21T00:00:00"/>
    <x v="8"/>
    <x v="7"/>
    <x v="7"/>
    <n v="2402"/>
    <n v="7614.34"/>
    <n v="3.17"/>
    <n v="1062"/>
    <n v="6733.08"/>
    <n v="6.34"/>
    <n v="5349"/>
    <n v="28991.58"/>
    <n v="5.42"/>
    <n v="1180"/>
    <n v="8413.4"/>
    <n v="7.13"/>
    <n v="9993"/>
    <n v="51752.4"/>
    <x v="3"/>
    <x v="0"/>
    <n v="5.1788652056439508"/>
    <s v="Product3"/>
    <x v="0"/>
    <s v="Decline Year"/>
  </r>
  <r>
    <n v="2779"/>
    <d v="2018-01-22T00:00:00"/>
    <x v="8"/>
    <x v="7"/>
    <x v="7"/>
    <n v="6738"/>
    <n v="21359.46"/>
    <n v="3.17"/>
    <n v="2780"/>
    <n v="17625.2"/>
    <n v="6.34"/>
    <n v="2131"/>
    <n v="11550.02"/>
    <n v="5.42"/>
    <n v="963"/>
    <n v="6866.19"/>
    <n v="7.13"/>
    <n v="12612"/>
    <n v="57400.87"/>
    <x v="3"/>
    <x v="1"/>
    <n v="4.5512900412305743"/>
    <s v="Product1"/>
    <x v="0"/>
    <s v="Decline Year"/>
  </r>
  <r>
    <n v="2780"/>
    <d v="2018-01-23T00:00:00"/>
    <x v="8"/>
    <x v="7"/>
    <x v="7"/>
    <n v="3824"/>
    <n v="12122.08"/>
    <n v="3.17"/>
    <n v="1173"/>
    <n v="7436.82"/>
    <n v="6.34"/>
    <n v="936"/>
    <n v="5073.12"/>
    <n v="5.42"/>
    <n v="531"/>
    <n v="3786.03"/>
    <n v="7.1300000000000008"/>
    <n v="6464"/>
    <n v="28418.05"/>
    <x v="3"/>
    <x v="2"/>
    <n v="4.3963567450495047"/>
    <s v="Product1"/>
    <x v="1"/>
    <s v="Decline Year"/>
  </r>
  <r>
    <n v="2781"/>
    <d v="2018-01-24T00:00:00"/>
    <x v="8"/>
    <x v="7"/>
    <x v="7"/>
    <n v="7003"/>
    <n v="22199.51"/>
    <n v="3.17"/>
    <n v="2999"/>
    <n v="19013.66"/>
    <n v="6.34"/>
    <n v="3104"/>
    <n v="16823.68"/>
    <n v="5.42"/>
    <n v="958"/>
    <n v="6830.54"/>
    <n v="7.13"/>
    <n v="14064"/>
    <n v="64867.39"/>
    <x v="3"/>
    <x v="3"/>
    <n v="4.6123001990898747"/>
    <s v="Product1"/>
    <x v="0"/>
    <s v="Decline Year"/>
  </r>
  <r>
    <n v="2782"/>
    <d v="2018-01-25T00:00:00"/>
    <x v="8"/>
    <x v="7"/>
    <x v="7"/>
    <n v="3976"/>
    <n v="12603.92"/>
    <n v="3.17"/>
    <n v="314"/>
    <n v="1990.76"/>
    <n v="6.34"/>
    <n v="1331"/>
    <n v="7214.02"/>
    <n v="5.42"/>
    <n v="1434"/>
    <n v="10224.42"/>
    <n v="7.13"/>
    <n v="7055"/>
    <n v="32033.119999999999"/>
    <x v="3"/>
    <x v="4"/>
    <n v="4.5404847625797302"/>
    <s v="Product1"/>
    <x v="1"/>
    <s v="Decline Year"/>
  </r>
  <r>
    <n v="2783"/>
    <d v="2018-01-26T00:00:00"/>
    <x v="8"/>
    <x v="7"/>
    <x v="7"/>
    <n v="4334"/>
    <n v="13738.78"/>
    <n v="3.17"/>
    <n v="2748"/>
    <n v="17422.32"/>
    <n v="6.34"/>
    <n v="1851"/>
    <n v="10032.42"/>
    <n v="5.42"/>
    <n v="868"/>
    <n v="6188.84"/>
    <n v="7.13"/>
    <n v="9801"/>
    <n v="47382.36"/>
    <x v="3"/>
    <x v="5"/>
    <n v="4.834441383532293"/>
    <s v="Product2"/>
    <x v="0"/>
    <s v="Decline Year"/>
  </r>
  <r>
    <n v="2784"/>
    <d v="2018-01-27T00:00:00"/>
    <x v="8"/>
    <x v="7"/>
    <x v="7"/>
    <n v="5990"/>
    <n v="18988.3"/>
    <n v="3.17"/>
    <n v="1617"/>
    <n v="10251.780000000001"/>
    <n v="6.3400000000000007"/>
    <n v="3701"/>
    <n v="20059.419999999998"/>
    <n v="5.42"/>
    <n v="1652"/>
    <n v="11778.76"/>
    <n v="7.13"/>
    <n v="12960"/>
    <n v="61078.26"/>
    <x v="3"/>
    <x v="6"/>
    <n v="4.7128287037037042"/>
    <s v="Product3"/>
    <x v="0"/>
    <s v="Decline Year"/>
  </r>
  <r>
    <n v="2785"/>
    <d v="2018-01-28T00:00:00"/>
    <x v="8"/>
    <x v="7"/>
    <x v="7"/>
    <n v="2724"/>
    <n v="8635.08"/>
    <n v="3.17"/>
    <n v="3366"/>
    <n v="21340.44"/>
    <n v="6.34"/>
    <n v="3548"/>
    <n v="19230.16"/>
    <n v="5.42"/>
    <n v="812"/>
    <n v="5789.56"/>
    <n v="7.1300000000000008"/>
    <n v="10450"/>
    <n v="54995.24"/>
    <x v="3"/>
    <x v="0"/>
    <n v="5.2627023923444973"/>
    <s v="Product2"/>
    <x v="0"/>
    <s v="Decline Year"/>
  </r>
  <r>
    <n v="2786"/>
    <d v="2018-01-29T00:00:00"/>
    <x v="8"/>
    <x v="7"/>
    <x v="7"/>
    <n v="6826"/>
    <n v="21638.42"/>
    <n v="3.17"/>
    <n v="493"/>
    <n v="3125.62"/>
    <n v="6.34"/>
    <n v="4186"/>
    <n v="22688.12"/>
    <n v="5.42"/>
    <n v="1258"/>
    <n v="8969.5400000000009"/>
    <n v="7.1300000000000008"/>
    <n v="12763"/>
    <n v="56421.7"/>
    <x v="3"/>
    <x v="1"/>
    <n v="4.4207239677191881"/>
    <s v="Product3"/>
    <x v="0"/>
    <s v="Decline Year"/>
  </r>
  <r>
    <n v="2787"/>
    <d v="2018-01-30T00:00:00"/>
    <x v="8"/>
    <x v="7"/>
    <x v="7"/>
    <n v="4596"/>
    <n v="14569.32"/>
    <n v="3.17"/>
    <n v="2890"/>
    <n v="18322.599999999999"/>
    <n v="6.34"/>
    <n v="4130"/>
    <n v="22384.6"/>
    <n v="5.42"/>
    <n v="1249"/>
    <n v="8905.3700000000008"/>
    <n v="7.1300000000000008"/>
    <n v="12865"/>
    <n v="64181.89"/>
    <x v="3"/>
    <x v="2"/>
    <n v="4.9888760202098714"/>
    <s v="Product3"/>
    <x v="0"/>
    <s v="Decline Year"/>
  </r>
  <r>
    <n v="2788"/>
    <d v="2018-01-31T00:00:00"/>
    <x v="8"/>
    <x v="7"/>
    <x v="7"/>
    <n v="5650"/>
    <n v="17910.5"/>
    <n v="3.17"/>
    <n v="3842"/>
    <n v="24358.28"/>
    <n v="6.34"/>
    <n v="5358"/>
    <n v="29040.36"/>
    <n v="5.42"/>
    <n v="988"/>
    <n v="7044.44"/>
    <n v="7.13"/>
    <n v="15838"/>
    <n v="78353.58"/>
    <x v="3"/>
    <x v="3"/>
    <n v="4.9471890390200786"/>
    <s v="Product3"/>
    <x v="2"/>
    <s v="Decline Year"/>
  </r>
  <r>
    <n v="2789"/>
    <d v="2018-02-01T00:00:00"/>
    <x v="8"/>
    <x v="8"/>
    <x v="8"/>
    <n v="6714"/>
    <n v="21283.38"/>
    <n v="3.17"/>
    <n v="1686"/>
    <n v="10689.24"/>
    <n v="6.34"/>
    <n v="977"/>
    <n v="5295.34"/>
    <n v="5.42"/>
    <n v="1855"/>
    <n v="13226.15"/>
    <n v="7.13"/>
    <n v="11232"/>
    <n v="50494.11"/>
    <x v="3"/>
    <x v="4"/>
    <n v="4.4955582264957261"/>
    <s v="Product1"/>
    <x v="0"/>
    <s v="Decline Year"/>
  </r>
  <r>
    <n v="2790"/>
    <d v="2018-02-02T00:00:00"/>
    <x v="8"/>
    <x v="8"/>
    <x v="8"/>
    <n v="4006"/>
    <n v="12699.02"/>
    <n v="3.17"/>
    <n v="816"/>
    <n v="5173.4399999999996"/>
    <n v="6.34"/>
    <n v="2608"/>
    <n v="14135.36"/>
    <n v="5.42"/>
    <n v="349"/>
    <n v="2488.37"/>
    <n v="7.13"/>
    <n v="7779"/>
    <n v="34496.19"/>
    <x v="3"/>
    <x v="5"/>
    <n v="4.4345275742383343"/>
    <s v="Product3"/>
    <x v="1"/>
    <s v="Decline Year"/>
  </r>
  <r>
    <n v="2791"/>
    <d v="2018-02-03T00:00:00"/>
    <x v="8"/>
    <x v="8"/>
    <x v="8"/>
    <n v="7721"/>
    <n v="24475.57"/>
    <n v="3.17"/>
    <n v="402"/>
    <n v="2548.6799999999998"/>
    <n v="6.34"/>
    <n v="5821"/>
    <n v="31549.82"/>
    <n v="5.42"/>
    <n v="1858"/>
    <n v="13247.54"/>
    <n v="7.1300000000000008"/>
    <n v="15802"/>
    <n v="71821.61"/>
    <x v="3"/>
    <x v="6"/>
    <n v="4.5450961903556513"/>
    <s v="Product3"/>
    <x v="2"/>
    <s v="Decline Year"/>
  </r>
  <r>
    <n v="2792"/>
    <d v="2018-02-04T00:00:00"/>
    <x v="8"/>
    <x v="8"/>
    <x v="8"/>
    <n v="564"/>
    <n v="1787.88"/>
    <n v="3.17"/>
    <n v="585"/>
    <n v="3708.9"/>
    <n v="6.34"/>
    <n v="2820"/>
    <n v="15284.4"/>
    <n v="5.42"/>
    <n v="891"/>
    <n v="6352.83"/>
    <n v="7.13"/>
    <n v="4860"/>
    <n v="27134.01"/>
    <x v="3"/>
    <x v="0"/>
    <n v="5.5831296296296289"/>
    <s v="Product3"/>
    <x v="1"/>
    <s v="Decline Year"/>
  </r>
  <r>
    <n v="2793"/>
    <d v="2018-02-05T00:00:00"/>
    <x v="8"/>
    <x v="8"/>
    <x v="8"/>
    <n v="1599"/>
    <n v="5068.83"/>
    <n v="3.17"/>
    <n v="1572"/>
    <n v="9966.48"/>
    <n v="6.34"/>
    <n v="3777"/>
    <n v="20471.34"/>
    <n v="5.42"/>
    <n v="1069"/>
    <n v="7621.97"/>
    <n v="7.13"/>
    <n v="8017"/>
    <n v="43128.62"/>
    <x v="3"/>
    <x v="1"/>
    <n v="5.3796457527753523"/>
    <s v="Product3"/>
    <x v="0"/>
    <s v="Decline Year"/>
  </r>
  <r>
    <n v="2794"/>
    <d v="2018-02-06T00:00:00"/>
    <x v="8"/>
    <x v="8"/>
    <x v="8"/>
    <n v="321"/>
    <n v="1017.57"/>
    <n v="3.17"/>
    <n v="2193"/>
    <n v="13903.62"/>
    <n v="6.3400000000000007"/>
    <n v="4274"/>
    <n v="23165.08"/>
    <n v="5.4200000000000008"/>
    <n v="1490"/>
    <n v="10623.7"/>
    <n v="7.1300000000000008"/>
    <n v="8278"/>
    <n v="48709.97"/>
    <x v="3"/>
    <x v="2"/>
    <n v="5.8842679391157287"/>
    <s v="Product3"/>
    <x v="0"/>
    <s v="Decline Year"/>
  </r>
  <r>
    <n v="2795"/>
    <d v="2018-02-07T00:00:00"/>
    <x v="8"/>
    <x v="8"/>
    <x v="8"/>
    <n v="5209"/>
    <n v="16512.53"/>
    <n v="3.17"/>
    <n v="2093"/>
    <n v="13269.62"/>
    <n v="6.3400000000000007"/>
    <n v="4768"/>
    <n v="25842.560000000001"/>
    <n v="5.42"/>
    <n v="756"/>
    <n v="5390.28"/>
    <n v="7.13"/>
    <n v="12826"/>
    <n v="61014.99"/>
    <x v="3"/>
    <x v="3"/>
    <n v="4.7571331670045218"/>
    <s v="Product3"/>
    <x v="0"/>
    <s v="Decline Year"/>
  </r>
  <r>
    <n v="2796"/>
    <d v="2018-02-08T00:00:00"/>
    <x v="8"/>
    <x v="8"/>
    <x v="8"/>
    <n v="5760"/>
    <n v="18259.2"/>
    <n v="3.17"/>
    <n v="462"/>
    <n v="2929.08"/>
    <n v="6.34"/>
    <n v="3593"/>
    <n v="19474.060000000001"/>
    <n v="5.42"/>
    <n v="708"/>
    <n v="5048.04"/>
    <n v="7.13"/>
    <n v="10523"/>
    <n v="45710.38"/>
    <x v="3"/>
    <x v="4"/>
    <n v="4.3438544141404538"/>
    <s v="Product3"/>
    <x v="0"/>
    <s v="Decline Year"/>
  </r>
  <r>
    <n v="2797"/>
    <d v="2018-02-09T00:00:00"/>
    <x v="8"/>
    <x v="8"/>
    <x v="8"/>
    <n v="256"/>
    <n v="811.52"/>
    <n v="3.17"/>
    <n v="3499"/>
    <n v="22183.66"/>
    <n v="6.34"/>
    <n v="5198"/>
    <n v="28173.16"/>
    <n v="5.42"/>
    <n v="705"/>
    <n v="5026.6499999999996"/>
    <n v="7.13"/>
    <n v="9658"/>
    <n v="56194.99"/>
    <x v="3"/>
    <x v="5"/>
    <n v="5.8184914060882171"/>
    <s v="Product3"/>
    <x v="0"/>
    <s v="Decline Year"/>
  </r>
  <r>
    <n v="2798"/>
    <d v="2018-02-10T00:00:00"/>
    <x v="8"/>
    <x v="8"/>
    <x v="8"/>
    <n v="6590"/>
    <n v="20890.3"/>
    <n v="3.17"/>
    <n v="2759"/>
    <n v="17492.060000000001"/>
    <n v="6.3400000000000007"/>
    <n v="3797"/>
    <n v="20579.740000000002"/>
    <n v="5.4200000000000008"/>
    <n v="288"/>
    <n v="2053.44"/>
    <n v="7.13"/>
    <n v="13434"/>
    <n v="61015.54"/>
    <x v="3"/>
    <x v="6"/>
    <n v="4.5418743486675597"/>
    <s v="Product1"/>
    <x v="0"/>
    <s v="Decline Year"/>
  </r>
  <r>
    <n v="2799"/>
    <d v="2018-02-11T00:00:00"/>
    <x v="8"/>
    <x v="8"/>
    <x v="8"/>
    <n v="3189"/>
    <n v="10109.129999999999"/>
    <n v="3.17"/>
    <n v="2923"/>
    <n v="18531.82"/>
    <n v="6.34"/>
    <n v="3823"/>
    <n v="20720.66"/>
    <n v="5.42"/>
    <n v="1759"/>
    <n v="12541.67"/>
    <n v="7.13"/>
    <n v="11694"/>
    <n v="61903.28"/>
    <x v="3"/>
    <x v="0"/>
    <n v="5.2935932957072005"/>
    <s v="Product3"/>
    <x v="0"/>
    <s v="Decline Year"/>
  </r>
  <r>
    <n v="2800"/>
    <d v="2018-02-12T00:00:00"/>
    <x v="8"/>
    <x v="8"/>
    <x v="8"/>
    <n v="6659"/>
    <n v="21109.03"/>
    <n v="3.17"/>
    <n v="1078"/>
    <n v="6834.52"/>
    <n v="6.3400000000000007"/>
    <n v="921"/>
    <n v="4991.82"/>
    <n v="5.42"/>
    <n v="1684"/>
    <n v="12006.92"/>
    <n v="7.13"/>
    <n v="10342"/>
    <n v="44942.29"/>
    <x v="3"/>
    <x v="1"/>
    <n v="4.3456091665055112"/>
    <s v="Product1"/>
    <x v="0"/>
    <s v="Decline Year"/>
  </r>
  <r>
    <n v="2801"/>
    <d v="2018-02-13T00:00:00"/>
    <x v="8"/>
    <x v="8"/>
    <x v="8"/>
    <n v="4540"/>
    <n v="14391.8"/>
    <n v="3.17"/>
    <n v="2881"/>
    <n v="18265.54"/>
    <n v="6.3400000000000007"/>
    <n v="2329"/>
    <n v="12623.18"/>
    <n v="5.42"/>
    <n v="1277"/>
    <n v="9105.01"/>
    <n v="7.13"/>
    <n v="11027"/>
    <n v="54385.53"/>
    <x v="3"/>
    <x v="2"/>
    <n v="4.9320331912578217"/>
    <s v="Product2"/>
    <x v="0"/>
    <s v="Decline Year"/>
  </r>
  <r>
    <n v="2802"/>
    <d v="2018-02-14T00:00:00"/>
    <x v="8"/>
    <x v="8"/>
    <x v="8"/>
    <n v="7685"/>
    <n v="24361.45"/>
    <n v="3.17"/>
    <n v="3944"/>
    <n v="25004.959999999999"/>
    <n v="6.34"/>
    <n v="5129"/>
    <n v="27799.18"/>
    <n v="5.42"/>
    <n v="303"/>
    <n v="2160.39"/>
    <n v="7.13"/>
    <n v="17061"/>
    <n v="79325.98"/>
    <x v="3"/>
    <x v="3"/>
    <n v="4.6495504366684246"/>
    <s v="Product3"/>
    <x v="2"/>
    <s v="Decline Year"/>
  </r>
  <r>
    <n v="2803"/>
    <d v="2018-02-15T00:00:00"/>
    <x v="8"/>
    <x v="8"/>
    <x v="8"/>
    <n v="4608"/>
    <n v="14607.36"/>
    <n v="3.17"/>
    <n v="3930"/>
    <n v="24916.2"/>
    <n v="6.34"/>
    <n v="4007"/>
    <n v="21717.94"/>
    <n v="5.42"/>
    <n v="271"/>
    <n v="1932.23"/>
    <n v="7.13"/>
    <n v="12816"/>
    <n v="63173.73"/>
    <x v="3"/>
    <x v="4"/>
    <n v="4.9292860486891392"/>
    <s v="Product2"/>
    <x v="0"/>
    <s v="Decline Year"/>
  </r>
  <r>
    <n v="2804"/>
    <d v="2018-02-16T00:00:00"/>
    <x v="8"/>
    <x v="8"/>
    <x v="8"/>
    <n v="1631"/>
    <n v="5170.2700000000004"/>
    <n v="3.17"/>
    <n v="3160"/>
    <n v="20034.400000000001"/>
    <n v="6.3400000000000007"/>
    <n v="1047"/>
    <n v="5674.74"/>
    <n v="5.42"/>
    <n v="1750"/>
    <n v="12477.5"/>
    <n v="7.13"/>
    <n v="7588"/>
    <n v="43356.91"/>
    <x v="3"/>
    <x v="5"/>
    <n v="5.7138784923563524"/>
    <s v="Product2"/>
    <x v="0"/>
    <s v="Decline Year"/>
  </r>
  <r>
    <n v="2805"/>
    <d v="2018-02-17T00:00:00"/>
    <x v="8"/>
    <x v="8"/>
    <x v="8"/>
    <n v="1342"/>
    <n v="4254.1400000000003"/>
    <n v="3.17"/>
    <n v="1549"/>
    <n v="9820.66"/>
    <n v="6.34"/>
    <n v="2499"/>
    <n v="13544.58"/>
    <n v="5.42"/>
    <n v="387"/>
    <n v="2759.31"/>
    <n v="7.13"/>
    <n v="5777"/>
    <n v="30378.69"/>
    <x v="3"/>
    <x v="6"/>
    <n v="5.2585580751254977"/>
    <s v="Product3"/>
    <x v="1"/>
    <s v="Decline Year"/>
  </r>
  <r>
    <n v="2806"/>
    <d v="2018-02-18T00:00:00"/>
    <x v="8"/>
    <x v="8"/>
    <x v="8"/>
    <n v="7965"/>
    <n v="25249.05"/>
    <n v="3.17"/>
    <n v="3616"/>
    <n v="22925.439999999999"/>
    <n v="6.34"/>
    <n v="2826"/>
    <n v="15316.92"/>
    <n v="5.42"/>
    <n v="1409"/>
    <n v="10046.17"/>
    <n v="7.13"/>
    <n v="15816"/>
    <n v="73537.58"/>
    <x v="3"/>
    <x v="0"/>
    <n v="4.6495687910976224"/>
    <s v="Product1"/>
    <x v="2"/>
    <s v="Decline Year"/>
  </r>
  <r>
    <n v="2807"/>
    <d v="2018-02-19T00:00:00"/>
    <x v="8"/>
    <x v="8"/>
    <x v="8"/>
    <n v="3042"/>
    <n v="9643.14"/>
    <n v="3.17"/>
    <n v="1708"/>
    <n v="10828.72"/>
    <n v="6.34"/>
    <n v="4458"/>
    <n v="24162.36"/>
    <n v="5.42"/>
    <n v="1344"/>
    <n v="9582.7199999999993"/>
    <n v="7.13"/>
    <n v="10552"/>
    <n v="54216.94"/>
    <x v="3"/>
    <x v="1"/>
    <n v="5.1380724033358609"/>
    <s v="Product3"/>
    <x v="0"/>
    <s v="Decline Year"/>
  </r>
  <r>
    <n v="2808"/>
    <d v="2018-02-20T00:00:00"/>
    <x v="8"/>
    <x v="8"/>
    <x v="8"/>
    <n v="7053"/>
    <n v="22358.01"/>
    <n v="3.17"/>
    <n v="489"/>
    <n v="3100.26"/>
    <n v="6.3400000000000007"/>
    <n v="1880"/>
    <n v="10189.6"/>
    <n v="5.42"/>
    <n v="1291"/>
    <n v="9204.83"/>
    <n v="7.13"/>
    <n v="10713"/>
    <n v="44852.7"/>
    <x v="3"/>
    <x v="2"/>
    <n v="4.1867544105292636"/>
    <s v="Product1"/>
    <x v="0"/>
    <s v="Decline Year"/>
  </r>
  <r>
    <n v="2809"/>
    <d v="2018-02-21T00:00:00"/>
    <x v="8"/>
    <x v="8"/>
    <x v="8"/>
    <n v="6289"/>
    <n v="19936.13"/>
    <n v="3.17"/>
    <n v="3746"/>
    <n v="23749.64"/>
    <n v="6.34"/>
    <n v="3535"/>
    <n v="19159.7"/>
    <n v="5.42"/>
    <n v="1419"/>
    <n v="10117.469999999999"/>
    <n v="7.13"/>
    <n v="14989"/>
    <n v="72962.94"/>
    <x v="3"/>
    <x v="3"/>
    <n v="4.8677656948428849"/>
    <s v="Product2"/>
    <x v="2"/>
    <s v="Decline Year"/>
  </r>
  <r>
    <n v="2810"/>
    <d v="2018-02-22T00:00:00"/>
    <x v="8"/>
    <x v="8"/>
    <x v="8"/>
    <n v="6896"/>
    <n v="21860.32"/>
    <n v="3.17"/>
    <n v="3967"/>
    <n v="25150.78"/>
    <n v="6.34"/>
    <n v="737"/>
    <n v="3994.54"/>
    <n v="5.42"/>
    <n v="396"/>
    <n v="2823.48"/>
    <n v="7.13"/>
    <n v="11996"/>
    <n v="53829.120000000003"/>
    <x v="3"/>
    <x v="4"/>
    <n v="4.4872557519173064"/>
    <s v="Product2"/>
    <x v="0"/>
    <s v="Decline Year"/>
  </r>
  <r>
    <n v="2811"/>
    <d v="2018-02-23T00:00:00"/>
    <x v="8"/>
    <x v="8"/>
    <x v="8"/>
    <n v="992"/>
    <n v="3144.64"/>
    <n v="3.17"/>
    <n v="3640"/>
    <n v="23077.599999999999"/>
    <n v="6.34"/>
    <n v="5747"/>
    <n v="31148.74"/>
    <n v="5.42"/>
    <n v="1606"/>
    <n v="11450.78"/>
    <n v="7.1300000000000008"/>
    <n v="11985"/>
    <n v="68821.759999999995"/>
    <x v="3"/>
    <x v="5"/>
    <n v="5.7423245723821443"/>
    <s v="Product3"/>
    <x v="0"/>
    <s v="Decline Year"/>
  </r>
  <r>
    <n v="2812"/>
    <d v="2018-02-24T00:00:00"/>
    <x v="8"/>
    <x v="8"/>
    <x v="8"/>
    <n v="5921"/>
    <n v="18769.57"/>
    <n v="3.17"/>
    <n v="298"/>
    <n v="1889.32"/>
    <n v="6.34"/>
    <n v="4237"/>
    <n v="22964.54"/>
    <n v="5.42"/>
    <n v="1254"/>
    <n v="8941.02"/>
    <n v="7.1300000000000008"/>
    <n v="11710"/>
    <n v="52564.45"/>
    <x v="3"/>
    <x v="6"/>
    <n v="4.4888514090520921"/>
    <s v="Product3"/>
    <x v="0"/>
    <s v="Decline Year"/>
  </r>
  <r>
    <n v="2813"/>
    <d v="2018-02-25T00:00:00"/>
    <x v="8"/>
    <x v="8"/>
    <x v="8"/>
    <n v="492"/>
    <n v="1559.64"/>
    <n v="3.17"/>
    <n v="2711"/>
    <n v="17187.740000000002"/>
    <n v="6.3400000000000007"/>
    <n v="5364"/>
    <n v="29072.880000000001"/>
    <n v="5.42"/>
    <n v="521"/>
    <n v="3714.73"/>
    <n v="7.13"/>
    <n v="9088"/>
    <n v="51534.99"/>
    <x v="3"/>
    <x v="0"/>
    <n v="5.6706635123239435"/>
    <s v="Product3"/>
    <x v="0"/>
    <s v="Decline Year"/>
  </r>
  <r>
    <n v="2814"/>
    <d v="2018-02-26T00:00:00"/>
    <x v="8"/>
    <x v="8"/>
    <x v="8"/>
    <n v="7059"/>
    <n v="22377.03"/>
    <n v="3.17"/>
    <n v="1176"/>
    <n v="7455.84"/>
    <n v="6.34"/>
    <n v="3256"/>
    <n v="17647.52"/>
    <n v="5.42"/>
    <n v="1484"/>
    <n v="10580.92"/>
    <n v="7.13"/>
    <n v="12975"/>
    <n v="58061.31"/>
    <x v="3"/>
    <x v="1"/>
    <n v="4.4748601156069361"/>
    <s v="Product1"/>
    <x v="0"/>
    <s v="Decline Year"/>
  </r>
  <r>
    <n v="2815"/>
    <d v="2018-02-27T00:00:00"/>
    <x v="8"/>
    <x v="8"/>
    <x v="8"/>
    <n v="5146"/>
    <n v="16312.82"/>
    <n v="3.17"/>
    <n v="2482"/>
    <n v="15735.88"/>
    <n v="6.34"/>
    <n v="3671"/>
    <n v="19896.82"/>
    <n v="5.42"/>
    <n v="685"/>
    <n v="4884.05"/>
    <n v="7.13"/>
    <n v="11984"/>
    <n v="56829.57"/>
    <x v="3"/>
    <x v="2"/>
    <n v="4.7421203271028034"/>
    <s v="Product3"/>
    <x v="0"/>
    <s v="Decline Year"/>
  </r>
  <r>
    <n v="2816"/>
    <d v="2018-02-28T00:00:00"/>
    <x v="8"/>
    <x v="8"/>
    <x v="8"/>
    <n v="6811"/>
    <n v="21590.87"/>
    <n v="3.17"/>
    <n v="401"/>
    <n v="2542.34"/>
    <n v="6.3400000000000007"/>
    <n v="3627"/>
    <n v="19658.34"/>
    <n v="5.42"/>
    <n v="788"/>
    <n v="5618.44"/>
    <n v="7.13"/>
    <n v="11627"/>
    <n v="49409.99"/>
    <x v="3"/>
    <x v="3"/>
    <n v="4.2495906080674288"/>
    <s v="Product1"/>
    <x v="0"/>
    <s v="Decline Year"/>
  </r>
  <r>
    <n v="2817"/>
    <d v="2018-03-01T00:00:00"/>
    <x v="8"/>
    <x v="9"/>
    <x v="9"/>
    <n v="6952"/>
    <n v="22037.84"/>
    <n v="3.17"/>
    <n v="3254"/>
    <n v="20630.36"/>
    <n v="6.34"/>
    <n v="2168"/>
    <n v="11750.56"/>
    <n v="5.42"/>
    <n v="1058"/>
    <n v="7543.54"/>
    <n v="7.13"/>
    <n v="13432"/>
    <n v="61962.3"/>
    <x v="3"/>
    <x v="4"/>
    <n v="4.613036033353187"/>
    <s v="Product1"/>
    <x v="0"/>
    <s v="Decline Year"/>
  </r>
  <r>
    <n v="2818"/>
    <d v="2018-03-02T00:00:00"/>
    <x v="8"/>
    <x v="9"/>
    <x v="9"/>
    <n v="5885"/>
    <n v="18655.45"/>
    <n v="3.17"/>
    <n v="2118"/>
    <n v="13428.12"/>
    <n v="6.3400000000000007"/>
    <n v="1201"/>
    <n v="6509.42"/>
    <n v="5.42"/>
    <n v="1942"/>
    <n v="13846.46"/>
    <n v="7.13"/>
    <n v="11146"/>
    <n v="52439.45"/>
    <x v="3"/>
    <x v="5"/>
    <n v="4.7047774986542255"/>
    <s v="Product1"/>
    <x v="0"/>
    <s v="Decline Year"/>
  </r>
  <r>
    <n v="2819"/>
    <d v="2018-03-03T00:00:00"/>
    <x v="8"/>
    <x v="9"/>
    <x v="9"/>
    <n v="4388"/>
    <n v="13909.96"/>
    <n v="3.17"/>
    <n v="3166"/>
    <n v="20072.439999999999"/>
    <n v="6.34"/>
    <n v="4425"/>
    <n v="23983.5"/>
    <n v="5.42"/>
    <n v="993"/>
    <n v="7080.09"/>
    <n v="7.13"/>
    <n v="12972"/>
    <n v="65045.99"/>
    <x v="3"/>
    <x v="6"/>
    <n v="5.0143378045020039"/>
    <s v="Product3"/>
    <x v="0"/>
    <s v="Decline Year"/>
  </r>
  <r>
    <n v="2820"/>
    <d v="2018-03-04T00:00:00"/>
    <x v="8"/>
    <x v="9"/>
    <x v="9"/>
    <n v="7232"/>
    <n v="22925.439999999999"/>
    <n v="3.17"/>
    <n v="3392"/>
    <n v="21505.279999999999"/>
    <n v="6.34"/>
    <n v="884"/>
    <n v="4791.28"/>
    <n v="5.42"/>
    <n v="1491"/>
    <n v="10630.83"/>
    <n v="7.13"/>
    <n v="12999"/>
    <n v="59852.83"/>
    <x v="3"/>
    <x v="0"/>
    <n v="4.6044180321563202"/>
    <s v="Product1"/>
    <x v="0"/>
    <s v="Decline Year"/>
  </r>
  <r>
    <n v="2821"/>
    <d v="2018-03-05T00:00:00"/>
    <x v="8"/>
    <x v="9"/>
    <x v="9"/>
    <n v="1934"/>
    <n v="6130.78"/>
    <n v="3.17"/>
    <n v="428"/>
    <n v="2713.52"/>
    <n v="6.34"/>
    <n v="2407"/>
    <n v="13045.94"/>
    <n v="5.42"/>
    <n v="819"/>
    <n v="5839.47"/>
    <n v="7.13"/>
    <n v="5588"/>
    <n v="27729.71"/>
    <x v="3"/>
    <x v="1"/>
    <n v="4.9623675733715098"/>
    <s v="Product3"/>
    <x v="1"/>
    <s v="Decline Year"/>
  </r>
  <r>
    <n v="2822"/>
    <d v="2018-03-06T00:00:00"/>
    <x v="8"/>
    <x v="9"/>
    <x v="9"/>
    <n v="3507"/>
    <n v="11117.19"/>
    <n v="3.17"/>
    <n v="266"/>
    <n v="1686.44"/>
    <n v="6.34"/>
    <n v="3544"/>
    <n v="19208.48"/>
    <n v="5.42"/>
    <n v="274"/>
    <n v="1953.62"/>
    <n v="7.13"/>
    <n v="7591"/>
    <n v="33965.730000000003"/>
    <x v="3"/>
    <x v="2"/>
    <n v="4.4744737188776185"/>
    <s v="Product3"/>
    <x v="1"/>
    <s v="Decline Year"/>
  </r>
  <r>
    <n v="2823"/>
    <d v="2018-03-07T00:00:00"/>
    <x v="8"/>
    <x v="9"/>
    <x v="9"/>
    <n v="979"/>
    <n v="3103.43"/>
    <n v="3.17"/>
    <n v="1870"/>
    <n v="11855.8"/>
    <n v="6.34"/>
    <n v="377"/>
    <n v="2043.34"/>
    <n v="5.42"/>
    <n v="1038"/>
    <n v="7400.94"/>
    <n v="7.13"/>
    <n v="4264"/>
    <n v="24403.51"/>
    <x v="3"/>
    <x v="3"/>
    <n v="5.7231496247654778"/>
    <s v="Product2"/>
    <x v="1"/>
    <s v="Decline Year"/>
  </r>
  <r>
    <n v="2824"/>
    <d v="2018-03-08T00:00:00"/>
    <x v="8"/>
    <x v="9"/>
    <x v="9"/>
    <n v="4883"/>
    <n v="15479.11"/>
    <n v="3.17"/>
    <n v="1957"/>
    <n v="12407.38"/>
    <n v="6.34"/>
    <n v="5124"/>
    <n v="27772.080000000002"/>
    <n v="5.42"/>
    <n v="848"/>
    <n v="6046.24"/>
    <n v="7.13"/>
    <n v="12812"/>
    <n v="61704.81"/>
    <x v="3"/>
    <x v="4"/>
    <n v="4.8161731189509833"/>
    <s v="Product3"/>
    <x v="0"/>
    <s v="Decline Year"/>
  </r>
  <r>
    <n v="2825"/>
    <d v="2018-03-09T00:00:00"/>
    <x v="8"/>
    <x v="9"/>
    <x v="9"/>
    <n v="1006"/>
    <n v="3189.02"/>
    <n v="3.17"/>
    <n v="1895"/>
    <n v="12014.3"/>
    <n v="6.34"/>
    <n v="4281"/>
    <n v="23203.02"/>
    <n v="5.42"/>
    <n v="506"/>
    <n v="3607.78"/>
    <n v="7.1300000000000008"/>
    <n v="7688"/>
    <n v="42014.12"/>
    <x v="3"/>
    <x v="5"/>
    <n v="5.4648959417273675"/>
    <s v="Product3"/>
    <x v="0"/>
    <s v="Decline Year"/>
  </r>
  <r>
    <n v="2826"/>
    <d v="2018-03-10T00:00:00"/>
    <x v="8"/>
    <x v="9"/>
    <x v="9"/>
    <n v="4610"/>
    <n v="14613.7"/>
    <n v="3.17"/>
    <n v="1011"/>
    <n v="6409.74"/>
    <n v="6.34"/>
    <n v="2324"/>
    <n v="12596.08"/>
    <n v="5.42"/>
    <n v="273"/>
    <n v="1946.49"/>
    <n v="7.13"/>
    <n v="8218"/>
    <n v="35566.01"/>
    <x v="3"/>
    <x v="6"/>
    <n v="4.3278182039425657"/>
    <s v="Product1"/>
    <x v="1"/>
    <s v="Decline Year"/>
  </r>
  <r>
    <n v="2827"/>
    <d v="2018-03-11T00:00:00"/>
    <x v="8"/>
    <x v="9"/>
    <x v="9"/>
    <n v="3808"/>
    <n v="12071.36"/>
    <n v="3.17"/>
    <n v="413"/>
    <n v="2618.42"/>
    <n v="6.34"/>
    <n v="2284"/>
    <n v="12379.28"/>
    <n v="5.42"/>
    <n v="1302"/>
    <n v="9283.26"/>
    <n v="7.13"/>
    <n v="7807"/>
    <n v="36352.32"/>
    <x v="3"/>
    <x v="0"/>
    <n v="4.6563750480338157"/>
    <s v="Product3"/>
    <x v="1"/>
    <s v="Decline Year"/>
  </r>
  <r>
    <n v="2828"/>
    <d v="2018-03-12T00:00:00"/>
    <x v="8"/>
    <x v="9"/>
    <x v="9"/>
    <n v="1431"/>
    <n v="4536.2700000000004"/>
    <n v="3.17"/>
    <n v="3690"/>
    <n v="23394.6"/>
    <n v="6.34"/>
    <n v="568"/>
    <n v="3078.56"/>
    <n v="5.42"/>
    <n v="275"/>
    <n v="1960.75"/>
    <n v="7.13"/>
    <n v="5964"/>
    <n v="32970.18"/>
    <x v="3"/>
    <x v="1"/>
    <n v="5.5281991951710259"/>
    <s v="Product2"/>
    <x v="1"/>
    <s v="Decline Year"/>
  </r>
  <r>
    <n v="2829"/>
    <d v="2018-03-13T00:00:00"/>
    <x v="8"/>
    <x v="9"/>
    <x v="9"/>
    <n v="7905"/>
    <n v="25058.85"/>
    <n v="3.17"/>
    <n v="2246"/>
    <n v="14239.64"/>
    <n v="6.34"/>
    <n v="5099"/>
    <n v="27636.58"/>
    <n v="5.42"/>
    <n v="1407"/>
    <n v="10031.91"/>
    <n v="7.13"/>
    <n v="16657"/>
    <n v="76966.98"/>
    <x v="3"/>
    <x v="2"/>
    <n v="4.6206988053070779"/>
    <s v="Product3"/>
    <x v="2"/>
    <s v="Decline Year"/>
  </r>
  <r>
    <n v="2830"/>
    <d v="2018-03-14T00:00:00"/>
    <x v="8"/>
    <x v="9"/>
    <x v="9"/>
    <n v="2946"/>
    <n v="9338.82"/>
    <n v="3.17"/>
    <n v="3525"/>
    <n v="22348.5"/>
    <n v="6.34"/>
    <n v="1982"/>
    <n v="10742.44"/>
    <n v="5.42"/>
    <n v="1971"/>
    <n v="14053.23"/>
    <n v="7.13"/>
    <n v="10424"/>
    <n v="56482.99"/>
    <x v="3"/>
    <x v="3"/>
    <n v="5.4185523791250958"/>
    <s v="Product2"/>
    <x v="0"/>
    <s v="Decline Year"/>
  </r>
  <r>
    <n v="2831"/>
    <d v="2018-03-15T00:00:00"/>
    <x v="8"/>
    <x v="9"/>
    <x v="9"/>
    <n v="6745"/>
    <n v="21381.65"/>
    <n v="3.17"/>
    <n v="1303"/>
    <n v="8261.02"/>
    <n v="6.3400000000000007"/>
    <n v="2707"/>
    <n v="14671.94"/>
    <n v="5.42"/>
    <n v="1557"/>
    <n v="11101.41"/>
    <n v="7.13"/>
    <n v="12312"/>
    <n v="55416.02"/>
    <x v="3"/>
    <x v="4"/>
    <n v="4.5009762833008446"/>
    <s v="Product1"/>
    <x v="0"/>
    <s v="Decline Year"/>
  </r>
  <r>
    <n v="2832"/>
    <d v="2018-03-16T00:00:00"/>
    <x v="8"/>
    <x v="9"/>
    <x v="9"/>
    <n v="7320"/>
    <n v="23204.400000000001"/>
    <n v="3.17"/>
    <n v="3889"/>
    <n v="24656.26"/>
    <n v="6.34"/>
    <n v="1062"/>
    <n v="5756.04"/>
    <n v="5.42"/>
    <n v="617"/>
    <n v="4399.21"/>
    <n v="7.13"/>
    <n v="12888"/>
    <n v="58015.91"/>
    <x v="3"/>
    <x v="5"/>
    <n v="4.5015448479205462"/>
    <s v="Product2"/>
    <x v="0"/>
    <s v="Decline Year"/>
  </r>
  <r>
    <n v="2833"/>
    <d v="2018-03-17T00:00:00"/>
    <x v="8"/>
    <x v="9"/>
    <x v="9"/>
    <n v="7191"/>
    <n v="22795.47"/>
    <n v="3.17"/>
    <n v="3411"/>
    <n v="21625.74"/>
    <n v="6.3400000000000007"/>
    <n v="4907"/>
    <n v="26595.94"/>
    <n v="5.42"/>
    <n v="1369"/>
    <n v="9760.9699999999993"/>
    <n v="7.13"/>
    <n v="16878"/>
    <n v="80778.12"/>
    <x v="3"/>
    <x v="6"/>
    <n v="4.7860007109847134"/>
    <s v="Product3"/>
    <x v="2"/>
    <s v="Decline Year"/>
  </r>
  <r>
    <n v="2834"/>
    <d v="2018-03-18T00:00:00"/>
    <x v="8"/>
    <x v="9"/>
    <x v="9"/>
    <n v="4137"/>
    <n v="13114.29"/>
    <n v="3.17"/>
    <n v="3211"/>
    <n v="20357.740000000002"/>
    <n v="6.3400000000000007"/>
    <n v="3863"/>
    <n v="20937.46"/>
    <n v="5.42"/>
    <n v="1956"/>
    <n v="13946.28"/>
    <n v="7.13"/>
    <n v="13167"/>
    <n v="68355.77"/>
    <x v="3"/>
    <x v="0"/>
    <n v="5.1914460393407769"/>
    <s v="Product3"/>
    <x v="0"/>
    <s v="Decline Year"/>
  </r>
  <r>
    <n v="2835"/>
    <d v="2018-03-19T00:00:00"/>
    <x v="8"/>
    <x v="9"/>
    <x v="9"/>
    <n v="4791"/>
    <n v="15187.47"/>
    <n v="3.17"/>
    <n v="2178"/>
    <n v="13808.52"/>
    <n v="6.34"/>
    <n v="4140"/>
    <n v="22438.799999999999"/>
    <n v="5.42"/>
    <n v="503"/>
    <n v="3586.39"/>
    <n v="7.13"/>
    <n v="11612"/>
    <n v="55021.18"/>
    <x v="3"/>
    <x v="1"/>
    <n v="4.73830347915949"/>
    <s v="Product3"/>
    <x v="0"/>
    <s v="Decline Year"/>
  </r>
  <r>
    <n v="2836"/>
    <d v="2018-03-20T00:00:00"/>
    <x v="8"/>
    <x v="9"/>
    <x v="9"/>
    <n v="6450"/>
    <n v="20446.5"/>
    <n v="3.17"/>
    <n v="3102"/>
    <n v="19666.68"/>
    <n v="6.34"/>
    <n v="4715"/>
    <n v="25555.3"/>
    <n v="5.42"/>
    <n v="535"/>
    <n v="3814.55"/>
    <n v="7.1300000000000008"/>
    <n v="14802"/>
    <n v="69483.03"/>
    <x v="3"/>
    <x v="2"/>
    <n v="4.6941649777057153"/>
    <s v="Product3"/>
    <x v="0"/>
    <s v="Decline Year"/>
  </r>
  <r>
    <n v="2837"/>
    <d v="2018-03-21T00:00:00"/>
    <x v="8"/>
    <x v="9"/>
    <x v="9"/>
    <n v="3537"/>
    <n v="11212.29"/>
    <n v="3.17"/>
    <n v="1625"/>
    <n v="10302.5"/>
    <n v="6.34"/>
    <n v="5210"/>
    <n v="28238.2"/>
    <n v="5.42"/>
    <n v="715"/>
    <n v="5097.95"/>
    <n v="7.13"/>
    <n v="11087"/>
    <n v="54850.94"/>
    <x v="3"/>
    <x v="3"/>
    <n v="4.9473202850184901"/>
    <s v="Product3"/>
    <x v="0"/>
    <s v="Decline Year"/>
  </r>
  <r>
    <n v="2838"/>
    <d v="2018-03-22T00:00:00"/>
    <x v="8"/>
    <x v="9"/>
    <x v="9"/>
    <n v="3917"/>
    <n v="12416.89"/>
    <n v="3.17"/>
    <n v="1189"/>
    <n v="7538.26"/>
    <n v="6.34"/>
    <n v="2493"/>
    <n v="13512.06"/>
    <n v="5.42"/>
    <n v="1747"/>
    <n v="12456.11"/>
    <n v="7.13"/>
    <n v="9346"/>
    <n v="45923.32"/>
    <x v="3"/>
    <x v="4"/>
    <n v="4.9136871388829446"/>
    <s v="Product3"/>
    <x v="0"/>
    <s v="Decline Year"/>
  </r>
  <r>
    <n v="2839"/>
    <d v="2018-03-23T00:00:00"/>
    <x v="8"/>
    <x v="9"/>
    <x v="9"/>
    <n v="6957"/>
    <n v="22053.69"/>
    <n v="3.17"/>
    <n v="1411"/>
    <n v="8945.74"/>
    <n v="6.34"/>
    <n v="2923"/>
    <n v="15842.66"/>
    <n v="5.42"/>
    <n v="462"/>
    <n v="3294.06"/>
    <n v="7.13"/>
    <n v="11753"/>
    <n v="50136.15"/>
    <x v="3"/>
    <x v="5"/>
    <n v="4.2658172381519615"/>
    <s v="Product1"/>
    <x v="0"/>
    <s v="Decline Year"/>
  </r>
  <r>
    <n v="2840"/>
    <d v="2018-03-24T00:00:00"/>
    <x v="8"/>
    <x v="9"/>
    <x v="9"/>
    <n v="1616"/>
    <n v="5122.72"/>
    <n v="3.17"/>
    <n v="2389"/>
    <n v="15146.26"/>
    <n v="6.34"/>
    <n v="6000"/>
    <n v="32520"/>
    <n v="5.42"/>
    <n v="1907"/>
    <n v="13596.91"/>
    <n v="7.13"/>
    <n v="11912"/>
    <n v="66385.89"/>
    <x v="3"/>
    <x v="6"/>
    <n v="5.5730263599731362"/>
    <s v="Product3"/>
    <x v="0"/>
    <s v="Decline Year"/>
  </r>
  <r>
    <n v="2841"/>
    <d v="2018-03-25T00:00:00"/>
    <x v="8"/>
    <x v="9"/>
    <x v="9"/>
    <n v="3156"/>
    <n v="10004.52"/>
    <n v="3.17"/>
    <n v="720"/>
    <n v="4564.8"/>
    <n v="6.34"/>
    <n v="721"/>
    <n v="3907.82"/>
    <n v="5.42"/>
    <n v="690"/>
    <n v="4919.7"/>
    <n v="7.13"/>
    <n v="5287"/>
    <n v="23396.84"/>
    <x v="3"/>
    <x v="0"/>
    <n v="4.4253527520332891"/>
    <s v="Product1"/>
    <x v="1"/>
    <s v="Decline Year"/>
  </r>
  <r>
    <n v="2842"/>
    <d v="2018-03-26T00:00:00"/>
    <x v="8"/>
    <x v="9"/>
    <x v="9"/>
    <n v="1035"/>
    <n v="3280.95"/>
    <n v="3.17"/>
    <n v="1231"/>
    <n v="7804.54"/>
    <n v="6.34"/>
    <n v="5287"/>
    <n v="28655.54"/>
    <n v="5.42"/>
    <n v="1940"/>
    <n v="13832.2"/>
    <n v="7.1300000000000008"/>
    <n v="9493"/>
    <n v="53573.23"/>
    <x v="3"/>
    <x v="1"/>
    <n v="5.643445696829243"/>
    <s v="Product3"/>
    <x v="0"/>
    <s v="Decline Year"/>
  </r>
  <r>
    <n v="2843"/>
    <d v="2018-03-27T00:00:00"/>
    <x v="8"/>
    <x v="9"/>
    <x v="9"/>
    <n v="3438"/>
    <n v="10898.46"/>
    <n v="3.17"/>
    <n v="1109"/>
    <n v="7031.06"/>
    <n v="6.3400000000000007"/>
    <n v="1674"/>
    <n v="9073.08"/>
    <n v="5.42"/>
    <n v="1423"/>
    <n v="10145.99"/>
    <n v="7.13"/>
    <n v="7644"/>
    <n v="37148.589999999997"/>
    <x v="3"/>
    <x v="2"/>
    <n v="4.8598364730507582"/>
    <s v="Product1"/>
    <x v="1"/>
    <s v="Decline Year"/>
  </r>
  <r>
    <n v="2844"/>
    <d v="2018-03-28T00:00:00"/>
    <x v="8"/>
    <x v="9"/>
    <x v="9"/>
    <n v="6576"/>
    <n v="20845.919999999998"/>
    <n v="3.17"/>
    <n v="442"/>
    <n v="2802.28"/>
    <n v="6.3400000000000007"/>
    <n v="1988"/>
    <n v="10774.96"/>
    <n v="5.42"/>
    <n v="1159"/>
    <n v="8263.67"/>
    <n v="7.13"/>
    <n v="10165"/>
    <n v="42686.83"/>
    <x v="3"/>
    <x v="3"/>
    <n v="4.1993930152484014"/>
    <s v="Product1"/>
    <x v="0"/>
    <s v="Decline Year"/>
  </r>
  <r>
    <n v="2845"/>
    <d v="2018-03-29T00:00:00"/>
    <x v="8"/>
    <x v="9"/>
    <x v="9"/>
    <n v="7136"/>
    <n v="22621.119999999999"/>
    <n v="3.17"/>
    <n v="3360"/>
    <n v="21302.400000000001"/>
    <n v="6.3400000000000007"/>
    <n v="2055"/>
    <n v="11138.1"/>
    <n v="5.42"/>
    <n v="1821"/>
    <n v="12983.73"/>
    <n v="7.13"/>
    <n v="14372"/>
    <n v="68045.350000000006"/>
    <x v="3"/>
    <x v="4"/>
    <n v="4.7345776509880331"/>
    <s v="Product1"/>
    <x v="0"/>
    <s v="Decline Year"/>
  </r>
  <r>
    <n v="2846"/>
    <d v="2018-03-30T00:00:00"/>
    <x v="8"/>
    <x v="9"/>
    <x v="9"/>
    <n v="4459"/>
    <n v="14135.03"/>
    <n v="3.17"/>
    <n v="1354"/>
    <n v="8584.36"/>
    <n v="6.3400000000000007"/>
    <n v="5739"/>
    <n v="31105.38"/>
    <n v="5.42"/>
    <n v="378"/>
    <n v="2695.14"/>
    <n v="7.13"/>
    <n v="11930"/>
    <n v="56519.91"/>
    <x v="3"/>
    <x v="5"/>
    <n v="4.7376286672254819"/>
    <s v="Product3"/>
    <x v="0"/>
    <s v="Decline Year"/>
  </r>
  <r>
    <n v="2847"/>
    <d v="2018-03-31T00:00:00"/>
    <x v="8"/>
    <x v="9"/>
    <x v="9"/>
    <n v="7446"/>
    <n v="23603.82"/>
    <n v="3.17"/>
    <n v="2936"/>
    <n v="18614.240000000002"/>
    <n v="6.3400000000000007"/>
    <n v="5476"/>
    <n v="29679.919999999998"/>
    <n v="5.42"/>
    <n v="1010"/>
    <n v="7201.3"/>
    <n v="7.13"/>
    <n v="16868"/>
    <n v="79099.28"/>
    <x v="3"/>
    <x v="6"/>
    <n v="4.6893099359734407"/>
    <s v="Product3"/>
    <x v="2"/>
    <s v="Decline Year"/>
  </r>
  <r>
    <n v="2848"/>
    <d v="2018-04-01T00:00:00"/>
    <x v="8"/>
    <x v="10"/>
    <x v="10"/>
    <n v="4687"/>
    <n v="14857.79"/>
    <n v="3.17"/>
    <n v="907"/>
    <n v="5750.38"/>
    <n v="6.34"/>
    <n v="4835"/>
    <n v="26205.7"/>
    <n v="5.42"/>
    <n v="1500"/>
    <n v="10695"/>
    <n v="7.13"/>
    <n v="11929"/>
    <n v="57508.87"/>
    <x v="0"/>
    <x v="0"/>
    <n v="4.8209296671975856"/>
    <s v="Product3"/>
    <x v="0"/>
    <s v="Decline Year"/>
  </r>
  <r>
    <n v="2849"/>
    <d v="2018-04-02T00:00:00"/>
    <x v="8"/>
    <x v="10"/>
    <x v="10"/>
    <n v="4335"/>
    <n v="13741.95"/>
    <n v="3.17"/>
    <n v="3288"/>
    <n v="20845.919999999998"/>
    <n v="6.34"/>
    <n v="754"/>
    <n v="4086.68"/>
    <n v="5.42"/>
    <n v="1568"/>
    <n v="11179.84"/>
    <n v="7.13"/>
    <n v="9945"/>
    <n v="49854.39"/>
    <x v="0"/>
    <x v="1"/>
    <n v="5.0130105580693813"/>
    <s v="Product2"/>
    <x v="0"/>
    <s v="Decline Year"/>
  </r>
  <r>
    <n v="2850"/>
    <d v="2018-04-03T00:00:00"/>
    <x v="8"/>
    <x v="10"/>
    <x v="10"/>
    <n v="3860"/>
    <n v="12236.2"/>
    <n v="3.17"/>
    <n v="2801"/>
    <n v="17758.34"/>
    <n v="6.34"/>
    <n v="499"/>
    <n v="2704.58"/>
    <n v="5.42"/>
    <n v="1934"/>
    <n v="13789.42"/>
    <n v="7.13"/>
    <n v="9094"/>
    <n v="46488.54"/>
    <x v="0"/>
    <x v="2"/>
    <n v="5.1120013195513527"/>
    <s v="Product2"/>
    <x v="0"/>
    <s v="Decline Year"/>
  </r>
  <r>
    <n v="2851"/>
    <d v="2018-04-04T00:00:00"/>
    <x v="8"/>
    <x v="10"/>
    <x v="10"/>
    <n v="5878"/>
    <n v="18633.259999999998"/>
    <n v="3.17"/>
    <n v="3206"/>
    <n v="20326.04"/>
    <n v="6.34"/>
    <n v="3795"/>
    <n v="20568.900000000001"/>
    <n v="5.4200000000000008"/>
    <n v="936"/>
    <n v="6673.68"/>
    <n v="7.13"/>
    <n v="13815"/>
    <n v="66201.88"/>
    <x v="0"/>
    <x v="3"/>
    <n v="4.7920289540354695"/>
    <s v="Product3"/>
    <x v="0"/>
    <s v="Decline Year"/>
  </r>
  <r>
    <n v="2852"/>
    <d v="2018-04-05T00:00:00"/>
    <x v="8"/>
    <x v="10"/>
    <x v="10"/>
    <n v="1723"/>
    <n v="5461.91"/>
    <n v="3.17"/>
    <n v="3789"/>
    <n v="24022.26"/>
    <n v="6.34"/>
    <n v="5966"/>
    <n v="32335.72"/>
    <n v="5.42"/>
    <n v="299"/>
    <n v="2131.87"/>
    <n v="7.13"/>
    <n v="11777"/>
    <n v="63951.76"/>
    <x v="0"/>
    <x v="4"/>
    <n v="5.430225014859472"/>
    <s v="Product3"/>
    <x v="0"/>
    <s v="Decline Year"/>
  </r>
  <r>
    <n v="2853"/>
    <d v="2018-04-06T00:00:00"/>
    <x v="8"/>
    <x v="10"/>
    <x v="10"/>
    <n v="1561"/>
    <n v="4948.37"/>
    <n v="3.17"/>
    <n v="2351"/>
    <n v="14905.34"/>
    <n v="6.34"/>
    <n v="775"/>
    <n v="4200.5"/>
    <n v="5.42"/>
    <n v="1855"/>
    <n v="13226.15"/>
    <n v="7.13"/>
    <n v="6542"/>
    <n v="37280.36"/>
    <x v="0"/>
    <x v="5"/>
    <n v="5.6986181595842247"/>
    <s v="Product2"/>
    <x v="1"/>
    <s v="Decline Year"/>
  </r>
  <r>
    <n v="2854"/>
    <d v="2018-04-07T00:00:00"/>
    <x v="8"/>
    <x v="10"/>
    <x v="10"/>
    <n v="3314"/>
    <n v="10505.38"/>
    <n v="3.17"/>
    <n v="2516"/>
    <n v="15951.44"/>
    <n v="6.34"/>
    <n v="2357"/>
    <n v="12774.94"/>
    <n v="5.42"/>
    <n v="1152"/>
    <n v="8213.76"/>
    <n v="7.13"/>
    <n v="9339"/>
    <n v="47445.52"/>
    <x v="0"/>
    <x v="6"/>
    <n v="5.0803640646750186"/>
    <s v="Product2"/>
    <x v="0"/>
    <s v="Decline Year"/>
  </r>
  <r>
    <n v="2855"/>
    <d v="2018-04-08T00:00:00"/>
    <x v="8"/>
    <x v="10"/>
    <x v="10"/>
    <n v="6024"/>
    <n v="19096.080000000002"/>
    <n v="3.17"/>
    <n v="2731"/>
    <n v="17314.54"/>
    <n v="6.3400000000000007"/>
    <n v="4986"/>
    <n v="27024.12"/>
    <n v="5.42"/>
    <n v="1123"/>
    <n v="8006.99"/>
    <n v="7.13"/>
    <n v="14864"/>
    <n v="71441.73"/>
    <x v="0"/>
    <x v="0"/>
    <n v="4.8063596609257262"/>
    <s v="Product3"/>
    <x v="2"/>
    <s v="Decline Year"/>
  </r>
  <r>
    <n v="2856"/>
    <d v="2018-04-09T00:00:00"/>
    <x v="8"/>
    <x v="10"/>
    <x v="10"/>
    <n v="5226"/>
    <n v="16566.419999999998"/>
    <n v="3.17"/>
    <n v="1924"/>
    <n v="12198.16"/>
    <n v="6.34"/>
    <n v="4266"/>
    <n v="23121.72"/>
    <n v="5.42"/>
    <n v="1222"/>
    <n v="8712.86"/>
    <n v="7.1300000000000008"/>
    <n v="12638"/>
    <n v="60599.16"/>
    <x v="0"/>
    <x v="1"/>
    <n v="4.7949960436777976"/>
    <s v="Product3"/>
    <x v="0"/>
    <s v="Decline Year"/>
  </r>
  <r>
    <n v="2857"/>
    <d v="2018-04-10T00:00:00"/>
    <x v="8"/>
    <x v="10"/>
    <x v="10"/>
    <n v="3595"/>
    <n v="11396.15"/>
    <n v="3.17"/>
    <n v="718"/>
    <n v="4552.12"/>
    <n v="6.34"/>
    <n v="1040"/>
    <n v="5636.8"/>
    <n v="5.42"/>
    <n v="421"/>
    <n v="3001.73"/>
    <n v="7.13"/>
    <n v="5774"/>
    <n v="24586.799999999999"/>
    <x v="0"/>
    <x v="2"/>
    <n v="4.2581918947003805"/>
    <s v="Product1"/>
    <x v="1"/>
    <s v="Decline Year"/>
  </r>
  <r>
    <n v="2858"/>
    <d v="2018-04-11T00:00:00"/>
    <x v="8"/>
    <x v="10"/>
    <x v="10"/>
    <n v="6050"/>
    <n v="19178.5"/>
    <n v="3.17"/>
    <n v="1471"/>
    <n v="9326.14"/>
    <n v="6.34"/>
    <n v="1113"/>
    <n v="6032.46"/>
    <n v="5.42"/>
    <n v="1941"/>
    <n v="13839.33"/>
    <n v="7.13"/>
    <n v="10575"/>
    <n v="48376.43"/>
    <x v="0"/>
    <x v="3"/>
    <n v="4.5746033096926713"/>
    <s v="Product1"/>
    <x v="0"/>
    <s v="Decline Year"/>
  </r>
  <r>
    <n v="2859"/>
    <d v="2018-04-12T00:00:00"/>
    <x v="8"/>
    <x v="10"/>
    <x v="10"/>
    <n v="1348"/>
    <n v="4273.16"/>
    <n v="3.17"/>
    <n v="349"/>
    <n v="2212.66"/>
    <n v="6.34"/>
    <n v="5857"/>
    <n v="31744.94"/>
    <n v="5.42"/>
    <n v="1705"/>
    <n v="12156.65"/>
    <n v="7.13"/>
    <n v="9259"/>
    <n v="50387.41"/>
    <x v="0"/>
    <x v="4"/>
    <n v="5.4419926557943628"/>
    <s v="Product3"/>
    <x v="0"/>
    <s v="Decline Year"/>
  </r>
  <r>
    <n v="2860"/>
    <d v="2018-04-13T00:00:00"/>
    <x v="8"/>
    <x v="10"/>
    <x v="10"/>
    <n v="604"/>
    <n v="1914.68"/>
    <n v="3.17"/>
    <n v="463"/>
    <n v="2935.42"/>
    <n v="6.34"/>
    <n v="896"/>
    <n v="4856.32"/>
    <n v="5.42"/>
    <n v="1456"/>
    <n v="10381.280000000001"/>
    <n v="7.1300000000000008"/>
    <n v="3419"/>
    <n v="20087.7"/>
    <x v="0"/>
    <x v="5"/>
    <n v="5.8753144194208833"/>
    <s v="Product4"/>
    <x v="1"/>
    <s v="Decline Year"/>
  </r>
  <r>
    <n v="2861"/>
    <d v="2018-04-14T00:00:00"/>
    <x v="8"/>
    <x v="10"/>
    <x v="10"/>
    <n v="6573"/>
    <n v="20836.41"/>
    <n v="3.17"/>
    <n v="1578"/>
    <n v="10004.52"/>
    <n v="6.34"/>
    <n v="1909"/>
    <n v="10346.780000000001"/>
    <n v="5.42"/>
    <n v="1937"/>
    <n v="13810.81"/>
    <n v="7.13"/>
    <n v="11997"/>
    <n v="54998.52"/>
    <x v="0"/>
    <x v="6"/>
    <n v="4.584356089022255"/>
    <s v="Product1"/>
    <x v="0"/>
    <s v="Decline Year"/>
  </r>
  <r>
    <n v="2862"/>
    <d v="2018-04-15T00:00:00"/>
    <x v="8"/>
    <x v="10"/>
    <x v="10"/>
    <n v="2269"/>
    <n v="7192.73"/>
    <n v="3.17"/>
    <n v="1148"/>
    <n v="7278.32"/>
    <n v="6.34"/>
    <n v="1848"/>
    <n v="10016.16"/>
    <n v="5.42"/>
    <n v="1118"/>
    <n v="7971.34"/>
    <n v="7.13"/>
    <n v="6383"/>
    <n v="32458.55"/>
    <x v="0"/>
    <x v="0"/>
    <n v="5.0851558828137238"/>
    <s v="Product3"/>
    <x v="1"/>
    <s v="Decline Year"/>
  </r>
  <r>
    <n v="2863"/>
    <d v="2018-04-16T00:00:00"/>
    <x v="8"/>
    <x v="10"/>
    <x v="10"/>
    <n v="5568"/>
    <n v="17650.560000000001"/>
    <n v="3.17"/>
    <n v="1216"/>
    <n v="7709.44"/>
    <n v="6.34"/>
    <n v="4503"/>
    <n v="24406.26"/>
    <n v="5.42"/>
    <n v="544"/>
    <n v="3878.72"/>
    <n v="7.13"/>
    <n v="11831"/>
    <n v="53644.98"/>
    <x v="0"/>
    <x v="1"/>
    <n v="4.5342726734849128"/>
    <s v="Product3"/>
    <x v="0"/>
    <s v="Decline Year"/>
  </r>
  <r>
    <n v="2864"/>
    <d v="2018-04-17T00:00:00"/>
    <x v="8"/>
    <x v="10"/>
    <x v="10"/>
    <n v="7435"/>
    <n v="23568.95"/>
    <n v="3.17"/>
    <n v="3348"/>
    <n v="21226.32"/>
    <n v="6.34"/>
    <n v="5655"/>
    <n v="30650.1"/>
    <n v="5.42"/>
    <n v="570"/>
    <n v="4064.1"/>
    <n v="7.13"/>
    <n v="17008"/>
    <n v="79509.47"/>
    <x v="0"/>
    <x v="2"/>
    <n v="4.6748277281279398"/>
    <s v="Product3"/>
    <x v="2"/>
    <s v="Decline Year"/>
  </r>
  <r>
    <n v="2865"/>
    <d v="2018-04-18T00:00:00"/>
    <x v="8"/>
    <x v="10"/>
    <x v="10"/>
    <n v="4179"/>
    <n v="13247.43"/>
    <n v="3.17"/>
    <n v="3487"/>
    <n v="22107.58"/>
    <n v="6.3400000000000007"/>
    <n v="3216"/>
    <n v="17430.72"/>
    <n v="5.42"/>
    <n v="1937"/>
    <n v="13810.81"/>
    <n v="7.13"/>
    <n v="12819"/>
    <n v="66596.539999999994"/>
    <x v="0"/>
    <x v="3"/>
    <n v="5.1951431468913327"/>
    <s v="Product2"/>
    <x v="0"/>
    <s v="Decline Year"/>
  </r>
  <r>
    <n v="2866"/>
    <d v="2018-04-19T00:00:00"/>
    <x v="8"/>
    <x v="10"/>
    <x v="10"/>
    <n v="5976"/>
    <n v="18943.919999999998"/>
    <n v="3.17"/>
    <n v="2656"/>
    <n v="16839.04"/>
    <n v="6.3400000000000007"/>
    <n v="2600"/>
    <n v="14092"/>
    <n v="5.42"/>
    <n v="1910"/>
    <n v="13618.3"/>
    <n v="7.13"/>
    <n v="13142"/>
    <n v="63493.26"/>
    <x v="0"/>
    <x v="4"/>
    <n v="4.8313239993912651"/>
    <s v="Product1"/>
    <x v="0"/>
    <s v="Decline Year"/>
  </r>
  <r>
    <n v="2867"/>
    <d v="2018-04-20T00:00:00"/>
    <x v="8"/>
    <x v="10"/>
    <x v="10"/>
    <n v="6482"/>
    <n v="20547.939999999999"/>
    <n v="3.17"/>
    <n v="3518"/>
    <n v="22304.12"/>
    <n v="6.34"/>
    <n v="4904"/>
    <n v="26579.68"/>
    <n v="5.42"/>
    <n v="991"/>
    <n v="7065.83"/>
    <n v="7.13"/>
    <n v="15895"/>
    <n v="76497.570000000007"/>
    <x v="0"/>
    <x v="5"/>
    <n v="4.8126813463353262"/>
    <s v="Product3"/>
    <x v="2"/>
    <s v="Decline Year"/>
  </r>
  <r>
    <n v="2868"/>
    <d v="2018-04-21T00:00:00"/>
    <x v="8"/>
    <x v="10"/>
    <x v="10"/>
    <n v="5455"/>
    <n v="17292.349999999999"/>
    <n v="3.17"/>
    <n v="470"/>
    <n v="2979.8"/>
    <n v="6.3400000000000007"/>
    <n v="3844"/>
    <n v="20834.48"/>
    <n v="5.42"/>
    <n v="654"/>
    <n v="4663.0200000000004"/>
    <n v="7.1300000000000008"/>
    <n v="10423"/>
    <n v="45769.65"/>
    <x v="0"/>
    <x v="6"/>
    <n v="4.3912165403434713"/>
    <s v="Product3"/>
    <x v="0"/>
    <s v="Decline Year"/>
  </r>
  <r>
    <n v="2869"/>
    <d v="2018-04-22T00:00:00"/>
    <x v="8"/>
    <x v="10"/>
    <x v="10"/>
    <n v="2881"/>
    <n v="9132.77"/>
    <n v="3.17"/>
    <n v="2904"/>
    <n v="18411.36"/>
    <n v="6.34"/>
    <n v="955"/>
    <n v="5176.1000000000004"/>
    <n v="5.4200000000000008"/>
    <n v="427"/>
    <n v="3044.51"/>
    <n v="7.1300000000000008"/>
    <n v="7167"/>
    <n v="35764.74"/>
    <x v="0"/>
    <x v="0"/>
    <n v="4.9901967350355791"/>
    <s v="Product2"/>
    <x v="1"/>
    <s v="Decline Year"/>
  </r>
  <r>
    <n v="2870"/>
    <d v="2018-04-23T00:00:00"/>
    <x v="8"/>
    <x v="10"/>
    <x v="10"/>
    <n v="2460"/>
    <n v="7798.2"/>
    <n v="3.17"/>
    <n v="1657"/>
    <n v="10505.38"/>
    <n v="6.34"/>
    <n v="5496"/>
    <n v="29788.32"/>
    <n v="5.42"/>
    <n v="1665"/>
    <n v="11871.45"/>
    <n v="7.1300000000000008"/>
    <n v="11278"/>
    <n v="59963.35"/>
    <x v="0"/>
    <x v="1"/>
    <n v="5.3168425252704381"/>
    <s v="Product3"/>
    <x v="0"/>
    <s v="Decline Year"/>
  </r>
  <r>
    <n v="2871"/>
    <d v="2018-04-24T00:00:00"/>
    <x v="8"/>
    <x v="10"/>
    <x v="10"/>
    <n v="2899"/>
    <n v="9189.83"/>
    <n v="3.17"/>
    <n v="591"/>
    <n v="3746.94"/>
    <n v="6.34"/>
    <n v="3995"/>
    <n v="21652.9"/>
    <n v="5.42"/>
    <n v="836"/>
    <n v="5960.68"/>
    <n v="7.1300000000000008"/>
    <n v="8321"/>
    <n v="40550.35"/>
    <x v="0"/>
    <x v="2"/>
    <n v="4.873254416536474"/>
    <s v="Product3"/>
    <x v="0"/>
    <s v="Decline Year"/>
  </r>
  <r>
    <n v="2872"/>
    <d v="2018-04-25T00:00:00"/>
    <x v="8"/>
    <x v="10"/>
    <x v="10"/>
    <n v="733"/>
    <n v="2323.61"/>
    <n v="3.17"/>
    <n v="3576"/>
    <n v="22671.84"/>
    <n v="6.34"/>
    <n v="837"/>
    <n v="4536.54"/>
    <n v="5.42"/>
    <n v="1467"/>
    <n v="10459.709999999999"/>
    <n v="7.129999999999999"/>
    <n v="6613"/>
    <n v="39991.699999999997"/>
    <x v="0"/>
    <x v="3"/>
    <n v="6.0474368667775593"/>
    <s v="Product2"/>
    <x v="1"/>
    <s v="Decline Year"/>
  </r>
  <r>
    <n v="2873"/>
    <d v="2018-04-26T00:00:00"/>
    <x v="8"/>
    <x v="10"/>
    <x v="10"/>
    <n v="2786"/>
    <n v="8831.6200000000008"/>
    <n v="3.17"/>
    <n v="3564"/>
    <n v="22595.759999999998"/>
    <n v="6.34"/>
    <n v="1104"/>
    <n v="5983.68"/>
    <n v="5.42"/>
    <n v="1622"/>
    <n v="11564.86"/>
    <n v="7.1300000000000008"/>
    <n v="9076"/>
    <n v="48975.92"/>
    <x v="0"/>
    <x v="4"/>
    <n v="5.3962009695901276"/>
    <s v="Product2"/>
    <x v="0"/>
    <s v="Decline Year"/>
  </r>
  <r>
    <n v="2874"/>
    <d v="2018-04-27T00:00:00"/>
    <x v="8"/>
    <x v="10"/>
    <x v="10"/>
    <n v="2071"/>
    <n v="6565.07"/>
    <n v="3.17"/>
    <n v="3237"/>
    <n v="20522.580000000002"/>
    <n v="6.3400000000000007"/>
    <n v="462"/>
    <n v="2504.04"/>
    <n v="5.42"/>
    <n v="785"/>
    <n v="5597.05"/>
    <n v="7.13"/>
    <n v="6555"/>
    <n v="35188.74"/>
    <x v="0"/>
    <x v="5"/>
    <n v="5.368228832951945"/>
    <s v="Product2"/>
    <x v="1"/>
    <s v="Decline Year"/>
  </r>
  <r>
    <n v="2875"/>
    <d v="2018-04-28T00:00:00"/>
    <x v="8"/>
    <x v="10"/>
    <x v="10"/>
    <n v="6061"/>
    <n v="19213.37"/>
    <n v="3.17"/>
    <n v="3965"/>
    <n v="25138.1"/>
    <n v="6.34"/>
    <n v="1259"/>
    <n v="6823.78"/>
    <n v="5.42"/>
    <n v="1788"/>
    <n v="12748.44"/>
    <n v="7.13"/>
    <n v="13073"/>
    <n v="63923.69"/>
    <x v="0"/>
    <x v="6"/>
    <n v="4.8897491012009491"/>
    <s v="Product2"/>
    <x v="0"/>
    <s v="Decline Year"/>
  </r>
  <r>
    <n v="2876"/>
    <d v="2018-04-29T00:00:00"/>
    <x v="8"/>
    <x v="10"/>
    <x v="10"/>
    <n v="5665"/>
    <n v="17958.05"/>
    <n v="3.17"/>
    <n v="2708"/>
    <n v="17168.72"/>
    <n v="6.3400000000000007"/>
    <n v="2015"/>
    <n v="10921.3"/>
    <n v="5.42"/>
    <n v="1385"/>
    <n v="9875.0499999999993"/>
    <n v="7.13"/>
    <n v="11773"/>
    <n v="55923.12"/>
    <x v="0"/>
    <x v="0"/>
    <n v="4.7501163679605884"/>
    <s v="Product1"/>
    <x v="0"/>
    <s v="Decline Year"/>
  </r>
  <r>
    <n v="2877"/>
    <d v="2018-04-30T00:00:00"/>
    <x v="8"/>
    <x v="10"/>
    <x v="10"/>
    <n v="7089"/>
    <n v="22472.13"/>
    <n v="3.17"/>
    <n v="2339"/>
    <n v="14829.26"/>
    <n v="6.34"/>
    <n v="4209"/>
    <n v="22812.78"/>
    <n v="5.42"/>
    <n v="1296"/>
    <n v="9240.48"/>
    <n v="7.13"/>
    <n v="14933"/>
    <n v="69354.649999999994"/>
    <x v="0"/>
    <x v="1"/>
    <n v="4.6443882675952581"/>
    <s v="Product3"/>
    <x v="0"/>
    <s v="Decline Year"/>
  </r>
  <r>
    <n v="2878"/>
    <d v="2018-05-01T00:00:00"/>
    <x v="8"/>
    <x v="11"/>
    <x v="11"/>
    <n v="1526"/>
    <n v="4837.42"/>
    <n v="3.17"/>
    <n v="1243"/>
    <n v="7880.62"/>
    <n v="6.34"/>
    <n v="4093"/>
    <n v="22184.06"/>
    <n v="5.42"/>
    <n v="1334"/>
    <n v="9511.42"/>
    <n v="7.13"/>
    <n v="8196"/>
    <n v="44413.52"/>
    <x v="0"/>
    <x v="2"/>
    <n v="5.4189263055148853"/>
    <s v="Product3"/>
    <x v="0"/>
    <s v="Decline Year"/>
  </r>
  <r>
    <n v="2879"/>
    <d v="2018-05-02T00:00:00"/>
    <x v="8"/>
    <x v="11"/>
    <x v="11"/>
    <n v="4661"/>
    <n v="14775.37"/>
    <n v="3.17"/>
    <n v="1471"/>
    <n v="9326.14"/>
    <n v="6.34"/>
    <n v="5539"/>
    <n v="30021.38"/>
    <n v="5.42"/>
    <n v="1205"/>
    <n v="8591.65"/>
    <n v="7.13"/>
    <n v="12876"/>
    <n v="62714.54"/>
    <x v="0"/>
    <x v="3"/>
    <n v="4.8706539297918612"/>
    <s v="Product3"/>
    <x v="0"/>
    <s v="Decline Year"/>
  </r>
  <r>
    <n v="2880"/>
    <d v="2018-05-03T00:00:00"/>
    <x v="8"/>
    <x v="11"/>
    <x v="11"/>
    <n v="6551"/>
    <n v="20766.669999999998"/>
    <n v="3.17"/>
    <n v="1940"/>
    <n v="12299.6"/>
    <n v="6.34"/>
    <n v="5788"/>
    <n v="31370.959999999999"/>
    <n v="5.42"/>
    <n v="602"/>
    <n v="4292.26"/>
    <n v="7.1300000000000008"/>
    <n v="14881"/>
    <n v="68729.490000000005"/>
    <x v="0"/>
    <x v="4"/>
    <n v="4.6186069484577654"/>
    <s v="Product3"/>
    <x v="0"/>
    <s v="Decline Year"/>
  </r>
  <r>
    <n v="2881"/>
    <d v="2018-05-04T00:00:00"/>
    <x v="8"/>
    <x v="11"/>
    <x v="11"/>
    <n v="7362"/>
    <n v="23337.54"/>
    <n v="3.17"/>
    <n v="2781"/>
    <n v="17631.54"/>
    <n v="6.3400000000000007"/>
    <n v="4759"/>
    <n v="25793.78"/>
    <n v="5.42"/>
    <n v="1067"/>
    <n v="7607.71"/>
    <n v="7.13"/>
    <n v="15969"/>
    <n v="74370.570000000007"/>
    <x v="0"/>
    <x v="5"/>
    <n v="4.6571839188427582"/>
    <s v="Product3"/>
    <x v="2"/>
    <s v="Decline Year"/>
  </r>
  <r>
    <n v="2882"/>
    <d v="2018-05-05T00:00:00"/>
    <x v="8"/>
    <x v="11"/>
    <x v="11"/>
    <n v="7507"/>
    <n v="23797.19"/>
    <n v="3.17"/>
    <n v="727"/>
    <n v="4609.18"/>
    <n v="6.3400000000000007"/>
    <n v="3169"/>
    <n v="17175.98"/>
    <n v="5.42"/>
    <n v="1747"/>
    <n v="12456.11"/>
    <n v="7.13"/>
    <n v="13150"/>
    <n v="58038.46"/>
    <x v="0"/>
    <x v="6"/>
    <n v="4.4135711026615967"/>
    <s v="Product1"/>
    <x v="0"/>
    <s v="Decline Year"/>
  </r>
  <r>
    <n v="2883"/>
    <d v="2018-05-06T00:00:00"/>
    <x v="8"/>
    <x v="11"/>
    <x v="11"/>
    <n v="1107"/>
    <n v="3509.19"/>
    <n v="3.17"/>
    <n v="1296"/>
    <n v="8216.64"/>
    <n v="6.34"/>
    <n v="1553"/>
    <n v="8417.26"/>
    <n v="5.42"/>
    <n v="1188"/>
    <n v="8470.44"/>
    <n v="7.1300000000000008"/>
    <n v="5144"/>
    <n v="28613.53"/>
    <x v="0"/>
    <x v="0"/>
    <n v="5.5625058320373251"/>
    <s v="Product4"/>
    <x v="1"/>
    <s v="Decline Year"/>
  </r>
  <r>
    <n v="2884"/>
    <d v="2018-05-07T00:00:00"/>
    <x v="8"/>
    <x v="11"/>
    <x v="11"/>
    <n v="7170"/>
    <n v="22728.9"/>
    <n v="3.17"/>
    <n v="2336"/>
    <n v="14810.24"/>
    <n v="6.34"/>
    <n v="3558"/>
    <n v="19284.36"/>
    <n v="5.42"/>
    <n v="532"/>
    <n v="3793.16"/>
    <n v="7.13"/>
    <n v="13596"/>
    <n v="60616.66"/>
    <x v="0"/>
    <x v="1"/>
    <n v="4.4584186525448661"/>
    <s v="Product1"/>
    <x v="0"/>
    <s v="Decline Year"/>
  </r>
  <r>
    <n v="2885"/>
    <d v="2018-05-08T00:00:00"/>
    <x v="8"/>
    <x v="11"/>
    <x v="11"/>
    <n v="7017"/>
    <n v="22243.89"/>
    <n v="3.17"/>
    <n v="2608"/>
    <n v="16534.72"/>
    <n v="6.3400000000000007"/>
    <n v="285"/>
    <n v="1544.7"/>
    <n v="5.42"/>
    <n v="421"/>
    <n v="3001.73"/>
    <n v="7.13"/>
    <n v="10331"/>
    <n v="43325.04"/>
    <x v="0"/>
    <x v="2"/>
    <n v="4.1936927693350112"/>
    <s v="Product1"/>
    <x v="0"/>
    <s v="Decline Year"/>
  </r>
  <r>
    <n v="2886"/>
    <d v="2018-05-09T00:00:00"/>
    <x v="8"/>
    <x v="11"/>
    <x v="11"/>
    <n v="2034"/>
    <n v="6447.78"/>
    <n v="3.17"/>
    <n v="606"/>
    <n v="3842.04"/>
    <n v="6.34"/>
    <n v="345"/>
    <n v="1869.9"/>
    <n v="5.42"/>
    <n v="251"/>
    <n v="1789.63"/>
    <n v="7.1300000000000008"/>
    <n v="3236"/>
    <n v="13949.35"/>
    <x v="0"/>
    <x v="3"/>
    <n v="4.3106767614338688"/>
    <s v="Product1"/>
    <x v="1"/>
    <s v="Decline Year"/>
  </r>
  <r>
    <n v="2887"/>
    <d v="2018-05-10T00:00:00"/>
    <x v="8"/>
    <x v="11"/>
    <x v="11"/>
    <n v="2640"/>
    <n v="8368.7999999999993"/>
    <n v="3.17"/>
    <n v="445"/>
    <n v="2821.3"/>
    <n v="6.3400000000000007"/>
    <n v="849"/>
    <n v="4601.58"/>
    <n v="5.42"/>
    <n v="831"/>
    <n v="5925.03"/>
    <n v="7.13"/>
    <n v="4765"/>
    <n v="21716.71"/>
    <x v="0"/>
    <x v="4"/>
    <n v="4.5575466946484786"/>
    <s v="Product1"/>
    <x v="1"/>
    <s v="Decline Year"/>
  </r>
  <r>
    <n v="2888"/>
    <d v="2018-05-11T00:00:00"/>
    <x v="8"/>
    <x v="11"/>
    <x v="11"/>
    <n v="7990"/>
    <n v="25328.3"/>
    <n v="3.17"/>
    <n v="3664"/>
    <n v="23229.759999999998"/>
    <n v="6.34"/>
    <n v="3091"/>
    <n v="16753.22"/>
    <n v="5.4200000000000008"/>
    <n v="526"/>
    <n v="3750.38"/>
    <n v="7.13"/>
    <n v="15271"/>
    <n v="69061.66"/>
    <x v="0"/>
    <x v="5"/>
    <n v="4.5224058673302343"/>
    <s v="Product1"/>
    <x v="0"/>
    <s v="Decline Year"/>
  </r>
  <r>
    <n v="2889"/>
    <d v="2018-05-12T00:00:00"/>
    <x v="8"/>
    <x v="11"/>
    <x v="11"/>
    <n v="6691"/>
    <n v="21210.47"/>
    <n v="3.17"/>
    <n v="3329"/>
    <n v="21105.86"/>
    <n v="6.34"/>
    <n v="5245"/>
    <n v="28427.9"/>
    <n v="5.42"/>
    <n v="1075"/>
    <n v="7664.75"/>
    <n v="7.13"/>
    <n v="16340"/>
    <n v="78408.98"/>
    <x v="0"/>
    <x v="6"/>
    <n v="4.7985911872705014"/>
    <s v="Product3"/>
    <x v="2"/>
    <s v="Decline Year"/>
  </r>
  <r>
    <n v="2890"/>
    <d v="2018-05-13T00:00:00"/>
    <x v="8"/>
    <x v="11"/>
    <x v="11"/>
    <n v="7426"/>
    <n v="23540.42"/>
    <n v="3.17"/>
    <n v="959"/>
    <n v="6080.06"/>
    <n v="6.3400000000000007"/>
    <n v="2329"/>
    <n v="12623.18"/>
    <n v="5.42"/>
    <n v="1412"/>
    <n v="10067.56"/>
    <n v="7.13"/>
    <n v="12126"/>
    <n v="52311.22"/>
    <x v="0"/>
    <x v="0"/>
    <n v="4.313971631205674"/>
    <s v="Product1"/>
    <x v="0"/>
    <s v="Decline Year"/>
  </r>
  <r>
    <n v="2891"/>
    <d v="2018-05-14T00:00:00"/>
    <x v="8"/>
    <x v="11"/>
    <x v="11"/>
    <n v="6590"/>
    <n v="20890.3"/>
    <n v="3.17"/>
    <n v="2825"/>
    <n v="17910.5"/>
    <n v="6.34"/>
    <n v="5138"/>
    <n v="27847.96"/>
    <n v="5.42"/>
    <n v="979"/>
    <n v="6980.27"/>
    <n v="7.1300000000000008"/>
    <n v="15532"/>
    <n v="73629.03"/>
    <x v="0"/>
    <x v="1"/>
    <n v="4.7404732165851149"/>
    <s v="Product3"/>
    <x v="2"/>
    <s v="Decline Year"/>
  </r>
  <r>
    <n v="2892"/>
    <d v="2018-05-15T00:00:00"/>
    <x v="8"/>
    <x v="11"/>
    <x v="11"/>
    <n v="542"/>
    <n v="1718.14"/>
    <n v="3.17"/>
    <n v="2551"/>
    <n v="16173.34"/>
    <n v="6.34"/>
    <n v="5605"/>
    <n v="30379.1"/>
    <n v="5.42"/>
    <n v="652"/>
    <n v="4648.76"/>
    <n v="7.13"/>
    <n v="9350"/>
    <n v="52919.34"/>
    <x v="0"/>
    <x v="2"/>
    <n v="5.6598224598930473"/>
    <s v="Product3"/>
    <x v="0"/>
    <s v="Decline Year"/>
  </r>
  <r>
    <n v="2893"/>
    <d v="2018-05-16T00:00:00"/>
    <x v="8"/>
    <x v="11"/>
    <x v="11"/>
    <n v="4705"/>
    <n v="14914.85"/>
    <n v="3.17"/>
    <n v="1566"/>
    <n v="9928.44"/>
    <n v="6.3400000000000007"/>
    <n v="5453"/>
    <n v="29555.26"/>
    <n v="5.42"/>
    <n v="1162"/>
    <n v="8285.06"/>
    <n v="7.13"/>
    <n v="12886"/>
    <n v="62683.61"/>
    <x v="0"/>
    <x v="3"/>
    <n v="4.8644738475865283"/>
    <s v="Product3"/>
    <x v="0"/>
    <s v="Decline Year"/>
  </r>
  <r>
    <n v="2894"/>
    <d v="2018-05-17T00:00:00"/>
    <x v="8"/>
    <x v="11"/>
    <x v="11"/>
    <n v="3842"/>
    <n v="12179.14"/>
    <n v="3.17"/>
    <n v="598"/>
    <n v="3791.32"/>
    <n v="6.34"/>
    <n v="2696"/>
    <n v="14612.32"/>
    <n v="5.42"/>
    <n v="1322"/>
    <n v="9425.86"/>
    <n v="7.1300000000000008"/>
    <n v="8458"/>
    <n v="40008.639999999999"/>
    <x v="0"/>
    <x v="4"/>
    <n v="4.7302719318987938"/>
    <s v="Product3"/>
    <x v="0"/>
    <s v="Decline Year"/>
  </r>
  <r>
    <n v="2895"/>
    <d v="2018-05-18T00:00:00"/>
    <x v="8"/>
    <x v="11"/>
    <x v="11"/>
    <n v="7941"/>
    <n v="25172.97"/>
    <n v="3.17"/>
    <n v="3845"/>
    <n v="24377.3"/>
    <n v="6.34"/>
    <n v="5784"/>
    <n v="31349.279999999999"/>
    <n v="5.42"/>
    <n v="1037"/>
    <n v="7393.81"/>
    <n v="7.1300000000000008"/>
    <n v="18607"/>
    <n v="88293.36"/>
    <x v="0"/>
    <x v="5"/>
    <n v="4.7451690224109209"/>
    <s v="Product3"/>
    <x v="2"/>
    <s v="Decline Year"/>
  </r>
  <r>
    <n v="2896"/>
    <d v="2018-05-19T00:00:00"/>
    <x v="8"/>
    <x v="11"/>
    <x v="11"/>
    <n v="7843"/>
    <n v="24862.31"/>
    <n v="3.17"/>
    <n v="1946"/>
    <n v="12337.64"/>
    <n v="6.34"/>
    <n v="2819"/>
    <n v="15278.98"/>
    <n v="5.42"/>
    <n v="307"/>
    <n v="2188.91"/>
    <n v="7.13"/>
    <n v="12915"/>
    <n v="54667.839999999997"/>
    <x v="0"/>
    <x v="6"/>
    <n v="4.2328950832365466"/>
    <s v="Product1"/>
    <x v="0"/>
    <s v="Decline Year"/>
  </r>
  <r>
    <n v="2897"/>
    <d v="2018-05-20T00:00:00"/>
    <x v="8"/>
    <x v="11"/>
    <x v="11"/>
    <n v="3360"/>
    <n v="10651.2"/>
    <n v="3.17"/>
    <n v="654"/>
    <n v="4146.3599999999997"/>
    <n v="6.34"/>
    <n v="4640"/>
    <n v="25148.799999999999"/>
    <n v="5.42"/>
    <n v="739"/>
    <n v="5269.07"/>
    <n v="7.13"/>
    <n v="9393"/>
    <n v="45215.43"/>
    <x v="0"/>
    <x v="0"/>
    <n v="4.8137368252954325"/>
    <s v="Product3"/>
    <x v="0"/>
    <s v="Decline Year"/>
  </r>
  <r>
    <n v="2898"/>
    <d v="2018-05-21T00:00:00"/>
    <x v="8"/>
    <x v="11"/>
    <x v="11"/>
    <n v="4416"/>
    <n v="13998.72"/>
    <n v="3.17"/>
    <n v="1093"/>
    <n v="6929.62"/>
    <n v="6.34"/>
    <n v="5762"/>
    <n v="31230.04"/>
    <n v="5.42"/>
    <n v="1798"/>
    <n v="12819.74"/>
    <n v="7.13"/>
    <n v="13069"/>
    <n v="64978.12"/>
    <x v="0"/>
    <x v="1"/>
    <n v="4.9719274619328182"/>
    <s v="Product3"/>
    <x v="0"/>
    <s v="Decline Year"/>
  </r>
  <r>
    <n v="2899"/>
    <d v="2018-05-22T00:00:00"/>
    <x v="8"/>
    <x v="11"/>
    <x v="11"/>
    <n v="3535"/>
    <n v="11205.95"/>
    <n v="3.17"/>
    <n v="1781"/>
    <n v="11291.54"/>
    <n v="6.3400000000000007"/>
    <n v="4711"/>
    <n v="25533.62"/>
    <n v="5.42"/>
    <n v="1403"/>
    <n v="10003.39"/>
    <n v="7.13"/>
    <n v="11430"/>
    <n v="58034.5"/>
    <x v="0"/>
    <x v="2"/>
    <n v="5.0773840769903762"/>
    <s v="Product3"/>
    <x v="0"/>
    <s v="Decline Year"/>
  </r>
  <r>
    <n v="2900"/>
    <d v="2018-05-23T00:00:00"/>
    <x v="8"/>
    <x v="11"/>
    <x v="11"/>
    <n v="6589"/>
    <n v="20887.13"/>
    <n v="3.17"/>
    <n v="1990"/>
    <n v="12616.6"/>
    <n v="6.34"/>
    <n v="4953"/>
    <n v="26845.26"/>
    <n v="5.42"/>
    <n v="371"/>
    <n v="2645.23"/>
    <n v="7.13"/>
    <n v="13903"/>
    <n v="62994.22"/>
    <x v="0"/>
    <x v="3"/>
    <n v="4.5309803639502269"/>
    <s v="Product3"/>
    <x v="0"/>
    <s v="Decline Year"/>
  </r>
  <r>
    <n v="2901"/>
    <d v="2018-05-24T00:00:00"/>
    <x v="8"/>
    <x v="11"/>
    <x v="11"/>
    <n v="6254"/>
    <n v="19825.18"/>
    <n v="3.17"/>
    <n v="2937"/>
    <n v="18620.580000000002"/>
    <n v="6.3400000000000007"/>
    <n v="973"/>
    <n v="5273.66"/>
    <n v="5.42"/>
    <n v="1953"/>
    <n v="13924.89"/>
    <n v="7.13"/>
    <n v="12117"/>
    <n v="57644.31"/>
    <x v="0"/>
    <x v="4"/>
    <n v="4.7573087397870761"/>
    <s v="Product1"/>
    <x v="0"/>
    <s v="Decline Year"/>
  </r>
  <r>
    <n v="2902"/>
    <d v="2018-05-25T00:00:00"/>
    <x v="8"/>
    <x v="11"/>
    <x v="11"/>
    <n v="3926"/>
    <n v="12445.42"/>
    <n v="3.17"/>
    <n v="3014"/>
    <n v="19108.759999999998"/>
    <n v="6.34"/>
    <n v="941"/>
    <n v="5100.22"/>
    <n v="5.42"/>
    <n v="725"/>
    <n v="5169.25"/>
    <n v="7.13"/>
    <n v="8606"/>
    <n v="41823.65"/>
    <x v="0"/>
    <x v="5"/>
    <n v="4.8598245410178951"/>
    <s v="Product2"/>
    <x v="0"/>
    <s v="Decline Year"/>
  </r>
  <r>
    <n v="2903"/>
    <d v="2018-05-26T00:00:00"/>
    <x v="8"/>
    <x v="11"/>
    <x v="11"/>
    <n v="4332"/>
    <n v="13732.44"/>
    <n v="3.17"/>
    <n v="268"/>
    <n v="1699.12"/>
    <n v="6.34"/>
    <n v="5822"/>
    <n v="31555.24"/>
    <n v="5.42"/>
    <n v="1064"/>
    <n v="7586.32"/>
    <n v="7.13"/>
    <n v="11486"/>
    <n v="54573.120000000003"/>
    <x v="0"/>
    <x v="6"/>
    <n v="4.7512728539091071"/>
    <s v="Product3"/>
    <x v="0"/>
    <s v="Decline Year"/>
  </r>
  <r>
    <n v="2904"/>
    <d v="2018-05-27T00:00:00"/>
    <x v="8"/>
    <x v="11"/>
    <x v="11"/>
    <n v="6243"/>
    <n v="19790.310000000001"/>
    <n v="3.17"/>
    <n v="3328"/>
    <n v="21099.52"/>
    <n v="6.34"/>
    <n v="347"/>
    <n v="1880.74"/>
    <n v="5.42"/>
    <n v="544"/>
    <n v="3878.72"/>
    <n v="7.13"/>
    <n v="10462"/>
    <n v="46649.29"/>
    <x v="0"/>
    <x v="0"/>
    <n v="4.4589265914739054"/>
    <s v="Product2"/>
    <x v="0"/>
    <s v="Decline Year"/>
  </r>
  <r>
    <n v="2905"/>
    <d v="2018-05-28T00:00:00"/>
    <x v="8"/>
    <x v="11"/>
    <x v="11"/>
    <n v="907"/>
    <n v="2875.19"/>
    <n v="3.17"/>
    <n v="1988"/>
    <n v="12603.92"/>
    <n v="6.34"/>
    <n v="2156"/>
    <n v="11685.52"/>
    <n v="5.42"/>
    <n v="1544"/>
    <n v="11008.72"/>
    <n v="7.13"/>
    <n v="6595"/>
    <n v="38173.35"/>
    <x v="0"/>
    <x v="1"/>
    <n v="5.7882259287338895"/>
    <s v="Product2"/>
    <x v="1"/>
    <s v="Decline Year"/>
  </r>
  <r>
    <n v="2906"/>
    <d v="2018-05-29T00:00:00"/>
    <x v="8"/>
    <x v="11"/>
    <x v="11"/>
    <n v="1821"/>
    <n v="5772.57"/>
    <n v="3.17"/>
    <n v="3621"/>
    <n v="22957.14"/>
    <n v="6.34"/>
    <n v="1380"/>
    <n v="7479.6"/>
    <n v="5.42"/>
    <n v="857"/>
    <n v="6110.41"/>
    <n v="7.13"/>
    <n v="7679"/>
    <n v="42319.72"/>
    <x v="0"/>
    <x v="2"/>
    <n v="5.5110977991926031"/>
    <s v="Product2"/>
    <x v="0"/>
    <s v="Decline Year"/>
  </r>
  <r>
    <n v="2907"/>
    <d v="2018-05-30T00:00:00"/>
    <x v="8"/>
    <x v="11"/>
    <x v="11"/>
    <n v="4304"/>
    <n v="13643.68"/>
    <n v="3.17"/>
    <n v="512"/>
    <n v="3246.08"/>
    <n v="6.34"/>
    <n v="1991"/>
    <n v="10791.22"/>
    <n v="5.42"/>
    <n v="1846"/>
    <n v="13161.98"/>
    <n v="7.13"/>
    <n v="8653"/>
    <n v="40842.959999999999"/>
    <x v="0"/>
    <x v="3"/>
    <n v="4.7200924534843409"/>
    <s v="Product1"/>
    <x v="0"/>
    <s v="Decline Year"/>
  </r>
  <r>
    <n v="2908"/>
    <d v="2018-05-31T00:00:00"/>
    <x v="8"/>
    <x v="11"/>
    <x v="11"/>
    <n v="7728"/>
    <n v="24497.759999999998"/>
    <n v="3.17"/>
    <n v="3410"/>
    <n v="21619.4"/>
    <n v="6.3400000000000007"/>
    <n v="2764"/>
    <n v="14980.88"/>
    <n v="5.42"/>
    <n v="936"/>
    <n v="6673.68"/>
    <n v="7.13"/>
    <n v="14838"/>
    <n v="67771.72"/>
    <x v="0"/>
    <x v="4"/>
    <n v="4.5674430516242079"/>
    <s v="Product1"/>
    <x v="0"/>
    <s v="Decline Year"/>
  </r>
  <r>
    <n v="2909"/>
    <d v="2018-06-01T00:00:00"/>
    <x v="8"/>
    <x v="0"/>
    <x v="0"/>
    <n v="4581"/>
    <n v="14521.77"/>
    <n v="3.17"/>
    <n v="2430"/>
    <n v="15406.2"/>
    <n v="6.34"/>
    <n v="1369"/>
    <n v="7419.98"/>
    <n v="5.42"/>
    <n v="639"/>
    <n v="4556.07"/>
    <n v="7.13"/>
    <n v="9019"/>
    <n v="41904.019999999997"/>
    <x v="0"/>
    <x v="5"/>
    <n v="4.6461935913072399"/>
    <s v="Product2"/>
    <x v="0"/>
    <s v="Decline Year"/>
  </r>
  <r>
    <n v="2910"/>
    <d v="2018-06-02T00:00:00"/>
    <x v="8"/>
    <x v="0"/>
    <x v="0"/>
    <n v="3613"/>
    <n v="11453.21"/>
    <n v="3.17"/>
    <n v="325"/>
    <n v="2060.5"/>
    <n v="6.34"/>
    <n v="738"/>
    <n v="3999.96"/>
    <n v="5.42"/>
    <n v="874"/>
    <n v="6231.62"/>
    <n v="7.13"/>
    <n v="5550"/>
    <n v="23745.29"/>
    <x v="0"/>
    <x v="6"/>
    <n v="4.2784306306306306"/>
    <s v="Product1"/>
    <x v="1"/>
    <s v="Decline Year"/>
  </r>
  <r>
    <n v="2911"/>
    <d v="2018-06-03T00:00:00"/>
    <x v="8"/>
    <x v="0"/>
    <x v="0"/>
    <n v="3032"/>
    <n v="9611.44"/>
    <n v="3.17"/>
    <n v="967"/>
    <n v="6130.78"/>
    <n v="6.34"/>
    <n v="4679"/>
    <n v="25360.18"/>
    <n v="5.42"/>
    <n v="929"/>
    <n v="6623.77"/>
    <n v="7.1300000000000008"/>
    <n v="9607"/>
    <n v="47726.17"/>
    <x v="0"/>
    <x v="0"/>
    <n v="4.9678536483813884"/>
    <s v="Product3"/>
    <x v="0"/>
    <s v="Decline Year"/>
  </r>
  <r>
    <n v="2912"/>
    <d v="2018-06-04T00:00:00"/>
    <x v="8"/>
    <x v="0"/>
    <x v="0"/>
    <n v="7384"/>
    <n v="23407.279999999999"/>
    <n v="3.17"/>
    <n v="3040"/>
    <n v="19273.599999999999"/>
    <n v="6.34"/>
    <n v="5870"/>
    <n v="31815.4"/>
    <n v="5.42"/>
    <n v="364"/>
    <n v="2595.3200000000002"/>
    <n v="7.1300000000000008"/>
    <n v="16658"/>
    <n v="77091.600000000006"/>
    <x v="0"/>
    <x v="1"/>
    <n v="4.6279025093048389"/>
    <s v="Product3"/>
    <x v="2"/>
    <s v="Decline Year"/>
  </r>
  <r>
    <n v="2913"/>
    <d v="2018-06-05T00:00:00"/>
    <x v="8"/>
    <x v="0"/>
    <x v="0"/>
    <n v="6030"/>
    <n v="19115.099999999999"/>
    <n v="3.17"/>
    <n v="329"/>
    <n v="2085.86"/>
    <n v="6.3400000000000007"/>
    <n v="5291"/>
    <n v="28677.22"/>
    <n v="5.42"/>
    <n v="1459"/>
    <n v="10402.67"/>
    <n v="7.13"/>
    <n v="13109"/>
    <n v="60280.85"/>
    <x v="0"/>
    <x v="2"/>
    <n v="4.5984323747044016"/>
    <s v="Product3"/>
    <x v="0"/>
    <s v="Decline Year"/>
  </r>
  <r>
    <n v="2914"/>
    <d v="2018-06-06T00:00:00"/>
    <x v="8"/>
    <x v="0"/>
    <x v="0"/>
    <n v="794"/>
    <n v="2516.98"/>
    <n v="3.17"/>
    <n v="2478"/>
    <n v="15710.52"/>
    <n v="6.34"/>
    <n v="3893"/>
    <n v="21100.06"/>
    <n v="5.42"/>
    <n v="1623"/>
    <n v="11571.99"/>
    <n v="7.13"/>
    <n v="8788"/>
    <n v="50899.55"/>
    <x v="0"/>
    <x v="3"/>
    <n v="5.7919378698224859"/>
    <s v="Product3"/>
    <x v="0"/>
    <s v="Decline Year"/>
  </r>
  <r>
    <n v="2915"/>
    <d v="2018-06-07T00:00:00"/>
    <x v="8"/>
    <x v="0"/>
    <x v="0"/>
    <n v="6775"/>
    <n v="21476.75"/>
    <n v="3.17"/>
    <n v="2350"/>
    <n v="14899"/>
    <n v="6.34"/>
    <n v="5782"/>
    <n v="31338.44"/>
    <n v="5.42"/>
    <n v="422"/>
    <n v="3008.86"/>
    <n v="7.13"/>
    <n v="15329"/>
    <n v="70723.05"/>
    <x v="0"/>
    <x v="4"/>
    <n v="4.6136766912388287"/>
    <s v="Product3"/>
    <x v="2"/>
    <s v="Decline Year"/>
  </r>
  <r>
    <n v="2916"/>
    <d v="2018-06-08T00:00:00"/>
    <x v="8"/>
    <x v="0"/>
    <x v="0"/>
    <n v="4001"/>
    <n v="12683.17"/>
    <n v="3.17"/>
    <n v="3520"/>
    <n v="22316.799999999999"/>
    <n v="6.34"/>
    <n v="4459"/>
    <n v="24167.78"/>
    <n v="5.42"/>
    <n v="1073"/>
    <n v="7650.49"/>
    <n v="7.13"/>
    <n v="13053"/>
    <n v="66818.240000000005"/>
    <x v="0"/>
    <x v="5"/>
    <n v="5.1189948670803647"/>
    <s v="Product3"/>
    <x v="0"/>
    <s v="Decline Year"/>
  </r>
  <r>
    <n v="2917"/>
    <d v="2018-06-09T00:00:00"/>
    <x v="8"/>
    <x v="0"/>
    <x v="0"/>
    <n v="5410"/>
    <n v="17149.7"/>
    <n v="3.17"/>
    <n v="2647"/>
    <n v="16781.98"/>
    <n v="6.34"/>
    <n v="672"/>
    <n v="3642.24"/>
    <n v="5.42"/>
    <n v="1414"/>
    <n v="10081.82"/>
    <n v="7.13"/>
    <n v="10143"/>
    <n v="47655.74"/>
    <x v="0"/>
    <x v="6"/>
    <n v="4.6983870649709161"/>
    <s v="Product1"/>
    <x v="0"/>
    <s v="Decline Year"/>
  </r>
  <r>
    <n v="2918"/>
    <d v="2018-06-10T00:00:00"/>
    <x v="8"/>
    <x v="0"/>
    <x v="0"/>
    <n v="2557"/>
    <n v="8105.69"/>
    <n v="3.17"/>
    <n v="889"/>
    <n v="5636.26"/>
    <n v="6.34"/>
    <n v="1195"/>
    <n v="6476.9"/>
    <n v="5.42"/>
    <n v="702"/>
    <n v="5005.26"/>
    <n v="7.13"/>
    <n v="5343"/>
    <n v="25224.11"/>
    <x v="0"/>
    <x v="0"/>
    <n v="4.7209638779711778"/>
    <s v="Product1"/>
    <x v="1"/>
    <s v="Decline Year"/>
  </r>
  <r>
    <n v="2919"/>
    <d v="2018-06-11T00:00:00"/>
    <x v="8"/>
    <x v="0"/>
    <x v="0"/>
    <n v="3956"/>
    <n v="12540.52"/>
    <n v="3.17"/>
    <n v="863"/>
    <n v="5471.42"/>
    <n v="6.34"/>
    <n v="1513"/>
    <n v="8200.4599999999991"/>
    <n v="5.419999999999999"/>
    <n v="1685"/>
    <n v="12014.05"/>
    <n v="7.13"/>
    <n v="8017"/>
    <n v="38226.449999999997"/>
    <x v="0"/>
    <x v="1"/>
    <n v="4.7681738805039284"/>
    <s v="Product1"/>
    <x v="1"/>
    <s v="Decline Year"/>
  </r>
  <r>
    <n v="2920"/>
    <d v="2018-06-12T00:00:00"/>
    <x v="8"/>
    <x v="0"/>
    <x v="0"/>
    <n v="1977"/>
    <n v="6267.09"/>
    <n v="3.17"/>
    <n v="2441"/>
    <n v="15475.94"/>
    <n v="6.34"/>
    <n v="4899"/>
    <n v="26552.58"/>
    <n v="5.42"/>
    <n v="1481"/>
    <n v="10559.53"/>
    <n v="7.1300000000000008"/>
    <n v="10798"/>
    <n v="58855.14"/>
    <x v="0"/>
    <x v="2"/>
    <n v="5.4505593628449711"/>
    <s v="Product3"/>
    <x v="0"/>
    <s v="Decline Year"/>
  </r>
  <r>
    <n v="2921"/>
    <d v="2018-06-13T00:00:00"/>
    <x v="8"/>
    <x v="0"/>
    <x v="0"/>
    <n v="5830"/>
    <n v="18481.099999999999"/>
    <n v="3.17"/>
    <n v="3644"/>
    <n v="23102.959999999999"/>
    <n v="6.34"/>
    <n v="1349"/>
    <n v="7311.58"/>
    <n v="5.42"/>
    <n v="1136"/>
    <n v="8099.68"/>
    <n v="7.13"/>
    <n v="11959"/>
    <n v="56995.32"/>
    <x v="0"/>
    <x v="3"/>
    <n v="4.7658934693536246"/>
    <s v="Product2"/>
    <x v="0"/>
    <s v="Decline Year"/>
  </r>
  <r>
    <n v="2922"/>
    <d v="2018-06-14T00:00:00"/>
    <x v="8"/>
    <x v="0"/>
    <x v="0"/>
    <n v="6520"/>
    <n v="20668.400000000001"/>
    <n v="3.17"/>
    <n v="2166"/>
    <n v="13732.44"/>
    <n v="6.34"/>
    <n v="2171"/>
    <n v="11766.82"/>
    <n v="5.42"/>
    <n v="422"/>
    <n v="3008.86"/>
    <n v="7.13"/>
    <n v="11279"/>
    <n v="49176.52"/>
    <x v="0"/>
    <x v="4"/>
    <n v="4.3600070928273782"/>
    <s v="Product1"/>
    <x v="0"/>
    <s v="Decline Year"/>
  </r>
  <r>
    <n v="2923"/>
    <d v="2018-06-15T00:00:00"/>
    <x v="8"/>
    <x v="0"/>
    <x v="0"/>
    <n v="6594"/>
    <n v="20902.98"/>
    <n v="3.17"/>
    <n v="636"/>
    <n v="4032.24"/>
    <n v="6.34"/>
    <n v="5675"/>
    <n v="30758.5"/>
    <n v="5.42"/>
    <n v="354"/>
    <n v="2524.02"/>
    <n v="7.13"/>
    <n v="13259"/>
    <n v="58217.74"/>
    <x v="0"/>
    <x v="5"/>
    <n v="4.3908092616336072"/>
    <s v="Product3"/>
    <x v="0"/>
    <s v="Decline Year"/>
  </r>
  <r>
    <n v="2924"/>
    <d v="2018-06-16T00:00:00"/>
    <x v="8"/>
    <x v="0"/>
    <x v="0"/>
    <n v="7106"/>
    <n v="22526.02"/>
    <n v="3.17"/>
    <n v="2640"/>
    <n v="16737.599999999999"/>
    <n v="6.34"/>
    <n v="2710"/>
    <n v="14688.2"/>
    <n v="5.42"/>
    <n v="758"/>
    <n v="5404.54"/>
    <n v="7.13"/>
    <n v="13214"/>
    <n v="59356.36"/>
    <x v="0"/>
    <x v="6"/>
    <n v="4.4919297714545179"/>
    <s v="Product1"/>
    <x v="0"/>
    <s v="Decline Year"/>
  </r>
  <r>
    <n v="2925"/>
    <d v="2018-06-17T00:00:00"/>
    <x v="8"/>
    <x v="0"/>
    <x v="0"/>
    <n v="7673"/>
    <n v="24323.41"/>
    <n v="3.17"/>
    <n v="1585"/>
    <n v="10048.9"/>
    <n v="6.34"/>
    <n v="1626"/>
    <n v="8812.92"/>
    <n v="5.42"/>
    <n v="446"/>
    <n v="3179.98"/>
    <n v="7.13"/>
    <n v="11330"/>
    <n v="46365.21"/>
    <x v="0"/>
    <x v="0"/>
    <n v="4.0922515445719325"/>
    <s v="Product1"/>
    <x v="0"/>
    <s v="Decline Year"/>
  </r>
  <r>
    <n v="2926"/>
    <d v="2018-06-18T00:00:00"/>
    <x v="8"/>
    <x v="0"/>
    <x v="0"/>
    <n v="4651"/>
    <n v="14743.67"/>
    <n v="3.17"/>
    <n v="1570"/>
    <n v="9953.7999999999993"/>
    <n v="6.34"/>
    <n v="457"/>
    <n v="2476.94"/>
    <n v="5.42"/>
    <n v="1740"/>
    <n v="12406.2"/>
    <n v="7.1300000000000008"/>
    <n v="8418"/>
    <n v="39580.61"/>
    <x v="0"/>
    <x v="1"/>
    <n v="4.7019018769303873"/>
    <s v="Product1"/>
    <x v="1"/>
    <s v="Decline Year"/>
  </r>
  <r>
    <n v="2927"/>
    <d v="2018-06-19T00:00:00"/>
    <x v="8"/>
    <x v="0"/>
    <x v="0"/>
    <n v="5348"/>
    <n v="16953.16"/>
    <n v="3.17"/>
    <n v="3046"/>
    <n v="19311.64"/>
    <n v="6.34"/>
    <n v="5813"/>
    <n v="31506.46"/>
    <n v="5.42"/>
    <n v="386"/>
    <n v="2752.18"/>
    <n v="7.13"/>
    <n v="14593"/>
    <n v="70523.44"/>
    <x v="0"/>
    <x v="2"/>
    <n v="4.832689645720551"/>
    <s v="Product3"/>
    <x v="2"/>
    <s v="Decline Year"/>
  </r>
  <r>
    <n v="2928"/>
    <d v="2018-06-20T00:00:00"/>
    <x v="8"/>
    <x v="0"/>
    <x v="0"/>
    <n v="862"/>
    <n v="2732.54"/>
    <n v="3.17"/>
    <n v="3379"/>
    <n v="21422.86"/>
    <n v="6.34"/>
    <n v="4801"/>
    <n v="26021.42"/>
    <n v="5.42"/>
    <n v="1239"/>
    <n v="8834.07"/>
    <n v="7.13"/>
    <n v="10281"/>
    <n v="59010.89"/>
    <x v="0"/>
    <x v="3"/>
    <n v="5.7398006030541779"/>
    <s v="Product3"/>
    <x v="0"/>
    <s v="Decline Year"/>
  </r>
  <r>
    <n v="2929"/>
    <d v="2018-06-21T00:00:00"/>
    <x v="8"/>
    <x v="0"/>
    <x v="0"/>
    <n v="6643"/>
    <n v="21058.31"/>
    <n v="3.17"/>
    <n v="426"/>
    <n v="2700.84"/>
    <n v="6.3400000000000007"/>
    <n v="3429"/>
    <n v="18585.18"/>
    <n v="5.42"/>
    <n v="1603"/>
    <n v="11429.39"/>
    <n v="7.13"/>
    <n v="12101"/>
    <n v="53773.72"/>
    <x v="0"/>
    <x v="4"/>
    <n v="4.4437418395173953"/>
    <s v="Product1"/>
    <x v="0"/>
    <s v="Decline Year"/>
  </r>
  <r>
    <n v="2930"/>
    <d v="2018-06-22T00:00:00"/>
    <x v="8"/>
    <x v="0"/>
    <x v="0"/>
    <n v="2778"/>
    <n v="8806.26"/>
    <n v="3.17"/>
    <n v="1185"/>
    <n v="7512.9"/>
    <n v="6.34"/>
    <n v="1068"/>
    <n v="5788.56"/>
    <n v="5.4200000000000008"/>
    <n v="1341"/>
    <n v="9561.33"/>
    <n v="7.13"/>
    <n v="6372"/>
    <n v="31669.05"/>
    <x v="0"/>
    <x v="5"/>
    <n v="4.9700329566854986"/>
    <s v="Product4"/>
    <x v="1"/>
    <s v="Decline Year"/>
  </r>
  <r>
    <n v="2931"/>
    <d v="2018-06-23T00:00:00"/>
    <x v="8"/>
    <x v="0"/>
    <x v="0"/>
    <n v="805"/>
    <n v="2551.85"/>
    <n v="3.17"/>
    <n v="1354"/>
    <n v="8584.36"/>
    <n v="6.3400000000000007"/>
    <n v="878"/>
    <n v="4758.76"/>
    <n v="5.42"/>
    <n v="675"/>
    <n v="4812.75"/>
    <n v="7.13"/>
    <n v="3712"/>
    <n v="20707.72"/>
    <x v="0"/>
    <x v="6"/>
    <n v="5.5785883620689658"/>
    <s v="Product2"/>
    <x v="1"/>
    <s v="Decline Year"/>
  </r>
  <r>
    <n v="2932"/>
    <d v="2018-06-24T00:00:00"/>
    <x v="8"/>
    <x v="0"/>
    <x v="0"/>
    <n v="4974"/>
    <n v="15767.58"/>
    <n v="3.17"/>
    <n v="274"/>
    <n v="1737.16"/>
    <n v="6.34"/>
    <n v="648"/>
    <n v="3512.16"/>
    <n v="5.42"/>
    <n v="637"/>
    <n v="4541.8100000000004"/>
    <n v="7.1300000000000008"/>
    <n v="6533"/>
    <n v="25558.71"/>
    <x v="0"/>
    <x v="0"/>
    <n v="3.9122470534210927"/>
    <s v="Product1"/>
    <x v="1"/>
    <s v="Decline Year"/>
  </r>
  <r>
    <n v="2933"/>
    <d v="2018-06-25T00:00:00"/>
    <x v="8"/>
    <x v="0"/>
    <x v="0"/>
    <n v="4595"/>
    <n v="14566.15"/>
    <n v="3.17"/>
    <n v="3551"/>
    <n v="22513.34"/>
    <n v="6.34"/>
    <n v="3275"/>
    <n v="17750.5"/>
    <n v="5.42"/>
    <n v="258"/>
    <n v="1839.54"/>
    <n v="7.13"/>
    <n v="11679"/>
    <n v="56669.53"/>
    <x v="0"/>
    <x v="1"/>
    <n v="4.8522587550303964"/>
    <s v="Product2"/>
    <x v="0"/>
    <s v="Decline Year"/>
  </r>
  <r>
    <n v="2934"/>
    <d v="2018-06-26T00:00:00"/>
    <x v="8"/>
    <x v="0"/>
    <x v="0"/>
    <n v="2803"/>
    <n v="8885.51"/>
    <n v="3.17"/>
    <n v="1485"/>
    <n v="9414.9"/>
    <n v="6.34"/>
    <n v="1012"/>
    <n v="5485.04"/>
    <n v="5.42"/>
    <n v="1659"/>
    <n v="11828.67"/>
    <n v="7.13"/>
    <n v="6959"/>
    <n v="35614.120000000003"/>
    <x v="0"/>
    <x v="2"/>
    <n v="5.1177065670354942"/>
    <s v="Product4"/>
    <x v="1"/>
    <s v="Decline Year"/>
  </r>
  <r>
    <n v="2935"/>
    <d v="2018-06-27T00:00:00"/>
    <x v="8"/>
    <x v="0"/>
    <x v="0"/>
    <n v="3317"/>
    <n v="10514.89"/>
    <n v="3.17"/>
    <n v="2679"/>
    <n v="16984.86"/>
    <n v="6.34"/>
    <n v="3377"/>
    <n v="18303.34"/>
    <n v="5.42"/>
    <n v="1259"/>
    <n v="8976.67"/>
    <n v="7.13"/>
    <n v="10632"/>
    <n v="54779.76"/>
    <x v="0"/>
    <x v="3"/>
    <n v="5.1523476297968402"/>
    <s v="Product3"/>
    <x v="0"/>
    <s v="Decline Year"/>
  </r>
  <r>
    <n v="2936"/>
    <d v="2018-06-28T00:00:00"/>
    <x v="8"/>
    <x v="0"/>
    <x v="0"/>
    <n v="6755"/>
    <n v="21413.35"/>
    <n v="3.17"/>
    <n v="674"/>
    <n v="4273.16"/>
    <n v="6.34"/>
    <n v="1224"/>
    <n v="6634.08"/>
    <n v="5.42"/>
    <n v="268"/>
    <n v="1910.84"/>
    <n v="7.13"/>
    <n v="8921"/>
    <n v="34231.43"/>
    <x v="0"/>
    <x v="4"/>
    <n v="3.8371740836229122"/>
    <s v="Product1"/>
    <x v="1"/>
    <s v="Decline Year"/>
  </r>
  <r>
    <n v="2937"/>
    <d v="2018-06-29T00:00:00"/>
    <x v="8"/>
    <x v="0"/>
    <x v="0"/>
    <n v="3750"/>
    <n v="11887.5"/>
    <n v="3.17"/>
    <n v="2112"/>
    <n v="13390.08"/>
    <n v="6.34"/>
    <n v="3149"/>
    <n v="17067.580000000002"/>
    <n v="5.4200000000000008"/>
    <n v="390"/>
    <n v="2780.7"/>
    <n v="7.13"/>
    <n v="9401"/>
    <n v="45125.86"/>
    <x v="0"/>
    <x v="5"/>
    <n v="4.8001127539623445"/>
    <s v="Product3"/>
    <x v="0"/>
    <s v="Decline Year"/>
  </r>
  <r>
    <n v="2938"/>
    <d v="2018-06-30T00:00:00"/>
    <x v="8"/>
    <x v="0"/>
    <x v="0"/>
    <n v="1670"/>
    <n v="5293.9"/>
    <n v="3.17"/>
    <n v="3042"/>
    <n v="19286.28"/>
    <n v="6.34"/>
    <n v="2799"/>
    <n v="15170.58"/>
    <n v="5.42"/>
    <n v="252"/>
    <n v="1796.76"/>
    <n v="7.13"/>
    <n v="7763"/>
    <n v="41547.519999999997"/>
    <x v="0"/>
    <x v="6"/>
    <n v="5.351992786293958"/>
    <s v="Product2"/>
    <x v="0"/>
    <s v="Decline Year"/>
  </r>
  <r>
    <n v="2939"/>
    <d v="2018-07-01T00:00:00"/>
    <x v="8"/>
    <x v="1"/>
    <x v="1"/>
    <n v="3864"/>
    <n v="12248.88"/>
    <n v="3.17"/>
    <n v="3664"/>
    <n v="23229.759999999998"/>
    <n v="6.34"/>
    <n v="4251"/>
    <n v="23040.42"/>
    <n v="5.42"/>
    <n v="719"/>
    <n v="5126.47"/>
    <n v="7.1300000000000008"/>
    <n v="12498"/>
    <n v="63645.53"/>
    <x v="1"/>
    <x v="0"/>
    <n v="5.0924571931509037"/>
    <s v="Product2"/>
    <x v="0"/>
    <s v="Decline Year"/>
  </r>
  <r>
    <n v="2940"/>
    <d v="2018-07-02T00:00:00"/>
    <x v="8"/>
    <x v="1"/>
    <x v="1"/>
    <n v="2476"/>
    <n v="7848.92"/>
    <n v="3.17"/>
    <n v="1868"/>
    <n v="11843.12"/>
    <n v="6.3400000000000007"/>
    <n v="1312"/>
    <n v="7111.04"/>
    <n v="5.42"/>
    <n v="1265"/>
    <n v="9019.4500000000007"/>
    <n v="7.1300000000000008"/>
    <n v="6921"/>
    <n v="35822.53"/>
    <x v="1"/>
    <x v="1"/>
    <n v="5.1759182199104172"/>
    <s v="Product2"/>
    <x v="1"/>
    <s v="Decline Year"/>
  </r>
  <r>
    <n v="2941"/>
    <d v="2018-07-03T00:00:00"/>
    <x v="8"/>
    <x v="1"/>
    <x v="1"/>
    <n v="4387"/>
    <n v="13906.79"/>
    <n v="3.17"/>
    <n v="3112"/>
    <n v="19730.080000000002"/>
    <n v="6.3400000000000007"/>
    <n v="2090"/>
    <n v="11327.8"/>
    <n v="5.42"/>
    <n v="1813"/>
    <n v="12926.69"/>
    <n v="7.13"/>
    <n v="11402"/>
    <n v="57891.360000000001"/>
    <x v="1"/>
    <x v="2"/>
    <n v="5.0772987195228909"/>
    <s v="Product2"/>
    <x v="0"/>
    <s v="Decline Year"/>
  </r>
  <r>
    <n v="2942"/>
    <d v="2018-07-04T00:00:00"/>
    <x v="8"/>
    <x v="1"/>
    <x v="1"/>
    <n v="1333"/>
    <n v="4225.6099999999997"/>
    <n v="3.17"/>
    <n v="2497"/>
    <n v="15830.98"/>
    <n v="6.34"/>
    <n v="502"/>
    <n v="2720.84"/>
    <n v="5.42"/>
    <n v="1276"/>
    <n v="9097.8799999999992"/>
    <n v="7.129999999999999"/>
    <n v="5608"/>
    <n v="31875.31"/>
    <x v="1"/>
    <x v="3"/>
    <n v="5.683899786019972"/>
    <s v="Product2"/>
    <x v="1"/>
    <s v="Decline Year"/>
  </r>
  <r>
    <n v="2943"/>
    <d v="2018-07-05T00:00:00"/>
    <x v="8"/>
    <x v="1"/>
    <x v="1"/>
    <n v="3238"/>
    <n v="10264.459999999999"/>
    <n v="3.17"/>
    <n v="448"/>
    <n v="2840.32"/>
    <n v="6.3400000000000007"/>
    <n v="869"/>
    <n v="4709.9799999999996"/>
    <n v="5.42"/>
    <n v="1618"/>
    <n v="11536.34"/>
    <n v="7.13"/>
    <n v="6173"/>
    <n v="29351.1"/>
    <x v="1"/>
    <x v="4"/>
    <n v="4.7547545763810142"/>
    <s v="Product4"/>
    <x v="1"/>
    <s v="Decline Year"/>
  </r>
  <r>
    <n v="2944"/>
    <d v="2018-07-06T00:00:00"/>
    <x v="8"/>
    <x v="1"/>
    <x v="1"/>
    <n v="7994"/>
    <n v="25340.98"/>
    <n v="3.17"/>
    <n v="905"/>
    <n v="5737.7"/>
    <n v="6.34"/>
    <n v="3440"/>
    <n v="18644.8"/>
    <n v="5.42"/>
    <n v="820"/>
    <n v="5846.6"/>
    <n v="7.1300000000000008"/>
    <n v="13159"/>
    <n v="55570.080000000002"/>
    <x v="1"/>
    <x v="5"/>
    <n v="4.2229713504065662"/>
    <s v="Product1"/>
    <x v="0"/>
    <s v="Decline Year"/>
  </r>
  <r>
    <n v="2945"/>
    <d v="2018-07-07T00:00:00"/>
    <x v="8"/>
    <x v="1"/>
    <x v="1"/>
    <n v="7515"/>
    <n v="23822.55"/>
    <n v="3.17"/>
    <n v="580"/>
    <n v="3677.2"/>
    <n v="6.34"/>
    <n v="3652"/>
    <n v="19793.84"/>
    <n v="5.42"/>
    <n v="825"/>
    <n v="5882.25"/>
    <n v="7.13"/>
    <n v="12572"/>
    <n v="53175.839999999997"/>
    <x v="1"/>
    <x v="6"/>
    <n v="4.2297041043588921"/>
    <s v="Product1"/>
    <x v="0"/>
    <s v="Decline Year"/>
  </r>
  <r>
    <n v="2946"/>
    <d v="2018-07-08T00:00:00"/>
    <x v="8"/>
    <x v="1"/>
    <x v="1"/>
    <n v="2709"/>
    <n v="8587.5300000000007"/>
    <n v="3.17"/>
    <n v="1143"/>
    <n v="7246.62"/>
    <n v="6.34"/>
    <n v="2307"/>
    <n v="12503.94"/>
    <n v="5.42"/>
    <n v="1765"/>
    <n v="12584.45"/>
    <n v="7.1300000000000008"/>
    <n v="7924"/>
    <n v="40922.54"/>
    <x v="1"/>
    <x v="0"/>
    <n v="5.1643791014639069"/>
    <s v="Product4"/>
    <x v="0"/>
    <s v="Decline Year"/>
  </r>
  <r>
    <n v="2947"/>
    <d v="2018-07-09T00:00:00"/>
    <x v="8"/>
    <x v="1"/>
    <x v="1"/>
    <n v="4719"/>
    <n v="14959.23"/>
    <n v="3.17"/>
    <n v="3489"/>
    <n v="22120.26"/>
    <n v="6.34"/>
    <n v="4906"/>
    <n v="26590.52"/>
    <n v="5.42"/>
    <n v="1402"/>
    <n v="9996.26"/>
    <n v="7.13"/>
    <n v="14516"/>
    <n v="73666.27"/>
    <x v="1"/>
    <x v="1"/>
    <n v="5.0748325985119873"/>
    <s v="Product3"/>
    <x v="2"/>
    <s v="Decline Year"/>
  </r>
  <r>
    <n v="2948"/>
    <d v="2018-07-10T00:00:00"/>
    <x v="8"/>
    <x v="1"/>
    <x v="1"/>
    <n v="7897"/>
    <n v="25033.49"/>
    <n v="3.17"/>
    <n v="780"/>
    <n v="4945.2"/>
    <n v="6.34"/>
    <n v="3613"/>
    <n v="19582.46"/>
    <n v="5.42"/>
    <n v="1466"/>
    <n v="10452.58"/>
    <n v="7.13"/>
    <n v="13756"/>
    <n v="60013.73"/>
    <x v="1"/>
    <x v="2"/>
    <n v="4.3627311718522828"/>
    <s v="Product1"/>
    <x v="0"/>
    <s v="Decline Year"/>
  </r>
  <r>
    <n v="2949"/>
    <d v="2018-07-11T00:00:00"/>
    <x v="8"/>
    <x v="1"/>
    <x v="1"/>
    <n v="4616"/>
    <n v="14632.72"/>
    <n v="3.17"/>
    <n v="1790"/>
    <n v="11348.6"/>
    <n v="6.34"/>
    <n v="5255"/>
    <n v="28482.1"/>
    <n v="5.42"/>
    <n v="576"/>
    <n v="4106.88"/>
    <n v="7.13"/>
    <n v="12237"/>
    <n v="58570.3"/>
    <x v="1"/>
    <x v="3"/>
    <n v="4.7863283484514181"/>
    <s v="Product3"/>
    <x v="0"/>
    <s v="Decline Year"/>
  </r>
  <r>
    <n v="2950"/>
    <d v="2018-07-12T00:00:00"/>
    <x v="8"/>
    <x v="1"/>
    <x v="1"/>
    <n v="444"/>
    <n v="1407.48"/>
    <n v="3.17"/>
    <n v="641"/>
    <n v="4063.94"/>
    <n v="6.34"/>
    <n v="641"/>
    <n v="3474.22"/>
    <n v="5.42"/>
    <n v="1328"/>
    <n v="9468.64"/>
    <n v="7.13"/>
    <n v="3054"/>
    <n v="18414.28"/>
    <x v="1"/>
    <x v="4"/>
    <n v="6.0295612311722326"/>
    <s v="Product4"/>
    <x v="1"/>
    <s v="Decline Year"/>
  </r>
  <r>
    <n v="2951"/>
    <d v="2018-07-13T00:00:00"/>
    <x v="8"/>
    <x v="1"/>
    <x v="1"/>
    <n v="2324"/>
    <n v="7367.08"/>
    <n v="3.17"/>
    <n v="3413"/>
    <n v="21638.42"/>
    <n v="6.34"/>
    <n v="4863"/>
    <n v="26357.46"/>
    <n v="5.42"/>
    <n v="365"/>
    <n v="2602.4499999999998"/>
    <n v="7.13"/>
    <n v="10965"/>
    <n v="57965.41"/>
    <x v="1"/>
    <x v="5"/>
    <n v="5.2864031007751944"/>
    <s v="Product3"/>
    <x v="0"/>
    <s v="Decline Year"/>
  </r>
  <r>
    <n v="2952"/>
    <d v="2018-07-14T00:00:00"/>
    <x v="8"/>
    <x v="1"/>
    <x v="1"/>
    <n v="2517"/>
    <n v="7978.89"/>
    <n v="3.17"/>
    <n v="811"/>
    <n v="5141.74"/>
    <n v="6.34"/>
    <n v="3957"/>
    <n v="21446.94"/>
    <n v="5.42"/>
    <n v="483"/>
    <n v="3443.79"/>
    <n v="7.13"/>
    <n v="7768"/>
    <n v="38011.360000000001"/>
    <x v="1"/>
    <x v="6"/>
    <n v="4.8933264675592172"/>
    <s v="Product3"/>
    <x v="1"/>
    <s v="Decline Year"/>
  </r>
  <r>
    <n v="2953"/>
    <d v="2018-07-15T00:00:00"/>
    <x v="8"/>
    <x v="1"/>
    <x v="1"/>
    <n v="423"/>
    <n v="1340.91"/>
    <n v="3.17"/>
    <n v="3893"/>
    <n v="24681.62"/>
    <n v="6.34"/>
    <n v="1186"/>
    <n v="6428.12"/>
    <n v="5.42"/>
    <n v="554"/>
    <n v="3950.02"/>
    <n v="7.13"/>
    <n v="6056"/>
    <n v="36400.67"/>
    <x v="1"/>
    <x v="0"/>
    <n v="6.0106786657859974"/>
    <s v="Product2"/>
    <x v="1"/>
    <s v="Decline Year"/>
  </r>
  <r>
    <n v="2954"/>
    <d v="2018-07-16T00:00:00"/>
    <x v="8"/>
    <x v="1"/>
    <x v="1"/>
    <n v="3822"/>
    <n v="12115.74"/>
    <n v="3.17"/>
    <n v="2587"/>
    <n v="16401.580000000002"/>
    <n v="6.3400000000000007"/>
    <n v="3161"/>
    <n v="17132.62"/>
    <n v="5.42"/>
    <n v="381"/>
    <n v="2716.53"/>
    <n v="7.1300000000000008"/>
    <n v="9951"/>
    <n v="48366.47"/>
    <x v="1"/>
    <x v="1"/>
    <n v="4.8604632700231134"/>
    <s v="Product3"/>
    <x v="0"/>
    <s v="Decline Year"/>
  </r>
  <r>
    <n v="2955"/>
    <d v="2018-07-17T00:00:00"/>
    <x v="8"/>
    <x v="1"/>
    <x v="1"/>
    <n v="3067"/>
    <n v="9722.39"/>
    <n v="3.17"/>
    <n v="516"/>
    <n v="3271.44"/>
    <n v="6.34"/>
    <n v="2554"/>
    <n v="13842.68"/>
    <n v="5.42"/>
    <n v="1860"/>
    <n v="13261.8"/>
    <n v="7.13"/>
    <n v="7997"/>
    <n v="40098.31"/>
    <x v="1"/>
    <x v="2"/>
    <n v="5.0141690633987741"/>
    <s v="Product3"/>
    <x v="0"/>
    <s v="Decline Year"/>
  </r>
  <r>
    <n v="2956"/>
    <d v="2018-07-18T00:00:00"/>
    <x v="8"/>
    <x v="1"/>
    <x v="1"/>
    <n v="3310"/>
    <n v="10492.7"/>
    <n v="3.17"/>
    <n v="1261"/>
    <n v="7994.74"/>
    <n v="6.34"/>
    <n v="5757"/>
    <n v="31202.94"/>
    <n v="5.42"/>
    <n v="321"/>
    <n v="2288.73"/>
    <n v="7.13"/>
    <n v="10649"/>
    <n v="51979.11"/>
    <x v="1"/>
    <x v="3"/>
    <n v="4.881125927317119"/>
    <s v="Product3"/>
    <x v="0"/>
    <s v="Decline Year"/>
  </r>
  <r>
    <n v="2957"/>
    <d v="2018-07-19T00:00:00"/>
    <x v="8"/>
    <x v="1"/>
    <x v="1"/>
    <n v="2744"/>
    <n v="8698.48"/>
    <n v="3.17"/>
    <n v="847"/>
    <n v="5369.98"/>
    <n v="6.34"/>
    <n v="2493"/>
    <n v="13512.06"/>
    <n v="5.42"/>
    <n v="1649"/>
    <n v="11757.37"/>
    <n v="7.1300000000000008"/>
    <n v="7733"/>
    <n v="39337.89"/>
    <x v="1"/>
    <x v="4"/>
    <n v="5.0870153885943363"/>
    <s v="Product3"/>
    <x v="1"/>
    <s v="Decline Year"/>
  </r>
  <r>
    <n v="2958"/>
    <d v="2018-07-20T00:00:00"/>
    <x v="8"/>
    <x v="1"/>
    <x v="1"/>
    <n v="3573"/>
    <n v="11326.41"/>
    <n v="3.17"/>
    <n v="2682"/>
    <n v="17003.88"/>
    <n v="6.3400000000000007"/>
    <n v="5966"/>
    <n v="32335.72"/>
    <n v="5.42"/>
    <n v="1888"/>
    <n v="13461.44"/>
    <n v="7.13"/>
    <n v="14109"/>
    <n v="74127.45"/>
    <x v="1"/>
    <x v="5"/>
    <n v="5.2539123963427601"/>
    <s v="Product3"/>
    <x v="2"/>
    <s v="Decline Year"/>
  </r>
  <r>
    <n v="2959"/>
    <d v="2018-07-21T00:00:00"/>
    <x v="8"/>
    <x v="1"/>
    <x v="1"/>
    <n v="1754"/>
    <n v="5560.18"/>
    <n v="3.17"/>
    <n v="1356"/>
    <n v="8597.0400000000009"/>
    <n v="6.3400000000000007"/>
    <n v="3827"/>
    <n v="20742.34"/>
    <n v="5.42"/>
    <n v="1207"/>
    <n v="8605.91"/>
    <n v="7.13"/>
    <n v="8144"/>
    <n v="43505.47"/>
    <x v="1"/>
    <x v="6"/>
    <n v="5.3420272593320242"/>
    <s v="Product3"/>
    <x v="0"/>
    <s v="Decline Year"/>
  </r>
  <r>
    <n v="2960"/>
    <d v="2018-07-22T00:00:00"/>
    <x v="8"/>
    <x v="1"/>
    <x v="1"/>
    <n v="6222"/>
    <n v="19723.740000000002"/>
    <n v="3.17"/>
    <n v="1471"/>
    <n v="9326.14"/>
    <n v="6.34"/>
    <n v="602"/>
    <n v="3262.84"/>
    <n v="5.42"/>
    <n v="1702"/>
    <n v="12135.26"/>
    <n v="7.13"/>
    <n v="9997"/>
    <n v="44447.98"/>
    <x v="1"/>
    <x v="0"/>
    <n v="4.4461318395518656"/>
    <s v="Product1"/>
    <x v="0"/>
    <s v="Decline Year"/>
  </r>
  <r>
    <n v="2961"/>
    <d v="2018-07-23T00:00:00"/>
    <x v="8"/>
    <x v="1"/>
    <x v="1"/>
    <n v="5450"/>
    <n v="17276.5"/>
    <n v="3.17"/>
    <n v="2569"/>
    <n v="16287.46"/>
    <n v="6.34"/>
    <n v="624"/>
    <n v="3382.08"/>
    <n v="5.42"/>
    <n v="1954"/>
    <n v="13932.02"/>
    <n v="7.13"/>
    <n v="10597"/>
    <n v="50878.06"/>
    <x v="1"/>
    <x v="1"/>
    <n v="4.8011758044729635"/>
    <s v="Product1"/>
    <x v="0"/>
    <s v="Decline Year"/>
  </r>
  <r>
    <n v="2962"/>
    <d v="2018-07-24T00:00:00"/>
    <x v="8"/>
    <x v="1"/>
    <x v="1"/>
    <n v="4004"/>
    <n v="12692.68"/>
    <n v="3.17"/>
    <n v="257"/>
    <n v="1629.38"/>
    <n v="6.3400000000000007"/>
    <n v="3788"/>
    <n v="20530.96"/>
    <n v="5.42"/>
    <n v="681"/>
    <n v="4855.53"/>
    <n v="7.13"/>
    <n v="8730"/>
    <n v="39708.550000000003"/>
    <x v="1"/>
    <x v="2"/>
    <n v="4.5485166093928981"/>
    <s v="Product3"/>
    <x v="1"/>
    <s v="Decline Year"/>
  </r>
  <r>
    <n v="2963"/>
    <d v="2018-07-25T00:00:00"/>
    <x v="8"/>
    <x v="1"/>
    <x v="1"/>
    <n v="1838"/>
    <n v="5826.46"/>
    <n v="3.17"/>
    <n v="3832"/>
    <n v="24294.880000000001"/>
    <n v="6.34"/>
    <n v="3152"/>
    <n v="17083.84"/>
    <n v="5.42"/>
    <n v="1354"/>
    <n v="9654.02"/>
    <n v="7.13"/>
    <n v="10176"/>
    <n v="56859.199999999997"/>
    <x v="1"/>
    <x v="3"/>
    <n v="5.587578616352201"/>
    <s v="Product2"/>
    <x v="0"/>
    <s v="Decline Year"/>
  </r>
  <r>
    <n v="2964"/>
    <d v="2018-07-26T00:00:00"/>
    <x v="8"/>
    <x v="1"/>
    <x v="1"/>
    <n v="6114"/>
    <n v="19381.38"/>
    <n v="3.17"/>
    <n v="2409"/>
    <n v="15273.06"/>
    <n v="6.34"/>
    <n v="2565"/>
    <n v="13902.3"/>
    <n v="5.42"/>
    <n v="1247"/>
    <n v="8891.11"/>
    <n v="7.1300000000000008"/>
    <n v="12335"/>
    <n v="57447.85"/>
    <x v="1"/>
    <x v="4"/>
    <n v="4.6573044183218482"/>
    <s v="Product1"/>
    <x v="0"/>
    <s v="Decline Year"/>
  </r>
  <r>
    <n v="2965"/>
    <d v="2018-07-27T00:00:00"/>
    <x v="8"/>
    <x v="1"/>
    <x v="1"/>
    <n v="4556"/>
    <n v="14442.52"/>
    <n v="3.17"/>
    <n v="3915"/>
    <n v="24821.1"/>
    <n v="6.34"/>
    <n v="2502"/>
    <n v="13560.84"/>
    <n v="5.42"/>
    <n v="1760"/>
    <n v="12548.8"/>
    <n v="7.13"/>
    <n v="12733"/>
    <n v="65373.26"/>
    <x v="1"/>
    <x v="5"/>
    <n v="5.1341600565459826"/>
    <s v="Product2"/>
    <x v="0"/>
    <s v="Decline Year"/>
  </r>
  <r>
    <n v="2966"/>
    <d v="2018-07-28T00:00:00"/>
    <x v="8"/>
    <x v="1"/>
    <x v="1"/>
    <n v="7710"/>
    <n v="24440.7"/>
    <n v="3.17"/>
    <n v="2766"/>
    <n v="17536.439999999999"/>
    <n v="6.34"/>
    <n v="5526"/>
    <n v="29950.92"/>
    <n v="5.42"/>
    <n v="1274"/>
    <n v="9083.6200000000008"/>
    <n v="7.1300000000000008"/>
    <n v="17276"/>
    <n v="81011.679999999993"/>
    <x v="1"/>
    <x v="6"/>
    <n v="4.6892614031025692"/>
    <s v="Product3"/>
    <x v="2"/>
    <s v="Decline Year"/>
  </r>
  <r>
    <n v="2967"/>
    <d v="2018-07-29T00:00:00"/>
    <x v="8"/>
    <x v="1"/>
    <x v="1"/>
    <n v="3250"/>
    <n v="10302.5"/>
    <n v="3.17"/>
    <n v="1667"/>
    <n v="10568.78"/>
    <n v="6.3400000000000007"/>
    <n v="435"/>
    <n v="2357.6999999999998"/>
    <n v="5.42"/>
    <n v="1538"/>
    <n v="10965.94"/>
    <n v="7.13"/>
    <n v="6890"/>
    <n v="34194.92"/>
    <x v="1"/>
    <x v="0"/>
    <n v="4.9629782293178515"/>
    <s v="Product4"/>
    <x v="1"/>
    <s v="Decline Year"/>
  </r>
  <r>
    <n v="2968"/>
    <d v="2018-07-30T00:00:00"/>
    <x v="8"/>
    <x v="1"/>
    <x v="1"/>
    <n v="1839"/>
    <n v="5829.63"/>
    <n v="3.17"/>
    <n v="1417"/>
    <n v="8983.7800000000007"/>
    <n v="6.3400000000000007"/>
    <n v="422"/>
    <n v="2287.2399999999998"/>
    <n v="5.419999999999999"/>
    <n v="1445"/>
    <n v="10302.85"/>
    <n v="7.13"/>
    <n v="5123"/>
    <n v="27403.5"/>
    <x v="1"/>
    <x v="1"/>
    <n v="5.3491118485262543"/>
    <s v="Product4"/>
    <x v="1"/>
    <s v="Decline Year"/>
  </r>
  <r>
    <n v="2969"/>
    <d v="2018-07-31T00:00:00"/>
    <x v="8"/>
    <x v="1"/>
    <x v="1"/>
    <n v="1377"/>
    <n v="4365.09"/>
    <n v="3.17"/>
    <n v="3283"/>
    <n v="20814.22"/>
    <n v="6.3400000000000007"/>
    <n v="3420"/>
    <n v="18536.400000000001"/>
    <n v="5.4200000000000008"/>
    <n v="1587"/>
    <n v="11315.31"/>
    <n v="7.13"/>
    <n v="9667"/>
    <n v="55031.02"/>
    <x v="1"/>
    <x v="2"/>
    <n v="5.6926678390400332"/>
    <s v="Product2"/>
    <x v="0"/>
    <s v="Decline Year"/>
  </r>
  <r>
    <n v="2970"/>
    <d v="2018-08-01T00:00:00"/>
    <x v="8"/>
    <x v="2"/>
    <x v="2"/>
    <n v="6344"/>
    <n v="20110.48"/>
    <n v="3.17"/>
    <n v="1748"/>
    <n v="11082.32"/>
    <n v="6.34"/>
    <n v="2464"/>
    <n v="13354.88"/>
    <n v="5.42"/>
    <n v="502"/>
    <n v="3579.26"/>
    <n v="7.1300000000000008"/>
    <n v="11058"/>
    <n v="48126.94"/>
    <x v="1"/>
    <x v="3"/>
    <n v="4.3522282510399712"/>
    <s v="Product1"/>
    <x v="0"/>
    <s v="Decline Year"/>
  </r>
  <r>
    <n v="2971"/>
    <d v="2018-08-02T00:00:00"/>
    <x v="8"/>
    <x v="2"/>
    <x v="2"/>
    <n v="2402"/>
    <n v="7614.34"/>
    <n v="3.17"/>
    <n v="2857"/>
    <n v="18113.38"/>
    <n v="6.3400000000000007"/>
    <n v="4199"/>
    <n v="22758.58"/>
    <n v="5.4200000000000008"/>
    <n v="556"/>
    <n v="3964.28"/>
    <n v="7.1300000000000008"/>
    <n v="10014"/>
    <n v="52450.58"/>
    <x v="1"/>
    <x v="4"/>
    <n v="5.237725184741362"/>
    <s v="Product3"/>
    <x v="0"/>
    <s v="Decline Year"/>
  </r>
  <r>
    <n v="2972"/>
    <d v="2018-08-03T00:00:00"/>
    <x v="8"/>
    <x v="2"/>
    <x v="2"/>
    <n v="5837"/>
    <n v="18503.29"/>
    <n v="3.17"/>
    <n v="3799"/>
    <n v="24085.66"/>
    <n v="6.34"/>
    <n v="2894"/>
    <n v="15685.48"/>
    <n v="5.42"/>
    <n v="374"/>
    <n v="2666.62"/>
    <n v="7.13"/>
    <n v="12904"/>
    <n v="60941.05"/>
    <x v="1"/>
    <x v="5"/>
    <n v="4.7226480161190327"/>
    <s v="Product2"/>
    <x v="0"/>
    <s v="Decline Year"/>
  </r>
  <r>
    <n v="2973"/>
    <d v="2018-08-04T00:00:00"/>
    <x v="8"/>
    <x v="2"/>
    <x v="2"/>
    <n v="4776"/>
    <n v="15139.92"/>
    <n v="3.17"/>
    <n v="788"/>
    <n v="4995.92"/>
    <n v="6.34"/>
    <n v="4444"/>
    <n v="24086.48"/>
    <n v="5.42"/>
    <n v="963"/>
    <n v="6866.19"/>
    <n v="7.13"/>
    <n v="10971"/>
    <n v="51088.51"/>
    <x v="1"/>
    <x v="6"/>
    <n v="4.6566867195333153"/>
    <s v="Product3"/>
    <x v="0"/>
    <s v="Decline Year"/>
  </r>
  <r>
    <n v="2974"/>
    <d v="2018-08-05T00:00:00"/>
    <x v="8"/>
    <x v="2"/>
    <x v="2"/>
    <n v="2010"/>
    <n v="6371.7"/>
    <n v="3.17"/>
    <n v="921"/>
    <n v="5839.14"/>
    <n v="6.3400000000000007"/>
    <n v="5799"/>
    <n v="31430.58"/>
    <n v="5.42"/>
    <n v="1886"/>
    <n v="13447.18"/>
    <n v="7.13"/>
    <n v="10616"/>
    <n v="57088.6"/>
    <x v="1"/>
    <x v="0"/>
    <n v="5.3775998492840991"/>
    <s v="Product3"/>
    <x v="0"/>
    <s v="Decline Year"/>
  </r>
  <r>
    <n v="2975"/>
    <d v="2018-08-06T00:00:00"/>
    <x v="8"/>
    <x v="2"/>
    <x v="2"/>
    <n v="4853"/>
    <n v="15384.01"/>
    <n v="3.17"/>
    <n v="3340"/>
    <n v="21175.599999999999"/>
    <n v="6.34"/>
    <n v="3940"/>
    <n v="21354.799999999999"/>
    <n v="5.42"/>
    <n v="470"/>
    <n v="3351.1"/>
    <n v="7.13"/>
    <n v="12603"/>
    <n v="61265.51"/>
    <x v="1"/>
    <x v="1"/>
    <n v="4.8611846385781163"/>
    <s v="Product3"/>
    <x v="0"/>
    <s v="Decline Year"/>
  </r>
  <r>
    <n v="2976"/>
    <d v="2018-08-07T00:00:00"/>
    <x v="8"/>
    <x v="2"/>
    <x v="2"/>
    <n v="7896"/>
    <n v="25030.32"/>
    <n v="3.17"/>
    <n v="989"/>
    <n v="6270.26"/>
    <n v="6.34"/>
    <n v="2098"/>
    <n v="11371.16"/>
    <n v="5.42"/>
    <n v="975"/>
    <n v="6951.75"/>
    <n v="7.13"/>
    <n v="11958"/>
    <n v="49623.49"/>
    <x v="1"/>
    <x v="2"/>
    <n v="4.149815186486034"/>
    <s v="Product1"/>
    <x v="0"/>
    <s v="Decline Year"/>
  </r>
  <r>
    <n v="2977"/>
    <d v="2018-08-08T00:00:00"/>
    <x v="8"/>
    <x v="2"/>
    <x v="2"/>
    <n v="6098"/>
    <n v="19330.66"/>
    <n v="3.17"/>
    <n v="1811"/>
    <n v="11481.74"/>
    <n v="6.34"/>
    <n v="2313"/>
    <n v="12536.46"/>
    <n v="5.42"/>
    <n v="1113"/>
    <n v="7935.69"/>
    <n v="7.13"/>
    <n v="11335"/>
    <n v="51284.55"/>
    <x v="1"/>
    <x v="3"/>
    <n v="4.5244419938244382"/>
    <s v="Product1"/>
    <x v="0"/>
    <s v="Decline Year"/>
  </r>
  <r>
    <n v="2978"/>
    <d v="2018-08-09T00:00:00"/>
    <x v="8"/>
    <x v="2"/>
    <x v="2"/>
    <n v="1459"/>
    <n v="4625.03"/>
    <n v="3.17"/>
    <n v="540"/>
    <n v="3423.6"/>
    <n v="6.34"/>
    <n v="4533"/>
    <n v="24568.86"/>
    <n v="5.42"/>
    <n v="1255"/>
    <n v="8948.15"/>
    <n v="7.13"/>
    <n v="7787"/>
    <n v="41565.64"/>
    <x v="1"/>
    <x v="4"/>
    <n v="5.3378245794272505"/>
    <s v="Product3"/>
    <x v="0"/>
    <s v="Decline Year"/>
  </r>
  <r>
    <n v="2979"/>
    <d v="2018-08-10T00:00:00"/>
    <x v="8"/>
    <x v="2"/>
    <x v="2"/>
    <n v="2883"/>
    <n v="9139.11"/>
    <n v="3.17"/>
    <n v="3987"/>
    <n v="25277.58"/>
    <n v="6.3400000000000007"/>
    <n v="5230"/>
    <n v="28346.6"/>
    <n v="5.42"/>
    <n v="924"/>
    <n v="6588.12"/>
    <n v="7.13"/>
    <n v="13024"/>
    <n v="69351.41"/>
    <x v="1"/>
    <x v="5"/>
    <n v="5.3248932739557739"/>
    <s v="Product3"/>
    <x v="0"/>
    <s v="Decline Year"/>
  </r>
  <r>
    <n v="2980"/>
    <d v="2018-08-11T00:00:00"/>
    <x v="8"/>
    <x v="2"/>
    <x v="2"/>
    <n v="7708"/>
    <n v="24434.36"/>
    <n v="3.17"/>
    <n v="416"/>
    <n v="2637.44"/>
    <n v="6.34"/>
    <n v="676"/>
    <n v="3663.92"/>
    <n v="5.42"/>
    <n v="588"/>
    <n v="4192.4399999999996"/>
    <n v="7.129999999999999"/>
    <n v="9388"/>
    <n v="34928.160000000003"/>
    <x v="1"/>
    <x v="6"/>
    <n v="3.7205112910097999"/>
    <s v="Product1"/>
    <x v="1"/>
    <s v="Decline Year"/>
  </r>
  <r>
    <n v="2981"/>
    <d v="2018-08-12T00:00:00"/>
    <x v="8"/>
    <x v="2"/>
    <x v="2"/>
    <n v="4522"/>
    <n v="14334.74"/>
    <n v="3.17"/>
    <n v="3655"/>
    <n v="23172.7"/>
    <n v="6.34"/>
    <n v="1465"/>
    <n v="7940.3"/>
    <n v="5.42"/>
    <n v="492"/>
    <n v="3507.96"/>
    <n v="7.13"/>
    <n v="10134"/>
    <n v="48955.7"/>
    <x v="1"/>
    <x v="0"/>
    <n v="4.8308367870534834"/>
    <s v="Product2"/>
    <x v="0"/>
    <s v="Decline Year"/>
  </r>
  <r>
    <n v="2982"/>
    <d v="2018-08-13T00:00:00"/>
    <x v="8"/>
    <x v="2"/>
    <x v="2"/>
    <n v="3463"/>
    <n v="10977.71"/>
    <n v="3.17"/>
    <n v="738"/>
    <n v="4678.92"/>
    <n v="6.34"/>
    <n v="2375"/>
    <n v="12872.5"/>
    <n v="5.42"/>
    <n v="1718"/>
    <n v="12249.34"/>
    <n v="7.13"/>
    <n v="8294"/>
    <n v="40778.47"/>
    <x v="1"/>
    <x v="1"/>
    <n v="4.9166228598987223"/>
    <s v="Product3"/>
    <x v="0"/>
    <s v="Decline Year"/>
  </r>
  <r>
    <n v="2983"/>
    <d v="2018-08-14T00:00:00"/>
    <x v="8"/>
    <x v="2"/>
    <x v="2"/>
    <n v="2302"/>
    <n v="7297.34"/>
    <n v="3.17"/>
    <n v="2091"/>
    <n v="13256.94"/>
    <n v="6.34"/>
    <n v="2405"/>
    <n v="13035.1"/>
    <n v="5.42"/>
    <n v="1559"/>
    <n v="11115.67"/>
    <n v="7.13"/>
    <n v="8357"/>
    <n v="44705.05"/>
    <x v="1"/>
    <x v="2"/>
    <n v="5.3494136651908581"/>
    <s v="Product2"/>
    <x v="0"/>
    <s v="Decline Year"/>
  </r>
  <r>
    <n v="2984"/>
    <d v="2018-08-15T00:00:00"/>
    <x v="8"/>
    <x v="2"/>
    <x v="2"/>
    <n v="1979"/>
    <n v="6273.43"/>
    <n v="3.17"/>
    <n v="843"/>
    <n v="5344.62"/>
    <n v="6.34"/>
    <n v="3083"/>
    <n v="16709.86"/>
    <n v="5.42"/>
    <n v="1414"/>
    <n v="10081.82"/>
    <n v="7.13"/>
    <n v="7319"/>
    <n v="38409.730000000003"/>
    <x v="1"/>
    <x v="3"/>
    <n v="5.2479478070774697"/>
    <s v="Product3"/>
    <x v="1"/>
    <s v="Decline Year"/>
  </r>
  <r>
    <n v="2985"/>
    <d v="2018-08-16T00:00:00"/>
    <x v="8"/>
    <x v="2"/>
    <x v="2"/>
    <n v="3981"/>
    <n v="12619.77"/>
    <n v="3.17"/>
    <n v="2545"/>
    <n v="16135.3"/>
    <n v="6.34"/>
    <n v="5153"/>
    <n v="27929.26"/>
    <n v="5.42"/>
    <n v="1871"/>
    <n v="13340.23"/>
    <n v="7.13"/>
    <n v="13550"/>
    <n v="70024.56"/>
    <x v="1"/>
    <x v="4"/>
    <n v="5.1678642066420659"/>
    <s v="Product3"/>
    <x v="2"/>
    <s v="Decline Year"/>
  </r>
  <r>
    <n v="2986"/>
    <d v="2018-08-17T00:00:00"/>
    <x v="8"/>
    <x v="2"/>
    <x v="2"/>
    <n v="2560"/>
    <n v="8115.2"/>
    <n v="3.17"/>
    <n v="445"/>
    <n v="2821.3"/>
    <n v="6.3400000000000007"/>
    <n v="2940"/>
    <n v="15934.8"/>
    <n v="5.42"/>
    <n v="1769"/>
    <n v="12612.97"/>
    <n v="7.13"/>
    <n v="7714"/>
    <n v="39484.269999999997"/>
    <x v="1"/>
    <x v="5"/>
    <n v="5.1185208711433754"/>
    <s v="Product3"/>
    <x v="1"/>
    <s v="Decline Year"/>
  </r>
  <r>
    <n v="2987"/>
    <d v="2018-08-18T00:00:00"/>
    <x v="8"/>
    <x v="2"/>
    <x v="2"/>
    <n v="3733"/>
    <n v="11833.61"/>
    <n v="3.17"/>
    <n v="1386"/>
    <n v="8787.24"/>
    <n v="6.34"/>
    <n v="5910"/>
    <n v="32032.2"/>
    <n v="5.42"/>
    <n v="1185"/>
    <n v="8449.0499999999993"/>
    <n v="7.129999999999999"/>
    <n v="12214"/>
    <n v="61102.1"/>
    <x v="1"/>
    <x v="6"/>
    <n v="5.0026281316522025"/>
    <s v="Product3"/>
    <x v="0"/>
    <s v="Decline Year"/>
  </r>
  <r>
    <n v="2988"/>
    <d v="2018-08-19T00:00:00"/>
    <x v="8"/>
    <x v="2"/>
    <x v="2"/>
    <n v="6188"/>
    <n v="19615.96"/>
    <n v="3.17"/>
    <n v="3188"/>
    <n v="20211.919999999998"/>
    <n v="6.34"/>
    <n v="3391"/>
    <n v="18379.22"/>
    <n v="5.42"/>
    <n v="439"/>
    <n v="3130.07"/>
    <n v="7.1300000000000008"/>
    <n v="13206"/>
    <n v="61337.17"/>
    <x v="1"/>
    <x v="0"/>
    <n v="4.6446441011661364"/>
    <s v="Product2"/>
    <x v="0"/>
    <s v="Decline Year"/>
  </r>
  <r>
    <n v="2989"/>
    <d v="2018-08-20T00:00:00"/>
    <x v="8"/>
    <x v="2"/>
    <x v="2"/>
    <n v="3047"/>
    <n v="9658.99"/>
    <n v="3.17"/>
    <n v="3768"/>
    <n v="23889.119999999999"/>
    <n v="6.34"/>
    <n v="5824"/>
    <n v="31566.080000000002"/>
    <n v="5.42"/>
    <n v="1721"/>
    <n v="12270.73"/>
    <n v="7.13"/>
    <n v="14360"/>
    <n v="77384.92"/>
    <x v="1"/>
    <x v="1"/>
    <n v="5.3889220055710307"/>
    <s v="Product3"/>
    <x v="2"/>
    <s v="Decline Year"/>
  </r>
  <r>
    <n v="2990"/>
    <d v="2018-08-21T00:00:00"/>
    <x v="8"/>
    <x v="2"/>
    <x v="2"/>
    <n v="1632"/>
    <n v="5173.4399999999996"/>
    <n v="3.17"/>
    <n v="1060"/>
    <n v="6720.4"/>
    <n v="6.34"/>
    <n v="3872"/>
    <n v="20986.240000000002"/>
    <n v="5.4200000000000008"/>
    <n v="1427"/>
    <n v="10174.51"/>
    <n v="7.13"/>
    <n v="7991"/>
    <n v="43054.59"/>
    <x v="1"/>
    <x v="2"/>
    <n v="5.3878851207608554"/>
    <s v="Product3"/>
    <x v="0"/>
    <s v="Decline Year"/>
  </r>
  <r>
    <n v="2991"/>
    <d v="2018-08-22T00:00:00"/>
    <x v="8"/>
    <x v="2"/>
    <x v="2"/>
    <n v="7938"/>
    <n v="25163.46"/>
    <n v="3.17"/>
    <n v="3021"/>
    <n v="19153.14"/>
    <n v="6.34"/>
    <n v="4468"/>
    <n v="24216.560000000001"/>
    <n v="5.42"/>
    <n v="859"/>
    <n v="6124.67"/>
    <n v="7.13"/>
    <n v="16286"/>
    <n v="74657.83"/>
    <x v="1"/>
    <x v="3"/>
    <n v="4.5841722952228912"/>
    <s v="Product1"/>
    <x v="2"/>
    <s v="Decline Year"/>
  </r>
  <r>
    <n v="2992"/>
    <d v="2018-08-23T00:00:00"/>
    <x v="8"/>
    <x v="2"/>
    <x v="2"/>
    <n v="2377"/>
    <n v="7535.09"/>
    <n v="3.17"/>
    <n v="2468"/>
    <n v="15647.12"/>
    <n v="6.3400000000000007"/>
    <n v="2397"/>
    <n v="12991.74"/>
    <n v="5.42"/>
    <n v="1560"/>
    <n v="11122.8"/>
    <n v="7.13"/>
    <n v="8802"/>
    <n v="47296.75"/>
    <x v="1"/>
    <x v="4"/>
    <n v="5.3734094523971825"/>
    <s v="Product2"/>
    <x v="0"/>
    <s v="Decline Year"/>
  </r>
  <r>
    <n v="2993"/>
    <d v="2018-08-24T00:00:00"/>
    <x v="8"/>
    <x v="2"/>
    <x v="2"/>
    <n v="940"/>
    <n v="2979.8"/>
    <n v="3.17"/>
    <n v="3025"/>
    <n v="19178.5"/>
    <n v="6.34"/>
    <n v="574"/>
    <n v="3111.08"/>
    <n v="5.42"/>
    <n v="1272"/>
    <n v="9069.36"/>
    <n v="7.1300000000000008"/>
    <n v="5811"/>
    <n v="34338.74"/>
    <x v="1"/>
    <x v="5"/>
    <n v="5.9092651867148511"/>
    <s v="Product2"/>
    <x v="1"/>
    <s v="Decline Year"/>
  </r>
  <r>
    <n v="2994"/>
    <d v="2018-08-25T00:00:00"/>
    <x v="8"/>
    <x v="2"/>
    <x v="2"/>
    <n v="6321"/>
    <n v="20037.57"/>
    <n v="3.17"/>
    <n v="772"/>
    <n v="4894.4799999999996"/>
    <n v="6.34"/>
    <n v="603"/>
    <n v="3268.26"/>
    <n v="5.42"/>
    <n v="485"/>
    <n v="3458.05"/>
    <n v="7.1300000000000008"/>
    <n v="8181"/>
    <n v="31658.36"/>
    <x v="1"/>
    <x v="6"/>
    <n v="3.8697420853196434"/>
    <s v="Product1"/>
    <x v="1"/>
    <s v="Decline Year"/>
  </r>
  <r>
    <n v="2995"/>
    <d v="2018-08-26T00:00:00"/>
    <x v="8"/>
    <x v="2"/>
    <x v="2"/>
    <n v="4103"/>
    <n v="13006.51"/>
    <n v="3.17"/>
    <n v="2555"/>
    <n v="16198.7"/>
    <n v="6.34"/>
    <n v="2839"/>
    <n v="15387.38"/>
    <n v="5.42"/>
    <n v="684"/>
    <n v="4876.92"/>
    <n v="7.13"/>
    <n v="10181"/>
    <n v="49469.51"/>
    <x v="1"/>
    <x v="0"/>
    <n v="4.8590030448875359"/>
    <s v="Product2"/>
    <x v="0"/>
    <s v="Decline Year"/>
  </r>
  <r>
    <n v="2996"/>
    <d v="2018-08-27T00:00:00"/>
    <x v="8"/>
    <x v="2"/>
    <x v="2"/>
    <n v="3871"/>
    <n v="12271.07"/>
    <n v="3.17"/>
    <n v="1767"/>
    <n v="11202.78"/>
    <n v="6.3400000000000007"/>
    <n v="359"/>
    <n v="1945.78"/>
    <n v="5.42"/>
    <n v="443"/>
    <n v="3158.59"/>
    <n v="7.13"/>
    <n v="6440"/>
    <n v="28578.22"/>
    <x v="1"/>
    <x v="1"/>
    <n v="4.4376118012422365"/>
    <s v="Product1"/>
    <x v="1"/>
    <s v="Decline Year"/>
  </r>
  <r>
    <n v="2997"/>
    <d v="2018-08-28T00:00:00"/>
    <x v="8"/>
    <x v="2"/>
    <x v="2"/>
    <n v="4407"/>
    <n v="13970.19"/>
    <n v="3.17"/>
    <n v="1856"/>
    <n v="11767.04"/>
    <n v="6.3400000000000007"/>
    <n v="3943"/>
    <n v="21371.06"/>
    <n v="5.42"/>
    <n v="585"/>
    <n v="4171.05"/>
    <n v="7.13"/>
    <n v="10791"/>
    <n v="51279.34"/>
    <x v="1"/>
    <x v="2"/>
    <n v="4.7520470762672593"/>
    <s v="Product3"/>
    <x v="0"/>
    <s v="Decline Year"/>
  </r>
  <r>
    <n v="2998"/>
    <d v="2018-08-29T00:00:00"/>
    <x v="8"/>
    <x v="2"/>
    <x v="2"/>
    <n v="6683"/>
    <n v="21185.11"/>
    <n v="3.17"/>
    <n v="2879"/>
    <n v="18252.86"/>
    <n v="6.34"/>
    <n v="1350"/>
    <n v="7317"/>
    <n v="5.42"/>
    <n v="1127"/>
    <n v="8035.51"/>
    <n v="7.13"/>
    <n v="12039"/>
    <n v="54790.48"/>
    <x v="1"/>
    <x v="3"/>
    <n v="4.5510823158069611"/>
    <s v="Product1"/>
    <x v="0"/>
    <s v="Decline Year"/>
  </r>
  <r>
    <n v="2999"/>
    <d v="2018-08-31T00:00:00"/>
    <x v="8"/>
    <x v="2"/>
    <x v="2"/>
    <n v="4837"/>
    <n v="15333.29"/>
    <n v="3.17"/>
    <n v="2976"/>
    <n v="18867.84"/>
    <n v="6.34"/>
    <n v="1093"/>
    <n v="5924.06"/>
    <n v="5.42"/>
    <n v="1203"/>
    <n v="8577.39"/>
    <n v="7.13"/>
    <n v="10109"/>
    <n v="48702.58"/>
    <x v="1"/>
    <x v="5"/>
    <n v="4.8177445840340294"/>
    <s v="Product2"/>
    <x v="0"/>
    <s v="Decline Year"/>
  </r>
  <r>
    <n v="3000"/>
    <d v="2018-09-01T00:00:00"/>
    <x v="8"/>
    <x v="3"/>
    <x v="3"/>
    <n v="745"/>
    <n v="2361.65"/>
    <n v="3.17"/>
    <n v="2657"/>
    <n v="16845.38"/>
    <n v="6.3400000000000007"/>
    <n v="1256"/>
    <n v="6807.52"/>
    <n v="5.42"/>
    <n v="1827"/>
    <n v="13026.51"/>
    <n v="7.13"/>
    <n v="6485"/>
    <n v="39041.06"/>
    <x v="1"/>
    <x v="6"/>
    <n v="6.020209714726291"/>
    <s v="Product2"/>
    <x v="1"/>
    <s v="Decline Year"/>
  </r>
  <r>
    <n v="3001"/>
    <d v="2018-09-02T00:00:00"/>
    <x v="8"/>
    <x v="3"/>
    <x v="3"/>
    <n v="1207"/>
    <n v="3826.19"/>
    <n v="3.17"/>
    <n v="1836"/>
    <n v="11640.24"/>
    <n v="6.34"/>
    <n v="4913"/>
    <n v="26628.46"/>
    <n v="5.42"/>
    <n v="831"/>
    <n v="5925.03"/>
    <n v="7.13"/>
    <n v="8787"/>
    <n v="48019.92"/>
    <x v="1"/>
    <x v="0"/>
    <n v="5.4648822123591669"/>
    <s v="Product3"/>
    <x v="0"/>
    <s v="Decline Year"/>
  </r>
  <r>
    <n v="3002"/>
    <d v="2018-09-03T00:00:00"/>
    <x v="8"/>
    <x v="3"/>
    <x v="3"/>
    <n v="1969"/>
    <n v="6241.73"/>
    <n v="3.17"/>
    <n v="1835"/>
    <n v="11633.9"/>
    <n v="6.34"/>
    <n v="3555"/>
    <n v="19268.099999999999"/>
    <n v="5.42"/>
    <n v="1433"/>
    <n v="10217.290000000001"/>
    <n v="7.1300000000000008"/>
    <n v="8792"/>
    <n v="47361.02"/>
    <x v="1"/>
    <x v="1"/>
    <n v="5.3868312101910822"/>
    <s v="Product3"/>
    <x v="0"/>
    <s v="Decline Year"/>
  </r>
  <r>
    <n v="3003"/>
    <d v="2018-09-04T00:00:00"/>
    <x v="8"/>
    <x v="3"/>
    <x v="3"/>
    <n v="5953"/>
    <n v="18871.009999999998"/>
    <n v="3.17"/>
    <n v="3505"/>
    <n v="22221.7"/>
    <n v="6.34"/>
    <n v="2363"/>
    <n v="12807.46"/>
    <n v="5.42"/>
    <n v="1915"/>
    <n v="13653.95"/>
    <n v="7.1300000000000008"/>
    <n v="13736"/>
    <n v="67554.12"/>
    <x v="1"/>
    <x v="2"/>
    <n v="4.9180343622597551"/>
    <s v="Product2"/>
    <x v="0"/>
    <s v="Decline Year"/>
  </r>
  <r>
    <n v="3004"/>
    <d v="2018-09-05T00:00:00"/>
    <x v="8"/>
    <x v="3"/>
    <x v="3"/>
    <n v="4477"/>
    <n v="14192.09"/>
    <n v="3.17"/>
    <n v="3936"/>
    <n v="24954.240000000002"/>
    <n v="6.3400000000000007"/>
    <n v="4562"/>
    <n v="24726.04"/>
    <n v="5.42"/>
    <n v="1600"/>
    <n v="11408"/>
    <n v="7.13"/>
    <n v="14575"/>
    <n v="75280.37"/>
    <x v="1"/>
    <x v="3"/>
    <n v="5.1650339622641503"/>
    <s v="Product2"/>
    <x v="2"/>
    <s v="Decline Year"/>
  </r>
  <r>
    <n v="3005"/>
    <d v="2018-09-06T00:00:00"/>
    <x v="8"/>
    <x v="3"/>
    <x v="3"/>
    <n v="2784"/>
    <n v="8825.2800000000007"/>
    <n v="3.17"/>
    <n v="1727"/>
    <n v="10949.18"/>
    <n v="6.34"/>
    <n v="5486"/>
    <n v="29734.12"/>
    <n v="5.42"/>
    <n v="1820"/>
    <n v="12976.6"/>
    <n v="7.13"/>
    <n v="11817"/>
    <n v="62485.18"/>
    <x v="1"/>
    <x v="4"/>
    <n v="5.2877363120927479"/>
    <s v="Product3"/>
    <x v="0"/>
    <s v="Decline Year"/>
  </r>
  <r>
    <n v="3006"/>
    <d v="2018-09-07T00:00:00"/>
    <x v="8"/>
    <x v="3"/>
    <x v="3"/>
    <n v="6731"/>
    <n v="21337.27"/>
    <n v="3.17"/>
    <n v="917"/>
    <n v="5813.78"/>
    <n v="6.34"/>
    <n v="792"/>
    <n v="4292.6400000000003"/>
    <n v="5.4200000000000008"/>
    <n v="844"/>
    <n v="6017.72"/>
    <n v="7.13"/>
    <n v="9284"/>
    <n v="37461.410000000003"/>
    <x v="1"/>
    <x v="5"/>
    <n v="4.0350506247307196"/>
    <s v="Product1"/>
    <x v="1"/>
    <s v="Decline Year"/>
  </r>
  <r>
    <n v="3007"/>
    <d v="2018-09-08T00:00:00"/>
    <x v="8"/>
    <x v="3"/>
    <x v="3"/>
    <n v="2448"/>
    <n v="7760.16"/>
    <n v="3.17"/>
    <n v="3525"/>
    <n v="22348.5"/>
    <n v="6.34"/>
    <n v="1875"/>
    <n v="10162.5"/>
    <n v="5.42"/>
    <n v="472"/>
    <n v="3365.36"/>
    <n v="7.13"/>
    <n v="8320"/>
    <n v="43636.52"/>
    <x v="1"/>
    <x v="6"/>
    <n v="5.2447740384615384"/>
    <s v="Product2"/>
    <x v="0"/>
    <s v="Decline Year"/>
  </r>
  <r>
    <n v="3008"/>
    <d v="2018-09-09T00:00:00"/>
    <x v="8"/>
    <x v="3"/>
    <x v="3"/>
    <n v="2191"/>
    <n v="6945.47"/>
    <n v="3.17"/>
    <n v="2935"/>
    <n v="18607.900000000001"/>
    <n v="6.3400000000000007"/>
    <n v="4439"/>
    <n v="24059.38"/>
    <n v="5.42"/>
    <n v="1348"/>
    <n v="9611.24"/>
    <n v="7.13"/>
    <n v="10913"/>
    <n v="59223.99"/>
    <x v="1"/>
    <x v="0"/>
    <n v="5.4269211032713276"/>
    <s v="Product3"/>
    <x v="0"/>
    <s v="Decline Year"/>
  </r>
  <r>
    <n v="3009"/>
    <d v="2018-09-10T00:00:00"/>
    <x v="8"/>
    <x v="3"/>
    <x v="3"/>
    <n v="3133"/>
    <n v="9931.61"/>
    <n v="3.17"/>
    <n v="1437"/>
    <n v="9110.58"/>
    <n v="6.34"/>
    <n v="3205"/>
    <n v="17371.099999999999"/>
    <n v="5.42"/>
    <n v="1421"/>
    <n v="10131.73"/>
    <n v="7.13"/>
    <n v="9196"/>
    <n v="46545.02"/>
    <x v="1"/>
    <x v="1"/>
    <n v="5.0614419312744667"/>
    <s v="Product3"/>
    <x v="0"/>
    <s v="Decline Year"/>
  </r>
  <r>
    <n v="3010"/>
    <d v="2018-09-11T00:00:00"/>
    <x v="8"/>
    <x v="3"/>
    <x v="3"/>
    <n v="2374"/>
    <n v="7525.58"/>
    <n v="3.17"/>
    <n v="3755"/>
    <n v="23806.7"/>
    <n v="6.34"/>
    <n v="3070"/>
    <n v="16639.400000000001"/>
    <n v="5.4200000000000008"/>
    <n v="841"/>
    <n v="5996.33"/>
    <n v="7.13"/>
    <n v="10040"/>
    <n v="53968.01"/>
    <x v="1"/>
    <x v="2"/>
    <n v="5.3752998007968129"/>
    <s v="Product2"/>
    <x v="0"/>
    <s v="Decline Year"/>
  </r>
  <r>
    <n v="3011"/>
    <d v="2018-09-12T00:00:00"/>
    <x v="8"/>
    <x v="3"/>
    <x v="3"/>
    <n v="6927"/>
    <n v="21958.59"/>
    <n v="3.17"/>
    <n v="2956"/>
    <n v="18741.04"/>
    <n v="6.34"/>
    <n v="5746"/>
    <n v="31143.32"/>
    <n v="5.42"/>
    <n v="263"/>
    <n v="1875.19"/>
    <n v="7.13"/>
    <n v="15892"/>
    <n v="73718.14"/>
    <x v="1"/>
    <x v="3"/>
    <n v="4.6386949408507423"/>
    <s v="Product3"/>
    <x v="2"/>
    <s v="Decline Year"/>
  </r>
  <r>
    <n v="3012"/>
    <d v="2018-09-13T00:00:00"/>
    <x v="8"/>
    <x v="3"/>
    <x v="3"/>
    <n v="2461"/>
    <n v="7801.37"/>
    <n v="3.17"/>
    <n v="2862"/>
    <n v="18145.080000000002"/>
    <n v="6.3400000000000007"/>
    <n v="4458"/>
    <n v="24162.36"/>
    <n v="5.42"/>
    <n v="1824"/>
    <n v="13005.12"/>
    <n v="7.1300000000000008"/>
    <n v="11605"/>
    <n v="63113.93"/>
    <x v="1"/>
    <x v="4"/>
    <n v="5.438511848341232"/>
    <s v="Product3"/>
    <x v="0"/>
    <s v="Decline Year"/>
  </r>
  <r>
    <n v="3013"/>
    <d v="2018-09-14T00:00:00"/>
    <x v="8"/>
    <x v="3"/>
    <x v="3"/>
    <n v="5941"/>
    <n v="18832.97"/>
    <n v="3.17"/>
    <n v="2705"/>
    <n v="17149.7"/>
    <n v="6.34"/>
    <n v="5397"/>
    <n v="29251.74"/>
    <n v="5.42"/>
    <n v="893"/>
    <n v="6367.09"/>
    <n v="7.13"/>
    <n v="14936"/>
    <n v="71601.5"/>
    <x v="1"/>
    <x v="5"/>
    <n v="4.7938872522763791"/>
    <s v="Product3"/>
    <x v="2"/>
    <s v="Decline Year"/>
  </r>
  <r>
    <n v="3014"/>
    <d v="2018-09-15T00:00:00"/>
    <x v="8"/>
    <x v="3"/>
    <x v="3"/>
    <n v="4032"/>
    <n v="12781.44"/>
    <n v="3.17"/>
    <n v="2376"/>
    <n v="15063.84"/>
    <n v="6.34"/>
    <n v="5932"/>
    <n v="32151.439999999999"/>
    <n v="5.42"/>
    <n v="797"/>
    <n v="5682.61"/>
    <n v="7.13"/>
    <n v="13137"/>
    <n v="65679.33"/>
    <x v="1"/>
    <x v="6"/>
    <n v="4.999568394610642"/>
    <s v="Product3"/>
    <x v="0"/>
    <s v="Decline Year"/>
  </r>
  <r>
    <n v="3015"/>
    <d v="2018-09-16T00:00:00"/>
    <x v="8"/>
    <x v="3"/>
    <x v="3"/>
    <n v="2830"/>
    <n v="8971.1"/>
    <n v="3.17"/>
    <n v="2182"/>
    <n v="13833.88"/>
    <n v="6.34"/>
    <n v="2809"/>
    <n v="15224.78"/>
    <n v="5.42"/>
    <n v="517"/>
    <n v="3686.21"/>
    <n v="7.13"/>
    <n v="8338"/>
    <n v="41715.97"/>
    <x v="1"/>
    <x v="0"/>
    <n v="5.0031146557927562"/>
    <s v="Product3"/>
    <x v="0"/>
    <s v="Decline Year"/>
  </r>
  <r>
    <n v="3016"/>
    <d v="2018-09-17T00:00:00"/>
    <x v="8"/>
    <x v="3"/>
    <x v="3"/>
    <n v="6859"/>
    <n v="21743.03"/>
    <n v="3.17"/>
    <n v="1766"/>
    <n v="11196.44"/>
    <n v="6.34"/>
    <n v="5381"/>
    <n v="29165.02"/>
    <n v="5.42"/>
    <n v="962"/>
    <n v="6859.06"/>
    <n v="7.1300000000000008"/>
    <n v="14968"/>
    <n v="68963.55"/>
    <x v="1"/>
    <x v="1"/>
    <n v="4.6073991181186535"/>
    <s v="Product3"/>
    <x v="0"/>
    <s v="Decline Year"/>
  </r>
  <r>
    <n v="3017"/>
    <d v="2018-09-18T00:00:00"/>
    <x v="8"/>
    <x v="3"/>
    <x v="3"/>
    <n v="1695"/>
    <n v="5373.15"/>
    <n v="3.17"/>
    <n v="2581"/>
    <n v="16363.54"/>
    <n v="6.3400000000000007"/>
    <n v="5537"/>
    <n v="30010.54"/>
    <n v="5.42"/>
    <n v="1502"/>
    <n v="10709.26"/>
    <n v="7.13"/>
    <n v="11315"/>
    <n v="62456.49"/>
    <x v="1"/>
    <x v="2"/>
    <n v="5.5197958462218288"/>
    <s v="Product3"/>
    <x v="0"/>
    <s v="Decline Year"/>
  </r>
  <r>
    <n v="3018"/>
    <d v="2018-09-19T00:00:00"/>
    <x v="8"/>
    <x v="3"/>
    <x v="3"/>
    <n v="3865"/>
    <n v="12252.05"/>
    <n v="3.17"/>
    <n v="268"/>
    <n v="1699.12"/>
    <n v="6.34"/>
    <n v="1634"/>
    <n v="8856.2800000000007"/>
    <n v="5.4200000000000008"/>
    <n v="511"/>
    <n v="3643.43"/>
    <n v="7.13"/>
    <n v="6278"/>
    <n v="26450.880000000001"/>
    <x v="1"/>
    <x v="3"/>
    <n v="4.2132653711373047"/>
    <s v="Product1"/>
    <x v="1"/>
    <s v="Decline Year"/>
  </r>
  <r>
    <n v="3019"/>
    <d v="2018-09-20T00:00:00"/>
    <x v="8"/>
    <x v="3"/>
    <x v="3"/>
    <n v="7689"/>
    <n v="24374.13"/>
    <n v="3.17"/>
    <n v="1171"/>
    <n v="7424.14"/>
    <n v="6.34"/>
    <n v="5998"/>
    <n v="32509.16"/>
    <n v="5.42"/>
    <n v="324"/>
    <n v="2310.12"/>
    <n v="7.13"/>
    <n v="15182"/>
    <n v="66617.55"/>
    <x v="1"/>
    <x v="4"/>
    <n v="4.3879297852720329"/>
    <s v="Product3"/>
    <x v="0"/>
    <s v="Decline Year"/>
  </r>
  <r>
    <n v="3020"/>
    <d v="2018-09-21T00:00:00"/>
    <x v="8"/>
    <x v="3"/>
    <x v="3"/>
    <n v="3660"/>
    <n v="11602.2"/>
    <n v="3.17"/>
    <n v="2155"/>
    <n v="13662.7"/>
    <n v="6.3400000000000007"/>
    <n v="3347"/>
    <n v="18140.740000000002"/>
    <n v="5.4200000000000008"/>
    <n v="940"/>
    <n v="6702.2"/>
    <n v="7.13"/>
    <n v="10102"/>
    <n v="50107.839999999997"/>
    <x v="1"/>
    <x v="5"/>
    <n v="4.9601900613739849"/>
    <s v="Product3"/>
    <x v="0"/>
    <s v="Decline Year"/>
  </r>
  <r>
    <n v="3021"/>
    <d v="2018-09-22T00:00:00"/>
    <x v="8"/>
    <x v="3"/>
    <x v="3"/>
    <n v="292"/>
    <n v="925.64"/>
    <n v="3.17"/>
    <n v="1293"/>
    <n v="8197.6200000000008"/>
    <n v="6.3400000000000007"/>
    <n v="5786"/>
    <n v="31360.12"/>
    <n v="5.42"/>
    <n v="958"/>
    <n v="6830.54"/>
    <n v="7.13"/>
    <n v="8329"/>
    <n v="47313.919999999998"/>
    <x v="1"/>
    <x v="6"/>
    <n v="5.6806243246488171"/>
    <s v="Product3"/>
    <x v="0"/>
    <s v="Decline Year"/>
  </r>
  <r>
    <n v="3022"/>
    <d v="2018-09-23T00:00:00"/>
    <x v="8"/>
    <x v="3"/>
    <x v="3"/>
    <n v="3044"/>
    <n v="9649.48"/>
    <n v="3.17"/>
    <n v="2045"/>
    <n v="12965.3"/>
    <n v="6.34"/>
    <n v="1447"/>
    <n v="7842.74"/>
    <n v="5.42"/>
    <n v="1498"/>
    <n v="10680.74"/>
    <n v="7.13"/>
    <n v="8034"/>
    <n v="41138.26"/>
    <x v="1"/>
    <x v="0"/>
    <n v="5.1205202887727159"/>
    <s v="Product2"/>
    <x v="0"/>
    <s v="Decline Year"/>
  </r>
  <r>
    <n v="3023"/>
    <d v="2018-09-24T00:00:00"/>
    <x v="8"/>
    <x v="3"/>
    <x v="3"/>
    <n v="3414"/>
    <n v="10822.38"/>
    <n v="3.17"/>
    <n v="1274"/>
    <n v="8077.16"/>
    <n v="6.34"/>
    <n v="3616"/>
    <n v="19598.72"/>
    <n v="5.42"/>
    <n v="1925"/>
    <n v="13725.25"/>
    <n v="7.13"/>
    <n v="10229"/>
    <n v="52223.51"/>
    <x v="1"/>
    <x v="1"/>
    <n v="5.105436504057093"/>
    <s v="Product3"/>
    <x v="0"/>
    <s v="Decline Year"/>
  </r>
  <r>
    <n v="3024"/>
    <d v="2018-09-25T00:00:00"/>
    <x v="8"/>
    <x v="3"/>
    <x v="3"/>
    <n v="6850"/>
    <n v="21714.5"/>
    <n v="3.17"/>
    <n v="867"/>
    <n v="5496.78"/>
    <n v="6.34"/>
    <n v="4210"/>
    <n v="22818.2"/>
    <n v="5.42"/>
    <n v="606"/>
    <n v="4320.78"/>
    <n v="7.13"/>
    <n v="12533"/>
    <n v="54350.26"/>
    <x v="1"/>
    <x v="2"/>
    <n v="4.3365722492619483"/>
    <s v="Product3"/>
    <x v="0"/>
    <s v="Decline Year"/>
  </r>
  <r>
    <n v="3025"/>
    <d v="2018-09-26T00:00:00"/>
    <x v="8"/>
    <x v="3"/>
    <x v="3"/>
    <n v="2425"/>
    <n v="7687.25"/>
    <n v="3.17"/>
    <n v="1256"/>
    <n v="7963.04"/>
    <n v="6.34"/>
    <n v="5820"/>
    <n v="31544.400000000001"/>
    <n v="5.42"/>
    <n v="780"/>
    <n v="5561.4"/>
    <n v="7.13"/>
    <n v="10281"/>
    <n v="52756.09"/>
    <x v="1"/>
    <x v="3"/>
    <n v="5.1314162046493532"/>
    <s v="Product3"/>
    <x v="0"/>
    <s v="Decline Year"/>
  </r>
  <r>
    <n v="3026"/>
    <d v="2018-09-27T00:00:00"/>
    <x v="8"/>
    <x v="3"/>
    <x v="3"/>
    <n v="6899"/>
    <n v="21869.83"/>
    <n v="3.17"/>
    <n v="3933"/>
    <n v="24935.22"/>
    <n v="6.34"/>
    <n v="4515"/>
    <n v="24471.3"/>
    <n v="5.42"/>
    <n v="1447"/>
    <n v="10317.11"/>
    <n v="7.1300000000000008"/>
    <n v="16794"/>
    <n v="81593.460000000006"/>
    <x v="1"/>
    <x v="4"/>
    <n v="4.8584887459807078"/>
    <s v="Product2"/>
    <x v="2"/>
    <s v="Decline Year"/>
  </r>
  <r>
    <n v="3027"/>
    <d v="2018-09-28T00:00:00"/>
    <x v="8"/>
    <x v="3"/>
    <x v="3"/>
    <n v="1855"/>
    <n v="5880.35"/>
    <n v="3.17"/>
    <n v="3035"/>
    <n v="19241.900000000001"/>
    <n v="6.3400000000000007"/>
    <n v="4569"/>
    <n v="24763.98"/>
    <n v="5.42"/>
    <n v="577"/>
    <n v="4114.01"/>
    <n v="7.1300000000000008"/>
    <n v="10036"/>
    <n v="54000.24"/>
    <x v="1"/>
    <x v="5"/>
    <n v="5.3806536468712629"/>
    <s v="Product3"/>
    <x v="0"/>
    <s v="Decline Year"/>
  </r>
  <r>
    <n v="3028"/>
    <d v="2018-09-29T00:00:00"/>
    <x v="8"/>
    <x v="3"/>
    <x v="3"/>
    <n v="2651"/>
    <n v="8403.67"/>
    <n v="3.17"/>
    <n v="1569"/>
    <n v="9947.4599999999991"/>
    <n v="6.34"/>
    <n v="4894"/>
    <n v="26525.48"/>
    <n v="5.42"/>
    <n v="1429"/>
    <n v="10188.77"/>
    <n v="7.13"/>
    <n v="10543"/>
    <n v="55065.38"/>
    <x v="1"/>
    <x v="6"/>
    <n v="5.2229327515887318"/>
    <s v="Product3"/>
    <x v="0"/>
    <s v="Decline Year"/>
  </r>
  <r>
    <n v="3029"/>
    <d v="2018-09-30T00:00:00"/>
    <x v="8"/>
    <x v="3"/>
    <x v="3"/>
    <n v="6651"/>
    <n v="21083.67"/>
    <n v="3.17"/>
    <n v="2724"/>
    <n v="17270.16"/>
    <n v="6.34"/>
    <n v="5515"/>
    <n v="29891.3"/>
    <n v="5.42"/>
    <n v="562"/>
    <n v="4007.06"/>
    <n v="7.13"/>
    <n v="15452"/>
    <n v="72252.19"/>
    <x v="1"/>
    <x v="0"/>
    <n v="4.675911856070412"/>
    <s v="Product3"/>
    <x v="2"/>
    <s v="Decline Year"/>
  </r>
  <r>
    <n v="3030"/>
    <d v="2018-10-01T00:00:00"/>
    <x v="8"/>
    <x v="4"/>
    <x v="4"/>
    <n v="5017"/>
    <n v="15903.89"/>
    <n v="3.17"/>
    <n v="1581"/>
    <n v="10023.540000000001"/>
    <n v="6.3400000000000007"/>
    <n v="1476"/>
    <n v="7999.92"/>
    <n v="5.42"/>
    <n v="1292"/>
    <n v="9211.9599999999991"/>
    <n v="7.129999999999999"/>
    <n v="9366"/>
    <n v="43139.31"/>
    <x v="2"/>
    <x v="1"/>
    <n v="4.6059481101857784"/>
    <s v="Product1"/>
    <x v="0"/>
    <s v="Decline Year"/>
  </r>
  <r>
    <n v="3031"/>
    <d v="2018-10-02T00:00:00"/>
    <x v="8"/>
    <x v="4"/>
    <x v="4"/>
    <n v="1101"/>
    <n v="3490.17"/>
    <n v="3.17"/>
    <n v="1787"/>
    <n v="11329.58"/>
    <n v="6.34"/>
    <n v="672"/>
    <n v="3642.24"/>
    <n v="5.42"/>
    <n v="615"/>
    <n v="4384.95"/>
    <n v="7.13"/>
    <n v="4175"/>
    <n v="22846.94"/>
    <x v="2"/>
    <x v="2"/>
    <n v="5.4723209580838317"/>
    <s v="Product2"/>
    <x v="1"/>
    <s v="Decline Year"/>
  </r>
  <r>
    <n v="3032"/>
    <d v="2018-10-03T00:00:00"/>
    <x v="8"/>
    <x v="4"/>
    <x v="4"/>
    <n v="4886"/>
    <n v="15488.62"/>
    <n v="3.17"/>
    <n v="1670"/>
    <n v="10587.8"/>
    <n v="6.34"/>
    <n v="4187"/>
    <n v="22693.54"/>
    <n v="5.42"/>
    <n v="1628"/>
    <n v="11607.64"/>
    <n v="7.13"/>
    <n v="12371"/>
    <n v="60377.599999999999"/>
    <x v="2"/>
    <x v="3"/>
    <n v="4.880575539568345"/>
    <s v="Product3"/>
    <x v="0"/>
    <s v="Decline Year"/>
  </r>
  <r>
    <n v="3033"/>
    <d v="2018-10-04T00:00:00"/>
    <x v="8"/>
    <x v="4"/>
    <x v="4"/>
    <n v="3575"/>
    <n v="11332.75"/>
    <n v="3.17"/>
    <n v="3562"/>
    <n v="22583.08"/>
    <n v="6.3400000000000007"/>
    <n v="917"/>
    <n v="4970.1400000000003"/>
    <n v="5.42"/>
    <n v="276"/>
    <n v="1967.88"/>
    <n v="7.1300000000000008"/>
    <n v="8330"/>
    <n v="40853.85"/>
    <x v="2"/>
    <x v="4"/>
    <n v="4.9044237695078028"/>
    <s v="Product2"/>
    <x v="0"/>
    <s v="Decline Year"/>
  </r>
  <r>
    <n v="3034"/>
    <d v="2018-10-05T00:00:00"/>
    <x v="8"/>
    <x v="4"/>
    <x v="4"/>
    <n v="2579"/>
    <n v="8175.43"/>
    <n v="3.17"/>
    <n v="1313"/>
    <n v="8324.42"/>
    <n v="6.34"/>
    <n v="2825"/>
    <n v="15311.5"/>
    <n v="5.42"/>
    <n v="938"/>
    <n v="6687.94"/>
    <n v="7.13"/>
    <n v="7655"/>
    <n v="38499.29"/>
    <x v="2"/>
    <x v="5"/>
    <n v="5.0292998040496411"/>
    <s v="Product3"/>
    <x v="1"/>
    <s v="Decline Year"/>
  </r>
  <r>
    <n v="3035"/>
    <d v="2018-10-06T00:00:00"/>
    <x v="8"/>
    <x v="4"/>
    <x v="4"/>
    <n v="1710"/>
    <n v="5420.7"/>
    <n v="3.17"/>
    <n v="2679"/>
    <n v="16984.86"/>
    <n v="6.34"/>
    <n v="4738"/>
    <n v="25679.96"/>
    <n v="5.42"/>
    <n v="1367"/>
    <n v="9746.7099999999991"/>
    <n v="7.129999999999999"/>
    <n v="10494"/>
    <n v="57832.23"/>
    <x v="2"/>
    <x v="6"/>
    <n v="5.5109805603201831"/>
    <s v="Product3"/>
    <x v="0"/>
    <s v="Decline Year"/>
  </r>
  <r>
    <n v="3036"/>
    <d v="2018-10-07T00:00:00"/>
    <x v="8"/>
    <x v="4"/>
    <x v="4"/>
    <n v="6193"/>
    <n v="19631.810000000001"/>
    <n v="3.17"/>
    <n v="2584"/>
    <n v="16382.56"/>
    <n v="6.34"/>
    <n v="1208"/>
    <n v="6547.36"/>
    <n v="5.42"/>
    <n v="1005"/>
    <n v="7165.65"/>
    <n v="7.13"/>
    <n v="10990"/>
    <n v="49727.38"/>
    <x v="2"/>
    <x v="0"/>
    <n v="4.5247843494085531"/>
    <s v="Product1"/>
    <x v="0"/>
    <s v="Decline Year"/>
  </r>
  <r>
    <n v="3037"/>
    <d v="2018-10-08T00:00:00"/>
    <x v="8"/>
    <x v="4"/>
    <x v="4"/>
    <n v="611"/>
    <n v="1936.87"/>
    <n v="3.17"/>
    <n v="3897"/>
    <n v="24706.98"/>
    <n v="6.34"/>
    <n v="2370"/>
    <n v="12845.4"/>
    <n v="5.42"/>
    <n v="1784"/>
    <n v="12719.92"/>
    <n v="7.13"/>
    <n v="8662"/>
    <n v="52209.17"/>
    <x v="2"/>
    <x v="1"/>
    <n v="6.027380512583699"/>
    <s v="Product2"/>
    <x v="0"/>
    <s v="Decline Year"/>
  </r>
  <r>
    <n v="3038"/>
    <d v="2018-10-09T00:00:00"/>
    <x v="8"/>
    <x v="4"/>
    <x v="4"/>
    <n v="7177"/>
    <n v="22751.09"/>
    <n v="3.17"/>
    <n v="497"/>
    <n v="3150.98"/>
    <n v="6.34"/>
    <n v="4586"/>
    <n v="24856.12"/>
    <n v="5.42"/>
    <n v="336"/>
    <n v="2395.6799999999998"/>
    <n v="7.13"/>
    <n v="12596"/>
    <n v="53153.87"/>
    <x v="2"/>
    <x v="2"/>
    <n v="4.2199007621467137"/>
    <s v="Product3"/>
    <x v="0"/>
    <s v="Decline Year"/>
  </r>
  <r>
    <n v="3039"/>
    <d v="2018-10-10T00:00:00"/>
    <x v="8"/>
    <x v="4"/>
    <x v="4"/>
    <n v="5868"/>
    <n v="18601.560000000001"/>
    <n v="3.17"/>
    <n v="3489"/>
    <n v="22120.26"/>
    <n v="6.34"/>
    <n v="2692"/>
    <n v="14590.64"/>
    <n v="5.42"/>
    <n v="1847"/>
    <n v="13169.11"/>
    <n v="7.13"/>
    <n v="13896"/>
    <n v="68481.570000000007"/>
    <x v="2"/>
    <x v="3"/>
    <n v="4.9281498272884292"/>
    <s v="Product2"/>
    <x v="0"/>
    <s v="Decline Year"/>
  </r>
  <r>
    <n v="3040"/>
    <d v="2018-10-11T00:00:00"/>
    <x v="8"/>
    <x v="4"/>
    <x v="4"/>
    <n v="4780"/>
    <n v="15152.6"/>
    <n v="3.17"/>
    <n v="2813"/>
    <n v="17834.419999999998"/>
    <n v="6.339999999999999"/>
    <n v="586"/>
    <n v="3176.12"/>
    <n v="5.42"/>
    <n v="425"/>
    <n v="3030.25"/>
    <n v="7.13"/>
    <n v="8604"/>
    <n v="39193.39"/>
    <x v="2"/>
    <x v="4"/>
    <n v="4.5552522082752205"/>
    <s v="Product2"/>
    <x v="1"/>
    <s v="Decline Year"/>
  </r>
  <r>
    <n v="3041"/>
    <d v="2018-10-12T00:00:00"/>
    <x v="8"/>
    <x v="4"/>
    <x v="4"/>
    <n v="494"/>
    <n v="1565.98"/>
    <n v="3.17"/>
    <n v="1004"/>
    <n v="6365.36"/>
    <n v="6.34"/>
    <n v="623"/>
    <n v="3376.66"/>
    <n v="5.42"/>
    <n v="1608"/>
    <n v="11465.04"/>
    <n v="7.1300000000000008"/>
    <n v="3729"/>
    <n v="22773.040000000001"/>
    <x v="2"/>
    <x v="5"/>
    <n v="6.1070099222311613"/>
    <s v="Product4"/>
    <x v="1"/>
    <s v="Decline Year"/>
  </r>
  <r>
    <n v="3042"/>
    <d v="2018-10-13T00:00:00"/>
    <x v="8"/>
    <x v="4"/>
    <x v="4"/>
    <n v="527"/>
    <n v="1670.59"/>
    <n v="3.17"/>
    <n v="863"/>
    <n v="5471.42"/>
    <n v="6.34"/>
    <n v="5328"/>
    <n v="28877.759999999998"/>
    <n v="5.42"/>
    <n v="1669"/>
    <n v="11899.97"/>
    <n v="7.13"/>
    <n v="8387"/>
    <n v="47919.74"/>
    <x v="2"/>
    <x v="6"/>
    <n v="5.7135733873852388"/>
    <s v="Product3"/>
    <x v="0"/>
    <s v="Decline Year"/>
  </r>
  <r>
    <n v="3043"/>
    <d v="2018-10-14T00:00:00"/>
    <x v="8"/>
    <x v="4"/>
    <x v="4"/>
    <n v="831"/>
    <n v="2634.27"/>
    <n v="3.17"/>
    <n v="3544"/>
    <n v="22468.959999999999"/>
    <n v="6.34"/>
    <n v="4737"/>
    <n v="25674.54"/>
    <n v="5.42"/>
    <n v="1539"/>
    <n v="10973.07"/>
    <n v="7.13"/>
    <n v="10651"/>
    <n v="61750.84"/>
    <x v="2"/>
    <x v="0"/>
    <n v="5.7976565580696642"/>
    <s v="Product3"/>
    <x v="0"/>
    <s v="Decline Year"/>
  </r>
  <r>
    <n v="3044"/>
    <d v="2018-10-15T00:00:00"/>
    <x v="8"/>
    <x v="4"/>
    <x v="4"/>
    <n v="4025"/>
    <n v="12759.25"/>
    <n v="3.17"/>
    <n v="1460"/>
    <n v="9256.4"/>
    <n v="6.34"/>
    <n v="3050"/>
    <n v="16531"/>
    <n v="5.42"/>
    <n v="754"/>
    <n v="5376.02"/>
    <n v="7.1300000000000008"/>
    <n v="9289"/>
    <n v="43922.67"/>
    <x v="2"/>
    <x v="1"/>
    <n v="4.7284605447303258"/>
    <s v="Product3"/>
    <x v="0"/>
    <s v="Decline Year"/>
  </r>
  <r>
    <n v="3045"/>
    <d v="2018-10-16T00:00:00"/>
    <x v="8"/>
    <x v="4"/>
    <x v="4"/>
    <n v="7711"/>
    <n v="24443.87"/>
    <n v="3.17"/>
    <n v="536"/>
    <n v="3398.24"/>
    <n v="6.34"/>
    <n v="5333"/>
    <n v="28904.86"/>
    <n v="5.42"/>
    <n v="1025"/>
    <n v="7308.25"/>
    <n v="7.13"/>
    <n v="14605"/>
    <n v="64055.22"/>
    <x v="2"/>
    <x v="2"/>
    <n v="4.3858418349880175"/>
    <s v="Product3"/>
    <x v="0"/>
    <s v="Decline Year"/>
  </r>
  <r>
    <n v="3046"/>
    <d v="2018-10-17T00:00:00"/>
    <x v="8"/>
    <x v="4"/>
    <x v="4"/>
    <n v="1288"/>
    <n v="4082.96"/>
    <n v="3.17"/>
    <n v="2965"/>
    <n v="18798.099999999999"/>
    <n v="6.34"/>
    <n v="4365"/>
    <n v="23658.3"/>
    <n v="5.42"/>
    <n v="758"/>
    <n v="5404.54"/>
    <n v="7.13"/>
    <n v="9376"/>
    <n v="51943.9"/>
    <x v="2"/>
    <x v="3"/>
    <n v="5.5400917235494882"/>
    <s v="Product3"/>
    <x v="0"/>
    <s v="Decline Year"/>
  </r>
  <r>
    <n v="3047"/>
    <d v="2018-10-18T00:00:00"/>
    <x v="8"/>
    <x v="4"/>
    <x v="4"/>
    <n v="4637"/>
    <n v="14699.29"/>
    <n v="3.17"/>
    <n v="1640"/>
    <n v="10397.6"/>
    <n v="6.34"/>
    <n v="1430"/>
    <n v="7750.6"/>
    <n v="5.42"/>
    <n v="1362"/>
    <n v="9711.06"/>
    <n v="7.13"/>
    <n v="9069"/>
    <n v="42558.55"/>
    <x v="2"/>
    <x v="4"/>
    <n v="4.6927500275664356"/>
    <s v="Product1"/>
    <x v="0"/>
    <s v="Decline Year"/>
  </r>
  <r>
    <n v="3048"/>
    <d v="2018-10-19T00:00:00"/>
    <x v="8"/>
    <x v="4"/>
    <x v="4"/>
    <n v="4561"/>
    <n v="14458.37"/>
    <n v="3.17"/>
    <n v="931"/>
    <n v="5902.54"/>
    <n v="6.34"/>
    <n v="3532"/>
    <n v="19143.439999999999"/>
    <n v="5.42"/>
    <n v="1110"/>
    <n v="7914.3"/>
    <n v="7.13"/>
    <n v="10134"/>
    <n v="47418.65"/>
    <x v="2"/>
    <x v="5"/>
    <n v="4.6791641997237026"/>
    <s v="Product3"/>
    <x v="0"/>
    <s v="Decline Year"/>
  </r>
  <r>
    <n v="3049"/>
    <d v="2018-10-20T00:00:00"/>
    <x v="8"/>
    <x v="4"/>
    <x v="4"/>
    <n v="4286"/>
    <n v="13586.62"/>
    <n v="3.17"/>
    <n v="1267"/>
    <n v="8032.78"/>
    <n v="6.34"/>
    <n v="1827"/>
    <n v="9902.34"/>
    <n v="5.42"/>
    <n v="1659"/>
    <n v="11828.67"/>
    <n v="7.13"/>
    <n v="9039"/>
    <n v="43350.41"/>
    <x v="2"/>
    <x v="6"/>
    <n v="4.7959298594977327"/>
    <s v="Product1"/>
    <x v="0"/>
    <s v="Decline Year"/>
  </r>
  <r>
    <n v="3050"/>
    <d v="2018-10-21T00:00:00"/>
    <x v="8"/>
    <x v="4"/>
    <x v="4"/>
    <n v="7863"/>
    <n v="24925.71"/>
    <n v="3.17"/>
    <n v="3450"/>
    <n v="21873"/>
    <n v="6.34"/>
    <n v="4906"/>
    <n v="26590.52"/>
    <n v="5.42"/>
    <n v="1064"/>
    <n v="7586.32"/>
    <n v="7.13"/>
    <n v="17283"/>
    <n v="80975.55"/>
    <x v="2"/>
    <x v="0"/>
    <n v="4.685271654226697"/>
    <s v="Product3"/>
    <x v="2"/>
    <s v="Decline Year"/>
  </r>
  <r>
    <n v="3051"/>
    <d v="2018-10-22T00:00:00"/>
    <x v="8"/>
    <x v="4"/>
    <x v="4"/>
    <n v="7384"/>
    <n v="23407.279999999999"/>
    <n v="3.17"/>
    <n v="1433"/>
    <n v="9085.2199999999993"/>
    <n v="6.34"/>
    <n v="3271"/>
    <n v="17728.82"/>
    <n v="5.42"/>
    <n v="838"/>
    <n v="5974.94"/>
    <n v="7.13"/>
    <n v="12926"/>
    <n v="56196.26"/>
    <x v="2"/>
    <x v="1"/>
    <n v="4.3475367476404152"/>
    <s v="Product1"/>
    <x v="0"/>
    <s v="Decline Year"/>
  </r>
  <r>
    <n v="3052"/>
    <d v="2018-10-23T00:00:00"/>
    <x v="8"/>
    <x v="4"/>
    <x v="4"/>
    <n v="3089"/>
    <n v="9792.1299999999992"/>
    <n v="3.17"/>
    <n v="2988"/>
    <n v="18943.919999999998"/>
    <n v="6.34"/>
    <n v="2621"/>
    <n v="14205.82"/>
    <n v="5.42"/>
    <n v="1450"/>
    <n v="10338.5"/>
    <n v="7.13"/>
    <n v="10148"/>
    <n v="53280.37"/>
    <x v="2"/>
    <x v="2"/>
    <n v="5.2503320851399291"/>
    <s v="Product2"/>
    <x v="0"/>
    <s v="Decline Year"/>
  </r>
  <r>
    <n v="3053"/>
    <d v="2018-10-24T00:00:00"/>
    <x v="8"/>
    <x v="4"/>
    <x v="4"/>
    <n v="1874"/>
    <n v="5940.58"/>
    <n v="3.17"/>
    <n v="3945"/>
    <n v="25011.3"/>
    <n v="6.34"/>
    <n v="2496"/>
    <n v="13528.32"/>
    <n v="5.42"/>
    <n v="1141"/>
    <n v="8135.33"/>
    <n v="7.13"/>
    <n v="9456"/>
    <n v="52615.53"/>
    <x v="2"/>
    <x v="3"/>
    <n v="5.5642480964467005"/>
    <s v="Product2"/>
    <x v="0"/>
    <s v="Decline Year"/>
  </r>
  <r>
    <n v="3054"/>
    <d v="2018-10-25T00:00:00"/>
    <x v="8"/>
    <x v="4"/>
    <x v="4"/>
    <n v="3135"/>
    <n v="9937.9500000000007"/>
    <n v="3.17"/>
    <n v="2781"/>
    <n v="17631.54"/>
    <n v="6.3400000000000007"/>
    <n v="5631"/>
    <n v="30520.02"/>
    <n v="5.42"/>
    <n v="1666"/>
    <n v="11878.58"/>
    <n v="7.13"/>
    <n v="13213"/>
    <n v="69968.09"/>
    <x v="2"/>
    <x v="4"/>
    <n v="5.2953977143722089"/>
    <s v="Product3"/>
    <x v="0"/>
    <s v="Decline Year"/>
  </r>
  <r>
    <n v="3055"/>
    <d v="2018-10-26T00:00:00"/>
    <x v="8"/>
    <x v="4"/>
    <x v="4"/>
    <n v="7904"/>
    <n v="25055.68"/>
    <n v="3.17"/>
    <n v="1276"/>
    <n v="8089.84"/>
    <n v="6.34"/>
    <n v="770"/>
    <n v="4173.3999999999996"/>
    <n v="5.42"/>
    <n v="1771"/>
    <n v="12627.23"/>
    <n v="7.13"/>
    <n v="11721"/>
    <n v="49946.15"/>
    <x v="2"/>
    <x v="5"/>
    <n v="4.2612533060319091"/>
    <s v="Product1"/>
    <x v="0"/>
    <s v="Decline Year"/>
  </r>
  <r>
    <n v="3056"/>
    <d v="2018-10-27T00:00:00"/>
    <x v="8"/>
    <x v="4"/>
    <x v="4"/>
    <n v="2980"/>
    <n v="9446.6"/>
    <n v="3.17"/>
    <n v="861"/>
    <n v="5458.74"/>
    <n v="6.34"/>
    <n v="997"/>
    <n v="5403.74"/>
    <n v="5.42"/>
    <n v="943"/>
    <n v="6723.59"/>
    <n v="7.13"/>
    <n v="5781"/>
    <n v="27032.67"/>
    <x v="2"/>
    <x v="6"/>
    <n v="4.6761235080435908"/>
    <s v="Product1"/>
    <x v="1"/>
    <s v="Decline Year"/>
  </r>
  <r>
    <n v="3057"/>
    <d v="2018-10-28T00:00:00"/>
    <x v="8"/>
    <x v="4"/>
    <x v="4"/>
    <n v="7553"/>
    <n v="23943.01"/>
    <n v="3.17"/>
    <n v="1324"/>
    <n v="8394.16"/>
    <n v="6.34"/>
    <n v="3261"/>
    <n v="17674.62"/>
    <n v="5.42"/>
    <n v="1011"/>
    <n v="7208.43"/>
    <n v="7.13"/>
    <n v="13149"/>
    <n v="57220.22"/>
    <x v="2"/>
    <x v="0"/>
    <n v="4.3516784546353335"/>
    <s v="Product1"/>
    <x v="0"/>
    <s v="Decline Year"/>
  </r>
  <r>
    <n v="3058"/>
    <d v="2018-10-29T00:00:00"/>
    <x v="8"/>
    <x v="4"/>
    <x v="4"/>
    <n v="2060"/>
    <n v="6530.2"/>
    <n v="3.17"/>
    <n v="3426"/>
    <n v="21720.84"/>
    <n v="6.34"/>
    <n v="1900"/>
    <n v="10298"/>
    <n v="5.42"/>
    <n v="516"/>
    <n v="3679.08"/>
    <n v="7.13"/>
    <n v="7902"/>
    <n v="42228.12"/>
    <x v="2"/>
    <x v="1"/>
    <n v="5.3439787395596055"/>
    <s v="Product2"/>
    <x v="0"/>
    <s v="Decline Year"/>
  </r>
  <r>
    <n v="3059"/>
    <d v="2018-10-30T00:00:00"/>
    <x v="8"/>
    <x v="4"/>
    <x v="4"/>
    <n v="1144"/>
    <n v="3626.48"/>
    <n v="3.17"/>
    <n v="1067"/>
    <n v="6764.78"/>
    <n v="6.34"/>
    <n v="478"/>
    <n v="2590.7600000000002"/>
    <n v="5.4200000000000008"/>
    <n v="677"/>
    <n v="4827.01"/>
    <n v="7.13"/>
    <n v="3366"/>
    <n v="17809.03"/>
    <x v="2"/>
    <x v="2"/>
    <n v="5.2908585858585857"/>
    <s v="Product2"/>
    <x v="1"/>
    <s v="Decline Year"/>
  </r>
  <r>
    <n v="3060"/>
    <d v="2018-11-01T00:00:00"/>
    <x v="8"/>
    <x v="5"/>
    <x v="5"/>
    <n v="1534"/>
    <n v="4862.78"/>
    <n v="3.17"/>
    <n v="3236"/>
    <n v="20516.240000000002"/>
    <n v="6.3400000000000007"/>
    <n v="556"/>
    <n v="3013.52"/>
    <n v="5.42"/>
    <n v="732"/>
    <n v="5219.16"/>
    <n v="7.13"/>
    <n v="6058"/>
    <n v="33611.699999999997"/>
    <x v="2"/>
    <x v="4"/>
    <n v="5.5483162759986788"/>
    <s v="Product2"/>
    <x v="1"/>
    <s v="Decline Year"/>
  </r>
  <r>
    <n v="3061"/>
    <d v="2018-11-02T00:00:00"/>
    <x v="8"/>
    <x v="5"/>
    <x v="5"/>
    <n v="1293"/>
    <n v="4098.8100000000004"/>
    <n v="3.17"/>
    <n v="695"/>
    <n v="4406.3"/>
    <n v="6.34"/>
    <n v="2985"/>
    <n v="16178.7"/>
    <n v="5.42"/>
    <n v="1096"/>
    <n v="7814.48"/>
    <n v="7.13"/>
    <n v="6069"/>
    <n v="32498.29"/>
    <x v="2"/>
    <x v="5"/>
    <n v="5.3548014499917613"/>
    <s v="Product3"/>
    <x v="1"/>
    <s v="Decline Year"/>
  </r>
  <r>
    <n v="3062"/>
    <d v="2018-11-03T00:00:00"/>
    <x v="8"/>
    <x v="5"/>
    <x v="5"/>
    <n v="1802"/>
    <n v="5712.34"/>
    <n v="3.17"/>
    <n v="1195"/>
    <n v="7576.3"/>
    <n v="6.34"/>
    <n v="4155"/>
    <n v="22520.1"/>
    <n v="5.42"/>
    <n v="1413"/>
    <n v="10074.69"/>
    <n v="7.1300000000000008"/>
    <n v="8565"/>
    <n v="45883.43"/>
    <x v="2"/>
    <x v="6"/>
    <n v="5.3570846468184472"/>
    <s v="Product3"/>
    <x v="0"/>
    <s v="Decline Year"/>
  </r>
  <r>
    <n v="3063"/>
    <d v="2018-11-04T00:00:00"/>
    <x v="8"/>
    <x v="5"/>
    <x v="5"/>
    <n v="7553"/>
    <n v="23943.01"/>
    <n v="3.17"/>
    <n v="387"/>
    <n v="2453.58"/>
    <n v="6.34"/>
    <n v="1828"/>
    <n v="9907.76"/>
    <n v="5.42"/>
    <n v="741"/>
    <n v="5283.33"/>
    <n v="7.13"/>
    <n v="10509"/>
    <n v="41587.68"/>
    <x v="2"/>
    <x v="0"/>
    <n v="3.9573394233514132"/>
    <s v="Product1"/>
    <x v="0"/>
    <s v="Decline Year"/>
  </r>
  <r>
    <n v="3064"/>
    <d v="2018-11-05T00:00:00"/>
    <x v="8"/>
    <x v="5"/>
    <x v="5"/>
    <n v="1506"/>
    <n v="4774.0200000000004"/>
    <n v="3.17"/>
    <n v="3800"/>
    <n v="24092"/>
    <n v="6.34"/>
    <n v="2609"/>
    <n v="14140.78"/>
    <n v="5.42"/>
    <n v="1534"/>
    <n v="10937.42"/>
    <n v="7.13"/>
    <n v="9449"/>
    <n v="53944.22"/>
    <x v="2"/>
    <x v="1"/>
    <n v="5.7089871944121073"/>
    <s v="Product2"/>
    <x v="0"/>
    <s v="Decline Year"/>
  </r>
  <r>
    <n v="3065"/>
    <d v="2018-11-06T00:00:00"/>
    <x v="8"/>
    <x v="5"/>
    <x v="5"/>
    <n v="7791"/>
    <n v="24697.47"/>
    <n v="3.17"/>
    <n v="1374"/>
    <n v="8711.16"/>
    <n v="6.34"/>
    <n v="5732"/>
    <n v="31067.439999999999"/>
    <n v="5.42"/>
    <n v="754"/>
    <n v="5376.02"/>
    <n v="7.1300000000000008"/>
    <n v="15651"/>
    <n v="69852.09"/>
    <x v="2"/>
    <x v="2"/>
    <n v="4.4631071497028945"/>
    <s v="Product3"/>
    <x v="0"/>
    <s v="Decline Year"/>
  </r>
  <r>
    <n v="3066"/>
    <d v="2018-11-07T00:00:00"/>
    <x v="8"/>
    <x v="5"/>
    <x v="5"/>
    <n v="2027"/>
    <n v="6425.59"/>
    <n v="3.17"/>
    <n v="1854"/>
    <n v="11754.36"/>
    <n v="6.3400000000000007"/>
    <n v="5124"/>
    <n v="27772.080000000002"/>
    <n v="5.42"/>
    <n v="1648"/>
    <n v="11750.24"/>
    <n v="7.13"/>
    <n v="10653"/>
    <n v="57702.27"/>
    <x v="2"/>
    <x v="3"/>
    <n v="5.416527738665164"/>
    <s v="Product3"/>
    <x v="0"/>
    <s v="Decline Year"/>
  </r>
  <r>
    <n v="3067"/>
    <d v="2018-11-08T00:00:00"/>
    <x v="8"/>
    <x v="5"/>
    <x v="5"/>
    <n v="7482"/>
    <n v="23717.94"/>
    <n v="3.17"/>
    <n v="1684"/>
    <n v="10676.56"/>
    <n v="6.34"/>
    <n v="3709"/>
    <n v="20102.78"/>
    <n v="5.42"/>
    <n v="369"/>
    <n v="2630.97"/>
    <n v="7.13"/>
    <n v="13244"/>
    <n v="57128.25"/>
    <x v="2"/>
    <x v="4"/>
    <n v="4.3135193295077014"/>
    <s v="Product1"/>
    <x v="0"/>
    <s v="Decline Year"/>
  </r>
  <r>
    <n v="3068"/>
    <d v="2018-11-09T00:00:00"/>
    <x v="8"/>
    <x v="5"/>
    <x v="5"/>
    <n v="4797"/>
    <n v="15206.49"/>
    <n v="3.17"/>
    <n v="1663"/>
    <n v="10543.42"/>
    <n v="6.34"/>
    <n v="4898"/>
    <n v="26547.16"/>
    <n v="5.42"/>
    <n v="1057"/>
    <n v="7536.41"/>
    <n v="7.13"/>
    <n v="12415"/>
    <n v="59833.48"/>
    <x v="2"/>
    <x v="5"/>
    <n v="4.8194506645187278"/>
    <s v="Product3"/>
    <x v="0"/>
    <s v="Decline Year"/>
  </r>
  <r>
    <n v="3069"/>
    <d v="2018-11-10T00:00:00"/>
    <x v="8"/>
    <x v="5"/>
    <x v="5"/>
    <n v="4456"/>
    <n v="14125.52"/>
    <n v="3.17"/>
    <n v="1527"/>
    <n v="9681.18"/>
    <n v="6.34"/>
    <n v="1943"/>
    <n v="10531.06"/>
    <n v="5.42"/>
    <n v="1274"/>
    <n v="9083.6200000000008"/>
    <n v="7.1300000000000008"/>
    <n v="9200"/>
    <n v="43421.38"/>
    <x v="2"/>
    <x v="6"/>
    <n v="4.719715217391304"/>
    <s v="Product1"/>
    <x v="0"/>
    <s v="Decline Year"/>
  </r>
  <r>
    <n v="3070"/>
    <d v="2018-11-11T00:00:00"/>
    <x v="8"/>
    <x v="5"/>
    <x v="5"/>
    <n v="5090"/>
    <n v="16135.3"/>
    <n v="3.17"/>
    <n v="312"/>
    <n v="1978.08"/>
    <n v="6.34"/>
    <n v="3142"/>
    <n v="17029.64"/>
    <n v="5.42"/>
    <n v="777"/>
    <n v="5540.01"/>
    <n v="7.13"/>
    <n v="9321"/>
    <n v="40683.03"/>
    <x v="2"/>
    <x v="0"/>
    <n v="4.3646636626971356"/>
    <s v="Product3"/>
    <x v="0"/>
    <s v="Decline Year"/>
  </r>
  <r>
    <n v="3071"/>
    <d v="2018-11-12T00:00:00"/>
    <x v="8"/>
    <x v="5"/>
    <x v="5"/>
    <n v="4628"/>
    <n v="14670.76"/>
    <n v="3.17"/>
    <n v="330"/>
    <n v="2092.1999999999998"/>
    <n v="6.34"/>
    <n v="4181"/>
    <n v="22661.02"/>
    <n v="5.42"/>
    <n v="889"/>
    <n v="6338.57"/>
    <n v="7.13"/>
    <n v="10028"/>
    <n v="45762.55"/>
    <x v="2"/>
    <x v="1"/>
    <n v="4.5634772636617473"/>
    <s v="Product3"/>
    <x v="0"/>
    <s v="Decline Year"/>
  </r>
  <r>
    <n v="3072"/>
    <d v="2018-11-13T00:00:00"/>
    <x v="8"/>
    <x v="5"/>
    <x v="5"/>
    <n v="4971"/>
    <n v="15758.07"/>
    <n v="3.17"/>
    <n v="1333"/>
    <n v="8451.2199999999993"/>
    <n v="6.34"/>
    <n v="3053"/>
    <n v="16547.259999999998"/>
    <n v="5.419999999999999"/>
    <n v="1996"/>
    <n v="14231.48"/>
    <n v="7.13"/>
    <n v="11353"/>
    <n v="54988.03"/>
    <x v="2"/>
    <x v="2"/>
    <n v="4.8434801374086147"/>
    <s v="Product3"/>
    <x v="0"/>
    <s v="Decline Year"/>
  </r>
  <r>
    <n v="3073"/>
    <d v="2018-11-14T00:00:00"/>
    <x v="8"/>
    <x v="5"/>
    <x v="5"/>
    <n v="5822"/>
    <n v="18455.740000000002"/>
    <n v="3.17"/>
    <n v="1935"/>
    <n v="12267.9"/>
    <n v="6.34"/>
    <n v="5498"/>
    <n v="29799.16"/>
    <n v="5.42"/>
    <n v="413"/>
    <n v="2944.69"/>
    <n v="7.13"/>
    <n v="13668"/>
    <n v="63467.49"/>
    <x v="2"/>
    <x v="3"/>
    <n v="4.6435096575943806"/>
    <s v="Product3"/>
    <x v="0"/>
    <s v="Decline Year"/>
  </r>
  <r>
    <n v="3074"/>
    <d v="2018-11-15T00:00:00"/>
    <x v="8"/>
    <x v="5"/>
    <x v="5"/>
    <n v="1990"/>
    <n v="6308.3"/>
    <n v="3.17"/>
    <n v="1965"/>
    <n v="12458.1"/>
    <n v="6.34"/>
    <n v="303"/>
    <n v="1642.26"/>
    <n v="5.42"/>
    <n v="910"/>
    <n v="6488.3"/>
    <n v="7.13"/>
    <n v="5168"/>
    <n v="26896.959999999999"/>
    <x v="2"/>
    <x v="4"/>
    <n v="5.2045201238390089"/>
    <s v="Product2"/>
    <x v="1"/>
    <s v="Decline Year"/>
  </r>
  <r>
    <n v="3075"/>
    <d v="2018-11-16T00:00:00"/>
    <x v="8"/>
    <x v="5"/>
    <x v="5"/>
    <n v="6128"/>
    <n v="19425.759999999998"/>
    <n v="3.17"/>
    <n v="261"/>
    <n v="1654.74"/>
    <n v="6.34"/>
    <n v="1186"/>
    <n v="6428.12"/>
    <n v="5.42"/>
    <n v="691"/>
    <n v="4926.83"/>
    <n v="7.13"/>
    <n v="8266"/>
    <n v="32435.45"/>
    <x v="2"/>
    <x v="5"/>
    <n v="3.923959593515606"/>
    <s v="Product1"/>
    <x v="1"/>
    <s v="Decline Year"/>
  </r>
  <r>
    <n v="3076"/>
    <d v="2018-11-17T00:00:00"/>
    <x v="8"/>
    <x v="5"/>
    <x v="5"/>
    <n v="6732"/>
    <n v="21340.44"/>
    <n v="3.17"/>
    <n v="1280"/>
    <n v="8115.2"/>
    <n v="6.34"/>
    <n v="3394"/>
    <n v="18395.48"/>
    <n v="5.42"/>
    <n v="1343"/>
    <n v="9575.59"/>
    <n v="7.13"/>
    <n v="12749"/>
    <n v="57426.71"/>
    <x v="2"/>
    <x v="6"/>
    <n v="4.5044089732528043"/>
    <s v="Product1"/>
    <x v="0"/>
    <s v="Decline Year"/>
  </r>
  <r>
    <n v="3077"/>
    <d v="2018-11-18T00:00:00"/>
    <x v="8"/>
    <x v="5"/>
    <x v="5"/>
    <n v="1793"/>
    <n v="5683.81"/>
    <n v="3.17"/>
    <n v="3019"/>
    <n v="19140.46"/>
    <n v="6.34"/>
    <n v="3117"/>
    <n v="16894.14"/>
    <n v="5.42"/>
    <n v="1191"/>
    <n v="8491.83"/>
    <n v="7.13"/>
    <n v="9120"/>
    <n v="50210.239999999998"/>
    <x v="2"/>
    <x v="0"/>
    <n v="5.5055087719298239"/>
    <s v="Product2"/>
    <x v="0"/>
    <s v="Decline Year"/>
  </r>
  <r>
    <n v="3078"/>
    <d v="2018-11-19T00:00:00"/>
    <x v="8"/>
    <x v="5"/>
    <x v="5"/>
    <n v="5898"/>
    <n v="18696.66"/>
    <n v="3.17"/>
    <n v="1691"/>
    <n v="10720.94"/>
    <n v="6.34"/>
    <n v="3306"/>
    <n v="17918.52"/>
    <n v="5.42"/>
    <n v="1430"/>
    <n v="10195.9"/>
    <n v="7.13"/>
    <n v="12325"/>
    <n v="57532.02"/>
    <x v="2"/>
    <x v="1"/>
    <n v="4.6679123732251515"/>
    <s v="Product1"/>
    <x v="0"/>
    <s v="Decline Year"/>
  </r>
  <r>
    <n v="3079"/>
    <d v="2018-11-20T00:00:00"/>
    <x v="8"/>
    <x v="5"/>
    <x v="5"/>
    <n v="6457"/>
    <n v="20468.689999999999"/>
    <n v="3.17"/>
    <n v="3579"/>
    <n v="22690.86"/>
    <n v="6.34"/>
    <n v="2973"/>
    <n v="16113.66"/>
    <n v="5.42"/>
    <n v="1150"/>
    <n v="8199.5"/>
    <n v="7.13"/>
    <n v="14159"/>
    <n v="67472.710000000006"/>
    <x v="2"/>
    <x v="2"/>
    <n v="4.7653584292676037"/>
    <s v="Product2"/>
    <x v="0"/>
    <s v="Decline Year"/>
  </r>
  <r>
    <n v="3080"/>
    <d v="2018-11-21T00:00:00"/>
    <x v="8"/>
    <x v="5"/>
    <x v="5"/>
    <n v="3891"/>
    <n v="12334.47"/>
    <n v="3.17"/>
    <n v="2133"/>
    <n v="13523.22"/>
    <n v="6.34"/>
    <n v="2291"/>
    <n v="12417.22"/>
    <n v="5.42"/>
    <n v="1190"/>
    <n v="8484.7000000000007"/>
    <n v="7.1300000000000008"/>
    <n v="9505"/>
    <n v="46759.61"/>
    <x v="2"/>
    <x v="3"/>
    <n v="4.919475013150973"/>
    <s v="Product2"/>
    <x v="0"/>
    <s v="Decline Year"/>
  </r>
  <r>
    <n v="3081"/>
    <d v="2018-11-22T00:00:00"/>
    <x v="8"/>
    <x v="5"/>
    <x v="5"/>
    <n v="1548"/>
    <n v="4907.16"/>
    <n v="3.17"/>
    <n v="334"/>
    <n v="2117.56"/>
    <n v="6.34"/>
    <n v="3804"/>
    <n v="20617.68"/>
    <n v="5.42"/>
    <n v="488"/>
    <n v="3479.44"/>
    <n v="7.13"/>
    <n v="6174"/>
    <n v="31121.84"/>
    <x v="2"/>
    <x v="4"/>
    <n v="5.0407904114026563"/>
    <s v="Product3"/>
    <x v="1"/>
    <s v="Decline Year"/>
  </r>
  <r>
    <n v="3082"/>
    <d v="2018-11-23T00:00:00"/>
    <x v="8"/>
    <x v="5"/>
    <x v="5"/>
    <n v="1899"/>
    <n v="6019.83"/>
    <n v="3.17"/>
    <n v="1248"/>
    <n v="7912.32"/>
    <n v="6.34"/>
    <n v="283"/>
    <n v="1533.86"/>
    <n v="5.42"/>
    <n v="986"/>
    <n v="7030.18"/>
    <n v="7.13"/>
    <n v="4416"/>
    <n v="22496.19"/>
    <x v="2"/>
    <x v="5"/>
    <n v="5.0942459239130429"/>
    <s v="Product2"/>
    <x v="1"/>
    <s v="Decline Year"/>
  </r>
  <r>
    <n v="3083"/>
    <d v="2018-11-24T00:00:00"/>
    <x v="8"/>
    <x v="5"/>
    <x v="5"/>
    <n v="5353"/>
    <n v="16969.009999999998"/>
    <n v="3.17"/>
    <n v="1858"/>
    <n v="11779.72"/>
    <n v="6.34"/>
    <n v="2611"/>
    <n v="14151.62"/>
    <n v="5.42"/>
    <n v="537"/>
    <n v="3828.81"/>
    <n v="7.13"/>
    <n v="10359"/>
    <n v="46729.16"/>
    <x v="2"/>
    <x v="6"/>
    <n v="4.5109721015542048"/>
    <s v="Product1"/>
    <x v="0"/>
    <s v="Decline Year"/>
  </r>
  <r>
    <n v="3084"/>
    <d v="2018-11-25T00:00:00"/>
    <x v="8"/>
    <x v="5"/>
    <x v="5"/>
    <n v="3226"/>
    <n v="10226.42"/>
    <n v="3.17"/>
    <n v="1609"/>
    <n v="10201.06"/>
    <n v="6.34"/>
    <n v="4446"/>
    <n v="24097.32"/>
    <n v="5.42"/>
    <n v="1548"/>
    <n v="11037.24"/>
    <n v="7.13"/>
    <n v="10829"/>
    <n v="55562.04"/>
    <x v="2"/>
    <x v="0"/>
    <n v="5.1308560347215808"/>
    <s v="Product3"/>
    <x v="0"/>
    <s v="Decline Year"/>
  </r>
  <r>
    <n v="3085"/>
    <d v="2018-11-26T00:00:00"/>
    <x v="8"/>
    <x v="5"/>
    <x v="5"/>
    <n v="2008"/>
    <n v="6365.36"/>
    <n v="3.17"/>
    <n v="2833"/>
    <n v="17961.22"/>
    <n v="6.3400000000000007"/>
    <n v="5594"/>
    <n v="30319.48"/>
    <n v="5.42"/>
    <n v="382"/>
    <n v="2723.66"/>
    <n v="7.13"/>
    <n v="10817"/>
    <n v="57369.72"/>
    <x v="2"/>
    <x v="1"/>
    <n v="5.3036627530738656"/>
    <s v="Product3"/>
    <x v="0"/>
    <s v="Decline Year"/>
  </r>
  <r>
    <n v="3086"/>
    <d v="2018-11-27T00:00:00"/>
    <x v="8"/>
    <x v="5"/>
    <x v="5"/>
    <n v="3517"/>
    <n v="11148.89"/>
    <n v="3.17"/>
    <n v="1529"/>
    <n v="9693.86"/>
    <n v="6.3400000000000007"/>
    <n v="2695"/>
    <n v="14606.9"/>
    <n v="5.42"/>
    <n v="1408"/>
    <n v="10039.040000000001"/>
    <n v="7.1300000000000008"/>
    <n v="9149"/>
    <n v="45488.69"/>
    <x v="2"/>
    <x v="2"/>
    <n v="4.9719849163843044"/>
    <s v="Product3"/>
    <x v="0"/>
    <s v="Decline Year"/>
  </r>
  <r>
    <n v="3087"/>
    <d v="2018-11-28T00:00:00"/>
    <x v="8"/>
    <x v="5"/>
    <x v="5"/>
    <n v="1302"/>
    <n v="4127.34"/>
    <n v="3.17"/>
    <n v="3736"/>
    <n v="23686.240000000002"/>
    <n v="6.3400000000000007"/>
    <n v="2165"/>
    <n v="11734.3"/>
    <n v="5.42"/>
    <n v="1446"/>
    <n v="10309.98"/>
    <n v="7.13"/>
    <n v="8649"/>
    <n v="49857.86"/>
    <x v="2"/>
    <x v="3"/>
    <n v="5.7645808764018964"/>
    <s v="Product2"/>
    <x v="0"/>
    <s v="Decline Year"/>
  </r>
  <r>
    <n v="3088"/>
    <d v="2018-11-29T00:00:00"/>
    <x v="8"/>
    <x v="5"/>
    <x v="5"/>
    <n v="2974"/>
    <n v="9427.58"/>
    <n v="3.17"/>
    <n v="2012"/>
    <n v="12756.08"/>
    <n v="6.34"/>
    <n v="1272"/>
    <n v="6894.24"/>
    <n v="5.42"/>
    <n v="1869"/>
    <n v="13325.97"/>
    <n v="7.13"/>
    <n v="8127"/>
    <n v="42403.87"/>
    <x v="2"/>
    <x v="4"/>
    <n v="5.2176535006767564"/>
    <s v="Product4"/>
    <x v="0"/>
    <s v="Decline Year"/>
  </r>
  <r>
    <n v="3089"/>
    <d v="2018-11-30T00:00:00"/>
    <x v="8"/>
    <x v="5"/>
    <x v="5"/>
    <n v="3926"/>
    <n v="12445.42"/>
    <n v="3.17"/>
    <n v="1204"/>
    <n v="7633.36"/>
    <n v="6.34"/>
    <n v="5793"/>
    <n v="31398.06"/>
    <n v="5.42"/>
    <n v="825"/>
    <n v="5882.25"/>
    <n v="7.13"/>
    <n v="11748"/>
    <n v="57359.09"/>
    <x v="2"/>
    <x v="5"/>
    <n v="4.8824557371467483"/>
    <s v="Product3"/>
    <x v="0"/>
    <s v="Decline Year"/>
  </r>
  <r>
    <n v="3090"/>
    <d v="2018-12-01T00:00:00"/>
    <x v="8"/>
    <x v="6"/>
    <x v="6"/>
    <n v="614"/>
    <n v="1946.38"/>
    <n v="3.17"/>
    <n v="1868"/>
    <n v="11843.12"/>
    <n v="6.3400000000000007"/>
    <n v="2293"/>
    <n v="12428.06"/>
    <n v="5.42"/>
    <n v="1863"/>
    <n v="13283.19"/>
    <n v="7.13"/>
    <n v="6638"/>
    <n v="39500.75"/>
    <x v="2"/>
    <x v="6"/>
    <n v="5.950700512202471"/>
    <s v="Product4"/>
    <x v="1"/>
    <s v="Decline Year"/>
  </r>
  <r>
    <n v="3091"/>
    <d v="2018-12-02T00:00:00"/>
    <x v="8"/>
    <x v="6"/>
    <x v="6"/>
    <n v="3984"/>
    <n v="12629.28"/>
    <n v="3.17"/>
    <n v="2829"/>
    <n v="17935.86"/>
    <n v="6.34"/>
    <n v="3021"/>
    <n v="16373.82"/>
    <n v="5.42"/>
    <n v="1491"/>
    <n v="10630.83"/>
    <n v="7.13"/>
    <n v="11325"/>
    <n v="57569.79"/>
    <x v="2"/>
    <x v="0"/>
    <n v="5.0834251655629137"/>
    <s v="Product2"/>
    <x v="0"/>
    <s v="Decline Year"/>
  </r>
  <r>
    <n v="3092"/>
    <d v="2018-12-03T00:00:00"/>
    <x v="8"/>
    <x v="6"/>
    <x v="6"/>
    <n v="4878"/>
    <n v="15463.26"/>
    <n v="3.17"/>
    <n v="3561"/>
    <n v="22576.74"/>
    <n v="6.3400000000000007"/>
    <n v="2961"/>
    <n v="16048.62"/>
    <n v="5.42"/>
    <n v="1967"/>
    <n v="14024.71"/>
    <n v="7.13"/>
    <n v="13367"/>
    <n v="68113.33"/>
    <x v="2"/>
    <x v="1"/>
    <n v="5.0956332759781553"/>
    <s v="Product2"/>
    <x v="0"/>
    <s v="Decline Year"/>
  </r>
  <r>
    <n v="3093"/>
    <d v="2018-12-04T00:00:00"/>
    <x v="8"/>
    <x v="6"/>
    <x v="6"/>
    <n v="6815"/>
    <n v="21603.55"/>
    <n v="3.17"/>
    <n v="2668"/>
    <n v="16915.12"/>
    <n v="6.34"/>
    <n v="4458"/>
    <n v="24162.36"/>
    <n v="5.42"/>
    <n v="628"/>
    <n v="4477.6400000000003"/>
    <n v="7.1300000000000008"/>
    <n v="14569"/>
    <n v="67158.67"/>
    <x v="2"/>
    <x v="2"/>
    <n v="4.609696616102684"/>
    <s v="Product3"/>
    <x v="0"/>
    <s v="Decline Year"/>
  </r>
  <r>
    <n v="3094"/>
    <d v="2018-12-05T00:00:00"/>
    <x v="8"/>
    <x v="6"/>
    <x v="6"/>
    <n v="3313"/>
    <n v="10502.21"/>
    <n v="3.17"/>
    <n v="3555"/>
    <n v="22538.7"/>
    <n v="6.34"/>
    <n v="3034"/>
    <n v="16444.28"/>
    <n v="5.42"/>
    <n v="1035"/>
    <n v="7379.55"/>
    <n v="7.13"/>
    <n v="10937"/>
    <n v="56864.74"/>
    <x v="2"/>
    <x v="3"/>
    <n v="5.19929962512572"/>
    <s v="Product2"/>
    <x v="0"/>
    <s v="Decline Year"/>
  </r>
  <r>
    <n v="3095"/>
    <d v="2018-12-06T00:00:00"/>
    <x v="8"/>
    <x v="6"/>
    <x v="6"/>
    <n v="7316"/>
    <n v="23191.72"/>
    <n v="3.17"/>
    <n v="2680"/>
    <n v="16991.2"/>
    <n v="6.34"/>
    <n v="1026"/>
    <n v="5560.92"/>
    <n v="5.42"/>
    <n v="579"/>
    <n v="4128.2700000000004"/>
    <n v="7.1300000000000008"/>
    <n v="11601"/>
    <n v="49872.11"/>
    <x v="2"/>
    <x v="4"/>
    <n v="4.2989492285147834"/>
    <s v="Product1"/>
    <x v="0"/>
    <s v="Decline Year"/>
  </r>
  <r>
    <n v="3096"/>
    <d v="2018-12-07T00:00:00"/>
    <x v="8"/>
    <x v="6"/>
    <x v="6"/>
    <n v="5463"/>
    <n v="17317.71"/>
    <n v="3.17"/>
    <n v="730"/>
    <n v="4628.2"/>
    <n v="6.34"/>
    <n v="522"/>
    <n v="2829.24"/>
    <n v="5.42"/>
    <n v="295"/>
    <n v="2103.35"/>
    <n v="7.13"/>
    <n v="7010"/>
    <n v="26878.5"/>
    <x v="2"/>
    <x v="5"/>
    <n v="3.8343081312410843"/>
    <s v="Product1"/>
    <x v="1"/>
    <s v="Decline Year"/>
  </r>
  <r>
    <n v="3097"/>
    <d v="2018-12-08T00:00:00"/>
    <x v="8"/>
    <x v="6"/>
    <x v="6"/>
    <n v="5996"/>
    <n v="19007.32"/>
    <n v="3.17"/>
    <n v="656"/>
    <n v="4159.04"/>
    <n v="6.34"/>
    <n v="3667"/>
    <n v="19875.14"/>
    <n v="5.42"/>
    <n v="575"/>
    <n v="4099.75"/>
    <n v="7.13"/>
    <n v="10894"/>
    <n v="47141.25"/>
    <x v="2"/>
    <x v="6"/>
    <n v="4.3272673031026256"/>
    <s v="Product3"/>
    <x v="0"/>
    <s v="Decline Year"/>
  </r>
  <r>
    <n v="3098"/>
    <d v="2018-12-09T00:00:00"/>
    <x v="8"/>
    <x v="6"/>
    <x v="6"/>
    <n v="6753"/>
    <n v="21407.01"/>
    <n v="3.17"/>
    <n v="793"/>
    <n v="5027.62"/>
    <n v="6.34"/>
    <n v="2289"/>
    <n v="12406.38"/>
    <n v="5.42"/>
    <n v="865"/>
    <n v="6167.45"/>
    <n v="7.13"/>
    <n v="10700"/>
    <n v="45008.46"/>
    <x v="2"/>
    <x v="0"/>
    <n v="4.2063981308411211"/>
    <s v="Product1"/>
    <x v="0"/>
    <s v="Decline Year"/>
  </r>
  <r>
    <n v="3099"/>
    <d v="2018-12-10T00:00:00"/>
    <x v="8"/>
    <x v="6"/>
    <x v="6"/>
    <n v="492"/>
    <n v="1559.64"/>
    <n v="3.17"/>
    <n v="734"/>
    <n v="4653.5600000000004"/>
    <n v="6.3400000000000007"/>
    <n v="5228"/>
    <n v="28335.759999999998"/>
    <n v="5.42"/>
    <n v="625"/>
    <n v="4456.25"/>
    <n v="7.13"/>
    <n v="7079"/>
    <n v="39005.21"/>
    <x v="2"/>
    <x v="1"/>
    <n v="5.5099886989687805"/>
    <s v="Product3"/>
    <x v="1"/>
    <s v="Decline Year"/>
  </r>
  <r>
    <n v="3100"/>
    <d v="2018-12-11T00:00:00"/>
    <x v="8"/>
    <x v="6"/>
    <x v="6"/>
    <n v="1430"/>
    <n v="4533.1000000000004"/>
    <n v="3.17"/>
    <n v="2726"/>
    <n v="17282.84"/>
    <n v="6.34"/>
    <n v="3925"/>
    <n v="21273.5"/>
    <n v="5.42"/>
    <n v="1996"/>
    <n v="14231.48"/>
    <n v="7.13"/>
    <n v="10077"/>
    <n v="57320.92"/>
    <x v="2"/>
    <x v="2"/>
    <n v="5.6882921504415993"/>
    <s v="Product3"/>
    <x v="0"/>
    <s v="Decline Year"/>
  </r>
  <r>
    <n v="3101"/>
    <d v="2018-12-12T00:00:00"/>
    <x v="8"/>
    <x v="6"/>
    <x v="6"/>
    <n v="3452"/>
    <n v="10942.84"/>
    <n v="3.17"/>
    <n v="2213"/>
    <n v="14030.42"/>
    <n v="6.34"/>
    <n v="3608"/>
    <n v="19555.36"/>
    <n v="5.42"/>
    <n v="701"/>
    <n v="4998.13"/>
    <n v="7.13"/>
    <n v="9974"/>
    <n v="49526.75"/>
    <x v="2"/>
    <x v="3"/>
    <n v="4.9655855223581309"/>
    <s v="Product3"/>
    <x v="0"/>
    <s v="Decline Year"/>
  </r>
  <r>
    <n v="3102"/>
    <d v="2018-12-13T00:00:00"/>
    <x v="8"/>
    <x v="6"/>
    <x v="6"/>
    <n v="6188"/>
    <n v="19615.96"/>
    <n v="3.17"/>
    <n v="1808"/>
    <n v="11462.72"/>
    <n v="6.34"/>
    <n v="475"/>
    <n v="2574.5"/>
    <n v="5.42"/>
    <n v="1026"/>
    <n v="7315.38"/>
    <n v="7.13"/>
    <n v="9497"/>
    <n v="40968.559999999998"/>
    <x v="2"/>
    <x v="4"/>
    <n v="4.3138422659787299"/>
    <s v="Product1"/>
    <x v="0"/>
    <s v="Decline Year"/>
  </r>
  <r>
    <n v="3103"/>
    <d v="2018-12-14T00:00:00"/>
    <x v="8"/>
    <x v="6"/>
    <x v="6"/>
    <n v="1161"/>
    <n v="3680.37"/>
    <n v="3.17"/>
    <n v="2814"/>
    <n v="17840.759999999998"/>
    <n v="6.34"/>
    <n v="959"/>
    <n v="5197.78"/>
    <n v="5.42"/>
    <n v="1011"/>
    <n v="7208.43"/>
    <n v="7.13"/>
    <n v="5945"/>
    <n v="33927.339999999997"/>
    <x v="2"/>
    <x v="5"/>
    <n v="5.7068696383515549"/>
    <s v="Product2"/>
    <x v="1"/>
    <s v="Decline Year"/>
  </r>
  <r>
    <n v="3104"/>
    <d v="2018-12-15T00:00:00"/>
    <x v="8"/>
    <x v="6"/>
    <x v="6"/>
    <n v="7316"/>
    <n v="23191.72"/>
    <n v="3.17"/>
    <n v="663"/>
    <n v="4203.42"/>
    <n v="6.34"/>
    <n v="2453"/>
    <n v="13295.26"/>
    <n v="5.42"/>
    <n v="1915"/>
    <n v="13653.95"/>
    <n v="7.1300000000000008"/>
    <n v="12347"/>
    <n v="54344.35"/>
    <x v="2"/>
    <x v="6"/>
    <n v="4.4014213979104237"/>
    <s v="Product1"/>
    <x v="0"/>
    <s v="Decline Year"/>
  </r>
  <r>
    <n v="3105"/>
    <d v="2018-12-16T00:00:00"/>
    <x v="8"/>
    <x v="6"/>
    <x v="6"/>
    <n v="5331"/>
    <n v="16899.27"/>
    <n v="3.17"/>
    <n v="757"/>
    <n v="4799.38"/>
    <n v="6.34"/>
    <n v="3479"/>
    <n v="18856.18"/>
    <n v="5.42"/>
    <n v="1908"/>
    <n v="13604.04"/>
    <n v="7.1300000000000008"/>
    <n v="11475"/>
    <n v="54158.87"/>
    <x v="2"/>
    <x v="0"/>
    <n v="4.7197272331154689"/>
    <s v="Product3"/>
    <x v="0"/>
    <s v="Decline Year"/>
  </r>
  <r>
    <n v="3106"/>
    <d v="2018-12-17T00:00:00"/>
    <x v="8"/>
    <x v="6"/>
    <x v="6"/>
    <n v="2670"/>
    <n v="8463.9"/>
    <n v="3.17"/>
    <n v="338"/>
    <n v="2142.92"/>
    <n v="6.34"/>
    <n v="4092"/>
    <n v="22178.639999999999"/>
    <n v="5.42"/>
    <n v="1451"/>
    <n v="10345.629999999999"/>
    <n v="7.129999999999999"/>
    <n v="8551"/>
    <n v="43131.09"/>
    <x v="2"/>
    <x v="1"/>
    <n v="5.0439819904104777"/>
    <s v="Product3"/>
    <x v="0"/>
    <s v="Decline Year"/>
  </r>
  <r>
    <n v="3107"/>
    <d v="2018-12-18T00:00:00"/>
    <x v="8"/>
    <x v="6"/>
    <x v="6"/>
    <n v="2252"/>
    <n v="7138.84"/>
    <n v="3.17"/>
    <n v="2929"/>
    <n v="18569.86"/>
    <n v="6.34"/>
    <n v="4778"/>
    <n v="25896.76"/>
    <n v="5.42"/>
    <n v="290"/>
    <n v="2067.6999999999998"/>
    <n v="7.129999999999999"/>
    <n v="10249"/>
    <n v="53673.16"/>
    <x v="2"/>
    <x v="2"/>
    <n v="5.2369167723680361"/>
    <s v="Product3"/>
    <x v="0"/>
    <s v="Decline Year"/>
  </r>
  <r>
    <n v="3108"/>
    <d v="2018-12-19T00:00:00"/>
    <x v="8"/>
    <x v="6"/>
    <x v="6"/>
    <n v="3405"/>
    <n v="10793.85"/>
    <n v="3.17"/>
    <n v="978"/>
    <n v="6200.52"/>
    <n v="6.3400000000000007"/>
    <n v="4791"/>
    <n v="25967.22"/>
    <n v="5.42"/>
    <n v="1964"/>
    <n v="14003.32"/>
    <n v="7.13"/>
    <n v="11138"/>
    <n v="56964.91"/>
    <x v="2"/>
    <x v="3"/>
    <n v="5.1144648949542111"/>
    <s v="Product3"/>
    <x v="0"/>
    <s v="Decline Year"/>
  </r>
  <r>
    <n v="3109"/>
    <d v="2018-12-20T00:00:00"/>
    <x v="8"/>
    <x v="6"/>
    <x v="6"/>
    <n v="2703"/>
    <n v="8568.51"/>
    <n v="3.17"/>
    <n v="1978"/>
    <n v="12540.52"/>
    <n v="6.34"/>
    <n v="3370"/>
    <n v="18265.400000000001"/>
    <n v="5.4200000000000008"/>
    <n v="1822"/>
    <n v="12990.86"/>
    <n v="7.13"/>
    <n v="9873"/>
    <n v="52365.29"/>
    <x v="2"/>
    <x v="4"/>
    <n v="5.303888382457207"/>
    <s v="Product3"/>
    <x v="0"/>
    <s v="Decline Year"/>
  </r>
  <r>
    <n v="3110"/>
    <d v="2018-12-21T00:00:00"/>
    <x v="8"/>
    <x v="6"/>
    <x v="6"/>
    <n v="7968"/>
    <n v="25258.560000000001"/>
    <n v="3.17"/>
    <n v="2656"/>
    <n v="16839.04"/>
    <n v="6.3400000000000007"/>
    <n v="704"/>
    <n v="3815.68"/>
    <n v="5.42"/>
    <n v="1188"/>
    <n v="8470.44"/>
    <n v="7.1300000000000008"/>
    <n v="12516"/>
    <n v="54383.72"/>
    <x v="2"/>
    <x v="5"/>
    <n v="4.3451358261425375"/>
    <s v="Product1"/>
    <x v="0"/>
    <s v="Decline Year"/>
  </r>
  <r>
    <n v="3111"/>
    <d v="2018-12-22T00:00:00"/>
    <x v="8"/>
    <x v="6"/>
    <x v="6"/>
    <n v="6252"/>
    <n v="19818.84"/>
    <n v="3.17"/>
    <n v="580"/>
    <n v="3677.2"/>
    <n v="6.34"/>
    <n v="3130"/>
    <n v="16964.599999999999"/>
    <n v="5.42"/>
    <n v="1119"/>
    <n v="7978.47"/>
    <n v="7.13"/>
    <n v="11081"/>
    <n v="48439.11"/>
    <x v="2"/>
    <x v="6"/>
    <n v="4.3713663026802632"/>
    <s v="Product1"/>
    <x v="0"/>
    <s v="Decline Year"/>
  </r>
  <r>
    <n v="3112"/>
    <d v="2018-12-23T00:00:00"/>
    <x v="8"/>
    <x v="6"/>
    <x v="6"/>
    <n v="3139"/>
    <n v="9950.6299999999992"/>
    <n v="3.17"/>
    <n v="752"/>
    <n v="4767.68"/>
    <n v="6.3400000000000007"/>
    <n v="823"/>
    <n v="4460.66"/>
    <n v="5.42"/>
    <n v="1247"/>
    <n v="8891.11"/>
    <n v="7.1300000000000008"/>
    <n v="5961"/>
    <n v="28070.080000000002"/>
    <x v="2"/>
    <x v="0"/>
    <n v="4.7089548733433988"/>
    <s v="Product1"/>
    <x v="1"/>
    <s v="Decline Year"/>
  </r>
  <r>
    <n v="3113"/>
    <d v="2018-12-24T00:00:00"/>
    <x v="8"/>
    <x v="6"/>
    <x v="6"/>
    <n v="4631"/>
    <n v="14680.27"/>
    <n v="3.17"/>
    <n v="885"/>
    <n v="5610.9"/>
    <n v="6.34"/>
    <n v="5663"/>
    <n v="30693.46"/>
    <n v="5.42"/>
    <n v="1323"/>
    <n v="9432.99"/>
    <n v="7.13"/>
    <n v="12502"/>
    <n v="60417.62"/>
    <x v="2"/>
    <x v="1"/>
    <n v="4.8326363781794912"/>
    <s v="Product3"/>
    <x v="0"/>
    <s v="Decline Year"/>
  </r>
  <r>
    <n v="3114"/>
    <d v="2018-12-25T00:00:00"/>
    <x v="8"/>
    <x v="6"/>
    <x v="6"/>
    <n v="7998"/>
    <n v="25353.66"/>
    <n v="3.17"/>
    <n v="3917"/>
    <n v="24833.78"/>
    <n v="6.34"/>
    <n v="2182"/>
    <n v="11826.44"/>
    <n v="5.42"/>
    <n v="433"/>
    <n v="3087.29"/>
    <n v="7.13"/>
    <n v="14530"/>
    <n v="65101.17"/>
    <x v="2"/>
    <x v="2"/>
    <n v="4.4804659325533374"/>
    <s v="Product1"/>
    <x v="0"/>
    <s v="Decline Year"/>
  </r>
  <r>
    <n v="3115"/>
    <d v="2018-12-26T00:00:00"/>
    <x v="8"/>
    <x v="6"/>
    <x v="6"/>
    <n v="5099"/>
    <n v="16163.83"/>
    <n v="3.17"/>
    <n v="3448"/>
    <n v="21860.32"/>
    <n v="6.34"/>
    <n v="2711"/>
    <n v="14693.62"/>
    <n v="5.42"/>
    <n v="1647"/>
    <n v="11743.11"/>
    <n v="7.1300000000000008"/>
    <n v="12905"/>
    <n v="64460.88"/>
    <x v="2"/>
    <x v="3"/>
    <n v="4.9950313831848119"/>
    <s v="Product2"/>
    <x v="0"/>
    <s v="Decline Year"/>
  </r>
  <r>
    <n v="3116"/>
    <d v="2018-12-27T00:00:00"/>
    <x v="8"/>
    <x v="6"/>
    <x v="6"/>
    <n v="2378"/>
    <n v="7538.26"/>
    <n v="3.17"/>
    <n v="1436"/>
    <n v="9104.24"/>
    <n v="6.34"/>
    <n v="1348"/>
    <n v="7306.16"/>
    <n v="5.42"/>
    <n v="1007"/>
    <n v="7179.91"/>
    <n v="7.13"/>
    <n v="6169"/>
    <n v="31128.57"/>
    <x v="2"/>
    <x v="4"/>
    <n v="5.0459669314313507"/>
    <s v="Product2"/>
    <x v="1"/>
    <s v="Decline Year"/>
  </r>
  <r>
    <n v="3117"/>
    <d v="2018-12-28T00:00:00"/>
    <x v="8"/>
    <x v="6"/>
    <x v="6"/>
    <n v="2531"/>
    <n v="8023.27"/>
    <n v="3.17"/>
    <n v="1169"/>
    <n v="7411.46"/>
    <n v="6.34"/>
    <n v="1524"/>
    <n v="8260.08"/>
    <n v="5.42"/>
    <n v="607"/>
    <n v="4327.91"/>
    <n v="7.13"/>
    <n v="5831"/>
    <n v="28022.720000000001"/>
    <x v="2"/>
    <x v="5"/>
    <n v="4.8058171840164636"/>
    <s v="Product3"/>
    <x v="1"/>
    <s v="Decline Year"/>
  </r>
  <r>
    <n v="3118"/>
    <d v="2018-12-29T00:00:00"/>
    <x v="8"/>
    <x v="6"/>
    <x v="6"/>
    <n v="7702"/>
    <n v="24415.34"/>
    <n v="3.17"/>
    <n v="2514"/>
    <n v="15938.76"/>
    <n v="6.34"/>
    <n v="5793"/>
    <n v="31398.06"/>
    <n v="5.42"/>
    <n v="1452"/>
    <n v="10352.76"/>
    <n v="7.13"/>
    <n v="17461"/>
    <n v="82104.92"/>
    <x v="2"/>
    <x v="6"/>
    <n v="4.7021888780711301"/>
    <s v="Product3"/>
    <x v="2"/>
    <s v="Decline Year"/>
  </r>
  <r>
    <n v="3119"/>
    <d v="2018-12-30T00:00:00"/>
    <x v="8"/>
    <x v="6"/>
    <x v="6"/>
    <n v="3173"/>
    <n v="10058.41"/>
    <n v="3.17"/>
    <n v="2006"/>
    <n v="12718.04"/>
    <n v="6.3400000000000007"/>
    <n v="3391"/>
    <n v="18379.22"/>
    <n v="5.42"/>
    <n v="1722"/>
    <n v="12277.86"/>
    <n v="7.1300000000000008"/>
    <n v="10292"/>
    <n v="53433.53"/>
    <x v="2"/>
    <x v="0"/>
    <n v="5.191753789350952"/>
    <s v="Product3"/>
    <x v="0"/>
    <s v="Decline Year"/>
  </r>
  <r>
    <n v="3120"/>
    <d v="2019-01-01T00:00:00"/>
    <x v="9"/>
    <x v="7"/>
    <x v="7"/>
    <n v="1661"/>
    <n v="5265.37"/>
    <n v="3.17"/>
    <n v="1142"/>
    <n v="7240.28"/>
    <n v="6.34"/>
    <n v="5748"/>
    <n v="31154.16"/>
    <n v="5.42"/>
    <n v="991"/>
    <n v="7065.83"/>
    <n v="7.13"/>
    <n v="9542"/>
    <n v="50725.64"/>
    <x v="3"/>
    <x v="2"/>
    <n v="5.3160385663382934"/>
    <s v="Product3"/>
    <x v="0"/>
    <s v="Growth Year"/>
  </r>
  <r>
    <n v="3121"/>
    <d v="2019-01-02T00:00:00"/>
    <x v="9"/>
    <x v="7"/>
    <x v="7"/>
    <n v="3157"/>
    <n v="10007.69"/>
    <n v="3.17"/>
    <n v="715"/>
    <n v="4533.1000000000004"/>
    <n v="6.3400000000000007"/>
    <n v="4730"/>
    <n v="25636.6"/>
    <n v="5.42"/>
    <n v="1623"/>
    <n v="11571.99"/>
    <n v="7.13"/>
    <n v="10225"/>
    <n v="51749.38"/>
    <x v="3"/>
    <x v="3"/>
    <n v="5.0610640586797064"/>
    <s v="Product3"/>
    <x v="0"/>
    <s v="Growth Year"/>
  </r>
  <r>
    <n v="3122"/>
    <d v="2019-01-03T00:00:00"/>
    <x v="9"/>
    <x v="7"/>
    <x v="7"/>
    <n v="4156"/>
    <n v="13174.52"/>
    <n v="3.17"/>
    <n v="879"/>
    <n v="5572.86"/>
    <n v="6.34"/>
    <n v="1243"/>
    <n v="6737.06"/>
    <n v="5.42"/>
    <n v="1287"/>
    <n v="9176.31"/>
    <n v="7.13"/>
    <n v="7565"/>
    <n v="34660.75"/>
    <x v="3"/>
    <x v="4"/>
    <n v="4.5817250495703901"/>
    <s v="Product1"/>
    <x v="1"/>
    <s v="Growth Year"/>
  </r>
  <r>
    <n v="3123"/>
    <d v="2019-01-04T00:00:00"/>
    <x v="9"/>
    <x v="7"/>
    <x v="7"/>
    <n v="893"/>
    <n v="2830.81"/>
    <n v="3.17"/>
    <n v="1264"/>
    <n v="8013.76"/>
    <n v="6.34"/>
    <n v="3553"/>
    <n v="19257.259999999998"/>
    <n v="5.42"/>
    <n v="1240"/>
    <n v="8841.2000000000007"/>
    <n v="7.1300000000000008"/>
    <n v="6950"/>
    <n v="38943.03"/>
    <x v="3"/>
    <x v="5"/>
    <n v="5.6033136690647476"/>
    <s v="Product3"/>
    <x v="1"/>
    <s v="Growth Year"/>
  </r>
  <r>
    <n v="3124"/>
    <d v="2019-01-05T00:00:00"/>
    <x v="9"/>
    <x v="7"/>
    <x v="7"/>
    <n v="2496"/>
    <n v="7912.32"/>
    <n v="3.17"/>
    <n v="939"/>
    <n v="5953.26"/>
    <n v="6.34"/>
    <n v="4443"/>
    <n v="24081.06"/>
    <n v="5.42"/>
    <n v="1768"/>
    <n v="12605.84"/>
    <n v="7.13"/>
    <n v="9646"/>
    <n v="50552.480000000003"/>
    <x v="3"/>
    <x v="6"/>
    <n v="5.2407713041675308"/>
    <s v="Product3"/>
    <x v="0"/>
    <s v="Growth Year"/>
  </r>
  <r>
    <n v="3125"/>
    <d v="2019-01-06T00:00:00"/>
    <x v="9"/>
    <x v="7"/>
    <x v="7"/>
    <n v="4875"/>
    <n v="15453.75"/>
    <n v="3.17"/>
    <n v="1090"/>
    <n v="6910.6"/>
    <n v="6.3400000000000007"/>
    <n v="5158"/>
    <n v="27956.36"/>
    <n v="5.42"/>
    <n v="1477"/>
    <n v="10531.01"/>
    <n v="7.13"/>
    <n v="12600"/>
    <n v="60851.72"/>
    <x v="3"/>
    <x v="0"/>
    <n v="4.8295015873015874"/>
    <s v="Product3"/>
    <x v="0"/>
    <s v="Growth Year"/>
  </r>
  <r>
    <n v="3126"/>
    <d v="2019-01-07T00:00:00"/>
    <x v="9"/>
    <x v="7"/>
    <x v="7"/>
    <n v="6313"/>
    <n v="20012.21"/>
    <n v="3.17"/>
    <n v="2269"/>
    <n v="14385.46"/>
    <n v="6.34"/>
    <n v="2375"/>
    <n v="12872.5"/>
    <n v="5.42"/>
    <n v="1472"/>
    <n v="10495.36"/>
    <n v="7.1300000000000008"/>
    <n v="12429"/>
    <n v="57765.53"/>
    <x v="3"/>
    <x v="1"/>
    <n v="4.6476410008850273"/>
    <s v="Product1"/>
    <x v="0"/>
    <s v="Growth Year"/>
  </r>
  <r>
    <n v="3127"/>
    <d v="2019-01-08T00:00:00"/>
    <x v="9"/>
    <x v="7"/>
    <x v="7"/>
    <n v="455"/>
    <n v="1442.35"/>
    <n v="3.17"/>
    <n v="3179"/>
    <n v="20154.86"/>
    <n v="6.34"/>
    <n v="1594"/>
    <n v="8639.48"/>
    <n v="5.42"/>
    <n v="938"/>
    <n v="6687.94"/>
    <n v="7.13"/>
    <n v="6166"/>
    <n v="36924.629999999997"/>
    <x v="3"/>
    <x v="2"/>
    <n v="5.9884252351605571"/>
    <s v="Product2"/>
    <x v="1"/>
    <s v="Growth Year"/>
  </r>
  <r>
    <n v="3128"/>
    <d v="2019-01-09T00:00:00"/>
    <x v="9"/>
    <x v="7"/>
    <x v="7"/>
    <n v="3050"/>
    <n v="9668.5"/>
    <n v="3.17"/>
    <n v="2494"/>
    <n v="15811.96"/>
    <n v="6.34"/>
    <n v="830"/>
    <n v="4498.6000000000004"/>
    <n v="5.4200000000000008"/>
    <n v="313"/>
    <n v="2231.69"/>
    <n v="7.13"/>
    <n v="6687"/>
    <n v="32210.75"/>
    <x v="3"/>
    <x v="3"/>
    <n v="4.8169208912815913"/>
    <s v="Product2"/>
    <x v="1"/>
    <s v="Growth Year"/>
  </r>
  <r>
    <n v="3129"/>
    <d v="2019-01-10T00:00:00"/>
    <x v="9"/>
    <x v="7"/>
    <x v="7"/>
    <n v="6158"/>
    <n v="19520.86"/>
    <n v="3.17"/>
    <n v="3060"/>
    <n v="19400.400000000001"/>
    <n v="6.3400000000000007"/>
    <n v="3674"/>
    <n v="19913.080000000002"/>
    <n v="5.4200000000000008"/>
    <n v="1722"/>
    <n v="12277.86"/>
    <n v="7.1300000000000008"/>
    <n v="14614"/>
    <n v="71112.2"/>
    <x v="3"/>
    <x v="4"/>
    <n v="4.866032571506774"/>
    <s v="Product3"/>
    <x v="2"/>
    <s v="Growth Year"/>
  </r>
  <r>
    <n v="3130"/>
    <d v="2019-01-11T00:00:00"/>
    <x v="9"/>
    <x v="7"/>
    <x v="7"/>
    <n v="1402"/>
    <n v="4444.34"/>
    <n v="3.17"/>
    <n v="831"/>
    <n v="5268.54"/>
    <n v="6.34"/>
    <n v="1979"/>
    <n v="10726.18"/>
    <n v="5.42"/>
    <n v="1242"/>
    <n v="8855.4599999999991"/>
    <n v="7.129999999999999"/>
    <n v="5454"/>
    <n v="29294.52"/>
    <x v="3"/>
    <x v="5"/>
    <n v="5.3711991199119913"/>
    <s v="Product3"/>
    <x v="1"/>
    <s v="Growth Year"/>
  </r>
  <r>
    <n v="3131"/>
    <d v="2019-01-12T00:00:00"/>
    <x v="9"/>
    <x v="7"/>
    <x v="7"/>
    <n v="7722"/>
    <n v="24478.74"/>
    <n v="3.17"/>
    <n v="884"/>
    <n v="5604.56"/>
    <n v="6.3400000000000007"/>
    <n v="2307"/>
    <n v="12503.94"/>
    <n v="5.42"/>
    <n v="1506"/>
    <n v="10737.78"/>
    <n v="7.1300000000000008"/>
    <n v="12419"/>
    <n v="53325.02"/>
    <x v="3"/>
    <x v="6"/>
    <n v="4.2938255898220463"/>
    <s v="Product1"/>
    <x v="0"/>
    <s v="Growth Year"/>
  </r>
  <r>
    <n v="3132"/>
    <d v="2019-01-13T00:00:00"/>
    <x v="9"/>
    <x v="7"/>
    <x v="7"/>
    <n v="6853"/>
    <n v="21724.01"/>
    <n v="3.17"/>
    <n v="1162"/>
    <n v="7367.08"/>
    <n v="6.34"/>
    <n v="349"/>
    <n v="1891.58"/>
    <n v="5.42"/>
    <n v="601"/>
    <n v="4285.13"/>
    <n v="7.13"/>
    <n v="8965"/>
    <n v="35267.800000000003"/>
    <x v="3"/>
    <x v="0"/>
    <n v="3.9339431121026216"/>
    <s v="Product1"/>
    <x v="1"/>
    <s v="Growth Year"/>
  </r>
  <r>
    <n v="3133"/>
    <d v="2019-01-14T00:00:00"/>
    <x v="9"/>
    <x v="7"/>
    <x v="7"/>
    <n v="3333"/>
    <n v="10565.61"/>
    <n v="3.17"/>
    <n v="3368"/>
    <n v="21353.119999999999"/>
    <n v="6.34"/>
    <n v="5154"/>
    <n v="27934.68"/>
    <n v="5.42"/>
    <n v="818"/>
    <n v="5832.34"/>
    <n v="7.13"/>
    <n v="12673"/>
    <n v="65685.75"/>
    <x v="3"/>
    <x v="1"/>
    <n v="5.1831255424919123"/>
    <s v="Product3"/>
    <x v="0"/>
    <s v="Growth Year"/>
  </r>
  <r>
    <n v="3134"/>
    <d v="2019-01-15T00:00:00"/>
    <x v="9"/>
    <x v="7"/>
    <x v="7"/>
    <n v="7483"/>
    <n v="23721.11"/>
    <n v="3.17"/>
    <n v="1578"/>
    <n v="10004.52"/>
    <n v="6.34"/>
    <n v="3247"/>
    <n v="17598.740000000002"/>
    <n v="5.4200000000000008"/>
    <n v="502"/>
    <n v="3579.26"/>
    <n v="7.1300000000000008"/>
    <n v="12810"/>
    <n v="54903.63"/>
    <x v="3"/>
    <x v="2"/>
    <n v="4.2859976580796255"/>
    <s v="Product1"/>
    <x v="0"/>
    <s v="Growth Year"/>
  </r>
  <r>
    <n v="3135"/>
    <d v="2019-01-16T00:00:00"/>
    <x v="9"/>
    <x v="7"/>
    <x v="7"/>
    <n v="2998"/>
    <n v="9503.66"/>
    <n v="3.17"/>
    <n v="3277"/>
    <n v="20776.18"/>
    <n v="6.34"/>
    <n v="4393"/>
    <n v="23810.06"/>
    <n v="5.42"/>
    <n v="1629"/>
    <n v="11614.77"/>
    <n v="7.13"/>
    <n v="12297"/>
    <n v="65704.67"/>
    <x v="3"/>
    <x v="3"/>
    <n v="5.3431462958445151"/>
    <s v="Product3"/>
    <x v="0"/>
    <s v="Growth Year"/>
  </r>
  <r>
    <n v="3136"/>
    <d v="2019-01-17T00:00:00"/>
    <x v="9"/>
    <x v="7"/>
    <x v="7"/>
    <n v="5835"/>
    <n v="18496.95"/>
    <n v="3.17"/>
    <n v="3147"/>
    <n v="19951.98"/>
    <n v="6.34"/>
    <n v="1128"/>
    <n v="6113.76"/>
    <n v="5.42"/>
    <n v="1471"/>
    <n v="10488.23"/>
    <n v="7.13"/>
    <n v="11581"/>
    <n v="55050.92"/>
    <x v="3"/>
    <x v="4"/>
    <n v="4.7535549607115097"/>
    <s v="Product2"/>
    <x v="0"/>
    <s v="Growth Year"/>
  </r>
  <r>
    <n v="3137"/>
    <d v="2019-01-18T00:00:00"/>
    <x v="9"/>
    <x v="7"/>
    <x v="7"/>
    <n v="6222"/>
    <n v="19723.740000000002"/>
    <n v="3.17"/>
    <n v="2782"/>
    <n v="17637.88"/>
    <n v="6.3400000000000007"/>
    <n v="1901"/>
    <n v="10303.42"/>
    <n v="5.42"/>
    <n v="540"/>
    <n v="3850.2"/>
    <n v="7.13"/>
    <n v="11445"/>
    <n v="51515.24"/>
    <x v="3"/>
    <x v="5"/>
    <n v="4.5011131498470949"/>
    <s v="Product1"/>
    <x v="0"/>
    <s v="Growth Year"/>
  </r>
  <r>
    <n v="3138"/>
    <d v="2019-01-19T00:00:00"/>
    <x v="9"/>
    <x v="7"/>
    <x v="7"/>
    <n v="4085"/>
    <n v="12949.45"/>
    <n v="3.17"/>
    <n v="1612"/>
    <n v="10220.08"/>
    <n v="6.34"/>
    <n v="1595"/>
    <n v="8644.9"/>
    <n v="5.42"/>
    <n v="1338"/>
    <n v="9539.94"/>
    <n v="7.1300000000000008"/>
    <n v="8630"/>
    <n v="41354.370000000003"/>
    <x v="3"/>
    <x v="6"/>
    <n v="4.7919316338354578"/>
    <s v="Product1"/>
    <x v="0"/>
    <s v="Growth Year"/>
  </r>
  <r>
    <n v="3139"/>
    <d v="2019-01-20T00:00:00"/>
    <x v="9"/>
    <x v="7"/>
    <x v="7"/>
    <n v="2464"/>
    <n v="7810.88"/>
    <n v="3.17"/>
    <n v="1084"/>
    <n v="6872.56"/>
    <n v="6.3400000000000007"/>
    <n v="1934"/>
    <n v="10482.280000000001"/>
    <n v="5.42"/>
    <n v="512"/>
    <n v="3650.56"/>
    <n v="7.13"/>
    <n v="5994"/>
    <n v="28816.28"/>
    <x v="3"/>
    <x v="0"/>
    <n v="4.807520854187521"/>
    <s v="Product3"/>
    <x v="1"/>
    <s v="Growth Year"/>
  </r>
  <r>
    <n v="3140"/>
    <d v="2019-01-21T00:00:00"/>
    <x v="9"/>
    <x v="7"/>
    <x v="7"/>
    <n v="5027"/>
    <n v="15935.59"/>
    <n v="3.17"/>
    <n v="2903"/>
    <n v="18405.02"/>
    <n v="6.34"/>
    <n v="3780"/>
    <n v="20487.599999999999"/>
    <n v="5.42"/>
    <n v="840"/>
    <n v="5989.2"/>
    <n v="7.13"/>
    <n v="12550"/>
    <n v="60817.41"/>
    <x v="3"/>
    <x v="1"/>
    <n v="4.8460087649402395"/>
    <s v="Product3"/>
    <x v="0"/>
    <s v="Growth Year"/>
  </r>
  <r>
    <n v="3141"/>
    <d v="2019-01-22T00:00:00"/>
    <x v="9"/>
    <x v="7"/>
    <x v="7"/>
    <n v="2973"/>
    <n v="9424.41"/>
    <n v="3.17"/>
    <n v="3253"/>
    <n v="20624.02"/>
    <n v="6.34"/>
    <n v="3122"/>
    <n v="16921.240000000002"/>
    <n v="5.4200000000000008"/>
    <n v="304"/>
    <n v="2167.52"/>
    <n v="7.13"/>
    <n v="9652"/>
    <n v="49137.19"/>
    <x v="3"/>
    <x v="2"/>
    <n v="5.0908816825528387"/>
    <s v="Product2"/>
    <x v="0"/>
    <s v="Growth Year"/>
  </r>
  <r>
    <n v="3142"/>
    <d v="2019-01-23T00:00:00"/>
    <x v="9"/>
    <x v="7"/>
    <x v="7"/>
    <n v="2018"/>
    <n v="6397.06"/>
    <n v="3.17"/>
    <n v="3385"/>
    <n v="21460.9"/>
    <n v="6.3400000000000007"/>
    <n v="533"/>
    <n v="2888.86"/>
    <n v="5.42"/>
    <n v="410"/>
    <n v="2923.3"/>
    <n v="7.1300000000000008"/>
    <n v="6346"/>
    <n v="33670.120000000003"/>
    <x v="3"/>
    <x v="3"/>
    <n v="5.3057232902615823"/>
    <s v="Product2"/>
    <x v="1"/>
    <s v="Growth Year"/>
  </r>
  <r>
    <n v="3143"/>
    <d v="2019-01-24T00:00:00"/>
    <x v="9"/>
    <x v="7"/>
    <x v="7"/>
    <n v="4523"/>
    <n v="14337.91"/>
    <n v="3.17"/>
    <n v="2920"/>
    <n v="18512.8"/>
    <n v="6.34"/>
    <n v="5523"/>
    <n v="29934.66"/>
    <n v="5.42"/>
    <n v="931"/>
    <n v="6638.03"/>
    <n v="7.13"/>
    <n v="13897"/>
    <n v="69423.399999999994"/>
    <x v="3"/>
    <x v="4"/>
    <n v="4.9955673886450311"/>
    <s v="Product3"/>
    <x v="0"/>
    <s v="Growth Year"/>
  </r>
  <r>
    <n v="3144"/>
    <d v="2019-01-25T00:00:00"/>
    <x v="9"/>
    <x v="7"/>
    <x v="7"/>
    <n v="6081"/>
    <n v="19276.77"/>
    <n v="3.17"/>
    <n v="2381"/>
    <n v="15095.54"/>
    <n v="6.3400000000000007"/>
    <n v="1455"/>
    <n v="7886.1"/>
    <n v="5.42"/>
    <n v="1079"/>
    <n v="7693.27"/>
    <n v="7.1300000000000008"/>
    <n v="10996"/>
    <n v="49951.68"/>
    <x v="3"/>
    <x v="5"/>
    <n v="4.5427137140778466"/>
    <s v="Product1"/>
    <x v="0"/>
    <s v="Growth Year"/>
  </r>
  <r>
    <n v="3145"/>
    <d v="2019-01-26T00:00:00"/>
    <x v="9"/>
    <x v="7"/>
    <x v="7"/>
    <n v="5269"/>
    <n v="16702.73"/>
    <n v="3.17"/>
    <n v="865"/>
    <n v="5484.1"/>
    <n v="6.3400000000000007"/>
    <n v="1742"/>
    <n v="9441.64"/>
    <n v="5.42"/>
    <n v="489"/>
    <n v="3486.57"/>
    <n v="7.13"/>
    <n v="8365"/>
    <n v="35115.040000000001"/>
    <x v="3"/>
    <x v="6"/>
    <n v="4.1978529587567248"/>
    <s v="Product1"/>
    <x v="1"/>
    <s v="Growth Year"/>
  </r>
  <r>
    <n v="3146"/>
    <d v="2019-01-27T00:00:00"/>
    <x v="9"/>
    <x v="7"/>
    <x v="7"/>
    <n v="2118"/>
    <n v="6714.06"/>
    <n v="3.17"/>
    <n v="2435"/>
    <n v="15437.9"/>
    <n v="6.34"/>
    <n v="1148"/>
    <n v="6222.16"/>
    <n v="5.42"/>
    <n v="613"/>
    <n v="4370.6899999999996"/>
    <n v="7.129999999999999"/>
    <n v="6314"/>
    <n v="32744.81"/>
    <x v="3"/>
    <x v="0"/>
    <n v="5.1860643015521068"/>
    <s v="Product2"/>
    <x v="1"/>
    <s v="Growth Year"/>
  </r>
  <r>
    <n v="3147"/>
    <d v="2019-01-28T00:00:00"/>
    <x v="9"/>
    <x v="7"/>
    <x v="7"/>
    <n v="3517"/>
    <n v="11148.89"/>
    <n v="3.17"/>
    <n v="2174"/>
    <n v="13783.16"/>
    <n v="6.34"/>
    <n v="2616"/>
    <n v="14178.72"/>
    <n v="5.42"/>
    <n v="1978"/>
    <n v="14103.14"/>
    <n v="7.13"/>
    <n v="10285"/>
    <n v="53213.91"/>
    <x v="3"/>
    <x v="1"/>
    <n v="5.1739338842975213"/>
    <s v="Product3"/>
    <x v="0"/>
    <s v="Growth Year"/>
  </r>
  <r>
    <n v="3148"/>
    <d v="2019-01-29T00:00:00"/>
    <x v="9"/>
    <x v="7"/>
    <x v="7"/>
    <n v="1059"/>
    <n v="3357.03"/>
    <n v="3.17"/>
    <n v="3708"/>
    <n v="23508.720000000001"/>
    <n v="6.3400000000000007"/>
    <n v="5665"/>
    <n v="30704.3"/>
    <n v="5.42"/>
    <n v="1585"/>
    <n v="11301.05"/>
    <n v="7.13"/>
    <n v="12017"/>
    <n v="68871.100000000006"/>
    <x v="3"/>
    <x v="2"/>
    <n v="5.731139219439128"/>
    <s v="Product3"/>
    <x v="0"/>
    <s v="Growth Year"/>
  </r>
  <r>
    <n v="3149"/>
    <d v="2019-01-30T00:00:00"/>
    <x v="9"/>
    <x v="7"/>
    <x v="7"/>
    <n v="2180"/>
    <n v="6910.6"/>
    <n v="3.17"/>
    <n v="2494"/>
    <n v="15811.96"/>
    <n v="6.34"/>
    <n v="1070"/>
    <n v="5799.4"/>
    <n v="5.42"/>
    <n v="1838"/>
    <n v="13104.94"/>
    <n v="7.13"/>
    <n v="7582"/>
    <n v="41626.9"/>
    <x v="3"/>
    <x v="3"/>
    <n v="5.490226853073068"/>
    <s v="Product2"/>
    <x v="0"/>
    <s v="Growth Year"/>
  </r>
  <r>
    <n v="3150"/>
    <d v="2019-01-31T00:00:00"/>
    <x v="9"/>
    <x v="7"/>
    <x v="7"/>
    <n v="5835"/>
    <n v="18496.95"/>
    <n v="3.17"/>
    <n v="1870"/>
    <n v="11855.8"/>
    <n v="6.34"/>
    <n v="4416"/>
    <n v="23934.720000000001"/>
    <n v="5.42"/>
    <n v="682"/>
    <n v="4862.66"/>
    <n v="7.13"/>
    <n v="12803"/>
    <n v="59150.13"/>
    <x v="3"/>
    <x v="4"/>
    <n v="4.6200210888073103"/>
    <s v="Product3"/>
    <x v="0"/>
    <s v="Growth Year"/>
  </r>
  <r>
    <n v="3151"/>
    <d v="2019-02-01T00:00:00"/>
    <x v="9"/>
    <x v="8"/>
    <x v="8"/>
    <n v="5119"/>
    <n v="16227.23"/>
    <n v="3.17"/>
    <n v="1871"/>
    <n v="11862.14"/>
    <n v="6.34"/>
    <n v="2037"/>
    <n v="11040.54"/>
    <n v="5.4200000000000008"/>
    <n v="431"/>
    <n v="3073.03"/>
    <n v="7.1300000000000008"/>
    <n v="9458"/>
    <n v="42202.94"/>
    <x v="3"/>
    <x v="5"/>
    <n v="4.4621421019242975"/>
    <s v="Product1"/>
    <x v="0"/>
    <s v="Growth Year"/>
  </r>
  <r>
    <n v="3152"/>
    <d v="2019-02-02T00:00:00"/>
    <x v="9"/>
    <x v="8"/>
    <x v="8"/>
    <n v="3892"/>
    <n v="12337.64"/>
    <n v="3.17"/>
    <n v="979"/>
    <n v="6206.86"/>
    <n v="6.34"/>
    <n v="1086"/>
    <n v="5886.12"/>
    <n v="5.42"/>
    <n v="624"/>
    <n v="4449.12"/>
    <n v="7.13"/>
    <n v="6581"/>
    <n v="28879.74"/>
    <x v="3"/>
    <x v="6"/>
    <n v="4.3883513143899107"/>
    <s v="Product1"/>
    <x v="1"/>
    <s v="Growth Year"/>
  </r>
  <r>
    <n v="3153"/>
    <d v="2019-02-03T00:00:00"/>
    <x v="9"/>
    <x v="8"/>
    <x v="8"/>
    <n v="593"/>
    <n v="1879.81"/>
    <n v="3.17"/>
    <n v="3179"/>
    <n v="20154.86"/>
    <n v="6.34"/>
    <n v="1165"/>
    <n v="6314.3"/>
    <n v="5.42"/>
    <n v="927"/>
    <n v="6609.51"/>
    <n v="7.13"/>
    <n v="5864"/>
    <n v="34958.480000000003"/>
    <x v="3"/>
    <x v="0"/>
    <n v="5.961541609822647"/>
    <s v="Product2"/>
    <x v="1"/>
    <s v="Growth Year"/>
  </r>
  <r>
    <n v="3154"/>
    <d v="2019-02-04T00:00:00"/>
    <x v="9"/>
    <x v="8"/>
    <x v="8"/>
    <n v="2090"/>
    <n v="6625.3"/>
    <n v="3.17"/>
    <n v="488"/>
    <n v="3093.92"/>
    <n v="6.34"/>
    <n v="802"/>
    <n v="4346.84"/>
    <n v="5.42"/>
    <n v="1514"/>
    <n v="10794.82"/>
    <n v="7.13"/>
    <n v="4894"/>
    <n v="24860.880000000001"/>
    <x v="3"/>
    <x v="1"/>
    <n v="5.0798692276256645"/>
    <s v="Product4"/>
    <x v="1"/>
    <s v="Growth Year"/>
  </r>
  <r>
    <n v="3155"/>
    <d v="2019-02-05T00:00:00"/>
    <x v="9"/>
    <x v="8"/>
    <x v="8"/>
    <n v="4140"/>
    <n v="13123.8"/>
    <n v="3.17"/>
    <n v="2106"/>
    <n v="13352.04"/>
    <n v="6.3400000000000007"/>
    <n v="5060"/>
    <n v="27425.200000000001"/>
    <n v="5.42"/>
    <n v="1454"/>
    <n v="10367.02"/>
    <n v="7.13"/>
    <n v="12760"/>
    <n v="64268.06"/>
    <x v="3"/>
    <x v="2"/>
    <n v="5.036681818181818"/>
    <s v="Product3"/>
    <x v="0"/>
    <s v="Growth Year"/>
  </r>
  <r>
    <n v="3156"/>
    <d v="2019-02-06T00:00:00"/>
    <x v="9"/>
    <x v="8"/>
    <x v="8"/>
    <n v="5353"/>
    <n v="16969.009999999998"/>
    <n v="3.17"/>
    <n v="3372"/>
    <n v="21378.48"/>
    <n v="6.34"/>
    <n v="5759"/>
    <n v="31213.78"/>
    <n v="5.42"/>
    <n v="419"/>
    <n v="2987.47"/>
    <n v="7.13"/>
    <n v="14903"/>
    <n v="72548.740000000005"/>
    <x v="3"/>
    <x v="3"/>
    <n v="4.8680628061464137"/>
    <s v="Product3"/>
    <x v="2"/>
    <s v="Growth Year"/>
  </r>
  <r>
    <n v="3157"/>
    <d v="2019-02-07T00:00:00"/>
    <x v="9"/>
    <x v="8"/>
    <x v="8"/>
    <n v="3873"/>
    <n v="12277.41"/>
    <n v="3.17"/>
    <n v="2873"/>
    <n v="18214.82"/>
    <n v="6.34"/>
    <n v="3182"/>
    <n v="17246.439999999999"/>
    <n v="5.42"/>
    <n v="817"/>
    <n v="5825.21"/>
    <n v="7.13"/>
    <n v="10745"/>
    <n v="53563.88"/>
    <x v="3"/>
    <x v="4"/>
    <n v="4.9850051186598412"/>
    <s v="Product2"/>
    <x v="0"/>
    <s v="Growth Year"/>
  </r>
  <r>
    <n v="3158"/>
    <d v="2019-02-08T00:00:00"/>
    <x v="9"/>
    <x v="8"/>
    <x v="8"/>
    <n v="2005"/>
    <n v="6355.85"/>
    <n v="3.17"/>
    <n v="263"/>
    <n v="1667.42"/>
    <n v="6.34"/>
    <n v="4269"/>
    <n v="23137.98"/>
    <n v="5.42"/>
    <n v="1973"/>
    <n v="14067.49"/>
    <n v="7.13"/>
    <n v="8510"/>
    <n v="45228.74"/>
    <x v="3"/>
    <x v="5"/>
    <n v="5.3147755581668621"/>
    <s v="Product3"/>
    <x v="0"/>
    <s v="Growth Year"/>
  </r>
  <r>
    <n v="3159"/>
    <d v="2019-02-09T00:00:00"/>
    <x v="9"/>
    <x v="8"/>
    <x v="8"/>
    <n v="5889"/>
    <n v="18668.13"/>
    <n v="3.17"/>
    <n v="2852"/>
    <n v="18081.68"/>
    <n v="6.34"/>
    <n v="4628"/>
    <n v="25083.759999999998"/>
    <n v="5.42"/>
    <n v="686"/>
    <n v="4891.18"/>
    <n v="7.1300000000000008"/>
    <n v="14055"/>
    <n v="66724.75"/>
    <x v="3"/>
    <x v="6"/>
    <n v="4.7474030594094625"/>
    <s v="Product3"/>
    <x v="0"/>
    <s v="Growth Year"/>
  </r>
  <r>
    <n v="3160"/>
    <d v="2019-02-10T00:00:00"/>
    <x v="9"/>
    <x v="8"/>
    <x v="8"/>
    <n v="825"/>
    <n v="2615.25"/>
    <n v="3.17"/>
    <n v="1926"/>
    <n v="12210.84"/>
    <n v="6.34"/>
    <n v="3587"/>
    <n v="19441.54"/>
    <n v="5.42"/>
    <n v="782"/>
    <n v="5575.66"/>
    <n v="7.13"/>
    <n v="7120"/>
    <n v="39843.29"/>
    <x v="3"/>
    <x v="0"/>
    <n v="5.5959676966292138"/>
    <s v="Product3"/>
    <x v="1"/>
    <s v="Growth Year"/>
  </r>
  <r>
    <n v="3161"/>
    <d v="2019-02-11T00:00:00"/>
    <x v="9"/>
    <x v="8"/>
    <x v="8"/>
    <n v="7438"/>
    <n v="23578.46"/>
    <n v="3.17"/>
    <n v="1268"/>
    <n v="8039.12"/>
    <n v="6.34"/>
    <n v="5734"/>
    <n v="31078.28"/>
    <n v="5.42"/>
    <n v="406"/>
    <n v="2894.78"/>
    <n v="7.1300000000000008"/>
    <n v="14846"/>
    <n v="65590.64"/>
    <x v="3"/>
    <x v="1"/>
    <n v="4.4180681665094976"/>
    <s v="Product3"/>
    <x v="0"/>
    <s v="Growth Year"/>
  </r>
  <r>
    <n v="3162"/>
    <d v="2019-02-12T00:00:00"/>
    <x v="9"/>
    <x v="8"/>
    <x v="8"/>
    <n v="6393"/>
    <n v="20265.810000000001"/>
    <n v="3.17"/>
    <n v="1843"/>
    <n v="11684.62"/>
    <n v="6.3400000000000007"/>
    <n v="1984"/>
    <n v="10753.28"/>
    <n v="5.42"/>
    <n v="1358"/>
    <n v="9682.5400000000009"/>
    <n v="7.1300000000000008"/>
    <n v="11578"/>
    <n v="52386.25"/>
    <x v="3"/>
    <x v="2"/>
    <n v="4.5246372430471586"/>
    <s v="Product1"/>
    <x v="0"/>
    <s v="Growth Year"/>
  </r>
  <r>
    <n v="3163"/>
    <d v="2019-02-13T00:00:00"/>
    <x v="9"/>
    <x v="8"/>
    <x v="8"/>
    <n v="7576"/>
    <n v="24015.919999999998"/>
    <n v="3.17"/>
    <n v="3743"/>
    <n v="23730.62"/>
    <n v="6.34"/>
    <n v="5097"/>
    <n v="27625.74"/>
    <n v="5.42"/>
    <n v="1630"/>
    <n v="11621.9"/>
    <n v="7.13"/>
    <n v="18046"/>
    <n v="86994.18"/>
    <x v="3"/>
    <x v="3"/>
    <n v="4.820690457719162"/>
    <s v="Product3"/>
    <x v="2"/>
    <s v="Growth Year"/>
  </r>
  <r>
    <n v="3164"/>
    <d v="2019-02-14T00:00:00"/>
    <x v="9"/>
    <x v="8"/>
    <x v="8"/>
    <n v="6843"/>
    <n v="21692.31"/>
    <n v="3.17"/>
    <n v="1055"/>
    <n v="6688.7"/>
    <n v="6.34"/>
    <n v="4979"/>
    <n v="26986.18"/>
    <n v="5.42"/>
    <n v="353"/>
    <n v="2516.89"/>
    <n v="7.13"/>
    <n v="13230"/>
    <n v="57884.08"/>
    <x v="3"/>
    <x v="4"/>
    <n v="4.3752139077853363"/>
    <s v="Product3"/>
    <x v="0"/>
    <s v="Growth Year"/>
  </r>
  <r>
    <n v="3165"/>
    <d v="2019-02-15T00:00:00"/>
    <x v="9"/>
    <x v="8"/>
    <x v="8"/>
    <n v="4525"/>
    <n v="14344.25"/>
    <n v="3.17"/>
    <n v="3234"/>
    <n v="20503.560000000001"/>
    <n v="6.3400000000000007"/>
    <n v="5416"/>
    <n v="29354.720000000001"/>
    <n v="5.42"/>
    <n v="637"/>
    <n v="4541.8100000000004"/>
    <n v="7.1300000000000008"/>
    <n v="13812"/>
    <n v="68744.34"/>
    <x v="3"/>
    <x v="5"/>
    <n v="4.9771459600347523"/>
    <s v="Product3"/>
    <x v="0"/>
    <s v="Growth Year"/>
  </r>
  <r>
    <n v="3166"/>
    <d v="2019-02-16T00:00:00"/>
    <x v="9"/>
    <x v="8"/>
    <x v="8"/>
    <n v="7046"/>
    <n v="22335.82"/>
    <n v="3.17"/>
    <n v="2678"/>
    <n v="16978.52"/>
    <n v="6.34"/>
    <n v="5906"/>
    <n v="32010.52"/>
    <n v="5.42"/>
    <n v="1781"/>
    <n v="12698.53"/>
    <n v="7.1300000000000008"/>
    <n v="17411"/>
    <n v="84023.39"/>
    <x v="3"/>
    <x v="6"/>
    <n v="4.8258796163345012"/>
    <s v="Product3"/>
    <x v="2"/>
    <s v="Growth Year"/>
  </r>
  <r>
    <n v="3167"/>
    <d v="2019-02-17T00:00:00"/>
    <x v="9"/>
    <x v="8"/>
    <x v="8"/>
    <n v="6564"/>
    <n v="20807.88"/>
    <n v="3.17"/>
    <n v="3254"/>
    <n v="20630.36"/>
    <n v="6.34"/>
    <n v="2775"/>
    <n v="15040.5"/>
    <n v="5.42"/>
    <n v="882"/>
    <n v="6288.66"/>
    <n v="7.13"/>
    <n v="13475"/>
    <n v="62767.4"/>
    <x v="3"/>
    <x v="0"/>
    <n v="4.6580630797773654"/>
    <s v="Product1"/>
    <x v="0"/>
    <s v="Growth Year"/>
  </r>
  <r>
    <n v="3168"/>
    <d v="2019-02-18T00:00:00"/>
    <x v="9"/>
    <x v="8"/>
    <x v="8"/>
    <n v="4610"/>
    <n v="14613.7"/>
    <n v="3.17"/>
    <n v="2570"/>
    <n v="16293.8"/>
    <n v="6.34"/>
    <n v="5175"/>
    <n v="28048.5"/>
    <n v="5.42"/>
    <n v="581"/>
    <n v="4142.53"/>
    <n v="7.13"/>
    <n v="12936"/>
    <n v="63098.53"/>
    <x v="3"/>
    <x v="1"/>
    <n v="4.8777465986394555"/>
    <s v="Product3"/>
    <x v="0"/>
    <s v="Growth Year"/>
  </r>
  <r>
    <n v="3169"/>
    <d v="2019-02-19T00:00:00"/>
    <x v="9"/>
    <x v="8"/>
    <x v="8"/>
    <n v="4981"/>
    <n v="15789.77"/>
    <n v="3.17"/>
    <n v="1683"/>
    <n v="10670.22"/>
    <n v="6.34"/>
    <n v="2308"/>
    <n v="12509.36"/>
    <n v="5.42"/>
    <n v="1520"/>
    <n v="10837.6"/>
    <n v="7.13"/>
    <n v="10492"/>
    <n v="49806.95"/>
    <x v="3"/>
    <x v="2"/>
    <n v="4.7471359130766295"/>
    <s v="Product1"/>
    <x v="0"/>
    <s v="Growth Year"/>
  </r>
  <r>
    <n v="3170"/>
    <d v="2019-02-20T00:00:00"/>
    <x v="9"/>
    <x v="8"/>
    <x v="8"/>
    <n v="4368"/>
    <n v="13846.56"/>
    <n v="3.17"/>
    <n v="1779"/>
    <n v="11278.86"/>
    <n v="6.3400000000000007"/>
    <n v="2596"/>
    <n v="14070.32"/>
    <n v="5.42"/>
    <n v="1406"/>
    <n v="10024.780000000001"/>
    <n v="7.1300000000000008"/>
    <n v="10149"/>
    <n v="49220.52"/>
    <x v="3"/>
    <x v="3"/>
    <n v="4.8497901271061181"/>
    <s v="Product3"/>
    <x v="0"/>
    <s v="Growth Year"/>
  </r>
  <r>
    <n v="3171"/>
    <d v="2019-02-21T00:00:00"/>
    <x v="9"/>
    <x v="8"/>
    <x v="8"/>
    <n v="4352"/>
    <n v="13795.84"/>
    <n v="3.17"/>
    <n v="739"/>
    <n v="4685.26"/>
    <n v="6.34"/>
    <n v="2717"/>
    <n v="14726.14"/>
    <n v="5.42"/>
    <n v="1561"/>
    <n v="11129.93"/>
    <n v="7.13"/>
    <n v="9369"/>
    <n v="44337.17"/>
    <x v="3"/>
    <x v="4"/>
    <n v="4.7323268224997328"/>
    <s v="Product3"/>
    <x v="0"/>
    <s v="Growth Year"/>
  </r>
  <r>
    <n v="3172"/>
    <d v="2019-02-22T00:00:00"/>
    <x v="9"/>
    <x v="8"/>
    <x v="8"/>
    <n v="546"/>
    <n v="1730.82"/>
    <n v="3.17"/>
    <n v="550"/>
    <n v="3487"/>
    <n v="6.34"/>
    <n v="5406"/>
    <n v="29300.52"/>
    <n v="5.42"/>
    <n v="1996"/>
    <n v="14231.48"/>
    <n v="7.13"/>
    <n v="8498"/>
    <n v="48749.82"/>
    <x v="3"/>
    <x v="5"/>
    <n v="5.7366227347611201"/>
    <s v="Product3"/>
    <x v="0"/>
    <s v="Growth Year"/>
  </r>
  <r>
    <n v="3173"/>
    <d v="2019-02-23T00:00:00"/>
    <x v="9"/>
    <x v="8"/>
    <x v="8"/>
    <n v="6790"/>
    <n v="21524.3"/>
    <n v="3.17"/>
    <n v="1391"/>
    <n v="8818.94"/>
    <n v="6.3400000000000007"/>
    <n v="2562"/>
    <n v="13886.04"/>
    <n v="5.42"/>
    <n v="1929"/>
    <n v="13753.77"/>
    <n v="7.13"/>
    <n v="12672"/>
    <n v="57983.05"/>
    <x v="3"/>
    <x v="6"/>
    <n v="4.5756826073232322"/>
    <s v="Product1"/>
    <x v="0"/>
    <s v="Growth Year"/>
  </r>
  <r>
    <n v="3174"/>
    <d v="2019-02-24T00:00:00"/>
    <x v="9"/>
    <x v="8"/>
    <x v="8"/>
    <n v="7396"/>
    <n v="23445.32"/>
    <n v="3.17"/>
    <n v="966"/>
    <n v="6124.44"/>
    <n v="6.34"/>
    <n v="2724"/>
    <n v="14764.08"/>
    <n v="5.42"/>
    <n v="1105"/>
    <n v="7878.65"/>
    <n v="7.13"/>
    <n v="12191"/>
    <n v="52212.49"/>
    <x v="3"/>
    <x v="0"/>
    <n v="4.2828717906652445"/>
    <s v="Product1"/>
    <x v="0"/>
    <s v="Growth Year"/>
  </r>
  <r>
    <n v="3175"/>
    <d v="2019-02-25T00:00:00"/>
    <x v="9"/>
    <x v="8"/>
    <x v="8"/>
    <n v="626"/>
    <n v="1984.42"/>
    <n v="3.17"/>
    <n v="1737"/>
    <n v="11012.58"/>
    <n v="6.34"/>
    <n v="4916"/>
    <n v="26644.720000000001"/>
    <n v="5.42"/>
    <n v="360"/>
    <n v="2566.8000000000002"/>
    <n v="7.1300000000000008"/>
    <n v="7639"/>
    <n v="42208.52"/>
    <x v="3"/>
    <x v="1"/>
    <n v="5.5253986123838192"/>
    <s v="Product3"/>
    <x v="0"/>
    <s v="Growth Year"/>
  </r>
  <r>
    <n v="3176"/>
    <d v="2019-02-26T00:00:00"/>
    <x v="9"/>
    <x v="8"/>
    <x v="8"/>
    <n v="4608"/>
    <n v="14607.36"/>
    <n v="3.17"/>
    <n v="1347"/>
    <n v="8539.98"/>
    <n v="6.34"/>
    <n v="702"/>
    <n v="3804.84"/>
    <n v="5.42"/>
    <n v="1228"/>
    <n v="8755.64"/>
    <n v="7.13"/>
    <n v="7885"/>
    <n v="35707.82"/>
    <x v="3"/>
    <x v="2"/>
    <n v="4.5285757767913761"/>
    <s v="Product1"/>
    <x v="1"/>
    <s v="Growth Year"/>
  </r>
  <r>
    <n v="3177"/>
    <d v="2019-02-27T00:00:00"/>
    <x v="9"/>
    <x v="8"/>
    <x v="8"/>
    <n v="1784"/>
    <n v="5655.28"/>
    <n v="3.17"/>
    <n v="3761"/>
    <n v="23844.74"/>
    <n v="6.3400000000000007"/>
    <n v="4338"/>
    <n v="23511.96"/>
    <n v="5.42"/>
    <n v="1276"/>
    <n v="9097.8799999999992"/>
    <n v="7.129999999999999"/>
    <n v="11159"/>
    <n v="62109.86"/>
    <x v="3"/>
    <x v="3"/>
    <n v="5.5658983779908597"/>
    <s v="Product2"/>
    <x v="0"/>
    <s v="Growth Year"/>
  </r>
  <r>
    <n v="3178"/>
    <d v="2019-02-28T00:00:00"/>
    <x v="9"/>
    <x v="8"/>
    <x v="8"/>
    <n v="6592"/>
    <n v="20896.64"/>
    <n v="3.17"/>
    <n v="828"/>
    <n v="5249.52"/>
    <n v="6.3400000000000007"/>
    <n v="5025"/>
    <n v="27235.5"/>
    <n v="5.42"/>
    <n v="1339"/>
    <n v="9547.07"/>
    <n v="7.13"/>
    <n v="13784"/>
    <n v="62928.73"/>
    <x v="3"/>
    <x v="4"/>
    <n v="4.565346053395241"/>
    <s v="Product3"/>
    <x v="0"/>
    <s v="Growth Year"/>
  </r>
  <r>
    <n v="3179"/>
    <d v="2019-03-01T00:00:00"/>
    <x v="9"/>
    <x v="9"/>
    <x v="9"/>
    <n v="6676"/>
    <n v="21162.92"/>
    <n v="3.17"/>
    <n v="2532"/>
    <n v="16052.88"/>
    <n v="6.34"/>
    <n v="942"/>
    <n v="5105.6400000000003"/>
    <n v="5.42"/>
    <n v="1910"/>
    <n v="13618.3"/>
    <n v="7.13"/>
    <n v="12060"/>
    <n v="55939.74"/>
    <x v="3"/>
    <x v="5"/>
    <n v="4.638452736318408"/>
    <s v="Product1"/>
    <x v="0"/>
    <s v="Growth Year"/>
  </r>
  <r>
    <n v="3180"/>
    <d v="2019-03-02T00:00:00"/>
    <x v="9"/>
    <x v="9"/>
    <x v="9"/>
    <n v="2007"/>
    <n v="6362.19"/>
    <n v="3.17"/>
    <n v="2656"/>
    <n v="16839.04"/>
    <n v="6.3400000000000007"/>
    <n v="1021"/>
    <n v="5533.82"/>
    <n v="5.42"/>
    <n v="604"/>
    <n v="4306.5200000000004"/>
    <n v="7.1300000000000008"/>
    <n v="6288"/>
    <n v="33041.57"/>
    <x v="3"/>
    <x v="6"/>
    <n v="5.2547026081424937"/>
    <s v="Product2"/>
    <x v="1"/>
    <s v="Growth Year"/>
  </r>
  <r>
    <n v="3181"/>
    <d v="2019-03-03T00:00:00"/>
    <x v="9"/>
    <x v="9"/>
    <x v="9"/>
    <n v="4176"/>
    <n v="13237.92"/>
    <n v="3.17"/>
    <n v="591"/>
    <n v="3746.94"/>
    <n v="6.34"/>
    <n v="4495"/>
    <n v="24362.9"/>
    <n v="5.42"/>
    <n v="1897"/>
    <n v="13525.61"/>
    <n v="7.13"/>
    <n v="11159"/>
    <n v="54873.37"/>
    <x v="3"/>
    <x v="0"/>
    <n v="4.9174092660632676"/>
    <s v="Product3"/>
    <x v="0"/>
    <s v="Growth Year"/>
  </r>
  <r>
    <n v="3182"/>
    <d v="2019-03-04T00:00:00"/>
    <x v="9"/>
    <x v="9"/>
    <x v="9"/>
    <n v="3445"/>
    <n v="10920.65"/>
    <n v="3.17"/>
    <n v="3518"/>
    <n v="22304.12"/>
    <n v="6.34"/>
    <n v="4905"/>
    <n v="26585.1"/>
    <n v="5.42"/>
    <n v="435"/>
    <n v="3101.55"/>
    <n v="7.1300000000000008"/>
    <n v="12303"/>
    <n v="62911.42"/>
    <x v="3"/>
    <x v="1"/>
    <n v="5.1135023977891567"/>
    <s v="Product3"/>
    <x v="0"/>
    <s v="Growth Year"/>
  </r>
  <r>
    <n v="3183"/>
    <d v="2019-03-05T00:00:00"/>
    <x v="9"/>
    <x v="9"/>
    <x v="9"/>
    <n v="1453"/>
    <n v="4606.01"/>
    <n v="3.17"/>
    <n v="3743"/>
    <n v="23730.62"/>
    <n v="6.34"/>
    <n v="5770"/>
    <n v="31273.4"/>
    <n v="5.42"/>
    <n v="1098"/>
    <n v="7828.74"/>
    <n v="7.13"/>
    <n v="12064"/>
    <n v="67438.77"/>
    <x v="3"/>
    <x v="2"/>
    <n v="5.5900837201591518"/>
    <s v="Product3"/>
    <x v="0"/>
    <s v="Growth Year"/>
  </r>
  <r>
    <n v="3184"/>
    <d v="2019-03-06T00:00:00"/>
    <x v="9"/>
    <x v="9"/>
    <x v="9"/>
    <n v="6807"/>
    <n v="21578.19"/>
    <n v="3.17"/>
    <n v="845"/>
    <n v="5357.3"/>
    <n v="6.34"/>
    <n v="5435"/>
    <n v="29457.7"/>
    <n v="5.42"/>
    <n v="1491"/>
    <n v="10630.83"/>
    <n v="7.13"/>
    <n v="14578"/>
    <n v="67024.02"/>
    <x v="3"/>
    <x v="3"/>
    <n v="4.5976142131979696"/>
    <s v="Product3"/>
    <x v="0"/>
    <s v="Growth Year"/>
  </r>
  <r>
    <n v="3185"/>
    <d v="2019-03-07T00:00:00"/>
    <x v="9"/>
    <x v="9"/>
    <x v="9"/>
    <n v="7563"/>
    <n v="23974.71"/>
    <n v="3.17"/>
    <n v="3242"/>
    <n v="20554.28"/>
    <n v="6.34"/>
    <n v="3721"/>
    <n v="20167.82"/>
    <n v="5.42"/>
    <n v="583"/>
    <n v="4156.79"/>
    <n v="7.13"/>
    <n v="15109"/>
    <n v="68853.600000000006"/>
    <x v="3"/>
    <x v="4"/>
    <n v="4.5571248924482104"/>
    <s v="Product1"/>
    <x v="0"/>
    <s v="Growth Year"/>
  </r>
  <r>
    <n v="3186"/>
    <d v="2019-03-08T00:00:00"/>
    <x v="9"/>
    <x v="9"/>
    <x v="9"/>
    <n v="2619"/>
    <n v="8302.23"/>
    <n v="3.17"/>
    <n v="817"/>
    <n v="5179.78"/>
    <n v="6.34"/>
    <n v="5641"/>
    <n v="30574.22"/>
    <n v="5.42"/>
    <n v="323"/>
    <n v="2302.9899999999998"/>
    <n v="7.129999999999999"/>
    <n v="9400"/>
    <n v="46359.22"/>
    <x v="3"/>
    <x v="5"/>
    <n v="4.9318319148936167"/>
    <s v="Product3"/>
    <x v="0"/>
    <s v="Growth Year"/>
  </r>
  <r>
    <n v="3187"/>
    <d v="2019-03-09T00:00:00"/>
    <x v="9"/>
    <x v="9"/>
    <x v="9"/>
    <n v="6642"/>
    <n v="21055.14"/>
    <n v="3.17"/>
    <n v="2546"/>
    <n v="16141.64"/>
    <n v="6.34"/>
    <n v="4595"/>
    <n v="24904.9"/>
    <n v="5.42"/>
    <n v="1503"/>
    <n v="10716.39"/>
    <n v="7.13"/>
    <n v="15286"/>
    <n v="72818.070000000007"/>
    <x v="3"/>
    <x v="6"/>
    <n v="4.7637099306555024"/>
    <s v="Product3"/>
    <x v="2"/>
    <s v="Growth Year"/>
  </r>
  <r>
    <n v="3188"/>
    <d v="2019-03-10T00:00:00"/>
    <x v="9"/>
    <x v="9"/>
    <x v="9"/>
    <n v="7264"/>
    <n v="23026.880000000001"/>
    <n v="3.17"/>
    <n v="3600"/>
    <n v="22824"/>
    <n v="6.34"/>
    <n v="3717"/>
    <n v="20146.14"/>
    <n v="5.42"/>
    <n v="1514"/>
    <n v="10794.82"/>
    <n v="7.13"/>
    <n v="16095"/>
    <n v="76791.839999999997"/>
    <x v="3"/>
    <x v="0"/>
    <n v="4.7711612301957125"/>
    <s v="Product1"/>
    <x v="2"/>
    <s v="Growth Year"/>
  </r>
  <r>
    <n v="3189"/>
    <d v="2019-03-11T00:00:00"/>
    <x v="9"/>
    <x v="9"/>
    <x v="9"/>
    <n v="6366"/>
    <n v="20180.22"/>
    <n v="3.17"/>
    <n v="3098"/>
    <n v="19641.32"/>
    <n v="6.34"/>
    <n v="1999"/>
    <n v="10834.58"/>
    <n v="5.42"/>
    <n v="707"/>
    <n v="5040.91"/>
    <n v="7.13"/>
    <n v="12170"/>
    <n v="55697.03"/>
    <x v="3"/>
    <x v="1"/>
    <n v="4.5765842235004106"/>
    <s v="Product1"/>
    <x v="0"/>
    <s v="Growth Year"/>
  </r>
  <r>
    <n v="3190"/>
    <d v="2019-03-12T00:00:00"/>
    <x v="9"/>
    <x v="9"/>
    <x v="9"/>
    <n v="1750"/>
    <n v="5547.5"/>
    <n v="3.17"/>
    <n v="1090"/>
    <n v="6910.6"/>
    <n v="6.3400000000000007"/>
    <n v="3323"/>
    <n v="18010.66"/>
    <n v="5.42"/>
    <n v="1634"/>
    <n v="11650.42"/>
    <n v="7.13"/>
    <n v="7797"/>
    <n v="42119.18"/>
    <x v="3"/>
    <x v="2"/>
    <n v="5.4019725535462362"/>
    <s v="Product3"/>
    <x v="0"/>
    <s v="Growth Year"/>
  </r>
  <r>
    <n v="3191"/>
    <d v="2019-03-13T00:00:00"/>
    <x v="9"/>
    <x v="9"/>
    <x v="9"/>
    <n v="2578"/>
    <n v="8172.26"/>
    <n v="3.17"/>
    <n v="3964"/>
    <n v="25131.759999999998"/>
    <n v="6.34"/>
    <n v="1202"/>
    <n v="6514.84"/>
    <n v="5.42"/>
    <n v="568"/>
    <n v="4049.84"/>
    <n v="7.13"/>
    <n v="8312"/>
    <n v="43868.7"/>
    <x v="3"/>
    <x v="3"/>
    <n v="5.2777550529355146"/>
    <s v="Product2"/>
    <x v="0"/>
    <s v="Growth Year"/>
  </r>
  <r>
    <n v="3192"/>
    <d v="2019-03-14T00:00:00"/>
    <x v="9"/>
    <x v="9"/>
    <x v="9"/>
    <n v="3783"/>
    <n v="11992.11"/>
    <n v="3.17"/>
    <n v="381"/>
    <n v="2415.54"/>
    <n v="6.34"/>
    <n v="2002"/>
    <n v="10850.84"/>
    <n v="5.42"/>
    <n v="1383"/>
    <n v="9860.7900000000009"/>
    <n v="7.1300000000000008"/>
    <n v="7549"/>
    <n v="35119.279999999999"/>
    <x v="3"/>
    <x v="4"/>
    <n v="4.6521764472115512"/>
    <s v="Product1"/>
    <x v="1"/>
    <s v="Growth Year"/>
  </r>
  <r>
    <n v="3193"/>
    <d v="2019-03-15T00:00:00"/>
    <x v="9"/>
    <x v="9"/>
    <x v="9"/>
    <n v="5053"/>
    <n v="16018.01"/>
    <n v="3.17"/>
    <n v="3634"/>
    <n v="23039.56"/>
    <n v="6.3400000000000007"/>
    <n v="1061"/>
    <n v="5750.62"/>
    <n v="5.42"/>
    <n v="934"/>
    <n v="6659.42"/>
    <n v="7.13"/>
    <n v="10682"/>
    <n v="51467.61"/>
    <x v="3"/>
    <x v="5"/>
    <n v="4.8181623291518445"/>
    <s v="Product2"/>
    <x v="0"/>
    <s v="Growth Year"/>
  </r>
  <r>
    <n v="3194"/>
    <d v="2019-03-16T00:00:00"/>
    <x v="9"/>
    <x v="9"/>
    <x v="9"/>
    <n v="4903"/>
    <n v="15542.51"/>
    <n v="3.17"/>
    <n v="3473"/>
    <n v="22018.82"/>
    <n v="6.34"/>
    <n v="3496"/>
    <n v="18948.32"/>
    <n v="5.42"/>
    <n v="478"/>
    <n v="3408.14"/>
    <n v="7.13"/>
    <n v="12350"/>
    <n v="59917.79"/>
    <x v="3"/>
    <x v="6"/>
    <n v="4.8516429149797569"/>
    <s v="Product2"/>
    <x v="0"/>
    <s v="Growth Year"/>
  </r>
  <r>
    <n v="3195"/>
    <d v="2019-03-17T00:00:00"/>
    <x v="9"/>
    <x v="9"/>
    <x v="9"/>
    <n v="2313"/>
    <n v="7332.21"/>
    <n v="3.17"/>
    <n v="3022"/>
    <n v="19159.48"/>
    <n v="6.34"/>
    <n v="4730"/>
    <n v="25636.6"/>
    <n v="5.42"/>
    <n v="1926"/>
    <n v="13732.38"/>
    <n v="7.13"/>
    <n v="11991"/>
    <n v="65860.67"/>
    <x v="3"/>
    <x v="0"/>
    <n v="5.4925085480777245"/>
    <s v="Product3"/>
    <x v="0"/>
    <s v="Growth Year"/>
  </r>
  <r>
    <n v="3196"/>
    <d v="2019-03-18T00:00:00"/>
    <x v="9"/>
    <x v="9"/>
    <x v="9"/>
    <n v="5481"/>
    <n v="17374.77"/>
    <n v="3.17"/>
    <n v="3648"/>
    <n v="23128.32"/>
    <n v="6.34"/>
    <n v="3540"/>
    <n v="19186.8"/>
    <n v="5.42"/>
    <n v="1829"/>
    <n v="13040.77"/>
    <n v="7.13"/>
    <n v="14498"/>
    <n v="72730.66"/>
    <x v="3"/>
    <x v="1"/>
    <n v="5.0165995309697893"/>
    <s v="Product2"/>
    <x v="2"/>
    <s v="Growth Year"/>
  </r>
  <r>
    <n v="3197"/>
    <d v="2019-03-19T00:00:00"/>
    <x v="9"/>
    <x v="9"/>
    <x v="9"/>
    <n v="4093"/>
    <n v="12974.81"/>
    <n v="3.17"/>
    <n v="1639"/>
    <n v="10391.26"/>
    <n v="6.34"/>
    <n v="1631"/>
    <n v="8840.02"/>
    <n v="5.42"/>
    <n v="806"/>
    <n v="5746.78"/>
    <n v="7.13"/>
    <n v="8169"/>
    <n v="37952.870000000003"/>
    <x v="3"/>
    <x v="2"/>
    <n v="4.6459627861427348"/>
    <s v="Product1"/>
    <x v="1"/>
    <s v="Growth Year"/>
  </r>
  <r>
    <n v="3198"/>
    <d v="2019-03-20T00:00:00"/>
    <x v="9"/>
    <x v="9"/>
    <x v="9"/>
    <n v="1065"/>
    <n v="3376.05"/>
    <n v="3.17"/>
    <n v="2535"/>
    <n v="16071.9"/>
    <n v="6.34"/>
    <n v="519"/>
    <n v="2812.98"/>
    <n v="5.42"/>
    <n v="1796"/>
    <n v="12805.48"/>
    <n v="7.13"/>
    <n v="5915"/>
    <n v="35066.410000000003"/>
    <x v="3"/>
    <x v="3"/>
    <n v="5.9283871513102291"/>
    <s v="Product2"/>
    <x v="1"/>
    <s v="Growth Year"/>
  </r>
  <r>
    <n v="3199"/>
    <d v="2019-03-21T00:00:00"/>
    <x v="9"/>
    <x v="9"/>
    <x v="9"/>
    <n v="2636"/>
    <n v="8356.1200000000008"/>
    <n v="3.17"/>
    <n v="2268"/>
    <n v="14379.12"/>
    <n v="6.3400000000000007"/>
    <n v="4352"/>
    <n v="23587.84"/>
    <n v="5.42"/>
    <n v="295"/>
    <n v="2103.35"/>
    <n v="7.13"/>
    <n v="9551"/>
    <n v="48426.43"/>
    <x v="3"/>
    <x v="4"/>
    <n v="5.0702994450842844"/>
    <s v="Product3"/>
    <x v="0"/>
    <s v="Growth Year"/>
  </r>
  <r>
    <n v="3200"/>
    <d v="2019-03-22T00:00:00"/>
    <x v="9"/>
    <x v="9"/>
    <x v="9"/>
    <n v="7849"/>
    <n v="24881.33"/>
    <n v="3.17"/>
    <n v="986"/>
    <n v="6251.24"/>
    <n v="6.34"/>
    <n v="4678"/>
    <n v="25354.76"/>
    <n v="5.42"/>
    <n v="698"/>
    <n v="4976.74"/>
    <n v="7.13"/>
    <n v="14211"/>
    <n v="61464.07"/>
    <x v="3"/>
    <x v="5"/>
    <n v="4.3251052001970303"/>
    <s v="Product3"/>
    <x v="0"/>
    <s v="Growth Year"/>
  </r>
  <r>
    <n v="3201"/>
    <d v="2019-03-23T00:00:00"/>
    <x v="9"/>
    <x v="9"/>
    <x v="9"/>
    <n v="6737"/>
    <n v="21356.29"/>
    <n v="3.17"/>
    <n v="2794"/>
    <n v="17713.96"/>
    <n v="6.34"/>
    <n v="1898"/>
    <n v="10287.16"/>
    <n v="5.42"/>
    <n v="1095"/>
    <n v="7807.35"/>
    <n v="7.13"/>
    <n v="12524"/>
    <n v="57164.76"/>
    <x v="3"/>
    <x v="6"/>
    <n v="4.5644171191312681"/>
    <s v="Product1"/>
    <x v="0"/>
    <s v="Growth Year"/>
  </r>
  <r>
    <n v="3202"/>
    <d v="2019-03-24T00:00:00"/>
    <x v="9"/>
    <x v="9"/>
    <x v="9"/>
    <n v="6883"/>
    <n v="21819.11"/>
    <n v="3.17"/>
    <n v="3713"/>
    <n v="23540.42"/>
    <n v="6.34"/>
    <n v="1358"/>
    <n v="7360.36"/>
    <n v="5.42"/>
    <n v="1399"/>
    <n v="9974.8700000000008"/>
    <n v="7.1300000000000008"/>
    <n v="13353"/>
    <n v="62694.76"/>
    <x v="3"/>
    <x v="0"/>
    <n v="4.6951816071294843"/>
    <s v="Product2"/>
    <x v="0"/>
    <s v="Growth Year"/>
  </r>
  <r>
    <n v="3203"/>
    <d v="2019-03-25T00:00:00"/>
    <x v="9"/>
    <x v="9"/>
    <x v="9"/>
    <n v="4192"/>
    <n v="13288.64"/>
    <n v="3.17"/>
    <n v="2183"/>
    <n v="13840.22"/>
    <n v="6.34"/>
    <n v="3189"/>
    <n v="17284.38"/>
    <n v="5.42"/>
    <n v="1747"/>
    <n v="12456.11"/>
    <n v="7.13"/>
    <n v="11311"/>
    <n v="56869.35"/>
    <x v="3"/>
    <x v="1"/>
    <n v="5.0277915303686678"/>
    <s v="Product3"/>
    <x v="0"/>
    <s v="Growth Year"/>
  </r>
  <r>
    <n v="3204"/>
    <d v="2019-03-26T00:00:00"/>
    <x v="9"/>
    <x v="9"/>
    <x v="9"/>
    <n v="4662"/>
    <n v="14778.54"/>
    <n v="3.17"/>
    <n v="821"/>
    <n v="5205.1400000000003"/>
    <n v="6.3400000000000007"/>
    <n v="2636"/>
    <n v="14287.12"/>
    <n v="5.42"/>
    <n v="820"/>
    <n v="5846.6"/>
    <n v="7.1300000000000008"/>
    <n v="8939"/>
    <n v="40117.4"/>
    <x v="3"/>
    <x v="2"/>
    <n v="4.487906924711937"/>
    <s v="Product1"/>
    <x v="0"/>
    <s v="Growth Year"/>
  </r>
  <r>
    <n v="3205"/>
    <d v="2019-03-27T00:00:00"/>
    <x v="9"/>
    <x v="9"/>
    <x v="9"/>
    <n v="7480"/>
    <n v="23711.599999999999"/>
    <n v="3.17"/>
    <n v="3112"/>
    <n v="19730.080000000002"/>
    <n v="6.3400000000000007"/>
    <n v="4723"/>
    <n v="25598.66"/>
    <n v="5.42"/>
    <n v="1013"/>
    <n v="7222.69"/>
    <n v="7.13"/>
    <n v="16328"/>
    <n v="76263.03"/>
    <x v="3"/>
    <x v="3"/>
    <n v="4.6706902253797153"/>
    <s v="Product3"/>
    <x v="2"/>
    <s v="Growth Year"/>
  </r>
  <r>
    <n v="3206"/>
    <d v="2019-03-28T00:00:00"/>
    <x v="9"/>
    <x v="9"/>
    <x v="9"/>
    <n v="531"/>
    <n v="1683.27"/>
    <n v="3.17"/>
    <n v="983"/>
    <n v="6232.22"/>
    <n v="6.34"/>
    <n v="838"/>
    <n v="4541.96"/>
    <n v="5.42"/>
    <n v="1961"/>
    <n v="13981.93"/>
    <n v="7.13"/>
    <n v="4313"/>
    <n v="26439.38"/>
    <x v="3"/>
    <x v="4"/>
    <n v="6.1301599814514258"/>
    <s v="Product4"/>
    <x v="1"/>
    <s v="Growth Year"/>
  </r>
  <r>
    <n v="3207"/>
    <d v="2019-03-29T00:00:00"/>
    <x v="9"/>
    <x v="9"/>
    <x v="9"/>
    <n v="2777"/>
    <n v="8803.09"/>
    <n v="3.17"/>
    <n v="883"/>
    <n v="5598.22"/>
    <n v="6.34"/>
    <n v="5610"/>
    <n v="30406.2"/>
    <n v="5.42"/>
    <n v="566"/>
    <n v="4035.58"/>
    <n v="7.13"/>
    <n v="9836"/>
    <n v="48843.09"/>
    <x v="3"/>
    <x v="5"/>
    <n v="4.9657472549816992"/>
    <s v="Product3"/>
    <x v="0"/>
    <s v="Growth Year"/>
  </r>
  <r>
    <n v="3208"/>
    <d v="2019-03-30T00:00:00"/>
    <x v="9"/>
    <x v="9"/>
    <x v="9"/>
    <n v="3472"/>
    <n v="11006.24"/>
    <n v="3.17"/>
    <n v="2983"/>
    <n v="18912.22"/>
    <n v="6.3400000000000007"/>
    <n v="3032"/>
    <n v="16433.439999999999"/>
    <n v="5.42"/>
    <n v="904"/>
    <n v="6445.52"/>
    <n v="7.1300000000000008"/>
    <n v="10391"/>
    <n v="52797.42"/>
    <x v="3"/>
    <x v="6"/>
    <n v="5.0810720816090846"/>
    <s v="Product2"/>
    <x v="0"/>
    <s v="Growth Year"/>
  </r>
  <r>
    <n v="3209"/>
    <d v="2019-03-31T00:00:00"/>
    <x v="9"/>
    <x v="9"/>
    <x v="9"/>
    <n v="3857"/>
    <n v="12226.69"/>
    <n v="3.17"/>
    <n v="2109"/>
    <n v="13371.06"/>
    <n v="6.34"/>
    <n v="1553"/>
    <n v="8417.26"/>
    <n v="5.42"/>
    <n v="268"/>
    <n v="1910.84"/>
    <n v="7.13"/>
    <n v="7787"/>
    <n v="35925.85"/>
    <x v="3"/>
    <x v="0"/>
    <n v="4.6135674842686525"/>
    <s v="Product2"/>
    <x v="1"/>
    <s v="Growth Year"/>
  </r>
  <r>
    <n v="3210"/>
    <d v="2019-04-01T00:00:00"/>
    <x v="9"/>
    <x v="10"/>
    <x v="10"/>
    <n v="6020"/>
    <n v="19083.400000000001"/>
    <n v="3.17"/>
    <n v="3294"/>
    <n v="20883.96"/>
    <n v="6.34"/>
    <n v="5847"/>
    <n v="31690.74"/>
    <n v="5.42"/>
    <n v="294"/>
    <n v="2096.2199999999998"/>
    <n v="7.129999999999999"/>
    <n v="15455"/>
    <n v="73754.320000000007"/>
    <x v="0"/>
    <x v="1"/>
    <n v="4.7721979941766426"/>
    <s v="Product3"/>
    <x v="2"/>
    <s v="Growth Year"/>
  </r>
  <r>
    <n v="3211"/>
    <d v="2019-04-02T00:00:00"/>
    <x v="9"/>
    <x v="10"/>
    <x v="10"/>
    <n v="2296"/>
    <n v="7278.32"/>
    <n v="3.17"/>
    <n v="1220"/>
    <n v="7734.8"/>
    <n v="6.34"/>
    <n v="957"/>
    <n v="5186.9399999999996"/>
    <n v="5.42"/>
    <n v="1015"/>
    <n v="7236.95"/>
    <n v="7.13"/>
    <n v="5488"/>
    <n v="27437.01"/>
    <x v="0"/>
    <x v="2"/>
    <n v="4.999455174927113"/>
    <s v="Product2"/>
    <x v="1"/>
    <s v="Growth Year"/>
  </r>
  <r>
    <n v="3212"/>
    <d v="2019-04-03T00:00:00"/>
    <x v="9"/>
    <x v="10"/>
    <x v="10"/>
    <n v="3317"/>
    <n v="10514.89"/>
    <n v="3.17"/>
    <n v="2754"/>
    <n v="17460.36"/>
    <n v="6.34"/>
    <n v="3889"/>
    <n v="21078.38"/>
    <n v="5.42"/>
    <n v="1297"/>
    <n v="9247.61"/>
    <n v="7.1300000000000008"/>
    <n v="11257"/>
    <n v="58301.24"/>
    <x v="0"/>
    <x v="3"/>
    <n v="5.1791098871813093"/>
    <s v="Product3"/>
    <x v="0"/>
    <s v="Growth Year"/>
  </r>
  <r>
    <n v="3213"/>
    <d v="2019-04-04T00:00:00"/>
    <x v="9"/>
    <x v="10"/>
    <x v="10"/>
    <n v="6566"/>
    <n v="20814.22"/>
    <n v="3.17"/>
    <n v="680"/>
    <n v="4311.2"/>
    <n v="6.34"/>
    <n v="4340"/>
    <n v="23522.799999999999"/>
    <n v="5.42"/>
    <n v="808"/>
    <n v="5761.04"/>
    <n v="7.13"/>
    <n v="12394"/>
    <n v="54409.26"/>
    <x v="0"/>
    <x v="4"/>
    <n v="4.3899677263191865"/>
    <s v="Product3"/>
    <x v="0"/>
    <s v="Growth Year"/>
  </r>
  <r>
    <n v="3214"/>
    <d v="2019-04-05T00:00:00"/>
    <x v="9"/>
    <x v="10"/>
    <x v="10"/>
    <n v="6682"/>
    <n v="21181.94"/>
    <n v="3.17"/>
    <n v="537"/>
    <n v="3404.58"/>
    <n v="6.34"/>
    <n v="3510"/>
    <n v="19024.2"/>
    <n v="5.42"/>
    <n v="1286"/>
    <n v="9169.18"/>
    <n v="7.13"/>
    <n v="12015"/>
    <n v="52779.9"/>
    <x v="0"/>
    <x v="5"/>
    <n v="4.3928339575530586"/>
    <s v="Product1"/>
    <x v="0"/>
    <s v="Growth Year"/>
  </r>
  <r>
    <n v="3215"/>
    <d v="2019-04-06T00:00:00"/>
    <x v="9"/>
    <x v="10"/>
    <x v="10"/>
    <n v="7475"/>
    <n v="23695.75"/>
    <n v="3.17"/>
    <n v="3229"/>
    <n v="20471.86"/>
    <n v="6.34"/>
    <n v="5488"/>
    <n v="29744.959999999999"/>
    <n v="5.42"/>
    <n v="1624"/>
    <n v="11579.12"/>
    <n v="7.1300000000000008"/>
    <n v="17816"/>
    <n v="85491.69"/>
    <x v="0"/>
    <x v="6"/>
    <n v="4.79859059272564"/>
    <s v="Product3"/>
    <x v="2"/>
    <s v="Growth Year"/>
  </r>
  <r>
    <n v="3216"/>
    <d v="2019-04-07T00:00:00"/>
    <x v="9"/>
    <x v="10"/>
    <x v="10"/>
    <n v="3539"/>
    <n v="11218.63"/>
    <n v="3.17"/>
    <n v="3253"/>
    <n v="20624.02"/>
    <n v="6.34"/>
    <n v="5044"/>
    <n v="27338.48"/>
    <n v="5.42"/>
    <n v="948"/>
    <n v="6759.24"/>
    <n v="7.13"/>
    <n v="12784"/>
    <n v="65940.37"/>
    <x v="0"/>
    <x v="0"/>
    <n v="5.1580389549436791"/>
    <s v="Product3"/>
    <x v="0"/>
    <s v="Growth Year"/>
  </r>
  <r>
    <n v="3217"/>
    <d v="2019-04-08T00:00:00"/>
    <x v="9"/>
    <x v="10"/>
    <x v="10"/>
    <n v="7945"/>
    <n v="25185.65"/>
    <n v="3.17"/>
    <n v="1312"/>
    <n v="8318.08"/>
    <n v="6.34"/>
    <n v="5386"/>
    <n v="29192.12"/>
    <n v="5.42"/>
    <n v="927"/>
    <n v="6609.51"/>
    <n v="7.13"/>
    <n v="15570"/>
    <n v="69305.36"/>
    <x v="0"/>
    <x v="1"/>
    <n v="4.4512113037893384"/>
    <s v="Product3"/>
    <x v="0"/>
    <s v="Growth Year"/>
  </r>
  <r>
    <n v="3218"/>
    <d v="2019-04-09T00:00:00"/>
    <x v="9"/>
    <x v="10"/>
    <x v="10"/>
    <n v="6341"/>
    <n v="20100.97"/>
    <n v="3.17"/>
    <n v="3703"/>
    <n v="23477.02"/>
    <n v="6.34"/>
    <n v="4162"/>
    <n v="22558.04"/>
    <n v="5.42"/>
    <n v="539"/>
    <n v="3843.07"/>
    <n v="7.13"/>
    <n v="14745"/>
    <n v="69979.100000000006"/>
    <x v="0"/>
    <x v="2"/>
    <n v="4.7459545608680909"/>
    <s v="Product2"/>
    <x v="0"/>
    <s v="Growth Year"/>
  </r>
  <r>
    <n v="3219"/>
    <d v="2019-04-10T00:00:00"/>
    <x v="9"/>
    <x v="10"/>
    <x v="10"/>
    <n v="7548"/>
    <n v="23927.16"/>
    <n v="3.17"/>
    <n v="3509"/>
    <n v="22247.06"/>
    <n v="6.3400000000000007"/>
    <n v="2487"/>
    <n v="13479.54"/>
    <n v="5.42"/>
    <n v="707"/>
    <n v="5040.91"/>
    <n v="7.13"/>
    <n v="14251"/>
    <n v="64694.67"/>
    <x v="0"/>
    <x v="3"/>
    <n v="4.5396582695951162"/>
    <s v="Product1"/>
    <x v="0"/>
    <s v="Growth Year"/>
  </r>
  <r>
    <n v="3220"/>
    <d v="2019-04-11T00:00:00"/>
    <x v="9"/>
    <x v="10"/>
    <x v="10"/>
    <n v="351"/>
    <n v="1112.67"/>
    <n v="3.17"/>
    <n v="2158"/>
    <n v="13681.72"/>
    <n v="6.34"/>
    <n v="5563"/>
    <n v="30151.46"/>
    <n v="5.42"/>
    <n v="426"/>
    <n v="3037.38"/>
    <n v="7.13"/>
    <n v="8498"/>
    <n v="47983.23"/>
    <x v="0"/>
    <x v="4"/>
    <n v="5.6464144504589315"/>
    <s v="Product3"/>
    <x v="0"/>
    <s v="Growth Year"/>
  </r>
  <r>
    <n v="3221"/>
    <d v="2019-04-12T00:00:00"/>
    <x v="9"/>
    <x v="10"/>
    <x v="10"/>
    <n v="2513"/>
    <n v="7966.21"/>
    <n v="3.17"/>
    <n v="413"/>
    <n v="2618.42"/>
    <n v="6.34"/>
    <n v="2151"/>
    <n v="11658.42"/>
    <n v="5.42"/>
    <n v="545"/>
    <n v="3885.85"/>
    <n v="7.13"/>
    <n v="5622"/>
    <n v="26128.9"/>
    <x v="0"/>
    <x v="5"/>
    <n v="4.6476165065812882"/>
    <s v="Product3"/>
    <x v="1"/>
    <s v="Growth Year"/>
  </r>
  <r>
    <n v="3222"/>
    <d v="2019-04-13T00:00:00"/>
    <x v="9"/>
    <x v="10"/>
    <x v="10"/>
    <n v="2665"/>
    <n v="8448.0499999999993"/>
    <n v="3.17"/>
    <n v="3569"/>
    <n v="22627.46"/>
    <n v="6.34"/>
    <n v="3341"/>
    <n v="18108.22"/>
    <n v="5.42"/>
    <n v="1929"/>
    <n v="13753.77"/>
    <n v="7.13"/>
    <n v="11504"/>
    <n v="62937.5"/>
    <x v="0"/>
    <x v="6"/>
    <n v="5.4709231571627264"/>
    <s v="Product2"/>
    <x v="0"/>
    <s v="Growth Year"/>
  </r>
  <r>
    <n v="3223"/>
    <d v="2019-04-14T00:00:00"/>
    <x v="9"/>
    <x v="10"/>
    <x v="10"/>
    <n v="4530"/>
    <n v="14360.1"/>
    <n v="3.17"/>
    <n v="2700"/>
    <n v="17118"/>
    <n v="6.34"/>
    <n v="1573"/>
    <n v="8525.66"/>
    <n v="5.42"/>
    <n v="862"/>
    <n v="6146.06"/>
    <n v="7.1300000000000008"/>
    <n v="9665"/>
    <n v="46149.82"/>
    <x v="0"/>
    <x v="0"/>
    <n v="4.7749425763062598"/>
    <s v="Product2"/>
    <x v="0"/>
    <s v="Growth Year"/>
  </r>
  <r>
    <n v="3224"/>
    <d v="2019-04-15T00:00:00"/>
    <x v="9"/>
    <x v="10"/>
    <x v="10"/>
    <n v="5557"/>
    <n v="17615.689999999999"/>
    <n v="3.17"/>
    <n v="825"/>
    <n v="5230.5"/>
    <n v="6.34"/>
    <n v="1313"/>
    <n v="7116.46"/>
    <n v="5.42"/>
    <n v="1048"/>
    <n v="7472.24"/>
    <n v="7.13"/>
    <n v="8743"/>
    <n v="37434.89"/>
    <x v="0"/>
    <x v="1"/>
    <n v="4.2816985016584699"/>
    <s v="Product1"/>
    <x v="1"/>
    <s v="Growth Year"/>
  </r>
  <r>
    <n v="3225"/>
    <d v="2019-04-16T00:00:00"/>
    <x v="9"/>
    <x v="10"/>
    <x v="10"/>
    <n v="1176"/>
    <n v="3727.92"/>
    <n v="3.17"/>
    <n v="2874"/>
    <n v="18221.16"/>
    <n v="6.34"/>
    <n v="1114"/>
    <n v="6037.88"/>
    <n v="5.42"/>
    <n v="1164"/>
    <n v="8299.32"/>
    <n v="7.13"/>
    <n v="6328"/>
    <n v="36286.28"/>
    <x v="0"/>
    <x v="2"/>
    <n v="5.7342414664981032"/>
    <s v="Product2"/>
    <x v="1"/>
    <s v="Growth Year"/>
  </r>
  <r>
    <n v="3226"/>
    <d v="2019-04-17T00:00:00"/>
    <x v="9"/>
    <x v="10"/>
    <x v="10"/>
    <n v="1584"/>
    <n v="5021.28"/>
    <n v="3.17"/>
    <n v="3780"/>
    <n v="23965.200000000001"/>
    <n v="6.34"/>
    <n v="1827"/>
    <n v="9902.34"/>
    <n v="5.42"/>
    <n v="1737"/>
    <n v="12384.81"/>
    <n v="7.13"/>
    <n v="8928"/>
    <n v="51273.63"/>
    <x v="0"/>
    <x v="3"/>
    <n v="5.7430141129032259"/>
    <s v="Product2"/>
    <x v="0"/>
    <s v="Growth Year"/>
  </r>
  <r>
    <n v="3227"/>
    <d v="2019-04-18T00:00:00"/>
    <x v="9"/>
    <x v="10"/>
    <x v="10"/>
    <n v="5741"/>
    <n v="18198.97"/>
    <n v="3.17"/>
    <n v="3907"/>
    <n v="24770.38"/>
    <n v="6.34"/>
    <n v="1305"/>
    <n v="7073.1"/>
    <n v="5.42"/>
    <n v="731"/>
    <n v="5212.03"/>
    <n v="7.13"/>
    <n v="11684"/>
    <n v="55254.48"/>
    <x v="0"/>
    <x v="4"/>
    <n v="4.7290722355357753"/>
    <s v="Product2"/>
    <x v="0"/>
    <s v="Growth Year"/>
  </r>
  <r>
    <n v="3228"/>
    <d v="2019-04-19T00:00:00"/>
    <x v="9"/>
    <x v="10"/>
    <x v="10"/>
    <n v="7314"/>
    <n v="23185.38"/>
    <n v="3.17"/>
    <n v="1974"/>
    <n v="12515.16"/>
    <n v="6.34"/>
    <n v="440"/>
    <n v="2384.8000000000002"/>
    <n v="5.4200000000000008"/>
    <n v="1015"/>
    <n v="7236.95"/>
    <n v="7.13"/>
    <n v="10743"/>
    <n v="45322.29"/>
    <x v="0"/>
    <x v="5"/>
    <n v="4.2187740854509919"/>
    <s v="Product1"/>
    <x v="0"/>
    <s v="Growth Year"/>
  </r>
  <r>
    <n v="3229"/>
    <d v="2019-04-20T00:00:00"/>
    <x v="9"/>
    <x v="10"/>
    <x v="10"/>
    <n v="5288"/>
    <n v="16762.96"/>
    <n v="3.17"/>
    <n v="2650"/>
    <n v="16801"/>
    <n v="6.34"/>
    <n v="4967"/>
    <n v="26921.14"/>
    <n v="5.42"/>
    <n v="860"/>
    <n v="6131.8"/>
    <n v="7.13"/>
    <n v="13765"/>
    <n v="66616.899999999994"/>
    <x v="0"/>
    <x v="6"/>
    <n v="4.8395859062840536"/>
    <s v="Product3"/>
    <x v="0"/>
    <s v="Growth Year"/>
  </r>
  <r>
    <n v="3230"/>
    <d v="2019-04-21T00:00:00"/>
    <x v="9"/>
    <x v="10"/>
    <x v="10"/>
    <n v="6528"/>
    <n v="20693.759999999998"/>
    <n v="3.17"/>
    <n v="955"/>
    <n v="6054.7"/>
    <n v="6.34"/>
    <n v="4293"/>
    <n v="23268.06"/>
    <n v="5.42"/>
    <n v="878"/>
    <n v="6260.14"/>
    <n v="7.1300000000000008"/>
    <n v="12654"/>
    <n v="56276.66"/>
    <x v="0"/>
    <x v="0"/>
    <n v="4.4473415520783943"/>
    <s v="Product3"/>
    <x v="0"/>
    <s v="Growth Year"/>
  </r>
  <r>
    <n v="3231"/>
    <d v="2019-04-22T00:00:00"/>
    <x v="9"/>
    <x v="10"/>
    <x v="10"/>
    <n v="7992"/>
    <n v="25334.639999999999"/>
    <n v="3.17"/>
    <n v="2357"/>
    <n v="14943.38"/>
    <n v="6.34"/>
    <n v="4528"/>
    <n v="24541.759999999998"/>
    <n v="5.42"/>
    <n v="1320"/>
    <n v="9411.6"/>
    <n v="7.13"/>
    <n v="16197"/>
    <n v="74231.38"/>
    <x v="0"/>
    <x v="1"/>
    <n v="4.5830326603692049"/>
    <s v="Product1"/>
    <x v="2"/>
    <s v="Growth Year"/>
  </r>
  <r>
    <n v="3232"/>
    <d v="2019-04-23T00:00:00"/>
    <x v="9"/>
    <x v="10"/>
    <x v="10"/>
    <n v="2928"/>
    <n v="9281.76"/>
    <n v="3.17"/>
    <n v="1503"/>
    <n v="9529.02"/>
    <n v="6.34"/>
    <n v="3278"/>
    <n v="17766.759999999998"/>
    <n v="5.42"/>
    <n v="463"/>
    <n v="3301.19"/>
    <n v="7.13"/>
    <n v="8172"/>
    <n v="39878.730000000003"/>
    <x v="0"/>
    <x v="2"/>
    <n v="4.8799229074889876"/>
    <s v="Product3"/>
    <x v="1"/>
    <s v="Growth Year"/>
  </r>
  <r>
    <n v="3233"/>
    <d v="2019-04-24T00:00:00"/>
    <x v="9"/>
    <x v="10"/>
    <x v="10"/>
    <n v="3424"/>
    <n v="10854.08"/>
    <n v="3.17"/>
    <n v="883"/>
    <n v="5598.22"/>
    <n v="6.34"/>
    <n v="254"/>
    <n v="1376.68"/>
    <n v="5.42"/>
    <n v="1243"/>
    <n v="8862.59"/>
    <n v="7.13"/>
    <n v="5804"/>
    <n v="26691.57"/>
    <x v="0"/>
    <x v="3"/>
    <n v="4.5988232253618193"/>
    <s v="Product1"/>
    <x v="1"/>
    <s v="Growth Year"/>
  </r>
  <r>
    <n v="3234"/>
    <d v="2019-04-25T00:00:00"/>
    <x v="9"/>
    <x v="10"/>
    <x v="10"/>
    <n v="2600"/>
    <n v="8242"/>
    <n v="3.17"/>
    <n v="2645"/>
    <n v="16769.3"/>
    <n v="6.34"/>
    <n v="3437"/>
    <n v="18628.54"/>
    <n v="5.42"/>
    <n v="633"/>
    <n v="4513.29"/>
    <n v="7.13"/>
    <n v="9315"/>
    <n v="48153.13"/>
    <x v="0"/>
    <x v="4"/>
    <n v="5.1694181427804615"/>
    <s v="Product3"/>
    <x v="0"/>
    <s v="Growth Year"/>
  </r>
  <r>
    <n v="3235"/>
    <d v="2019-04-26T00:00:00"/>
    <x v="9"/>
    <x v="10"/>
    <x v="10"/>
    <n v="5923"/>
    <n v="18775.91"/>
    <n v="3.17"/>
    <n v="978"/>
    <n v="6200.52"/>
    <n v="6.3400000000000007"/>
    <n v="5570"/>
    <n v="30189.4"/>
    <n v="5.42"/>
    <n v="1896"/>
    <n v="13518.48"/>
    <n v="7.13"/>
    <n v="14367"/>
    <n v="68684.31"/>
    <x v="0"/>
    <x v="5"/>
    <n v="4.7806995197327202"/>
    <s v="Product3"/>
    <x v="0"/>
    <s v="Growth Year"/>
  </r>
  <r>
    <n v="3236"/>
    <d v="2019-04-27T00:00:00"/>
    <x v="9"/>
    <x v="10"/>
    <x v="10"/>
    <n v="6383"/>
    <n v="20234.11"/>
    <n v="3.17"/>
    <n v="3149"/>
    <n v="19964.66"/>
    <n v="6.34"/>
    <n v="947"/>
    <n v="5132.74"/>
    <n v="5.42"/>
    <n v="1973"/>
    <n v="14067.49"/>
    <n v="7.13"/>
    <n v="12452"/>
    <n v="59399"/>
    <x v="0"/>
    <x v="6"/>
    <n v="4.7702377128172184"/>
    <s v="Product1"/>
    <x v="0"/>
    <s v="Growth Year"/>
  </r>
  <r>
    <n v="3237"/>
    <d v="2019-04-28T00:00:00"/>
    <x v="9"/>
    <x v="10"/>
    <x v="10"/>
    <n v="1951"/>
    <n v="6184.67"/>
    <n v="3.17"/>
    <n v="369"/>
    <n v="2339.46"/>
    <n v="6.34"/>
    <n v="5591"/>
    <n v="30303.22"/>
    <n v="5.42"/>
    <n v="1252"/>
    <n v="8926.76"/>
    <n v="7.13"/>
    <n v="9163"/>
    <n v="47754.11"/>
    <x v="0"/>
    <x v="0"/>
    <n v="5.2116239222961909"/>
    <s v="Product3"/>
    <x v="0"/>
    <s v="Growth Year"/>
  </r>
  <r>
    <n v="3238"/>
    <d v="2019-04-29T00:00:00"/>
    <x v="9"/>
    <x v="10"/>
    <x v="10"/>
    <n v="2344"/>
    <n v="7430.48"/>
    <n v="3.17"/>
    <n v="3379"/>
    <n v="21422.86"/>
    <n v="6.34"/>
    <n v="3037"/>
    <n v="16460.54"/>
    <n v="5.42"/>
    <n v="1489"/>
    <n v="10616.57"/>
    <n v="7.13"/>
    <n v="10249"/>
    <n v="55930.45"/>
    <x v="0"/>
    <x v="1"/>
    <n v="5.4571616743096882"/>
    <s v="Product2"/>
    <x v="0"/>
    <s v="Growth Year"/>
  </r>
  <r>
    <n v="3239"/>
    <d v="2019-04-30T00:00:00"/>
    <x v="9"/>
    <x v="10"/>
    <x v="10"/>
    <n v="4006"/>
    <n v="12699.02"/>
    <n v="3.17"/>
    <n v="1004"/>
    <n v="6365.36"/>
    <n v="6.34"/>
    <n v="2546"/>
    <n v="13799.32"/>
    <n v="5.42"/>
    <n v="1054"/>
    <n v="7515.02"/>
    <n v="7.1300000000000008"/>
    <n v="8610"/>
    <n v="40378.720000000001"/>
    <x v="0"/>
    <x v="2"/>
    <n v="4.6897468060394889"/>
    <s v="Product3"/>
    <x v="0"/>
    <s v="Growth Year"/>
  </r>
  <r>
    <n v="3240"/>
    <d v="2019-05-01T00:00:00"/>
    <x v="9"/>
    <x v="11"/>
    <x v="11"/>
    <n v="4426"/>
    <n v="14030.42"/>
    <n v="3.17"/>
    <n v="2760"/>
    <n v="17498.400000000001"/>
    <n v="6.3400000000000007"/>
    <n v="4875"/>
    <n v="26422.5"/>
    <n v="5.42"/>
    <n v="861"/>
    <n v="6138.93"/>
    <n v="7.1300000000000008"/>
    <n v="12922"/>
    <n v="64090.25"/>
    <x v="0"/>
    <x v="3"/>
    <n v="4.9597778981581797"/>
    <s v="Product3"/>
    <x v="0"/>
    <s v="Growth Year"/>
  </r>
  <r>
    <n v="3241"/>
    <d v="2019-05-02T00:00:00"/>
    <x v="9"/>
    <x v="11"/>
    <x v="11"/>
    <n v="5730"/>
    <n v="18164.099999999999"/>
    <n v="3.17"/>
    <n v="1936"/>
    <n v="12274.24"/>
    <n v="6.34"/>
    <n v="4169"/>
    <n v="22595.98"/>
    <n v="5.42"/>
    <n v="722"/>
    <n v="5147.8599999999997"/>
    <n v="7.13"/>
    <n v="12557"/>
    <n v="58182.18"/>
    <x v="0"/>
    <x v="4"/>
    <n v="4.633445886756391"/>
    <s v="Product3"/>
    <x v="0"/>
    <s v="Growth Year"/>
  </r>
  <r>
    <n v="3242"/>
    <d v="2019-05-03T00:00:00"/>
    <x v="9"/>
    <x v="11"/>
    <x v="11"/>
    <n v="7729"/>
    <n v="24500.93"/>
    <n v="3.17"/>
    <n v="3732"/>
    <n v="23660.880000000001"/>
    <n v="6.34"/>
    <n v="4364"/>
    <n v="23652.880000000001"/>
    <n v="5.42"/>
    <n v="1939"/>
    <n v="13825.07"/>
    <n v="7.13"/>
    <n v="17764"/>
    <n v="85639.76"/>
    <x v="0"/>
    <x v="5"/>
    <n v="4.8209727538842602"/>
    <s v="Product1"/>
    <x v="2"/>
    <s v="Growth Year"/>
  </r>
  <r>
    <n v="3243"/>
    <d v="2019-05-04T00:00:00"/>
    <x v="9"/>
    <x v="11"/>
    <x v="11"/>
    <n v="1609"/>
    <n v="5100.53"/>
    <n v="3.17"/>
    <n v="2682"/>
    <n v="17003.88"/>
    <n v="6.3400000000000007"/>
    <n v="3943"/>
    <n v="21371.06"/>
    <n v="5.42"/>
    <n v="542"/>
    <n v="3864.46"/>
    <n v="7.13"/>
    <n v="8776"/>
    <n v="47339.93"/>
    <x v="0"/>
    <x v="6"/>
    <n v="5.3942490884229715"/>
    <s v="Product3"/>
    <x v="0"/>
    <s v="Growth Year"/>
  </r>
  <r>
    <n v="3244"/>
    <d v="2019-05-05T00:00:00"/>
    <x v="9"/>
    <x v="11"/>
    <x v="11"/>
    <n v="5188"/>
    <n v="16445.96"/>
    <n v="3.17"/>
    <n v="2347"/>
    <n v="14879.98"/>
    <n v="6.34"/>
    <n v="5744"/>
    <n v="31132.48"/>
    <n v="5.42"/>
    <n v="1351"/>
    <n v="9632.6299999999992"/>
    <n v="7.129999999999999"/>
    <n v="14630"/>
    <n v="72091.05"/>
    <x v="0"/>
    <x v="0"/>
    <n v="4.9276179084073819"/>
    <s v="Product3"/>
    <x v="2"/>
    <s v="Growth Year"/>
  </r>
  <r>
    <n v="3245"/>
    <d v="2019-05-06T00:00:00"/>
    <x v="9"/>
    <x v="11"/>
    <x v="11"/>
    <n v="788"/>
    <n v="2497.96"/>
    <n v="3.17"/>
    <n v="3469"/>
    <n v="21993.46"/>
    <n v="6.34"/>
    <n v="5886"/>
    <n v="31902.12"/>
    <n v="5.42"/>
    <n v="1218"/>
    <n v="8684.34"/>
    <n v="7.13"/>
    <n v="11361"/>
    <n v="65077.88"/>
    <x v="0"/>
    <x v="1"/>
    <n v="5.728182378311768"/>
    <s v="Product3"/>
    <x v="0"/>
    <s v="Growth Year"/>
  </r>
  <r>
    <n v="3246"/>
    <d v="2019-05-07T00:00:00"/>
    <x v="9"/>
    <x v="11"/>
    <x v="11"/>
    <n v="1003"/>
    <n v="3179.51"/>
    <n v="3.17"/>
    <n v="1612"/>
    <n v="10220.08"/>
    <n v="6.34"/>
    <n v="5562"/>
    <n v="30146.04"/>
    <n v="5.42"/>
    <n v="1081"/>
    <n v="7707.53"/>
    <n v="7.13"/>
    <n v="9258"/>
    <n v="51253.16"/>
    <x v="0"/>
    <x v="2"/>
    <n v="5.5360941888096784"/>
    <s v="Product3"/>
    <x v="0"/>
    <s v="Growth Year"/>
  </r>
  <r>
    <n v="3247"/>
    <d v="2019-05-08T00:00:00"/>
    <x v="9"/>
    <x v="11"/>
    <x v="11"/>
    <n v="4297"/>
    <n v="13621.49"/>
    <n v="3.17"/>
    <n v="1162"/>
    <n v="7367.08"/>
    <n v="6.34"/>
    <n v="5939"/>
    <n v="32189.38"/>
    <n v="5.42"/>
    <n v="1359"/>
    <n v="9689.67"/>
    <n v="7.13"/>
    <n v="12757"/>
    <n v="62867.62"/>
    <x v="0"/>
    <x v="3"/>
    <n v="4.9280881084894572"/>
    <s v="Product3"/>
    <x v="0"/>
    <s v="Growth Year"/>
  </r>
  <r>
    <n v="3248"/>
    <d v="2019-05-09T00:00:00"/>
    <x v="9"/>
    <x v="11"/>
    <x v="11"/>
    <n v="5726"/>
    <n v="18151.419999999998"/>
    <n v="3.17"/>
    <n v="475"/>
    <n v="3011.5"/>
    <n v="6.34"/>
    <n v="815"/>
    <n v="4417.3"/>
    <n v="5.42"/>
    <n v="1072"/>
    <n v="7643.36"/>
    <n v="7.13"/>
    <n v="8088"/>
    <n v="33223.58"/>
    <x v="0"/>
    <x v="4"/>
    <n v="4.1077621167161231"/>
    <s v="Product1"/>
    <x v="1"/>
    <s v="Growth Year"/>
  </r>
  <r>
    <n v="3249"/>
    <d v="2019-05-10T00:00:00"/>
    <x v="9"/>
    <x v="11"/>
    <x v="11"/>
    <n v="6113"/>
    <n v="19378.21"/>
    <n v="3.17"/>
    <n v="2072"/>
    <n v="13136.48"/>
    <n v="6.34"/>
    <n v="922"/>
    <n v="4997.24"/>
    <n v="5.42"/>
    <n v="1984"/>
    <n v="14145.92"/>
    <n v="7.13"/>
    <n v="11091"/>
    <n v="51657.85"/>
    <x v="0"/>
    <x v="5"/>
    <n v="4.6576368226489944"/>
    <s v="Product1"/>
    <x v="0"/>
    <s v="Growth Year"/>
  </r>
  <r>
    <n v="3250"/>
    <d v="2019-05-11T00:00:00"/>
    <x v="9"/>
    <x v="11"/>
    <x v="11"/>
    <n v="3426"/>
    <n v="10860.42"/>
    <n v="3.17"/>
    <n v="2837"/>
    <n v="17986.580000000002"/>
    <n v="6.3400000000000007"/>
    <n v="2572"/>
    <n v="13940.24"/>
    <n v="5.42"/>
    <n v="1260"/>
    <n v="8983.7999999999993"/>
    <n v="7.129999999999999"/>
    <n v="10095"/>
    <n v="51771.040000000001"/>
    <x v="0"/>
    <x v="6"/>
    <n v="5.1283843486874687"/>
    <s v="Product2"/>
    <x v="0"/>
    <s v="Growth Year"/>
  </r>
  <r>
    <n v="3251"/>
    <d v="2019-05-12T00:00:00"/>
    <x v="9"/>
    <x v="11"/>
    <x v="11"/>
    <n v="3858"/>
    <n v="12229.86"/>
    <n v="3.17"/>
    <n v="1415"/>
    <n v="8971.1"/>
    <n v="6.34"/>
    <n v="4907"/>
    <n v="26595.94"/>
    <n v="5.42"/>
    <n v="770"/>
    <n v="5490.1"/>
    <n v="7.1300000000000008"/>
    <n v="10950"/>
    <n v="53287"/>
    <x v="0"/>
    <x v="0"/>
    <n v="4.8663926940639266"/>
    <s v="Product3"/>
    <x v="0"/>
    <s v="Growth Year"/>
  </r>
  <r>
    <n v="3252"/>
    <d v="2019-05-13T00:00:00"/>
    <x v="9"/>
    <x v="11"/>
    <x v="11"/>
    <n v="619"/>
    <n v="1962.23"/>
    <n v="3.17"/>
    <n v="3987"/>
    <n v="25277.58"/>
    <n v="6.3400000000000007"/>
    <n v="3717"/>
    <n v="20146.14"/>
    <n v="5.42"/>
    <n v="865"/>
    <n v="6167.45"/>
    <n v="7.13"/>
    <n v="9188"/>
    <n v="53553.4"/>
    <x v="0"/>
    <x v="1"/>
    <n v="5.8286242925555074"/>
    <s v="Product2"/>
    <x v="0"/>
    <s v="Growth Year"/>
  </r>
  <r>
    <n v="3253"/>
    <d v="2019-05-14T00:00:00"/>
    <x v="9"/>
    <x v="11"/>
    <x v="11"/>
    <n v="422"/>
    <n v="1337.74"/>
    <n v="3.17"/>
    <n v="3804"/>
    <n v="24117.360000000001"/>
    <n v="6.34"/>
    <n v="5189"/>
    <n v="28124.38"/>
    <n v="5.42"/>
    <n v="565"/>
    <n v="4028.45"/>
    <n v="7.13"/>
    <n v="9980"/>
    <n v="57607.93"/>
    <x v="0"/>
    <x v="2"/>
    <n v="5.7723376753507019"/>
    <s v="Product3"/>
    <x v="0"/>
    <s v="Growth Year"/>
  </r>
  <r>
    <n v="3254"/>
    <d v="2019-05-15T00:00:00"/>
    <x v="9"/>
    <x v="11"/>
    <x v="11"/>
    <n v="7097"/>
    <n v="22497.49"/>
    <n v="3.17"/>
    <n v="2546"/>
    <n v="16141.64"/>
    <n v="6.34"/>
    <n v="1414"/>
    <n v="7663.88"/>
    <n v="5.42"/>
    <n v="833"/>
    <n v="5939.29"/>
    <n v="7.13"/>
    <n v="11890"/>
    <n v="52242.3"/>
    <x v="0"/>
    <x v="3"/>
    <n v="4.3938015138772082"/>
    <s v="Product1"/>
    <x v="0"/>
    <s v="Growth Year"/>
  </r>
  <r>
    <n v="3255"/>
    <d v="2019-05-16T00:00:00"/>
    <x v="9"/>
    <x v="11"/>
    <x v="11"/>
    <n v="6958"/>
    <n v="22056.86"/>
    <n v="3.17"/>
    <n v="533"/>
    <n v="3379.22"/>
    <n v="6.34"/>
    <n v="419"/>
    <n v="2270.98"/>
    <n v="5.42"/>
    <n v="1251"/>
    <n v="8919.6299999999992"/>
    <n v="7.129999999999999"/>
    <n v="9161"/>
    <n v="36626.69"/>
    <x v="0"/>
    <x v="4"/>
    <n v="3.9981104682894881"/>
    <s v="Product1"/>
    <x v="1"/>
    <s v="Growth Year"/>
  </r>
  <r>
    <n v="3256"/>
    <d v="2019-05-17T00:00:00"/>
    <x v="9"/>
    <x v="11"/>
    <x v="11"/>
    <n v="1226"/>
    <n v="3886.42"/>
    <n v="3.17"/>
    <n v="1862"/>
    <n v="11805.08"/>
    <n v="6.34"/>
    <n v="2656"/>
    <n v="14395.52"/>
    <n v="5.42"/>
    <n v="1203"/>
    <n v="8577.39"/>
    <n v="7.13"/>
    <n v="6947"/>
    <n v="38664.410000000003"/>
    <x v="0"/>
    <x v="5"/>
    <n v="5.5656268893047365"/>
    <s v="Product3"/>
    <x v="1"/>
    <s v="Growth Year"/>
  </r>
  <r>
    <n v="3257"/>
    <d v="2019-05-18T00:00:00"/>
    <x v="9"/>
    <x v="11"/>
    <x v="11"/>
    <n v="5151"/>
    <n v="16328.67"/>
    <n v="3.17"/>
    <n v="2068"/>
    <n v="13111.12"/>
    <n v="6.3400000000000007"/>
    <n v="1767"/>
    <n v="9577.14"/>
    <n v="5.42"/>
    <n v="1343"/>
    <n v="9575.59"/>
    <n v="7.13"/>
    <n v="10329"/>
    <n v="48592.52"/>
    <x v="0"/>
    <x v="6"/>
    <n v="4.7044747797463451"/>
    <s v="Product1"/>
    <x v="0"/>
    <s v="Growth Year"/>
  </r>
  <r>
    <n v="3258"/>
    <d v="2019-05-19T00:00:00"/>
    <x v="9"/>
    <x v="11"/>
    <x v="11"/>
    <n v="1825"/>
    <n v="5785.25"/>
    <n v="3.17"/>
    <n v="1188"/>
    <n v="7531.92"/>
    <n v="6.34"/>
    <n v="4548"/>
    <n v="24650.16"/>
    <n v="5.42"/>
    <n v="363"/>
    <n v="2588.19"/>
    <n v="7.13"/>
    <n v="7924"/>
    <n v="40555.519999999997"/>
    <x v="0"/>
    <x v="0"/>
    <n v="5.1180615850580509"/>
    <s v="Product3"/>
    <x v="0"/>
    <s v="Growth Year"/>
  </r>
  <r>
    <n v="3259"/>
    <d v="2019-05-20T00:00:00"/>
    <x v="9"/>
    <x v="11"/>
    <x v="11"/>
    <n v="5848"/>
    <n v="18538.16"/>
    <n v="3.17"/>
    <n v="693"/>
    <n v="4393.62"/>
    <n v="6.34"/>
    <n v="299"/>
    <n v="1620.58"/>
    <n v="5.42"/>
    <n v="1427"/>
    <n v="10174.51"/>
    <n v="7.13"/>
    <n v="8267"/>
    <n v="34726.870000000003"/>
    <x v="0"/>
    <x v="1"/>
    <n v="4.2006616668682719"/>
    <s v="Product1"/>
    <x v="1"/>
    <s v="Growth Year"/>
  </r>
  <r>
    <n v="3260"/>
    <d v="2019-05-21T00:00:00"/>
    <x v="9"/>
    <x v="11"/>
    <x v="11"/>
    <n v="7848"/>
    <n v="24878.16"/>
    <n v="3.17"/>
    <n v="1591"/>
    <n v="10086.94"/>
    <n v="6.3400000000000007"/>
    <n v="5489"/>
    <n v="29750.38"/>
    <n v="5.42"/>
    <n v="1205"/>
    <n v="8591.65"/>
    <n v="7.13"/>
    <n v="16133"/>
    <n v="73307.13"/>
    <x v="0"/>
    <x v="2"/>
    <n v="4.5439242546333602"/>
    <s v="Product3"/>
    <x v="2"/>
    <s v="Growth Year"/>
  </r>
  <r>
    <n v="3261"/>
    <d v="2019-05-22T00:00:00"/>
    <x v="9"/>
    <x v="11"/>
    <x v="11"/>
    <n v="7740"/>
    <n v="24535.8"/>
    <n v="3.17"/>
    <n v="2607"/>
    <n v="16528.38"/>
    <n v="6.3400000000000007"/>
    <n v="5643"/>
    <n v="30585.06"/>
    <n v="5.42"/>
    <n v="668"/>
    <n v="4762.84"/>
    <n v="7.13"/>
    <n v="16658"/>
    <n v="76412.08"/>
    <x v="0"/>
    <x v="3"/>
    <n v="4.5871100972505703"/>
    <s v="Product3"/>
    <x v="2"/>
    <s v="Growth Year"/>
  </r>
  <r>
    <n v="3262"/>
    <d v="2019-05-23T00:00:00"/>
    <x v="9"/>
    <x v="11"/>
    <x v="11"/>
    <n v="3381"/>
    <n v="10717.77"/>
    <n v="3.17"/>
    <n v="685"/>
    <n v="4342.8999999999996"/>
    <n v="6.34"/>
    <n v="438"/>
    <n v="2373.96"/>
    <n v="5.42"/>
    <n v="1208"/>
    <n v="8613.0400000000009"/>
    <n v="7.1300000000000008"/>
    <n v="5712"/>
    <n v="26047.67"/>
    <x v="0"/>
    <x v="4"/>
    <n v="4.56016631652661"/>
    <s v="Product1"/>
    <x v="1"/>
    <s v="Growth Year"/>
  </r>
  <r>
    <n v="3263"/>
    <d v="2019-05-24T00:00:00"/>
    <x v="9"/>
    <x v="11"/>
    <x v="11"/>
    <n v="1948"/>
    <n v="6175.16"/>
    <n v="3.17"/>
    <n v="2067"/>
    <n v="13104.78"/>
    <n v="6.3400000000000007"/>
    <n v="498"/>
    <n v="2699.16"/>
    <n v="5.42"/>
    <n v="361"/>
    <n v="2573.9299999999998"/>
    <n v="7.13"/>
    <n v="4874"/>
    <n v="24553.03"/>
    <x v="0"/>
    <x v="5"/>
    <n v="5.0375523184242921"/>
    <s v="Product2"/>
    <x v="1"/>
    <s v="Growth Year"/>
  </r>
  <r>
    <n v="3264"/>
    <d v="2019-05-25T00:00:00"/>
    <x v="9"/>
    <x v="11"/>
    <x v="11"/>
    <n v="2352"/>
    <n v="7455.84"/>
    <n v="3.17"/>
    <n v="3061"/>
    <n v="19406.740000000002"/>
    <n v="6.3400000000000007"/>
    <n v="3826"/>
    <n v="20736.919999999998"/>
    <n v="5.42"/>
    <n v="919"/>
    <n v="6552.47"/>
    <n v="7.13"/>
    <n v="10158"/>
    <n v="54151.97"/>
    <x v="0"/>
    <x v="6"/>
    <n v="5.330967710179169"/>
    <s v="Product3"/>
    <x v="0"/>
    <s v="Growth Year"/>
  </r>
  <r>
    <n v="3265"/>
    <d v="2019-05-26T00:00:00"/>
    <x v="9"/>
    <x v="11"/>
    <x v="11"/>
    <n v="4913"/>
    <n v="15574.21"/>
    <n v="3.17"/>
    <n v="3497"/>
    <n v="22170.98"/>
    <n v="6.34"/>
    <n v="1064"/>
    <n v="5766.88"/>
    <n v="5.42"/>
    <n v="896"/>
    <n v="6388.48"/>
    <n v="7.13"/>
    <n v="10370"/>
    <n v="49900.55"/>
    <x v="0"/>
    <x v="0"/>
    <n v="4.8120106075216977"/>
    <s v="Product2"/>
    <x v="0"/>
    <s v="Growth Year"/>
  </r>
  <r>
    <n v="3266"/>
    <d v="2019-05-27T00:00:00"/>
    <x v="9"/>
    <x v="11"/>
    <x v="11"/>
    <n v="3986"/>
    <n v="12635.62"/>
    <n v="3.17"/>
    <n v="1718"/>
    <n v="10892.12"/>
    <n v="6.3400000000000007"/>
    <n v="389"/>
    <n v="2108.38"/>
    <n v="5.42"/>
    <n v="1717"/>
    <n v="12242.21"/>
    <n v="7.13"/>
    <n v="7810"/>
    <n v="37878.33"/>
    <x v="0"/>
    <x v="1"/>
    <n v="4.8499782330345713"/>
    <s v="Product1"/>
    <x v="1"/>
    <s v="Growth Year"/>
  </r>
  <r>
    <n v="3267"/>
    <d v="2019-05-28T00:00:00"/>
    <x v="9"/>
    <x v="11"/>
    <x v="11"/>
    <n v="1915"/>
    <n v="6070.55"/>
    <n v="3.17"/>
    <n v="2474"/>
    <n v="15685.16"/>
    <n v="6.34"/>
    <n v="269"/>
    <n v="1457.98"/>
    <n v="5.42"/>
    <n v="1322"/>
    <n v="9425.86"/>
    <n v="7.1300000000000008"/>
    <n v="5980"/>
    <n v="32639.55"/>
    <x v="0"/>
    <x v="2"/>
    <n v="5.4581187290969897"/>
    <s v="Product2"/>
    <x v="1"/>
    <s v="Growth Year"/>
  </r>
  <r>
    <n v="3268"/>
    <d v="2019-05-29T00:00:00"/>
    <x v="9"/>
    <x v="11"/>
    <x v="11"/>
    <n v="4714"/>
    <n v="14943.38"/>
    <n v="3.17"/>
    <n v="2907"/>
    <n v="18430.38"/>
    <n v="6.3400000000000007"/>
    <n v="4164"/>
    <n v="22568.880000000001"/>
    <n v="5.42"/>
    <n v="1290"/>
    <n v="9197.7000000000007"/>
    <n v="7.1300000000000008"/>
    <n v="13075"/>
    <n v="65140.34"/>
    <x v="0"/>
    <x v="3"/>
    <n v="4.9820527724665391"/>
    <s v="Product3"/>
    <x v="0"/>
    <s v="Growth Year"/>
  </r>
  <r>
    <n v="3269"/>
    <d v="2019-05-30T00:00:00"/>
    <x v="9"/>
    <x v="11"/>
    <x v="11"/>
    <n v="1131"/>
    <n v="3585.27"/>
    <n v="3.17"/>
    <n v="1112"/>
    <n v="7050.08"/>
    <n v="6.34"/>
    <n v="3846"/>
    <n v="20845.32"/>
    <n v="5.42"/>
    <n v="1427"/>
    <n v="10174.51"/>
    <n v="7.13"/>
    <n v="7516"/>
    <n v="41655.18"/>
    <x v="0"/>
    <x v="4"/>
    <n v="5.5422006386375733"/>
    <s v="Product3"/>
    <x v="0"/>
    <s v="Growth Year"/>
  </r>
  <r>
    <n v="3270"/>
    <d v="2019-05-31T00:00:00"/>
    <x v="9"/>
    <x v="11"/>
    <x v="11"/>
    <n v="4078"/>
    <n v="12927.26"/>
    <n v="3.17"/>
    <n v="3771"/>
    <n v="23908.14"/>
    <n v="6.34"/>
    <n v="5252"/>
    <n v="28465.84"/>
    <n v="5.42"/>
    <n v="1377"/>
    <n v="9818.01"/>
    <n v="7.13"/>
    <n v="14478"/>
    <n v="75119.25"/>
    <x v="0"/>
    <x v="5"/>
    <n v="5.1885101533360958"/>
    <s v="Product3"/>
    <x v="2"/>
    <s v="Growth Year"/>
  </r>
  <r>
    <n v="3271"/>
    <d v="2019-06-01T00:00:00"/>
    <x v="9"/>
    <x v="0"/>
    <x v="0"/>
    <n v="2550"/>
    <n v="8083.5"/>
    <n v="3.17"/>
    <n v="715"/>
    <n v="4533.1000000000004"/>
    <n v="6.3400000000000007"/>
    <n v="427"/>
    <n v="2314.34"/>
    <n v="5.42"/>
    <n v="348"/>
    <n v="2481.2399999999998"/>
    <n v="7.129999999999999"/>
    <n v="4040"/>
    <n v="17412.18"/>
    <x v="0"/>
    <x v="6"/>
    <n v="4.3099455445544557"/>
    <s v="Product1"/>
    <x v="1"/>
    <s v="Growth Year"/>
  </r>
  <r>
    <n v="3272"/>
    <d v="2019-06-02T00:00:00"/>
    <x v="9"/>
    <x v="0"/>
    <x v="0"/>
    <n v="904"/>
    <n v="2865.68"/>
    <n v="3.17"/>
    <n v="2419"/>
    <n v="15336.46"/>
    <n v="6.34"/>
    <n v="3747"/>
    <n v="20308.740000000002"/>
    <n v="5.4200000000000008"/>
    <n v="1343"/>
    <n v="9575.59"/>
    <n v="7.13"/>
    <n v="8413"/>
    <n v="48086.47"/>
    <x v="0"/>
    <x v="0"/>
    <n v="5.7157339831213596"/>
    <s v="Product3"/>
    <x v="0"/>
    <s v="Growth Year"/>
  </r>
  <r>
    <n v="3273"/>
    <d v="2019-06-03T00:00:00"/>
    <x v="9"/>
    <x v="0"/>
    <x v="0"/>
    <n v="4380"/>
    <n v="13884.6"/>
    <n v="3.17"/>
    <n v="2774"/>
    <n v="17587.16"/>
    <n v="6.34"/>
    <n v="4988"/>
    <n v="27034.959999999999"/>
    <n v="5.42"/>
    <n v="751"/>
    <n v="5354.63"/>
    <n v="7.13"/>
    <n v="12893"/>
    <n v="63861.35"/>
    <x v="0"/>
    <x v="1"/>
    <n v="4.9531800201659815"/>
    <s v="Product3"/>
    <x v="0"/>
    <s v="Growth Year"/>
  </r>
  <r>
    <n v="3274"/>
    <d v="2019-06-04T00:00:00"/>
    <x v="9"/>
    <x v="0"/>
    <x v="0"/>
    <n v="5195"/>
    <n v="16468.150000000001"/>
    <n v="3.17"/>
    <n v="2541"/>
    <n v="16109.94"/>
    <n v="6.34"/>
    <n v="3902"/>
    <n v="21148.84"/>
    <n v="5.42"/>
    <n v="1011"/>
    <n v="7208.43"/>
    <n v="7.13"/>
    <n v="12649"/>
    <n v="60935.360000000001"/>
    <x v="0"/>
    <x v="2"/>
    <n v="4.8174053284844653"/>
    <s v="Product3"/>
    <x v="0"/>
    <s v="Growth Year"/>
  </r>
  <r>
    <n v="3275"/>
    <d v="2019-06-05T00:00:00"/>
    <x v="9"/>
    <x v="0"/>
    <x v="0"/>
    <n v="2746"/>
    <n v="8704.82"/>
    <n v="3.17"/>
    <n v="2946"/>
    <n v="18677.64"/>
    <n v="6.34"/>
    <n v="2071"/>
    <n v="11224.82"/>
    <n v="5.42"/>
    <n v="1908"/>
    <n v="13604.04"/>
    <n v="7.1300000000000008"/>
    <n v="9671"/>
    <n v="52211.32"/>
    <x v="0"/>
    <x v="3"/>
    <n v="5.3987509047668283"/>
    <s v="Product2"/>
    <x v="0"/>
    <s v="Growth Year"/>
  </r>
  <r>
    <n v="3276"/>
    <d v="2019-06-06T00:00:00"/>
    <x v="9"/>
    <x v="0"/>
    <x v="0"/>
    <n v="6290"/>
    <n v="19939.3"/>
    <n v="3.17"/>
    <n v="3519"/>
    <n v="22310.46"/>
    <n v="6.34"/>
    <n v="4623"/>
    <n v="25056.66"/>
    <n v="5.42"/>
    <n v="1099"/>
    <n v="7835.87"/>
    <n v="7.13"/>
    <n v="15531"/>
    <n v="75142.289999999994"/>
    <x v="0"/>
    <x v="4"/>
    <n v="4.8382132509175193"/>
    <s v="Product3"/>
    <x v="2"/>
    <s v="Growth Year"/>
  </r>
  <r>
    <n v="3277"/>
    <d v="2019-06-07T00:00:00"/>
    <x v="9"/>
    <x v="0"/>
    <x v="0"/>
    <n v="7668"/>
    <n v="24307.56"/>
    <n v="3.17"/>
    <n v="3854"/>
    <n v="24434.36"/>
    <n v="6.34"/>
    <n v="5382"/>
    <n v="29170.44"/>
    <n v="5.42"/>
    <n v="531"/>
    <n v="3786.03"/>
    <n v="7.1300000000000008"/>
    <n v="17435"/>
    <n v="81698.39"/>
    <x v="0"/>
    <x v="5"/>
    <n v="4.6858841410954977"/>
    <s v="Product3"/>
    <x v="2"/>
    <s v="Growth Year"/>
  </r>
  <r>
    <n v="3278"/>
    <d v="2019-06-08T00:00:00"/>
    <x v="9"/>
    <x v="0"/>
    <x v="0"/>
    <n v="1637"/>
    <n v="5189.29"/>
    <n v="3.17"/>
    <n v="3016"/>
    <n v="19121.439999999999"/>
    <n v="6.34"/>
    <n v="5175"/>
    <n v="28048.5"/>
    <n v="5.42"/>
    <n v="296"/>
    <n v="2110.48"/>
    <n v="7.13"/>
    <n v="10124"/>
    <n v="54469.71"/>
    <x v="0"/>
    <x v="6"/>
    <n v="5.3802558277360726"/>
    <s v="Product3"/>
    <x v="0"/>
    <s v="Growth Year"/>
  </r>
  <r>
    <n v="3279"/>
    <d v="2019-06-09T00:00:00"/>
    <x v="9"/>
    <x v="0"/>
    <x v="0"/>
    <n v="3013"/>
    <n v="9551.2099999999991"/>
    <n v="3.17"/>
    <n v="1553"/>
    <n v="9846.02"/>
    <n v="6.34"/>
    <n v="4007"/>
    <n v="21717.94"/>
    <n v="5.42"/>
    <n v="1227"/>
    <n v="8748.51"/>
    <n v="7.13"/>
    <n v="9800"/>
    <n v="49863.68"/>
    <x v="0"/>
    <x v="0"/>
    <n v="5.0881306122448979"/>
    <s v="Product3"/>
    <x v="0"/>
    <s v="Growth Year"/>
  </r>
  <r>
    <n v="3280"/>
    <d v="2019-06-10T00:00:00"/>
    <x v="9"/>
    <x v="0"/>
    <x v="0"/>
    <n v="3619"/>
    <n v="11472.23"/>
    <n v="3.17"/>
    <n v="489"/>
    <n v="3100.26"/>
    <n v="6.3400000000000007"/>
    <n v="274"/>
    <n v="1485.08"/>
    <n v="5.42"/>
    <n v="1307"/>
    <n v="9318.91"/>
    <n v="7.13"/>
    <n v="5689"/>
    <n v="25376.48"/>
    <x v="0"/>
    <x v="1"/>
    <n v="4.4606222534716116"/>
    <s v="Product1"/>
    <x v="1"/>
    <s v="Growth Year"/>
  </r>
  <r>
    <n v="3281"/>
    <d v="2019-06-11T00:00:00"/>
    <x v="9"/>
    <x v="0"/>
    <x v="0"/>
    <n v="3689"/>
    <n v="11694.13"/>
    <n v="3.17"/>
    <n v="1533"/>
    <n v="9719.2199999999993"/>
    <n v="6.34"/>
    <n v="3475"/>
    <n v="18834.5"/>
    <n v="5.42"/>
    <n v="1061"/>
    <n v="7564.93"/>
    <n v="7.13"/>
    <n v="9758"/>
    <n v="47812.78"/>
    <x v="0"/>
    <x v="2"/>
    <n v="4.8998544783767164"/>
    <s v="Product3"/>
    <x v="0"/>
    <s v="Growth Year"/>
  </r>
  <r>
    <n v="3282"/>
    <d v="2019-06-12T00:00:00"/>
    <x v="9"/>
    <x v="0"/>
    <x v="0"/>
    <n v="6477"/>
    <n v="20532.09"/>
    <n v="3.17"/>
    <n v="1828"/>
    <n v="11589.52"/>
    <n v="6.34"/>
    <n v="1147"/>
    <n v="6216.74"/>
    <n v="5.42"/>
    <n v="867"/>
    <n v="6181.71"/>
    <n v="7.13"/>
    <n v="10319"/>
    <n v="44520.06"/>
    <x v="0"/>
    <x v="3"/>
    <n v="4.3143773621474946"/>
    <s v="Product1"/>
    <x v="0"/>
    <s v="Growth Year"/>
  </r>
  <r>
    <n v="3283"/>
    <d v="2019-06-13T00:00:00"/>
    <x v="9"/>
    <x v="0"/>
    <x v="0"/>
    <n v="5900"/>
    <n v="18703"/>
    <n v="3.17"/>
    <n v="2830"/>
    <n v="17942.2"/>
    <n v="6.34"/>
    <n v="1799"/>
    <n v="9750.58"/>
    <n v="5.42"/>
    <n v="563"/>
    <n v="4014.19"/>
    <n v="7.13"/>
    <n v="11092"/>
    <n v="50409.97"/>
    <x v="0"/>
    <x v="4"/>
    <n v="4.5447142084385144"/>
    <s v="Product1"/>
    <x v="0"/>
    <s v="Growth Year"/>
  </r>
  <r>
    <n v="3284"/>
    <d v="2019-06-14T00:00:00"/>
    <x v="9"/>
    <x v="0"/>
    <x v="0"/>
    <n v="7580"/>
    <n v="24028.6"/>
    <n v="3.17"/>
    <n v="3195"/>
    <n v="20256.3"/>
    <n v="6.34"/>
    <n v="2521"/>
    <n v="13663.82"/>
    <n v="5.42"/>
    <n v="1497"/>
    <n v="10673.61"/>
    <n v="7.1300000000000008"/>
    <n v="14793"/>
    <n v="68622.33"/>
    <x v="0"/>
    <x v="5"/>
    <n v="4.638837963901846"/>
    <s v="Product1"/>
    <x v="0"/>
    <s v="Growth Year"/>
  </r>
  <r>
    <n v="3285"/>
    <d v="2019-06-15T00:00:00"/>
    <x v="9"/>
    <x v="0"/>
    <x v="0"/>
    <n v="309"/>
    <n v="979.53"/>
    <n v="3.17"/>
    <n v="573"/>
    <n v="3632.82"/>
    <n v="6.34"/>
    <n v="3811"/>
    <n v="20655.62"/>
    <n v="5.42"/>
    <n v="666"/>
    <n v="4748.58"/>
    <n v="7.13"/>
    <n v="5359"/>
    <n v="30016.55"/>
    <x v="0"/>
    <x v="6"/>
    <n v="5.6011476021645832"/>
    <s v="Product3"/>
    <x v="1"/>
    <s v="Growth Year"/>
  </r>
  <r>
    <n v="3286"/>
    <d v="2019-06-16T00:00:00"/>
    <x v="9"/>
    <x v="0"/>
    <x v="0"/>
    <n v="6790"/>
    <n v="21524.3"/>
    <n v="3.17"/>
    <n v="2467"/>
    <n v="15640.78"/>
    <n v="6.34"/>
    <n v="2203"/>
    <n v="11940.26"/>
    <n v="5.42"/>
    <n v="1328"/>
    <n v="9468.64"/>
    <n v="7.13"/>
    <n v="12788"/>
    <n v="58573.98"/>
    <x v="0"/>
    <x v="0"/>
    <n v="4.5803862996559275"/>
    <s v="Product1"/>
    <x v="0"/>
    <s v="Growth Year"/>
  </r>
  <r>
    <n v="3287"/>
    <d v="2019-06-17T00:00:00"/>
    <x v="9"/>
    <x v="0"/>
    <x v="0"/>
    <n v="534"/>
    <n v="1692.78"/>
    <n v="3.17"/>
    <n v="747"/>
    <n v="4735.9799999999996"/>
    <n v="6.34"/>
    <n v="2018"/>
    <n v="10937.56"/>
    <n v="5.42"/>
    <n v="1516"/>
    <n v="10809.08"/>
    <n v="7.13"/>
    <n v="4815"/>
    <n v="28175.4"/>
    <x v="0"/>
    <x v="1"/>
    <n v="5.8515887850467294"/>
    <s v="Product3"/>
    <x v="1"/>
    <s v="Growth Year"/>
  </r>
  <r>
    <n v="3288"/>
    <d v="2019-06-18T00:00:00"/>
    <x v="9"/>
    <x v="0"/>
    <x v="0"/>
    <n v="662"/>
    <n v="2098.54"/>
    <n v="3.17"/>
    <n v="3127"/>
    <n v="19825.18"/>
    <n v="6.34"/>
    <n v="960"/>
    <n v="5203.2"/>
    <n v="5.42"/>
    <n v="1649"/>
    <n v="11757.37"/>
    <n v="7.1300000000000008"/>
    <n v="6398"/>
    <n v="38884.29"/>
    <x v="0"/>
    <x v="2"/>
    <n v="6.0775695529853078"/>
    <s v="Product2"/>
    <x v="1"/>
    <s v="Growth Year"/>
  </r>
  <r>
    <n v="3289"/>
    <d v="2019-06-19T00:00:00"/>
    <x v="9"/>
    <x v="0"/>
    <x v="0"/>
    <n v="5561"/>
    <n v="17628.37"/>
    <n v="3.17"/>
    <n v="3088"/>
    <n v="19577.919999999998"/>
    <n v="6.34"/>
    <n v="2099"/>
    <n v="11376.58"/>
    <n v="5.42"/>
    <n v="1902"/>
    <n v="13561.26"/>
    <n v="7.13"/>
    <n v="12650"/>
    <n v="62144.13"/>
    <x v="0"/>
    <x v="3"/>
    <n v="4.9125794466403159"/>
    <s v="Product2"/>
    <x v="0"/>
    <s v="Growth Year"/>
  </r>
  <r>
    <n v="3290"/>
    <d v="2019-06-20T00:00:00"/>
    <x v="9"/>
    <x v="0"/>
    <x v="0"/>
    <n v="370"/>
    <n v="1172.9000000000001"/>
    <n v="3.17"/>
    <n v="1239"/>
    <n v="7855.26"/>
    <n v="6.34"/>
    <n v="423"/>
    <n v="2292.66"/>
    <n v="5.42"/>
    <n v="1492"/>
    <n v="10637.96"/>
    <n v="7.129999999999999"/>
    <n v="3524"/>
    <n v="21958.78"/>
    <x v="0"/>
    <x v="4"/>
    <n v="6.2312088535754819"/>
    <s v="Product4"/>
    <x v="1"/>
    <s v="Growth Year"/>
  </r>
  <r>
    <n v="3291"/>
    <d v="2019-06-21T00:00:00"/>
    <x v="9"/>
    <x v="0"/>
    <x v="0"/>
    <n v="1005"/>
    <n v="3185.85"/>
    <n v="3.17"/>
    <n v="3805"/>
    <n v="24123.7"/>
    <n v="6.34"/>
    <n v="3758"/>
    <n v="20368.36"/>
    <n v="5.42"/>
    <n v="488"/>
    <n v="3479.44"/>
    <n v="7.13"/>
    <n v="9056"/>
    <n v="51157.35"/>
    <x v="0"/>
    <x v="5"/>
    <n v="5.6490006625441698"/>
    <s v="Product2"/>
    <x v="0"/>
    <s v="Growth Year"/>
  </r>
  <r>
    <n v="3292"/>
    <d v="2019-06-22T00:00:00"/>
    <x v="9"/>
    <x v="0"/>
    <x v="0"/>
    <n v="5310"/>
    <n v="16832.7"/>
    <n v="3.17"/>
    <n v="2885"/>
    <n v="18290.900000000001"/>
    <n v="6.3400000000000007"/>
    <n v="4124"/>
    <n v="22352.080000000002"/>
    <n v="5.4200000000000008"/>
    <n v="1905"/>
    <n v="13582.65"/>
    <n v="7.13"/>
    <n v="14224"/>
    <n v="71058.33"/>
    <x v="0"/>
    <x v="6"/>
    <n v="4.9956643700787406"/>
    <s v="Product3"/>
    <x v="2"/>
    <s v="Growth Year"/>
  </r>
  <r>
    <n v="3293"/>
    <d v="2019-06-23T00:00:00"/>
    <x v="9"/>
    <x v="0"/>
    <x v="0"/>
    <n v="2957"/>
    <n v="9373.69"/>
    <n v="3.17"/>
    <n v="3184"/>
    <n v="20186.560000000001"/>
    <n v="6.3400000000000007"/>
    <n v="2202"/>
    <n v="11934.84"/>
    <n v="5.42"/>
    <n v="1016"/>
    <n v="7244.08"/>
    <n v="7.13"/>
    <n v="9359"/>
    <n v="48739.17"/>
    <x v="0"/>
    <x v="0"/>
    <n v="5.2077326637461265"/>
    <s v="Product2"/>
    <x v="0"/>
    <s v="Growth Year"/>
  </r>
  <r>
    <n v="3294"/>
    <d v="2019-06-24T00:00:00"/>
    <x v="9"/>
    <x v="0"/>
    <x v="0"/>
    <n v="1136"/>
    <n v="3601.12"/>
    <n v="3.17"/>
    <n v="706"/>
    <n v="4476.04"/>
    <n v="6.34"/>
    <n v="1812"/>
    <n v="9821.0400000000009"/>
    <n v="5.4200000000000008"/>
    <n v="882"/>
    <n v="6288.66"/>
    <n v="7.13"/>
    <n v="4536"/>
    <n v="24186.86"/>
    <x v="0"/>
    <x v="1"/>
    <n v="5.3322001763668432"/>
    <s v="Product3"/>
    <x v="1"/>
    <s v="Growth Year"/>
  </r>
  <r>
    <n v="3295"/>
    <d v="2019-06-25T00:00:00"/>
    <x v="9"/>
    <x v="0"/>
    <x v="0"/>
    <n v="2905"/>
    <n v="9208.85"/>
    <n v="3.17"/>
    <n v="1274"/>
    <n v="8077.16"/>
    <n v="6.34"/>
    <n v="5255"/>
    <n v="28482.1"/>
    <n v="5.42"/>
    <n v="1798"/>
    <n v="12819.74"/>
    <n v="7.13"/>
    <n v="11232"/>
    <n v="58587.85"/>
    <x v="0"/>
    <x v="2"/>
    <n v="5.216154736467236"/>
    <s v="Product3"/>
    <x v="0"/>
    <s v="Growth Year"/>
  </r>
  <r>
    <n v="3296"/>
    <d v="2019-06-26T00:00:00"/>
    <x v="9"/>
    <x v="0"/>
    <x v="0"/>
    <n v="3622"/>
    <n v="11481.74"/>
    <n v="3.17"/>
    <n v="1170"/>
    <n v="7417.8"/>
    <n v="6.34"/>
    <n v="5385"/>
    <n v="29186.7"/>
    <n v="5.42"/>
    <n v="1233"/>
    <n v="8791.2900000000009"/>
    <n v="7.1300000000000008"/>
    <n v="11410"/>
    <n v="56877.53"/>
    <x v="0"/>
    <x v="3"/>
    <n v="4.9848843120070114"/>
    <s v="Product3"/>
    <x v="0"/>
    <s v="Growth Year"/>
  </r>
  <r>
    <n v="3297"/>
    <d v="2019-06-27T00:00:00"/>
    <x v="9"/>
    <x v="0"/>
    <x v="0"/>
    <n v="2261"/>
    <n v="7167.37"/>
    <n v="3.17"/>
    <n v="852"/>
    <n v="5401.68"/>
    <n v="6.3400000000000007"/>
    <n v="1936"/>
    <n v="10493.12"/>
    <n v="5.4200000000000008"/>
    <n v="1972"/>
    <n v="14060.36"/>
    <n v="7.13"/>
    <n v="7021"/>
    <n v="37122.53"/>
    <x v="0"/>
    <x v="4"/>
    <n v="5.2873565019228028"/>
    <s v="Product4"/>
    <x v="1"/>
    <s v="Growth Year"/>
  </r>
  <r>
    <n v="3298"/>
    <d v="2019-06-28T00:00:00"/>
    <x v="9"/>
    <x v="0"/>
    <x v="0"/>
    <n v="1167"/>
    <n v="3699.39"/>
    <n v="3.17"/>
    <n v="1536"/>
    <n v="9738.24"/>
    <n v="6.34"/>
    <n v="1351"/>
    <n v="7322.42"/>
    <n v="5.42"/>
    <n v="1216"/>
    <n v="8670.08"/>
    <n v="7.13"/>
    <n v="5270"/>
    <n v="29430.13"/>
    <x v="0"/>
    <x v="5"/>
    <n v="5.5844648956356737"/>
    <s v="Product2"/>
    <x v="1"/>
    <s v="Growth Year"/>
  </r>
  <r>
    <n v="3299"/>
    <d v="2019-06-29T00:00:00"/>
    <x v="9"/>
    <x v="0"/>
    <x v="0"/>
    <n v="2249"/>
    <n v="7129.33"/>
    <n v="3.17"/>
    <n v="3504"/>
    <n v="22215.360000000001"/>
    <n v="6.34"/>
    <n v="5322"/>
    <n v="28845.24"/>
    <n v="5.42"/>
    <n v="747"/>
    <n v="5326.11"/>
    <n v="7.13"/>
    <n v="11822"/>
    <n v="63516.04"/>
    <x v="0"/>
    <x v="6"/>
    <n v="5.3726983589917108"/>
    <s v="Product3"/>
    <x v="0"/>
    <s v="Growth Year"/>
  </r>
  <r>
    <n v="3300"/>
    <d v="2019-06-30T00:00:00"/>
    <x v="9"/>
    <x v="0"/>
    <x v="0"/>
    <n v="7848"/>
    <n v="24878.16"/>
    <n v="3.17"/>
    <n v="1132"/>
    <n v="7176.88"/>
    <n v="6.34"/>
    <n v="5723"/>
    <n v="31018.66"/>
    <n v="5.42"/>
    <n v="1014"/>
    <n v="7229.82"/>
    <n v="7.13"/>
    <n v="15717"/>
    <n v="70303.520000000004"/>
    <x v="0"/>
    <x v="0"/>
    <n v="4.4730877393904693"/>
    <s v="Product3"/>
    <x v="2"/>
    <s v="Growth Year"/>
  </r>
  <r>
    <n v="3301"/>
    <d v="2019-07-01T00:00:00"/>
    <x v="9"/>
    <x v="1"/>
    <x v="1"/>
    <n v="1637"/>
    <n v="5189.29"/>
    <n v="3.17"/>
    <n v="3547"/>
    <n v="22487.98"/>
    <n v="6.34"/>
    <n v="3917"/>
    <n v="21230.14"/>
    <n v="5.42"/>
    <n v="681"/>
    <n v="4855.53"/>
    <n v="7.13"/>
    <n v="9782"/>
    <n v="53762.94"/>
    <x v="1"/>
    <x v="1"/>
    <n v="5.4961091801267639"/>
    <s v="Product2"/>
    <x v="0"/>
    <s v="Growth Year"/>
  </r>
  <r>
    <n v="3302"/>
    <d v="2019-07-02T00:00:00"/>
    <x v="9"/>
    <x v="1"/>
    <x v="1"/>
    <n v="5174"/>
    <n v="16401.580000000002"/>
    <n v="3.17"/>
    <n v="878"/>
    <n v="5566.52"/>
    <n v="6.3400000000000007"/>
    <n v="1747"/>
    <n v="9468.74"/>
    <n v="5.42"/>
    <n v="496"/>
    <n v="3536.48"/>
    <n v="7.13"/>
    <n v="8295"/>
    <n v="34973.32"/>
    <x v="1"/>
    <x v="2"/>
    <n v="4.2161928872814949"/>
    <s v="Product1"/>
    <x v="1"/>
    <s v="Growth Year"/>
  </r>
  <r>
    <n v="3303"/>
    <d v="2019-07-03T00:00:00"/>
    <x v="9"/>
    <x v="1"/>
    <x v="1"/>
    <n v="6538"/>
    <n v="20725.46"/>
    <n v="3.17"/>
    <n v="463"/>
    <n v="2935.42"/>
    <n v="6.34"/>
    <n v="5383"/>
    <n v="29175.86"/>
    <n v="5.42"/>
    <n v="901"/>
    <n v="6424.13"/>
    <n v="7.13"/>
    <n v="13285"/>
    <n v="59260.87"/>
    <x v="1"/>
    <x v="3"/>
    <n v="4.4607354158825743"/>
    <s v="Product3"/>
    <x v="0"/>
    <s v="Growth Year"/>
  </r>
  <r>
    <n v="3304"/>
    <d v="2019-07-04T00:00:00"/>
    <x v="9"/>
    <x v="1"/>
    <x v="1"/>
    <n v="4039"/>
    <n v="12803.63"/>
    <n v="3.17"/>
    <n v="3163"/>
    <n v="20053.419999999998"/>
    <n v="6.34"/>
    <n v="4331"/>
    <n v="23474.02"/>
    <n v="5.42"/>
    <n v="923"/>
    <n v="6580.99"/>
    <n v="7.13"/>
    <n v="12456"/>
    <n v="62912.06"/>
    <x v="1"/>
    <x v="4"/>
    <n v="5.050743416827232"/>
    <s v="Product3"/>
    <x v="0"/>
    <s v="Growth Year"/>
  </r>
  <r>
    <n v="3305"/>
    <d v="2019-07-05T00:00:00"/>
    <x v="9"/>
    <x v="1"/>
    <x v="1"/>
    <n v="3714"/>
    <n v="11773.38"/>
    <n v="3.17"/>
    <n v="2469"/>
    <n v="15653.46"/>
    <n v="6.34"/>
    <n v="3836"/>
    <n v="20791.12"/>
    <n v="5.42"/>
    <n v="349"/>
    <n v="2488.37"/>
    <n v="7.13"/>
    <n v="10368"/>
    <n v="50706.33"/>
    <x v="1"/>
    <x v="5"/>
    <n v="4.8906568287037038"/>
    <s v="Product3"/>
    <x v="0"/>
    <s v="Growth Year"/>
  </r>
  <r>
    <n v="3306"/>
    <d v="2019-07-06T00:00:00"/>
    <x v="9"/>
    <x v="1"/>
    <x v="1"/>
    <n v="5094"/>
    <n v="16147.98"/>
    <n v="3.17"/>
    <n v="1013"/>
    <n v="6422.42"/>
    <n v="6.34"/>
    <n v="5312"/>
    <n v="28791.040000000001"/>
    <n v="5.42"/>
    <n v="1540"/>
    <n v="10980.2"/>
    <n v="7.1300000000000008"/>
    <n v="12959"/>
    <n v="62341.64"/>
    <x v="1"/>
    <x v="6"/>
    <n v="4.810682923065051"/>
    <s v="Product3"/>
    <x v="0"/>
    <s v="Growth Year"/>
  </r>
  <r>
    <n v="3307"/>
    <d v="2019-07-07T00:00:00"/>
    <x v="9"/>
    <x v="1"/>
    <x v="1"/>
    <n v="3107"/>
    <n v="9849.19"/>
    <n v="3.17"/>
    <n v="1965"/>
    <n v="12458.1"/>
    <n v="6.34"/>
    <n v="2012"/>
    <n v="10905.04"/>
    <n v="5.4200000000000008"/>
    <n v="619"/>
    <n v="4413.47"/>
    <n v="7.1300000000000008"/>
    <n v="7703"/>
    <n v="37625.800000000003"/>
    <x v="1"/>
    <x v="0"/>
    <n v="4.8845644554069843"/>
    <s v="Product2"/>
    <x v="1"/>
    <s v="Growth Year"/>
  </r>
  <r>
    <n v="3308"/>
    <d v="2019-07-08T00:00:00"/>
    <x v="9"/>
    <x v="1"/>
    <x v="1"/>
    <n v="1954"/>
    <n v="6194.18"/>
    <n v="3.17"/>
    <n v="1366"/>
    <n v="8660.44"/>
    <n v="6.3400000000000007"/>
    <n v="1466"/>
    <n v="7945.72"/>
    <n v="5.42"/>
    <n v="1195"/>
    <n v="8520.35"/>
    <n v="7.13"/>
    <n v="5981"/>
    <n v="31320.69"/>
    <x v="1"/>
    <x v="1"/>
    <n v="5.236697876609262"/>
    <s v="Product2"/>
    <x v="1"/>
    <s v="Growth Year"/>
  </r>
  <r>
    <n v="3309"/>
    <d v="2019-07-09T00:00:00"/>
    <x v="9"/>
    <x v="1"/>
    <x v="1"/>
    <n v="4300"/>
    <n v="13631"/>
    <n v="3.17"/>
    <n v="2642"/>
    <n v="16750.28"/>
    <n v="6.34"/>
    <n v="1692"/>
    <n v="9170.64"/>
    <n v="5.42"/>
    <n v="1056"/>
    <n v="7529.28"/>
    <n v="7.13"/>
    <n v="9690"/>
    <n v="47081.2"/>
    <x v="1"/>
    <x v="2"/>
    <n v="4.8587409700722395"/>
    <s v="Product2"/>
    <x v="0"/>
    <s v="Growth Year"/>
  </r>
  <r>
    <n v="3310"/>
    <d v="2019-07-10T00:00:00"/>
    <x v="9"/>
    <x v="1"/>
    <x v="1"/>
    <n v="3446"/>
    <n v="10923.82"/>
    <n v="3.17"/>
    <n v="2955"/>
    <n v="18734.7"/>
    <n v="6.34"/>
    <n v="1646"/>
    <n v="8921.32"/>
    <n v="5.42"/>
    <n v="1026"/>
    <n v="7315.38"/>
    <n v="7.13"/>
    <n v="9073"/>
    <n v="45895.22"/>
    <x v="1"/>
    <x v="3"/>
    <n v="5.0584393254711779"/>
    <s v="Product2"/>
    <x v="0"/>
    <s v="Growth Year"/>
  </r>
  <r>
    <n v="3311"/>
    <d v="2019-07-11T00:00:00"/>
    <x v="9"/>
    <x v="1"/>
    <x v="1"/>
    <n v="2046"/>
    <n v="6485.82"/>
    <n v="3.17"/>
    <n v="3430"/>
    <n v="21746.2"/>
    <n v="6.34"/>
    <n v="5124"/>
    <n v="27772.080000000002"/>
    <n v="5.42"/>
    <n v="1313"/>
    <n v="9361.69"/>
    <n v="7.1300000000000008"/>
    <n v="11913"/>
    <n v="65365.79"/>
    <x v="1"/>
    <x v="4"/>
    <n v="5.4869294048518427"/>
    <s v="Product3"/>
    <x v="0"/>
    <s v="Growth Year"/>
  </r>
  <r>
    <n v="3312"/>
    <d v="2019-07-12T00:00:00"/>
    <x v="9"/>
    <x v="1"/>
    <x v="1"/>
    <n v="5887"/>
    <n v="18661.79"/>
    <n v="3.17"/>
    <n v="3104"/>
    <n v="19679.36"/>
    <n v="6.34"/>
    <n v="2345"/>
    <n v="12709.9"/>
    <n v="5.42"/>
    <n v="290"/>
    <n v="2067.6999999999998"/>
    <n v="7.129999999999999"/>
    <n v="11626"/>
    <n v="53118.75"/>
    <x v="1"/>
    <x v="5"/>
    <n v="4.5689618097367966"/>
    <s v="Product2"/>
    <x v="0"/>
    <s v="Growth Year"/>
  </r>
  <r>
    <n v="3313"/>
    <d v="2019-07-13T00:00:00"/>
    <x v="9"/>
    <x v="1"/>
    <x v="1"/>
    <n v="7072"/>
    <n v="22418.240000000002"/>
    <n v="3.17"/>
    <n v="3705"/>
    <n v="23489.7"/>
    <n v="6.34"/>
    <n v="2183"/>
    <n v="11831.86"/>
    <n v="5.42"/>
    <n v="1609"/>
    <n v="11472.17"/>
    <n v="7.13"/>
    <n v="14569"/>
    <n v="69211.97"/>
    <x v="1"/>
    <x v="6"/>
    <n v="4.750632850573135"/>
    <s v="Product2"/>
    <x v="0"/>
    <s v="Growth Year"/>
  </r>
  <r>
    <n v="3314"/>
    <d v="2019-07-14T00:00:00"/>
    <x v="9"/>
    <x v="1"/>
    <x v="1"/>
    <n v="7181"/>
    <n v="22763.77"/>
    <n v="3.17"/>
    <n v="2037"/>
    <n v="12914.58"/>
    <n v="6.34"/>
    <n v="2891"/>
    <n v="15669.22"/>
    <n v="5.42"/>
    <n v="1648"/>
    <n v="11750.24"/>
    <n v="7.13"/>
    <n v="13757"/>
    <n v="63097.81"/>
    <x v="1"/>
    <x v="0"/>
    <n v="4.5865966417096748"/>
    <s v="Product1"/>
    <x v="0"/>
    <s v="Growth Year"/>
  </r>
  <r>
    <n v="3315"/>
    <d v="2019-07-15T00:00:00"/>
    <x v="9"/>
    <x v="1"/>
    <x v="1"/>
    <n v="3291"/>
    <n v="10432.469999999999"/>
    <n v="3.17"/>
    <n v="360"/>
    <n v="2282.4"/>
    <n v="6.34"/>
    <n v="3546"/>
    <n v="19219.32"/>
    <n v="5.42"/>
    <n v="633"/>
    <n v="4513.29"/>
    <n v="7.13"/>
    <n v="7830"/>
    <n v="36447.480000000003"/>
    <x v="1"/>
    <x v="1"/>
    <n v="4.6548505747126443"/>
    <s v="Product3"/>
    <x v="1"/>
    <s v="Growth Year"/>
  </r>
  <r>
    <n v="3316"/>
    <d v="2019-07-16T00:00:00"/>
    <x v="9"/>
    <x v="1"/>
    <x v="1"/>
    <n v="3603"/>
    <n v="11421.51"/>
    <n v="3.17"/>
    <n v="2121"/>
    <n v="13447.14"/>
    <n v="6.34"/>
    <n v="3316"/>
    <n v="17972.72"/>
    <n v="5.42"/>
    <n v="280"/>
    <n v="1996.4"/>
    <n v="7.13"/>
    <n v="9320"/>
    <n v="44837.77"/>
    <x v="1"/>
    <x v="2"/>
    <n v="4.8109195278969956"/>
    <s v="Product3"/>
    <x v="0"/>
    <s v="Growth Year"/>
  </r>
  <r>
    <n v="3317"/>
    <d v="2019-07-17T00:00:00"/>
    <x v="9"/>
    <x v="1"/>
    <x v="1"/>
    <n v="1686"/>
    <n v="5344.62"/>
    <n v="3.17"/>
    <n v="1077"/>
    <n v="6828.18"/>
    <n v="6.34"/>
    <n v="695"/>
    <n v="3766.9"/>
    <n v="5.42"/>
    <n v="1603"/>
    <n v="11429.39"/>
    <n v="7.13"/>
    <n v="5061"/>
    <n v="27369.09"/>
    <x v="1"/>
    <x v="3"/>
    <n v="5.4078423236514519"/>
    <s v="Product4"/>
    <x v="1"/>
    <s v="Growth Year"/>
  </r>
  <r>
    <n v="3318"/>
    <d v="2019-07-18T00:00:00"/>
    <x v="9"/>
    <x v="1"/>
    <x v="1"/>
    <n v="3618"/>
    <n v="11469.06"/>
    <n v="3.17"/>
    <n v="776"/>
    <n v="4919.84"/>
    <n v="6.34"/>
    <n v="439"/>
    <n v="2379.38"/>
    <n v="5.42"/>
    <n v="304"/>
    <n v="2167.52"/>
    <n v="7.13"/>
    <n v="5137"/>
    <n v="20935.8"/>
    <x v="1"/>
    <x v="4"/>
    <n v="4.0754915320225811"/>
    <s v="Product1"/>
    <x v="1"/>
    <s v="Growth Year"/>
  </r>
  <r>
    <n v="3319"/>
    <d v="2019-07-19T00:00:00"/>
    <x v="9"/>
    <x v="1"/>
    <x v="1"/>
    <n v="4891"/>
    <n v="15504.47"/>
    <n v="3.17"/>
    <n v="356"/>
    <n v="2257.04"/>
    <n v="6.34"/>
    <n v="2308"/>
    <n v="12509.36"/>
    <n v="5.42"/>
    <n v="632"/>
    <n v="4506.16"/>
    <n v="7.13"/>
    <n v="8187"/>
    <n v="34777.03"/>
    <x v="1"/>
    <x v="5"/>
    <n v="4.2478355930133134"/>
    <s v="Product1"/>
    <x v="1"/>
    <s v="Growth Year"/>
  </r>
  <r>
    <n v="3320"/>
    <d v="2019-07-20T00:00:00"/>
    <x v="9"/>
    <x v="1"/>
    <x v="1"/>
    <n v="406"/>
    <n v="1287.02"/>
    <n v="3.17"/>
    <n v="2920"/>
    <n v="18512.8"/>
    <n v="6.34"/>
    <n v="2016"/>
    <n v="10926.72"/>
    <n v="5.42"/>
    <n v="768"/>
    <n v="5475.84"/>
    <n v="7.13"/>
    <n v="6110"/>
    <n v="36202.379999999997"/>
    <x v="1"/>
    <x v="6"/>
    <n v="5.9251031096563009"/>
    <s v="Product2"/>
    <x v="1"/>
    <s v="Growth Year"/>
  </r>
  <r>
    <n v="3321"/>
    <d v="2019-07-21T00:00:00"/>
    <x v="9"/>
    <x v="1"/>
    <x v="1"/>
    <n v="1250"/>
    <n v="3962.5"/>
    <n v="3.17"/>
    <n v="304"/>
    <n v="1927.36"/>
    <n v="6.34"/>
    <n v="1085"/>
    <n v="5880.7"/>
    <n v="5.42"/>
    <n v="1065"/>
    <n v="7593.45"/>
    <n v="7.13"/>
    <n v="3704"/>
    <n v="19364.009999999998"/>
    <x v="1"/>
    <x v="0"/>
    <n v="5.2278644708423325"/>
    <s v="Product4"/>
    <x v="1"/>
    <s v="Growth Year"/>
  </r>
  <r>
    <n v="3322"/>
    <d v="2019-07-22T00:00:00"/>
    <x v="9"/>
    <x v="1"/>
    <x v="1"/>
    <n v="1605"/>
    <n v="5087.8500000000004"/>
    <n v="3.17"/>
    <n v="2271"/>
    <n v="14398.14"/>
    <n v="6.34"/>
    <n v="2421"/>
    <n v="13121.82"/>
    <n v="5.42"/>
    <n v="467"/>
    <n v="3329.71"/>
    <n v="7.13"/>
    <n v="6764"/>
    <n v="35937.519999999997"/>
    <x v="1"/>
    <x v="1"/>
    <n v="5.3130573625073918"/>
    <s v="Product2"/>
    <x v="1"/>
    <s v="Growth Year"/>
  </r>
  <r>
    <n v="3323"/>
    <d v="2019-07-23T00:00:00"/>
    <x v="9"/>
    <x v="1"/>
    <x v="1"/>
    <n v="6697"/>
    <n v="21229.49"/>
    <n v="3.17"/>
    <n v="3116"/>
    <n v="19755.439999999999"/>
    <n v="6.34"/>
    <n v="5842"/>
    <n v="31663.64"/>
    <n v="5.42"/>
    <n v="880"/>
    <n v="6274.4"/>
    <n v="7.13"/>
    <n v="16535"/>
    <n v="78922.97"/>
    <x v="1"/>
    <x v="2"/>
    <n v="4.7730855760508017"/>
    <s v="Product3"/>
    <x v="2"/>
    <s v="Growth Year"/>
  </r>
  <r>
    <n v="3324"/>
    <d v="2019-07-24T00:00:00"/>
    <x v="9"/>
    <x v="1"/>
    <x v="1"/>
    <n v="4258"/>
    <n v="13497.86"/>
    <n v="3.17"/>
    <n v="1290"/>
    <n v="8178.6"/>
    <n v="6.34"/>
    <n v="683"/>
    <n v="3701.86"/>
    <n v="5.42"/>
    <n v="654"/>
    <n v="4663.0200000000004"/>
    <n v="7.1300000000000008"/>
    <n v="6885"/>
    <n v="30041.34"/>
    <x v="1"/>
    <x v="3"/>
    <n v="4.3633028322440088"/>
    <s v="Product1"/>
    <x v="1"/>
    <s v="Growth Year"/>
  </r>
  <r>
    <n v="3325"/>
    <d v="2019-07-25T00:00:00"/>
    <x v="9"/>
    <x v="1"/>
    <x v="1"/>
    <n v="6097"/>
    <n v="19327.490000000002"/>
    <n v="3.17"/>
    <n v="3341"/>
    <n v="21181.94"/>
    <n v="6.34"/>
    <n v="3985"/>
    <n v="21598.7"/>
    <n v="5.42"/>
    <n v="432"/>
    <n v="3080.16"/>
    <n v="7.13"/>
    <n v="13855"/>
    <n v="65188.29"/>
    <x v="1"/>
    <x v="4"/>
    <n v="4.7050371706964995"/>
    <s v="Product3"/>
    <x v="0"/>
    <s v="Growth Year"/>
  </r>
  <r>
    <n v="3326"/>
    <d v="2019-07-26T00:00:00"/>
    <x v="9"/>
    <x v="1"/>
    <x v="1"/>
    <n v="5447"/>
    <n v="17266.990000000002"/>
    <n v="3.17"/>
    <n v="3158"/>
    <n v="20021.72"/>
    <n v="6.3400000000000007"/>
    <n v="580"/>
    <n v="3143.6"/>
    <n v="5.42"/>
    <n v="792"/>
    <n v="5646.96"/>
    <n v="7.13"/>
    <n v="9977"/>
    <n v="46079.27"/>
    <x v="1"/>
    <x v="5"/>
    <n v="4.6185496642277233"/>
    <s v="Product2"/>
    <x v="0"/>
    <s v="Growth Year"/>
  </r>
  <r>
    <n v="3327"/>
    <d v="2019-07-27T00:00:00"/>
    <x v="9"/>
    <x v="1"/>
    <x v="1"/>
    <n v="4997"/>
    <n v="15840.49"/>
    <n v="3.17"/>
    <n v="1060"/>
    <n v="6720.4"/>
    <n v="6.34"/>
    <n v="3840"/>
    <n v="20812.8"/>
    <n v="5.42"/>
    <n v="1836"/>
    <n v="13090.68"/>
    <n v="7.13"/>
    <n v="11733"/>
    <n v="56464.37"/>
    <x v="1"/>
    <x v="6"/>
    <n v="4.8124409784368876"/>
    <s v="Product3"/>
    <x v="0"/>
    <s v="Growth Year"/>
  </r>
  <r>
    <n v="3328"/>
    <d v="2019-07-28T00:00:00"/>
    <x v="9"/>
    <x v="1"/>
    <x v="1"/>
    <n v="7085"/>
    <n v="22459.45"/>
    <n v="3.17"/>
    <n v="3409"/>
    <n v="21613.06"/>
    <n v="6.3400000000000007"/>
    <n v="5874"/>
    <n v="31837.08"/>
    <n v="5.42"/>
    <n v="1304"/>
    <n v="9297.52"/>
    <n v="7.13"/>
    <n v="17672"/>
    <n v="85207.11"/>
    <x v="1"/>
    <x v="0"/>
    <n v="4.8215883884110458"/>
    <s v="Product3"/>
    <x v="2"/>
    <s v="Growth Year"/>
  </r>
  <r>
    <n v="3329"/>
    <d v="2019-07-29T00:00:00"/>
    <x v="9"/>
    <x v="1"/>
    <x v="1"/>
    <n v="4750"/>
    <n v="15057.5"/>
    <n v="3.17"/>
    <n v="679"/>
    <n v="4304.8599999999997"/>
    <n v="6.34"/>
    <n v="5482"/>
    <n v="29712.44"/>
    <n v="5.42"/>
    <n v="1910"/>
    <n v="13618.3"/>
    <n v="7.13"/>
    <n v="12821"/>
    <n v="62693.1"/>
    <x v="1"/>
    <x v="1"/>
    <n v="4.8898759847125808"/>
    <s v="Product3"/>
    <x v="0"/>
    <s v="Growth Year"/>
  </r>
  <r>
    <n v="3330"/>
    <d v="2019-07-30T00:00:00"/>
    <x v="9"/>
    <x v="1"/>
    <x v="1"/>
    <n v="7542"/>
    <n v="23908.14"/>
    <n v="3.17"/>
    <n v="3949"/>
    <n v="25036.66"/>
    <n v="6.34"/>
    <n v="4885"/>
    <n v="26476.7"/>
    <n v="5.42"/>
    <n v="709"/>
    <n v="5055.17"/>
    <n v="7.13"/>
    <n v="17085"/>
    <n v="80476.67"/>
    <x v="1"/>
    <x v="2"/>
    <n v="4.7103699151302312"/>
    <s v="Product3"/>
    <x v="2"/>
    <s v="Growth Year"/>
  </r>
  <r>
    <n v="3331"/>
    <d v="2019-07-31T00:00:00"/>
    <x v="9"/>
    <x v="1"/>
    <x v="1"/>
    <n v="6192"/>
    <n v="19628.64"/>
    <n v="3.17"/>
    <n v="996"/>
    <n v="6314.64"/>
    <n v="6.3400000000000007"/>
    <n v="352"/>
    <n v="1907.84"/>
    <n v="5.42"/>
    <n v="1048"/>
    <n v="7472.24"/>
    <n v="7.13"/>
    <n v="8588"/>
    <n v="35323.360000000001"/>
    <x v="1"/>
    <x v="3"/>
    <n v="4.1131066604564506"/>
    <s v="Product1"/>
    <x v="1"/>
    <s v="Growth Year"/>
  </r>
  <r>
    <n v="3332"/>
    <d v="2019-08-01T00:00:00"/>
    <x v="9"/>
    <x v="2"/>
    <x v="2"/>
    <n v="3807"/>
    <n v="12068.19"/>
    <n v="3.17"/>
    <n v="2948"/>
    <n v="18690.32"/>
    <n v="6.34"/>
    <n v="1428"/>
    <n v="7739.76"/>
    <n v="5.42"/>
    <n v="725"/>
    <n v="5169.25"/>
    <n v="7.13"/>
    <n v="8908"/>
    <n v="43667.519999999997"/>
    <x v="1"/>
    <x v="4"/>
    <n v="4.9020565783565333"/>
    <s v="Product2"/>
    <x v="0"/>
    <s v="Growth Year"/>
  </r>
  <r>
    <n v="3333"/>
    <d v="2019-08-02T00:00:00"/>
    <x v="9"/>
    <x v="2"/>
    <x v="2"/>
    <n v="6995"/>
    <n v="22174.15"/>
    <n v="3.17"/>
    <n v="3017"/>
    <n v="19127.78"/>
    <n v="6.34"/>
    <n v="2410"/>
    <n v="13062.2"/>
    <n v="5.42"/>
    <n v="1067"/>
    <n v="7607.71"/>
    <n v="7.13"/>
    <n v="13489"/>
    <n v="61971.839999999997"/>
    <x v="1"/>
    <x v="5"/>
    <n v="4.5942501297353395"/>
    <s v="Product1"/>
    <x v="0"/>
    <s v="Growth Year"/>
  </r>
  <r>
    <n v="3334"/>
    <d v="2019-08-03T00:00:00"/>
    <x v="9"/>
    <x v="2"/>
    <x v="2"/>
    <n v="1736"/>
    <n v="5503.12"/>
    <n v="3.17"/>
    <n v="3048"/>
    <n v="19324.32"/>
    <n v="6.34"/>
    <n v="4484"/>
    <n v="24303.279999999999"/>
    <n v="5.42"/>
    <n v="1903"/>
    <n v="13568.39"/>
    <n v="7.13"/>
    <n v="11171"/>
    <n v="62699.11"/>
    <x v="1"/>
    <x v="6"/>
    <n v="5.6126676215200071"/>
    <s v="Product3"/>
    <x v="0"/>
    <s v="Growth Year"/>
  </r>
  <r>
    <n v="3335"/>
    <d v="2019-08-04T00:00:00"/>
    <x v="9"/>
    <x v="2"/>
    <x v="2"/>
    <n v="1679"/>
    <n v="5322.43"/>
    <n v="3.17"/>
    <n v="2330"/>
    <n v="14772.2"/>
    <n v="6.3400000000000007"/>
    <n v="2517"/>
    <n v="13642.14"/>
    <n v="5.42"/>
    <n v="381"/>
    <n v="2716.53"/>
    <n v="7.1300000000000008"/>
    <n v="6907"/>
    <n v="36453.300000000003"/>
    <x v="1"/>
    <x v="0"/>
    <n v="5.2777327349066168"/>
    <s v="Product2"/>
    <x v="1"/>
    <s v="Growth Year"/>
  </r>
  <r>
    <n v="3336"/>
    <d v="2019-08-05T00:00:00"/>
    <x v="9"/>
    <x v="2"/>
    <x v="2"/>
    <n v="4821"/>
    <n v="15282.57"/>
    <n v="3.17"/>
    <n v="1159"/>
    <n v="7348.06"/>
    <n v="6.3400000000000007"/>
    <n v="2227"/>
    <n v="12070.34"/>
    <n v="5.42"/>
    <n v="687"/>
    <n v="4898.3100000000004"/>
    <n v="7.1300000000000008"/>
    <n v="8894"/>
    <n v="39599.279999999999"/>
    <x v="1"/>
    <x v="1"/>
    <n v="4.4523588936361591"/>
    <s v="Product1"/>
    <x v="1"/>
    <s v="Growth Year"/>
  </r>
  <r>
    <n v="3337"/>
    <d v="2019-08-06T00:00:00"/>
    <x v="9"/>
    <x v="2"/>
    <x v="2"/>
    <n v="7090"/>
    <n v="22475.3"/>
    <n v="3.17"/>
    <n v="3269"/>
    <n v="20725.46"/>
    <n v="6.34"/>
    <n v="2959"/>
    <n v="16037.78"/>
    <n v="5.42"/>
    <n v="396"/>
    <n v="2823.48"/>
    <n v="7.13"/>
    <n v="13714"/>
    <n v="62062.02"/>
    <x v="1"/>
    <x v="2"/>
    <n v="4.5254499052063579"/>
    <s v="Product1"/>
    <x v="0"/>
    <s v="Growth Year"/>
  </r>
  <r>
    <n v="3338"/>
    <d v="2019-08-07T00:00:00"/>
    <x v="9"/>
    <x v="2"/>
    <x v="2"/>
    <n v="1097"/>
    <n v="3477.49"/>
    <n v="3.17"/>
    <n v="1771"/>
    <n v="11228.14"/>
    <n v="6.34"/>
    <n v="2032"/>
    <n v="11013.44"/>
    <n v="5.42"/>
    <n v="1200"/>
    <n v="8556"/>
    <n v="7.13"/>
    <n v="6100"/>
    <n v="34275.07"/>
    <x v="1"/>
    <x v="3"/>
    <n v="5.6188639344262299"/>
    <s v="Product2"/>
    <x v="1"/>
    <s v="Growth Year"/>
  </r>
  <r>
    <n v="3339"/>
    <d v="2019-08-08T00:00:00"/>
    <x v="9"/>
    <x v="2"/>
    <x v="2"/>
    <n v="3384"/>
    <n v="10727.28"/>
    <n v="3.17"/>
    <n v="2314"/>
    <n v="14670.76"/>
    <n v="6.34"/>
    <n v="401"/>
    <n v="2173.42"/>
    <n v="5.42"/>
    <n v="1580"/>
    <n v="11265.4"/>
    <n v="7.13"/>
    <n v="7679"/>
    <n v="38836.86"/>
    <x v="1"/>
    <x v="4"/>
    <n v="5.0575413465294963"/>
    <s v="Product2"/>
    <x v="1"/>
    <s v="Growth Year"/>
  </r>
  <r>
    <n v="3340"/>
    <d v="2019-08-09T00:00:00"/>
    <x v="9"/>
    <x v="2"/>
    <x v="2"/>
    <n v="6626"/>
    <n v="21004.42"/>
    <n v="3.17"/>
    <n v="1147"/>
    <n v="7271.98"/>
    <n v="6.34"/>
    <n v="337"/>
    <n v="1826.54"/>
    <n v="5.42"/>
    <n v="1349"/>
    <n v="9618.3700000000008"/>
    <n v="7.1300000000000008"/>
    <n v="9459"/>
    <n v="39721.31"/>
    <x v="1"/>
    <x v="5"/>
    <n v="4.1993138809599317"/>
    <s v="Product1"/>
    <x v="1"/>
    <s v="Growth Year"/>
  </r>
  <r>
    <n v="3341"/>
    <d v="2019-08-10T00:00:00"/>
    <x v="9"/>
    <x v="2"/>
    <x v="2"/>
    <n v="5574"/>
    <n v="17669.580000000002"/>
    <n v="3.17"/>
    <n v="1874"/>
    <n v="11881.16"/>
    <n v="6.34"/>
    <n v="4278"/>
    <n v="23186.76"/>
    <n v="5.42"/>
    <n v="1811"/>
    <n v="12912.43"/>
    <n v="7.13"/>
    <n v="13537"/>
    <n v="65649.929999999993"/>
    <x v="1"/>
    <x v="6"/>
    <n v="4.8496661003176476"/>
    <s v="Product3"/>
    <x v="0"/>
    <s v="Growth Year"/>
  </r>
  <r>
    <n v="3342"/>
    <d v="2019-08-11T00:00:00"/>
    <x v="9"/>
    <x v="2"/>
    <x v="2"/>
    <n v="4480"/>
    <n v="14201.6"/>
    <n v="3.17"/>
    <n v="3505"/>
    <n v="22221.7"/>
    <n v="6.34"/>
    <n v="2428"/>
    <n v="13159.76"/>
    <n v="5.42"/>
    <n v="1386"/>
    <n v="9882.18"/>
    <n v="7.13"/>
    <n v="11799"/>
    <n v="59465.24"/>
    <x v="1"/>
    <x v="0"/>
    <n v="5.0398542249343166"/>
    <s v="Product2"/>
    <x v="0"/>
    <s v="Growth Year"/>
  </r>
  <r>
    <n v="3343"/>
    <d v="2019-08-12T00:00:00"/>
    <x v="9"/>
    <x v="2"/>
    <x v="2"/>
    <n v="2403"/>
    <n v="7617.51"/>
    <n v="3.17"/>
    <n v="1639"/>
    <n v="10391.26"/>
    <n v="6.34"/>
    <n v="3777"/>
    <n v="20471.34"/>
    <n v="5.42"/>
    <n v="1309"/>
    <n v="9333.17"/>
    <n v="7.13"/>
    <n v="9128"/>
    <n v="47813.279999999999"/>
    <x v="1"/>
    <x v="1"/>
    <n v="5.2380893952673091"/>
    <s v="Product3"/>
    <x v="0"/>
    <s v="Growth Year"/>
  </r>
  <r>
    <n v="3344"/>
    <d v="2019-08-13T00:00:00"/>
    <x v="9"/>
    <x v="2"/>
    <x v="2"/>
    <n v="1532"/>
    <n v="4856.4399999999996"/>
    <n v="3.17"/>
    <n v="2576"/>
    <n v="16331.84"/>
    <n v="6.34"/>
    <n v="1994"/>
    <n v="10807.48"/>
    <n v="5.42"/>
    <n v="815"/>
    <n v="5810.95"/>
    <n v="7.13"/>
    <n v="6917"/>
    <n v="37806.71"/>
    <x v="1"/>
    <x v="2"/>
    <n v="5.4657669509903135"/>
    <s v="Product2"/>
    <x v="1"/>
    <s v="Growth Year"/>
  </r>
  <r>
    <n v="3345"/>
    <d v="2019-08-14T00:00:00"/>
    <x v="9"/>
    <x v="2"/>
    <x v="2"/>
    <n v="1301"/>
    <n v="4124.17"/>
    <n v="3.17"/>
    <n v="3444"/>
    <n v="21834.959999999999"/>
    <n v="6.34"/>
    <n v="1374"/>
    <n v="7447.08"/>
    <n v="5.42"/>
    <n v="1190"/>
    <n v="8484.7000000000007"/>
    <n v="7.1300000000000008"/>
    <n v="7309"/>
    <n v="41890.910000000003"/>
    <x v="1"/>
    <x v="3"/>
    <n v="5.7314146942126154"/>
    <s v="Product2"/>
    <x v="0"/>
    <s v="Growth Year"/>
  </r>
  <r>
    <n v="3346"/>
    <d v="2019-08-15T00:00:00"/>
    <x v="9"/>
    <x v="2"/>
    <x v="2"/>
    <n v="3144"/>
    <n v="9966.48"/>
    <n v="3.17"/>
    <n v="1410"/>
    <n v="8939.4"/>
    <n v="6.34"/>
    <n v="2185"/>
    <n v="11842.7"/>
    <n v="5.42"/>
    <n v="1156"/>
    <n v="8242.2800000000007"/>
    <n v="7.1300000000000008"/>
    <n v="7895"/>
    <n v="38990.86"/>
    <x v="1"/>
    <x v="4"/>
    <n v="4.9386776440785312"/>
    <s v="Product3"/>
    <x v="1"/>
    <s v="Growth Year"/>
  </r>
  <r>
    <n v="3347"/>
    <d v="2019-08-16T00:00:00"/>
    <x v="9"/>
    <x v="2"/>
    <x v="2"/>
    <n v="7580"/>
    <n v="24028.6"/>
    <n v="3.17"/>
    <n v="267"/>
    <n v="1692.78"/>
    <n v="6.34"/>
    <n v="3366"/>
    <n v="18243.72"/>
    <n v="5.42"/>
    <n v="1603"/>
    <n v="11429.39"/>
    <n v="7.13"/>
    <n v="12816"/>
    <n v="55394.49"/>
    <x v="1"/>
    <x v="5"/>
    <n v="4.3222916666666666"/>
    <s v="Product1"/>
    <x v="0"/>
    <s v="Growth Year"/>
  </r>
  <r>
    <n v="3348"/>
    <d v="2019-08-17T00:00:00"/>
    <x v="9"/>
    <x v="2"/>
    <x v="2"/>
    <n v="5687"/>
    <n v="18027.79"/>
    <n v="3.17"/>
    <n v="1122"/>
    <n v="7113.48"/>
    <n v="6.34"/>
    <n v="4355"/>
    <n v="23604.1"/>
    <n v="5.42"/>
    <n v="299"/>
    <n v="2131.87"/>
    <n v="7.13"/>
    <n v="11463"/>
    <n v="50877.24"/>
    <x v="1"/>
    <x v="6"/>
    <n v="4.4383878565820467"/>
    <s v="Product3"/>
    <x v="0"/>
    <s v="Growth Year"/>
  </r>
  <r>
    <n v="3349"/>
    <d v="2019-08-18T00:00:00"/>
    <x v="9"/>
    <x v="2"/>
    <x v="2"/>
    <n v="4705"/>
    <n v="14914.85"/>
    <n v="3.17"/>
    <n v="1509"/>
    <n v="9567.06"/>
    <n v="6.34"/>
    <n v="3513"/>
    <n v="19040.46"/>
    <n v="5.42"/>
    <n v="1172"/>
    <n v="8356.36"/>
    <n v="7.1300000000000008"/>
    <n v="10899"/>
    <n v="51878.73"/>
    <x v="1"/>
    <x v="0"/>
    <n v="4.7599532067162125"/>
    <s v="Product3"/>
    <x v="0"/>
    <s v="Growth Year"/>
  </r>
  <r>
    <n v="3350"/>
    <d v="2019-08-19T00:00:00"/>
    <x v="9"/>
    <x v="2"/>
    <x v="2"/>
    <n v="4807"/>
    <n v="15238.19"/>
    <n v="3.17"/>
    <n v="1131"/>
    <n v="7170.54"/>
    <n v="6.34"/>
    <n v="1653"/>
    <n v="8959.26"/>
    <n v="5.42"/>
    <n v="962"/>
    <n v="6859.06"/>
    <n v="7.1300000000000008"/>
    <n v="8553"/>
    <n v="38227.050000000003"/>
    <x v="1"/>
    <x v="1"/>
    <n v="4.4694317783233952"/>
    <s v="Product1"/>
    <x v="1"/>
    <s v="Growth Year"/>
  </r>
  <r>
    <n v="3351"/>
    <d v="2019-08-20T00:00:00"/>
    <x v="9"/>
    <x v="2"/>
    <x v="2"/>
    <n v="5156"/>
    <n v="16344.52"/>
    <n v="3.17"/>
    <n v="1162"/>
    <n v="7367.08"/>
    <n v="6.34"/>
    <n v="1976"/>
    <n v="10709.92"/>
    <n v="5.42"/>
    <n v="900"/>
    <n v="6417"/>
    <n v="7.13"/>
    <n v="9194"/>
    <n v="40838.519999999997"/>
    <x v="1"/>
    <x v="2"/>
    <n v="4.4418664346312813"/>
    <s v="Product1"/>
    <x v="0"/>
    <s v="Growth Year"/>
  </r>
  <r>
    <n v="3352"/>
    <d v="2019-08-21T00:00:00"/>
    <x v="9"/>
    <x v="2"/>
    <x v="2"/>
    <n v="1701"/>
    <n v="5392.17"/>
    <n v="3.17"/>
    <n v="1843"/>
    <n v="11684.62"/>
    <n v="6.3400000000000007"/>
    <n v="3638"/>
    <n v="19717.96"/>
    <n v="5.42"/>
    <n v="380"/>
    <n v="2709.4"/>
    <n v="7.13"/>
    <n v="7562"/>
    <n v="39504.15"/>
    <x v="1"/>
    <x v="3"/>
    <n v="5.2240346469188044"/>
    <s v="Product3"/>
    <x v="1"/>
    <s v="Growth Year"/>
  </r>
  <r>
    <n v="3353"/>
    <d v="2019-08-22T00:00:00"/>
    <x v="9"/>
    <x v="2"/>
    <x v="2"/>
    <n v="751"/>
    <n v="2380.67"/>
    <n v="3.17"/>
    <n v="3875"/>
    <n v="24567.5"/>
    <n v="6.34"/>
    <n v="1185"/>
    <n v="6422.7"/>
    <n v="5.42"/>
    <n v="1952"/>
    <n v="13917.76"/>
    <n v="7.13"/>
    <n v="7763"/>
    <n v="47288.63"/>
    <x v="1"/>
    <x v="4"/>
    <n v="6.0915406415045723"/>
    <s v="Product2"/>
    <x v="0"/>
    <s v="Growth Year"/>
  </r>
  <r>
    <n v="3354"/>
    <d v="2019-08-23T00:00:00"/>
    <x v="9"/>
    <x v="2"/>
    <x v="2"/>
    <n v="3787"/>
    <n v="12004.79"/>
    <n v="3.17"/>
    <n v="866"/>
    <n v="5490.44"/>
    <n v="6.34"/>
    <n v="2900"/>
    <n v="15718"/>
    <n v="5.42"/>
    <n v="932"/>
    <n v="6645.16"/>
    <n v="7.13"/>
    <n v="8485"/>
    <n v="39858.39"/>
    <x v="1"/>
    <x v="5"/>
    <n v="4.6975120801414256"/>
    <s v="Product3"/>
    <x v="1"/>
    <s v="Growth Year"/>
  </r>
  <r>
    <n v="3355"/>
    <d v="2019-08-24T00:00:00"/>
    <x v="9"/>
    <x v="2"/>
    <x v="2"/>
    <n v="701"/>
    <n v="2222.17"/>
    <n v="3.17"/>
    <n v="1949"/>
    <n v="12356.66"/>
    <n v="6.34"/>
    <n v="5633"/>
    <n v="30530.86"/>
    <n v="5.42"/>
    <n v="1306"/>
    <n v="9311.7800000000007"/>
    <n v="7.1300000000000008"/>
    <n v="9589"/>
    <n v="54421.47"/>
    <x v="1"/>
    <x v="6"/>
    <n v="5.6754061945979766"/>
    <s v="Product3"/>
    <x v="0"/>
    <s v="Growth Year"/>
  </r>
  <r>
    <n v="3356"/>
    <d v="2019-08-25T00:00:00"/>
    <x v="9"/>
    <x v="2"/>
    <x v="2"/>
    <n v="6508"/>
    <n v="20630.36"/>
    <n v="3.17"/>
    <n v="3249"/>
    <n v="20598.66"/>
    <n v="6.34"/>
    <n v="2343"/>
    <n v="12699.06"/>
    <n v="5.42"/>
    <n v="1722"/>
    <n v="12277.86"/>
    <n v="7.1300000000000008"/>
    <n v="13822"/>
    <n v="66205.94"/>
    <x v="1"/>
    <x v="0"/>
    <n v="4.7898958182607441"/>
    <s v="Product1"/>
    <x v="0"/>
    <s v="Growth Year"/>
  </r>
  <r>
    <n v="3357"/>
    <d v="2019-08-26T00:00:00"/>
    <x v="9"/>
    <x v="2"/>
    <x v="2"/>
    <n v="2431"/>
    <n v="7706.27"/>
    <n v="3.17"/>
    <n v="3757"/>
    <n v="23819.38"/>
    <n v="6.34"/>
    <n v="3236"/>
    <n v="17539.12"/>
    <n v="5.42"/>
    <n v="1720"/>
    <n v="12263.6"/>
    <n v="7.13"/>
    <n v="11144"/>
    <n v="61328.37"/>
    <x v="1"/>
    <x v="1"/>
    <n v="5.503263639626705"/>
    <s v="Product2"/>
    <x v="0"/>
    <s v="Growth Year"/>
  </r>
  <r>
    <n v="3358"/>
    <d v="2019-08-27T00:00:00"/>
    <x v="9"/>
    <x v="2"/>
    <x v="2"/>
    <n v="5741"/>
    <n v="18198.97"/>
    <n v="3.17"/>
    <n v="1351"/>
    <n v="8565.34"/>
    <n v="6.34"/>
    <n v="3802"/>
    <n v="20606.84"/>
    <n v="5.42"/>
    <n v="1466"/>
    <n v="10452.58"/>
    <n v="7.13"/>
    <n v="12360"/>
    <n v="57823.73"/>
    <x v="1"/>
    <x v="2"/>
    <n v="4.6782953074433662"/>
    <s v="Product3"/>
    <x v="0"/>
    <s v="Growth Year"/>
  </r>
  <r>
    <n v="3359"/>
    <d v="2019-08-28T00:00:00"/>
    <x v="9"/>
    <x v="2"/>
    <x v="2"/>
    <n v="2685"/>
    <n v="8511.4500000000007"/>
    <n v="3.17"/>
    <n v="291"/>
    <n v="1844.94"/>
    <n v="6.34"/>
    <n v="3208"/>
    <n v="17387.36"/>
    <n v="5.42"/>
    <n v="695"/>
    <n v="4955.3500000000004"/>
    <n v="7.1300000000000008"/>
    <n v="6879"/>
    <n v="32699.1"/>
    <x v="1"/>
    <x v="3"/>
    <n v="4.7534670737025726"/>
    <s v="Product3"/>
    <x v="1"/>
    <s v="Growth Year"/>
  </r>
  <r>
    <n v="3360"/>
    <d v="2019-08-29T00:00:00"/>
    <x v="9"/>
    <x v="2"/>
    <x v="2"/>
    <n v="3106"/>
    <n v="9846.02"/>
    <n v="3.17"/>
    <n v="2702"/>
    <n v="17130.68"/>
    <n v="6.34"/>
    <n v="3765"/>
    <n v="20406.3"/>
    <n v="5.42"/>
    <n v="1245"/>
    <n v="8876.85"/>
    <n v="7.13"/>
    <n v="10818"/>
    <n v="56259.85"/>
    <x v="1"/>
    <x v="4"/>
    <n v="5.2005777408023661"/>
    <s v="Product3"/>
    <x v="0"/>
    <s v="Growth Year"/>
  </r>
  <r>
    <n v="3361"/>
    <d v="2019-08-31T00:00:00"/>
    <x v="9"/>
    <x v="2"/>
    <x v="2"/>
    <n v="1419"/>
    <n v="4498.2299999999996"/>
    <n v="3.17"/>
    <n v="3917"/>
    <n v="24833.78"/>
    <n v="6.34"/>
    <n v="2267"/>
    <n v="12287.14"/>
    <n v="5.42"/>
    <n v="1731"/>
    <n v="12342.03"/>
    <n v="7.1300000000000008"/>
    <n v="9334"/>
    <n v="53961.18"/>
    <x v="1"/>
    <x v="6"/>
    <n v="5.7811420612813373"/>
    <s v="Product2"/>
    <x v="0"/>
    <s v="Growth Year"/>
  </r>
  <r>
    <n v="3362"/>
    <d v="2019-09-01T00:00:00"/>
    <x v="9"/>
    <x v="3"/>
    <x v="3"/>
    <n v="1090"/>
    <n v="3455.3"/>
    <n v="3.17"/>
    <n v="804"/>
    <n v="5097.3599999999997"/>
    <n v="6.34"/>
    <n v="2065"/>
    <n v="11192.3"/>
    <n v="5.42"/>
    <n v="1036"/>
    <n v="7386.68"/>
    <n v="7.13"/>
    <n v="4995"/>
    <n v="27131.64"/>
    <x v="1"/>
    <x v="0"/>
    <n v="5.4317597597597596"/>
    <s v="Product3"/>
    <x v="1"/>
    <s v="Growth Year"/>
  </r>
  <r>
    <n v="3363"/>
    <d v="2019-09-02T00:00:00"/>
    <x v="9"/>
    <x v="3"/>
    <x v="3"/>
    <n v="7202"/>
    <n v="22830.34"/>
    <n v="3.17"/>
    <n v="2255"/>
    <n v="14296.7"/>
    <n v="6.3400000000000007"/>
    <n v="1342"/>
    <n v="7273.64"/>
    <n v="5.42"/>
    <n v="1471"/>
    <n v="10488.23"/>
    <n v="7.13"/>
    <n v="12270"/>
    <n v="54888.91"/>
    <x v="1"/>
    <x v="1"/>
    <n v="4.4734237978810105"/>
    <s v="Product1"/>
    <x v="0"/>
    <s v="Growth Year"/>
  </r>
  <r>
    <n v="3364"/>
    <d v="2019-09-03T00:00:00"/>
    <x v="9"/>
    <x v="3"/>
    <x v="3"/>
    <n v="1066"/>
    <n v="3379.22"/>
    <n v="3.17"/>
    <n v="524"/>
    <n v="3322.16"/>
    <n v="6.34"/>
    <n v="1011"/>
    <n v="5479.62"/>
    <n v="5.42"/>
    <n v="703"/>
    <n v="5012.3900000000003"/>
    <n v="7.1300000000000008"/>
    <n v="3304"/>
    <n v="17193.39"/>
    <x v="1"/>
    <x v="2"/>
    <n v="5.2038105326876511"/>
    <s v="Product3"/>
    <x v="1"/>
    <s v="Growth Year"/>
  </r>
  <r>
    <n v="3365"/>
    <d v="2019-09-04T00:00:00"/>
    <x v="9"/>
    <x v="3"/>
    <x v="3"/>
    <n v="2247"/>
    <n v="7122.99"/>
    <n v="3.17"/>
    <n v="2171"/>
    <n v="13764.14"/>
    <n v="6.34"/>
    <n v="5977"/>
    <n v="32395.34"/>
    <n v="5.42"/>
    <n v="823"/>
    <n v="5867.99"/>
    <n v="7.13"/>
    <n v="11218"/>
    <n v="59150.46"/>
    <x v="1"/>
    <x v="3"/>
    <n v="5.2728169014084507"/>
    <s v="Product3"/>
    <x v="0"/>
    <s v="Growth Year"/>
  </r>
  <r>
    <n v="3366"/>
    <d v="2019-09-05T00:00:00"/>
    <x v="9"/>
    <x v="3"/>
    <x v="3"/>
    <n v="7132"/>
    <n v="22608.44"/>
    <n v="3.17"/>
    <n v="2597"/>
    <n v="16464.98"/>
    <n v="6.34"/>
    <n v="3628"/>
    <n v="19663.759999999998"/>
    <n v="5.42"/>
    <n v="843"/>
    <n v="6010.59"/>
    <n v="7.13"/>
    <n v="14200"/>
    <n v="64747.77"/>
    <x v="1"/>
    <x v="4"/>
    <n v="4.5597021126760557"/>
    <s v="Product1"/>
    <x v="0"/>
    <s v="Growth Year"/>
  </r>
  <r>
    <n v="3367"/>
    <d v="2019-09-06T00:00:00"/>
    <x v="9"/>
    <x v="3"/>
    <x v="3"/>
    <n v="5763"/>
    <n v="18268.71"/>
    <n v="3.17"/>
    <n v="3756"/>
    <n v="23813.040000000001"/>
    <n v="6.34"/>
    <n v="2818"/>
    <n v="15273.56"/>
    <n v="5.42"/>
    <n v="463"/>
    <n v="3301.19"/>
    <n v="7.13"/>
    <n v="12800"/>
    <n v="60656.5"/>
    <x v="1"/>
    <x v="5"/>
    <n v="4.7387890625000004"/>
    <s v="Product2"/>
    <x v="0"/>
    <s v="Growth Year"/>
  </r>
  <r>
    <n v="3368"/>
    <d v="2019-09-07T00:00:00"/>
    <x v="9"/>
    <x v="3"/>
    <x v="3"/>
    <n v="255"/>
    <n v="808.35"/>
    <n v="3.17"/>
    <n v="3954"/>
    <n v="25068.36"/>
    <n v="6.34"/>
    <n v="1421"/>
    <n v="7701.82"/>
    <n v="5.42"/>
    <n v="1898"/>
    <n v="13532.74"/>
    <n v="7.13"/>
    <n v="7528"/>
    <n v="47111.27"/>
    <x v="1"/>
    <x v="6"/>
    <n v="6.2581389479277361"/>
    <s v="Product2"/>
    <x v="0"/>
    <s v="Growth Year"/>
  </r>
  <r>
    <n v="3369"/>
    <d v="2019-09-08T00:00:00"/>
    <x v="9"/>
    <x v="3"/>
    <x v="3"/>
    <n v="1187"/>
    <n v="3762.79"/>
    <n v="3.17"/>
    <n v="2152"/>
    <n v="13643.68"/>
    <n v="6.34"/>
    <n v="519"/>
    <n v="2812.98"/>
    <n v="5.42"/>
    <n v="779"/>
    <n v="5554.27"/>
    <n v="7.1300000000000008"/>
    <n v="4637"/>
    <n v="25773.72"/>
    <x v="1"/>
    <x v="0"/>
    <n v="5.5582747466034075"/>
    <s v="Product2"/>
    <x v="1"/>
    <s v="Growth Year"/>
  </r>
  <r>
    <n v="3370"/>
    <d v="2019-09-09T00:00:00"/>
    <x v="9"/>
    <x v="3"/>
    <x v="3"/>
    <n v="5432"/>
    <n v="17219.439999999999"/>
    <n v="3.17"/>
    <n v="2173"/>
    <n v="13776.82"/>
    <n v="6.34"/>
    <n v="5482"/>
    <n v="29712.44"/>
    <n v="5.42"/>
    <n v="706"/>
    <n v="5033.78"/>
    <n v="7.13"/>
    <n v="13793"/>
    <n v="65742.48"/>
    <x v="1"/>
    <x v="1"/>
    <n v="4.766365547741608"/>
    <s v="Product3"/>
    <x v="0"/>
    <s v="Growth Year"/>
  </r>
  <r>
    <n v="3371"/>
    <d v="2019-09-10T00:00:00"/>
    <x v="9"/>
    <x v="3"/>
    <x v="3"/>
    <n v="2530"/>
    <n v="8020.1"/>
    <n v="3.17"/>
    <n v="3245"/>
    <n v="20573.3"/>
    <n v="6.34"/>
    <n v="2393"/>
    <n v="12970.06"/>
    <n v="5.42"/>
    <n v="922"/>
    <n v="6573.86"/>
    <n v="7.13"/>
    <n v="9090"/>
    <n v="48137.32"/>
    <x v="1"/>
    <x v="2"/>
    <n v="5.2956347634763477"/>
    <s v="Product2"/>
    <x v="0"/>
    <s v="Growth Year"/>
  </r>
  <r>
    <n v="3372"/>
    <d v="2019-09-11T00:00:00"/>
    <x v="9"/>
    <x v="3"/>
    <x v="3"/>
    <n v="3911"/>
    <n v="12397.87"/>
    <n v="3.17"/>
    <n v="3340"/>
    <n v="21175.599999999999"/>
    <n v="6.34"/>
    <n v="5092"/>
    <n v="27598.639999999999"/>
    <n v="5.42"/>
    <n v="1337"/>
    <n v="9532.81"/>
    <n v="7.13"/>
    <n v="13680"/>
    <n v="70704.92"/>
    <x v="1"/>
    <x v="3"/>
    <n v="5.1684883040935672"/>
    <s v="Product3"/>
    <x v="2"/>
    <s v="Growth Year"/>
  </r>
  <r>
    <n v="3373"/>
    <d v="2019-09-12T00:00:00"/>
    <x v="9"/>
    <x v="3"/>
    <x v="3"/>
    <n v="1846"/>
    <n v="5851.82"/>
    <n v="3.17"/>
    <n v="3260"/>
    <n v="20668.400000000001"/>
    <n v="6.3400000000000007"/>
    <n v="1063"/>
    <n v="5761.46"/>
    <n v="5.42"/>
    <n v="1375"/>
    <n v="9803.75"/>
    <n v="7.13"/>
    <n v="7544"/>
    <n v="42085.43"/>
    <x v="1"/>
    <x v="4"/>
    <n v="5.5786625132555674"/>
    <s v="Product2"/>
    <x v="0"/>
    <s v="Growth Year"/>
  </r>
  <r>
    <n v="3374"/>
    <d v="2019-09-13T00:00:00"/>
    <x v="9"/>
    <x v="3"/>
    <x v="3"/>
    <n v="1917"/>
    <n v="6076.89"/>
    <n v="3.17"/>
    <n v="790"/>
    <n v="5008.6000000000004"/>
    <n v="6.3400000000000007"/>
    <n v="2725"/>
    <n v="14769.5"/>
    <n v="5.42"/>
    <n v="1415"/>
    <n v="10088.950000000001"/>
    <n v="7.1300000000000008"/>
    <n v="6847"/>
    <n v="35943.94"/>
    <x v="1"/>
    <x v="5"/>
    <n v="5.2495896012852343"/>
    <s v="Product3"/>
    <x v="1"/>
    <s v="Growth Year"/>
  </r>
  <r>
    <n v="3375"/>
    <d v="2019-09-14T00:00:00"/>
    <x v="9"/>
    <x v="3"/>
    <x v="3"/>
    <n v="3705"/>
    <n v="11744.85"/>
    <n v="3.17"/>
    <n v="2035"/>
    <n v="12901.9"/>
    <n v="6.34"/>
    <n v="5261"/>
    <n v="28514.62"/>
    <n v="5.42"/>
    <n v="1997"/>
    <n v="14238.61"/>
    <n v="7.13"/>
    <n v="12998"/>
    <n v="67399.98"/>
    <x v="1"/>
    <x v="6"/>
    <n v="5.1854116017848897"/>
    <s v="Product3"/>
    <x v="0"/>
    <s v="Growth Year"/>
  </r>
  <r>
    <n v="3376"/>
    <d v="2019-09-15T00:00:00"/>
    <x v="9"/>
    <x v="3"/>
    <x v="3"/>
    <n v="2269"/>
    <n v="7192.73"/>
    <n v="3.17"/>
    <n v="3872"/>
    <n v="24548.48"/>
    <n v="6.34"/>
    <n v="4337"/>
    <n v="23506.54"/>
    <n v="5.42"/>
    <n v="674"/>
    <n v="4805.62"/>
    <n v="7.13"/>
    <n v="11152"/>
    <n v="60053.37"/>
    <x v="1"/>
    <x v="0"/>
    <n v="5.3849865494978477"/>
    <s v="Product2"/>
    <x v="0"/>
    <s v="Growth Year"/>
  </r>
  <r>
    <n v="3377"/>
    <d v="2019-09-16T00:00:00"/>
    <x v="9"/>
    <x v="3"/>
    <x v="3"/>
    <n v="6818"/>
    <n v="21613.06"/>
    <n v="3.17"/>
    <n v="536"/>
    <n v="3398.24"/>
    <n v="6.34"/>
    <n v="4153"/>
    <n v="22509.26"/>
    <n v="5.42"/>
    <n v="673"/>
    <n v="4798.49"/>
    <n v="7.13"/>
    <n v="12180"/>
    <n v="52319.05"/>
    <x v="1"/>
    <x v="1"/>
    <n v="4.2954885057471266"/>
    <s v="Product3"/>
    <x v="0"/>
    <s v="Growth Year"/>
  </r>
  <r>
    <n v="3378"/>
    <d v="2019-09-17T00:00:00"/>
    <x v="9"/>
    <x v="3"/>
    <x v="3"/>
    <n v="457"/>
    <n v="1448.69"/>
    <n v="3.17"/>
    <n v="2424"/>
    <n v="15368.16"/>
    <n v="6.34"/>
    <n v="3137"/>
    <n v="17002.54"/>
    <n v="5.42"/>
    <n v="1321"/>
    <n v="9418.73"/>
    <n v="7.13"/>
    <n v="7339"/>
    <n v="43238.12"/>
    <x v="1"/>
    <x v="2"/>
    <n v="5.8915547077258488"/>
    <s v="Product3"/>
    <x v="0"/>
    <s v="Growth Year"/>
  </r>
  <r>
    <n v="3379"/>
    <d v="2019-09-18T00:00:00"/>
    <x v="9"/>
    <x v="3"/>
    <x v="3"/>
    <n v="6634"/>
    <n v="21029.78"/>
    <n v="3.17"/>
    <n v="1125"/>
    <n v="7132.5"/>
    <n v="6.34"/>
    <n v="3319"/>
    <n v="17988.98"/>
    <n v="5.42"/>
    <n v="1756"/>
    <n v="12520.28"/>
    <n v="7.1300000000000008"/>
    <n v="12834"/>
    <n v="58671.54"/>
    <x v="1"/>
    <x v="3"/>
    <n v="4.5715708274894808"/>
    <s v="Product1"/>
    <x v="0"/>
    <s v="Growth Year"/>
  </r>
  <r>
    <n v="3380"/>
    <d v="2019-09-19T00:00:00"/>
    <x v="9"/>
    <x v="3"/>
    <x v="3"/>
    <n v="2849"/>
    <n v="9031.33"/>
    <n v="3.17"/>
    <n v="281"/>
    <n v="1781.54"/>
    <n v="6.34"/>
    <n v="2374"/>
    <n v="12867.08"/>
    <n v="5.42"/>
    <n v="1688"/>
    <n v="12035.44"/>
    <n v="7.13"/>
    <n v="7192"/>
    <n v="35715.39"/>
    <x v="1"/>
    <x v="4"/>
    <n v="4.9659885984427143"/>
    <s v="Product3"/>
    <x v="1"/>
    <s v="Growth Year"/>
  </r>
  <r>
    <n v="3381"/>
    <d v="2019-09-20T00:00:00"/>
    <x v="9"/>
    <x v="3"/>
    <x v="3"/>
    <n v="1068"/>
    <n v="3385.56"/>
    <n v="3.17"/>
    <n v="1284"/>
    <n v="8140.56"/>
    <n v="6.3400000000000007"/>
    <n v="5882"/>
    <n v="31880.44"/>
    <n v="5.42"/>
    <n v="795"/>
    <n v="5668.35"/>
    <n v="7.1300000000000008"/>
    <n v="9029"/>
    <n v="49074.91"/>
    <x v="1"/>
    <x v="5"/>
    <n v="5.4352541809724224"/>
    <s v="Product3"/>
    <x v="0"/>
    <s v="Growth Year"/>
  </r>
  <r>
    <n v="3382"/>
    <d v="2019-09-21T00:00:00"/>
    <x v="9"/>
    <x v="3"/>
    <x v="3"/>
    <n v="2386"/>
    <n v="7563.62"/>
    <n v="3.17"/>
    <n v="1514"/>
    <n v="9598.76"/>
    <n v="6.34"/>
    <n v="1486"/>
    <n v="8054.12"/>
    <n v="5.42"/>
    <n v="363"/>
    <n v="2588.19"/>
    <n v="7.13"/>
    <n v="5749"/>
    <n v="27804.69"/>
    <x v="1"/>
    <x v="6"/>
    <n v="4.8364393807618713"/>
    <s v="Product2"/>
    <x v="1"/>
    <s v="Growth Year"/>
  </r>
  <r>
    <n v="3383"/>
    <d v="2019-09-22T00:00:00"/>
    <x v="9"/>
    <x v="3"/>
    <x v="3"/>
    <n v="1932"/>
    <n v="6124.44"/>
    <n v="3.17"/>
    <n v="2730"/>
    <n v="17308.2"/>
    <n v="6.34"/>
    <n v="4734"/>
    <n v="25658.28"/>
    <n v="5.42"/>
    <n v="1729"/>
    <n v="12327.77"/>
    <n v="7.13"/>
    <n v="11125"/>
    <n v="61418.69"/>
    <x v="1"/>
    <x v="0"/>
    <n v="5.5207811235955058"/>
    <s v="Product3"/>
    <x v="0"/>
    <s v="Growth Year"/>
  </r>
  <r>
    <n v="3384"/>
    <d v="2019-09-23T00:00:00"/>
    <x v="9"/>
    <x v="3"/>
    <x v="3"/>
    <n v="4302"/>
    <n v="13637.34"/>
    <n v="3.17"/>
    <n v="3983"/>
    <n v="25252.22"/>
    <n v="6.34"/>
    <n v="3498"/>
    <n v="18959.16"/>
    <n v="5.42"/>
    <n v="1944"/>
    <n v="13860.72"/>
    <n v="7.13"/>
    <n v="13727"/>
    <n v="71709.440000000002"/>
    <x v="1"/>
    <x v="1"/>
    <n v="5.2239702775551837"/>
    <s v="Product2"/>
    <x v="2"/>
    <s v="Growth Year"/>
  </r>
  <r>
    <n v="3385"/>
    <d v="2019-09-24T00:00:00"/>
    <x v="9"/>
    <x v="3"/>
    <x v="3"/>
    <n v="3833"/>
    <n v="12150.61"/>
    <n v="3.17"/>
    <n v="2579"/>
    <n v="16350.86"/>
    <n v="6.34"/>
    <n v="3320"/>
    <n v="17994.400000000001"/>
    <n v="5.4200000000000008"/>
    <n v="760"/>
    <n v="5418.8"/>
    <n v="7.13"/>
    <n v="10492"/>
    <n v="51914.67"/>
    <x v="1"/>
    <x v="2"/>
    <n v="4.9480242089210824"/>
    <s v="Product3"/>
    <x v="0"/>
    <s v="Growth Year"/>
  </r>
  <r>
    <n v="3386"/>
    <d v="2019-09-25T00:00:00"/>
    <x v="9"/>
    <x v="3"/>
    <x v="3"/>
    <n v="5031"/>
    <n v="15948.27"/>
    <n v="3.17"/>
    <n v="2728"/>
    <n v="17295.52"/>
    <n v="6.34"/>
    <n v="2390"/>
    <n v="12953.8"/>
    <n v="5.42"/>
    <n v="874"/>
    <n v="6231.62"/>
    <n v="7.13"/>
    <n v="11023"/>
    <n v="52429.21"/>
    <x v="1"/>
    <x v="3"/>
    <n v="4.756346729565454"/>
    <s v="Product2"/>
    <x v="0"/>
    <s v="Growth Year"/>
  </r>
  <r>
    <n v="3387"/>
    <d v="2019-09-26T00:00:00"/>
    <x v="9"/>
    <x v="3"/>
    <x v="3"/>
    <n v="3360"/>
    <n v="10651.2"/>
    <n v="3.17"/>
    <n v="1148"/>
    <n v="7278.32"/>
    <n v="6.34"/>
    <n v="2954"/>
    <n v="16010.68"/>
    <n v="5.42"/>
    <n v="1154"/>
    <n v="8228.02"/>
    <n v="7.1300000000000008"/>
    <n v="8616"/>
    <n v="42168.22"/>
    <x v="1"/>
    <x v="4"/>
    <n v="4.8941759517177346"/>
    <s v="Product3"/>
    <x v="0"/>
    <s v="Growth Year"/>
  </r>
  <r>
    <n v="3388"/>
    <d v="2019-09-27T00:00:00"/>
    <x v="9"/>
    <x v="3"/>
    <x v="3"/>
    <n v="5544"/>
    <n v="17574.48"/>
    <n v="3.17"/>
    <n v="683"/>
    <n v="4330.22"/>
    <n v="6.3400000000000007"/>
    <n v="5361"/>
    <n v="29056.62"/>
    <n v="5.42"/>
    <n v="577"/>
    <n v="4114.01"/>
    <n v="7.1300000000000008"/>
    <n v="12165"/>
    <n v="55075.33"/>
    <x v="1"/>
    <x v="5"/>
    <n v="4.5273596383066179"/>
    <s v="Product3"/>
    <x v="0"/>
    <s v="Growth Year"/>
  </r>
  <r>
    <n v="3389"/>
    <d v="2019-09-28T00:00:00"/>
    <x v="9"/>
    <x v="3"/>
    <x v="3"/>
    <n v="6375"/>
    <n v="20208.75"/>
    <n v="3.17"/>
    <n v="3908"/>
    <n v="24776.720000000001"/>
    <n v="6.34"/>
    <n v="3885"/>
    <n v="21056.7"/>
    <n v="5.42"/>
    <n v="1755"/>
    <n v="12513.15"/>
    <n v="7.13"/>
    <n v="15923"/>
    <n v="78555.320000000007"/>
    <x v="1"/>
    <x v="6"/>
    <n v="4.9334497268102746"/>
    <s v="Product2"/>
    <x v="2"/>
    <s v="Growth Year"/>
  </r>
  <r>
    <n v="3390"/>
    <d v="2019-09-29T00:00:00"/>
    <x v="9"/>
    <x v="3"/>
    <x v="3"/>
    <n v="4633"/>
    <n v="14686.61"/>
    <n v="3.17"/>
    <n v="1834"/>
    <n v="11627.56"/>
    <n v="6.34"/>
    <n v="5774"/>
    <n v="31295.08"/>
    <n v="5.42"/>
    <n v="1944"/>
    <n v="13860.72"/>
    <n v="7.13"/>
    <n v="14185"/>
    <n v="71469.97"/>
    <x v="1"/>
    <x v="0"/>
    <n v="5.0384187522030315"/>
    <s v="Product3"/>
    <x v="2"/>
    <s v="Growth Year"/>
  </r>
  <r>
    <n v="3391"/>
    <d v="2019-09-30T00:00:00"/>
    <x v="9"/>
    <x v="3"/>
    <x v="3"/>
    <n v="1395"/>
    <n v="4422.1499999999996"/>
    <n v="3.17"/>
    <n v="1007"/>
    <n v="6384.38"/>
    <n v="6.34"/>
    <n v="5144"/>
    <n v="27880.48"/>
    <n v="5.42"/>
    <n v="1976"/>
    <n v="14088.88"/>
    <n v="7.13"/>
    <n v="9522"/>
    <n v="52775.89"/>
    <x v="1"/>
    <x v="1"/>
    <n v="5.5425215290905268"/>
    <s v="Product3"/>
    <x v="0"/>
    <s v="Growth Year"/>
  </r>
  <r>
    <n v="3392"/>
    <d v="2019-10-01T00:00:00"/>
    <x v="9"/>
    <x v="4"/>
    <x v="4"/>
    <n v="2116"/>
    <n v="6707.72"/>
    <n v="3.17"/>
    <n v="3483"/>
    <n v="22082.22"/>
    <n v="6.3400000000000007"/>
    <n v="314"/>
    <n v="1701.88"/>
    <n v="5.42"/>
    <n v="408"/>
    <n v="2909.04"/>
    <n v="7.13"/>
    <n v="6321"/>
    <n v="33400.86"/>
    <x v="2"/>
    <x v="2"/>
    <n v="5.2841101091599434"/>
    <s v="Product2"/>
    <x v="1"/>
    <s v="Growth Year"/>
  </r>
  <r>
    <n v="3393"/>
    <d v="2019-10-02T00:00:00"/>
    <x v="9"/>
    <x v="4"/>
    <x v="4"/>
    <n v="1098"/>
    <n v="3480.66"/>
    <n v="3.17"/>
    <n v="643"/>
    <n v="4076.62"/>
    <n v="6.34"/>
    <n v="4634"/>
    <n v="25116.28"/>
    <n v="5.42"/>
    <n v="1288"/>
    <n v="9183.44"/>
    <n v="7.1300000000000008"/>
    <n v="7663"/>
    <n v="41857"/>
    <x v="2"/>
    <x v="3"/>
    <n v="5.4622210622471616"/>
    <s v="Product3"/>
    <x v="0"/>
    <s v="Growth Year"/>
  </r>
  <r>
    <n v="3394"/>
    <d v="2019-10-03T00:00:00"/>
    <x v="9"/>
    <x v="4"/>
    <x v="4"/>
    <n v="5176"/>
    <n v="16407.919999999998"/>
    <n v="3.17"/>
    <n v="3287"/>
    <n v="20839.580000000002"/>
    <n v="6.3400000000000007"/>
    <n v="5656"/>
    <n v="30655.52"/>
    <n v="5.42"/>
    <n v="1821"/>
    <n v="12983.73"/>
    <n v="7.13"/>
    <n v="15940"/>
    <n v="80886.75"/>
    <x v="2"/>
    <x v="4"/>
    <n v="5.0744510664993729"/>
    <s v="Product3"/>
    <x v="2"/>
    <s v="Growth Year"/>
  </r>
  <r>
    <n v="3395"/>
    <d v="2019-10-04T00:00:00"/>
    <x v="9"/>
    <x v="4"/>
    <x v="4"/>
    <n v="1141"/>
    <n v="3616.97"/>
    <n v="3.17"/>
    <n v="3761"/>
    <n v="23844.74"/>
    <n v="6.3400000000000007"/>
    <n v="5317"/>
    <n v="28818.14"/>
    <n v="5.42"/>
    <n v="1598"/>
    <n v="11393.74"/>
    <n v="7.13"/>
    <n v="11817"/>
    <n v="67673.59"/>
    <x v="2"/>
    <x v="5"/>
    <n v="5.7267995261064568"/>
    <s v="Product3"/>
    <x v="0"/>
    <s v="Growth Year"/>
  </r>
  <r>
    <n v="3396"/>
    <d v="2019-10-05T00:00:00"/>
    <x v="9"/>
    <x v="4"/>
    <x v="4"/>
    <n v="7076"/>
    <n v="22430.92"/>
    <n v="3.17"/>
    <n v="1819"/>
    <n v="11532.46"/>
    <n v="6.34"/>
    <n v="2082"/>
    <n v="11284.44"/>
    <n v="5.42"/>
    <n v="1251"/>
    <n v="8919.6299999999992"/>
    <n v="7.129999999999999"/>
    <n v="12228"/>
    <n v="54167.45"/>
    <x v="2"/>
    <x v="6"/>
    <n v="4.4297881910369643"/>
    <s v="Product1"/>
    <x v="0"/>
    <s v="Growth Year"/>
  </r>
  <r>
    <n v="3397"/>
    <d v="2019-10-06T00:00:00"/>
    <x v="9"/>
    <x v="4"/>
    <x v="4"/>
    <n v="4389"/>
    <n v="13913.13"/>
    <n v="3.17"/>
    <n v="1355"/>
    <n v="8590.7000000000007"/>
    <n v="6.3400000000000007"/>
    <n v="4194"/>
    <n v="22731.48"/>
    <n v="5.42"/>
    <n v="932"/>
    <n v="6645.16"/>
    <n v="7.13"/>
    <n v="10870"/>
    <n v="51880.47"/>
    <x v="2"/>
    <x v="0"/>
    <n v="4.7728123275068999"/>
    <s v="Product3"/>
    <x v="0"/>
    <s v="Growth Year"/>
  </r>
  <r>
    <n v="3398"/>
    <d v="2019-10-07T00:00:00"/>
    <x v="9"/>
    <x v="4"/>
    <x v="4"/>
    <n v="410"/>
    <n v="1299.7"/>
    <n v="3.17"/>
    <n v="1492"/>
    <n v="9459.2800000000007"/>
    <n v="6.3400000000000007"/>
    <n v="978"/>
    <n v="5300.76"/>
    <n v="5.42"/>
    <n v="847"/>
    <n v="6039.11"/>
    <n v="7.13"/>
    <n v="3727"/>
    <n v="22098.85"/>
    <x v="2"/>
    <x v="1"/>
    <n v="5.9293936141668899"/>
    <s v="Product2"/>
    <x v="1"/>
    <s v="Growth Year"/>
  </r>
  <r>
    <n v="3399"/>
    <d v="2019-10-08T00:00:00"/>
    <x v="9"/>
    <x v="4"/>
    <x v="4"/>
    <n v="4717"/>
    <n v="14952.89"/>
    <n v="3.17"/>
    <n v="2939"/>
    <n v="18633.259999999998"/>
    <n v="6.34"/>
    <n v="5388"/>
    <n v="29202.959999999999"/>
    <n v="5.42"/>
    <n v="1170"/>
    <n v="8342.1"/>
    <n v="7.13"/>
    <n v="14214"/>
    <n v="71131.210000000006"/>
    <x v="2"/>
    <x v="2"/>
    <n v="5.0043063177149296"/>
    <s v="Product3"/>
    <x v="2"/>
    <s v="Growth Year"/>
  </r>
  <r>
    <n v="3400"/>
    <d v="2019-10-09T00:00:00"/>
    <x v="9"/>
    <x v="4"/>
    <x v="4"/>
    <n v="6087"/>
    <n v="19295.79"/>
    <n v="3.17"/>
    <n v="3306"/>
    <n v="20960.04"/>
    <n v="6.34"/>
    <n v="1730"/>
    <n v="9376.6"/>
    <n v="5.42"/>
    <n v="928"/>
    <n v="6616.64"/>
    <n v="7.1300000000000008"/>
    <n v="12051"/>
    <n v="56249.07"/>
    <x v="2"/>
    <x v="3"/>
    <n v="4.6675852626338061"/>
    <s v="Product2"/>
    <x v="0"/>
    <s v="Growth Year"/>
  </r>
  <r>
    <n v="3401"/>
    <d v="2019-10-10T00:00:00"/>
    <x v="9"/>
    <x v="4"/>
    <x v="4"/>
    <n v="6507"/>
    <n v="20627.189999999999"/>
    <n v="3.17"/>
    <n v="1283"/>
    <n v="8134.22"/>
    <n v="6.34"/>
    <n v="2320"/>
    <n v="12574.4"/>
    <n v="5.42"/>
    <n v="572"/>
    <n v="4078.36"/>
    <n v="7.13"/>
    <n v="10682"/>
    <n v="45414.17"/>
    <x v="2"/>
    <x v="4"/>
    <n v="4.2514669537539787"/>
    <s v="Product1"/>
    <x v="0"/>
    <s v="Growth Year"/>
  </r>
  <r>
    <n v="3402"/>
    <d v="2019-10-11T00:00:00"/>
    <x v="9"/>
    <x v="4"/>
    <x v="4"/>
    <n v="6211"/>
    <n v="19688.87"/>
    <n v="3.17"/>
    <n v="1507"/>
    <n v="9554.3799999999992"/>
    <n v="6.34"/>
    <n v="4339"/>
    <n v="23517.38"/>
    <n v="5.42"/>
    <n v="1776"/>
    <n v="12662.88"/>
    <n v="7.13"/>
    <n v="13833"/>
    <n v="65423.51"/>
    <x v="2"/>
    <x v="5"/>
    <n v="4.7295243258873709"/>
    <s v="Product3"/>
    <x v="0"/>
    <s v="Growth Year"/>
  </r>
  <r>
    <n v="3403"/>
    <d v="2019-10-12T00:00:00"/>
    <x v="9"/>
    <x v="4"/>
    <x v="4"/>
    <n v="7848"/>
    <n v="24878.16"/>
    <n v="3.17"/>
    <n v="3642"/>
    <n v="23090.28"/>
    <n v="6.34"/>
    <n v="829"/>
    <n v="4493.18"/>
    <n v="5.42"/>
    <n v="1945"/>
    <n v="13867.85"/>
    <n v="7.13"/>
    <n v="14264"/>
    <n v="66329.47"/>
    <x v="2"/>
    <x v="6"/>
    <n v="4.650131099270892"/>
    <s v="Product1"/>
    <x v="0"/>
    <s v="Growth Year"/>
  </r>
  <r>
    <n v="3404"/>
    <d v="2019-10-13T00:00:00"/>
    <x v="9"/>
    <x v="4"/>
    <x v="4"/>
    <n v="4063"/>
    <n v="12879.71"/>
    <n v="3.17"/>
    <n v="1986"/>
    <n v="12591.24"/>
    <n v="6.34"/>
    <n v="5245"/>
    <n v="28427.9"/>
    <n v="5.42"/>
    <n v="1241"/>
    <n v="8848.33"/>
    <n v="7.13"/>
    <n v="12535"/>
    <n v="62747.18"/>
    <x v="2"/>
    <x v="0"/>
    <n v="5.0057582768248903"/>
    <s v="Product3"/>
    <x v="0"/>
    <s v="Growth Year"/>
  </r>
  <r>
    <n v="3405"/>
    <d v="2019-10-14T00:00:00"/>
    <x v="9"/>
    <x v="4"/>
    <x v="4"/>
    <n v="7333"/>
    <n v="23245.61"/>
    <n v="3.17"/>
    <n v="1351"/>
    <n v="8565.34"/>
    <n v="6.34"/>
    <n v="2051"/>
    <n v="11116.42"/>
    <n v="5.42"/>
    <n v="890"/>
    <n v="6345.7"/>
    <n v="7.13"/>
    <n v="11625"/>
    <n v="49273.07"/>
    <x v="2"/>
    <x v="1"/>
    <n v="4.2385436559139782"/>
    <s v="Product1"/>
    <x v="0"/>
    <s v="Growth Year"/>
  </r>
  <r>
    <n v="3406"/>
    <d v="2019-10-15T00:00:00"/>
    <x v="9"/>
    <x v="4"/>
    <x v="4"/>
    <n v="4620"/>
    <n v="14645.4"/>
    <n v="3.17"/>
    <n v="549"/>
    <n v="3480.66"/>
    <n v="6.34"/>
    <n v="5736"/>
    <n v="31089.119999999999"/>
    <n v="5.42"/>
    <n v="1370"/>
    <n v="9768.1"/>
    <n v="7.13"/>
    <n v="12275"/>
    <n v="58983.28"/>
    <x v="2"/>
    <x v="2"/>
    <n v="4.8051551934826886"/>
    <s v="Product3"/>
    <x v="0"/>
    <s v="Growth Year"/>
  </r>
  <r>
    <n v="3407"/>
    <d v="2019-10-16T00:00:00"/>
    <x v="9"/>
    <x v="4"/>
    <x v="4"/>
    <n v="508"/>
    <n v="1610.36"/>
    <n v="3.17"/>
    <n v="2805"/>
    <n v="17783.7"/>
    <n v="6.34"/>
    <n v="3639"/>
    <n v="19723.38"/>
    <n v="5.42"/>
    <n v="1369"/>
    <n v="9760.9699999999993"/>
    <n v="7.13"/>
    <n v="8321"/>
    <n v="48878.41"/>
    <x v="2"/>
    <x v="3"/>
    <n v="5.8741028722509316"/>
    <s v="Product3"/>
    <x v="0"/>
    <s v="Growth Year"/>
  </r>
  <r>
    <n v="3408"/>
    <d v="2019-10-17T00:00:00"/>
    <x v="9"/>
    <x v="4"/>
    <x v="4"/>
    <n v="4983"/>
    <n v="15796.11"/>
    <n v="3.17"/>
    <n v="3290"/>
    <n v="20858.599999999999"/>
    <n v="6.34"/>
    <n v="959"/>
    <n v="5197.78"/>
    <n v="5.42"/>
    <n v="1665"/>
    <n v="11871.45"/>
    <n v="7.1300000000000008"/>
    <n v="10897"/>
    <n v="53723.94"/>
    <x v="2"/>
    <x v="4"/>
    <n v="4.9301587592915483"/>
    <s v="Product2"/>
    <x v="0"/>
    <s v="Growth Year"/>
  </r>
  <r>
    <n v="3409"/>
    <d v="2019-10-18T00:00:00"/>
    <x v="9"/>
    <x v="4"/>
    <x v="4"/>
    <n v="2032"/>
    <n v="6441.44"/>
    <n v="3.17"/>
    <n v="3376"/>
    <n v="21403.84"/>
    <n v="6.34"/>
    <n v="5671"/>
    <n v="30736.82"/>
    <n v="5.42"/>
    <n v="515"/>
    <n v="3671.95"/>
    <n v="7.13"/>
    <n v="11594"/>
    <n v="62254.05"/>
    <x v="2"/>
    <x v="5"/>
    <n v="5.3695057788511305"/>
    <s v="Product3"/>
    <x v="0"/>
    <s v="Growth Year"/>
  </r>
  <r>
    <n v="3410"/>
    <d v="2019-10-19T00:00:00"/>
    <x v="9"/>
    <x v="4"/>
    <x v="4"/>
    <n v="5900"/>
    <n v="18703"/>
    <n v="3.17"/>
    <n v="2477"/>
    <n v="15704.18"/>
    <n v="6.34"/>
    <n v="895"/>
    <n v="4850.8999999999996"/>
    <n v="5.42"/>
    <n v="910"/>
    <n v="6488.3"/>
    <n v="7.13"/>
    <n v="10182"/>
    <n v="45746.38"/>
    <x v="2"/>
    <x v="6"/>
    <n v="4.4928678059320371"/>
    <s v="Product1"/>
    <x v="0"/>
    <s v="Growth Year"/>
  </r>
  <r>
    <n v="3411"/>
    <d v="2019-10-20T00:00:00"/>
    <x v="9"/>
    <x v="4"/>
    <x v="4"/>
    <n v="6176"/>
    <n v="19577.919999999998"/>
    <n v="3.17"/>
    <n v="550"/>
    <n v="3487"/>
    <n v="6.34"/>
    <n v="2104"/>
    <n v="11403.68"/>
    <n v="5.42"/>
    <n v="989"/>
    <n v="7051.57"/>
    <n v="7.13"/>
    <n v="9819"/>
    <n v="41520.17"/>
    <x v="2"/>
    <x v="0"/>
    <n v="4.228553824218352"/>
    <s v="Product1"/>
    <x v="0"/>
    <s v="Growth Year"/>
  </r>
  <r>
    <n v="3412"/>
    <d v="2019-10-21T00:00:00"/>
    <x v="9"/>
    <x v="4"/>
    <x v="4"/>
    <n v="6689"/>
    <n v="21204.13"/>
    <n v="3.17"/>
    <n v="562"/>
    <n v="3563.08"/>
    <n v="6.34"/>
    <n v="2571"/>
    <n v="13934.82"/>
    <n v="5.42"/>
    <n v="1134"/>
    <n v="8085.42"/>
    <n v="7.13"/>
    <n v="10956"/>
    <n v="46787.45"/>
    <x v="2"/>
    <x v="1"/>
    <n v="4.2704864914202263"/>
    <s v="Product1"/>
    <x v="0"/>
    <s v="Growth Year"/>
  </r>
  <r>
    <n v="3413"/>
    <d v="2019-10-22T00:00:00"/>
    <x v="9"/>
    <x v="4"/>
    <x v="4"/>
    <n v="3827"/>
    <n v="12131.59"/>
    <n v="3.17"/>
    <n v="1284"/>
    <n v="8140.56"/>
    <n v="6.3400000000000007"/>
    <n v="4629"/>
    <n v="25089.18"/>
    <n v="5.42"/>
    <n v="1949"/>
    <n v="13896.37"/>
    <n v="7.1300000000000008"/>
    <n v="11689"/>
    <n v="59257.7"/>
    <x v="2"/>
    <x v="2"/>
    <n v="5.0695269056377787"/>
    <s v="Product3"/>
    <x v="0"/>
    <s v="Growth Year"/>
  </r>
  <r>
    <n v="3414"/>
    <d v="2019-10-23T00:00:00"/>
    <x v="9"/>
    <x v="4"/>
    <x v="4"/>
    <n v="5271"/>
    <n v="16709.07"/>
    <n v="3.17"/>
    <n v="1600"/>
    <n v="10144"/>
    <n v="6.34"/>
    <n v="1246"/>
    <n v="6753.32"/>
    <n v="5.42"/>
    <n v="1247"/>
    <n v="8891.11"/>
    <n v="7.1300000000000008"/>
    <n v="9364"/>
    <n v="42497.5"/>
    <x v="2"/>
    <x v="3"/>
    <n v="4.538391712943187"/>
    <s v="Product1"/>
    <x v="0"/>
    <s v="Growth Year"/>
  </r>
  <r>
    <n v="3415"/>
    <d v="2019-10-24T00:00:00"/>
    <x v="9"/>
    <x v="4"/>
    <x v="4"/>
    <n v="1438"/>
    <n v="4558.46"/>
    <n v="3.17"/>
    <n v="2008"/>
    <n v="12730.72"/>
    <n v="6.34"/>
    <n v="3850"/>
    <n v="20867"/>
    <n v="5.42"/>
    <n v="1296"/>
    <n v="9240.48"/>
    <n v="7.13"/>
    <n v="8592"/>
    <n v="47396.66"/>
    <x v="2"/>
    <x v="4"/>
    <n v="5.5163710428305404"/>
    <s v="Product3"/>
    <x v="0"/>
    <s v="Growth Year"/>
  </r>
  <r>
    <n v="3416"/>
    <d v="2019-10-25T00:00:00"/>
    <x v="9"/>
    <x v="4"/>
    <x v="4"/>
    <n v="697"/>
    <n v="2209.4899999999998"/>
    <n v="3.17"/>
    <n v="3471"/>
    <n v="22006.14"/>
    <n v="6.34"/>
    <n v="3092"/>
    <n v="16758.64"/>
    <n v="5.42"/>
    <n v="1443"/>
    <n v="10288.59"/>
    <n v="7.13"/>
    <n v="8703"/>
    <n v="51262.86"/>
    <x v="2"/>
    <x v="5"/>
    <n v="5.8902516373664255"/>
    <s v="Product2"/>
    <x v="0"/>
    <s v="Growth Year"/>
  </r>
  <r>
    <n v="3417"/>
    <d v="2019-10-26T00:00:00"/>
    <x v="9"/>
    <x v="4"/>
    <x v="4"/>
    <n v="1249"/>
    <n v="3959.33"/>
    <n v="3.17"/>
    <n v="2174"/>
    <n v="13783.16"/>
    <n v="6.34"/>
    <n v="968"/>
    <n v="5246.56"/>
    <n v="5.4200000000000008"/>
    <n v="1233"/>
    <n v="8791.2900000000009"/>
    <n v="7.1300000000000008"/>
    <n v="5624"/>
    <n v="31780.34"/>
    <x v="2"/>
    <x v="6"/>
    <n v="5.6508428165007114"/>
    <s v="Product2"/>
    <x v="1"/>
    <s v="Growth Year"/>
  </r>
  <r>
    <n v="3418"/>
    <d v="2019-10-27T00:00:00"/>
    <x v="9"/>
    <x v="4"/>
    <x v="4"/>
    <n v="2472"/>
    <n v="7836.24"/>
    <n v="3.17"/>
    <n v="1498"/>
    <n v="9497.32"/>
    <n v="6.34"/>
    <n v="4490"/>
    <n v="24335.8"/>
    <n v="5.42"/>
    <n v="793"/>
    <n v="5654.09"/>
    <n v="7.13"/>
    <n v="9253"/>
    <n v="47323.45"/>
    <x v="2"/>
    <x v="0"/>
    <n v="5.1143899275910512"/>
    <s v="Product3"/>
    <x v="0"/>
    <s v="Growth Year"/>
  </r>
  <r>
    <n v="3419"/>
    <d v="2019-10-28T00:00:00"/>
    <x v="9"/>
    <x v="4"/>
    <x v="4"/>
    <n v="7670"/>
    <n v="24313.9"/>
    <n v="3.17"/>
    <n v="1811"/>
    <n v="11481.74"/>
    <n v="6.34"/>
    <n v="4128"/>
    <n v="22373.759999999998"/>
    <n v="5.42"/>
    <n v="1290"/>
    <n v="9197.7000000000007"/>
    <n v="7.1300000000000008"/>
    <n v="14899"/>
    <n v="67367.100000000006"/>
    <x v="2"/>
    <x v="1"/>
    <n v="4.5215853412980742"/>
    <s v="Product1"/>
    <x v="0"/>
    <s v="Growth Year"/>
  </r>
  <r>
    <n v="3420"/>
    <d v="2019-10-29T00:00:00"/>
    <x v="9"/>
    <x v="4"/>
    <x v="4"/>
    <n v="7164"/>
    <n v="22709.88"/>
    <n v="3.17"/>
    <n v="926"/>
    <n v="5870.84"/>
    <n v="6.34"/>
    <n v="3622"/>
    <n v="19631.240000000002"/>
    <n v="5.4200000000000008"/>
    <n v="1200"/>
    <n v="8556"/>
    <n v="7.13"/>
    <n v="12912"/>
    <n v="56767.96"/>
    <x v="2"/>
    <x v="2"/>
    <n v="4.3965272614622055"/>
    <s v="Product1"/>
    <x v="0"/>
    <s v="Growth Year"/>
  </r>
  <r>
    <n v="3421"/>
    <d v="2019-10-30T00:00:00"/>
    <x v="9"/>
    <x v="4"/>
    <x v="4"/>
    <n v="1195"/>
    <n v="3788.15"/>
    <n v="3.17"/>
    <n v="1124"/>
    <n v="7126.16"/>
    <n v="6.34"/>
    <n v="2487"/>
    <n v="13479.54"/>
    <n v="5.42"/>
    <n v="673"/>
    <n v="4798.49"/>
    <n v="7.13"/>
    <n v="5479"/>
    <n v="29192.34"/>
    <x v="2"/>
    <x v="3"/>
    <n v="5.3280416134331086"/>
    <s v="Product3"/>
    <x v="1"/>
    <s v="Growth Year"/>
  </r>
  <r>
    <n v="3422"/>
    <d v="2019-11-01T00:00:00"/>
    <x v="9"/>
    <x v="5"/>
    <x v="5"/>
    <n v="3147"/>
    <n v="9975.99"/>
    <n v="3.17"/>
    <n v="354"/>
    <n v="2244.36"/>
    <n v="6.3400000000000007"/>
    <n v="3794"/>
    <n v="20563.48"/>
    <n v="5.42"/>
    <n v="373"/>
    <n v="2659.49"/>
    <n v="7.129999999999999"/>
    <n v="7668"/>
    <n v="35443.32"/>
    <x v="2"/>
    <x v="5"/>
    <n v="4.622237871674491"/>
    <s v="Product3"/>
    <x v="1"/>
    <s v="Growth Year"/>
  </r>
  <r>
    <n v="3423"/>
    <d v="2019-11-02T00:00:00"/>
    <x v="9"/>
    <x v="5"/>
    <x v="5"/>
    <n v="1742"/>
    <n v="5522.14"/>
    <n v="3.17"/>
    <n v="3815"/>
    <n v="24187.1"/>
    <n v="6.34"/>
    <n v="1543"/>
    <n v="8363.06"/>
    <n v="5.42"/>
    <n v="1939"/>
    <n v="13825.07"/>
    <n v="7.13"/>
    <n v="9039"/>
    <n v="51897.37"/>
    <x v="2"/>
    <x v="6"/>
    <n v="5.7414946343622084"/>
    <s v="Product2"/>
    <x v="0"/>
    <s v="Growth Year"/>
  </r>
  <r>
    <n v="3424"/>
    <d v="2019-11-03T00:00:00"/>
    <x v="9"/>
    <x v="5"/>
    <x v="5"/>
    <n v="3680"/>
    <n v="11665.6"/>
    <n v="3.17"/>
    <n v="1810"/>
    <n v="11475.4"/>
    <n v="6.34"/>
    <n v="956"/>
    <n v="5181.5200000000004"/>
    <n v="5.4200000000000008"/>
    <n v="1908"/>
    <n v="13604.04"/>
    <n v="7.1300000000000008"/>
    <n v="8354"/>
    <n v="41926.559999999998"/>
    <x v="2"/>
    <x v="0"/>
    <n v="5.0187407230069425"/>
    <s v="Product4"/>
    <x v="0"/>
    <s v="Growth Year"/>
  </r>
  <r>
    <n v="3425"/>
    <d v="2019-11-04T00:00:00"/>
    <x v="9"/>
    <x v="5"/>
    <x v="5"/>
    <n v="5459"/>
    <n v="17305.03"/>
    <n v="3.17"/>
    <n v="3566"/>
    <n v="22608.44"/>
    <n v="6.34"/>
    <n v="1918"/>
    <n v="10395.56"/>
    <n v="5.42"/>
    <n v="1128"/>
    <n v="8042.64"/>
    <n v="7.13"/>
    <n v="12071"/>
    <n v="58351.67"/>
    <x v="2"/>
    <x v="1"/>
    <n v="4.8340377764891063"/>
    <s v="Product2"/>
    <x v="0"/>
    <s v="Growth Year"/>
  </r>
  <r>
    <n v="3426"/>
    <d v="2019-11-05T00:00:00"/>
    <x v="9"/>
    <x v="5"/>
    <x v="5"/>
    <n v="4228"/>
    <n v="13402.76"/>
    <n v="3.17"/>
    <n v="1192"/>
    <n v="7557.28"/>
    <n v="6.34"/>
    <n v="721"/>
    <n v="3907.82"/>
    <n v="5.42"/>
    <n v="1339"/>
    <n v="9547.07"/>
    <n v="7.13"/>
    <n v="7480"/>
    <n v="34414.93"/>
    <x v="2"/>
    <x v="2"/>
    <n v="4.6009264705882353"/>
    <s v="Product1"/>
    <x v="1"/>
    <s v="Growth Year"/>
  </r>
  <r>
    <n v="3427"/>
    <d v="2019-11-06T00:00:00"/>
    <x v="9"/>
    <x v="5"/>
    <x v="5"/>
    <n v="4999"/>
    <n v="15846.83"/>
    <n v="3.17"/>
    <n v="2043"/>
    <n v="12952.62"/>
    <n v="6.3400000000000007"/>
    <n v="2293"/>
    <n v="12428.06"/>
    <n v="5.42"/>
    <n v="1023"/>
    <n v="7293.99"/>
    <n v="7.13"/>
    <n v="10358"/>
    <n v="48521.5"/>
    <x v="2"/>
    <x v="3"/>
    <n v="4.6844468044023939"/>
    <s v="Product1"/>
    <x v="0"/>
    <s v="Growth Year"/>
  </r>
  <r>
    <n v="3428"/>
    <d v="2019-11-07T00:00:00"/>
    <x v="9"/>
    <x v="5"/>
    <x v="5"/>
    <n v="3611"/>
    <n v="11446.87"/>
    <n v="3.17"/>
    <n v="3943"/>
    <n v="24998.62"/>
    <n v="6.34"/>
    <n v="5419"/>
    <n v="29370.98"/>
    <n v="5.42"/>
    <n v="1808"/>
    <n v="12891.04"/>
    <n v="7.1300000000000008"/>
    <n v="14781"/>
    <n v="78707.509999999995"/>
    <x v="2"/>
    <x v="4"/>
    <n v="5.3249110344361004"/>
    <s v="Product3"/>
    <x v="2"/>
    <s v="Growth Year"/>
  </r>
  <r>
    <n v="3429"/>
    <d v="2019-11-08T00:00:00"/>
    <x v="9"/>
    <x v="5"/>
    <x v="5"/>
    <n v="1918"/>
    <n v="6080.06"/>
    <n v="3.17"/>
    <n v="3539"/>
    <n v="22437.26"/>
    <n v="6.34"/>
    <n v="1269"/>
    <n v="6877.98"/>
    <n v="5.42"/>
    <n v="319"/>
    <n v="2274.4699999999998"/>
    <n v="7.129999999999999"/>
    <n v="7045"/>
    <n v="37669.769999999997"/>
    <x v="2"/>
    <x v="5"/>
    <n v="5.3470220014194458"/>
    <s v="Product2"/>
    <x v="1"/>
    <s v="Growth Year"/>
  </r>
  <r>
    <n v="3430"/>
    <d v="2019-11-09T00:00:00"/>
    <x v="9"/>
    <x v="5"/>
    <x v="5"/>
    <n v="4386"/>
    <n v="13903.62"/>
    <n v="3.17"/>
    <n v="2125"/>
    <n v="13472.5"/>
    <n v="6.34"/>
    <n v="721"/>
    <n v="3907.82"/>
    <n v="5.42"/>
    <n v="1583"/>
    <n v="11286.79"/>
    <n v="7.1300000000000008"/>
    <n v="8815"/>
    <n v="42570.73"/>
    <x v="2"/>
    <x v="6"/>
    <n v="4.8293511060692005"/>
    <s v="Product1"/>
    <x v="0"/>
    <s v="Growth Year"/>
  </r>
  <r>
    <n v="3431"/>
    <d v="2019-11-10T00:00:00"/>
    <x v="9"/>
    <x v="5"/>
    <x v="5"/>
    <n v="7790"/>
    <n v="24694.3"/>
    <n v="3.17"/>
    <n v="460"/>
    <n v="2916.4"/>
    <n v="6.34"/>
    <n v="850"/>
    <n v="4607"/>
    <n v="5.42"/>
    <n v="1338"/>
    <n v="9539.94"/>
    <n v="7.1300000000000008"/>
    <n v="10438"/>
    <n v="41757.64"/>
    <x v="2"/>
    <x v="0"/>
    <n v="4.0005403333972023"/>
    <s v="Product1"/>
    <x v="0"/>
    <s v="Growth Year"/>
  </r>
  <r>
    <n v="3432"/>
    <d v="2019-11-11T00:00:00"/>
    <x v="9"/>
    <x v="5"/>
    <x v="5"/>
    <n v="427"/>
    <n v="1353.59"/>
    <n v="3.17"/>
    <n v="2807"/>
    <n v="17796.38"/>
    <n v="6.3400000000000007"/>
    <n v="4269"/>
    <n v="23137.98"/>
    <n v="5.42"/>
    <n v="1887"/>
    <n v="13454.31"/>
    <n v="7.13"/>
    <n v="9390"/>
    <n v="55742.26"/>
    <x v="2"/>
    <x v="1"/>
    <n v="5.9363429179978704"/>
    <s v="Product3"/>
    <x v="0"/>
    <s v="Growth Year"/>
  </r>
  <r>
    <n v="3433"/>
    <d v="2019-11-12T00:00:00"/>
    <x v="9"/>
    <x v="5"/>
    <x v="5"/>
    <n v="4515"/>
    <n v="14312.55"/>
    <n v="3.17"/>
    <n v="3173"/>
    <n v="20116.82"/>
    <n v="6.34"/>
    <n v="3931"/>
    <n v="21306.02"/>
    <n v="5.42"/>
    <n v="1486"/>
    <n v="10595.18"/>
    <n v="7.13"/>
    <n v="13105"/>
    <n v="66330.570000000007"/>
    <x v="2"/>
    <x v="2"/>
    <n v="5.0614704311331558"/>
    <s v="Product3"/>
    <x v="0"/>
    <s v="Growth Year"/>
  </r>
  <r>
    <n v="3434"/>
    <d v="2019-11-13T00:00:00"/>
    <x v="9"/>
    <x v="5"/>
    <x v="5"/>
    <n v="5929"/>
    <n v="18794.93"/>
    <n v="3.17"/>
    <n v="3445"/>
    <n v="21841.3"/>
    <n v="6.34"/>
    <n v="275"/>
    <n v="1490.5"/>
    <n v="5.42"/>
    <n v="1837"/>
    <n v="13097.81"/>
    <n v="7.13"/>
    <n v="11486"/>
    <n v="55224.54"/>
    <x v="2"/>
    <x v="3"/>
    <n v="4.8079871147483892"/>
    <s v="Product2"/>
    <x v="0"/>
    <s v="Growth Year"/>
  </r>
  <r>
    <n v="3435"/>
    <d v="2019-11-14T00:00:00"/>
    <x v="9"/>
    <x v="5"/>
    <x v="5"/>
    <n v="5420"/>
    <n v="17181.400000000001"/>
    <n v="3.17"/>
    <n v="2971"/>
    <n v="18836.14"/>
    <n v="6.34"/>
    <n v="4077"/>
    <n v="22097.34"/>
    <n v="5.42"/>
    <n v="1160"/>
    <n v="8270.7999999999993"/>
    <n v="7.129999999999999"/>
    <n v="13628"/>
    <n v="66385.679999999993"/>
    <x v="2"/>
    <x v="4"/>
    <n v="4.8712709128265335"/>
    <s v="Product3"/>
    <x v="0"/>
    <s v="Growth Year"/>
  </r>
  <r>
    <n v="3436"/>
    <d v="2019-11-15T00:00:00"/>
    <x v="9"/>
    <x v="5"/>
    <x v="5"/>
    <n v="4808"/>
    <n v="15241.36"/>
    <n v="3.17"/>
    <n v="2003"/>
    <n v="12699.02"/>
    <n v="6.34"/>
    <n v="5447"/>
    <n v="29522.74"/>
    <n v="5.42"/>
    <n v="1919"/>
    <n v="13682.47"/>
    <n v="7.13"/>
    <n v="14177"/>
    <n v="71145.59"/>
    <x v="2"/>
    <x v="5"/>
    <n v="5.0183811807857799"/>
    <s v="Product3"/>
    <x v="2"/>
    <s v="Growth Year"/>
  </r>
  <r>
    <n v="3437"/>
    <d v="2019-11-16T00:00:00"/>
    <x v="9"/>
    <x v="5"/>
    <x v="5"/>
    <n v="4408"/>
    <n v="13973.36"/>
    <n v="3.17"/>
    <n v="2280"/>
    <n v="14455.2"/>
    <n v="6.3400000000000007"/>
    <n v="601"/>
    <n v="3257.42"/>
    <n v="5.42"/>
    <n v="258"/>
    <n v="1839.54"/>
    <n v="7.13"/>
    <n v="7547"/>
    <n v="33525.519999999997"/>
    <x v="2"/>
    <x v="6"/>
    <n v="4.442231350205379"/>
    <s v="Product2"/>
    <x v="1"/>
    <s v="Growth Year"/>
  </r>
  <r>
    <n v="3438"/>
    <d v="2019-11-17T00:00:00"/>
    <x v="9"/>
    <x v="5"/>
    <x v="5"/>
    <n v="2170"/>
    <n v="6878.9"/>
    <n v="3.17"/>
    <n v="3645"/>
    <n v="23109.3"/>
    <n v="6.34"/>
    <n v="1871"/>
    <n v="10140.82"/>
    <n v="5.42"/>
    <n v="1544"/>
    <n v="11008.72"/>
    <n v="7.13"/>
    <n v="9230"/>
    <n v="51137.74"/>
    <x v="2"/>
    <x v="0"/>
    <n v="5.5403835319609964"/>
    <s v="Product2"/>
    <x v="0"/>
    <s v="Growth Year"/>
  </r>
  <r>
    <n v="3439"/>
    <d v="2019-11-18T00:00:00"/>
    <x v="9"/>
    <x v="5"/>
    <x v="5"/>
    <n v="7059"/>
    <n v="22377.03"/>
    <n v="3.17"/>
    <n v="3917"/>
    <n v="24833.78"/>
    <n v="6.34"/>
    <n v="1865"/>
    <n v="10108.299999999999"/>
    <n v="5.42"/>
    <n v="1911"/>
    <n v="13625.43"/>
    <n v="7.13"/>
    <n v="14752"/>
    <n v="70944.539999999994"/>
    <x v="2"/>
    <x v="1"/>
    <n v="4.8091472342733184"/>
    <s v="Product2"/>
    <x v="2"/>
    <s v="Growth Year"/>
  </r>
  <r>
    <n v="3440"/>
    <d v="2019-11-19T00:00:00"/>
    <x v="9"/>
    <x v="5"/>
    <x v="5"/>
    <n v="1071"/>
    <n v="3395.07"/>
    <n v="3.17"/>
    <n v="975"/>
    <n v="6181.5"/>
    <n v="6.34"/>
    <n v="4891"/>
    <n v="26509.22"/>
    <n v="5.42"/>
    <n v="1348"/>
    <n v="9611.24"/>
    <n v="7.13"/>
    <n v="8285"/>
    <n v="45697.03"/>
    <x v="2"/>
    <x v="2"/>
    <n v="5.5156342788171395"/>
    <s v="Product3"/>
    <x v="0"/>
    <s v="Growth Year"/>
  </r>
  <r>
    <n v="3441"/>
    <d v="2019-11-20T00:00:00"/>
    <x v="9"/>
    <x v="5"/>
    <x v="5"/>
    <n v="6707"/>
    <n v="21261.19"/>
    <n v="3.17"/>
    <n v="706"/>
    <n v="4476.04"/>
    <n v="6.34"/>
    <n v="3463"/>
    <n v="18769.46"/>
    <n v="5.42"/>
    <n v="823"/>
    <n v="5867.99"/>
    <n v="7.13"/>
    <n v="11699"/>
    <n v="50374.68"/>
    <x v="2"/>
    <x v="3"/>
    <n v="4.3058962304470469"/>
    <s v="Product1"/>
    <x v="0"/>
    <s v="Growth Year"/>
  </r>
  <r>
    <n v="3442"/>
    <d v="2019-11-21T00:00:00"/>
    <x v="9"/>
    <x v="5"/>
    <x v="5"/>
    <n v="3379"/>
    <n v="10711.43"/>
    <n v="3.17"/>
    <n v="3278"/>
    <n v="20782.52"/>
    <n v="6.34"/>
    <n v="2758"/>
    <n v="14948.36"/>
    <n v="5.42"/>
    <n v="1730"/>
    <n v="12334.9"/>
    <n v="7.13"/>
    <n v="11145"/>
    <n v="58777.21"/>
    <x v="2"/>
    <x v="4"/>
    <n v="5.2738636159712877"/>
    <s v="Product2"/>
    <x v="0"/>
    <s v="Growth Year"/>
  </r>
  <r>
    <n v="3443"/>
    <d v="2019-11-22T00:00:00"/>
    <x v="9"/>
    <x v="5"/>
    <x v="5"/>
    <n v="4018"/>
    <n v="12737.06"/>
    <n v="3.17"/>
    <n v="3694"/>
    <n v="23419.96"/>
    <n v="6.34"/>
    <n v="928"/>
    <n v="5029.76"/>
    <n v="5.42"/>
    <n v="1987"/>
    <n v="14167.31"/>
    <n v="7.13"/>
    <n v="10627"/>
    <n v="55354.09"/>
    <x v="2"/>
    <x v="5"/>
    <n v="5.2088162228286441"/>
    <s v="Product2"/>
    <x v="0"/>
    <s v="Growth Year"/>
  </r>
  <r>
    <n v="3444"/>
    <d v="2019-11-23T00:00:00"/>
    <x v="9"/>
    <x v="5"/>
    <x v="5"/>
    <n v="1785"/>
    <n v="5658.45"/>
    <n v="3.17"/>
    <n v="853"/>
    <n v="5408.02"/>
    <n v="6.3400000000000007"/>
    <n v="5776"/>
    <n v="31305.919999999998"/>
    <n v="5.42"/>
    <n v="689"/>
    <n v="4912.57"/>
    <n v="7.13"/>
    <n v="9103"/>
    <n v="47284.959999999999"/>
    <x v="2"/>
    <x v="6"/>
    <n v="5.1944369987916073"/>
    <s v="Product3"/>
    <x v="0"/>
    <s v="Growth Year"/>
  </r>
  <r>
    <n v="3445"/>
    <d v="2019-11-24T00:00:00"/>
    <x v="9"/>
    <x v="5"/>
    <x v="5"/>
    <n v="7114"/>
    <n v="22551.38"/>
    <n v="3.17"/>
    <n v="1300"/>
    <n v="8242"/>
    <n v="6.34"/>
    <n v="5349"/>
    <n v="28991.58"/>
    <n v="5.42"/>
    <n v="1763"/>
    <n v="12570.19"/>
    <n v="7.13"/>
    <n v="15526"/>
    <n v="72355.149999999994"/>
    <x v="2"/>
    <x v="0"/>
    <n v="4.6602569882777276"/>
    <s v="Product3"/>
    <x v="2"/>
    <s v="Growth Year"/>
  </r>
  <r>
    <n v="3446"/>
    <d v="2019-11-25T00:00:00"/>
    <x v="9"/>
    <x v="5"/>
    <x v="5"/>
    <n v="2191"/>
    <n v="6945.47"/>
    <n v="3.17"/>
    <n v="1308"/>
    <n v="8292.7199999999993"/>
    <n v="6.34"/>
    <n v="296"/>
    <n v="1604.32"/>
    <n v="5.42"/>
    <n v="1084"/>
    <n v="7728.92"/>
    <n v="7.13"/>
    <n v="4879"/>
    <n v="24571.43"/>
    <x v="2"/>
    <x v="1"/>
    <n v="5.0361610985857759"/>
    <s v="Product2"/>
    <x v="1"/>
    <s v="Growth Year"/>
  </r>
  <r>
    <n v="3447"/>
    <d v="2019-11-26T00:00:00"/>
    <x v="9"/>
    <x v="5"/>
    <x v="5"/>
    <n v="3234"/>
    <n v="10251.780000000001"/>
    <n v="3.17"/>
    <n v="2858"/>
    <n v="18119.72"/>
    <n v="6.3400000000000007"/>
    <n v="3829"/>
    <n v="20753.18"/>
    <n v="5.42"/>
    <n v="1399"/>
    <n v="9974.8700000000008"/>
    <n v="7.1300000000000008"/>
    <n v="11320"/>
    <n v="59099.55"/>
    <x v="2"/>
    <x v="2"/>
    <n v="5.2208083038869262"/>
    <s v="Product3"/>
    <x v="0"/>
    <s v="Growth Year"/>
  </r>
  <r>
    <n v="3448"/>
    <d v="2019-11-27T00:00:00"/>
    <x v="9"/>
    <x v="5"/>
    <x v="5"/>
    <n v="3747"/>
    <n v="11877.99"/>
    <n v="3.17"/>
    <n v="3809"/>
    <n v="24149.06"/>
    <n v="6.3400000000000007"/>
    <n v="3543"/>
    <n v="19203.060000000001"/>
    <n v="5.42"/>
    <n v="866"/>
    <n v="6174.58"/>
    <n v="7.13"/>
    <n v="11965"/>
    <n v="61404.69"/>
    <x v="2"/>
    <x v="3"/>
    <n v="5.1320259089009612"/>
    <s v="Product2"/>
    <x v="0"/>
    <s v="Growth Year"/>
  </r>
  <r>
    <n v="3449"/>
    <d v="2019-11-28T00:00:00"/>
    <x v="9"/>
    <x v="5"/>
    <x v="5"/>
    <n v="1083"/>
    <n v="3433.11"/>
    <n v="3.17"/>
    <n v="1358"/>
    <n v="8609.7199999999993"/>
    <n v="6.34"/>
    <n v="2496"/>
    <n v="13528.32"/>
    <n v="5.42"/>
    <n v="1976"/>
    <n v="14088.88"/>
    <n v="7.13"/>
    <n v="6913"/>
    <n v="39660.03"/>
    <x v="2"/>
    <x v="4"/>
    <n v="5.7370215535946762"/>
    <s v="Product4"/>
    <x v="1"/>
    <s v="Growth Year"/>
  </r>
  <r>
    <n v="3450"/>
    <d v="2019-11-29T00:00:00"/>
    <x v="9"/>
    <x v="5"/>
    <x v="5"/>
    <n v="6734"/>
    <n v="21346.78"/>
    <n v="3.17"/>
    <n v="2740"/>
    <n v="17371.599999999999"/>
    <n v="6.34"/>
    <n v="4734"/>
    <n v="25658.28"/>
    <n v="5.42"/>
    <n v="402"/>
    <n v="2866.26"/>
    <n v="7.1300000000000008"/>
    <n v="14610"/>
    <n v="67242.92"/>
    <x v="2"/>
    <x v="5"/>
    <n v="4.6025270362765225"/>
    <s v="Product3"/>
    <x v="0"/>
    <s v="Growth Year"/>
  </r>
  <r>
    <n v="3451"/>
    <d v="2019-11-30T00:00:00"/>
    <x v="9"/>
    <x v="5"/>
    <x v="5"/>
    <n v="2581"/>
    <n v="8181.77"/>
    <n v="3.17"/>
    <n v="1973"/>
    <n v="12508.82"/>
    <n v="6.34"/>
    <n v="4569"/>
    <n v="24763.98"/>
    <n v="5.42"/>
    <n v="762"/>
    <n v="5433.06"/>
    <n v="7.1300000000000008"/>
    <n v="9885"/>
    <n v="50887.63"/>
    <x v="2"/>
    <x v="6"/>
    <n v="5.1479645928173996"/>
    <s v="Product3"/>
    <x v="0"/>
    <s v="Growth Year"/>
  </r>
  <r>
    <n v="3452"/>
    <d v="2019-12-01T00:00:00"/>
    <x v="9"/>
    <x v="6"/>
    <x v="6"/>
    <n v="5301"/>
    <n v="16804.169999999998"/>
    <n v="3.17"/>
    <n v="2006"/>
    <n v="12718.04"/>
    <n v="6.3400000000000007"/>
    <n v="2964"/>
    <n v="16064.88"/>
    <n v="5.42"/>
    <n v="909"/>
    <n v="6481.17"/>
    <n v="7.13"/>
    <n v="11180"/>
    <n v="52068.26"/>
    <x v="2"/>
    <x v="0"/>
    <n v="4.6572683363148482"/>
    <s v="Product1"/>
    <x v="0"/>
    <s v="Growth Year"/>
  </r>
  <r>
    <n v="3453"/>
    <d v="2019-12-02T00:00:00"/>
    <x v="9"/>
    <x v="6"/>
    <x v="6"/>
    <n v="2243"/>
    <n v="7110.31"/>
    <n v="3.17"/>
    <n v="2171"/>
    <n v="13764.14"/>
    <n v="6.34"/>
    <n v="1062"/>
    <n v="5756.04"/>
    <n v="5.42"/>
    <n v="549"/>
    <n v="3914.37"/>
    <n v="7.13"/>
    <n v="6025"/>
    <n v="30544.86"/>
    <x v="2"/>
    <x v="1"/>
    <n v="5.0696863070539422"/>
    <s v="Product2"/>
    <x v="1"/>
    <s v="Growth Year"/>
  </r>
  <r>
    <n v="3454"/>
    <d v="2019-12-03T00:00:00"/>
    <x v="9"/>
    <x v="6"/>
    <x v="6"/>
    <n v="3294"/>
    <n v="10441.98"/>
    <n v="3.17"/>
    <n v="252"/>
    <n v="1597.68"/>
    <n v="6.34"/>
    <n v="5139"/>
    <n v="27853.38"/>
    <n v="5.42"/>
    <n v="498"/>
    <n v="3550.74"/>
    <n v="7.13"/>
    <n v="9183"/>
    <n v="43443.78"/>
    <x v="2"/>
    <x v="2"/>
    <n v="4.7308918654034624"/>
    <s v="Product3"/>
    <x v="0"/>
    <s v="Growth Year"/>
  </r>
  <r>
    <n v="3455"/>
    <d v="2019-12-04T00:00:00"/>
    <x v="9"/>
    <x v="6"/>
    <x v="6"/>
    <n v="3440"/>
    <n v="10904.8"/>
    <n v="3.17"/>
    <n v="1689"/>
    <n v="10708.26"/>
    <n v="6.34"/>
    <n v="5387"/>
    <n v="29197.54"/>
    <n v="5.42"/>
    <n v="1840"/>
    <n v="13119.2"/>
    <n v="7.1300000000000008"/>
    <n v="12356"/>
    <n v="63929.8"/>
    <x v="2"/>
    <x v="3"/>
    <n v="5.1739883457429592"/>
    <s v="Product3"/>
    <x v="0"/>
    <s v="Growth Year"/>
  </r>
  <r>
    <n v="3456"/>
    <d v="2019-12-05T00:00:00"/>
    <x v="9"/>
    <x v="6"/>
    <x v="6"/>
    <n v="6473"/>
    <n v="20519.41"/>
    <n v="3.17"/>
    <n v="3932"/>
    <n v="24928.880000000001"/>
    <n v="6.34"/>
    <n v="4552"/>
    <n v="24671.84"/>
    <n v="5.42"/>
    <n v="711"/>
    <n v="5069.43"/>
    <n v="7.1300000000000008"/>
    <n v="15668"/>
    <n v="75189.56"/>
    <x v="2"/>
    <x v="4"/>
    <n v="4.7989251978555014"/>
    <s v="Product2"/>
    <x v="2"/>
    <s v="Growth Year"/>
  </r>
  <r>
    <n v="3457"/>
    <d v="2019-12-06T00:00:00"/>
    <x v="9"/>
    <x v="6"/>
    <x v="6"/>
    <n v="2084"/>
    <n v="6606.28"/>
    <n v="3.17"/>
    <n v="2593"/>
    <n v="16439.62"/>
    <n v="6.34"/>
    <n v="4904"/>
    <n v="26579.68"/>
    <n v="5.42"/>
    <n v="635"/>
    <n v="4527.55"/>
    <n v="7.13"/>
    <n v="10216"/>
    <n v="54153.13"/>
    <x v="2"/>
    <x v="5"/>
    <n v="5.3008153876272512"/>
    <s v="Product3"/>
    <x v="0"/>
    <s v="Growth Year"/>
  </r>
  <r>
    <n v="3458"/>
    <d v="2019-12-07T00:00:00"/>
    <x v="9"/>
    <x v="6"/>
    <x v="6"/>
    <n v="3537"/>
    <n v="11212.29"/>
    <n v="3.17"/>
    <n v="3956"/>
    <n v="25081.040000000001"/>
    <n v="6.34"/>
    <n v="1734"/>
    <n v="9398.2800000000007"/>
    <n v="5.4200000000000008"/>
    <n v="1507"/>
    <n v="10744.91"/>
    <n v="7.13"/>
    <n v="10734"/>
    <n v="56436.52"/>
    <x v="2"/>
    <x v="6"/>
    <n v="5.2577343022172531"/>
    <s v="Product2"/>
    <x v="0"/>
    <s v="Growth Year"/>
  </r>
  <r>
    <n v="3459"/>
    <d v="2019-12-08T00:00:00"/>
    <x v="9"/>
    <x v="6"/>
    <x v="6"/>
    <n v="5910"/>
    <n v="18734.7"/>
    <n v="3.17"/>
    <n v="1224"/>
    <n v="7760.16"/>
    <n v="6.34"/>
    <n v="5705"/>
    <n v="30921.1"/>
    <n v="5.42"/>
    <n v="1473"/>
    <n v="10502.49"/>
    <n v="7.13"/>
    <n v="14312"/>
    <n v="67918.45"/>
    <x v="2"/>
    <x v="0"/>
    <n v="4.745559670206819"/>
    <s v="Product3"/>
    <x v="0"/>
    <s v="Growth Year"/>
  </r>
  <r>
    <n v="3460"/>
    <d v="2019-12-09T00:00:00"/>
    <x v="9"/>
    <x v="6"/>
    <x v="6"/>
    <n v="7202"/>
    <n v="22830.34"/>
    <n v="3.17"/>
    <n v="2162"/>
    <n v="13707.08"/>
    <n v="6.34"/>
    <n v="2483"/>
    <n v="13457.86"/>
    <n v="5.42"/>
    <n v="825"/>
    <n v="5882.25"/>
    <n v="7.13"/>
    <n v="12672"/>
    <n v="55877.53"/>
    <x v="2"/>
    <x v="1"/>
    <n v="4.4095273042929293"/>
    <s v="Product1"/>
    <x v="0"/>
    <s v="Growth Year"/>
  </r>
  <r>
    <n v="3461"/>
    <d v="2019-12-10T00:00:00"/>
    <x v="9"/>
    <x v="6"/>
    <x v="6"/>
    <n v="6606"/>
    <n v="20941.02"/>
    <n v="3.17"/>
    <n v="2073"/>
    <n v="13142.82"/>
    <n v="6.34"/>
    <n v="768"/>
    <n v="4162.5600000000004"/>
    <n v="5.4200000000000008"/>
    <n v="357"/>
    <n v="2545.41"/>
    <n v="7.13"/>
    <n v="9804"/>
    <n v="40791.81"/>
    <x v="2"/>
    <x v="2"/>
    <n v="4.1607313341493262"/>
    <s v="Product1"/>
    <x v="0"/>
    <s v="Growth Year"/>
  </r>
  <r>
    <n v="3462"/>
    <d v="2019-12-11T00:00:00"/>
    <x v="9"/>
    <x v="6"/>
    <x v="6"/>
    <n v="1907"/>
    <n v="6045.19"/>
    <n v="3.17"/>
    <n v="1854"/>
    <n v="11754.36"/>
    <n v="6.3400000000000007"/>
    <n v="5297"/>
    <n v="28709.74"/>
    <n v="5.42"/>
    <n v="1300"/>
    <n v="9269"/>
    <n v="7.13"/>
    <n v="10358"/>
    <n v="55778.29"/>
    <x v="2"/>
    <x v="3"/>
    <n v="5.385044410117783"/>
    <s v="Product3"/>
    <x v="0"/>
    <s v="Growth Year"/>
  </r>
  <r>
    <n v="3463"/>
    <d v="2019-12-12T00:00:00"/>
    <x v="9"/>
    <x v="6"/>
    <x v="6"/>
    <n v="3805"/>
    <n v="12061.85"/>
    <n v="3.17"/>
    <n v="2837"/>
    <n v="17986.580000000002"/>
    <n v="6.3400000000000007"/>
    <n v="2725"/>
    <n v="14769.5"/>
    <n v="5.42"/>
    <n v="1202"/>
    <n v="8570.26"/>
    <n v="7.13"/>
    <n v="10569"/>
    <n v="53388.19"/>
    <x v="2"/>
    <x v="4"/>
    <n v="5.0513946447156783"/>
    <s v="Product2"/>
    <x v="0"/>
    <s v="Growth Year"/>
  </r>
  <r>
    <n v="3464"/>
    <d v="2019-12-13T00:00:00"/>
    <x v="9"/>
    <x v="6"/>
    <x v="6"/>
    <n v="5068"/>
    <n v="16065.56"/>
    <n v="3.17"/>
    <n v="543"/>
    <n v="3442.62"/>
    <n v="6.34"/>
    <n v="995"/>
    <n v="5392.9"/>
    <n v="5.42"/>
    <n v="1467"/>
    <n v="10459.709999999999"/>
    <n v="7.129999999999999"/>
    <n v="8073"/>
    <n v="35360.79"/>
    <x v="2"/>
    <x v="5"/>
    <n v="4.3801300631735414"/>
    <s v="Product1"/>
    <x v="1"/>
    <s v="Growth Year"/>
  </r>
  <r>
    <n v="3465"/>
    <d v="2019-12-14T00:00:00"/>
    <x v="9"/>
    <x v="6"/>
    <x v="6"/>
    <n v="7709"/>
    <n v="24437.53"/>
    <n v="3.17"/>
    <n v="1270"/>
    <n v="8051.8"/>
    <n v="6.34"/>
    <n v="3467"/>
    <n v="18791.14"/>
    <n v="5.42"/>
    <n v="1942"/>
    <n v="13846.46"/>
    <n v="7.13"/>
    <n v="14388"/>
    <n v="65126.93"/>
    <x v="2"/>
    <x v="6"/>
    <n v="4.5264755351681956"/>
    <s v="Product1"/>
    <x v="0"/>
    <s v="Growth Year"/>
  </r>
  <r>
    <n v="3466"/>
    <d v="2019-12-15T00:00:00"/>
    <x v="9"/>
    <x v="6"/>
    <x v="6"/>
    <n v="3220"/>
    <n v="10207.4"/>
    <n v="3.17"/>
    <n v="3652"/>
    <n v="23153.68"/>
    <n v="6.34"/>
    <n v="4613"/>
    <n v="25002.46"/>
    <n v="5.42"/>
    <n v="1206"/>
    <n v="8598.7800000000007"/>
    <n v="7.1300000000000008"/>
    <n v="12691"/>
    <n v="66962.320000000007"/>
    <x v="2"/>
    <x v="0"/>
    <n v="5.2763627767709407"/>
    <s v="Product3"/>
    <x v="0"/>
    <s v="Growth Year"/>
  </r>
  <r>
    <n v="3467"/>
    <d v="2019-12-16T00:00:00"/>
    <x v="9"/>
    <x v="6"/>
    <x v="6"/>
    <n v="7075"/>
    <n v="22427.75"/>
    <n v="3.17"/>
    <n v="1340"/>
    <n v="8495.6"/>
    <n v="6.34"/>
    <n v="3841"/>
    <n v="20818.22"/>
    <n v="5.42"/>
    <n v="1435"/>
    <n v="10231.549999999999"/>
    <n v="7.13"/>
    <n v="13691"/>
    <n v="61973.120000000003"/>
    <x v="2"/>
    <x v="1"/>
    <n v="4.5265590533927398"/>
    <s v="Product1"/>
    <x v="0"/>
    <s v="Growth Year"/>
  </r>
  <r>
    <n v="3468"/>
    <d v="2019-12-17T00:00:00"/>
    <x v="9"/>
    <x v="6"/>
    <x v="6"/>
    <n v="1620"/>
    <n v="5135.3999999999996"/>
    <n v="3.17"/>
    <n v="2963"/>
    <n v="18785.419999999998"/>
    <n v="6.339999999999999"/>
    <n v="3120"/>
    <n v="16910.400000000001"/>
    <n v="5.4200000000000008"/>
    <n v="1452"/>
    <n v="10352.76"/>
    <n v="7.13"/>
    <n v="9155"/>
    <n v="51183.98"/>
    <x v="2"/>
    <x v="2"/>
    <n v="5.5908225013653743"/>
    <s v="Product2"/>
    <x v="0"/>
    <s v="Growth Year"/>
  </r>
  <r>
    <n v="3469"/>
    <d v="2019-12-18T00:00:00"/>
    <x v="9"/>
    <x v="6"/>
    <x v="6"/>
    <n v="1134"/>
    <n v="3594.78"/>
    <n v="3.17"/>
    <n v="934"/>
    <n v="5921.56"/>
    <n v="6.3400000000000007"/>
    <n v="1262"/>
    <n v="6840.04"/>
    <n v="5.42"/>
    <n v="754"/>
    <n v="5376.02"/>
    <n v="7.1300000000000008"/>
    <n v="4084"/>
    <n v="21732.400000000001"/>
    <x v="2"/>
    <x v="3"/>
    <n v="5.3213516160626844"/>
    <s v="Product3"/>
    <x v="1"/>
    <s v="Growth Year"/>
  </r>
  <r>
    <n v="3470"/>
    <d v="2019-12-19T00:00:00"/>
    <x v="9"/>
    <x v="6"/>
    <x v="6"/>
    <n v="6986"/>
    <n v="22145.62"/>
    <n v="3.17"/>
    <n v="412"/>
    <n v="2612.08"/>
    <n v="6.34"/>
    <n v="5179"/>
    <n v="28070.18"/>
    <n v="5.42"/>
    <n v="871"/>
    <n v="6210.23"/>
    <n v="7.13"/>
    <n v="13448"/>
    <n v="59038.11"/>
    <x v="2"/>
    <x v="4"/>
    <n v="4.390103361094587"/>
    <s v="Product3"/>
    <x v="0"/>
    <s v="Growth Year"/>
  </r>
  <r>
    <n v="3471"/>
    <d v="2019-12-20T00:00:00"/>
    <x v="9"/>
    <x v="6"/>
    <x v="6"/>
    <n v="7652"/>
    <n v="24256.84"/>
    <n v="3.17"/>
    <n v="1485"/>
    <n v="9414.9"/>
    <n v="6.34"/>
    <n v="2661"/>
    <n v="14422.62"/>
    <n v="5.42"/>
    <n v="899"/>
    <n v="6409.87"/>
    <n v="7.13"/>
    <n v="12697"/>
    <n v="54504.23"/>
    <x v="2"/>
    <x v="5"/>
    <n v="4.2926856737812082"/>
    <s v="Product1"/>
    <x v="0"/>
    <s v="Growth Year"/>
  </r>
  <r>
    <n v="3472"/>
    <d v="2019-12-21T00:00:00"/>
    <x v="9"/>
    <x v="6"/>
    <x v="6"/>
    <n v="5308"/>
    <n v="16826.36"/>
    <n v="3.17"/>
    <n v="3408"/>
    <n v="21606.720000000001"/>
    <n v="6.3400000000000007"/>
    <n v="2721"/>
    <n v="14747.82"/>
    <n v="5.42"/>
    <n v="1262"/>
    <n v="8998.06"/>
    <n v="7.13"/>
    <n v="12699"/>
    <n v="62178.96"/>
    <x v="2"/>
    <x v="6"/>
    <n v="4.896366643042759"/>
    <s v="Product2"/>
    <x v="0"/>
    <s v="Growth Year"/>
  </r>
  <r>
    <n v="3473"/>
    <d v="2019-12-22T00:00:00"/>
    <x v="9"/>
    <x v="6"/>
    <x v="6"/>
    <n v="2579"/>
    <n v="8175.43"/>
    <n v="3.17"/>
    <n v="874"/>
    <n v="5541.16"/>
    <n v="6.34"/>
    <n v="1721"/>
    <n v="9327.82"/>
    <n v="5.42"/>
    <n v="1430"/>
    <n v="10195.9"/>
    <n v="7.13"/>
    <n v="6604"/>
    <n v="33240.31"/>
    <x v="2"/>
    <x v="0"/>
    <n v="5.0333600847970921"/>
    <s v="Product4"/>
    <x v="1"/>
    <s v="Growth Year"/>
  </r>
  <r>
    <n v="3474"/>
    <d v="2019-12-23T00:00:00"/>
    <x v="9"/>
    <x v="6"/>
    <x v="6"/>
    <n v="643"/>
    <n v="2038.31"/>
    <n v="3.17"/>
    <n v="3448"/>
    <n v="21860.32"/>
    <n v="6.34"/>
    <n v="5912"/>
    <n v="32043.040000000001"/>
    <n v="5.42"/>
    <n v="1991"/>
    <n v="14195.83"/>
    <n v="7.13"/>
    <n v="11994"/>
    <n v="70137.5"/>
    <x v="2"/>
    <x v="1"/>
    <n v="5.8477155244288808"/>
    <s v="Product3"/>
    <x v="2"/>
    <s v="Growth Year"/>
  </r>
  <r>
    <n v="3475"/>
    <d v="2019-12-24T00:00:00"/>
    <x v="9"/>
    <x v="6"/>
    <x v="6"/>
    <n v="6087"/>
    <n v="19295.79"/>
    <n v="3.17"/>
    <n v="3459"/>
    <n v="21930.06"/>
    <n v="6.3400000000000007"/>
    <n v="681"/>
    <n v="3691.02"/>
    <n v="5.42"/>
    <n v="1568"/>
    <n v="11179.84"/>
    <n v="7.13"/>
    <n v="11795"/>
    <n v="56096.71"/>
    <x v="2"/>
    <x v="2"/>
    <n v="4.7559737176769818"/>
    <s v="Product2"/>
    <x v="0"/>
    <s v="Growth Year"/>
  </r>
  <r>
    <n v="3476"/>
    <d v="2019-12-25T00:00:00"/>
    <x v="9"/>
    <x v="6"/>
    <x v="6"/>
    <n v="4155"/>
    <n v="13171.35"/>
    <n v="3.17"/>
    <n v="972"/>
    <n v="6162.48"/>
    <n v="6.34"/>
    <n v="2188"/>
    <n v="11858.96"/>
    <n v="5.42"/>
    <n v="308"/>
    <n v="2196.04"/>
    <n v="7.13"/>
    <n v="7623"/>
    <n v="33388.83"/>
    <x v="2"/>
    <x v="3"/>
    <n v="4.3800118063754434"/>
    <s v="Product1"/>
    <x v="1"/>
    <s v="Growth Year"/>
  </r>
  <r>
    <n v="3477"/>
    <d v="2019-12-26T00:00:00"/>
    <x v="9"/>
    <x v="6"/>
    <x v="6"/>
    <n v="3504"/>
    <n v="11107.68"/>
    <n v="3.17"/>
    <n v="1416"/>
    <n v="8977.44"/>
    <n v="6.3400000000000007"/>
    <n v="316"/>
    <n v="1712.72"/>
    <n v="5.42"/>
    <n v="404"/>
    <n v="2880.52"/>
    <n v="7.13"/>
    <n v="5640"/>
    <n v="24678.36"/>
    <x v="2"/>
    <x v="4"/>
    <n v="4.3755957446808509"/>
    <s v="Product1"/>
    <x v="1"/>
    <s v="Growth Year"/>
  </r>
  <r>
    <n v="3478"/>
    <d v="2019-12-27T00:00:00"/>
    <x v="9"/>
    <x v="6"/>
    <x v="6"/>
    <n v="5463"/>
    <n v="17317.71"/>
    <n v="3.17"/>
    <n v="2579"/>
    <n v="16350.86"/>
    <n v="6.34"/>
    <n v="1087"/>
    <n v="5891.54"/>
    <n v="5.42"/>
    <n v="1728"/>
    <n v="12320.64"/>
    <n v="7.13"/>
    <n v="10857"/>
    <n v="51880.75"/>
    <x v="2"/>
    <x v="5"/>
    <n v="4.778553007276412"/>
    <s v="Product1"/>
    <x v="0"/>
    <s v="Growth Year"/>
  </r>
  <r>
    <n v="3479"/>
    <d v="2019-12-28T00:00:00"/>
    <x v="9"/>
    <x v="6"/>
    <x v="6"/>
    <n v="1524"/>
    <n v="4831.08"/>
    <n v="3.17"/>
    <n v="2475"/>
    <n v="15691.5"/>
    <n v="6.34"/>
    <n v="815"/>
    <n v="4417.3"/>
    <n v="5.42"/>
    <n v="882"/>
    <n v="6288.66"/>
    <n v="7.13"/>
    <n v="5696"/>
    <n v="31228.54"/>
    <x v="2"/>
    <x v="6"/>
    <n v="5.4825386235955058"/>
    <s v="Product2"/>
    <x v="1"/>
    <s v="Growth Year"/>
  </r>
  <r>
    <n v="3480"/>
    <d v="2019-12-29T00:00:00"/>
    <x v="9"/>
    <x v="6"/>
    <x v="6"/>
    <n v="1833"/>
    <n v="5810.61"/>
    <n v="3.17"/>
    <n v="502"/>
    <n v="3182.68"/>
    <n v="6.34"/>
    <n v="4087"/>
    <n v="22151.54"/>
    <n v="5.42"/>
    <n v="1249"/>
    <n v="8905.3700000000008"/>
    <n v="7.1300000000000008"/>
    <n v="7671"/>
    <n v="40050.199999999997"/>
    <x v="2"/>
    <x v="0"/>
    <n v="5.2209881371398774"/>
    <s v="Product3"/>
    <x v="0"/>
    <s v="Growth Year"/>
  </r>
  <r>
    <n v="3481"/>
    <d v="2019-12-30T00:00:00"/>
    <x v="9"/>
    <x v="6"/>
    <x v="6"/>
    <n v="2749"/>
    <n v="8714.33"/>
    <n v="3.17"/>
    <n v="3718"/>
    <n v="23572.12"/>
    <n v="6.34"/>
    <n v="5518"/>
    <n v="29907.56"/>
    <n v="5.42"/>
    <n v="854"/>
    <n v="6089.02"/>
    <n v="7.1300000000000008"/>
    <n v="12839"/>
    <n v="68283.03"/>
    <x v="2"/>
    <x v="1"/>
    <n v="5.3184071968221822"/>
    <s v="Product3"/>
    <x v="0"/>
    <s v="Growth Year"/>
  </r>
  <r>
    <n v="3482"/>
    <d v="2020-01-01T00:00:00"/>
    <x v="10"/>
    <x v="7"/>
    <x v="7"/>
    <n v="2498"/>
    <n v="7918.66"/>
    <n v="3.17"/>
    <n v="1079"/>
    <n v="6840.86"/>
    <n v="6.34"/>
    <n v="2247"/>
    <n v="12178.74"/>
    <n v="5.42"/>
    <n v="1529"/>
    <n v="10901.77"/>
    <n v="7.13"/>
    <n v="7353"/>
    <n v="37840.03"/>
    <x v="3"/>
    <x v="3"/>
    <n v="5.1462029103767168"/>
    <s v="Product3"/>
    <x v="1"/>
    <s v="Growth Year"/>
  </r>
  <r>
    <n v="3483"/>
    <d v="2020-01-02T00:00:00"/>
    <x v="10"/>
    <x v="7"/>
    <x v="7"/>
    <n v="2434"/>
    <n v="7715.78"/>
    <n v="3.17"/>
    <n v="3491"/>
    <n v="22132.94"/>
    <n v="6.34"/>
    <n v="5493"/>
    <n v="29772.06"/>
    <n v="5.42"/>
    <n v="1418"/>
    <n v="10110.34"/>
    <n v="7.13"/>
    <n v="12836"/>
    <n v="69731.12"/>
    <x v="3"/>
    <x v="4"/>
    <n v="5.4324649423496414"/>
    <s v="Product3"/>
    <x v="0"/>
    <s v="Growth Year"/>
  </r>
  <r>
    <n v="3484"/>
    <d v="2020-01-03T00:00:00"/>
    <x v="10"/>
    <x v="7"/>
    <x v="7"/>
    <n v="5435"/>
    <n v="17228.95"/>
    <n v="3.17"/>
    <n v="2164"/>
    <n v="13719.76"/>
    <n v="6.34"/>
    <n v="3695"/>
    <n v="20026.900000000001"/>
    <n v="5.4200000000000008"/>
    <n v="1589"/>
    <n v="11329.57"/>
    <n v="7.13"/>
    <n v="12883"/>
    <n v="62305.18"/>
    <x v="3"/>
    <x v="5"/>
    <n v="4.8362322440425363"/>
    <s v="Product3"/>
    <x v="0"/>
    <s v="Growth Year"/>
  </r>
  <r>
    <n v="3485"/>
    <d v="2020-01-04T00:00:00"/>
    <x v="10"/>
    <x v="7"/>
    <x v="7"/>
    <n v="4814"/>
    <n v="15260.38"/>
    <n v="3.17"/>
    <n v="3877"/>
    <n v="24580.18"/>
    <n v="6.34"/>
    <n v="3505"/>
    <n v="18997.099999999999"/>
    <n v="5.42"/>
    <n v="837"/>
    <n v="5967.81"/>
    <n v="7.1300000000000008"/>
    <n v="13033"/>
    <n v="64805.47"/>
    <x v="3"/>
    <x v="6"/>
    <n v="4.9724138724775573"/>
    <s v="Product2"/>
    <x v="0"/>
    <s v="Growth Year"/>
  </r>
  <r>
    <n v="3486"/>
    <d v="2020-01-05T00:00:00"/>
    <x v="10"/>
    <x v="7"/>
    <x v="7"/>
    <n v="7001"/>
    <n v="22193.17"/>
    <n v="3.17"/>
    <n v="1635"/>
    <n v="10365.9"/>
    <n v="6.34"/>
    <n v="2654"/>
    <n v="14384.68"/>
    <n v="5.42"/>
    <n v="404"/>
    <n v="2880.52"/>
    <n v="7.13"/>
    <n v="11694"/>
    <n v="49824.27"/>
    <x v="3"/>
    <x v="0"/>
    <n v="4.2606695741405849"/>
    <s v="Product1"/>
    <x v="0"/>
    <s v="Growth Year"/>
  </r>
  <r>
    <n v="3487"/>
    <d v="2020-01-06T00:00:00"/>
    <x v="10"/>
    <x v="7"/>
    <x v="7"/>
    <n v="1770"/>
    <n v="5610.9"/>
    <n v="3.17"/>
    <n v="1713"/>
    <n v="10860.42"/>
    <n v="6.34"/>
    <n v="1131"/>
    <n v="6130.02"/>
    <n v="5.4200000000000008"/>
    <n v="1013"/>
    <n v="7222.69"/>
    <n v="7.13"/>
    <n v="5627"/>
    <n v="29824.03"/>
    <x v="3"/>
    <x v="1"/>
    <n v="5.300165274569042"/>
    <s v="Product2"/>
    <x v="1"/>
    <s v="Growth Year"/>
  </r>
  <r>
    <n v="3488"/>
    <d v="2020-01-07T00:00:00"/>
    <x v="10"/>
    <x v="7"/>
    <x v="7"/>
    <n v="2703"/>
    <n v="8568.51"/>
    <n v="3.17"/>
    <n v="2244"/>
    <n v="14226.96"/>
    <n v="6.34"/>
    <n v="5962"/>
    <n v="32314.04"/>
    <n v="5.42"/>
    <n v="306"/>
    <n v="2181.7800000000002"/>
    <n v="7.1300000000000008"/>
    <n v="11215"/>
    <n v="57291.29"/>
    <x v="3"/>
    <x v="2"/>
    <n v="5.1084520731163625"/>
    <s v="Product3"/>
    <x v="0"/>
    <s v="Growth Year"/>
  </r>
  <r>
    <n v="3489"/>
    <d v="2020-01-08T00:00:00"/>
    <x v="10"/>
    <x v="7"/>
    <x v="7"/>
    <n v="7443"/>
    <n v="23594.31"/>
    <n v="3.17"/>
    <n v="1892"/>
    <n v="11995.28"/>
    <n v="6.3400000000000007"/>
    <n v="5944"/>
    <n v="32216.48"/>
    <n v="5.42"/>
    <n v="1668"/>
    <n v="11892.84"/>
    <n v="7.13"/>
    <n v="16947"/>
    <n v="79698.91"/>
    <x v="3"/>
    <x v="3"/>
    <n v="4.7028329497846233"/>
    <s v="Product3"/>
    <x v="2"/>
    <s v="Growth Year"/>
  </r>
  <r>
    <n v="3490"/>
    <d v="2020-01-09T00:00:00"/>
    <x v="10"/>
    <x v="7"/>
    <x v="7"/>
    <n v="7778"/>
    <n v="24656.26"/>
    <n v="3.17"/>
    <n v="2210"/>
    <n v="14011.4"/>
    <n v="6.34"/>
    <n v="1810"/>
    <n v="9810.2000000000007"/>
    <n v="5.4200000000000008"/>
    <n v="1321"/>
    <n v="9418.73"/>
    <n v="7.13"/>
    <n v="13119"/>
    <n v="57896.59"/>
    <x v="3"/>
    <x v="4"/>
    <n v="4.4131862184617727"/>
    <s v="Product1"/>
    <x v="0"/>
    <s v="Growth Year"/>
  </r>
  <r>
    <n v="3491"/>
    <d v="2020-01-10T00:00:00"/>
    <x v="10"/>
    <x v="7"/>
    <x v="7"/>
    <n v="3383"/>
    <n v="10724.11"/>
    <n v="3.17"/>
    <n v="3487"/>
    <n v="22107.58"/>
    <n v="6.3400000000000007"/>
    <n v="4651"/>
    <n v="25208.42"/>
    <n v="5.42"/>
    <n v="377"/>
    <n v="2688.01"/>
    <n v="7.1300000000000008"/>
    <n v="11898"/>
    <n v="60728.12"/>
    <x v="3"/>
    <x v="5"/>
    <n v="5.1040611867540768"/>
    <s v="Product3"/>
    <x v="0"/>
    <s v="Growth Year"/>
  </r>
  <r>
    <n v="3492"/>
    <d v="2020-01-11T00:00:00"/>
    <x v="10"/>
    <x v="7"/>
    <x v="7"/>
    <n v="2107"/>
    <n v="6679.19"/>
    <n v="3.17"/>
    <n v="2175"/>
    <n v="13789.5"/>
    <n v="6.34"/>
    <n v="5681"/>
    <n v="30791.02"/>
    <n v="5.42"/>
    <n v="526"/>
    <n v="3750.38"/>
    <n v="7.13"/>
    <n v="10489"/>
    <n v="55010.09"/>
    <x v="3"/>
    <x v="6"/>
    <n v="5.2445504814567636"/>
    <s v="Product3"/>
    <x v="0"/>
    <s v="Growth Year"/>
  </r>
  <r>
    <n v="3493"/>
    <d v="2020-01-12T00:00:00"/>
    <x v="10"/>
    <x v="7"/>
    <x v="7"/>
    <n v="2895"/>
    <n v="9177.15"/>
    <n v="3.17"/>
    <n v="1836"/>
    <n v="11640.24"/>
    <n v="6.34"/>
    <n v="5545"/>
    <n v="30053.9"/>
    <n v="5.42"/>
    <n v="1736"/>
    <n v="12377.68"/>
    <n v="7.13"/>
    <n v="12012"/>
    <n v="63248.97"/>
    <x v="3"/>
    <x v="0"/>
    <n v="5.2654820179820181"/>
    <s v="Product3"/>
    <x v="0"/>
    <s v="Growth Year"/>
  </r>
  <r>
    <n v="3494"/>
    <d v="2020-01-13T00:00:00"/>
    <x v="10"/>
    <x v="7"/>
    <x v="7"/>
    <n v="452"/>
    <n v="1432.84"/>
    <n v="3.17"/>
    <n v="712"/>
    <n v="4514.08"/>
    <n v="6.34"/>
    <n v="3102"/>
    <n v="16812.84"/>
    <n v="5.42"/>
    <n v="1568"/>
    <n v="11179.84"/>
    <n v="7.13"/>
    <n v="5834"/>
    <n v="33939.599999999999"/>
    <x v="3"/>
    <x v="1"/>
    <n v="5.8175522797394583"/>
    <s v="Product3"/>
    <x v="1"/>
    <s v="Growth Year"/>
  </r>
  <r>
    <n v="3495"/>
    <d v="2020-01-14T00:00:00"/>
    <x v="10"/>
    <x v="7"/>
    <x v="7"/>
    <n v="3093"/>
    <n v="9804.81"/>
    <n v="3.17"/>
    <n v="3147"/>
    <n v="19951.98"/>
    <n v="6.34"/>
    <n v="3389"/>
    <n v="18368.38"/>
    <n v="5.42"/>
    <n v="1937"/>
    <n v="13810.81"/>
    <n v="7.13"/>
    <n v="11566"/>
    <n v="61935.98"/>
    <x v="3"/>
    <x v="2"/>
    <n v="5.355004323015736"/>
    <s v="Product2"/>
    <x v="0"/>
    <s v="Growth Year"/>
  </r>
  <r>
    <n v="3496"/>
    <d v="2020-01-15T00:00:00"/>
    <x v="10"/>
    <x v="7"/>
    <x v="7"/>
    <n v="6286"/>
    <n v="19926.62"/>
    <n v="3.17"/>
    <n v="3640"/>
    <n v="23077.599999999999"/>
    <n v="6.34"/>
    <n v="3703"/>
    <n v="20070.259999999998"/>
    <n v="5.42"/>
    <n v="1148"/>
    <n v="8185.24"/>
    <n v="7.13"/>
    <n v="14777"/>
    <n v="71259.72"/>
    <x v="3"/>
    <x v="3"/>
    <n v="4.822340123164377"/>
    <s v="Product2"/>
    <x v="2"/>
    <s v="Growth Year"/>
  </r>
  <r>
    <n v="3497"/>
    <d v="2020-01-16T00:00:00"/>
    <x v="10"/>
    <x v="7"/>
    <x v="7"/>
    <n v="1061"/>
    <n v="3363.37"/>
    <n v="3.17"/>
    <n v="3803"/>
    <n v="24111.02"/>
    <n v="6.34"/>
    <n v="4851"/>
    <n v="26292.42"/>
    <n v="5.42"/>
    <n v="1657"/>
    <n v="11814.41"/>
    <n v="7.13"/>
    <n v="11372"/>
    <n v="65581.22"/>
    <x v="3"/>
    <x v="4"/>
    <n v="5.766902919451284"/>
    <s v="Product3"/>
    <x v="0"/>
    <s v="Growth Year"/>
  </r>
  <r>
    <n v="3498"/>
    <d v="2020-01-17T00:00:00"/>
    <x v="10"/>
    <x v="7"/>
    <x v="7"/>
    <n v="6606"/>
    <n v="20941.02"/>
    <n v="3.17"/>
    <n v="3959"/>
    <n v="25100.06"/>
    <n v="6.3400000000000007"/>
    <n v="5693"/>
    <n v="30856.06"/>
    <n v="5.42"/>
    <n v="1732"/>
    <n v="12349.16"/>
    <n v="7.13"/>
    <n v="17990"/>
    <n v="89246.3"/>
    <x v="3"/>
    <x v="5"/>
    <n v="4.9608838243468592"/>
    <s v="Product3"/>
    <x v="2"/>
    <s v="Growth Year"/>
  </r>
  <r>
    <n v="3499"/>
    <d v="2020-01-18T00:00:00"/>
    <x v="10"/>
    <x v="7"/>
    <x v="7"/>
    <n v="3888"/>
    <n v="12324.96"/>
    <n v="3.17"/>
    <n v="1576"/>
    <n v="9991.84"/>
    <n v="6.34"/>
    <n v="893"/>
    <n v="4840.0600000000004"/>
    <n v="5.4200000000000008"/>
    <n v="949"/>
    <n v="6766.37"/>
    <n v="7.13"/>
    <n v="7306"/>
    <n v="33923.230000000003"/>
    <x v="3"/>
    <x v="6"/>
    <n v="4.6432014782370663"/>
    <s v="Product1"/>
    <x v="1"/>
    <s v="Growth Year"/>
  </r>
  <r>
    <n v="3500"/>
    <d v="2020-01-19T00:00:00"/>
    <x v="10"/>
    <x v="7"/>
    <x v="7"/>
    <n v="704"/>
    <n v="2231.6799999999998"/>
    <n v="3.17"/>
    <n v="2525"/>
    <n v="16008.5"/>
    <n v="6.34"/>
    <n v="675"/>
    <n v="3658.5"/>
    <n v="5.42"/>
    <n v="1524"/>
    <n v="10866.12"/>
    <n v="7.1300000000000008"/>
    <n v="5428"/>
    <n v="32764.799999999999"/>
    <x v="3"/>
    <x v="0"/>
    <n v="6.0362564480471628"/>
    <s v="Product2"/>
    <x v="1"/>
    <s v="Growth Year"/>
  </r>
  <r>
    <n v="3501"/>
    <d v="2020-01-20T00:00:00"/>
    <x v="10"/>
    <x v="7"/>
    <x v="7"/>
    <n v="4506"/>
    <n v="14284.02"/>
    <n v="3.17"/>
    <n v="2345"/>
    <n v="14867.3"/>
    <n v="6.34"/>
    <n v="1354"/>
    <n v="7338.68"/>
    <n v="5.42"/>
    <n v="1671"/>
    <n v="11914.23"/>
    <n v="7.13"/>
    <n v="9876"/>
    <n v="48404.23"/>
    <x v="3"/>
    <x v="1"/>
    <n v="4.9011978533819365"/>
    <s v="Product2"/>
    <x v="0"/>
    <s v="Growth Year"/>
  </r>
  <r>
    <n v="3502"/>
    <d v="2020-01-21T00:00:00"/>
    <x v="10"/>
    <x v="7"/>
    <x v="7"/>
    <n v="455"/>
    <n v="1442.35"/>
    <n v="3.17"/>
    <n v="742"/>
    <n v="4704.28"/>
    <n v="6.34"/>
    <n v="5525"/>
    <n v="29945.5"/>
    <n v="5.42"/>
    <n v="1078"/>
    <n v="7686.14"/>
    <n v="7.13"/>
    <n v="7800"/>
    <n v="43778.27"/>
    <x v="3"/>
    <x v="2"/>
    <n v="5.6125987179487176"/>
    <s v="Product3"/>
    <x v="0"/>
    <s v="Growth Year"/>
  </r>
  <r>
    <n v="3503"/>
    <d v="2020-01-22T00:00:00"/>
    <x v="10"/>
    <x v="7"/>
    <x v="7"/>
    <n v="6780"/>
    <n v="21492.6"/>
    <n v="3.17"/>
    <n v="2331"/>
    <n v="14778.54"/>
    <n v="6.3400000000000007"/>
    <n v="2966"/>
    <n v="16075.72"/>
    <n v="5.42"/>
    <n v="709"/>
    <n v="5055.17"/>
    <n v="7.13"/>
    <n v="12786"/>
    <n v="57402.03"/>
    <x v="3"/>
    <x v="3"/>
    <n v="4.4894439230408256"/>
    <s v="Product1"/>
    <x v="0"/>
    <s v="Growth Year"/>
  </r>
  <r>
    <n v="3504"/>
    <d v="2020-01-23T00:00:00"/>
    <x v="10"/>
    <x v="7"/>
    <x v="7"/>
    <n v="1953"/>
    <n v="6191.01"/>
    <n v="3.17"/>
    <n v="1543"/>
    <n v="9782.6200000000008"/>
    <n v="6.3400000000000007"/>
    <n v="2207"/>
    <n v="11961.94"/>
    <n v="5.42"/>
    <n v="557"/>
    <n v="3971.41"/>
    <n v="7.13"/>
    <n v="6260"/>
    <n v="31906.98"/>
    <x v="3"/>
    <x v="4"/>
    <n v="5.0969616613418527"/>
    <s v="Product3"/>
    <x v="1"/>
    <s v="Growth Year"/>
  </r>
  <r>
    <n v="3505"/>
    <d v="2020-01-24T00:00:00"/>
    <x v="10"/>
    <x v="7"/>
    <x v="7"/>
    <n v="1913"/>
    <n v="6064.21"/>
    <n v="3.17"/>
    <n v="1001"/>
    <n v="6346.34"/>
    <n v="6.34"/>
    <n v="589"/>
    <n v="3192.38"/>
    <n v="5.42"/>
    <n v="1115"/>
    <n v="7949.95"/>
    <n v="7.13"/>
    <n v="4618"/>
    <n v="23552.880000000001"/>
    <x v="3"/>
    <x v="5"/>
    <n v="5.1002338674750973"/>
    <s v="Product4"/>
    <x v="1"/>
    <s v="Growth Year"/>
  </r>
  <r>
    <n v="3506"/>
    <d v="2020-01-25T00:00:00"/>
    <x v="10"/>
    <x v="7"/>
    <x v="7"/>
    <n v="6606"/>
    <n v="20941.02"/>
    <n v="3.17"/>
    <n v="3458"/>
    <n v="21923.72"/>
    <n v="6.3400000000000007"/>
    <n v="4380"/>
    <n v="23739.599999999999"/>
    <n v="5.42"/>
    <n v="1967"/>
    <n v="14024.71"/>
    <n v="7.13"/>
    <n v="16411"/>
    <n v="80629.05"/>
    <x v="3"/>
    <x v="6"/>
    <n v="4.913110109073183"/>
    <s v="Product3"/>
    <x v="2"/>
    <s v="Growth Year"/>
  </r>
  <r>
    <n v="3507"/>
    <d v="2020-01-26T00:00:00"/>
    <x v="10"/>
    <x v="7"/>
    <x v="7"/>
    <n v="1093"/>
    <n v="3464.81"/>
    <n v="3.17"/>
    <n v="1118"/>
    <n v="7088.12"/>
    <n v="6.34"/>
    <n v="5493"/>
    <n v="29772.06"/>
    <n v="5.42"/>
    <n v="1783"/>
    <n v="12712.79"/>
    <n v="7.1300000000000008"/>
    <n v="9487"/>
    <n v="53037.78"/>
    <x v="3"/>
    <x v="0"/>
    <n v="5.5905744703278168"/>
    <s v="Product3"/>
    <x v="0"/>
    <s v="Growth Year"/>
  </r>
  <r>
    <n v="3508"/>
    <d v="2020-01-27T00:00:00"/>
    <x v="10"/>
    <x v="7"/>
    <x v="7"/>
    <n v="1577"/>
    <n v="4999.09"/>
    <n v="3.17"/>
    <n v="508"/>
    <n v="3220.72"/>
    <n v="6.34"/>
    <n v="342"/>
    <n v="1853.64"/>
    <n v="5.42"/>
    <n v="1614"/>
    <n v="11507.82"/>
    <n v="7.13"/>
    <n v="4041"/>
    <n v="21581.27"/>
    <x v="3"/>
    <x v="1"/>
    <n v="5.340576589952982"/>
    <s v="Product4"/>
    <x v="1"/>
    <s v="Growth Year"/>
  </r>
  <r>
    <n v="3509"/>
    <d v="2020-01-28T00:00:00"/>
    <x v="10"/>
    <x v="7"/>
    <x v="7"/>
    <n v="1239"/>
    <n v="3927.63"/>
    <n v="3.17"/>
    <n v="1393"/>
    <n v="8831.6200000000008"/>
    <n v="6.3400000000000007"/>
    <n v="5235"/>
    <n v="28373.7"/>
    <n v="5.42"/>
    <n v="914"/>
    <n v="6516.82"/>
    <n v="7.13"/>
    <n v="8781"/>
    <n v="47649.77"/>
    <x v="3"/>
    <x v="2"/>
    <n v="5.42646281744676"/>
    <s v="Product3"/>
    <x v="0"/>
    <s v="Growth Year"/>
  </r>
  <r>
    <n v="3510"/>
    <d v="2020-01-29T00:00:00"/>
    <x v="10"/>
    <x v="7"/>
    <x v="7"/>
    <n v="1121"/>
    <n v="3553.57"/>
    <n v="3.17"/>
    <n v="2911"/>
    <n v="18455.740000000002"/>
    <n v="6.3400000000000007"/>
    <n v="4972"/>
    <n v="26948.240000000002"/>
    <n v="5.42"/>
    <n v="1878"/>
    <n v="13390.14"/>
    <n v="7.13"/>
    <n v="10882"/>
    <n v="62347.69"/>
    <x v="3"/>
    <x v="3"/>
    <n v="5.729433008638118"/>
    <s v="Product3"/>
    <x v="0"/>
    <s v="Growth Year"/>
  </r>
  <r>
    <n v="3511"/>
    <d v="2020-01-30T00:00:00"/>
    <x v="10"/>
    <x v="7"/>
    <x v="7"/>
    <n v="2832"/>
    <n v="8977.44"/>
    <n v="3.17"/>
    <n v="674"/>
    <n v="4273.16"/>
    <n v="6.34"/>
    <n v="889"/>
    <n v="4818.38"/>
    <n v="5.42"/>
    <n v="942"/>
    <n v="6716.46"/>
    <n v="7.13"/>
    <n v="5337"/>
    <n v="24785.439999999999"/>
    <x v="3"/>
    <x v="4"/>
    <n v="4.6440771969271122"/>
    <s v="Product1"/>
    <x v="1"/>
    <s v="Growth Year"/>
  </r>
  <r>
    <n v="3512"/>
    <d v="2020-01-31T00:00:00"/>
    <x v="10"/>
    <x v="7"/>
    <x v="7"/>
    <n v="5632"/>
    <n v="17853.439999999999"/>
    <n v="3.17"/>
    <n v="3152"/>
    <n v="19983.68"/>
    <n v="6.34"/>
    <n v="1933"/>
    <n v="10476.86"/>
    <n v="5.42"/>
    <n v="1873"/>
    <n v="13354.49"/>
    <n v="7.13"/>
    <n v="12590"/>
    <n v="61668.47"/>
    <x v="3"/>
    <x v="5"/>
    <n v="4.8982104845115169"/>
    <s v="Product2"/>
    <x v="0"/>
    <s v="Growth Year"/>
  </r>
  <r>
    <n v="3513"/>
    <d v="2020-02-01T00:00:00"/>
    <x v="10"/>
    <x v="8"/>
    <x v="8"/>
    <n v="2619"/>
    <n v="8302.23"/>
    <n v="3.17"/>
    <n v="382"/>
    <n v="2421.88"/>
    <n v="6.34"/>
    <n v="5921"/>
    <n v="32091.82"/>
    <n v="5.42"/>
    <n v="1634"/>
    <n v="11650.42"/>
    <n v="7.13"/>
    <n v="10556"/>
    <n v="54466.35"/>
    <x v="3"/>
    <x v="6"/>
    <n v="5.1597527472527469"/>
    <s v="Product3"/>
    <x v="0"/>
    <s v="Growth Year"/>
  </r>
  <r>
    <n v="3514"/>
    <d v="2020-02-02T00:00:00"/>
    <x v="10"/>
    <x v="8"/>
    <x v="8"/>
    <n v="6938"/>
    <n v="21993.46"/>
    <n v="3.17"/>
    <n v="1372"/>
    <n v="8698.48"/>
    <n v="6.34"/>
    <n v="4973"/>
    <n v="26953.66"/>
    <n v="5.42"/>
    <n v="1472"/>
    <n v="10495.36"/>
    <n v="7.1300000000000008"/>
    <n v="14755"/>
    <n v="68140.960000000006"/>
    <x v="3"/>
    <x v="0"/>
    <n v="4.6181606235174524"/>
    <s v="Product3"/>
    <x v="0"/>
    <s v="Growth Year"/>
  </r>
  <r>
    <n v="3515"/>
    <d v="2020-02-03T00:00:00"/>
    <x v="10"/>
    <x v="8"/>
    <x v="8"/>
    <n v="494"/>
    <n v="1565.98"/>
    <n v="3.17"/>
    <n v="3290"/>
    <n v="20858.599999999999"/>
    <n v="6.34"/>
    <n v="1361"/>
    <n v="7376.62"/>
    <n v="5.42"/>
    <n v="478"/>
    <n v="3408.14"/>
    <n v="7.13"/>
    <n v="5623"/>
    <n v="33209.339999999997"/>
    <x v="3"/>
    <x v="1"/>
    <n v="5.9059825715810064"/>
    <s v="Product2"/>
    <x v="1"/>
    <s v="Growth Year"/>
  </r>
  <r>
    <n v="3516"/>
    <d v="2020-02-04T00:00:00"/>
    <x v="10"/>
    <x v="8"/>
    <x v="8"/>
    <n v="4816"/>
    <n v="15266.72"/>
    <n v="3.17"/>
    <n v="979"/>
    <n v="6206.86"/>
    <n v="6.34"/>
    <n v="4012"/>
    <n v="21745.040000000001"/>
    <n v="5.42"/>
    <n v="965"/>
    <n v="6880.45"/>
    <n v="7.13"/>
    <n v="10772"/>
    <n v="50099.07"/>
    <x v="3"/>
    <x v="2"/>
    <n v="4.6508605644262904"/>
    <s v="Product3"/>
    <x v="0"/>
    <s v="Growth Year"/>
  </r>
  <r>
    <n v="3517"/>
    <d v="2020-02-05T00:00:00"/>
    <x v="10"/>
    <x v="8"/>
    <x v="8"/>
    <n v="3047"/>
    <n v="9658.99"/>
    <n v="3.17"/>
    <n v="3854"/>
    <n v="24434.36"/>
    <n v="6.34"/>
    <n v="635"/>
    <n v="3441.7"/>
    <n v="5.42"/>
    <n v="1858"/>
    <n v="13247.54"/>
    <n v="7.1300000000000008"/>
    <n v="9394"/>
    <n v="50782.59"/>
    <x v="3"/>
    <x v="3"/>
    <n v="5.4058537364275061"/>
    <s v="Product2"/>
    <x v="0"/>
    <s v="Growth Year"/>
  </r>
  <r>
    <n v="3518"/>
    <d v="2020-02-06T00:00:00"/>
    <x v="10"/>
    <x v="8"/>
    <x v="8"/>
    <n v="3879"/>
    <n v="12296.43"/>
    <n v="3.17"/>
    <n v="2828"/>
    <n v="17929.52"/>
    <n v="6.34"/>
    <n v="3154"/>
    <n v="17094.68"/>
    <n v="5.42"/>
    <n v="1004"/>
    <n v="7158.52"/>
    <n v="7.1300000000000008"/>
    <n v="10865"/>
    <n v="54479.15"/>
    <x v="3"/>
    <x v="4"/>
    <n v="5.0141877588587205"/>
    <s v="Product2"/>
    <x v="0"/>
    <s v="Growth Year"/>
  </r>
  <r>
    <n v="3519"/>
    <d v="2020-02-07T00:00:00"/>
    <x v="10"/>
    <x v="8"/>
    <x v="8"/>
    <n v="1895"/>
    <n v="6007.15"/>
    <n v="3.17"/>
    <n v="331"/>
    <n v="2098.54"/>
    <n v="6.34"/>
    <n v="5348"/>
    <n v="28986.16"/>
    <n v="5.42"/>
    <n v="1283"/>
    <n v="9147.7900000000009"/>
    <n v="7.1300000000000008"/>
    <n v="8857"/>
    <n v="46239.64"/>
    <x v="3"/>
    <x v="5"/>
    <n v="5.2206887207858195"/>
    <s v="Product3"/>
    <x v="0"/>
    <s v="Growth Year"/>
  </r>
  <r>
    <n v="3520"/>
    <d v="2020-02-08T00:00:00"/>
    <x v="10"/>
    <x v="8"/>
    <x v="8"/>
    <n v="6725"/>
    <n v="21318.25"/>
    <n v="3.17"/>
    <n v="3720"/>
    <n v="23584.799999999999"/>
    <n v="6.34"/>
    <n v="5329"/>
    <n v="28883.18"/>
    <n v="5.42"/>
    <n v="1780"/>
    <n v="12691.4"/>
    <n v="7.13"/>
    <n v="17554"/>
    <n v="86477.63"/>
    <x v="3"/>
    <x v="6"/>
    <n v="4.9263774638259088"/>
    <s v="Product3"/>
    <x v="2"/>
    <s v="Growth Year"/>
  </r>
  <r>
    <n v="3521"/>
    <d v="2020-02-09T00:00:00"/>
    <x v="10"/>
    <x v="8"/>
    <x v="8"/>
    <n v="5009"/>
    <n v="15878.53"/>
    <n v="3.17"/>
    <n v="2752"/>
    <n v="17447.68"/>
    <n v="6.34"/>
    <n v="3296"/>
    <n v="17864.32"/>
    <n v="5.42"/>
    <n v="980"/>
    <n v="6987.4"/>
    <n v="7.13"/>
    <n v="12037"/>
    <n v="58177.93"/>
    <x v="3"/>
    <x v="0"/>
    <n v="4.833258286948575"/>
    <s v="Product3"/>
    <x v="0"/>
    <s v="Growth Year"/>
  </r>
  <r>
    <n v="3522"/>
    <d v="2020-02-10T00:00:00"/>
    <x v="10"/>
    <x v="8"/>
    <x v="8"/>
    <n v="1723"/>
    <n v="5461.91"/>
    <n v="3.17"/>
    <n v="3258"/>
    <n v="20655.72"/>
    <n v="6.3400000000000007"/>
    <n v="1305"/>
    <n v="7073.1"/>
    <n v="5.42"/>
    <n v="480"/>
    <n v="3422.4"/>
    <n v="7.13"/>
    <n v="6766"/>
    <n v="36613.129999999997"/>
    <x v="3"/>
    <x v="1"/>
    <n v="5.4113405261602123"/>
    <s v="Product2"/>
    <x v="1"/>
    <s v="Growth Year"/>
  </r>
  <r>
    <n v="3523"/>
    <d v="2020-02-11T00:00:00"/>
    <x v="10"/>
    <x v="8"/>
    <x v="8"/>
    <n v="1172"/>
    <n v="3715.24"/>
    <n v="3.17"/>
    <n v="1773"/>
    <n v="11240.82"/>
    <n v="6.34"/>
    <n v="1394"/>
    <n v="7555.48"/>
    <n v="5.42"/>
    <n v="1411"/>
    <n v="10060.43"/>
    <n v="7.13"/>
    <n v="5750"/>
    <n v="32571.97"/>
    <x v="3"/>
    <x v="2"/>
    <n v="5.6646904347826093"/>
    <s v="Product2"/>
    <x v="1"/>
    <s v="Growth Year"/>
  </r>
  <r>
    <n v="3524"/>
    <d v="2020-02-12T00:00:00"/>
    <x v="10"/>
    <x v="8"/>
    <x v="8"/>
    <n v="756"/>
    <n v="2396.52"/>
    <n v="3.17"/>
    <n v="434"/>
    <n v="2751.56"/>
    <n v="6.34"/>
    <n v="3832"/>
    <n v="20769.439999999999"/>
    <n v="5.42"/>
    <n v="485"/>
    <n v="3458.05"/>
    <n v="7.1300000000000008"/>
    <n v="5507"/>
    <n v="29375.57"/>
    <x v="3"/>
    <x v="3"/>
    <n v="5.3342237152714729"/>
    <s v="Product3"/>
    <x v="1"/>
    <s v="Growth Year"/>
  </r>
  <r>
    <n v="3525"/>
    <d v="2020-02-13T00:00:00"/>
    <x v="10"/>
    <x v="8"/>
    <x v="8"/>
    <n v="7929"/>
    <n v="25134.93"/>
    <n v="3.17"/>
    <n v="2606"/>
    <n v="16522.04"/>
    <n v="6.3400000000000007"/>
    <n v="4751"/>
    <n v="25750.42"/>
    <n v="5.42"/>
    <n v="604"/>
    <n v="4306.5200000000004"/>
    <n v="7.1300000000000008"/>
    <n v="15890"/>
    <n v="71713.91"/>
    <x v="3"/>
    <x v="4"/>
    <n v="4.5131472624292011"/>
    <s v="Product3"/>
    <x v="2"/>
    <s v="Growth Year"/>
  </r>
  <r>
    <n v="3526"/>
    <d v="2020-02-14T00:00:00"/>
    <x v="10"/>
    <x v="8"/>
    <x v="8"/>
    <n v="619"/>
    <n v="1962.23"/>
    <n v="3.17"/>
    <n v="1237"/>
    <n v="7842.58"/>
    <n v="6.34"/>
    <n v="259"/>
    <n v="1403.78"/>
    <n v="5.42"/>
    <n v="1688"/>
    <n v="12035.44"/>
    <n v="7.13"/>
    <n v="3803"/>
    <n v="23244.03"/>
    <x v="3"/>
    <x v="5"/>
    <n v="6.112024717328425"/>
    <s v="Product4"/>
    <x v="1"/>
    <s v="Growth Year"/>
  </r>
  <r>
    <n v="3527"/>
    <d v="2020-02-15T00:00:00"/>
    <x v="10"/>
    <x v="8"/>
    <x v="8"/>
    <n v="6967"/>
    <n v="22085.39"/>
    <n v="3.17"/>
    <n v="886"/>
    <n v="5617.24"/>
    <n v="6.34"/>
    <n v="5574"/>
    <n v="30211.08"/>
    <n v="5.42"/>
    <n v="1924"/>
    <n v="13718.12"/>
    <n v="7.1300000000000008"/>
    <n v="15351"/>
    <n v="71631.83"/>
    <x v="3"/>
    <x v="6"/>
    <n v="4.6662647384535214"/>
    <s v="Product3"/>
    <x v="2"/>
    <s v="Growth Year"/>
  </r>
  <r>
    <n v="3528"/>
    <d v="2020-02-16T00:00:00"/>
    <x v="10"/>
    <x v="8"/>
    <x v="8"/>
    <n v="3504"/>
    <n v="11107.68"/>
    <n v="3.17"/>
    <n v="1709"/>
    <n v="10835.06"/>
    <n v="6.34"/>
    <n v="4491"/>
    <n v="24341.22"/>
    <n v="5.42"/>
    <n v="1251"/>
    <n v="8919.6299999999992"/>
    <n v="7.129999999999999"/>
    <n v="10955"/>
    <n v="55203.59"/>
    <x v="3"/>
    <x v="0"/>
    <n v="5.0391227749885896"/>
    <s v="Product3"/>
    <x v="0"/>
    <s v="Growth Year"/>
  </r>
  <r>
    <n v="3529"/>
    <d v="2020-02-17T00:00:00"/>
    <x v="10"/>
    <x v="8"/>
    <x v="8"/>
    <n v="5156"/>
    <n v="16344.52"/>
    <n v="3.17"/>
    <n v="2546"/>
    <n v="16141.64"/>
    <n v="6.34"/>
    <n v="1817"/>
    <n v="9848.14"/>
    <n v="5.42"/>
    <n v="1564"/>
    <n v="11151.32"/>
    <n v="7.13"/>
    <n v="11083"/>
    <n v="53485.62"/>
    <x v="3"/>
    <x v="1"/>
    <n v="4.8259153658756659"/>
    <s v="Product1"/>
    <x v="0"/>
    <s v="Growth Year"/>
  </r>
  <r>
    <n v="3530"/>
    <d v="2020-02-18T00:00:00"/>
    <x v="10"/>
    <x v="8"/>
    <x v="8"/>
    <n v="4117"/>
    <n v="13050.89"/>
    <n v="3.17"/>
    <n v="2417"/>
    <n v="15323.78"/>
    <n v="6.34"/>
    <n v="5422"/>
    <n v="29387.24"/>
    <n v="5.42"/>
    <n v="1286"/>
    <n v="9169.18"/>
    <n v="7.13"/>
    <n v="13242"/>
    <n v="66931.09"/>
    <x v="3"/>
    <x v="2"/>
    <n v="5.0544547651412168"/>
    <s v="Product3"/>
    <x v="0"/>
    <s v="Growth Year"/>
  </r>
  <r>
    <n v="3531"/>
    <d v="2020-02-19T00:00:00"/>
    <x v="10"/>
    <x v="8"/>
    <x v="8"/>
    <n v="5746"/>
    <n v="18214.82"/>
    <n v="3.17"/>
    <n v="2558"/>
    <n v="16217.72"/>
    <n v="6.34"/>
    <n v="3745"/>
    <n v="20297.900000000001"/>
    <n v="5.4200000000000008"/>
    <n v="396"/>
    <n v="2823.48"/>
    <n v="7.13"/>
    <n v="12445"/>
    <n v="57553.919999999998"/>
    <x v="3"/>
    <x v="3"/>
    <n v="4.6246621132985135"/>
    <s v="Product3"/>
    <x v="0"/>
    <s v="Growth Year"/>
  </r>
  <r>
    <n v="3532"/>
    <d v="2020-02-20T00:00:00"/>
    <x v="10"/>
    <x v="8"/>
    <x v="8"/>
    <n v="1270"/>
    <n v="4025.9"/>
    <n v="3.17"/>
    <n v="889"/>
    <n v="5636.26"/>
    <n v="6.34"/>
    <n v="885"/>
    <n v="4796.7"/>
    <n v="5.42"/>
    <n v="274"/>
    <n v="1953.62"/>
    <n v="7.13"/>
    <n v="3318"/>
    <n v="16412.48"/>
    <x v="3"/>
    <x v="4"/>
    <n v="4.9464978902953582"/>
    <s v="Product2"/>
    <x v="1"/>
    <s v="Growth Year"/>
  </r>
  <r>
    <n v="3533"/>
    <d v="2020-02-21T00:00:00"/>
    <x v="10"/>
    <x v="8"/>
    <x v="8"/>
    <n v="5674"/>
    <n v="17986.580000000002"/>
    <n v="3.17"/>
    <n v="3189"/>
    <n v="20218.259999999998"/>
    <n v="6.34"/>
    <n v="3908"/>
    <n v="21181.360000000001"/>
    <n v="5.42"/>
    <n v="790"/>
    <n v="5632.7"/>
    <n v="7.13"/>
    <n v="13561"/>
    <n v="65018.9"/>
    <x v="3"/>
    <x v="5"/>
    <n v="4.7945505493695153"/>
    <s v="Product3"/>
    <x v="0"/>
    <s v="Growth Year"/>
  </r>
  <r>
    <n v="3534"/>
    <d v="2020-02-22T00:00:00"/>
    <x v="10"/>
    <x v="8"/>
    <x v="8"/>
    <n v="401"/>
    <n v="1271.17"/>
    <n v="3.17"/>
    <n v="390"/>
    <n v="2472.6"/>
    <n v="6.34"/>
    <n v="2803"/>
    <n v="15192.26"/>
    <n v="5.42"/>
    <n v="1736"/>
    <n v="12377.68"/>
    <n v="7.13"/>
    <n v="5330"/>
    <n v="31313.71"/>
    <x v="3"/>
    <x v="6"/>
    <n v="5.8749924953095682"/>
    <s v="Product3"/>
    <x v="1"/>
    <s v="Growth Year"/>
  </r>
  <r>
    <n v="3535"/>
    <d v="2020-02-23T00:00:00"/>
    <x v="10"/>
    <x v="8"/>
    <x v="8"/>
    <n v="6331"/>
    <n v="20069.27"/>
    <n v="3.17"/>
    <n v="2827"/>
    <n v="17923.18"/>
    <n v="6.34"/>
    <n v="3729"/>
    <n v="20211.18"/>
    <n v="5.42"/>
    <n v="1512"/>
    <n v="10780.56"/>
    <n v="7.13"/>
    <n v="14399"/>
    <n v="68984.19"/>
    <x v="3"/>
    <x v="0"/>
    <n v="4.7909014514896873"/>
    <s v="Product3"/>
    <x v="0"/>
    <s v="Growth Year"/>
  </r>
  <r>
    <n v="3536"/>
    <d v="2020-02-24T00:00:00"/>
    <x v="10"/>
    <x v="8"/>
    <x v="8"/>
    <n v="1292"/>
    <n v="4095.64"/>
    <n v="3.17"/>
    <n v="1671"/>
    <n v="10594.14"/>
    <n v="6.34"/>
    <n v="509"/>
    <n v="2758.78"/>
    <n v="5.4200000000000008"/>
    <n v="1917"/>
    <n v="13668.21"/>
    <n v="7.13"/>
    <n v="5389"/>
    <n v="31116.77"/>
    <x v="3"/>
    <x v="1"/>
    <n v="5.7741269252180372"/>
    <s v="Product4"/>
    <x v="1"/>
    <s v="Growth Year"/>
  </r>
  <r>
    <n v="3537"/>
    <d v="2020-02-25T00:00:00"/>
    <x v="10"/>
    <x v="8"/>
    <x v="8"/>
    <n v="4015"/>
    <n v="12727.55"/>
    <n v="3.17"/>
    <n v="3424"/>
    <n v="21708.16"/>
    <n v="6.34"/>
    <n v="4469"/>
    <n v="24221.98"/>
    <n v="5.42"/>
    <n v="1327"/>
    <n v="9461.51"/>
    <n v="7.13"/>
    <n v="13235"/>
    <n v="68119.199999999997"/>
    <x v="3"/>
    <x v="2"/>
    <n v="5.1468983755194557"/>
    <s v="Product3"/>
    <x v="0"/>
    <s v="Growth Year"/>
  </r>
  <r>
    <n v="3538"/>
    <d v="2020-02-26T00:00:00"/>
    <x v="10"/>
    <x v="8"/>
    <x v="8"/>
    <n v="4900"/>
    <n v="15533"/>
    <n v="3.17"/>
    <n v="357"/>
    <n v="2263.38"/>
    <n v="6.3400000000000007"/>
    <n v="3847"/>
    <n v="20850.740000000002"/>
    <n v="5.4200000000000008"/>
    <n v="853"/>
    <n v="6081.89"/>
    <n v="7.1300000000000008"/>
    <n v="9957"/>
    <n v="44729.01"/>
    <x v="3"/>
    <x v="3"/>
    <n v="4.4922175354022302"/>
    <s v="Product3"/>
    <x v="0"/>
    <s v="Growth Year"/>
  </r>
  <r>
    <n v="3539"/>
    <d v="2020-02-27T00:00:00"/>
    <x v="10"/>
    <x v="8"/>
    <x v="8"/>
    <n v="5431"/>
    <n v="17216.27"/>
    <n v="3.17"/>
    <n v="1357"/>
    <n v="8603.3799999999992"/>
    <n v="6.339999999999999"/>
    <n v="628"/>
    <n v="3403.76"/>
    <n v="5.42"/>
    <n v="1174"/>
    <n v="8370.6200000000008"/>
    <n v="7.1300000000000008"/>
    <n v="8590"/>
    <n v="37594.03"/>
    <x v="3"/>
    <x v="4"/>
    <n v="4.376487776484284"/>
    <s v="Product1"/>
    <x v="1"/>
    <s v="Growth Year"/>
  </r>
  <r>
    <n v="3540"/>
    <d v="2020-03-01T00:00:00"/>
    <x v="10"/>
    <x v="9"/>
    <x v="9"/>
    <n v="5057"/>
    <n v="16030.69"/>
    <n v="3.17"/>
    <n v="483"/>
    <n v="3062.22"/>
    <n v="6.34"/>
    <n v="4923"/>
    <n v="26682.66"/>
    <n v="5.42"/>
    <n v="1214"/>
    <n v="8655.82"/>
    <n v="7.13"/>
    <n v="11677"/>
    <n v="54431.39"/>
    <x v="3"/>
    <x v="0"/>
    <n v="4.661419028860152"/>
    <s v="Product3"/>
    <x v="0"/>
    <s v="Growth Year"/>
  </r>
  <r>
    <n v="3541"/>
    <d v="2020-03-02T00:00:00"/>
    <x v="10"/>
    <x v="9"/>
    <x v="9"/>
    <n v="5879"/>
    <n v="18636.43"/>
    <n v="3.17"/>
    <n v="2713"/>
    <n v="17200.419999999998"/>
    <n v="6.339999999999999"/>
    <n v="4782"/>
    <n v="25918.44"/>
    <n v="5.42"/>
    <n v="441"/>
    <n v="3144.33"/>
    <n v="7.13"/>
    <n v="13815"/>
    <n v="64899.62"/>
    <x v="3"/>
    <x v="1"/>
    <n v="4.6977647484618172"/>
    <s v="Product3"/>
    <x v="0"/>
    <s v="Growth Year"/>
  </r>
  <r>
    <n v="3542"/>
    <d v="2020-03-03T00:00:00"/>
    <x v="10"/>
    <x v="9"/>
    <x v="9"/>
    <n v="2149"/>
    <n v="6812.33"/>
    <n v="3.17"/>
    <n v="2217"/>
    <n v="14055.78"/>
    <n v="6.34"/>
    <n v="1400"/>
    <n v="7588"/>
    <n v="5.42"/>
    <n v="1740"/>
    <n v="12406.2"/>
    <n v="7.1300000000000008"/>
    <n v="7506"/>
    <n v="40862.31"/>
    <x v="3"/>
    <x v="2"/>
    <n v="5.4439528377298156"/>
    <s v="Product2"/>
    <x v="0"/>
    <s v="Growth Year"/>
  </r>
  <r>
    <n v="3543"/>
    <d v="2020-03-04T00:00:00"/>
    <x v="10"/>
    <x v="9"/>
    <x v="9"/>
    <n v="5435"/>
    <n v="17228.95"/>
    <n v="3.17"/>
    <n v="3334"/>
    <n v="21137.56"/>
    <n v="6.3400000000000007"/>
    <n v="3866"/>
    <n v="20953.72"/>
    <n v="5.42"/>
    <n v="822"/>
    <n v="5860.86"/>
    <n v="7.13"/>
    <n v="13457"/>
    <n v="65181.09"/>
    <x v="3"/>
    <x v="3"/>
    <n v="4.8436568328750838"/>
    <s v="Product2"/>
    <x v="0"/>
    <s v="Growth Year"/>
  </r>
  <r>
    <n v="3544"/>
    <d v="2020-03-05T00:00:00"/>
    <x v="10"/>
    <x v="9"/>
    <x v="9"/>
    <n v="5942"/>
    <n v="18836.14"/>
    <n v="3.17"/>
    <n v="2524"/>
    <n v="16002.16"/>
    <n v="6.34"/>
    <n v="5800"/>
    <n v="31436"/>
    <n v="5.42"/>
    <n v="1611"/>
    <n v="11486.43"/>
    <n v="7.13"/>
    <n v="15877"/>
    <n v="77760.73"/>
    <x v="3"/>
    <x v="4"/>
    <n v="4.8976966681362972"/>
    <s v="Product3"/>
    <x v="2"/>
    <s v="Growth Year"/>
  </r>
  <r>
    <n v="3545"/>
    <d v="2020-03-06T00:00:00"/>
    <x v="10"/>
    <x v="9"/>
    <x v="9"/>
    <n v="4756"/>
    <n v="15076.52"/>
    <n v="3.17"/>
    <n v="3370"/>
    <n v="21365.8"/>
    <n v="6.34"/>
    <n v="2475"/>
    <n v="13414.5"/>
    <n v="5.42"/>
    <n v="1131"/>
    <n v="8064.03"/>
    <n v="7.13"/>
    <n v="11732"/>
    <n v="57920.85"/>
    <x v="3"/>
    <x v="5"/>
    <n v="4.9369971019434029"/>
    <s v="Product2"/>
    <x v="0"/>
    <s v="Growth Year"/>
  </r>
  <r>
    <n v="3546"/>
    <d v="2020-03-07T00:00:00"/>
    <x v="10"/>
    <x v="9"/>
    <x v="9"/>
    <n v="4536"/>
    <n v="14379.12"/>
    <n v="3.17"/>
    <n v="2333"/>
    <n v="14791.22"/>
    <n v="6.34"/>
    <n v="4023"/>
    <n v="21804.66"/>
    <n v="5.42"/>
    <n v="712"/>
    <n v="5076.5600000000004"/>
    <n v="7.1300000000000008"/>
    <n v="11604"/>
    <n v="56051.56"/>
    <x v="3"/>
    <x v="6"/>
    <n v="4.8303653912443982"/>
    <s v="Product3"/>
    <x v="0"/>
    <s v="Growth Year"/>
  </r>
  <r>
    <n v="3547"/>
    <d v="2020-03-08T00:00:00"/>
    <x v="10"/>
    <x v="9"/>
    <x v="9"/>
    <n v="2259"/>
    <n v="7161.03"/>
    <n v="3.17"/>
    <n v="2752"/>
    <n v="17447.68"/>
    <n v="6.34"/>
    <n v="902"/>
    <n v="4888.84"/>
    <n v="5.42"/>
    <n v="1338"/>
    <n v="9539.94"/>
    <n v="7.1300000000000008"/>
    <n v="7251"/>
    <n v="39037.49"/>
    <x v="3"/>
    <x v="0"/>
    <n v="5.3837387946490134"/>
    <s v="Product2"/>
    <x v="1"/>
    <s v="Growth Year"/>
  </r>
  <r>
    <n v="3548"/>
    <d v="2020-03-09T00:00:00"/>
    <x v="10"/>
    <x v="9"/>
    <x v="9"/>
    <n v="6834"/>
    <n v="21663.78"/>
    <n v="3.17"/>
    <n v="2615"/>
    <n v="16579.099999999999"/>
    <n v="6.34"/>
    <n v="670"/>
    <n v="3631.4"/>
    <n v="5.42"/>
    <n v="1768"/>
    <n v="12605.84"/>
    <n v="7.13"/>
    <n v="11887"/>
    <n v="54480.12"/>
    <x v="3"/>
    <x v="1"/>
    <n v="4.5831681669050228"/>
    <s v="Product1"/>
    <x v="0"/>
    <s v="Growth Year"/>
  </r>
  <r>
    <n v="3549"/>
    <d v="2020-03-10T00:00:00"/>
    <x v="10"/>
    <x v="9"/>
    <x v="9"/>
    <n v="4565"/>
    <n v="14471.05"/>
    <n v="3.17"/>
    <n v="3484"/>
    <n v="22088.560000000001"/>
    <n v="6.3400000000000007"/>
    <n v="3075"/>
    <n v="16666.5"/>
    <n v="5.42"/>
    <n v="860"/>
    <n v="6131.8"/>
    <n v="7.13"/>
    <n v="11984"/>
    <n v="59357.91"/>
    <x v="3"/>
    <x v="2"/>
    <n v="4.9530966288384519"/>
    <s v="Product2"/>
    <x v="0"/>
    <s v="Growth Year"/>
  </r>
  <r>
    <n v="3550"/>
    <d v="2020-03-11T00:00:00"/>
    <x v="10"/>
    <x v="9"/>
    <x v="9"/>
    <n v="551"/>
    <n v="1746.67"/>
    <n v="3.17"/>
    <n v="1257"/>
    <n v="7969.38"/>
    <n v="6.34"/>
    <n v="990"/>
    <n v="5365.8"/>
    <n v="5.42"/>
    <n v="272"/>
    <n v="1939.36"/>
    <n v="7.13"/>
    <n v="3070"/>
    <n v="17021.21"/>
    <x v="3"/>
    <x v="3"/>
    <n v="5.5443680781758955"/>
    <s v="Product2"/>
    <x v="1"/>
    <s v="Growth Year"/>
  </r>
  <r>
    <n v="3551"/>
    <d v="2020-03-12T00:00:00"/>
    <x v="10"/>
    <x v="9"/>
    <x v="9"/>
    <n v="4901"/>
    <n v="15536.17"/>
    <n v="3.17"/>
    <n v="1452"/>
    <n v="9205.68"/>
    <n v="6.34"/>
    <n v="3896"/>
    <n v="21116.32"/>
    <n v="5.42"/>
    <n v="1986"/>
    <n v="14160.18"/>
    <n v="7.13"/>
    <n v="12235"/>
    <n v="60018.35"/>
    <x v="3"/>
    <x v="4"/>
    <n v="4.9054638332652223"/>
    <s v="Product3"/>
    <x v="0"/>
    <s v="Growth Year"/>
  </r>
  <r>
    <n v="3552"/>
    <d v="2020-03-13T00:00:00"/>
    <x v="10"/>
    <x v="9"/>
    <x v="9"/>
    <n v="5877"/>
    <n v="18630.09"/>
    <n v="3.17"/>
    <n v="3652"/>
    <n v="23153.68"/>
    <n v="6.34"/>
    <n v="474"/>
    <n v="2569.08"/>
    <n v="5.42"/>
    <n v="1921"/>
    <n v="13696.73"/>
    <n v="7.13"/>
    <n v="11924"/>
    <n v="58049.58"/>
    <x v="3"/>
    <x v="5"/>
    <n v="4.8682975511573297"/>
    <s v="Product2"/>
    <x v="0"/>
    <s v="Growth Year"/>
  </r>
  <r>
    <n v="3553"/>
    <d v="2020-03-14T00:00:00"/>
    <x v="10"/>
    <x v="9"/>
    <x v="9"/>
    <n v="6583"/>
    <n v="20868.11"/>
    <n v="3.17"/>
    <n v="3067"/>
    <n v="19444.78"/>
    <n v="6.34"/>
    <n v="4852"/>
    <n v="26297.84"/>
    <n v="5.42"/>
    <n v="1033"/>
    <n v="7365.29"/>
    <n v="7.13"/>
    <n v="15535"/>
    <n v="73976.02"/>
    <x v="3"/>
    <x v="6"/>
    <n v="4.7618937882201484"/>
    <s v="Product3"/>
    <x v="2"/>
    <s v="Growth Year"/>
  </r>
  <r>
    <n v="3554"/>
    <d v="2020-03-15T00:00:00"/>
    <x v="10"/>
    <x v="9"/>
    <x v="9"/>
    <n v="4215"/>
    <n v="13361.55"/>
    <n v="3.17"/>
    <n v="2820"/>
    <n v="17878.8"/>
    <n v="6.34"/>
    <n v="3701"/>
    <n v="20059.419999999998"/>
    <n v="5.42"/>
    <n v="1821"/>
    <n v="12983.73"/>
    <n v="7.13"/>
    <n v="12557"/>
    <n v="64283.5"/>
    <x v="3"/>
    <x v="0"/>
    <n v="5.1193358286214856"/>
    <s v="Product3"/>
    <x v="0"/>
    <s v="Growth Year"/>
  </r>
  <r>
    <n v="3555"/>
    <d v="2020-03-16T00:00:00"/>
    <x v="10"/>
    <x v="9"/>
    <x v="9"/>
    <n v="5698"/>
    <n v="18062.66"/>
    <n v="3.17"/>
    <n v="1300"/>
    <n v="8242"/>
    <n v="6.34"/>
    <n v="5846"/>
    <n v="31685.32"/>
    <n v="5.42"/>
    <n v="1415"/>
    <n v="10088.950000000001"/>
    <n v="7.1300000000000008"/>
    <n v="14259"/>
    <n v="68078.929999999993"/>
    <x v="3"/>
    <x v="1"/>
    <n v="4.7744533277228411"/>
    <s v="Product3"/>
    <x v="0"/>
    <s v="Growth Year"/>
  </r>
  <r>
    <n v="3556"/>
    <d v="2020-03-17T00:00:00"/>
    <x v="10"/>
    <x v="9"/>
    <x v="9"/>
    <n v="6546"/>
    <n v="20750.82"/>
    <n v="3.17"/>
    <n v="1356"/>
    <n v="8597.0400000000009"/>
    <n v="6.3400000000000007"/>
    <n v="3042"/>
    <n v="16487.64"/>
    <n v="5.42"/>
    <n v="991"/>
    <n v="7065.83"/>
    <n v="7.13"/>
    <n v="11935"/>
    <n v="52901.33"/>
    <x v="3"/>
    <x v="2"/>
    <n v="4.4324532886468369"/>
    <s v="Product1"/>
    <x v="0"/>
    <s v="Growth Year"/>
  </r>
  <r>
    <n v="3557"/>
    <d v="2020-03-18T00:00:00"/>
    <x v="10"/>
    <x v="9"/>
    <x v="9"/>
    <n v="2397"/>
    <n v="7598.49"/>
    <n v="3.17"/>
    <n v="3264"/>
    <n v="20693.759999999998"/>
    <n v="6.34"/>
    <n v="2155"/>
    <n v="11680.1"/>
    <n v="5.42"/>
    <n v="1376"/>
    <n v="9810.8799999999992"/>
    <n v="7.129999999999999"/>
    <n v="9192"/>
    <n v="49783.23"/>
    <x v="3"/>
    <x v="3"/>
    <n v="5.4159301566579634"/>
    <s v="Product2"/>
    <x v="0"/>
    <s v="Growth Year"/>
  </r>
  <r>
    <n v="3558"/>
    <d v="2020-03-19T00:00:00"/>
    <x v="10"/>
    <x v="9"/>
    <x v="9"/>
    <n v="6227"/>
    <n v="19739.59"/>
    <n v="3.17"/>
    <n v="3199"/>
    <n v="20281.66"/>
    <n v="6.34"/>
    <n v="3757"/>
    <n v="20362.939999999999"/>
    <n v="5.42"/>
    <n v="1873"/>
    <n v="13354.49"/>
    <n v="7.13"/>
    <n v="15056"/>
    <n v="73738.679999999993"/>
    <x v="3"/>
    <x v="4"/>
    <n v="4.8976275239107325"/>
    <s v="Product3"/>
    <x v="2"/>
    <s v="Growth Year"/>
  </r>
  <r>
    <n v="3559"/>
    <d v="2020-03-20T00:00:00"/>
    <x v="10"/>
    <x v="9"/>
    <x v="9"/>
    <n v="5843"/>
    <n v="18522.310000000001"/>
    <n v="3.17"/>
    <n v="723"/>
    <n v="4583.82"/>
    <n v="6.34"/>
    <n v="2891"/>
    <n v="15669.22"/>
    <n v="5.42"/>
    <n v="1811"/>
    <n v="12912.43"/>
    <n v="7.13"/>
    <n v="11268"/>
    <n v="51687.78"/>
    <x v="3"/>
    <x v="5"/>
    <n v="4.5871299254526088"/>
    <s v="Product1"/>
    <x v="0"/>
    <s v="Growth Year"/>
  </r>
  <r>
    <n v="3560"/>
    <d v="2020-03-21T00:00:00"/>
    <x v="10"/>
    <x v="9"/>
    <x v="9"/>
    <n v="5939"/>
    <n v="18826.63"/>
    <n v="3.17"/>
    <n v="3283"/>
    <n v="20814.22"/>
    <n v="6.3400000000000007"/>
    <n v="1057"/>
    <n v="5728.94"/>
    <n v="5.42"/>
    <n v="1000"/>
    <n v="7130"/>
    <n v="7.13"/>
    <n v="11279"/>
    <n v="52499.79"/>
    <x v="3"/>
    <x v="6"/>
    <n v="4.654649348346485"/>
    <s v="Product2"/>
    <x v="0"/>
    <s v="Growth Year"/>
  </r>
  <r>
    <n v="3561"/>
    <d v="2020-03-22T00:00:00"/>
    <x v="10"/>
    <x v="9"/>
    <x v="9"/>
    <n v="2149"/>
    <n v="6812.33"/>
    <n v="3.17"/>
    <n v="2977"/>
    <n v="18874.18"/>
    <n v="6.34"/>
    <n v="3830"/>
    <n v="20758.599999999999"/>
    <n v="5.42"/>
    <n v="1951"/>
    <n v="13910.63"/>
    <n v="7.13"/>
    <n v="10907"/>
    <n v="60355.74"/>
    <x v="3"/>
    <x v="0"/>
    <n v="5.5336701201063532"/>
    <s v="Product3"/>
    <x v="0"/>
    <s v="Growth Year"/>
  </r>
  <r>
    <n v="3562"/>
    <d v="2020-03-23T00:00:00"/>
    <x v="10"/>
    <x v="9"/>
    <x v="9"/>
    <n v="830"/>
    <n v="2631.1"/>
    <n v="3.17"/>
    <n v="1476"/>
    <n v="9357.84"/>
    <n v="6.34"/>
    <n v="2397"/>
    <n v="12991.74"/>
    <n v="5.42"/>
    <n v="988"/>
    <n v="7044.44"/>
    <n v="7.13"/>
    <n v="5691"/>
    <n v="32025.119999999999"/>
    <x v="3"/>
    <x v="1"/>
    <n v="5.6273273589878752"/>
    <s v="Product3"/>
    <x v="1"/>
    <s v="Growth Year"/>
  </r>
  <r>
    <n v="3563"/>
    <d v="2020-03-24T00:00:00"/>
    <x v="10"/>
    <x v="9"/>
    <x v="9"/>
    <n v="3369"/>
    <n v="10679.73"/>
    <n v="3.17"/>
    <n v="2113"/>
    <n v="13396.42"/>
    <n v="6.34"/>
    <n v="5638"/>
    <n v="30557.96"/>
    <n v="5.42"/>
    <n v="298"/>
    <n v="2124.7399999999998"/>
    <n v="7.129999999999999"/>
    <n v="11418"/>
    <n v="56758.85"/>
    <x v="3"/>
    <x v="2"/>
    <n v="4.9709975477316517"/>
    <s v="Product3"/>
    <x v="0"/>
    <s v="Growth Year"/>
  </r>
  <r>
    <n v="3564"/>
    <d v="2020-03-25T00:00:00"/>
    <x v="10"/>
    <x v="9"/>
    <x v="9"/>
    <n v="562"/>
    <n v="1781.54"/>
    <n v="3.17"/>
    <n v="252"/>
    <n v="1597.68"/>
    <n v="6.34"/>
    <n v="2253"/>
    <n v="12211.26"/>
    <n v="5.42"/>
    <n v="1353"/>
    <n v="9646.89"/>
    <n v="7.13"/>
    <n v="4420"/>
    <n v="25237.37"/>
    <x v="3"/>
    <x v="3"/>
    <n v="5.7098122171945702"/>
    <s v="Product3"/>
    <x v="1"/>
    <s v="Growth Year"/>
  </r>
  <r>
    <n v="3565"/>
    <d v="2020-03-26T00:00:00"/>
    <x v="10"/>
    <x v="9"/>
    <x v="9"/>
    <n v="2890"/>
    <n v="9161.2999999999993"/>
    <n v="3.17"/>
    <n v="1953"/>
    <n v="12382.02"/>
    <n v="6.34"/>
    <n v="3793"/>
    <n v="20558.060000000001"/>
    <n v="5.42"/>
    <n v="387"/>
    <n v="2759.31"/>
    <n v="7.13"/>
    <n v="9023"/>
    <n v="44860.69"/>
    <x v="3"/>
    <x v="4"/>
    <n v="4.9718153607447633"/>
    <s v="Product3"/>
    <x v="0"/>
    <s v="Growth Year"/>
  </r>
  <r>
    <n v="3566"/>
    <d v="2020-03-27T00:00:00"/>
    <x v="10"/>
    <x v="9"/>
    <x v="9"/>
    <n v="3482"/>
    <n v="11037.94"/>
    <n v="3.17"/>
    <n v="2856"/>
    <n v="18107.04"/>
    <n v="6.3400000000000007"/>
    <n v="2013"/>
    <n v="10910.46"/>
    <n v="5.42"/>
    <n v="1166"/>
    <n v="8313.58"/>
    <n v="7.13"/>
    <n v="9517"/>
    <n v="48369.02"/>
    <x v="3"/>
    <x v="5"/>
    <n v="5.082381002416728"/>
    <s v="Product2"/>
    <x v="0"/>
    <s v="Growth Year"/>
  </r>
  <r>
    <n v="3567"/>
    <d v="2020-03-28T00:00:00"/>
    <x v="10"/>
    <x v="9"/>
    <x v="9"/>
    <n v="5249"/>
    <n v="16639.330000000002"/>
    <n v="3.17"/>
    <n v="2041"/>
    <n v="12939.94"/>
    <n v="6.34"/>
    <n v="3579"/>
    <n v="19398.18"/>
    <n v="5.42"/>
    <n v="1123"/>
    <n v="8006.99"/>
    <n v="7.13"/>
    <n v="11992"/>
    <n v="56984.44"/>
    <x v="3"/>
    <x v="6"/>
    <n v="4.7518712474983325"/>
    <s v="Product3"/>
    <x v="0"/>
    <s v="Growth Year"/>
  </r>
  <r>
    <n v="3568"/>
    <d v="2020-03-29T00:00:00"/>
    <x v="10"/>
    <x v="9"/>
    <x v="9"/>
    <n v="6818"/>
    <n v="21613.06"/>
    <n v="3.17"/>
    <n v="3562"/>
    <n v="22583.08"/>
    <n v="6.3400000000000007"/>
    <n v="3150"/>
    <n v="17073"/>
    <n v="5.42"/>
    <n v="492"/>
    <n v="3507.96"/>
    <n v="7.13"/>
    <n v="14022"/>
    <n v="64777.1"/>
    <x v="3"/>
    <x v="0"/>
    <n v="4.6196762230780202"/>
    <s v="Product2"/>
    <x v="0"/>
    <s v="Growth Year"/>
  </r>
  <r>
    <n v="3569"/>
    <d v="2020-03-30T00:00:00"/>
    <x v="10"/>
    <x v="9"/>
    <x v="9"/>
    <n v="4073"/>
    <n v="12911.41"/>
    <n v="3.17"/>
    <n v="3135"/>
    <n v="19875.900000000001"/>
    <n v="6.3400000000000007"/>
    <n v="3761"/>
    <n v="20384.62"/>
    <n v="5.42"/>
    <n v="1381"/>
    <n v="9846.5300000000007"/>
    <n v="7.1300000000000008"/>
    <n v="12350"/>
    <n v="63018.46"/>
    <x v="3"/>
    <x v="1"/>
    <n v="5.1027093117408908"/>
    <s v="Product3"/>
    <x v="0"/>
    <s v="Growth Year"/>
  </r>
  <r>
    <n v="3570"/>
    <d v="2020-03-31T00:00:00"/>
    <x v="10"/>
    <x v="9"/>
    <x v="9"/>
    <n v="2045"/>
    <n v="6482.65"/>
    <n v="3.17"/>
    <n v="3308"/>
    <n v="20972.720000000001"/>
    <n v="6.3400000000000007"/>
    <n v="5141"/>
    <n v="27864.22"/>
    <n v="5.42"/>
    <n v="572"/>
    <n v="4078.36"/>
    <n v="7.13"/>
    <n v="11066"/>
    <n v="59397.95"/>
    <x v="3"/>
    <x v="2"/>
    <n v="5.3676079884330381"/>
    <s v="Product3"/>
    <x v="0"/>
    <s v="Growth Year"/>
  </r>
  <r>
    <n v="3571"/>
    <d v="2020-04-01T00:00:00"/>
    <x v="10"/>
    <x v="10"/>
    <x v="10"/>
    <n v="3083"/>
    <n v="9773.11"/>
    <n v="3.17"/>
    <n v="360"/>
    <n v="2282.4"/>
    <n v="6.34"/>
    <n v="3675"/>
    <n v="19918.5"/>
    <n v="5.42"/>
    <n v="1634"/>
    <n v="11650.42"/>
    <n v="7.13"/>
    <n v="8752"/>
    <n v="43624.43"/>
    <x v="0"/>
    <x v="3"/>
    <n v="4.9845098263254117"/>
    <s v="Product3"/>
    <x v="0"/>
    <s v="Growth Year"/>
  </r>
  <r>
    <n v="3572"/>
    <d v="2020-04-02T00:00:00"/>
    <x v="10"/>
    <x v="10"/>
    <x v="10"/>
    <n v="2255"/>
    <n v="7148.35"/>
    <n v="3.17"/>
    <n v="3140"/>
    <n v="19907.599999999999"/>
    <n v="6.34"/>
    <n v="5490"/>
    <n v="29755.8"/>
    <n v="5.42"/>
    <n v="681"/>
    <n v="4855.53"/>
    <n v="7.13"/>
    <n v="11566"/>
    <n v="61667.28"/>
    <x v="0"/>
    <x v="4"/>
    <n v="5.3317724364516685"/>
    <s v="Product3"/>
    <x v="0"/>
    <s v="Growth Year"/>
  </r>
  <r>
    <n v="3573"/>
    <d v="2020-04-03T00:00:00"/>
    <x v="10"/>
    <x v="10"/>
    <x v="10"/>
    <n v="5263"/>
    <n v="16683.71"/>
    <n v="3.17"/>
    <n v="3276"/>
    <n v="20769.84"/>
    <n v="6.34"/>
    <n v="4227"/>
    <n v="22910.34"/>
    <n v="5.42"/>
    <n v="1834"/>
    <n v="13076.42"/>
    <n v="7.13"/>
    <n v="14600"/>
    <n v="73440.31"/>
    <x v="0"/>
    <x v="5"/>
    <n v="5.030158219178082"/>
    <s v="Product3"/>
    <x v="2"/>
    <s v="Growth Year"/>
  </r>
  <r>
    <n v="3574"/>
    <d v="2020-04-04T00:00:00"/>
    <x v="10"/>
    <x v="10"/>
    <x v="10"/>
    <n v="671"/>
    <n v="2127.0700000000002"/>
    <n v="3.17"/>
    <n v="513"/>
    <n v="3252.42"/>
    <n v="6.34"/>
    <n v="5396"/>
    <n v="29246.32"/>
    <n v="5.42"/>
    <n v="655"/>
    <n v="4670.1499999999996"/>
    <n v="7.129999999999999"/>
    <n v="7235"/>
    <n v="39295.96"/>
    <x v="0"/>
    <x v="6"/>
    <n v="5.4313697304768489"/>
    <s v="Product3"/>
    <x v="1"/>
    <s v="Growth Year"/>
  </r>
  <r>
    <n v="3575"/>
    <d v="2020-04-05T00:00:00"/>
    <x v="10"/>
    <x v="10"/>
    <x v="10"/>
    <n v="6298"/>
    <n v="19964.66"/>
    <n v="3.17"/>
    <n v="1831"/>
    <n v="11608.54"/>
    <n v="6.3400000000000007"/>
    <n v="4908"/>
    <n v="26601.360000000001"/>
    <n v="5.42"/>
    <n v="1788"/>
    <n v="12748.44"/>
    <n v="7.13"/>
    <n v="14825"/>
    <n v="70923"/>
    <x v="0"/>
    <x v="0"/>
    <n v="4.7840134907251262"/>
    <s v="Product3"/>
    <x v="2"/>
    <s v="Growth Year"/>
  </r>
  <r>
    <n v="3576"/>
    <d v="2020-04-06T00:00:00"/>
    <x v="10"/>
    <x v="10"/>
    <x v="10"/>
    <n v="7463"/>
    <n v="23657.71"/>
    <n v="3.17"/>
    <n v="3772"/>
    <n v="23914.48"/>
    <n v="6.34"/>
    <n v="4952"/>
    <n v="26839.84"/>
    <n v="5.42"/>
    <n v="1253"/>
    <n v="8933.89"/>
    <n v="7.13"/>
    <n v="17440"/>
    <n v="83345.919999999998"/>
    <x v="0"/>
    <x v="1"/>
    <n v="4.7790091743119261"/>
    <s v="Product3"/>
    <x v="2"/>
    <s v="Growth Year"/>
  </r>
  <r>
    <n v="3577"/>
    <d v="2020-04-07T00:00:00"/>
    <x v="10"/>
    <x v="10"/>
    <x v="10"/>
    <n v="1427"/>
    <n v="4523.59"/>
    <n v="3.17"/>
    <n v="2026"/>
    <n v="12844.84"/>
    <n v="6.34"/>
    <n v="4561"/>
    <n v="24720.62"/>
    <n v="5.42"/>
    <n v="1087"/>
    <n v="7750.31"/>
    <n v="7.1300000000000008"/>
    <n v="9101"/>
    <n v="49839.360000000001"/>
    <x v="0"/>
    <x v="2"/>
    <n v="5.4762509614328092"/>
    <s v="Product3"/>
    <x v="0"/>
    <s v="Growth Year"/>
  </r>
  <r>
    <n v="3578"/>
    <d v="2020-04-08T00:00:00"/>
    <x v="10"/>
    <x v="10"/>
    <x v="10"/>
    <n v="1998"/>
    <n v="6333.66"/>
    <n v="3.17"/>
    <n v="2878"/>
    <n v="18246.52"/>
    <n v="6.34"/>
    <n v="5085"/>
    <n v="27560.7"/>
    <n v="5.42"/>
    <n v="1013"/>
    <n v="7222.69"/>
    <n v="7.13"/>
    <n v="10974"/>
    <n v="59363.57"/>
    <x v="0"/>
    <x v="3"/>
    <n v="5.4094742117732819"/>
    <s v="Product3"/>
    <x v="0"/>
    <s v="Growth Year"/>
  </r>
  <r>
    <n v="3579"/>
    <d v="2020-04-09T00:00:00"/>
    <x v="10"/>
    <x v="10"/>
    <x v="10"/>
    <n v="471"/>
    <n v="1493.07"/>
    <n v="3.17"/>
    <n v="2196"/>
    <n v="13922.64"/>
    <n v="6.34"/>
    <n v="3111"/>
    <n v="16861.62"/>
    <n v="5.42"/>
    <n v="1589"/>
    <n v="11329.57"/>
    <n v="7.13"/>
    <n v="7367"/>
    <n v="43606.9"/>
    <x v="0"/>
    <x v="4"/>
    <n v="5.9192208497353063"/>
    <s v="Product3"/>
    <x v="0"/>
    <s v="Growth Year"/>
  </r>
  <r>
    <n v="3580"/>
    <d v="2020-04-10T00:00:00"/>
    <x v="10"/>
    <x v="10"/>
    <x v="10"/>
    <n v="7131"/>
    <n v="22605.27"/>
    <n v="3.17"/>
    <n v="837"/>
    <n v="5306.58"/>
    <n v="6.34"/>
    <n v="5763"/>
    <n v="31235.46"/>
    <n v="5.42"/>
    <n v="1900"/>
    <n v="13547"/>
    <n v="7.13"/>
    <n v="15631"/>
    <n v="72694.31"/>
    <x v="0"/>
    <x v="5"/>
    <n v="4.6506499904036849"/>
    <s v="Product3"/>
    <x v="2"/>
    <s v="Growth Year"/>
  </r>
  <r>
    <n v="3581"/>
    <d v="2020-04-11T00:00:00"/>
    <x v="10"/>
    <x v="10"/>
    <x v="10"/>
    <n v="4706"/>
    <n v="14918.02"/>
    <n v="3.17"/>
    <n v="1108"/>
    <n v="7024.72"/>
    <n v="6.34"/>
    <n v="3126"/>
    <n v="16942.919999999998"/>
    <n v="5.419999999999999"/>
    <n v="1174"/>
    <n v="8370.6200000000008"/>
    <n v="7.1300000000000008"/>
    <n v="10114"/>
    <n v="47256.28"/>
    <x v="0"/>
    <x v="6"/>
    <n v="4.6723630611034208"/>
    <s v="Product3"/>
    <x v="0"/>
    <s v="Growth Year"/>
  </r>
  <r>
    <n v="3582"/>
    <d v="2020-04-12T00:00:00"/>
    <x v="10"/>
    <x v="10"/>
    <x v="10"/>
    <n v="7478"/>
    <n v="23705.26"/>
    <n v="3.17"/>
    <n v="3588"/>
    <n v="22747.919999999998"/>
    <n v="6.34"/>
    <n v="2513"/>
    <n v="13620.46"/>
    <n v="5.42"/>
    <n v="503"/>
    <n v="3586.39"/>
    <n v="7.13"/>
    <n v="14082"/>
    <n v="63660.03"/>
    <x v="0"/>
    <x v="0"/>
    <n v="4.5206668086919475"/>
    <s v="Product1"/>
    <x v="0"/>
    <s v="Growth Year"/>
  </r>
  <r>
    <n v="3583"/>
    <d v="2020-04-13T00:00:00"/>
    <x v="10"/>
    <x v="10"/>
    <x v="10"/>
    <n v="2106"/>
    <n v="6676.02"/>
    <n v="3.17"/>
    <n v="705"/>
    <n v="4469.7"/>
    <n v="6.34"/>
    <n v="389"/>
    <n v="2108.38"/>
    <n v="5.42"/>
    <n v="1826"/>
    <n v="13019.38"/>
    <n v="7.13"/>
    <n v="5026"/>
    <n v="26273.48"/>
    <x v="0"/>
    <x v="1"/>
    <n v="5.2275129327497014"/>
    <s v="Product4"/>
    <x v="1"/>
    <s v="Growth Year"/>
  </r>
  <r>
    <n v="3584"/>
    <d v="2020-04-14T00:00:00"/>
    <x v="10"/>
    <x v="10"/>
    <x v="10"/>
    <n v="1420"/>
    <n v="4501.3999999999996"/>
    <n v="3.17"/>
    <n v="3558"/>
    <n v="22557.72"/>
    <n v="6.3400000000000007"/>
    <n v="2410"/>
    <n v="13062.2"/>
    <n v="5.42"/>
    <n v="1412"/>
    <n v="10067.56"/>
    <n v="7.13"/>
    <n v="8800"/>
    <n v="50188.88"/>
    <x v="0"/>
    <x v="2"/>
    <n v="5.7032818181818179"/>
    <s v="Product2"/>
    <x v="0"/>
    <s v="Growth Year"/>
  </r>
  <r>
    <n v="3585"/>
    <d v="2020-04-15T00:00:00"/>
    <x v="10"/>
    <x v="10"/>
    <x v="10"/>
    <n v="6254"/>
    <n v="19825.18"/>
    <n v="3.17"/>
    <n v="1698"/>
    <n v="10765.32"/>
    <n v="6.34"/>
    <n v="2974"/>
    <n v="16119.08"/>
    <n v="5.42"/>
    <n v="1881"/>
    <n v="13411.53"/>
    <n v="7.1300000000000008"/>
    <n v="12807"/>
    <n v="60121.11"/>
    <x v="0"/>
    <x v="3"/>
    <n v="4.6943944717732489"/>
    <s v="Product1"/>
    <x v="0"/>
    <s v="Growth Year"/>
  </r>
  <r>
    <n v="3586"/>
    <d v="2020-04-16T00:00:00"/>
    <x v="10"/>
    <x v="10"/>
    <x v="10"/>
    <n v="5922"/>
    <n v="18772.740000000002"/>
    <n v="3.17"/>
    <n v="652"/>
    <n v="4133.68"/>
    <n v="6.3400000000000007"/>
    <n v="3304"/>
    <n v="17907.68"/>
    <n v="5.42"/>
    <n v="892"/>
    <n v="6359.96"/>
    <n v="7.13"/>
    <n v="10770"/>
    <n v="47174.06"/>
    <x v="0"/>
    <x v="4"/>
    <n v="4.3801355617455897"/>
    <s v="Product1"/>
    <x v="0"/>
    <s v="Growth Year"/>
  </r>
  <r>
    <n v="3587"/>
    <d v="2020-04-17T00:00:00"/>
    <x v="10"/>
    <x v="10"/>
    <x v="10"/>
    <n v="361"/>
    <n v="1144.3699999999999"/>
    <n v="3.17"/>
    <n v="1444"/>
    <n v="9154.9599999999991"/>
    <n v="6.339999999999999"/>
    <n v="4276"/>
    <n v="23175.919999999998"/>
    <n v="5.42"/>
    <n v="1555"/>
    <n v="11087.15"/>
    <n v="7.13"/>
    <n v="7636"/>
    <n v="44562.400000000001"/>
    <x v="0"/>
    <x v="5"/>
    <n v="5.8358302776322688"/>
    <s v="Product3"/>
    <x v="0"/>
    <s v="Growth Year"/>
  </r>
  <r>
    <n v="3588"/>
    <d v="2020-04-18T00:00:00"/>
    <x v="10"/>
    <x v="10"/>
    <x v="10"/>
    <n v="1368"/>
    <n v="4336.5600000000004"/>
    <n v="3.17"/>
    <n v="1388"/>
    <n v="8799.92"/>
    <n v="6.34"/>
    <n v="3156"/>
    <n v="17105.52"/>
    <n v="5.42"/>
    <n v="1366"/>
    <n v="9739.58"/>
    <n v="7.13"/>
    <n v="7278"/>
    <n v="39981.58"/>
    <x v="0"/>
    <x v="6"/>
    <n v="5.4934844737565269"/>
    <s v="Product3"/>
    <x v="1"/>
    <s v="Growth Year"/>
  </r>
  <r>
    <n v="3589"/>
    <d v="2020-04-19T00:00:00"/>
    <x v="10"/>
    <x v="10"/>
    <x v="10"/>
    <n v="4458"/>
    <n v="14131.86"/>
    <n v="3.17"/>
    <n v="1465"/>
    <n v="9288.1"/>
    <n v="6.34"/>
    <n v="3442"/>
    <n v="18655.64"/>
    <n v="5.42"/>
    <n v="674"/>
    <n v="4805.62"/>
    <n v="7.13"/>
    <n v="10039"/>
    <n v="46881.22"/>
    <x v="0"/>
    <x v="0"/>
    <n v="4.669909353521267"/>
    <s v="Product3"/>
    <x v="0"/>
    <s v="Growth Year"/>
  </r>
  <r>
    <n v="3590"/>
    <d v="2020-04-20T00:00:00"/>
    <x v="10"/>
    <x v="10"/>
    <x v="10"/>
    <n v="7402"/>
    <n v="23464.34"/>
    <n v="3.17"/>
    <n v="409"/>
    <n v="2593.06"/>
    <n v="6.34"/>
    <n v="5613"/>
    <n v="30422.46"/>
    <n v="5.42"/>
    <n v="844"/>
    <n v="6017.72"/>
    <n v="7.13"/>
    <n v="14268"/>
    <n v="62497.58"/>
    <x v="0"/>
    <x v="1"/>
    <n v="4.3802621250350438"/>
    <s v="Product3"/>
    <x v="0"/>
    <s v="Growth Year"/>
  </r>
  <r>
    <n v="3591"/>
    <d v="2020-04-21T00:00:00"/>
    <x v="10"/>
    <x v="10"/>
    <x v="10"/>
    <n v="4245"/>
    <n v="13456.65"/>
    <n v="3.17"/>
    <n v="1637"/>
    <n v="10378.58"/>
    <n v="6.34"/>
    <n v="2674"/>
    <n v="14493.08"/>
    <n v="5.42"/>
    <n v="807"/>
    <n v="5753.91"/>
    <n v="7.13"/>
    <n v="9363"/>
    <n v="44082.22"/>
    <x v="0"/>
    <x v="2"/>
    <n v="4.7081298729039842"/>
    <s v="Product3"/>
    <x v="0"/>
    <s v="Growth Year"/>
  </r>
  <r>
    <n v="3592"/>
    <d v="2020-04-22T00:00:00"/>
    <x v="10"/>
    <x v="10"/>
    <x v="10"/>
    <n v="3403"/>
    <n v="10787.51"/>
    <n v="3.17"/>
    <n v="846"/>
    <n v="5363.64"/>
    <n v="6.3400000000000007"/>
    <n v="4319"/>
    <n v="23408.98"/>
    <n v="5.42"/>
    <n v="1598"/>
    <n v="11393.74"/>
    <n v="7.13"/>
    <n v="10166"/>
    <n v="50953.87"/>
    <x v="0"/>
    <x v="3"/>
    <n v="5.0121847334251433"/>
    <s v="Product3"/>
    <x v="0"/>
    <s v="Growth Year"/>
  </r>
  <r>
    <n v="3593"/>
    <d v="2020-04-23T00:00:00"/>
    <x v="10"/>
    <x v="10"/>
    <x v="10"/>
    <n v="4645"/>
    <n v="14724.65"/>
    <n v="3.17"/>
    <n v="3174"/>
    <n v="20123.16"/>
    <n v="6.34"/>
    <n v="3706"/>
    <n v="20086.52"/>
    <n v="5.42"/>
    <n v="415"/>
    <n v="2958.95"/>
    <n v="7.13"/>
    <n v="11940"/>
    <n v="57893.279999999999"/>
    <x v="0"/>
    <x v="4"/>
    <n v="4.8486834170854269"/>
    <s v="Product2"/>
    <x v="0"/>
    <s v="Growth Year"/>
  </r>
  <r>
    <n v="3594"/>
    <d v="2020-04-24T00:00:00"/>
    <x v="10"/>
    <x v="10"/>
    <x v="10"/>
    <n v="4015"/>
    <n v="12727.55"/>
    <n v="3.17"/>
    <n v="3412"/>
    <n v="21632.080000000002"/>
    <n v="6.3400000000000007"/>
    <n v="1557"/>
    <n v="8438.94"/>
    <n v="5.42"/>
    <n v="1875"/>
    <n v="13368.75"/>
    <n v="7.13"/>
    <n v="10859"/>
    <n v="56167.32"/>
    <x v="0"/>
    <x v="5"/>
    <n v="5.172421033244313"/>
    <s v="Product2"/>
    <x v="0"/>
    <s v="Growth Year"/>
  </r>
  <r>
    <n v="3595"/>
    <d v="2020-04-25T00:00:00"/>
    <x v="10"/>
    <x v="10"/>
    <x v="10"/>
    <n v="3137"/>
    <n v="9944.2900000000009"/>
    <n v="3.17"/>
    <n v="2329"/>
    <n v="14765.86"/>
    <n v="6.34"/>
    <n v="4849"/>
    <n v="26281.58"/>
    <n v="5.42"/>
    <n v="564"/>
    <n v="4021.32"/>
    <n v="7.13"/>
    <n v="10879"/>
    <n v="55013.05"/>
    <x v="0"/>
    <x v="6"/>
    <n v="5.056811287802188"/>
    <s v="Product3"/>
    <x v="0"/>
    <s v="Growth Year"/>
  </r>
  <r>
    <n v="3596"/>
    <d v="2020-04-26T00:00:00"/>
    <x v="10"/>
    <x v="10"/>
    <x v="10"/>
    <n v="7282"/>
    <n v="23083.94"/>
    <n v="3.17"/>
    <n v="1620"/>
    <n v="10270.799999999999"/>
    <n v="6.34"/>
    <n v="4748"/>
    <n v="25734.16"/>
    <n v="5.42"/>
    <n v="1109"/>
    <n v="7907.17"/>
    <n v="7.13"/>
    <n v="14759"/>
    <n v="66996.070000000007"/>
    <x v="0"/>
    <x v="0"/>
    <n v="4.5393366759265534"/>
    <s v="Product3"/>
    <x v="0"/>
    <s v="Growth Year"/>
  </r>
  <r>
    <n v="3597"/>
    <d v="2020-04-27T00:00:00"/>
    <x v="10"/>
    <x v="10"/>
    <x v="10"/>
    <n v="3535"/>
    <n v="11205.95"/>
    <n v="3.17"/>
    <n v="637"/>
    <n v="4038.58"/>
    <n v="6.34"/>
    <n v="1523"/>
    <n v="8254.66"/>
    <n v="5.42"/>
    <n v="494"/>
    <n v="3522.22"/>
    <n v="7.13"/>
    <n v="6189"/>
    <n v="27021.41"/>
    <x v="0"/>
    <x v="1"/>
    <n v="4.3660381321699786"/>
    <s v="Product1"/>
    <x v="1"/>
    <s v="Growth Year"/>
  </r>
  <r>
    <n v="3598"/>
    <d v="2020-04-28T00:00:00"/>
    <x v="10"/>
    <x v="10"/>
    <x v="10"/>
    <n v="2801"/>
    <n v="8879.17"/>
    <n v="3.17"/>
    <n v="3690"/>
    <n v="23394.6"/>
    <n v="6.34"/>
    <n v="2208"/>
    <n v="11967.36"/>
    <n v="5.42"/>
    <n v="1588"/>
    <n v="11322.44"/>
    <n v="7.13"/>
    <n v="10287"/>
    <n v="55563.57"/>
    <x v="0"/>
    <x v="2"/>
    <n v="5.4013385826771652"/>
    <s v="Product2"/>
    <x v="0"/>
    <s v="Growth Year"/>
  </r>
  <r>
    <n v="3599"/>
    <d v="2020-04-29T00:00:00"/>
    <x v="10"/>
    <x v="10"/>
    <x v="10"/>
    <n v="2095"/>
    <n v="6641.15"/>
    <n v="3.17"/>
    <n v="2268"/>
    <n v="14379.12"/>
    <n v="6.3400000000000007"/>
    <n v="2496"/>
    <n v="13528.32"/>
    <n v="5.42"/>
    <n v="1614"/>
    <n v="11507.82"/>
    <n v="7.13"/>
    <n v="8473"/>
    <n v="46056.41"/>
    <x v="0"/>
    <x v="3"/>
    <n v="5.4356674141390302"/>
    <s v="Product2"/>
    <x v="0"/>
    <s v="Growth Year"/>
  </r>
  <r>
    <n v="3600"/>
    <d v="2020-04-30T00:00:00"/>
    <x v="10"/>
    <x v="10"/>
    <x v="10"/>
    <n v="507"/>
    <n v="1607.19"/>
    <n v="3.17"/>
    <n v="1577"/>
    <n v="9998.18"/>
    <n v="6.34"/>
    <n v="5922"/>
    <n v="32097.24"/>
    <n v="5.42"/>
    <n v="1640"/>
    <n v="11693.2"/>
    <n v="7.1300000000000008"/>
    <n v="9646"/>
    <n v="55395.81"/>
    <x v="0"/>
    <x v="4"/>
    <n v="5.7428789135392906"/>
    <s v="Product3"/>
    <x v="0"/>
    <s v="Growth Year"/>
  </r>
  <r>
    <n v="3601"/>
    <d v="2020-05-01T00:00:00"/>
    <x v="10"/>
    <x v="11"/>
    <x v="11"/>
    <n v="579"/>
    <n v="1835.43"/>
    <n v="3.17"/>
    <n v="992"/>
    <n v="6289.28"/>
    <n v="6.34"/>
    <n v="4381"/>
    <n v="23745.02"/>
    <n v="5.42"/>
    <n v="1318"/>
    <n v="9397.34"/>
    <n v="7.13"/>
    <n v="7270"/>
    <n v="41267.07"/>
    <x v="0"/>
    <x v="5"/>
    <n v="5.6763507565336999"/>
    <s v="Product3"/>
    <x v="0"/>
    <s v="Growth Year"/>
  </r>
  <r>
    <n v="3602"/>
    <d v="2020-05-02T00:00:00"/>
    <x v="10"/>
    <x v="11"/>
    <x v="11"/>
    <n v="5498"/>
    <n v="17428.66"/>
    <n v="3.17"/>
    <n v="3216"/>
    <n v="20389.439999999999"/>
    <n v="6.34"/>
    <n v="4058"/>
    <n v="21994.36"/>
    <n v="5.42"/>
    <n v="1568"/>
    <n v="11179.84"/>
    <n v="7.13"/>
    <n v="14340"/>
    <n v="70992.3"/>
    <x v="0"/>
    <x v="6"/>
    <n v="4.950648535564854"/>
    <s v="Product3"/>
    <x v="2"/>
    <s v="Growth Year"/>
  </r>
  <r>
    <n v="3603"/>
    <d v="2020-05-03T00:00:00"/>
    <x v="10"/>
    <x v="11"/>
    <x v="11"/>
    <n v="6344"/>
    <n v="20110.48"/>
    <n v="3.17"/>
    <n v="550"/>
    <n v="3487"/>
    <n v="6.34"/>
    <n v="3151"/>
    <n v="17078.419999999998"/>
    <n v="5.419999999999999"/>
    <n v="679"/>
    <n v="4841.2700000000004"/>
    <n v="7.1300000000000008"/>
    <n v="10724"/>
    <n v="45517.17"/>
    <x v="0"/>
    <x v="0"/>
    <n v="4.2444209250279741"/>
    <s v="Product1"/>
    <x v="0"/>
    <s v="Growth Year"/>
  </r>
  <r>
    <n v="3604"/>
    <d v="2020-05-04T00:00:00"/>
    <x v="10"/>
    <x v="11"/>
    <x v="11"/>
    <n v="4699"/>
    <n v="14895.83"/>
    <n v="3.17"/>
    <n v="700"/>
    <n v="4438"/>
    <n v="6.34"/>
    <n v="2335"/>
    <n v="12655.7"/>
    <n v="5.42"/>
    <n v="544"/>
    <n v="3878.72"/>
    <n v="7.13"/>
    <n v="8278"/>
    <n v="35868.25"/>
    <x v="0"/>
    <x v="1"/>
    <n v="4.3329608601111378"/>
    <s v="Product1"/>
    <x v="1"/>
    <s v="Growth Year"/>
  </r>
  <r>
    <n v="3605"/>
    <d v="2020-05-05T00:00:00"/>
    <x v="10"/>
    <x v="11"/>
    <x v="11"/>
    <n v="1034"/>
    <n v="3277.78"/>
    <n v="3.17"/>
    <n v="1321"/>
    <n v="8375.14"/>
    <n v="6.34"/>
    <n v="1440"/>
    <n v="7804.8"/>
    <n v="5.42"/>
    <n v="1865"/>
    <n v="13297.45"/>
    <n v="7.1300000000000008"/>
    <n v="5660"/>
    <n v="32755.17"/>
    <x v="0"/>
    <x v="2"/>
    <n v="5.7871325088339223"/>
    <s v="Product4"/>
    <x v="1"/>
    <s v="Growth Year"/>
  </r>
  <r>
    <n v="3606"/>
    <d v="2020-05-06T00:00:00"/>
    <x v="10"/>
    <x v="11"/>
    <x v="11"/>
    <n v="5082"/>
    <n v="16109.94"/>
    <n v="3.17"/>
    <n v="571"/>
    <n v="3620.14"/>
    <n v="6.34"/>
    <n v="5740"/>
    <n v="31110.799999999999"/>
    <n v="5.42"/>
    <n v="1320"/>
    <n v="9411.6"/>
    <n v="7.13"/>
    <n v="12713"/>
    <n v="60252.480000000003"/>
    <x v="0"/>
    <x v="3"/>
    <n v="4.7394383701722651"/>
    <s v="Product3"/>
    <x v="0"/>
    <s v="Growth Year"/>
  </r>
  <r>
    <n v="3607"/>
    <d v="2020-05-07T00:00:00"/>
    <x v="10"/>
    <x v="11"/>
    <x v="11"/>
    <n v="6505"/>
    <n v="20620.849999999999"/>
    <n v="3.17"/>
    <n v="1204"/>
    <n v="7633.36"/>
    <n v="6.34"/>
    <n v="543"/>
    <n v="2943.06"/>
    <n v="5.42"/>
    <n v="993"/>
    <n v="7080.09"/>
    <n v="7.13"/>
    <n v="9245"/>
    <n v="38277.360000000001"/>
    <x v="0"/>
    <x v="4"/>
    <n v="4.1403309897241751"/>
    <s v="Product1"/>
    <x v="1"/>
    <s v="Growth Year"/>
  </r>
  <r>
    <n v="3608"/>
    <d v="2020-05-08T00:00:00"/>
    <x v="10"/>
    <x v="11"/>
    <x v="11"/>
    <n v="6307"/>
    <n v="19993.189999999999"/>
    <n v="3.17"/>
    <n v="720"/>
    <n v="4564.8"/>
    <n v="6.34"/>
    <n v="4512"/>
    <n v="24455.040000000001"/>
    <n v="5.42"/>
    <n v="714"/>
    <n v="5090.82"/>
    <n v="7.13"/>
    <n v="12253"/>
    <n v="54103.85"/>
    <x v="0"/>
    <x v="5"/>
    <n v="4.4155594548273891"/>
    <s v="Product3"/>
    <x v="0"/>
    <s v="Growth Year"/>
  </r>
  <r>
    <n v="3609"/>
    <d v="2020-05-09T00:00:00"/>
    <x v="10"/>
    <x v="11"/>
    <x v="11"/>
    <n v="270"/>
    <n v="855.9"/>
    <n v="3.17"/>
    <n v="1084"/>
    <n v="6872.56"/>
    <n v="6.3400000000000007"/>
    <n v="5517"/>
    <n v="29902.14"/>
    <n v="5.42"/>
    <n v="1139"/>
    <n v="8121.07"/>
    <n v="7.13"/>
    <n v="8010"/>
    <n v="45751.67"/>
    <x v="0"/>
    <x v="6"/>
    <n v="5.7118189762796501"/>
    <s v="Product3"/>
    <x v="0"/>
    <s v="Growth Year"/>
  </r>
  <r>
    <n v="3610"/>
    <d v="2020-05-10T00:00:00"/>
    <x v="10"/>
    <x v="11"/>
    <x v="11"/>
    <n v="3719"/>
    <n v="11789.23"/>
    <n v="3.17"/>
    <n v="2498"/>
    <n v="15837.32"/>
    <n v="6.34"/>
    <n v="1328"/>
    <n v="7197.76"/>
    <n v="5.42"/>
    <n v="1852"/>
    <n v="13204.76"/>
    <n v="7.13"/>
    <n v="9397"/>
    <n v="48029.07"/>
    <x v="0"/>
    <x v="0"/>
    <n v="5.1111067361924016"/>
    <s v="Product2"/>
    <x v="0"/>
    <s v="Growth Year"/>
  </r>
  <r>
    <n v="3611"/>
    <d v="2020-05-11T00:00:00"/>
    <x v="10"/>
    <x v="11"/>
    <x v="11"/>
    <n v="7152"/>
    <n v="22671.84"/>
    <n v="3.17"/>
    <n v="2351"/>
    <n v="14905.34"/>
    <n v="6.34"/>
    <n v="5906"/>
    <n v="32010.52"/>
    <n v="5.42"/>
    <n v="969"/>
    <n v="6908.97"/>
    <n v="7.13"/>
    <n v="16378"/>
    <n v="76496.67"/>
    <x v="0"/>
    <x v="1"/>
    <n v="4.6706966662596168"/>
    <s v="Product3"/>
    <x v="2"/>
    <s v="Growth Year"/>
  </r>
  <r>
    <n v="3612"/>
    <d v="2020-05-12T00:00:00"/>
    <x v="10"/>
    <x v="11"/>
    <x v="11"/>
    <n v="2432"/>
    <n v="7709.44"/>
    <n v="3.17"/>
    <n v="1374"/>
    <n v="8711.16"/>
    <n v="6.34"/>
    <n v="485"/>
    <n v="2628.7"/>
    <n v="5.42"/>
    <n v="1237"/>
    <n v="8819.81"/>
    <n v="7.13"/>
    <n v="5528"/>
    <n v="27869.11"/>
    <x v="0"/>
    <x v="2"/>
    <n v="5.0414453690303906"/>
    <s v="Product4"/>
    <x v="1"/>
    <s v="Growth Year"/>
  </r>
  <r>
    <n v="3613"/>
    <d v="2020-05-13T00:00:00"/>
    <x v="10"/>
    <x v="11"/>
    <x v="11"/>
    <n v="723"/>
    <n v="2291.91"/>
    <n v="3.17"/>
    <n v="606"/>
    <n v="3842.04"/>
    <n v="6.34"/>
    <n v="1507"/>
    <n v="8167.94"/>
    <n v="5.42"/>
    <n v="619"/>
    <n v="4413.47"/>
    <n v="7.1300000000000008"/>
    <n v="3455"/>
    <n v="18715.36"/>
    <x v="0"/>
    <x v="3"/>
    <n v="5.416891461649783"/>
    <s v="Product3"/>
    <x v="1"/>
    <s v="Growth Year"/>
  </r>
  <r>
    <n v="3614"/>
    <d v="2020-05-14T00:00:00"/>
    <x v="10"/>
    <x v="11"/>
    <x v="11"/>
    <n v="7232"/>
    <n v="22925.439999999999"/>
    <n v="3.17"/>
    <n v="3967"/>
    <n v="25150.78"/>
    <n v="6.34"/>
    <n v="3646"/>
    <n v="19761.32"/>
    <n v="5.42"/>
    <n v="288"/>
    <n v="2053.44"/>
    <n v="7.13"/>
    <n v="15133"/>
    <n v="69890.98"/>
    <x v="0"/>
    <x v="4"/>
    <n v="4.6184484239740957"/>
    <s v="Product2"/>
    <x v="0"/>
    <s v="Growth Year"/>
  </r>
  <r>
    <n v="3615"/>
    <d v="2020-05-15T00:00:00"/>
    <x v="10"/>
    <x v="11"/>
    <x v="11"/>
    <n v="5437"/>
    <n v="17235.29"/>
    <n v="3.17"/>
    <n v="1937"/>
    <n v="12280.58"/>
    <n v="6.34"/>
    <n v="2857"/>
    <n v="15484.94"/>
    <n v="5.42"/>
    <n v="1432"/>
    <n v="10210.16"/>
    <n v="7.13"/>
    <n v="11663"/>
    <n v="55210.97"/>
    <x v="0"/>
    <x v="5"/>
    <n v="4.7338566406584928"/>
    <s v="Product1"/>
    <x v="0"/>
    <s v="Growth Year"/>
  </r>
  <r>
    <n v="3616"/>
    <d v="2020-05-16T00:00:00"/>
    <x v="10"/>
    <x v="11"/>
    <x v="11"/>
    <n v="639"/>
    <n v="2025.63"/>
    <n v="3.17"/>
    <n v="1059"/>
    <n v="6714.06"/>
    <n v="6.3400000000000007"/>
    <n v="4478"/>
    <n v="24270.76"/>
    <n v="5.42"/>
    <n v="1029"/>
    <n v="7336.77"/>
    <n v="7.1300000000000008"/>
    <n v="7205"/>
    <n v="40347.22"/>
    <x v="0"/>
    <x v="6"/>
    <n v="5.5998917418459406"/>
    <s v="Product3"/>
    <x v="0"/>
    <s v="Growth Year"/>
  </r>
  <r>
    <n v="3617"/>
    <d v="2020-05-17T00:00:00"/>
    <x v="10"/>
    <x v="11"/>
    <x v="11"/>
    <n v="6128"/>
    <n v="19425.759999999998"/>
    <n v="3.17"/>
    <n v="2990"/>
    <n v="18956.599999999999"/>
    <n v="6.34"/>
    <n v="1130"/>
    <n v="6124.6"/>
    <n v="5.42"/>
    <n v="1087"/>
    <n v="7750.31"/>
    <n v="7.1300000000000008"/>
    <n v="11335"/>
    <n v="52257.27"/>
    <x v="0"/>
    <x v="0"/>
    <n v="4.6102576091751208"/>
    <s v="Product1"/>
    <x v="0"/>
    <s v="Growth Year"/>
  </r>
  <r>
    <n v="3618"/>
    <d v="2020-05-18T00:00:00"/>
    <x v="10"/>
    <x v="11"/>
    <x v="11"/>
    <n v="3964"/>
    <n v="12565.88"/>
    <n v="3.17"/>
    <n v="749"/>
    <n v="4748.66"/>
    <n v="6.34"/>
    <n v="5617"/>
    <n v="30444.14"/>
    <n v="5.42"/>
    <n v="485"/>
    <n v="3458.05"/>
    <n v="7.1300000000000008"/>
    <n v="10815"/>
    <n v="51216.73"/>
    <x v="0"/>
    <x v="1"/>
    <n v="4.7357124364308829"/>
    <s v="Product3"/>
    <x v="0"/>
    <s v="Growth Year"/>
  </r>
  <r>
    <n v="3619"/>
    <d v="2020-05-19T00:00:00"/>
    <x v="10"/>
    <x v="11"/>
    <x v="11"/>
    <n v="4445"/>
    <n v="14090.65"/>
    <n v="3.17"/>
    <n v="2541"/>
    <n v="16109.94"/>
    <n v="6.34"/>
    <n v="5268"/>
    <n v="28552.560000000001"/>
    <n v="5.42"/>
    <n v="431"/>
    <n v="3073.03"/>
    <n v="7.1300000000000008"/>
    <n v="12685"/>
    <n v="61826.18"/>
    <x v="0"/>
    <x v="2"/>
    <n v="4.8739597950335041"/>
    <s v="Product3"/>
    <x v="0"/>
    <s v="Growth Year"/>
  </r>
  <r>
    <n v="3620"/>
    <d v="2020-05-20T00:00:00"/>
    <x v="10"/>
    <x v="11"/>
    <x v="11"/>
    <n v="1118"/>
    <n v="3544.06"/>
    <n v="3.17"/>
    <n v="3278"/>
    <n v="20782.52"/>
    <n v="6.34"/>
    <n v="2032"/>
    <n v="11013.44"/>
    <n v="5.42"/>
    <n v="1187"/>
    <n v="8463.31"/>
    <n v="7.13"/>
    <n v="7615"/>
    <n v="43803.33"/>
    <x v="0"/>
    <x v="3"/>
    <n v="5.752242941562705"/>
    <s v="Product2"/>
    <x v="0"/>
    <s v="Growth Year"/>
  </r>
  <r>
    <n v="3621"/>
    <d v="2020-05-21T00:00:00"/>
    <x v="10"/>
    <x v="11"/>
    <x v="11"/>
    <n v="1535"/>
    <n v="4865.95"/>
    <n v="3.17"/>
    <n v="1980"/>
    <n v="12553.2"/>
    <n v="6.3400000000000007"/>
    <n v="5919"/>
    <n v="32080.98"/>
    <n v="5.42"/>
    <n v="1843"/>
    <n v="13140.59"/>
    <n v="7.13"/>
    <n v="11277"/>
    <n v="62640.72"/>
    <x v="0"/>
    <x v="4"/>
    <n v="5.5547326416600162"/>
    <s v="Product3"/>
    <x v="0"/>
    <s v="Growth Year"/>
  </r>
  <r>
    <n v="3622"/>
    <d v="2020-05-22T00:00:00"/>
    <x v="10"/>
    <x v="11"/>
    <x v="11"/>
    <n v="2941"/>
    <n v="9322.9699999999993"/>
    <n v="3.17"/>
    <n v="3361"/>
    <n v="21308.74"/>
    <n v="6.3400000000000007"/>
    <n v="597"/>
    <n v="3235.74"/>
    <n v="5.42"/>
    <n v="1785"/>
    <n v="12727.05"/>
    <n v="7.13"/>
    <n v="8684"/>
    <n v="46594.5"/>
    <x v="0"/>
    <x v="5"/>
    <n v="5.3655573468447724"/>
    <s v="Product2"/>
    <x v="0"/>
    <s v="Growth Year"/>
  </r>
  <r>
    <n v="3623"/>
    <d v="2020-05-23T00:00:00"/>
    <x v="10"/>
    <x v="11"/>
    <x v="11"/>
    <n v="559"/>
    <n v="1772.03"/>
    <n v="3.17"/>
    <n v="1204"/>
    <n v="7633.36"/>
    <n v="6.34"/>
    <n v="2591"/>
    <n v="14043.22"/>
    <n v="5.42"/>
    <n v="947"/>
    <n v="6752.11"/>
    <n v="7.13"/>
    <n v="5301"/>
    <n v="30200.720000000001"/>
    <x v="0"/>
    <x v="6"/>
    <n v="5.6971741180909268"/>
    <s v="Product3"/>
    <x v="1"/>
    <s v="Growth Year"/>
  </r>
  <r>
    <n v="3624"/>
    <d v="2020-05-24T00:00:00"/>
    <x v="10"/>
    <x v="11"/>
    <x v="11"/>
    <n v="6802"/>
    <n v="21562.34"/>
    <n v="3.17"/>
    <n v="1033"/>
    <n v="6549.22"/>
    <n v="6.34"/>
    <n v="3736"/>
    <n v="20249.12"/>
    <n v="5.42"/>
    <n v="763"/>
    <n v="5440.19"/>
    <n v="7.13"/>
    <n v="12334"/>
    <n v="53800.87"/>
    <x v="0"/>
    <x v="0"/>
    <n v="4.3619969190854553"/>
    <s v="Product1"/>
    <x v="0"/>
    <s v="Growth Year"/>
  </r>
  <r>
    <n v="3625"/>
    <d v="2020-05-25T00:00:00"/>
    <x v="10"/>
    <x v="11"/>
    <x v="11"/>
    <n v="6869"/>
    <n v="21774.73"/>
    <n v="3.17"/>
    <n v="2254"/>
    <n v="14290.36"/>
    <n v="6.34"/>
    <n v="354"/>
    <n v="1918.68"/>
    <n v="5.42"/>
    <n v="1311"/>
    <n v="9347.43"/>
    <n v="7.13"/>
    <n v="10788"/>
    <n v="47331.199999999997"/>
    <x v="0"/>
    <x v="1"/>
    <n v="4.3873934000741563"/>
    <s v="Product1"/>
    <x v="0"/>
    <s v="Growth Year"/>
  </r>
  <r>
    <n v="3626"/>
    <d v="2020-05-26T00:00:00"/>
    <x v="10"/>
    <x v="11"/>
    <x v="11"/>
    <n v="274"/>
    <n v="868.58"/>
    <n v="3.17"/>
    <n v="1328"/>
    <n v="8419.52"/>
    <n v="6.3400000000000007"/>
    <n v="3849"/>
    <n v="20861.580000000002"/>
    <n v="5.4200000000000008"/>
    <n v="1989"/>
    <n v="14181.57"/>
    <n v="7.13"/>
    <n v="7440"/>
    <n v="44331.25"/>
    <x v="0"/>
    <x v="2"/>
    <n v="5.9585013440860219"/>
    <s v="Product3"/>
    <x v="0"/>
    <s v="Growth Year"/>
  </r>
  <r>
    <n v="3627"/>
    <d v="2020-05-27T00:00:00"/>
    <x v="10"/>
    <x v="11"/>
    <x v="11"/>
    <n v="2453"/>
    <n v="7776.01"/>
    <n v="3.17"/>
    <n v="1709"/>
    <n v="10835.06"/>
    <n v="6.34"/>
    <n v="5725"/>
    <n v="31029.5"/>
    <n v="5.42"/>
    <n v="1773"/>
    <n v="12641.49"/>
    <n v="7.13"/>
    <n v="11660"/>
    <n v="62282.06"/>
    <x v="0"/>
    <x v="3"/>
    <n v="5.3415145797598624"/>
    <s v="Product3"/>
    <x v="0"/>
    <s v="Growth Year"/>
  </r>
  <r>
    <n v="3628"/>
    <d v="2020-05-28T00:00:00"/>
    <x v="10"/>
    <x v="11"/>
    <x v="11"/>
    <n v="3095"/>
    <n v="9811.15"/>
    <n v="3.17"/>
    <n v="3337"/>
    <n v="21156.58"/>
    <n v="6.3400000000000007"/>
    <n v="1124"/>
    <n v="6092.08"/>
    <n v="5.42"/>
    <n v="1094"/>
    <n v="7800.22"/>
    <n v="7.13"/>
    <n v="8650"/>
    <n v="44860.03"/>
    <x v="0"/>
    <x v="4"/>
    <n v="5.1861306358381505"/>
    <s v="Product2"/>
    <x v="0"/>
    <s v="Growth Year"/>
  </r>
  <r>
    <n v="3629"/>
    <d v="2020-05-29T00:00:00"/>
    <x v="10"/>
    <x v="11"/>
    <x v="11"/>
    <n v="4998"/>
    <n v="15843.66"/>
    <n v="3.17"/>
    <n v="878"/>
    <n v="5566.52"/>
    <n v="6.3400000000000007"/>
    <n v="3286"/>
    <n v="17810.12"/>
    <n v="5.42"/>
    <n v="1329"/>
    <n v="9475.77"/>
    <n v="7.13"/>
    <n v="10491"/>
    <n v="48696.07"/>
    <x v="0"/>
    <x v="5"/>
    <n v="4.6416995519969495"/>
    <s v="Product3"/>
    <x v="0"/>
    <s v="Growth Year"/>
  </r>
  <r>
    <n v="3630"/>
    <d v="2020-05-30T00:00:00"/>
    <x v="10"/>
    <x v="11"/>
    <x v="11"/>
    <n v="636"/>
    <n v="2016.12"/>
    <n v="3.17"/>
    <n v="812"/>
    <n v="5148.08"/>
    <n v="6.34"/>
    <n v="5787"/>
    <n v="31365.54"/>
    <n v="5.42"/>
    <n v="1930"/>
    <n v="13760.9"/>
    <n v="7.13"/>
    <n v="9165"/>
    <n v="52290.64"/>
    <x v="0"/>
    <x v="6"/>
    <n v="5.7054708128750677"/>
    <s v="Product3"/>
    <x v="0"/>
    <s v="Growth Year"/>
  </r>
  <r>
    <n v="3631"/>
    <d v="2020-05-31T00:00:00"/>
    <x v="10"/>
    <x v="11"/>
    <x v="11"/>
    <n v="7869"/>
    <n v="24944.73"/>
    <n v="3.17"/>
    <n v="279"/>
    <n v="1768.86"/>
    <n v="6.34"/>
    <n v="1365"/>
    <n v="7398.3"/>
    <n v="5.42"/>
    <n v="1404"/>
    <n v="10010.52"/>
    <n v="7.13"/>
    <n v="10917"/>
    <n v="44122.41"/>
    <x v="0"/>
    <x v="0"/>
    <n v="4.0416240725474033"/>
    <s v="Product1"/>
    <x v="0"/>
    <s v="Growth Year"/>
  </r>
  <r>
    <n v="3632"/>
    <d v="2020-06-01T00:00:00"/>
    <x v="10"/>
    <x v="0"/>
    <x v="0"/>
    <n v="898"/>
    <n v="2846.66"/>
    <n v="3.17"/>
    <n v="2300"/>
    <n v="14582"/>
    <n v="6.34"/>
    <n v="2217"/>
    <n v="12016.14"/>
    <n v="5.42"/>
    <n v="1852"/>
    <n v="13204.76"/>
    <n v="7.13"/>
    <n v="7267"/>
    <n v="42649.56"/>
    <x v="0"/>
    <x v="1"/>
    <n v="5.8689362873262692"/>
    <s v="Product2"/>
    <x v="0"/>
    <s v="Growth Year"/>
  </r>
  <r>
    <n v="3633"/>
    <d v="2020-06-02T00:00:00"/>
    <x v="10"/>
    <x v="0"/>
    <x v="0"/>
    <n v="7117"/>
    <n v="22560.89"/>
    <n v="3.17"/>
    <n v="1020"/>
    <n v="6466.8"/>
    <n v="6.34"/>
    <n v="2043"/>
    <n v="11073.06"/>
    <n v="5.42"/>
    <n v="1372"/>
    <n v="9782.36"/>
    <n v="7.1300000000000008"/>
    <n v="11552"/>
    <n v="49883.11"/>
    <x v="0"/>
    <x v="2"/>
    <n v="4.3181362534626038"/>
    <s v="Product1"/>
    <x v="0"/>
    <s v="Growth Year"/>
  </r>
  <r>
    <n v="3634"/>
    <d v="2020-06-03T00:00:00"/>
    <x v="10"/>
    <x v="0"/>
    <x v="0"/>
    <n v="5631"/>
    <n v="17850.27"/>
    <n v="3.17"/>
    <n v="2505"/>
    <n v="15881.7"/>
    <n v="6.34"/>
    <n v="4146"/>
    <n v="22471.32"/>
    <n v="5.42"/>
    <n v="1764"/>
    <n v="12577.32"/>
    <n v="7.13"/>
    <n v="14046"/>
    <n v="68780.61"/>
    <x v="0"/>
    <x v="3"/>
    <n v="4.8968111917983768"/>
    <s v="Product3"/>
    <x v="0"/>
    <s v="Growth Year"/>
  </r>
  <r>
    <n v="3635"/>
    <d v="2020-06-04T00:00:00"/>
    <x v="10"/>
    <x v="0"/>
    <x v="0"/>
    <n v="6871"/>
    <n v="21781.07"/>
    <n v="3.17"/>
    <n v="2159"/>
    <n v="13688.06"/>
    <n v="6.34"/>
    <n v="5246"/>
    <n v="28433.32"/>
    <n v="5.42"/>
    <n v="851"/>
    <n v="6067.63"/>
    <n v="7.13"/>
    <n v="15127"/>
    <n v="69970.080000000002"/>
    <x v="0"/>
    <x v="4"/>
    <n v="4.6255093541349908"/>
    <s v="Product3"/>
    <x v="0"/>
    <s v="Growth Year"/>
  </r>
  <r>
    <n v="3636"/>
    <d v="2020-06-05T00:00:00"/>
    <x v="10"/>
    <x v="0"/>
    <x v="0"/>
    <n v="6182"/>
    <n v="19596.939999999999"/>
    <n v="3.17"/>
    <n v="411"/>
    <n v="2605.7399999999998"/>
    <n v="6.34"/>
    <n v="900"/>
    <n v="4878"/>
    <n v="5.42"/>
    <n v="813"/>
    <n v="5796.69"/>
    <n v="7.13"/>
    <n v="8306"/>
    <n v="32877.370000000003"/>
    <x v="0"/>
    <x v="5"/>
    <n v="3.9582675174572599"/>
    <s v="Product1"/>
    <x v="1"/>
    <s v="Growth Year"/>
  </r>
  <r>
    <n v="3637"/>
    <d v="2020-06-06T00:00:00"/>
    <x v="10"/>
    <x v="0"/>
    <x v="0"/>
    <n v="7236"/>
    <n v="22938.12"/>
    <n v="3.17"/>
    <n v="3753"/>
    <n v="23794.02"/>
    <n v="6.34"/>
    <n v="825"/>
    <n v="4471.5"/>
    <n v="5.42"/>
    <n v="941"/>
    <n v="6709.33"/>
    <n v="7.13"/>
    <n v="12755"/>
    <n v="57912.97"/>
    <x v="0"/>
    <x v="6"/>
    <n v="4.5404131713053708"/>
    <s v="Product2"/>
    <x v="0"/>
    <s v="Growth Year"/>
  </r>
  <r>
    <n v="3638"/>
    <d v="2020-06-07T00:00:00"/>
    <x v="10"/>
    <x v="0"/>
    <x v="0"/>
    <n v="3588"/>
    <n v="11373.96"/>
    <n v="3.17"/>
    <n v="561"/>
    <n v="3556.74"/>
    <n v="6.34"/>
    <n v="5425"/>
    <n v="29403.5"/>
    <n v="5.42"/>
    <n v="1013"/>
    <n v="7222.69"/>
    <n v="7.13"/>
    <n v="10587"/>
    <n v="51556.89"/>
    <x v="0"/>
    <x v="0"/>
    <n v="4.8698299801643525"/>
    <s v="Product3"/>
    <x v="0"/>
    <s v="Growth Year"/>
  </r>
  <r>
    <n v="3639"/>
    <d v="2020-06-08T00:00:00"/>
    <x v="10"/>
    <x v="0"/>
    <x v="0"/>
    <n v="6745"/>
    <n v="21381.65"/>
    <n v="3.17"/>
    <n v="3781"/>
    <n v="23971.54"/>
    <n v="6.34"/>
    <n v="359"/>
    <n v="1945.78"/>
    <n v="5.42"/>
    <n v="760"/>
    <n v="5418.8"/>
    <n v="7.13"/>
    <n v="11645"/>
    <n v="52717.77"/>
    <x v="0"/>
    <x v="1"/>
    <n v="4.5270734220695577"/>
    <s v="Product2"/>
    <x v="0"/>
    <s v="Growth Year"/>
  </r>
  <r>
    <n v="3640"/>
    <d v="2020-06-09T00:00:00"/>
    <x v="10"/>
    <x v="0"/>
    <x v="0"/>
    <n v="6072"/>
    <n v="19248.240000000002"/>
    <n v="3.17"/>
    <n v="3920"/>
    <n v="24852.799999999999"/>
    <n v="6.34"/>
    <n v="4722"/>
    <n v="25593.24"/>
    <n v="5.42"/>
    <n v="1517"/>
    <n v="10816.21"/>
    <n v="7.129999999999999"/>
    <n v="16231"/>
    <n v="80510.490000000005"/>
    <x v="0"/>
    <x v="2"/>
    <n v="4.9602914176575688"/>
    <s v="Product3"/>
    <x v="2"/>
    <s v="Growth Year"/>
  </r>
  <r>
    <n v="3641"/>
    <d v="2020-06-10T00:00:00"/>
    <x v="10"/>
    <x v="0"/>
    <x v="0"/>
    <n v="2335"/>
    <n v="7401.95"/>
    <n v="3.17"/>
    <n v="2035"/>
    <n v="12901.9"/>
    <n v="6.34"/>
    <n v="3490"/>
    <n v="18915.8"/>
    <n v="5.42"/>
    <n v="1459"/>
    <n v="10402.67"/>
    <n v="7.13"/>
    <n v="9319"/>
    <n v="49622.32"/>
    <x v="0"/>
    <x v="3"/>
    <n v="5.3248545981328466"/>
    <s v="Product3"/>
    <x v="0"/>
    <s v="Growth Year"/>
  </r>
  <r>
    <n v="3642"/>
    <d v="2020-06-11T00:00:00"/>
    <x v="10"/>
    <x v="0"/>
    <x v="0"/>
    <n v="2590"/>
    <n v="8210.2999999999993"/>
    <n v="3.17"/>
    <n v="2344"/>
    <n v="14860.96"/>
    <n v="6.34"/>
    <n v="3338"/>
    <n v="18091.96"/>
    <n v="5.42"/>
    <n v="1697"/>
    <n v="12099.61"/>
    <n v="7.1300000000000008"/>
    <n v="9969"/>
    <n v="53262.83"/>
    <x v="0"/>
    <x v="4"/>
    <n v="5.3428458220483499"/>
    <s v="Product3"/>
    <x v="0"/>
    <s v="Growth Year"/>
  </r>
  <r>
    <n v="3643"/>
    <d v="2020-06-12T00:00:00"/>
    <x v="10"/>
    <x v="0"/>
    <x v="0"/>
    <n v="1270"/>
    <n v="4025.9"/>
    <n v="3.17"/>
    <n v="3585"/>
    <n v="22728.9"/>
    <n v="6.3400000000000007"/>
    <n v="4562"/>
    <n v="24726.04"/>
    <n v="5.42"/>
    <n v="899"/>
    <n v="6409.87"/>
    <n v="7.13"/>
    <n v="10316"/>
    <n v="57890.71"/>
    <x v="0"/>
    <x v="5"/>
    <n v="5.6117400155098878"/>
    <s v="Product3"/>
    <x v="0"/>
    <s v="Growth Year"/>
  </r>
  <r>
    <n v="3644"/>
    <d v="2020-06-13T00:00:00"/>
    <x v="10"/>
    <x v="0"/>
    <x v="0"/>
    <n v="385"/>
    <n v="1220.45"/>
    <n v="3.17"/>
    <n v="2601"/>
    <n v="16490.34"/>
    <n v="6.34"/>
    <n v="2794"/>
    <n v="15143.48"/>
    <n v="5.42"/>
    <n v="1475"/>
    <n v="10516.75"/>
    <n v="7.13"/>
    <n v="7255"/>
    <n v="43371.02"/>
    <x v="0"/>
    <x v="6"/>
    <n v="5.9780868366643691"/>
    <s v="Product2"/>
    <x v="0"/>
    <s v="Growth Year"/>
  </r>
  <r>
    <n v="3645"/>
    <d v="2020-06-14T00:00:00"/>
    <x v="10"/>
    <x v="0"/>
    <x v="0"/>
    <n v="6035"/>
    <n v="19130.95"/>
    <n v="3.17"/>
    <n v="1017"/>
    <n v="6447.78"/>
    <n v="6.34"/>
    <n v="5160"/>
    <n v="27967.200000000001"/>
    <n v="5.42"/>
    <n v="941"/>
    <n v="6709.33"/>
    <n v="7.13"/>
    <n v="13153"/>
    <n v="60255.26"/>
    <x v="0"/>
    <x v="0"/>
    <n v="4.5811039306622066"/>
    <s v="Product3"/>
    <x v="0"/>
    <s v="Growth Year"/>
  </r>
  <r>
    <n v="3646"/>
    <d v="2020-06-15T00:00:00"/>
    <x v="10"/>
    <x v="0"/>
    <x v="0"/>
    <n v="5326"/>
    <n v="16883.419999999998"/>
    <n v="3.17"/>
    <n v="2046"/>
    <n v="12971.64"/>
    <n v="6.34"/>
    <n v="3202"/>
    <n v="17354.84"/>
    <n v="5.42"/>
    <n v="858"/>
    <n v="6117.54"/>
    <n v="7.13"/>
    <n v="11432"/>
    <n v="53327.44"/>
    <x v="0"/>
    <x v="1"/>
    <n v="4.6647515745276422"/>
    <s v="Product3"/>
    <x v="0"/>
    <s v="Growth Year"/>
  </r>
  <r>
    <n v="3647"/>
    <d v="2020-06-16T00:00:00"/>
    <x v="10"/>
    <x v="0"/>
    <x v="0"/>
    <n v="7207"/>
    <n v="22846.19"/>
    <n v="3.17"/>
    <n v="2186"/>
    <n v="13859.24"/>
    <n v="6.34"/>
    <n v="4524"/>
    <n v="24520.080000000002"/>
    <n v="5.4200000000000008"/>
    <n v="1452"/>
    <n v="10352.76"/>
    <n v="7.13"/>
    <n v="15369"/>
    <n v="71578.27"/>
    <x v="0"/>
    <x v="2"/>
    <n v="4.6573147244453121"/>
    <s v="Product3"/>
    <x v="2"/>
    <s v="Growth Year"/>
  </r>
  <r>
    <n v="3648"/>
    <d v="2020-06-17T00:00:00"/>
    <x v="10"/>
    <x v="0"/>
    <x v="0"/>
    <n v="7923"/>
    <n v="25115.91"/>
    <n v="3.17"/>
    <n v="1589"/>
    <n v="10074.26"/>
    <n v="6.34"/>
    <n v="5022"/>
    <n v="27219.24"/>
    <n v="5.42"/>
    <n v="1160"/>
    <n v="8270.7999999999993"/>
    <n v="7.129999999999999"/>
    <n v="15694"/>
    <n v="70680.210000000006"/>
    <x v="0"/>
    <x v="3"/>
    <n v="4.5036453421689826"/>
    <s v="Product3"/>
    <x v="2"/>
    <s v="Growth Year"/>
  </r>
  <r>
    <n v="3649"/>
    <d v="2020-06-18T00:00:00"/>
    <x v="10"/>
    <x v="0"/>
    <x v="0"/>
    <n v="628"/>
    <n v="1990.76"/>
    <n v="3.17"/>
    <n v="2018"/>
    <n v="12794.12"/>
    <n v="6.3400000000000007"/>
    <n v="4204"/>
    <n v="22785.68"/>
    <n v="5.42"/>
    <n v="479"/>
    <n v="3415.27"/>
    <n v="7.13"/>
    <n v="7329"/>
    <n v="40985.83"/>
    <x v="0"/>
    <x v="4"/>
    <n v="5.5922813480693137"/>
    <s v="Product3"/>
    <x v="0"/>
    <s v="Growth Year"/>
  </r>
  <r>
    <n v="3650"/>
    <d v="2020-06-19T00:00:00"/>
    <x v="10"/>
    <x v="0"/>
    <x v="0"/>
    <n v="6505"/>
    <n v="20620.849999999999"/>
    <n v="3.17"/>
    <n v="2674"/>
    <n v="16953.16"/>
    <n v="6.34"/>
    <n v="5317"/>
    <n v="28818.14"/>
    <n v="5.42"/>
    <n v="578"/>
    <n v="4121.1400000000003"/>
    <n v="7.1300000000000008"/>
    <n v="15074"/>
    <n v="70513.289999999994"/>
    <x v="0"/>
    <x v="5"/>
    <n v="4.6778088098713013"/>
    <s v="Product3"/>
    <x v="2"/>
    <s v="Growth Year"/>
  </r>
  <r>
    <n v="3651"/>
    <d v="2020-06-20T00:00:00"/>
    <x v="10"/>
    <x v="0"/>
    <x v="0"/>
    <n v="2505"/>
    <n v="7940.85"/>
    <n v="3.17"/>
    <n v="1090"/>
    <n v="6910.6"/>
    <n v="6.3400000000000007"/>
    <n v="359"/>
    <n v="1945.78"/>
    <n v="5.42"/>
    <n v="1231"/>
    <n v="8777.0300000000007"/>
    <n v="7.1300000000000008"/>
    <n v="5185"/>
    <n v="25574.26"/>
    <x v="0"/>
    <x v="6"/>
    <n v="4.9323548698167787"/>
    <s v="Product4"/>
    <x v="1"/>
    <s v="Growth Year"/>
  </r>
  <r>
    <n v="3652"/>
    <d v="2020-06-21T00:00:00"/>
    <x v="10"/>
    <x v="0"/>
    <x v="0"/>
    <n v="5924"/>
    <n v="18779.080000000002"/>
    <n v="3.17"/>
    <n v="2278"/>
    <n v="14442.52"/>
    <n v="6.34"/>
    <n v="5172"/>
    <n v="28032.240000000002"/>
    <n v="5.42"/>
    <n v="1319"/>
    <n v="9404.4699999999993"/>
    <n v="7.13"/>
    <n v="14693"/>
    <n v="70658.31"/>
    <x v="0"/>
    <x v="0"/>
    <n v="4.8089777445041859"/>
    <s v="Product3"/>
    <x v="2"/>
    <s v="Growth Year"/>
  </r>
  <r>
    <n v="3653"/>
    <d v="2020-06-22T00:00:00"/>
    <x v="10"/>
    <x v="0"/>
    <x v="0"/>
    <n v="1421"/>
    <n v="4504.57"/>
    <n v="3.17"/>
    <n v="3568"/>
    <n v="22621.119999999999"/>
    <n v="6.34"/>
    <n v="4397"/>
    <n v="23831.74"/>
    <n v="5.42"/>
    <n v="665"/>
    <n v="4741.45"/>
    <n v="7.13"/>
    <n v="10051"/>
    <n v="55698.879999999997"/>
    <x v="0"/>
    <x v="1"/>
    <n v="5.5416257088846876"/>
    <s v="Product3"/>
    <x v="0"/>
    <s v="Growth Year"/>
  </r>
  <r>
    <n v="3654"/>
    <d v="2020-06-23T00:00:00"/>
    <x v="10"/>
    <x v="0"/>
    <x v="0"/>
    <n v="5767"/>
    <n v="18281.39"/>
    <n v="3.17"/>
    <n v="1968"/>
    <n v="12477.12"/>
    <n v="6.3400000000000007"/>
    <n v="4435"/>
    <n v="24037.7"/>
    <n v="5.42"/>
    <n v="1050"/>
    <n v="7486.5"/>
    <n v="7.13"/>
    <n v="13220"/>
    <n v="62282.71"/>
    <x v="0"/>
    <x v="2"/>
    <n v="4.7112488653555218"/>
    <s v="Product3"/>
    <x v="0"/>
    <s v="Growth Year"/>
  </r>
  <r>
    <n v="3655"/>
    <d v="2020-06-24T00:00:00"/>
    <x v="10"/>
    <x v="0"/>
    <x v="0"/>
    <n v="4881"/>
    <n v="15472.77"/>
    <n v="3.17"/>
    <n v="708"/>
    <n v="4488.72"/>
    <n v="6.3400000000000007"/>
    <n v="2967"/>
    <n v="16081.14"/>
    <n v="5.42"/>
    <n v="1401"/>
    <n v="9989.1299999999992"/>
    <n v="7.129999999999999"/>
    <n v="9957"/>
    <n v="46031.76"/>
    <x v="0"/>
    <x v="3"/>
    <n v="4.6230551370894846"/>
    <s v="Product3"/>
    <x v="0"/>
    <s v="Growth Year"/>
  </r>
  <r>
    <n v="3656"/>
    <d v="2020-06-25T00:00:00"/>
    <x v="10"/>
    <x v="0"/>
    <x v="0"/>
    <n v="1545"/>
    <n v="4897.6499999999996"/>
    <n v="3.17"/>
    <n v="1665"/>
    <n v="10556.1"/>
    <n v="6.34"/>
    <n v="1433"/>
    <n v="7766.86"/>
    <n v="5.42"/>
    <n v="1600"/>
    <n v="11408"/>
    <n v="7.13"/>
    <n v="6243"/>
    <n v="34628.61"/>
    <x v="0"/>
    <x v="4"/>
    <n v="5.5467900048053824"/>
    <s v="Product4"/>
    <x v="1"/>
    <s v="Growth Year"/>
  </r>
  <r>
    <n v="3657"/>
    <d v="2020-06-26T00:00:00"/>
    <x v="10"/>
    <x v="0"/>
    <x v="0"/>
    <n v="7321"/>
    <n v="23207.57"/>
    <n v="3.17"/>
    <n v="2166"/>
    <n v="13732.44"/>
    <n v="6.34"/>
    <n v="5225"/>
    <n v="28319.5"/>
    <n v="5.42"/>
    <n v="593"/>
    <n v="4228.09"/>
    <n v="7.13"/>
    <n v="15305"/>
    <n v="69487.600000000006"/>
    <x v="0"/>
    <x v="5"/>
    <n v="4.5401894805619083"/>
    <s v="Product3"/>
    <x v="0"/>
    <s v="Growth Year"/>
  </r>
  <r>
    <n v="3658"/>
    <d v="2020-06-27T00:00:00"/>
    <x v="10"/>
    <x v="0"/>
    <x v="0"/>
    <n v="652"/>
    <n v="2066.84"/>
    <n v="3.17"/>
    <n v="3539"/>
    <n v="22437.26"/>
    <n v="6.34"/>
    <n v="1532"/>
    <n v="8303.44"/>
    <n v="5.42"/>
    <n v="1818"/>
    <n v="12962.34"/>
    <n v="7.13"/>
    <n v="7541"/>
    <n v="45769.88"/>
    <x v="0"/>
    <x v="6"/>
    <n v="6.0694708924545813"/>
    <s v="Product2"/>
    <x v="0"/>
    <s v="Growth Year"/>
  </r>
  <r>
    <n v="3659"/>
    <d v="2020-06-28T00:00:00"/>
    <x v="10"/>
    <x v="0"/>
    <x v="0"/>
    <n v="6251"/>
    <n v="19815.669999999998"/>
    <n v="3.17"/>
    <n v="3113"/>
    <n v="19736.419999999998"/>
    <n v="6.34"/>
    <n v="912"/>
    <n v="4943.04"/>
    <n v="5.42"/>
    <n v="1009"/>
    <n v="7194.17"/>
    <n v="7.13"/>
    <n v="11285"/>
    <n v="51689.3"/>
    <x v="0"/>
    <x v="0"/>
    <n v="4.5803544528134692"/>
    <s v="Product1"/>
    <x v="0"/>
    <s v="Growth Year"/>
  </r>
  <r>
    <n v="3660"/>
    <d v="2020-06-29T00:00:00"/>
    <x v="10"/>
    <x v="0"/>
    <x v="0"/>
    <n v="4987"/>
    <n v="15808.79"/>
    <n v="3.17"/>
    <n v="689"/>
    <n v="4368.26"/>
    <n v="6.3400000000000007"/>
    <n v="3240"/>
    <n v="17560.8"/>
    <n v="5.42"/>
    <n v="881"/>
    <n v="6281.53"/>
    <n v="7.13"/>
    <n v="9797"/>
    <n v="44019.38"/>
    <x v="0"/>
    <x v="1"/>
    <n v="4.4931489231397368"/>
    <s v="Product3"/>
    <x v="0"/>
    <s v="Growth Year"/>
  </r>
  <r>
    <n v="3661"/>
    <d v="2020-06-30T00:00:00"/>
    <x v="10"/>
    <x v="0"/>
    <x v="0"/>
    <n v="5955"/>
    <n v="18877.349999999999"/>
    <n v="3.17"/>
    <n v="2477"/>
    <n v="15704.18"/>
    <n v="6.34"/>
    <n v="1287"/>
    <n v="6975.54"/>
    <n v="5.42"/>
    <n v="839"/>
    <n v="5982.07"/>
    <n v="7.13"/>
    <n v="10558"/>
    <n v="47539.14"/>
    <x v="0"/>
    <x v="2"/>
    <n v="4.5026652775146809"/>
    <s v="Product1"/>
    <x v="0"/>
    <s v="Growth Year"/>
  </r>
  <r>
    <n v="3662"/>
    <d v="2020-07-01T00:00:00"/>
    <x v="10"/>
    <x v="1"/>
    <x v="1"/>
    <n v="7042"/>
    <n v="22323.14"/>
    <n v="3.17"/>
    <n v="2218"/>
    <n v="14062.12"/>
    <n v="6.3400000000000007"/>
    <n v="5075"/>
    <n v="27506.5"/>
    <n v="5.42"/>
    <n v="1747"/>
    <n v="12456.11"/>
    <n v="7.13"/>
    <n v="16082"/>
    <n v="76347.87"/>
    <x v="1"/>
    <x v="3"/>
    <n v="4.7474113916179581"/>
    <s v="Product3"/>
    <x v="2"/>
    <s v="Growth Year"/>
  </r>
  <r>
    <n v="3663"/>
    <d v="2020-07-02T00:00:00"/>
    <x v="10"/>
    <x v="1"/>
    <x v="1"/>
    <n v="6755"/>
    <n v="21413.35"/>
    <n v="3.17"/>
    <n v="2313"/>
    <n v="14664.42"/>
    <n v="6.34"/>
    <n v="402"/>
    <n v="2178.84"/>
    <n v="5.42"/>
    <n v="1306"/>
    <n v="9311.7800000000007"/>
    <n v="7.1300000000000008"/>
    <n v="10776"/>
    <n v="47568.39"/>
    <x v="1"/>
    <x v="4"/>
    <n v="4.4142900890868599"/>
    <s v="Product1"/>
    <x v="0"/>
    <s v="Growth Year"/>
  </r>
  <r>
    <n v="3664"/>
    <d v="2020-07-03T00:00:00"/>
    <x v="10"/>
    <x v="1"/>
    <x v="1"/>
    <n v="5274"/>
    <n v="16718.580000000002"/>
    <n v="3.17"/>
    <n v="2196"/>
    <n v="13922.64"/>
    <n v="6.34"/>
    <n v="5300"/>
    <n v="28726"/>
    <n v="5.42"/>
    <n v="464"/>
    <n v="3308.32"/>
    <n v="7.1300000000000008"/>
    <n v="13234"/>
    <n v="62675.54"/>
    <x v="1"/>
    <x v="5"/>
    <n v="4.7359483149463504"/>
    <s v="Product3"/>
    <x v="0"/>
    <s v="Growth Year"/>
  </r>
  <r>
    <n v="3665"/>
    <d v="2020-07-04T00:00:00"/>
    <x v="10"/>
    <x v="1"/>
    <x v="1"/>
    <n v="2838"/>
    <n v="8996.4599999999991"/>
    <n v="3.17"/>
    <n v="3126"/>
    <n v="19818.84"/>
    <n v="6.34"/>
    <n v="3597"/>
    <n v="19495.740000000002"/>
    <n v="5.4200000000000008"/>
    <n v="1855"/>
    <n v="13226.15"/>
    <n v="7.13"/>
    <n v="11416"/>
    <n v="61537.19"/>
    <x v="1"/>
    <x v="6"/>
    <n v="5.3904336019621581"/>
    <s v="Product2"/>
    <x v="0"/>
    <s v="Growth Year"/>
  </r>
  <r>
    <n v="3666"/>
    <d v="2020-07-05T00:00:00"/>
    <x v="10"/>
    <x v="1"/>
    <x v="1"/>
    <n v="1112"/>
    <n v="3525.04"/>
    <n v="3.17"/>
    <n v="3982"/>
    <n v="25245.88"/>
    <n v="6.34"/>
    <n v="2041"/>
    <n v="11062.22"/>
    <n v="5.42"/>
    <n v="1649"/>
    <n v="11757.37"/>
    <n v="7.1300000000000008"/>
    <n v="8784"/>
    <n v="51590.51"/>
    <x v="1"/>
    <x v="0"/>
    <n v="5.8732365664845174"/>
    <s v="Product2"/>
    <x v="0"/>
    <s v="Growth Year"/>
  </r>
  <r>
    <n v="3667"/>
    <d v="2020-07-06T00:00:00"/>
    <x v="10"/>
    <x v="1"/>
    <x v="1"/>
    <n v="931"/>
    <n v="2951.27"/>
    <n v="3.17"/>
    <n v="1602"/>
    <n v="10156.68"/>
    <n v="6.34"/>
    <n v="3894"/>
    <n v="21105.48"/>
    <n v="5.42"/>
    <n v="534"/>
    <n v="3807.42"/>
    <n v="7.13"/>
    <n v="6961"/>
    <n v="38020.85"/>
    <x v="1"/>
    <x v="1"/>
    <n v="5.4619810372072974"/>
    <s v="Product3"/>
    <x v="1"/>
    <s v="Growth Year"/>
  </r>
  <r>
    <n v="3668"/>
    <d v="2020-07-07T00:00:00"/>
    <x v="10"/>
    <x v="1"/>
    <x v="1"/>
    <n v="1619"/>
    <n v="5132.2299999999996"/>
    <n v="3.17"/>
    <n v="984"/>
    <n v="6238.56"/>
    <n v="6.3400000000000007"/>
    <n v="2569"/>
    <n v="13923.98"/>
    <n v="5.42"/>
    <n v="509"/>
    <n v="3629.17"/>
    <n v="7.13"/>
    <n v="5681"/>
    <n v="28923.94"/>
    <x v="1"/>
    <x v="2"/>
    <n v="5.091346593909523"/>
    <s v="Product3"/>
    <x v="1"/>
    <s v="Growth Year"/>
  </r>
  <r>
    <n v="3669"/>
    <d v="2020-07-08T00:00:00"/>
    <x v="10"/>
    <x v="1"/>
    <x v="1"/>
    <n v="4730"/>
    <n v="14994.1"/>
    <n v="3.17"/>
    <n v="3567"/>
    <n v="22614.78"/>
    <n v="6.34"/>
    <n v="1660"/>
    <n v="8997.2000000000007"/>
    <n v="5.4200000000000008"/>
    <n v="468"/>
    <n v="3336.84"/>
    <n v="7.13"/>
    <n v="10425"/>
    <n v="49942.92"/>
    <x v="1"/>
    <x v="3"/>
    <n v="4.7906877697841725"/>
    <s v="Product2"/>
    <x v="0"/>
    <s v="Growth Year"/>
  </r>
  <r>
    <n v="3670"/>
    <d v="2020-07-09T00:00:00"/>
    <x v="10"/>
    <x v="1"/>
    <x v="1"/>
    <n v="5826"/>
    <n v="18468.419999999998"/>
    <n v="3.17"/>
    <n v="1949"/>
    <n v="12356.66"/>
    <n v="6.34"/>
    <n v="1695"/>
    <n v="9186.9"/>
    <n v="5.42"/>
    <n v="947"/>
    <n v="6752.11"/>
    <n v="7.13"/>
    <n v="10417"/>
    <n v="46764.09"/>
    <x v="1"/>
    <x v="4"/>
    <n v="4.4892089853124695"/>
    <s v="Product1"/>
    <x v="0"/>
    <s v="Growth Year"/>
  </r>
  <r>
    <n v="3671"/>
    <d v="2020-07-10T00:00:00"/>
    <x v="10"/>
    <x v="1"/>
    <x v="1"/>
    <n v="5757"/>
    <n v="18249.689999999999"/>
    <n v="3.17"/>
    <n v="3956"/>
    <n v="25081.040000000001"/>
    <n v="6.34"/>
    <n v="3032"/>
    <n v="16433.439999999999"/>
    <n v="5.42"/>
    <n v="489"/>
    <n v="3486.57"/>
    <n v="7.13"/>
    <n v="13234"/>
    <n v="63250.74"/>
    <x v="1"/>
    <x v="5"/>
    <n v="4.7794121202962065"/>
    <s v="Product2"/>
    <x v="0"/>
    <s v="Growth Year"/>
  </r>
  <r>
    <n v="3672"/>
    <d v="2020-07-11T00:00:00"/>
    <x v="10"/>
    <x v="1"/>
    <x v="1"/>
    <n v="1740"/>
    <n v="5515.8"/>
    <n v="3.17"/>
    <n v="1954"/>
    <n v="12388.36"/>
    <n v="6.34"/>
    <n v="2232"/>
    <n v="12097.44"/>
    <n v="5.42"/>
    <n v="1070"/>
    <n v="7629.1"/>
    <n v="7.1300000000000008"/>
    <n v="6996"/>
    <n v="37630.699999999997"/>
    <x v="1"/>
    <x v="6"/>
    <n v="5.378887935963407"/>
    <s v="Product2"/>
    <x v="1"/>
    <s v="Growth Year"/>
  </r>
  <r>
    <n v="3673"/>
    <d v="2020-07-12T00:00:00"/>
    <x v="10"/>
    <x v="1"/>
    <x v="1"/>
    <n v="6091"/>
    <n v="19308.47"/>
    <n v="3.17"/>
    <n v="2022"/>
    <n v="12819.48"/>
    <n v="6.34"/>
    <n v="5161"/>
    <n v="27972.62"/>
    <n v="5.42"/>
    <n v="1536"/>
    <n v="10951.68"/>
    <n v="7.13"/>
    <n v="14810"/>
    <n v="71052.25"/>
    <x v="1"/>
    <x v="0"/>
    <n v="4.7975860904794061"/>
    <s v="Product3"/>
    <x v="2"/>
    <s v="Growth Year"/>
  </r>
  <r>
    <n v="3674"/>
    <d v="2020-07-13T00:00:00"/>
    <x v="10"/>
    <x v="1"/>
    <x v="1"/>
    <n v="2916"/>
    <n v="9243.7199999999993"/>
    <n v="3.17"/>
    <n v="2414"/>
    <n v="15304.76"/>
    <n v="6.34"/>
    <n v="1553"/>
    <n v="8417.26"/>
    <n v="5.42"/>
    <n v="1352"/>
    <n v="9639.76"/>
    <n v="7.13"/>
    <n v="8235"/>
    <n v="42605.5"/>
    <x v="1"/>
    <x v="1"/>
    <n v="5.1737097753491197"/>
    <s v="Product2"/>
    <x v="0"/>
    <s v="Growth Year"/>
  </r>
  <r>
    <n v="3675"/>
    <d v="2020-07-14T00:00:00"/>
    <x v="10"/>
    <x v="1"/>
    <x v="1"/>
    <n v="1738"/>
    <n v="5509.46"/>
    <n v="3.17"/>
    <n v="1090"/>
    <n v="6910.6"/>
    <n v="6.3400000000000007"/>
    <n v="3726"/>
    <n v="20194.919999999998"/>
    <n v="5.42"/>
    <n v="1167"/>
    <n v="8320.7099999999991"/>
    <n v="7.129999999999999"/>
    <n v="7721"/>
    <n v="40935.69"/>
    <x v="1"/>
    <x v="2"/>
    <n v="5.3018637482191426"/>
    <s v="Product3"/>
    <x v="0"/>
    <s v="Growth Year"/>
  </r>
  <r>
    <n v="3676"/>
    <d v="2020-07-15T00:00:00"/>
    <x v="10"/>
    <x v="1"/>
    <x v="1"/>
    <n v="6666"/>
    <n v="21131.22"/>
    <n v="3.17"/>
    <n v="3936"/>
    <n v="24954.240000000002"/>
    <n v="6.3400000000000007"/>
    <n v="5854"/>
    <n v="31728.68"/>
    <n v="5.42"/>
    <n v="1631"/>
    <n v="11629.03"/>
    <n v="7.1300000000000008"/>
    <n v="18087"/>
    <n v="89443.17"/>
    <x v="1"/>
    <x v="3"/>
    <n v="4.945163377011113"/>
    <s v="Product3"/>
    <x v="2"/>
    <s v="Growth Year"/>
  </r>
  <r>
    <n v="3677"/>
    <d v="2020-07-16T00:00:00"/>
    <x v="10"/>
    <x v="1"/>
    <x v="1"/>
    <n v="5642"/>
    <n v="17885.14"/>
    <n v="3.17"/>
    <n v="3675"/>
    <n v="23299.5"/>
    <n v="6.34"/>
    <n v="5798"/>
    <n v="31425.16"/>
    <n v="5.42"/>
    <n v="1722"/>
    <n v="12277.86"/>
    <n v="7.1300000000000008"/>
    <n v="16837"/>
    <n v="84887.66"/>
    <x v="1"/>
    <x v="4"/>
    <n v="5.0417330878422524"/>
    <s v="Product3"/>
    <x v="2"/>
    <s v="Growth Year"/>
  </r>
  <r>
    <n v="3678"/>
    <d v="2020-07-17T00:00:00"/>
    <x v="10"/>
    <x v="1"/>
    <x v="1"/>
    <n v="2254"/>
    <n v="7145.18"/>
    <n v="3.17"/>
    <n v="1742"/>
    <n v="11044.28"/>
    <n v="6.3400000000000007"/>
    <n v="5445"/>
    <n v="29511.9"/>
    <n v="5.42"/>
    <n v="1436"/>
    <n v="10238.68"/>
    <n v="7.13"/>
    <n v="10877"/>
    <n v="57940.04"/>
    <x v="1"/>
    <x v="5"/>
    <n v="5.3268401213569918"/>
    <s v="Product3"/>
    <x v="0"/>
    <s v="Growth Year"/>
  </r>
  <r>
    <n v="3679"/>
    <d v="2020-07-18T00:00:00"/>
    <x v="10"/>
    <x v="1"/>
    <x v="1"/>
    <n v="6410"/>
    <n v="20319.7"/>
    <n v="3.17"/>
    <n v="3537"/>
    <n v="22424.58"/>
    <n v="6.3400000000000007"/>
    <n v="2997"/>
    <n v="16243.74"/>
    <n v="5.42"/>
    <n v="1426"/>
    <n v="10167.379999999999"/>
    <n v="7.129999999999999"/>
    <n v="14370"/>
    <n v="69155.399999999994"/>
    <x v="1"/>
    <x v="6"/>
    <n v="4.8124843423799577"/>
    <s v="Product2"/>
    <x v="0"/>
    <s v="Growth Year"/>
  </r>
  <r>
    <n v="3680"/>
    <d v="2020-07-19T00:00:00"/>
    <x v="10"/>
    <x v="1"/>
    <x v="1"/>
    <n v="2587"/>
    <n v="8200.7900000000009"/>
    <n v="3.17"/>
    <n v="1595"/>
    <n v="10112.299999999999"/>
    <n v="6.34"/>
    <n v="3026"/>
    <n v="16400.919999999998"/>
    <n v="5.419999999999999"/>
    <n v="1796"/>
    <n v="12805.48"/>
    <n v="7.13"/>
    <n v="9004"/>
    <n v="47519.49"/>
    <x v="1"/>
    <x v="0"/>
    <n v="5.2775977343402927"/>
    <s v="Product3"/>
    <x v="0"/>
    <s v="Growth Year"/>
  </r>
  <r>
    <n v="3681"/>
    <d v="2020-07-20T00:00:00"/>
    <x v="10"/>
    <x v="1"/>
    <x v="1"/>
    <n v="2757"/>
    <n v="8739.69"/>
    <n v="3.17"/>
    <n v="1859"/>
    <n v="11786.06"/>
    <n v="6.34"/>
    <n v="4866"/>
    <n v="26373.72"/>
    <n v="5.42"/>
    <n v="909"/>
    <n v="6481.17"/>
    <n v="7.13"/>
    <n v="10391"/>
    <n v="53380.639999999999"/>
    <x v="1"/>
    <x v="1"/>
    <n v="5.1371994995669326"/>
    <s v="Product3"/>
    <x v="0"/>
    <s v="Growth Year"/>
  </r>
  <r>
    <n v="3682"/>
    <d v="2020-07-21T00:00:00"/>
    <x v="10"/>
    <x v="1"/>
    <x v="1"/>
    <n v="5099"/>
    <n v="16163.83"/>
    <n v="3.17"/>
    <n v="2948"/>
    <n v="18690.32"/>
    <n v="6.34"/>
    <n v="2316"/>
    <n v="12552.72"/>
    <n v="5.42"/>
    <n v="413"/>
    <n v="2944.69"/>
    <n v="7.13"/>
    <n v="10776"/>
    <n v="50351.56"/>
    <x v="1"/>
    <x v="2"/>
    <n v="4.6725649591685228"/>
    <s v="Product2"/>
    <x v="0"/>
    <s v="Growth Year"/>
  </r>
  <r>
    <n v="3683"/>
    <d v="2020-07-22T00:00:00"/>
    <x v="10"/>
    <x v="1"/>
    <x v="1"/>
    <n v="3559"/>
    <n v="11282.03"/>
    <n v="3.17"/>
    <n v="3907"/>
    <n v="24770.38"/>
    <n v="6.34"/>
    <n v="2381"/>
    <n v="12905.02"/>
    <n v="5.42"/>
    <n v="1671"/>
    <n v="11914.23"/>
    <n v="7.13"/>
    <n v="11518"/>
    <n v="60871.66"/>
    <x v="1"/>
    <x v="3"/>
    <n v="5.2849157839902761"/>
    <s v="Product2"/>
    <x v="0"/>
    <s v="Growth Year"/>
  </r>
  <r>
    <n v="3684"/>
    <d v="2020-07-23T00:00:00"/>
    <x v="10"/>
    <x v="1"/>
    <x v="1"/>
    <n v="2261"/>
    <n v="7167.37"/>
    <n v="3.17"/>
    <n v="1094"/>
    <n v="6935.96"/>
    <n v="6.34"/>
    <n v="2609"/>
    <n v="14140.78"/>
    <n v="5.42"/>
    <n v="863"/>
    <n v="6153.19"/>
    <n v="7.13"/>
    <n v="6827"/>
    <n v="34397.300000000003"/>
    <x v="1"/>
    <x v="4"/>
    <n v="5.0384209755383038"/>
    <s v="Product3"/>
    <x v="1"/>
    <s v="Growth Year"/>
  </r>
  <r>
    <n v="3685"/>
    <d v="2020-07-24T00:00:00"/>
    <x v="10"/>
    <x v="1"/>
    <x v="1"/>
    <n v="6566"/>
    <n v="20814.22"/>
    <n v="3.17"/>
    <n v="1825"/>
    <n v="11570.5"/>
    <n v="6.34"/>
    <n v="1842"/>
    <n v="9983.64"/>
    <n v="5.42"/>
    <n v="1471"/>
    <n v="10488.23"/>
    <n v="7.13"/>
    <n v="11704"/>
    <n v="52856.59"/>
    <x v="1"/>
    <x v="5"/>
    <n v="4.5161132946001361"/>
    <s v="Product1"/>
    <x v="0"/>
    <s v="Growth Year"/>
  </r>
  <r>
    <n v="3686"/>
    <d v="2020-07-25T00:00:00"/>
    <x v="10"/>
    <x v="1"/>
    <x v="1"/>
    <n v="4786"/>
    <n v="15171.62"/>
    <n v="3.17"/>
    <n v="2858"/>
    <n v="18119.72"/>
    <n v="6.3400000000000007"/>
    <n v="1650"/>
    <n v="8943"/>
    <n v="5.42"/>
    <n v="1965"/>
    <n v="14010.45"/>
    <n v="7.1300000000000008"/>
    <n v="11259"/>
    <n v="56244.79"/>
    <x v="1"/>
    <x v="6"/>
    <n v="4.9955404565236696"/>
    <s v="Product2"/>
    <x v="0"/>
    <s v="Growth Year"/>
  </r>
  <r>
    <n v="3687"/>
    <d v="2020-07-26T00:00:00"/>
    <x v="10"/>
    <x v="1"/>
    <x v="1"/>
    <n v="2090"/>
    <n v="6625.3"/>
    <n v="3.17"/>
    <n v="265"/>
    <n v="1680.1"/>
    <n v="6.34"/>
    <n v="5799"/>
    <n v="31430.58"/>
    <n v="5.42"/>
    <n v="1648"/>
    <n v="11750.24"/>
    <n v="7.13"/>
    <n v="9802"/>
    <n v="51486.22"/>
    <x v="1"/>
    <x v="0"/>
    <n v="5.2526239542950419"/>
    <s v="Product3"/>
    <x v="0"/>
    <s v="Growth Year"/>
  </r>
  <r>
    <n v="3688"/>
    <d v="2020-07-27T00:00:00"/>
    <x v="10"/>
    <x v="1"/>
    <x v="1"/>
    <n v="1470"/>
    <n v="4659.8999999999996"/>
    <n v="3.17"/>
    <n v="1850"/>
    <n v="11729"/>
    <n v="6.34"/>
    <n v="937"/>
    <n v="5078.54"/>
    <n v="5.42"/>
    <n v="1545"/>
    <n v="11015.85"/>
    <n v="7.13"/>
    <n v="5802"/>
    <n v="32483.29"/>
    <x v="1"/>
    <x v="1"/>
    <n v="5.5986366770079288"/>
    <s v="Product2"/>
    <x v="1"/>
    <s v="Growth Year"/>
  </r>
  <r>
    <n v="3689"/>
    <d v="2020-07-28T00:00:00"/>
    <x v="10"/>
    <x v="1"/>
    <x v="1"/>
    <n v="5300"/>
    <n v="16801"/>
    <n v="3.17"/>
    <n v="583"/>
    <n v="3696.22"/>
    <n v="6.34"/>
    <n v="1663"/>
    <n v="9013.4599999999991"/>
    <n v="5.419999999999999"/>
    <n v="875"/>
    <n v="6238.75"/>
    <n v="7.13"/>
    <n v="8421"/>
    <n v="35749.43"/>
    <x v="1"/>
    <x v="2"/>
    <n v="4.245271345445909"/>
    <s v="Product1"/>
    <x v="1"/>
    <s v="Growth Year"/>
  </r>
  <r>
    <n v="3690"/>
    <d v="2020-07-29T00:00:00"/>
    <x v="10"/>
    <x v="1"/>
    <x v="1"/>
    <n v="7852"/>
    <n v="24890.84"/>
    <n v="3.17"/>
    <n v="2253"/>
    <n v="14284.02"/>
    <n v="6.34"/>
    <n v="4396"/>
    <n v="23826.32"/>
    <n v="5.42"/>
    <n v="1006"/>
    <n v="7172.78"/>
    <n v="7.13"/>
    <n v="15507"/>
    <n v="70173.960000000006"/>
    <x v="1"/>
    <x v="3"/>
    <n v="4.5253085703230802"/>
    <s v="Product1"/>
    <x v="2"/>
    <s v="Growth Year"/>
  </r>
  <r>
    <n v="3691"/>
    <d v="2020-07-30T00:00:00"/>
    <x v="10"/>
    <x v="1"/>
    <x v="1"/>
    <n v="7631"/>
    <n v="24190.27"/>
    <n v="3.17"/>
    <n v="691"/>
    <n v="4380.9399999999996"/>
    <n v="6.34"/>
    <n v="4155"/>
    <n v="22520.1"/>
    <n v="5.42"/>
    <n v="989"/>
    <n v="7051.57"/>
    <n v="7.13"/>
    <n v="13466"/>
    <n v="58142.879999999997"/>
    <x v="1"/>
    <x v="4"/>
    <n v="4.3177543442744692"/>
    <s v="Product1"/>
    <x v="0"/>
    <s v="Growth Year"/>
  </r>
  <r>
    <n v="3692"/>
    <d v="2020-07-31T00:00:00"/>
    <x v="10"/>
    <x v="1"/>
    <x v="1"/>
    <n v="4207"/>
    <n v="13336.19"/>
    <n v="3.17"/>
    <n v="3750"/>
    <n v="23775"/>
    <n v="6.34"/>
    <n v="3322"/>
    <n v="18005.240000000002"/>
    <n v="5.4200000000000008"/>
    <n v="1958"/>
    <n v="13960.54"/>
    <n v="7.1300000000000008"/>
    <n v="13237"/>
    <n v="69076.97"/>
    <x v="1"/>
    <x v="5"/>
    <n v="5.2184762408400696"/>
    <s v="Product2"/>
    <x v="0"/>
    <s v="Growth Year"/>
  </r>
  <r>
    <n v="3693"/>
    <d v="2020-08-01T00:00:00"/>
    <x v="10"/>
    <x v="2"/>
    <x v="2"/>
    <n v="7352"/>
    <n v="23305.84"/>
    <n v="3.17"/>
    <n v="3721"/>
    <n v="23591.14"/>
    <n v="6.34"/>
    <n v="993"/>
    <n v="5382.06"/>
    <n v="5.4200000000000008"/>
    <n v="312"/>
    <n v="2224.56"/>
    <n v="7.13"/>
    <n v="12378"/>
    <n v="54503.6"/>
    <x v="1"/>
    <x v="6"/>
    <n v="4.4032638552270154"/>
    <s v="Product2"/>
    <x v="0"/>
    <s v="Growth Year"/>
  </r>
  <r>
    <n v="3694"/>
    <d v="2020-08-02T00:00:00"/>
    <x v="10"/>
    <x v="2"/>
    <x v="2"/>
    <n v="837"/>
    <n v="2653.29"/>
    <n v="3.17"/>
    <n v="2214"/>
    <n v="14036.76"/>
    <n v="6.34"/>
    <n v="5267"/>
    <n v="28547.14"/>
    <n v="5.42"/>
    <n v="601"/>
    <n v="4285.13"/>
    <n v="7.13"/>
    <n v="8919"/>
    <n v="49522.32"/>
    <x v="1"/>
    <x v="0"/>
    <n v="5.5524520686175576"/>
    <s v="Product3"/>
    <x v="0"/>
    <s v="Growth Year"/>
  </r>
  <r>
    <n v="3695"/>
    <d v="2020-08-03T00:00:00"/>
    <x v="10"/>
    <x v="2"/>
    <x v="2"/>
    <n v="6488"/>
    <n v="20566.96"/>
    <n v="3.17"/>
    <n v="1670"/>
    <n v="10587.8"/>
    <n v="6.34"/>
    <n v="1027"/>
    <n v="5566.34"/>
    <n v="5.42"/>
    <n v="650"/>
    <n v="4634.5"/>
    <n v="7.13"/>
    <n v="9835"/>
    <n v="41355.599999999999"/>
    <x v="1"/>
    <x v="1"/>
    <n v="4.2049415353329946"/>
    <s v="Product1"/>
    <x v="0"/>
    <s v="Growth Year"/>
  </r>
  <r>
    <n v="3696"/>
    <d v="2020-08-04T00:00:00"/>
    <x v="10"/>
    <x v="2"/>
    <x v="2"/>
    <n v="4960"/>
    <n v="15723.2"/>
    <n v="3.17"/>
    <n v="917"/>
    <n v="5813.78"/>
    <n v="6.34"/>
    <n v="4498"/>
    <n v="24379.16"/>
    <n v="5.42"/>
    <n v="897"/>
    <n v="6395.61"/>
    <n v="7.13"/>
    <n v="11272"/>
    <n v="52311.75"/>
    <x v="1"/>
    <x v="2"/>
    <n v="4.6408578779276084"/>
    <s v="Product3"/>
    <x v="0"/>
    <s v="Growth Year"/>
  </r>
  <r>
    <n v="3697"/>
    <d v="2020-08-05T00:00:00"/>
    <x v="10"/>
    <x v="2"/>
    <x v="2"/>
    <n v="7615"/>
    <n v="24139.55"/>
    <n v="3.17"/>
    <n v="3900"/>
    <n v="24726"/>
    <n v="6.34"/>
    <n v="3950"/>
    <n v="21409"/>
    <n v="5.42"/>
    <n v="465"/>
    <n v="3315.45"/>
    <n v="7.13"/>
    <n v="15930"/>
    <n v="73590"/>
    <x v="1"/>
    <x v="3"/>
    <n v="4.6195856873822976"/>
    <s v="Product2"/>
    <x v="2"/>
    <s v="Growth Year"/>
  </r>
  <r>
    <n v="3698"/>
    <d v="2020-08-06T00:00:00"/>
    <x v="10"/>
    <x v="2"/>
    <x v="2"/>
    <n v="6114"/>
    <n v="19381.38"/>
    <n v="3.17"/>
    <n v="3912"/>
    <n v="24802.080000000002"/>
    <n v="6.3400000000000007"/>
    <n v="1765"/>
    <n v="9566.2999999999993"/>
    <n v="5.42"/>
    <n v="1400"/>
    <n v="9982"/>
    <n v="7.13"/>
    <n v="13191"/>
    <n v="63731.76"/>
    <x v="1"/>
    <x v="4"/>
    <n v="4.8314578121446443"/>
    <s v="Product2"/>
    <x v="0"/>
    <s v="Growth Year"/>
  </r>
  <r>
    <n v="3699"/>
    <d v="2020-08-07T00:00:00"/>
    <x v="10"/>
    <x v="2"/>
    <x v="2"/>
    <n v="5640"/>
    <n v="17878.8"/>
    <n v="3.17"/>
    <n v="3427"/>
    <n v="21727.18"/>
    <n v="6.34"/>
    <n v="2042"/>
    <n v="11067.64"/>
    <n v="5.42"/>
    <n v="967"/>
    <n v="6894.71"/>
    <n v="7.13"/>
    <n v="12076"/>
    <n v="57568.33"/>
    <x v="1"/>
    <x v="5"/>
    <n v="4.7671687644915535"/>
    <s v="Product2"/>
    <x v="0"/>
    <s v="Growth Year"/>
  </r>
  <r>
    <n v="3700"/>
    <d v="2020-08-08T00:00:00"/>
    <x v="10"/>
    <x v="2"/>
    <x v="2"/>
    <n v="5592"/>
    <n v="17726.64"/>
    <n v="3.17"/>
    <n v="3163"/>
    <n v="20053.419999999998"/>
    <n v="6.34"/>
    <n v="5337"/>
    <n v="28926.54"/>
    <n v="5.42"/>
    <n v="896"/>
    <n v="6388.48"/>
    <n v="7.13"/>
    <n v="14988"/>
    <n v="73095.08"/>
    <x v="1"/>
    <x v="6"/>
    <n v="4.8769068588203899"/>
    <s v="Product3"/>
    <x v="2"/>
    <s v="Growth Year"/>
  </r>
  <r>
    <n v="3701"/>
    <d v="2020-08-09T00:00:00"/>
    <x v="10"/>
    <x v="2"/>
    <x v="2"/>
    <n v="4900"/>
    <n v="15533"/>
    <n v="3.17"/>
    <n v="2654"/>
    <n v="16826.36"/>
    <n v="6.34"/>
    <n v="526"/>
    <n v="2850.92"/>
    <n v="5.42"/>
    <n v="1236"/>
    <n v="8812.68"/>
    <n v="7.13"/>
    <n v="9316"/>
    <n v="44022.96"/>
    <x v="1"/>
    <x v="0"/>
    <n v="4.7255216831258053"/>
    <s v="Product2"/>
    <x v="0"/>
    <s v="Growth Year"/>
  </r>
  <r>
    <n v="3702"/>
    <d v="2020-08-10T00:00:00"/>
    <x v="10"/>
    <x v="2"/>
    <x v="2"/>
    <n v="5291"/>
    <n v="16772.47"/>
    <n v="3.17"/>
    <n v="2556"/>
    <n v="16205.04"/>
    <n v="6.3400000000000007"/>
    <n v="890"/>
    <n v="4823.8"/>
    <n v="5.42"/>
    <n v="897"/>
    <n v="6395.61"/>
    <n v="7.13"/>
    <n v="9634"/>
    <n v="44196.92"/>
    <x v="1"/>
    <x v="1"/>
    <n v="4.587598090097571"/>
    <s v="Product1"/>
    <x v="0"/>
    <s v="Growth Year"/>
  </r>
  <r>
    <n v="3703"/>
    <d v="2020-08-11T00:00:00"/>
    <x v="10"/>
    <x v="2"/>
    <x v="2"/>
    <n v="390"/>
    <n v="1236.3"/>
    <n v="3.17"/>
    <n v="2360"/>
    <n v="14962.4"/>
    <n v="6.34"/>
    <n v="1752"/>
    <n v="9495.84"/>
    <n v="5.42"/>
    <n v="1962"/>
    <n v="13989.06"/>
    <n v="7.13"/>
    <n v="6464"/>
    <n v="39683.599999999999"/>
    <x v="1"/>
    <x v="2"/>
    <n v="6.1391707920792076"/>
    <s v="Product2"/>
    <x v="1"/>
    <s v="Growth Year"/>
  </r>
  <r>
    <n v="3704"/>
    <d v="2020-08-12T00:00:00"/>
    <x v="10"/>
    <x v="2"/>
    <x v="2"/>
    <n v="5064"/>
    <n v="16052.88"/>
    <n v="3.17"/>
    <n v="2230"/>
    <n v="14138.2"/>
    <n v="6.3400000000000007"/>
    <n v="3767"/>
    <n v="20417.14"/>
    <n v="5.42"/>
    <n v="1737"/>
    <n v="12384.81"/>
    <n v="7.13"/>
    <n v="12798"/>
    <n v="62993.03"/>
    <x v="1"/>
    <x v="3"/>
    <n v="4.9220995468041879"/>
    <s v="Product3"/>
    <x v="0"/>
    <s v="Growth Year"/>
  </r>
  <r>
    <n v="3705"/>
    <d v="2020-08-13T00:00:00"/>
    <x v="10"/>
    <x v="2"/>
    <x v="2"/>
    <n v="6461"/>
    <n v="20481.37"/>
    <n v="3.17"/>
    <n v="1235"/>
    <n v="7829.9"/>
    <n v="6.34"/>
    <n v="3544"/>
    <n v="19208.48"/>
    <n v="5.42"/>
    <n v="807"/>
    <n v="5753.91"/>
    <n v="7.13"/>
    <n v="12047"/>
    <n v="53273.66"/>
    <x v="1"/>
    <x v="4"/>
    <n v="4.4221515730057277"/>
    <s v="Product1"/>
    <x v="0"/>
    <s v="Growth Year"/>
  </r>
  <r>
    <n v="3706"/>
    <d v="2020-08-14T00:00:00"/>
    <x v="10"/>
    <x v="2"/>
    <x v="2"/>
    <n v="4515"/>
    <n v="14312.55"/>
    <n v="3.17"/>
    <n v="3717"/>
    <n v="23565.78"/>
    <n v="6.34"/>
    <n v="1850"/>
    <n v="10027"/>
    <n v="5.42"/>
    <n v="1181"/>
    <n v="8420.5300000000007"/>
    <n v="7.1300000000000008"/>
    <n v="11263"/>
    <n v="56325.86"/>
    <x v="1"/>
    <x v="5"/>
    <n v="5.0009642191245671"/>
    <s v="Product2"/>
    <x v="0"/>
    <s v="Growth Year"/>
  </r>
  <r>
    <n v="3707"/>
    <d v="2020-08-15T00:00:00"/>
    <x v="10"/>
    <x v="2"/>
    <x v="2"/>
    <n v="4647"/>
    <n v="14730.99"/>
    <n v="3.17"/>
    <n v="2627"/>
    <n v="16655.18"/>
    <n v="6.34"/>
    <n v="2782"/>
    <n v="15078.44"/>
    <n v="5.42"/>
    <n v="1311"/>
    <n v="9347.43"/>
    <n v="7.13"/>
    <n v="11367"/>
    <n v="55812.04"/>
    <x v="1"/>
    <x v="6"/>
    <n v="4.9100061581771799"/>
    <s v="Product2"/>
    <x v="0"/>
    <s v="Growth Year"/>
  </r>
  <r>
    <n v="3708"/>
    <d v="2020-08-16T00:00:00"/>
    <x v="10"/>
    <x v="2"/>
    <x v="2"/>
    <n v="1717"/>
    <n v="5442.89"/>
    <n v="3.17"/>
    <n v="3350"/>
    <n v="21239"/>
    <n v="6.34"/>
    <n v="3591"/>
    <n v="19463.22"/>
    <n v="5.42"/>
    <n v="905"/>
    <n v="6452.65"/>
    <n v="7.13"/>
    <n v="9563"/>
    <n v="52597.760000000002"/>
    <x v="1"/>
    <x v="0"/>
    <n v="5.5001317578165851"/>
    <s v="Product2"/>
    <x v="0"/>
    <s v="Growth Year"/>
  </r>
  <r>
    <n v="3709"/>
    <d v="2020-08-17T00:00:00"/>
    <x v="10"/>
    <x v="2"/>
    <x v="2"/>
    <n v="1150"/>
    <n v="3645.5"/>
    <n v="3.17"/>
    <n v="3698"/>
    <n v="23445.32"/>
    <n v="6.34"/>
    <n v="5637"/>
    <n v="30552.54"/>
    <n v="5.42"/>
    <n v="1039"/>
    <n v="7408.07"/>
    <n v="7.13"/>
    <n v="11524"/>
    <n v="65051.43"/>
    <x v="1"/>
    <x v="1"/>
    <n v="5.6448654980909403"/>
    <s v="Product3"/>
    <x v="0"/>
    <s v="Growth Year"/>
  </r>
  <r>
    <n v="3710"/>
    <d v="2020-08-18T00:00:00"/>
    <x v="10"/>
    <x v="2"/>
    <x v="2"/>
    <n v="7607"/>
    <n v="24114.19"/>
    <n v="3.17"/>
    <n v="1719"/>
    <n v="10898.46"/>
    <n v="6.34"/>
    <n v="3693"/>
    <n v="20016.060000000001"/>
    <n v="5.42"/>
    <n v="1170"/>
    <n v="8342.1"/>
    <n v="7.13"/>
    <n v="14189"/>
    <n v="63370.81"/>
    <x v="1"/>
    <x v="2"/>
    <n v="4.4661928254281484"/>
    <s v="Product1"/>
    <x v="0"/>
    <s v="Growth Year"/>
  </r>
  <r>
    <n v="3711"/>
    <d v="2020-08-19T00:00:00"/>
    <x v="10"/>
    <x v="2"/>
    <x v="2"/>
    <n v="467"/>
    <n v="1480.39"/>
    <n v="3.17"/>
    <n v="460"/>
    <n v="2916.4"/>
    <n v="6.34"/>
    <n v="2381"/>
    <n v="12905.02"/>
    <n v="5.42"/>
    <n v="388"/>
    <n v="2766.44"/>
    <n v="7.13"/>
    <n v="3696"/>
    <n v="20068.25"/>
    <x v="1"/>
    <x v="3"/>
    <n v="5.4297213203463199"/>
    <s v="Product3"/>
    <x v="1"/>
    <s v="Growth Year"/>
  </r>
  <r>
    <n v="3712"/>
    <d v="2020-08-20T00:00:00"/>
    <x v="10"/>
    <x v="2"/>
    <x v="2"/>
    <n v="7946"/>
    <n v="25188.82"/>
    <n v="3.17"/>
    <n v="3462"/>
    <n v="21949.08"/>
    <n v="6.3400000000000007"/>
    <n v="2743"/>
    <n v="14867.06"/>
    <n v="5.42"/>
    <n v="1385"/>
    <n v="9875.0499999999993"/>
    <n v="7.13"/>
    <n v="15536"/>
    <n v="71880.009999999995"/>
    <x v="1"/>
    <x v="4"/>
    <n v="4.6266741761071053"/>
    <s v="Product1"/>
    <x v="2"/>
    <s v="Growth Year"/>
  </r>
  <r>
    <n v="3713"/>
    <d v="2020-08-21T00:00:00"/>
    <x v="10"/>
    <x v="2"/>
    <x v="2"/>
    <n v="5754"/>
    <n v="18240.18"/>
    <n v="3.17"/>
    <n v="3373"/>
    <n v="21384.82"/>
    <n v="6.34"/>
    <n v="1344"/>
    <n v="7284.48"/>
    <n v="5.42"/>
    <n v="253"/>
    <n v="1803.89"/>
    <n v="7.1300000000000008"/>
    <n v="10724"/>
    <n v="48713.37"/>
    <x v="1"/>
    <x v="5"/>
    <n v="4.5424627004848936"/>
    <s v="Product2"/>
    <x v="0"/>
    <s v="Growth Year"/>
  </r>
  <r>
    <n v="3714"/>
    <d v="2020-08-22T00:00:00"/>
    <x v="10"/>
    <x v="2"/>
    <x v="2"/>
    <n v="2437"/>
    <n v="7725.29"/>
    <n v="3.17"/>
    <n v="299"/>
    <n v="1895.66"/>
    <n v="6.34"/>
    <n v="803"/>
    <n v="4352.26"/>
    <n v="5.42"/>
    <n v="481"/>
    <n v="3429.53"/>
    <n v="7.1300000000000008"/>
    <n v="4020"/>
    <n v="17402.740000000002"/>
    <x v="1"/>
    <x v="6"/>
    <n v="4.3290398009950248"/>
    <s v="Product1"/>
    <x v="1"/>
    <s v="Growth Year"/>
  </r>
  <r>
    <n v="3715"/>
    <d v="2020-08-23T00:00:00"/>
    <x v="10"/>
    <x v="2"/>
    <x v="2"/>
    <n v="4555"/>
    <n v="14439.35"/>
    <n v="3.17"/>
    <n v="3442"/>
    <n v="21822.28"/>
    <n v="6.34"/>
    <n v="3065"/>
    <n v="16612.3"/>
    <n v="5.42"/>
    <n v="1166"/>
    <n v="8313.58"/>
    <n v="7.13"/>
    <n v="12228"/>
    <n v="61187.51"/>
    <x v="1"/>
    <x v="0"/>
    <n v="5.0038853451095848"/>
    <s v="Product2"/>
    <x v="0"/>
    <s v="Growth Year"/>
  </r>
  <r>
    <n v="3716"/>
    <d v="2020-08-24T00:00:00"/>
    <x v="10"/>
    <x v="2"/>
    <x v="2"/>
    <n v="2551"/>
    <n v="8086.67"/>
    <n v="3.17"/>
    <n v="1380"/>
    <n v="8749.2000000000007"/>
    <n v="6.3400000000000007"/>
    <n v="2813"/>
    <n v="15246.46"/>
    <n v="5.42"/>
    <n v="1095"/>
    <n v="7807.35"/>
    <n v="7.13"/>
    <n v="7839"/>
    <n v="39889.68"/>
    <x v="1"/>
    <x v="1"/>
    <n v="5.0886184462303863"/>
    <s v="Product3"/>
    <x v="1"/>
    <s v="Growth Year"/>
  </r>
  <r>
    <n v="3717"/>
    <d v="2020-08-25T00:00:00"/>
    <x v="10"/>
    <x v="2"/>
    <x v="2"/>
    <n v="6047"/>
    <n v="19168.990000000002"/>
    <n v="3.17"/>
    <n v="3509"/>
    <n v="22247.06"/>
    <n v="6.3400000000000007"/>
    <n v="3053"/>
    <n v="16547.259999999998"/>
    <n v="5.419999999999999"/>
    <n v="1671"/>
    <n v="11914.23"/>
    <n v="7.13"/>
    <n v="14280"/>
    <n v="69877.539999999994"/>
    <x v="1"/>
    <x v="2"/>
    <n v="4.8933851540616242"/>
    <s v="Product2"/>
    <x v="0"/>
    <s v="Growth Year"/>
  </r>
  <r>
    <n v="3718"/>
    <d v="2020-08-26T00:00:00"/>
    <x v="10"/>
    <x v="2"/>
    <x v="2"/>
    <n v="2857"/>
    <n v="9056.69"/>
    <n v="3.17"/>
    <n v="1069"/>
    <n v="6777.46"/>
    <n v="6.34"/>
    <n v="556"/>
    <n v="3013.52"/>
    <n v="5.42"/>
    <n v="610"/>
    <n v="4349.3"/>
    <n v="7.13"/>
    <n v="5092"/>
    <n v="23196.97"/>
    <x v="1"/>
    <x v="3"/>
    <n v="4.5555714846818542"/>
    <s v="Product1"/>
    <x v="1"/>
    <s v="Growth Year"/>
  </r>
  <r>
    <n v="3719"/>
    <d v="2020-08-27T00:00:00"/>
    <x v="10"/>
    <x v="2"/>
    <x v="2"/>
    <n v="5214"/>
    <n v="16528.38"/>
    <n v="3.17"/>
    <n v="1215"/>
    <n v="7703.1"/>
    <n v="6.34"/>
    <n v="392"/>
    <n v="2124.64"/>
    <n v="5.42"/>
    <n v="1566"/>
    <n v="11165.58"/>
    <n v="7.13"/>
    <n v="8387"/>
    <n v="37521.699999999997"/>
    <x v="1"/>
    <x v="4"/>
    <n v="4.4737927745320132"/>
    <s v="Product1"/>
    <x v="1"/>
    <s v="Growth Year"/>
  </r>
  <r>
    <n v="3720"/>
    <d v="2020-08-28T00:00:00"/>
    <x v="10"/>
    <x v="2"/>
    <x v="2"/>
    <n v="4554"/>
    <n v="14436.18"/>
    <n v="3.17"/>
    <n v="2852"/>
    <n v="18081.68"/>
    <n v="6.34"/>
    <n v="4793"/>
    <n v="25978.06"/>
    <n v="5.42"/>
    <n v="1444"/>
    <n v="10295.719999999999"/>
    <n v="7.13"/>
    <n v="13643"/>
    <n v="68791.64"/>
    <x v="1"/>
    <x v="5"/>
    <n v="5.0422663637029981"/>
    <s v="Product3"/>
    <x v="0"/>
    <s v="Growth Year"/>
  </r>
  <r>
    <n v="3721"/>
    <d v="2020-08-29T00:00:00"/>
    <x v="10"/>
    <x v="2"/>
    <x v="2"/>
    <n v="1343"/>
    <n v="4257.3100000000004"/>
    <n v="3.17"/>
    <n v="1513"/>
    <n v="9592.42"/>
    <n v="6.34"/>
    <n v="5173"/>
    <n v="28037.66"/>
    <n v="5.42"/>
    <n v="1474"/>
    <n v="10509.62"/>
    <n v="7.1300000000000008"/>
    <n v="9503"/>
    <n v="52397.01"/>
    <x v="1"/>
    <x v="6"/>
    <n v="5.5137335578238451"/>
    <s v="Product3"/>
    <x v="0"/>
    <s v="Growth Year"/>
  </r>
  <r>
    <n v="3722"/>
    <d v="2020-08-31T00:00:00"/>
    <x v="10"/>
    <x v="2"/>
    <x v="2"/>
    <n v="2698"/>
    <n v="8552.66"/>
    <n v="3.17"/>
    <n v="1099"/>
    <n v="6967.66"/>
    <n v="6.34"/>
    <n v="2721"/>
    <n v="14747.82"/>
    <n v="5.42"/>
    <n v="392"/>
    <n v="2794.96"/>
    <n v="7.13"/>
    <n v="6910"/>
    <n v="33063.1"/>
    <x v="1"/>
    <x v="1"/>
    <n v="4.7848191027496378"/>
    <s v="Product3"/>
    <x v="1"/>
    <s v="Growth Year"/>
  </r>
  <r>
    <n v="3723"/>
    <d v="2020-09-01T00:00:00"/>
    <x v="10"/>
    <x v="3"/>
    <x v="3"/>
    <n v="7579"/>
    <n v="24025.43"/>
    <n v="3.17"/>
    <n v="2422"/>
    <n v="15355.48"/>
    <n v="6.34"/>
    <n v="3132"/>
    <n v="16975.439999999999"/>
    <n v="5.42"/>
    <n v="676"/>
    <n v="4819.88"/>
    <n v="7.13"/>
    <n v="13809"/>
    <n v="61176.23"/>
    <x v="1"/>
    <x v="2"/>
    <n v="4.4301709030342531"/>
    <s v="Product1"/>
    <x v="0"/>
    <s v="Growth Year"/>
  </r>
  <r>
    <n v="3724"/>
    <d v="2020-09-02T00:00:00"/>
    <x v="10"/>
    <x v="3"/>
    <x v="3"/>
    <n v="3884"/>
    <n v="12312.28"/>
    <n v="3.17"/>
    <n v="2801"/>
    <n v="17758.34"/>
    <n v="6.34"/>
    <n v="5577"/>
    <n v="30227.34"/>
    <n v="5.42"/>
    <n v="724"/>
    <n v="5162.12"/>
    <n v="7.13"/>
    <n v="12986"/>
    <n v="65460.08"/>
    <x v="1"/>
    <x v="3"/>
    <n v="5.0408193439088249"/>
    <s v="Product3"/>
    <x v="0"/>
    <s v="Growth Year"/>
  </r>
  <r>
    <n v="3725"/>
    <d v="2020-09-03T00:00:00"/>
    <x v="10"/>
    <x v="3"/>
    <x v="3"/>
    <n v="1154"/>
    <n v="3658.18"/>
    <n v="3.17"/>
    <n v="3376"/>
    <n v="21403.84"/>
    <n v="6.34"/>
    <n v="2422"/>
    <n v="13127.24"/>
    <n v="5.42"/>
    <n v="1567"/>
    <n v="11172.71"/>
    <n v="7.129999999999999"/>
    <n v="8519"/>
    <n v="49361.97"/>
    <x v="1"/>
    <x v="4"/>
    <n v="5.7943385373870173"/>
    <s v="Product2"/>
    <x v="0"/>
    <s v="Growth Year"/>
  </r>
  <r>
    <n v="3726"/>
    <d v="2020-09-04T00:00:00"/>
    <x v="10"/>
    <x v="3"/>
    <x v="3"/>
    <n v="3959"/>
    <n v="12550.03"/>
    <n v="3.17"/>
    <n v="296"/>
    <n v="1876.64"/>
    <n v="6.3400000000000007"/>
    <n v="2247"/>
    <n v="12178.74"/>
    <n v="5.42"/>
    <n v="1317"/>
    <n v="9390.2099999999991"/>
    <n v="7.129999999999999"/>
    <n v="7819"/>
    <n v="35995.620000000003"/>
    <x v="1"/>
    <x v="5"/>
    <n v="4.6036091571812259"/>
    <s v="Product1"/>
    <x v="1"/>
    <s v="Growth Year"/>
  </r>
  <r>
    <n v="3727"/>
    <d v="2020-09-05T00:00:00"/>
    <x v="10"/>
    <x v="3"/>
    <x v="3"/>
    <n v="1353"/>
    <n v="4289.01"/>
    <n v="3.17"/>
    <n v="3066"/>
    <n v="19438.439999999999"/>
    <n v="6.34"/>
    <n v="4202"/>
    <n v="22774.84"/>
    <n v="5.42"/>
    <n v="350"/>
    <n v="2495.5"/>
    <n v="7.13"/>
    <n v="8971"/>
    <n v="48997.79"/>
    <x v="1"/>
    <x v="6"/>
    <n v="5.4617980158287818"/>
    <s v="Product3"/>
    <x v="0"/>
    <s v="Growth Year"/>
  </r>
  <r>
    <n v="3728"/>
    <d v="2020-09-06T00:00:00"/>
    <x v="10"/>
    <x v="3"/>
    <x v="3"/>
    <n v="3085"/>
    <n v="9779.4500000000007"/>
    <n v="3.17"/>
    <n v="2323"/>
    <n v="14727.82"/>
    <n v="6.34"/>
    <n v="768"/>
    <n v="4162.5600000000004"/>
    <n v="5.4200000000000008"/>
    <n v="1164"/>
    <n v="8299.32"/>
    <n v="7.13"/>
    <n v="7340"/>
    <n v="36969.15"/>
    <x v="1"/>
    <x v="0"/>
    <n v="5.0366689373297007"/>
    <s v="Product2"/>
    <x v="1"/>
    <s v="Growth Year"/>
  </r>
  <r>
    <n v="3729"/>
    <d v="2020-09-07T00:00:00"/>
    <x v="10"/>
    <x v="3"/>
    <x v="3"/>
    <n v="2922"/>
    <n v="9262.74"/>
    <n v="3.17"/>
    <n v="1978"/>
    <n v="12540.52"/>
    <n v="6.34"/>
    <n v="2684"/>
    <n v="14547.28"/>
    <n v="5.42"/>
    <n v="1737"/>
    <n v="12384.81"/>
    <n v="7.13"/>
    <n v="9321"/>
    <n v="48735.35"/>
    <x v="1"/>
    <x v="1"/>
    <n v="5.2285538032399952"/>
    <s v="Product3"/>
    <x v="0"/>
    <s v="Growth Year"/>
  </r>
  <r>
    <n v="3730"/>
    <d v="2020-09-08T00:00:00"/>
    <x v="10"/>
    <x v="3"/>
    <x v="3"/>
    <n v="7827"/>
    <n v="24811.59"/>
    <n v="3.17"/>
    <n v="1586"/>
    <n v="10055.24"/>
    <n v="6.34"/>
    <n v="1152"/>
    <n v="6243.84"/>
    <n v="5.42"/>
    <n v="1924"/>
    <n v="13718.12"/>
    <n v="7.1300000000000008"/>
    <n v="12489"/>
    <n v="54828.79"/>
    <x v="1"/>
    <x v="2"/>
    <n v="4.390166546560974"/>
    <s v="Product1"/>
    <x v="0"/>
    <s v="Growth Year"/>
  </r>
  <r>
    <n v="3731"/>
    <d v="2020-09-09T00:00:00"/>
    <x v="10"/>
    <x v="3"/>
    <x v="3"/>
    <n v="4827"/>
    <n v="15301.59"/>
    <n v="3.17"/>
    <n v="937"/>
    <n v="5940.58"/>
    <n v="6.34"/>
    <n v="1874"/>
    <n v="10157.08"/>
    <n v="5.42"/>
    <n v="676"/>
    <n v="4819.88"/>
    <n v="7.13"/>
    <n v="8314"/>
    <n v="36219.129999999997"/>
    <x v="1"/>
    <x v="3"/>
    <n v="4.3564024536925663"/>
    <s v="Product1"/>
    <x v="1"/>
    <s v="Growth Year"/>
  </r>
  <r>
    <n v="3732"/>
    <d v="2020-09-10T00:00:00"/>
    <x v="10"/>
    <x v="3"/>
    <x v="3"/>
    <n v="5596"/>
    <n v="17739.32"/>
    <n v="3.17"/>
    <n v="1247"/>
    <n v="7905.98"/>
    <n v="6.34"/>
    <n v="773"/>
    <n v="4189.66"/>
    <n v="5.42"/>
    <n v="1207"/>
    <n v="8605.91"/>
    <n v="7.13"/>
    <n v="8823"/>
    <n v="38440.870000000003"/>
    <x v="1"/>
    <x v="4"/>
    <n v="4.3568933469341493"/>
    <s v="Product1"/>
    <x v="1"/>
    <s v="Growth Year"/>
  </r>
  <r>
    <n v="3733"/>
    <d v="2020-09-11T00:00:00"/>
    <x v="10"/>
    <x v="3"/>
    <x v="3"/>
    <n v="1675"/>
    <n v="5309.75"/>
    <n v="3.17"/>
    <n v="1849"/>
    <n v="11722.66"/>
    <n v="6.34"/>
    <n v="289"/>
    <n v="1566.38"/>
    <n v="5.4200000000000008"/>
    <n v="646"/>
    <n v="4605.9799999999996"/>
    <n v="7.129999999999999"/>
    <n v="4459"/>
    <n v="23204.77"/>
    <x v="1"/>
    <x v="5"/>
    <n v="5.2040300515810722"/>
    <s v="Product2"/>
    <x v="1"/>
    <s v="Growth Year"/>
  </r>
  <r>
    <n v="3734"/>
    <d v="2020-09-12T00:00:00"/>
    <x v="10"/>
    <x v="3"/>
    <x v="3"/>
    <n v="7690"/>
    <n v="24377.3"/>
    <n v="3.17"/>
    <n v="3351"/>
    <n v="21245.34"/>
    <n v="6.34"/>
    <n v="4785"/>
    <n v="25934.7"/>
    <n v="5.42"/>
    <n v="473"/>
    <n v="3372.49"/>
    <n v="7.13"/>
    <n v="16299"/>
    <n v="74929.83"/>
    <x v="1"/>
    <x v="6"/>
    <n v="4.5972041229523288"/>
    <s v="Product3"/>
    <x v="2"/>
    <s v="Growth Year"/>
  </r>
  <r>
    <n v="3735"/>
    <d v="2020-09-13T00:00:00"/>
    <x v="10"/>
    <x v="3"/>
    <x v="3"/>
    <n v="5645"/>
    <n v="17894.650000000001"/>
    <n v="3.17"/>
    <n v="902"/>
    <n v="5718.68"/>
    <n v="6.3400000000000007"/>
    <n v="3472"/>
    <n v="18818.240000000002"/>
    <n v="5.4200000000000008"/>
    <n v="1742"/>
    <n v="12420.46"/>
    <n v="7.13"/>
    <n v="11761"/>
    <n v="54852.03"/>
    <x v="1"/>
    <x v="0"/>
    <n v="4.6638916758779017"/>
    <s v="Product3"/>
    <x v="0"/>
    <s v="Growth Year"/>
  </r>
  <r>
    <n v="3736"/>
    <d v="2020-09-14T00:00:00"/>
    <x v="10"/>
    <x v="3"/>
    <x v="3"/>
    <n v="3117"/>
    <n v="9880.89"/>
    <n v="3.17"/>
    <n v="809"/>
    <n v="5129.0600000000004"/>
    <n v="6.3400000000000007"/>
    <n v="313"/>
    <n v="1696.46"/>
    <n v="5.42"/>
    <n v="999"/>
    <n v="7122.87"/>
    <n v="7.13"/>
    <n v="5238"/>
    <n v="23829.279999999999"/>
    <x v="1"/>
    <x v="1"/>
    <n v="4.5493088965253907"/>
    <s v="Product1"/>
    <x v="1"/>
    <s v="Growth Year"/>
  </r>
  <r>
    <n v="3737"/>
    <d v="2020-09-15T00:00:00"/>
    <x v="10"/>
    <x v="3"/>
    <x v="3"/>
    <n v="1666"/>
    <n v="5281.22"/>
    <n v="3.17"/>
    <n v="873"/>
    <n v="5534.82"/>
    <n v="6.34"/>
    <n v="5089"/>
    <n v="27582.38"/>
    <n v="5.42"/>
    <n v="749"/>
    <n v="5340.37"/>
    <n v="7.13"/>
    <n v="8377"/>
    <n v="43738.79"/>
    <x v="1"/>
    <x v="2"/>
    <n v="5.2212952130834429"/>
    <s v="Product3"/>
    <x v="0"/>
    <s v="Growth Year"/>
  </r>
  <r>
    <n v="3738"/>
    <d v="2020-09-16T00:00:00"/>
    <x v="10"/>
    <x v="3"/>
    <x v="3"/>
    <n v="7649"/>
    <n v="24247.33"/>
    <n v="3.17"/>
    <n v="1336"/>
    <n v="8470.24"/>
    <n v="6.34"/>
    <n v="4958"/>
    <n v="26872.36"/>
    <n v="5.42"/>
    <n v="465"/>
    <n v="3315.45"/>
    <n v="7.13"/>
    <n v="14408"/>
    <n v="62905.38"/>
    <x v="1"/>
    <x v="3"/>
    <n v="4.3660036091060519"/>
    <s v="Product3"/>
    <x v="0"/>
    <s v="Growth Year"/>
  </r>
  <r>
    <n v="3739"/>
    <d v="2020-09-17T00:00:00"/>
    <x v="10"/>
    <x v="3"/>
    <x v="3"/>
    <n v="6262"/>
    <n v="19850.54"/>
    <n v="3.17"/>
    <n v="725"/>
    <n v="4596.5"/>
    <n v="6.34"/>
    <n v="4690"/>
    <n v="25419.8"/>
    <n v="5.42"/>
    <n v="890"/>
    <n v="6345.7"/>
    <n v="7.13"/>
    <n v="12567"/>
    <n v="56212.54"/>
    <x v="1"/>
    <x v="4"/>
    <n v="4.4730277711466542"/>
    <s v="Product3"/>
    <x v="0"/>
    <s v="Growth Year"/>
  </r>
  <r>
    <n v="3740"/>
    <d v="2020-09-18T00:00:00"/>
    <x v="10"/>
    <x v="3"/>
    <x v="3"/>
    <n v="6203"/>
    <n v="19663.509999999998"/>
    <n v="3.17"/>
    <n v="346"/>
    <n v="2193.64"/>
    <n v="6.34"/>
    <n v="4179"/>
    <n v="22650.18"/>
    <n v="5.42"/>
    <n v="1150"/>
    <n v="8199.5"/>
    <n v="7.13"/>
    <n v="11878"/>
    <n v="52706.83"/>
    <x v="1"/>
    <x v="5"/>
    <n v="4.437348880282876"/>
    <s v="Product3"/>
    <x v="0"/>
    <s v="Growth Year"/>
  </r>
  <r>
    <n v="3741"/>
    <d v="2020-09-19T00:00:00"/>
    <x v="10"/>
    <x v="3"/>
    <x v="3"/>
    <n v="2086"/>
    <n v="6612.62"/>
    <n v="3.17"/>
    <n v="1550"/>
    <n v="9827"/>
    <n v="6.34"/>
    <n v="4647"/>
    <n v="25186.74"/>
    <n v="5.42"/>
    <n v="863"/>
    <n v="6153.19"/>
    <n v="7.13"/>
    <n v="9146"/>
    <n v="47779.55"/>
    <x v="1"/>
    <x v="6"/>
    <n v="5.2240924994533131"/>
    <s v="Product3"/>
    <x v="0"/>
    <s v="Growth Year"/>
  </r>
  <r>
    <n v="3742"/>
    <d v="2020-09-20T00:00:00"/>
    <x v="10"/>
    <x v="3"/>
    <x v="3"/>
    <n v="2186"/>
    <n v="6929.62"/>
    <n v="3.17"/>
    <n v="2591"/>
    <n v="16426.939999999999"/>
    <n v="6.34"/>
    <n v="906"/>
    <n v="4910.5200000000004"/>
    <n v="5.4200000000000008"/>
    <n v="1458"/>
    <n v="10395.540000000001"/>
    <n v="7.1300000000000008"/>
    <n v="7141"/>
    <n v="38662.620000000003"/>
    <x v="1"/>
    <x v="0"/>
    <n v="5.4141744853661953"/>
    <s v="Product2"/>
    <x v="1"/>
    <s v="Growth Year"/>
  </r>
  <r>
    <n v="3743"/>
    <d v="2020-09-21T00:00:00"/>
    <x v="10"/>
    <x v="3"/>
    <x v="3"/>
    <n v="6347"/>
    <n v="20119.990000000002"/>
    <n v="3.17"/>
    <n v="3865"/>
    <n v="24504.1"/>
    <n v="6.34"/>
    <n v="3217"/>
    <n v="17436.14"/>
    <n v="5.42"/>
    <n v="1497"/>
    <n v="10673.61"/>
    <n v="7.1300000000000008"/>
    <n v="14926"/>
    <n v="72733.84"/>
    <x v="1"/>
    <x v="1"/>
    <n v="4.8729626155701462"/>
    <s v="Product2"/>
    <x v="2"/>
    <s v="Growth Year"/>
  </r>
  <r>
    <n v="3744"/>
    <d v="2020-09-22T00:00:00"/>
    <x v="10"/>
    <x v="3"/>
    <x v="3"/>
    <n v="3747"/>
    <n v="11877.99"/>
    <n v="3.17"/>
    <n v="2055"/>
    <n v="13028.7"/>
    <n v="6.3400000000000007"/>
    <n v="5525"/>
    <n v="29945.5"/>
    <n v="5.42"/>
    <n v="895"/>
    <n v="6381.35"/>
    <n v="7.1300000000000008"/>
    <n v="12222"/>
    <n v="61233.54"/>
    <x v="1"/>
    <x v="2"/>
    <n v="5.0101080019636726"/>
    <s v="Product3"/>
    <x v="0"/>
    <s v="Growth Year"/>
  </r>
  <r>
    <n v="3745"/>
    <d v="2020-09-23T00:00:00"/>
    <x v="10"/>
    <x v="3"/>
    <x v="3"/>
    <n v="7282"/>
    <n v="23083.94"/>
    <n v="3.17"/>
    <n v="3770"/>
    <n v="23901.8"/>
    <n v="6.34"/>
    <n v="2963"/>
    <n v="16059.46"/>
    <n v="5.42"/>
    <n v="581"/>
    <n v="4142.53"/>
    <n v="7.13"/>
    <n v="14596"/>
    <n v="67187.73"/>
    <x v="1"/>
    <x v="3"/>
    <n v="4.6031604549191556"/>
    <s v="Product2"/>
    <x v="0"/>
    <s v="Growth Year"/>
  </r>
  <r>
    <n v="3746"/>
    <d v="2020-09-24T00:00:00"/>
    <x v="10"/>
    <x v="3"/>
    <x v="3"/>
    <n v="5963"/>
    <n v="18902.71"/>
    <n v="3.17"/>
    <n v="430"/>
    <n v="2726.2"/>
    <n v="6.34"/>
    <n v="1213"/>
    <n v="6574.46"/>
    <n v="5.42"/>
    <n v="659"/>
    <n v="4698.67"/>
    <n v="7.13"/>
    <n v="8265"/>
    <n v="32902.04"/>
    <x v="1"/>
    <x v="4"/>
    <n v="3.9808880822746522"/>
    <s v="Product1"/>
    <x v="1"/>
    <s v="Growth Year"/>
  </r>
  <r>
    <n v="3747"/>
    <d v="2020-09-25T00:00:00"/>
    <x v="10"/>
    <x v="3"/>
    <x v="3"/>
    <n v="5527"/>
    <n v="17520.59"/>
    <n v="3.17"/>
    <n v="2619"/>
    <n v="16604.46"/>
    <n v="6.34"/>
    <n v="3145"/>
    <n v="17045.900000000001"/>
    <n v="5.4200000000000008"/>
    <n v="1998"/>
    <n v="14245.74"/>
    <n v="7.13"/>
    <n v="13289"/>
    <n v="65416.69"/>
    <x v="1"/>
    <x v="5"/>
    <n v="4.9226194597035144"/>
    <s v="Product1"/>
    <x v="0"/>
    <s v="Growth Year"/>
  </r>
  <r>
    <n v="3748"/>
    <d v="2020-09-26T00:00:00"/>
    <x v="10"/>
    <x v="3"/>
    <x v="3"/>
    <n v="6030"/>
    <n v="19115.099999999999"/>
    <n v="3.17"/>
    <n v="2798"/>
    <n v="17739.32"/>
    <n v="6.34"/>
    <n v="5429"/>
    <n v="29425.18"/>
    <n v="5.42"/>
    <n v="1666"/>
    <n v="11878.58"/>
    <n v="7.13"/>
    <n v="15923"/>
    <n v="78158.179999999993"/>
    <x v="1"/>
    <x v="6"/>
    <n v="4.9085084469007096"/>
    <s v="Product3"/>
    <x v="2"/>
    <s v="Growth Year"/>
  </r>
  <r>
    <n v="3749"/>
    <d v="2020-09-27T00:00:00"/>
    <x v="10"/>
    <x v="3"/>
    <x v="3"/>
    <n v="7841"/>
    <n v="24855.97"/>
    <n v="3.17"/>
    <n v="2658"/>
    <n v="16851.72"/>
    <n v="6.3400000000000007"/>
    <n v="4542"/>
    <n v="24617.64"/>
    <n v="5.42"/>
    <n v="1550"/>
    <n v="11051.5"/>
    <n v="7.13"/>
    <n v="16591"/>
    <n v="77376.83"/>
    <x v="1"/>
    <x v="0"/>
    <n v="4.6637833765294436"/>
    <s v="Product1"/>
    <x v="2"/>
    <s v="Growth Year"/>
  </r>
  <r>
    <n v="3750"/>
    <d v="2020-09-28T00:00:00"/>
    <x v="10"/>
    <x v="3"/>
    <x v="3"/>
    <n v="7065"/>
    <n v="22396.05"/>
    <n v="3.17"/>
    <n v="1287"/>
    <n v="8159.58"/>
    <n v="6.34"/>
    <n v="1520"/>
    <n v="8238.4"/>
    <n v="5.42"/>
    <n v="530"/>
    <n v="3778.9"/>
    <n v="7.13"/>
    <n v="10402"/>
    <n v="42572.93"/>
    <x v="1"/>
    <x v="1"/>
    <n v="4.0927638915593159"/>
    <s v="Product1"/>
    <x v="0"/>
    <s v="Growth Year"/>
  </r>
  <r>
    <n v="3751"/>
    <d v="2020-09-29T00:00:00"/>
    <x v="10"/>
    <x v="3"/>
    <x v="3"/>
    <n v="4889"/>
    <n v="15498.13"/>
    <n v="3.17"/>
    <n v="3031"/>
    <n v="19216.54"/>
    <n v="6.34"/>
    <n v="5878"/>
    <n v="31858.76"/>
    <n v="5.42"/>
    <n v="685"/>
    <n v="4884.05"/>
    <n v="7.13"/>
    <n v="14483"/>
    <n v="71457.48"/>
    <x v="1"/>
    <x v="2"/>
    <n v="4.9338866256990954"/>
    <s v="Product3"/>
    <x v="2"/>
    <s v="Growth Year"/>
  </r>
  <r>
    <n v="3752"/>
    <d v="2020-09-30T00:00:00"/>
    <x v="10"/>
    <x v="3"/>
    <x v="3"/>
    <n v="3682"/>
    <n v="11671.94"/>
    <n v="3.17"/>
    <n v="1970"/>
    <n v="12489.8"/>
    <n v="6.34"/>
    <n v="1838"/>
    <n v="9961.9599999999991"/>
    <n v="5.42"/>
    <n v="1388"/>
    <n v="9896.44"/>
    <n v="7.1300000000000008"/>
    <n v="8878"/>
    <n v="44020.14"/>
    <x v="1"/>
    <x v="3"/>
    <n v="4.9583397161522864"/>
    <s v="Product2"/>
    <x v="0"/>
    <s v="Growth Year"/>
  </r>
  <r>
    <n v="3753"/>
    <d v="2020-10-01T00:00:00"/>
    <x v="10"/>
    <x v="4"/>
    <x v="4"/>
    <n v="4441"/>
    <n v="14077.97"/>
    <n v="3.17"/>
    <n v="2584"/>
    <n v="16382.56"/>
    <n v="6.34"/>
    <n v="634"/>
    <n v="3436.28"/>
    <n v="5.42"/>
    <n v="1815"/>
    <n v="12940.95"/>
    <n v="7.1300000000000008"/>
    <n v="9474"/>
    <n v="46837.760000000002"/>
    <x v="2"/>
    <x v="4"/>
    <n v="4.9438209837449865"/>
    <s v="Product2"/>
    <x v="0"/>
    <s v="Growth Year"/>
  </r>
  <r>
    <n v="3754"/>
    <d v="2020-10-02T00:00:00"/>
    <x v="10"/>
    <x v="4"/>
    <x v="4"/>
    <n v="7802"/>
    <n v="24732.34"/>
    <n v="3.17"/>
    <n v="980"/>
    <n v="6213.2"/>
    <n v="6.34"/>
    <n v="4616"/>
    <n v="25018.720000000001"/>
    <n v="5.42"/>
    <n v="888"/>
    <n v="6331.44"/>
    <n v="7.13"/>
    <n v="14286"/>
    <n v="62295.7"/>
    <x v="2"/>
    <x v="5"/>
    <n v="4.3606117877642445"/>
    <s v="Product3"/>
    <x v="0"/>
    <s v="Growth Year"/>
  </r>
  <r>
    <n v="3755"/>
    <d v="2020-10-03T00:00:00"/>
    <x v="10"/>
    <x v="4"/>
    <x v="4"/>
    <n v="7036"/>
    <n v="22304.12"/>
    <n v="3.17"/>
    <n v="2501"/>
    <n v="15856.34"/>
    <n v="6.34"/>
    <n v="690"/>
    <n v="3739.8"/>
    <n v="5.42"/>
    <n v="403"/>
    <n v="2873.39"/>
    <n v="7.13"/>
    <n v="10630"/>
    <n v="44773.65"/>
    <x v="2"/>
    <x v="6"/>
    <n v="4.212008466603951"/>
    <s v="Product1"/>
    <x v="0"/>
    <s v="Growth Year"/>
  </r>
  <r>
    <n v="3756"/>
    <d v="2020-10-04T00:00:00"/>
    <x v="10"/>
    <x v="4"/>
    <x v="4"/>
    <n v="7755"/>
    <n v="24583.35"/>
    <n v="3.17"/>
    <n v="3291"/>
    <n v="20864.939999999999"/>
    <n v="6.34"/>
    <n v="1601"/>
    <n v="8677.42"/>
    <n v="5.42"/>
    <n v="1135"/>
    <n v="8092.55"/>
    <n v="7.13"/>
    <n v="13782"/>
    <n v="62218.26"/>
    <x v="2"/>
    <x v="0"/>
    <n v="4.5144579886808884"/>
    <s v="Product1"/>
    <x v="0"/>
    <s v="Growth Year"/>
  </r>
  <r>
    <n v="3757"/>
    <d v="2020-10-05T00:00:00"/>
    <x v="10"/>
    <x v="4"/>
    <x v="4"/>
    <n v="1601"/>
    <n v="5075.17"/>
    <n v="3.17"/>
    <n v="3098"/>
    <n v="19641.32"/>
    <n v="6.34"/>
    <n v="991"/>
    <n v="5371.22"/>
    <n v="5.42"/>
    <n v="1709"/>
    <n v="12185.17"/>
    <n v="7.13"/>
    <n v="7399"/>
    <n v="42272.88"/>
    <x v="2"/>
    <x v="1"/>
    <n v="5.7133234220840654"/>
    <s v="Product2"/>
    <x v="0"/>
    <s v="Growth Year"/>
  </r>
  <r>
    <n v="3758"/>
    <d v="2020-10-06T00:00:00"/>
    <x v="10"/>
    <x v="4"/>
    <x v="4"/>
    <n v="3112"/>
    <n v="9865.0400000000009"/>
    <n v="3.17"/>
    <n v="1448"/>
    <n v="9180.32"/>
    <n v="6.34"/>
    <n v="1541"/>
    <n v="8352.2199999999993"/>
    <n v="5.42"/>
    <n v="1841"/>
    <n v="13126.33"/>
    <n v="7.13"/>
    <n v="7942"/>
    <n v="40523.910000000003"/>
    <x v="2"/>
    <x v="2"/>
    <n v="5.1024817426340974"/>
    <s v="Product4"/>
    <x v="0"/>
    <s v="Growth Year"/>
  </r>
  <r>
    <n v="3759"/>
    <d v="2020-10-07T00:00:00"/>
    <x v="10"/>
    <x v="4"/>
    <x v="4"/>
    <n v="496"/>
    <n v="1572.32"/>
    <n v="3.17"/>
    <n v="2097"/>
    <n v="13294.98"/>
    <n v="6.34"/>
    <n v="4944"/>
    <n v="26796.48"/>
    <n v="5.42"/>
    <n v="1564"/>
    <n v="11151.32"/>
    <n v="7.13"/>
    <n v="9101"/>
    <n v="52815.1"/>
    <x v="2"/>
    <x v="3"/>
    <n v="5.8032194264366552"/>
    <s v="Product3"/>
    <x v="0"/>
    <s v="Growth Year"/>
  </r>
  <r>
    <n v="3760"/>
    <d v="2020-10-08T00:00:00"/>
    <x v="10"/>
    <x v="4"/>
    <x v="4"/>
    <n v="5235"/>
    <n v="16594.95"/>
    <n v="3.17"/>
    <n v="3811"/>
    <n v="24161.74"/>
    <n v="6.3400000000000007"/>
    <n v="1159"/>
    <n v="6281.78"/>
    <n v="5.42"/>
    <n v="722"/>
    <n v="5147.8599999999997"/>
    <n v="7.13"/>
    <n v="10927"/>
    <n v="52186.33"/>
    <x v="2"/>
    <x v="4"/>
    <n v="4.7759064702114031"/>
    <s v="Product2"/>
    <x v="0"/>
    <s v="Growth Year"/>
  </r>
  <r>
    <n v="3761"/>
    <d v="2020-10-09T00:00:00"/>
    <x v="10"/>
    <x v="4"/>
    <x v="4"/>
    <n v="3145"/>
    <n v="9969.65"/>
    <n v="3.17"/>
    <n v="3084"/>
    <n v="19552.560000000001"/>
    <n v="6.3400000000000007"/>
    <n v="5770"/>
    <n v="31273.4"/>
    <n v="5.42"/>
    <n v="457"/>
    <n v="3258.41"/>
    <n v="7.13"/>
    <n v="12456"/>
    <n v="64054.02"/>
    <x v="2"/>
    <x v="5"/>
    <n v="5.1424229287090553"/>
    <s v="Product3"/>
    <x v="0"/>
    <s v="Growth Year"/>
  </r>
  <r>
    <n v="3762"/>
    <d v="2020-10-10T00:00:00"/>
    <x v="10"/>
    <x v="4"/>
    <x v="4"/>
    <n v="6237"/>
    <n v="19771.29"/>
    <n v="3.17"/>
    <n v="3825"/>
    <n v="24250.5"/>
    <n v="6.34"/>
    <n v="5228"/>
    <n v="28335.759999999998"/>
    <n v="5.42"/>
    <n v="1670"/>
    <n v="11907.1"/>
    <n v="7.13"/>
    <n v="16960"/>
    <n v="84264.65"/>
    <x v="2"/>
    <x v="6"/>
    <n v="4.9684345518867925"/>
    <s v="Product3"/>
    <x v="2"/>
    <s v="Growth Year"/>
  </r>
  <r>
    <n v="3763"/>
    <d v="2020-10-11T00:00:00"/>
    <x v="10"/>
    <x v="4"/>
    <x v="4"/>
    <n v="712"/>
    <n v="2257.04"/>
    <n v="3.17"/>
    <n v="3867"/>
    <n v="24516.78"/>
    <n v="6.34"/>
    <n v="1419"/>
    <n v="7690.98"/>
    <n v="5.42"/>
    <n v="506"/>
    <n v="3607.78"/>
    <n v="7.1300000000000008"/>
    <n v="6504"/>
    <n v="38072.58"/>
    <x v="2"/>
    <x v="0"/>
    <n v="5.8537177121771222"/>
    <s v="Product2"/>
    <x v="1"/>
    <s v="Growth Year"/>
  </r>
  <r>
    <n v="3764"/>
    <d v="2020-10-12T00:00:00"/>
    <x v="10"/>
    <x v="4"/>
    <x v="4"/>
    <n v="3907"/>
    <n v="12385.19"/>
    <n v="3.17"/>
    <n v="2331"/>
    <n v="14778.54"/>
    <n v="6.3400000000000007"/>
    <n v="5202"/>
    <n v="28194.84"/>
    <n v="5.42"/>
    <n v="958"/>
    <n v="6830.54"/>
    <n v="7.13"/>
    <n v="12398"/>
    <n v="62189.11"/>
    <x v="2"/>
    <x v="1"/>
    <n v="5.0160598483626391"/>
    <s v="Product3"/>
    <x v="0"/>
    <s v="Growth Year"/>
  </r>
  <r>
    <n v="3765"/>
    <d v="2020-10-13T00:00:00"/>
    <x v="10"/>
    <x v="4"/>
    <x v="4"/>
    <n v="5120"/>
    <n v="16230.4"/>
    <n v="3.17"/>
    <n v="3815"/>
    <n v="24187.1"/>
    <n v="6.34"/>
    <n v="5191"/>
    <n v="28135.22"/>
    <n v="5.42"/>
    <n v="1211"/>
    <n v="8634.43"/>
    <n v="7.13"/>
    <n v="15337"/>
    <n v="77187.149999999994"/>
    <x v="2"/>
    <x v="2"/>
    <n v="5.0327410836539084"/>
    <s v="Product3"/>
    <x v="2"/>
    <s v="Growth Year"/>
  </r>
  <r>
    <n v="3766"/>
    <d v="2020-10-14T00:00:00"/>
    <x v="10"/>
    <x v="4"/>
    <x v="4"/>
    <n v="6996"/>
    <n v="22177.32"/>
    <n v="3.17"/>
    <n v="1801"/>
    <n v="11418.34"/>
    <n v="6.34"/>
    <n v="464"/>
    <n v="2514.88"/>
    <n v="5.42"/>
    <n v="955"/>
    <n v="6809.15"/>
    <n v="7.13"/>
    <n v="10216"/>
    <n v="42919.69"/>
    <x v="2"/>
    <x v="3"/>
    <n v="4.2012225920125292"/>
    <s v="Product1"/>
    <x v="0"/>
    <s v="Growth Year"/>
  </r>
  <r>
    <n v="3767"/>
    <d v="2020-10-15T00:00:00"/>
    <x v="10"/>
    <x v="4"/>
    <x v="4"/>
    <n v="605"/>
    <n v="1917.85"/>
    <n v="3.17"/>
    <n v="807"/>
    <n v="5116.38"/>
    <n v="6.34"/>
    <n v="3010"/>
    <n v="16314.2"/>
    <n v="5.42"/>
    <n v="259"/>
    <n v="1846.67"/>
    <n v="7.13"/>
    <n v="4681"/>
    <n v="25195.1"/>
    <x v="2"/>
    <x v="4"/>
    <n v="5.3824182866908776"/>
    <s v="Product3"/>
    <x v="1"/>
    <s v="Growth Year"/>
  </r>
  <r>
    <n v="3768"/>
    <d v="2020-10-16T00:00:00"/>
    <x v="10"/>
    <x v="4"/>
    <x v="4"/>
    <n v="4856"/>
    <n v="15393.52"/>
    <n v="3.17"/>
    <n v="2000"/>
    <n v="12680"/>
    <n v="6.34"/>
    <n v="3110"/>
    <n v="16856.2"/>
    <n v="5.42"/>
    <n v="1352"/>
    <n v="9639.76"/>
    <n v="7.13"/>
    <n v="11318"/>
    <n v="54569.48"/>
    <x v="2"/>
    <x v="5"/>
    <n v="4.8214772928079173"/>
    <s v="Product3"/>
    <x v="0"/>
    <s v="Growth Year"/>
  </r>
  <r>
    <n v="3769"/>
    <d v="2020-10-17T00:00:00"/>
    <x v="10"/>
    <x v="4"/>
    <x v="4"/>
    <n v="4509"/>
    <n v="14293.53"/>
    <n v="3.17"/>
    <n v="498"/>
    <n v="3157.32"/>
    <n v="6.3400000000000007"/>
    <n v="1618"/>
    <n v="8769.56"/>
    <n v="5.42"/>
    <n v="1733"/>
    <n v="12356.29"/>
    <n v="7.1300000000000008"/>
    <n v="8358"/>
    <n v="38576.699999999997"/>
    <x v="2"/>
    <x v="6"/>
    <n v="4.615541995692749"/>
    <s v="Product1"/>
    <x v="1"/>
    <s v="Growth Year"/>
  </r>
  <r>
    <n v="3770"/>
    <d v="2020-10-18T00:00:00"/>
    <x v="10"/>
    <x v="4"/>
    <x v="4"/>
    <n v="6396"/>
    <n v="20275.32"/>
    <n v="3.17"/>
    <n v="3686"/>
    <n v="23369.24"/>
    <n v="6.3400000000000007"/>
    <n v="320"/>
    <n v="1734.4"/>
    <n v="5.42"/>
    <n v="1433"/>
    <n v="10217.290000000001"/>
    <n v="7.1300000000000008"/>
    <n v="11835"/>
    <n v="55596.25"/>
    <x v="2"/>
    <x v="0"/>
    <n v="4.6976130122517956"/>
    <s v="Product2"/>
    <x v="0"/>
    <s v="Growth Year"/>
  </r>
  <r>
    <n v="3771"/>
    <d v="2020-10-19T00:00:00"/>
    <x v="10"/>
    <x v="4"/>
    <x v="4"/>
    <n v="7136"/>
    <n v="22621.119999999999"/>
    <n v="3.17"/>
    <n v="1961"/>
    <n v="12432.74"/>
    <n v="6.34"/>
    <n v="274"/>
    <n v="1485.08"/>
    <n v="5.42"/>
    <n v="696"/>
    <n v="4962.4799999999996"/>
    <n v="7.129999999999999"/>
    <n v="10067"/>
    <n v="41501.42"/>
    <x v="2"/>
    <x v="1"/>
    <n v="4.1225211085725633"/>
    <s v="Product1"/>
    <x v="0"/>
    <s v="Growth Year"/>
  </r>
  <r>
    <n v="3772"/>
    <d v="2020-10-20T00:00:00"/>
    <x v="10"/>
    <x v="4"/>
    <x v="4"/>
    <n v="4348"/>
    <n v="13783.16"/>
    <n v="3.17"/>
    <n v="3609"/>
    <n v="22881.06"/>
    <n v="6.3400000000000007"/>
    <n v="5393"/>
    <n v="29230.06"/>
    <n v="5.42"/>
    <n v="1590"/>
    <n v="11336.7"/>
    <n v="7.1300000000000008"/>
    <n v="14940"/>
    <n v="77230.98"/>
    <x v="2"/>
    <x v="2"/>
    <n v="5.1694096385542165"/>
    <s v="Product3"/>
    <x v="2"/>
    <s v="Growth Year"/>
  </r>
  <r>
    <n v="3773"/>
    <d v="2020-10-21T00:00:00"/>
    <x v="10"/>
    <x v="4"/>
    <x v="4"/>
    <n v="5888"/>
    <n v="18664.96"/>
    <n v="3.17"/>
    <n v="1707"/>
    <n v="10822.38"/>
    <n v="6.34"/>
    <n v="5456"/>
    <n v="29571.52"/>
    <n v="5.42"/>
    <n v="1086"/>
    <n v="7743.18"/>
    <n v="7.13"/>
    <n v="14137"/>
    <n v="66802.039999999994"/>
    <x v="2"/>
    <x v="3"/>
    <n v="4.7253335219636412"/>
    <s v="Product3"/>
    <x v="0"/>
    <s v="Growth Year"/>
  </r>
  <r>
    <n v="3774"/>
    <d v="2020-10-22T00:00:00"/>
    <x v="10"/>
    <x v="4"/>
    <x v="4"/>
    <n v="3292"/>
    <n v="10435.64"/>
    <n v="3.17"/>
    <n v="810"/>
    <n v="5135.3999999999996"/>
    <n v="6.34"/>
    <n v="2741"/>
    <n v="14856.22"/>
    <n v="5.42"/>
    <n v="485"/>
    <n v="3458.05"/>
    <n v="7.1300000000000008"/>
    <n v="7328"/>
    <n v="33885.31"/>
    <x v="2"/>
    <x v="4"/>
    <n v="4.6240870633187772"/>
    <s v="Product3"/>
    <x v="1"/>
    <s v="Growth Year"/>
  </r>
  <r>
    <n v="3775"/>
    <d v="2020-10-23T00:00:00"/>
    <x v="10"/>
    <x v="4"/>
    <x v="4"/>
    <n v="6847"/>
    <n v="21704.99"/>
    <n v="3.17"/>
    <n v="1177"/>
    <n v="7462.18"/>
    <n v="6.34"/>
    <n v="479"/>
    <n v="2596.1799999999998"/>
    <n v="5.42"/>
    <n v="1605"/>
    <n v="11443.65"/>
    <n v="7.13"/>
    <n v="10108"/>
    <n v="43207"/>
    <x v="2"/>
    <x v="5"/>
    <n v="4.2745350217649385"/>
    <s v="Product1"/>
    <x v="0"/>
    <s v="Growth Year"/>
  </r>
  <r>
    <n v="3776"/>
    <d v="2020-10-24T00:00:00"/>
    <x v="10"/>
    <x v="4"/>
    <x v="4"/>
    <n v="365"/>
    <n v="1157.05"/>
    <n v="3.17"/>
    <n v="2103"/>
    <n v="13333.02"/>
    <n v="6.34"/>
    <n v="4876"/>
    <n v="26427.919999999998"/>
    <n v="5.42"/>
    <n v="1388"/>
    <n v="9896.44"/>
    <n v="7.1300000000000008"/>
    <n v="8732"/>
    <n v="50814.43"/>
    <x v="2"/>
    <x v="6"/>
    <n v="5.8193346312414107"/>
    <s v="Product3"/>
    <x v="0"/>
    <s v="Growth Year"/>
  </r>
  <r>
    <n v="3777"/>
    <d v="2020-10-25T00:00:00"/>
    <x v="10"/>
    <x v="4"/>
    <x v="4"/>
    <n v="1419"/>
    <n v="4498.2299999999996"/>
    <n v="3.17"/>
    <n v="326"/>
    <n v="2066.84"/>
    <n v="6.3400000000000007"/>
    <n v="264"/>
    <n v="1430.88"/>
    <n v="5.4200000000000008"/>
    <n v="1598"/>
    <n v="11393.74"/>
    <n v="7.13"/>
    <n v="3607"/>
    <n v="19389.689999999999"/>
    <x v="2"/>
    <x v="0"/>
    <n v="5.3755724979207091"/>
    <s v="Product4"/>
    <x v="1"/>
    <s v="Growth Year"/>
  </r>
  <r>
    <n v="3778"/>
    <d v="2020-10-26T00:00:00"/>
    <x v="10"/>
    <x v="4"/>
    <x v="4"/>
    <n v="7209"/>
    <n v="22852.53"/>
    <n v="3.17"/>
    <n v="2924"/>
    <n v="18538.16"/>
    <n v="6.34"/>
    <n v="2261"/>
    <n v="12254.62"/>
    <n v="5.42"/>
    <n v="1299"/>
    <n v="9261.8700000000008"/>
    <n v="7.1300000000000008"/>
    <n v="13693"/>
    <n v="62907.18"/>
    <x v="2"/>
    <x v="1"/>
    <n v="4.5941123201635872"/>
    <s v="Product1"/>
    <x v="0"/>
    <s v="Growth Year"/>
  </r>
  <r>
    <n v="3779"/>
    <d v="2020-10-27T00:00:00"/>
    <x v="10"/>
    <x v="4"/>
    <x v="4"/>
    <n v="6037"/>
    <n v="19137.29"/>
    <n v="3.17"/>
    <n v="3591"/>
    <n v="22766.94"/>
    <n v="6.34"/>
    <n v="348"/>
    <n v="1886.16"/>
    <n v="5.42"/>
    <n v="264"/>
    <n v="1882.32"/>
    <n v="7.13"/>
    <n v="10240"/>
    <n v="45672.71"/>
    <x v="2"/>
    <x v="2"/>
    <n v="4.4602255859374997"/>
    <s v="Product2"/>
    <x v="0"/>
    <s v="Growth Year"/>
  </r>
  <r>
    <n v="3780"/>
    <d v="2020-10-28T00:00:00"/>
    <x v="10"/>
    <x v="4"/>
    <x v="4"/>
    <n v="3362"/>
    <n v="10657.54"/>
    <n v="3.17"/>
    <n v="2786"/>
    <n v="17663.240000000002"/>
    <n v="6.3400000000000007"/>
    <n v="4181"/>
    <n v="22661.02"/>
    <n v="5.42"/>
    <n v="379"/>
    <n v="2702.27"/>
    <n v="7.13"/>
    <n v="10708"/>
    <n v="53684.07"/>
    <x v="2"/>
    <x v="3"/>
    <n v="5.0134544265969367"/>
    <s v="Product3"/>
    <x v="0"/>
    <s v="Growth Year"/>
  </r>
  <r>
    <n v="3781"/>
    <d v="2020-10-29T00:00:00"/>
    <x v="10"/>
    <x v="4"/>
    <x v="4"/>
    <n v="5381"/>
    <n v="17057.77"/>
    <n v="3.17"/>
    <n v="535"/>
    <n v="3391.9"/>
    <n v="6.34"/>
    <n v="5698"/>
    <n v="30883.16"/>
    <n v="5.42"/>
    <n v="909"/>
    <n v="6481.17"/>
    <n v="7.13"/>
    <n v="12523"/>
    <n v="57814"/>
    <x v="2"/>
    <x v="4"/>
    <n v="4.6166254092469856"/>
    <s v="Product3"/>
    <x v="0"/>
    <s v="Growth Year"/>
  </r>
  <r>
    <n v="3782"/>
    <d v="2020-10-30T00:00:00"/>
    <x v="10"/>
    <x v="4"/>
    <x v="4"/>
    <n v="7129"/>
    <n v="22598.93"/>
    <n v="3.17"/>
    <n v="3311"/>
    <n v="20991.74"/>
    <n v="6.3400000000000007"/>
    <n v="1137"/>
    <n v="6162.54"/>
    <n v="5.42"/>
    <n v="290"/>
    <n v="2067.6999999999998"/>
    <n v="7.129999999999999"/>
    <n v="11867"/>
    <n v="51820.91"/>
    <x v="2"/>
    <x v="5"/>
    <n v="4.3668079548327299"/>
    <s v="Product1"/>
    <x v="0"/>
    <s v="Growth Year"/>
  </r>
  <r>
    <n v="3783"/>
    <d v="2020-11-01T00:00:00"/>
    <x v="10"/>
    <x v="5"/>
    <x v="5"/>
    <n v="958"/>
    <n v="3036.86"/>
    <n v="3.17"/>
    <n v="2401"/>
    <n v="15222.34"/>
    <n v="6.34"/>
    <n v="3079"/>
    <n v="16688.18"/>
    <n v="5.42"/>
    <n v="1648"/>
    <n v="11750.24"/>
    <n v="7.13"/>
    <n v="8086"/>
    <n v="46697.62"/>
    <x v="2"/>
    <x v="0"/>
    <n v="5.7751199604254273"/>
    <s v="Product3"/>
    <x v="0"/>
    <s v="Growth Year"/>
  </r>
  <r>
    <n v="3784"/>
    <d v="2020-11-02T00:00:00"/>
    <x v="10"/>
    <x v="5"/>
    <x v="5"/>
    <n v="1921"/>
    <n v="6089.57"/>
    <n v="3.17"/>
    <n v="1060"/>
    <n v="6720.4"/>
    <n v="6.34"/>
    <n v="5531"/>
    <n v="29978.02"/>
    <n v="5.42"/>
    <n v="1589"/>
    <n v="11329.57"/>
    <n v="7.13"/>
    <n v="10101"/>
    <n v="54117.56"/>
    <x v="2"/>
    <x v="1"/>
    <n v="5.3576437976437976"/>
    <s v="Product3"/>
    <x v="0"/>
    <s v="Growth Year"/>
  </r>
  <r>
    <n v="3785"/>
    <d v="2020-11-03T00:00:00"/>
    <x v="10"/>
    <x v="5"/>
    <x v="5"/>
    <n v="4279"/>
    <n v="13564.43"/>
    <n v="3.17"/>
    <n v="610"/>
    <n v="3867.4"/>
    <n v="6.34"/>
    <n v="3364"/>
    <n v="18232.88"/>
    <n v="5.42"/>
    <n v="1255"/>
    <n v="8948.15"/>
    <n v="7.13"/>
    <n v="9508"/>
    <n v="44612.86"/>
    <x v="2"/>
    <x v="2"/>
    <n v="4.6921392511569202"/>
    <s v="Product3"/>
    <x v="0"/>
    <s v="Growth Year"/>
  </r>
  <r>
    <n v="3786"/>
    <d v="2020-11-04T00:00:00"/>
    <x v="10"/>
    <x v="5"/>
    <x v="5"/>
    <n v="7296"/>
    <n v="23128.32"/>
    <n v="3.17"/>
    <n v="1431"/>
    <n v="9072.5400000000009"/>
    <n v="6.3400000000000007"/>
    <n v="2995"/>
    <n v="16232.9"/>
    <n v="5.42"/>
    <n v="476"/>
    <n v="3393.88"/>
    <n v="7.13"/>
    <n v="12198"/>
    <n v="51827.64"/>
    <x v="2"/>
    <x v="3"/>
    <n v="4.2488637481554354"/>
    <s v="Product1"/>
    <x v="0"/>
    <s v="Growth Year"/>
  </r>
  <r>
    <n v="3787"/>
    <d v="2020-11-05T00:00:00"/>
    <x v="10"/>
    <x v="5"/>
    <x v="5"/>
    <n v="2017"/>
    <n v="6393.89"/>
    <n v="3.17"/>
    <n v="823"/>
    <n v="5217.82"/>
    <n v="6.34"/>
    <n v="5718"/>
    <n v="30991.56"/>
    <n v="5.42"/>
    <n v="1022"/>
    <n v="7286.86"/>
    <n v="7.13"/>
    <n v="9580"/>
    <n v="49890.13"/>
    <x v="2"/>
    <x v="4"/>
    <n v="5.2077379958246341"/>
    <s v="Product3"/>
    <x v="0"/>
    <s v="Growth Year"/>
  </r>
  <r>
    <n v="3788"/>
    <d v="2020-11-06T00:00:00"/>
    <x v="10"/>
    <x v="5"/>
    <x v="5"/>
    <n v="7145"/>
    <n v="22649.65"/>
    <n v="3.17"/>
    <n v="3416"/>
    <n v="21657.439999999999"/>
    <n v="6.34"/>
    <n v="5505"/>
    <n v="29837.1"/>
    <n v="5.42"/>
    <n v="1549"/>
    <n v="11044.37"/>
    <n v="7.1300000000000008"/>
    <n v="17615"/>
    <n v="85188.56"/>
    <x v="2"/>
    <x v="5"/>
    <n v="4.8361373829122902"/>
    <s v="Product3"/>
    <x v="2"/>
    <s v="Growth Year"/>
  </r>
  <r>
    <n v="3789"/>
    <d v="2020-11-07T00:00:00"/>
    <x v="10"/>
    <x v="5"/>
    <x v="5"/>
    <n v="3821"/>
    <n v="12112.57"/>
    <n v="3.17"/>
    <n v="1785"/>
    <n v="11316.9"/>
    <n v="6.34"/>
    <n v="4905"/>
    <n v="26585.1"/>
    <n v="5.42"/>
    <n v="697"/>
    <n v="4969.6099999999997"/>
    <n v="7.13"/>
    <n v="11208"/>
    <n v="54984.18"/>
    <x v="2"/>
    <x v="6"/>
    <n v="4.9057976445396143"/>
    <s v="Product3"/>
    <x v="0"/>
    <s v="Growth Year"/>
  </r>
  <r>
    <n v="3790"/>
    <d v="2020-11-08T00:00:00"/>
    <x v="10"/>
    <x v="5"/>
    <x v="5"/>
    <n v="5396"/>
    <n v="17105.32"/>
    <n v="3.17"/>
    <n v="3520"/>
    <n v="22316.799999999999"/>
    <n v="6.34"/>
    <n v="3853"/>
    <n v="20883.259999999998"/>
    <n v="5.42"/>
    <n v="1661"/>
    <n v="11842.93"/>
    <n v="7.13"/>
    <n v="14430"/>
    <n v="72148.31"/>
    <x v="2"/>
    <x v="0"/>
    <n v="4.9998828828828827"/>
    <s v="Product2"/>
    <x v="2"/>
    <s v="Growth Year"/>
  </r>
  <r>
    <n v="3791"/>
    <d v="2020-11-09T00:00:00"/>
    <x v="10"/>
    <x v="5"/>
    <x v="5"/>
    <n v="3864"/>
    <n v="12248.88"/>
    <n v="3.17"/>
    <n v="1983"/>
    <n v="12572.22"/>
    <n v="6.34"/>
    <n v="5816"/>
    <n v="31522.720000000001"/>
    <n v="5.42"/>
    <n v="624"/>
    <n v="4449.12"/>
    <n v="7.13"/>
    <n v="12287"/>
    <n v="60792.94"/>
    <x v="2"/>
    <x v="1"/>
    <n v="4.9477447708960689"/>
    <s v="Product3"/>
    <x v="0"/>
    <s v="Growth Year"/>
  </r>
  <r>
    <n v="3792"/>
    <d v="2020-11-10T00:00:00"/>
    <x v="10"/>
    <x v="5"/>
    <x v="5"/>
    <n v="4445"/>
    <n v="14090.65"/>
    <n v="3.17"/>
    <n v="937"/>
    <n v="5940.58"/>
    <n v="6.34"/>
    <n v="3825"/>
    <n v="20731.5"/>
    <n v="5.42"/>
    <n v="1490"/>
    <n v="10623.7"/>
    <n v="7.1300000000000008"/>
    <n v="10697"/>
    <n v="51386.43"/>
    <x v="2"/>
    <x v="2"/>
    <n v="4.8038169580256147"/>
    <s v="Product3"/>
    <x v="0"/>
    <s v="Growth Year"/>
  </r>
  <r>
    <n v="3793"/>
    <d v="2020-11-11T00:00:00"/>
    <x v="10"/>
    <x v="5"/>
    <x v="5"/>
    <n v="2510"/>
    <n v="7956.7"/>
    <n v="3.17"/>
    <n v="3649"/>
    <n v="23134.66"/>
    <n v="6.34"/>
    <n v="1747"/>
    <n v="9468.74"/>
    <n v="5.42"/>
    <n v="520"/>
    <n v="3707.6"/>
    <n v="7.13"/>
    <n v="8426"/>
    <n v="44267.7"/>
    <x v="2"/>
    <x v="3"/>
    <n v="5.2537028245905528"/>
    <s v="Product2"/>
    <x v="0"/>
    <s v="Growth Year"/>
  </r>
  <r>
    <n v="3794"/>
    <d v="2020-11-12T00:00:00"/>
    <x v="10"/>
    <x v="5"/>
    <x v="5"/>
    <n v="5560"/>
    <n v="17625.2"/>
    <n v="3.17"/>
    <n v="1410"/>
    <n v="8939.4"/>
    <n v="6.34"/>
    <n v="446"/>
    <n v="2417.3200000000002"/>
    <n v="5.42"/>
    <n v="1124"/>
    <n v="8014.12"/>
    <n v="7.13"/>
    <n v="8540"/>
    <n v="36996.04"/>
    <x v="2"/>
    <x v="4"/>
    <n v="4.3320889929742386"/>
    <s v="Product1"/>
    <x v="1"/>
    <s v="Growth Year"/>
  </r>
  <r>
    <n v="3795"/>
    <d v="2020-11-13T00:00:00"/>
    <x v="10"/>
    <x v="5"/>
    <x v="5"/>
    <n v="958"/>
    <n v="3036.86"/>
    <n v="3.17"/>
    <n v="2661"/>
    <n v="16870.740000000002"/>
    <n v="6.3400000000000007"/>
    <n v="3865"/>
    <n v="20948.3"/>
    <n v="5.42"/>
    <n v="1303"/>
    <n v="9290.39"/>
    <n v="7.13"/>
    <n v="8787"/>
    <n v="50146.29"/>
    <x v="2"/>
    <x v="5"/>
    <n v="5.7068726527825193"/>
    <s v="Product3"/>
    <x v="0"/>
    <s v="Growth Year"/>
  </r>
  <r>
    <n v="3796"/>
    <d v="2020-11-14T00:00:00"/>
    <x v="10"/>
    <x v="5"/>
    <x v="5"/>
    <n v="1716"/>
    <n v="5439.72"/>
    <n v="3.17"/>
    <n v="2307"/>
    <n v="14626.38"/>
    <n v="6.34"/>
    <n v="5406"/>
    <n v="29300.52"/>
    <n v="5.42"/>
    <n v="1128"/>
    <n v="8042.64"/>
    <n v="7.13"/>
    <n v="10557"/>
    <n v="57409.26"/>
    <x v="2"/>
    <x v="6"/>
    <n v="5.4380278488206875"/>
    <s v="Product3"/>
    <x v="0"/>
    <s v="Growth Year"/>
  </r>
  <r>
    <n v="3797"/>
    <d v="2020-11-15T00:00:00"/>
    <x v="10"/>
    <x v="5"/>
    <x v="5"/>
    <n v="1738"/>
    <n v="5509.46"/>
    <n v="3.17"/>
    <n v="1585"/>
    <n v="10048.9"/>
    <n v="6.34"/>
    <n v="1653"/>
    <n v="8959.26"/>
    <n v="5.42"/>
    <n v="1667"/>
    <n v="11885.71"/>
    <n v="7.13"/>
    <n v="6643"/>
    <n v="36403.33"/>
    <x v="2"/>
    <x v="0"/>
    <n v="5.479953334336896"/>
    <s v="Product4"/>
    <x v="1"/>
    <s v="Growth Year"/>
  </r>
  <r>
    <n v="3798"/>
    <d v="2020-11-16T00:00:00"/>
    <x v="10"/>
    <x v="5"/>
    <x v="5"/>
    <n v="4307"/>
    <n v="13653.19"/>
    <n v="3.17"/>
    <n v="2618"/>
    <n v="16598.12"/>
    <n v="6.34"/>
    <n v="3721"/>
    <n v="20167.82"/>
    <n v="5.42"/>
    <n v="530"/>
    <n v="3778.9"/>
    <n v="7.13"/>
    <n v="11176"/>
    <n v="54198.03"/>
    <x v="2"/>
    <x v="1"/>
    <n v="4.84950161059413"/>
    <s v="Product3"/>
    <x v="0"/>
    <s v="Growth Year"/>
  </r>
  <r>
    <n v="3799"/>
    <d v="2020-11-17T00:00:00"/>
    <x v="10"/>
    <x v="5"/>
    <x v="5"/>
    <n v="4446"/>
    <n v="14093.82"/>
    <n v="3.17"/>
    <n v="3998"/>
    <n v="25347.32"/>
    <n v="6.34"/>
    <n v="4091"/>
    <n v="22173.22"/>
    <n v="5.42"/>
    <n v="1442"/>
    <n v="10281.459999999999"/>
    <n v="7.129999999999999"/>
    <n v="13977"/>
    <n v="71895.820000000007"/>
    <x v="2"/>
    <x v="2"/>
    <n v="5.1438663518637764"/>
    <s v="Product2"/>
    <x v="2"/>
    <s v="Growth Year"/>
  </r>
  <r>
    <n v="3800"/>
    <d v="2020-11-18T00:00:00"/>
    <x v="10"/>
    <x v="5"/>
    <x v="5"/>
    <n v="7111"/>
    <n v="22541.87"/>
    <n v="3.17"/>
    <n v="2251"/>
    <n v="14271.34"/>
    <n v="6.34"/>
    <n v="4797"/>
    <n v="25999.74"/>
    <n v="5.42"/>
    <n v="807"/>
    <n v="5753.91"/>
    <n v="7.13"/>
    <n v="14966"/>
    <n v="68566.86"/>
    <x v="2"/>
    <x v="3"/>
    <n v="4.5815087531738605"/>
    <s v="Product3"/>
    <x v="0"/>
    <s v="Growth Year"/>
  </r>
  <r>
    <n v="3801"/>
    <d v="2020-11-19T00:00:00"/>
    <x v="10"/>
    <x v="5"/>
    <x v="5"/>
    <n v="2874"/>
    <n v="9110.58"/>
    <n v="3.17"/>
    <n v="3620"/>
    <n v="22950.799999999999"/>
    <n v="6.34"/>
    <n v="5719"/>
    <n v="30996.98"/>
    <n v="5.42"/>
    <n v="1692"/>
    <n v="12063.96"/>
    <n v="7.13"/>
    <n v="13905"/>
    <n v="75122.320000000007"/>
    <x v="2"/>
    <x v="4"/>
    <n v="5.4025400934915506"/>
    <s v="Product3"/>
    <x v="2"/>
    <s v="Growth Year"/>
  </r>
  <r>
    <n v="3802"/>
    <d v="2020-11-20T00:00:00"/>
    <x v="10"/>
    <x v="5"/>
    <x v="5"/>
    <n v="4868"/>
    <n v="15431.56"/>
    <n v="3.17"/>
    <n v="3341"/>
    <n v="21181.94"/>
    <n v="6.34"/>
    <n v="2526"/>
    <n v="13690.92"/>
    <n v="5.42"/>
    <n v="252"/>
    <n v="1796.76"/>
    <n v="7.13"/>
    <n v="10987"/>
    <n v="52101.18"/>
    <x v="2"/>
    <x v="5"/>
    <n v="4.7420751797578955"/>
    <s v="Product2"/>
    <x v="0"/>
    <s v="Growth Year"/>
  </r>
  <r>
    <n v="3803"/>
    <d v="2020-11-21T00:00:00"/>
    <x v="10"/>
    <x v="5"/>
    <x v="5"/>
    <n v="1320"/>
    <n v="4184.3999999999996"/>
    <n v="3.17"/>
    <n v="1162"/>
    <n v="7367.08"/>
    <n v="6.34"/>
    <n v="4383"/>
    <n v="23755.86"/>
    <n v="5.42"/>
    <n v="884"/>
    <n v="6302.92"/>
    <n v="7.13"/>
    <n v="7749"/>
    <n v="41610.26"/>
    <x v="2"/>
    <x v="6"/>
    <n v="5.3697586785391662"/>
    <s v="Product3"/>
    <x v="0"/>
    <s v="Growth Year"/>
  </r>
  <r>
    <n v="3804"/>
    <d v="2020-11-22T00:00:00"/>
    <x v="10"/>
    <x v="5"/>
    <x v="5"/>
    <n v="5184"/>
    <n v="16433.28"/>
    <n v="3.17"/>
    <n v="2360"/>
    <n v="14962.4"/>
    <n v="6.34"/>
    <n v="2742"/>
    <n v="14861.64"/>
    <n v="5.42"/>
    <n v="795"/>
    <n v="5668.35"/>
    <n v="7.1300000000000008"/>
    <n v="11081"/>
    <n v="51925.67"/>
    <x v="2"/>
    <x v="0"/>
    <n v="4.6860093854345273"/>
    <s v="Product1"/>
    <x v="0"/>
    <s v="Growth Year"/>
  </r>
  <r>
    <n v="3805"/>
    <d v="2020-11-23T00:00:00"/>
    <x v="10"/>
    <x v="5"/>
    <x v="5"/>
    <n v="6744"/>
    <n v="21378.48"/>
    <n v="3.17"/>
    <n v="2952"/>
    <n v="18715.68"/>
    <n v="6.34"/>
    <n v="4929"/>
    <n v="26715.18"/>
    <n v="5.42"/>
    <n v="1294"/>
    <n v="9226.2199999999993"/>
    <n v="7.13"/>
    <n v="15919"/>
    <n v="76035.56"/>
    <x v="2"/>
    <x v="1"/>
    <n v="4.7764030403919842"/>
    <s v="Product3"/>
    <x v="2"/>
    <s v="Growth Year"/>
  </r>
  <r>
    <n v="3806"/>
    <d v="2020-11-24T00:00:00"/>
    <x v="10"/>
    <x v="5"/>
    <x v="5"/>
    <n v="6153"/>
    <n v="19505.009999999998"/>
    <n v="3.17"/>
    <n v="3657"/>
    <n v="23185.38"/>
    <n v="6.34"/>
    <n v="3434"/>
    <n v="18612.28"/>
    <n v="5.42"/>
    <n v="1413"/>
    <n v="10074.69"/>
    <n v="7.1300000000000008"/>
    <n v="14657"/>
    <n v="71377.36"/>
    <x v="2"/>
    <x v="2"/>
    <n v="4.8698478542675856"/>
    <s v="Product2"/>
    <x v="2"/>
    <s v="Growth Year"/>
  </r>
  <r>
    <n v="3807"/>
    <d v="2020-11-25T00:00:00"/>
    <x v="10"/>
    <x v="5"/>
    <x v="5"/>
    <n v="5795"/>
    <n v="18370.150000000001"/>
    <n v="3.17"/>
    <n v="3104"/>
    <n v="19679.36"/>
    <n v="6.34"/>
    <n v="2077"/>
    <n v="11257.34"/>
    <n v="5.42"/>
    <n v="1925"/>
    <n v="13725.25"/>
    <n v="7.13"/>
    <n v="12901"/>
    <n v="63032.1"/>
    <x v="2"/>
    <x v="3"/>
    <n v="4.8858305557708706"/>
    <s v="Product2"/>
    <x v="0"/>
    <s v="Growth Year"/>
  </r>
  <r>
    <n v="3808"/>
    <d v="2020-11-26T00:00:00"/>
    <x v="10"/>
    <x v="5"/>
    <x v="5"/>
    <n v="7634"/>
    <n v="24199.78"/>
    <n v="3.17"/>
    <n v="605"/>
    <n v="3835.7"/>
    <n v="6.34"/>
    <n v="922"/>
    <n v="4997.24"/>
    <n v="5.42"/>
    <n v="1793"/>
    <n v="12784.09"/>
    <n v="7.13"/>
    <n v="10954"/>
    <n v="45816.81"/>
    <x v="2"/>
    <x v="4"/>
    <n v="4.1826556509037793"/>
    <s v="Product1"/>
    <x v="0"/>
    <s v="Growth Year"/>
  </r>
  <r>
    <n v="3809"/>
    <d v="2020-11-27T00:00:00"/>
    <x v="10"/>
    <x v="5"/>
    <x v="5"/>
    <n v="3802"/>
    <n v="12052.34"/>
    <n v="3.17"/>
    <n v="281"/>
    <n v="1781.54"/>
    <n v="6.34"/>
    <n v="4224"/>
    <n v="22894.080000000002"/>
    <n v="5.4200000000000008"/>
    <n v="919"/>
    <n v="6552.47"/>
    <n v="7.13"/>
    <n v="9226"/>
    <n v="43280.43"/>
    <x v="2"/>
    <x v="5"/>
    <n v="4.6911370041187945"/>
    <s v="Product3"/>
    <x v="0"/>
    <s v="Growth Year"/>
  </r>
  <r>
    <n v="3810"/>
    <d v="2020-11-28T00:00:00"/>
    <x v="10"/>
    <x v="5"/>
    <x v="5"/>
    <n v="1596"/>
    <n v="5059.32"/>
    <n v="3.17"/>
    <n v="3661"/>
    <n v="23210.74"/>
    <n v="6.3400000000000007"/>
    <n v="3359"/>
    <n v="18205.78"/>
    <n v="5.42"/>
    <n v="1230"/>
    <n v="8769.9"/>
    <n v="7.13"/>
    <n v="9846"/>
    <n v="55245.74"/>
    <x v="2"/>
    <x v="6"/>
    <n v="5.6109831403615678"/>
    <s v="Product2"/>
    <x v="0"/>
    <s v="Growth Year"/>
  </r>
  <r>
    <n v="3811"/>
    <d v="2020-11-29T00:00:00"/>
    <x v="10"/>
    <x v="5"/>
    <x v="5"/>
    <n v="6117"/>
    <n v="19390.89"/>
    <n v="3.17"/>
    <n v="1687"/>
    <n v="10695.58"/>
    <n v="6.34"/>
    <n v="3922"/>
    <n v="21257.24"/>
    <n v="5.4200000000000008"/>
    <n v="1796"/>
    <n v="12805.48"/>
    <n v="7.13"/>
    <n v="13522"/>
    <n v="64149.19"/>
    <x v="2"/>
    <x v="0"/>
    <n v="4.7440607898239904"/>
    <s v="Product3"/>
    <x v="0"/>
    <s v="Growth Year"/>
  </r>
  <r>
    <n v="3812"/>
    <d v="2020-11-30T00:00:00"/>
    <x v="10"/>
    <x v="5"/>
    <x v="5"/>
    <n v="2881"/>
    <n v="9132.77"/>
    <n v="3.17"/>
    <n v="3587"/>
    <n v="22741.58"/>
    <n v="6.3400000000000007"/>
    <n v="3835"/>
    <n v="20785.7"/>
    <n v="5.42"/>
    <n v="1705"/>
    <n v="12156.65"/>
    <n v="7.13"/>
    <n v="12008"/>
    <n v="64816.7"/>
    <x v="2"/>
    <x v="1"/>
    <n v="5.397793137908061"/>
    <s v="Product2"/>
    <x v="0"/>
    <s v="Growth Year"/>
  </r>
  <r>
    <n v="3813"/>
    <d v="2020-12-01T00:00:00"/>
    <x v="10"/>
    <x v="6"/>
    <x v="6"/>
    <n v="1801"/>
    <n v="5709.17"/>
    <n v="3.17"/>
    <n v="1566"/>
    <n v="9928.44"/>
    <n v="6.3400000000000007"/>
    <n v="4417"/>
    <n v="23940.14"/>
    <n v="5.42"/>
    <n v="873"/>
    <n v="6224.49"/>
    <n v="7.13"/>
    <n v="8657"/>
    <n v="45802.239999999998"/>
    <x v="2"/>
    <x v="2"/>
    <n v="5.2907750952986019"/>
    <s v="Product3"/>
    <x v="0"/>
    <s v="Growth Year"/>
  </r>
  <r>
    <n v="3814"/>
    <d v="2020-12-02T00:00:00"/>
    <x v="10"/>
    <x v="6"/>
    <x v="6"/>
    <n v="5221"/>
    <n v="16550.57"/>
    <n v="3.17"/>
    <n v="571"/>
    <n v="3620.14"/>
    <n v="6.34"/>
    <n v="1193"/>
    <n v="6466.06"/>
    <n v="5.42"/>
    <n v="1568"/>
    <n v="11179.84"/>
    <n v="7.13"/>
    <n v="8553"/>
    <n v="37816.61"/>
    <x v="2"/>
    <x v="3"/>
    <n v="4.4214439377996024"/>
    <s v="Product1"/>
    <x v="1"/>
    <s v="Growth Year"/>
  </r>
  <r>
    <n v="3815"/>
    <d v="2020-12-03T00:00:00"/>
    <x v="10"/>
    <x v="6"/>
    <x v="6"/>
    <n v="3047"/>
    <n v="9658.99"/>
    <n v="3.17"/>
    <n v="1536"/>
    <n v="9738.24"/>
    <n v="6.34"/>
    <n v="4381"/>
    <n v="23745.02"/>
    <n v="5.42"/>
    <n v="560"/>
    <n v="3992.8"/>
    <n v="7.13"/>
    <n v="9524"/>
    <n v="47135.05"/>
    <x v="2"/>
    <x v="4"/>
    <n v="4.9490812683746332"/>
    <s v="Product3"/>
    <x v="0"/>
    <s v="Growth Year"/>
  </r>
  <r>
    <n v="3816"/>
    <d v="2020-12-04T00:00:00"/>
    <x v="10"/>
    <x v="6"/>
    <x v="6"/>
    <n v="2359"/>
    <n v="7478.03"/>
    <n v="3.17"/>
    <n v="2664"/>
    <n v="16889.759999999998"/>
    <n v="6.339999999999999"/>
    <n v="3094"/>
    <n v="16769.48"/>
    <n v="5.42"/>
    <n v="308"/>
    <n v="2196.04"/>
    <n v="7.13"/>
    <n v="8425"/>
    <n v="43333.31"/>
    <x v="2"/>
    <x v="5"/>
    <n v="5.1434195845697328"/>
    <s v="Product2"/>
    <x v="0"/>
    <s v="Growth Year"/>
  </r>
  <r>
    <n v="3817"/>
    <d v="2020-12-05T00:00:00"/>
    <x v="10"/>
    <x v="6"/>
    <x v="6"/>
    <n v="6147"/>
    <n v="19485.990000000002"/>
    <n v="3.17"/>
    <n v="2254"/>
    <n v="14290.36"/>
    <n v="6.34"/>
    <n v="5331"/>
    <n v="28894.02"/>
    <n v="5.42"/>
    <n v="1063"/>
    <n v="7579.19"/>
    <n v="7.13"/>
    <n v="14795"/>
    <n v="70249.56"/>
    <x v="2"/>
    <x v="6"/>
    <n v="4.7481960121662725"/>
    <s v="Product3"/>
    <x v="2"/>
    <s v="Growth Year"/>
  </r>
  <r>
    <n v="3818"/>
    <d v="2020-12-06T00:00:00"/>
    <x v="10"/>
    <x v="6"/>
    <x v="6"/>
    <n v="4942"/>
    <n v="15666.14"/>
    <n v="3.17"/>
    <n v="1423"/>
    <n v="9021.82"/>
    <n v="6.34"/>
    <n v="3560"/>
    <n v="19295.2"/>
    <n v="5.42"/>
    <n v="1796"/>
    <n v="12805.48"/>
    <n v="7.13"/>
    <n v="11721"/>
    <n v="56788.639999999999"/>
    <x v="2"/>
    <x v="0"/>
    <n v="4.8450337001962289"/>
    <s v="Product3"/>
    <x v="0"/>
    <s v="Growth Year"/>
  </r>
  <r>
    <n v="3819"/>
    <d v="2020-12-07T00:00:00"/>
    <x v="10"/>
    <x v="6"/>
    <x v="6"/>
    <n v="4213"/>
    <n v="13355.21"/>
    <n v="3.17"/>
    <n v="483"/>
    <n v="3062.22"/>
    <n v="6.34"/>
    <n v="5042"/>
    <n v="27327.64"/>
    <n v="5.42"/>
    <n v="1896"/>
    <n v="13518.48"/>
    <n v="7.13"/>
    <n v="11634"/>
    <n v="57263.55"/>
    <x v="2"/>
    <x v="1"/>
    <n v="4.9220861268695204"/>
    <s v="Product3"/>
    <x v="0"/>
    <s v="Growth Year"/>
  </r>
  <r>
    <n v="3820"/>
    <d v="2020-12-08T00:00:00"/>
    <x v="10"/>
    <x v="6"/>
    <x v="6"/>
    <n v="362"/>
    <n v="1147.54"/>
    <n v="3.17"/>
    <n v="1683"/>
    <n v="10670.22"/>
    <n v="6.34"/>
    <n v="2903"/>
    <n v="15734.26"/>
    <n v="5.42"/>
    <n v="1747"/>
    <n v="12456.11"/>
    <n v="7.13"/>
    <n v="6695"/>
    <n v="40008.129999999997"/>
    <x v="2"/>
    <x v="2"/>
    <n v="5.9758222554144877"/>
    <s v="Product3"/>
    <x v="0"/>
    <s v="Growth Year"/>
  </r>
  <r>
    <n v="3821"/>
    <d v="2020-12-09T00:00:00"/>
    <x v="10"/>
    <x v="6"/>
    <x v="6"/>
    <n v="7820"/>
    <n v="24789.4"/>
    <n v="3.17"/>
    <n v="3430"/>
    <n v="21746.2"/>
    <n v="6.34"/>
    <n v="3536"/>
    <n v="19165.12"/>
    <n v="5.42"/>
    <n v="641"/>
    <n v="4570.33"/>
    <n v="7.13"/>
    <n v="15427"/>
    <n v="70271.05"/>
    <x v="2"/>
    <x v="3"/>
    <n v="4.555069034809101"/>
    <s v="Product1"/>
    <x v="2"/>
    <s v="Growth Year"/>
  </r>
  <r>
    <n v="3822"/>
    <d v="2020-12-10T00:00:00"/>
    <x v="10"/>
    <x v="6"/>
    <x v="6"/>
    <n v="3194"/>
    <n v="10124.98"/>
    <n v="3.17"/>
    <n v="3469"/>
    <n v="21993.46"/>
    <n v="6.34"/>
    <n v="2404"/>
    <n v="13029.68"/>
    <n v="5.42"/>
    <n v="1140"/>
    <n v="8128.2"/>
    <n v="7.13"/>
    <n v="10207"/>
    <n v="53276.32"/>
    <x v="2"/>
    <x v="4"/>
    <n v="5.2195865582443419"/>
    <s v="Product2"/>
    <x v="0"/>
    <s v="Growth Year"/>
  </r>
  <r>
    <n v="3823"/>
    <d v="2020-12-11T00:00:00"/>
    <x v="10"/>
    <x v="6"/>
    <x v="6"/>
    <n v="3244"/>
    <n v="10283.48"/>
    <n v="3.17"/>
    <n v="2839"/>
    <n v="17999.259999999998"/>
    <n v="6.34"/>
    <n v="1516"/>
    <n v="8216.7199999999993"/>
    <n v="5.42"/>
    <n v="1556"/>
    <n v="11094.28"/>
    <n v="7.1300000000000008"/>
    <n v="9155"/>
    <n v="47593.74"/>
    <x v="2"/>
    <x v="5"/>
    <n v="5.1986608410704527"/>
    <s v="Product2"/>
    <x v="0"/>
    <s v="Growth Year"/>
  </r>
  <r>
    <n v="3824"/>
    <d v="2020-12-12T00:00:00"/>
    <x v="10"/>
    <x v="6"/>
    <x v="6"/>
    <n v="6576"/>
    <n v="20845.919999999998"/>
    <n v="3.17"/>
    <n v="387"/>
    <n v="2453.58"/>
    <n v="6.34"/>
    <n v="4468"/>
    <n v="24216.560000000001"/>
    <n v="5.42"/>
    <n v="408"/>
    <n v="2909.04"/>
    <n v="7.13"/>
    <n v="11839"/>
    <n v="50425.1"/>
    <x v="2"/>
    <x v="6"/>
    <n v="4.2592364219951007"/>
    <s v="Product3"/>
    <x v="0"/>
    <s v="Growth Year"/>
  </r>
  <r>
    <n v="3825"/>
    <d v="2020-12-13T00:00:00"/>
    <x v="10"/>
    <x v="6"/>
    <x v="6"/>
    <n v="2074"/>
    <n v="6574.58"/>
    <n v="3.17"/>
    <n v="1198"/>
    <n v="7595.32"/>
    <n v="6.34"/>
    <n v="2709"/>
    <n v="14682.78"/>
    <n v="5.42"/>
    <n v="1529"/>
    <n v="10901.77"/>
    <n v="7.13"/>
    <n v="7510"/>
    <n v="39754.449999999997"/>
    <x v="2"/>
    <x v="0"/>
    <n v="5.2935352862849534"/>
    <s v="Product3"/>
    <x v="1"/>
    <s v="Growth Year"/>
  </r>
  <r>
    <n v="3826"/>
    <d v="2020-12-14T00:00:00"/>
    <x v="10"/>
    <x v="6"/>
    <x v="6"/>
    <n v="1656"/>
    <n v="5249.52"/>
    <n v="3.17"/>
    <n v="1677"/>
    <n v="10632.18"/>
    <n v="6.34"/>
    <n v="5986"/>
    <n v="32444.12"/>
    <n v="5.42"/>
    <n v="353"/>
    <n v="2516.89"/>
    <n v="7.13"/>
    <n v="9672"/>
    <n v="50842.71"/>
    <x v="2"/>
    <x v="1"/>
    <n v="5.2566904466501239"/>
    <s v="Product3"/>
    <x v="0"/>
    <s v="Growth Year"/>
  </r>
  <r>
    <n v="3827"/>
    <d v="2020-12-15T00:00:00"/>
    <x v="10"/>
    <x v="6"/>
    <x v="6"/>
    <n v="5602"/>
    <n v="17758.34"/>
    <n v="3.17"/>
    <n v="1622"/>
    <n v="10283.48"/>
    <n v="6.34"/>
    <n v="1820"/>
    <n v="9864.4"/>
    <n v="5.42"/>
    <n v="1902"/>
    <n v="13561.26"/>
    <n v="7.13"/>
    <n v="10946"/>
    <n v="51467.48"/>
    <x v="2"/>
    <x v="2"/>
    <n v="4.701944089164992"/>
    <s v="Product1"/>
    <x v="0"/>
    <s v="Growth Year"/>
  </r>
  <r>
    <n v="3828"/>
    <d v="2020-12-16T00:00:00"/>
    <x v="10"/>
    <x v="6"/>
    <x v="6"/>
    <n v="890"/>
    <n v="2821.3"/>
    <n v="3.17"/>
    <n v="2412"/>
    <n v="15292.08"/>
    <n v="6.34"/>
    <n v="3227"/>
    <n v="17490.34"/>
    <n v="5.42"/>
    <n v="1313"/>
    <n v="9361.69"/>
    <n v="7.1300000000000008"/>
    <n v="7842"/>
    <n v="44965.41"/>
    <x v="2"/>
    <x v="3"/>
    <n v="5.7339211935730683"/>
    <s v="Product3"/>
    <x v="0"/>
    <s v="Growth Year"/>
  </r>
  <r>
    <n v="3829"/>
    <d v="2020-12-17T00:00:00"/>
    <x v="10"/>
    <x v="6"/>
    <x v="6"/>
    <n v="4242"/>
    <n v="13447.14"/>
    <n v="3.17"/>
    <n v="1894"/>
    <n v="12007.96"/>
    <n v="6.34"/>
    <n v="1224"/>
    <n v="6634.08"/>
    <n v="5.42"/>
    <n v="1840"/>
    <n v="13119.2"/>
    <n v="7.1300000000000008"/>
    <n v="9200"/>
    <n v="45208.38"/>
    <x v="2"/>
    <x v="4"/>
    <n v="4.9139543478260865"/>
    <s v="Product1"/>
    <x v="0"/>
    <s v="Growth Year"/>
  </r>
  <r>
    <n v="3830"/>
    <d v="2020-12-18T00:00:00"/>
    <x v="10"/>
    <x v="6"/>
    <x v="6"/>
    <n v="4600"/>
    <n v="14582"/>
    <n v="3.17"/>
    <n v="2633"/>
    <n v="16693.22"/>
    <n v="6.3400000000000007"/>
    <n v="1986"/>
    <n v="10764.12"/>
    <n v="5.4200000000000008"/>
    <n v="672"/>
    <n v="4791.3599999999997"/>
    <n v="7.13"/>
    <n v="9891"/>
    <n v="46830.7"/>
    <x v="2"/>
    <x v="5"/>
    <n v="4.7346779900920026"/>
    <s v="Product2"/>
    <x v="0"/>
    <s v="Growth Year"/>
  </r>
  <r>
    <n v="3831"/>
    <d v="2020-12-19T00:00:00"/>
    <x v="10"/>
    <x v="6"/>
    <x v="6"/>
    <n v="2450"/>
    <n v="7766.5"/>
    <n v="3.17"/>
    <n v="2247"/>
    <n v="14245.98"/>
    <n v="6.34"/>
    <n v="5721"/>
    <n v="31007.82"/>
    <n v="5.42"/>
    <n v="690"/>
    <n v="4919.7"/>
    <n v="7.13"/>
    <n v="11108"/>
    <n v="57940"/>
    <x v="2"/>
    <x v="6"/>
    <n v="5.2160604969391429"/>
    <s v="Product3"/>
    <x v="0"/>
    <s v="Growth Year"/>
  </r>
  <r>
    <n v="3832"/>
    <d v="2020-12-20T00:00:00"/>
    <x v="10"/>
    <x v="6"/>
    <x v="6"/>
    <n v="5617"/>
    <n v="17805.89"/>
    <n v="3.17"/>
    <n v="2423"/>
    <n v="15361.82"/>
    <n v="6.34"/>
    <n v="5647"/>
    <n v="30606.74"/>
    <n v="5.42"/>
    <n v="716"/>
    <n v="5105.08"/>
    <n v="7.13"/>
    <n v="14403"/>
    <n v="68879.53"/>
    <x v="2"/>
    <x v="0"/>
    <n v="4.7823043810317296"/>
    <s v="Product3"/>
    <x v="0"/>
    <s v="Growth Year"/>
  </r>
  <r>
    <n v="3833"/>
    <d v="2020-12-21T00:00:00"/>
    <x v="10"/>
    <x v="6"/>
    <x v="6"/>
    <n v="5184"/>
    <n v="16433.28"/>
    <n v="3.17"/>
    <n v="2472"/>
    <n v="15672.48"/>
    <n v="6.34"/>
    <n v="3065"/>
    <n v="16612.3"/>
    <n v="5.42"/>
    <n v="702"/>
    <n v="5005.26"/>
    <n v="7.13"/>
    <n v="11423"/>
    <n v="53723.32"/>
    <x v="2"/>
    <x v="1"/>
    <n v="4.7030832530858797"/>
    <s v="Product3"/>
    <x v="0"/>
    <s v="Growth Year"/>
  </r>
  <r>
    <n v="3834"/>
    <d v="2020-12-22T00:00:00"/>
    <x v="10"/>
    <x v="6"/>
    <x v="6"/>
    <n v="5211"/>
    <n v="16518.87"/>
    <n v="3.17"/>
    <n v="1577"/>
    <n v="9998.18"/>
    <n v="6.34"/>
    <n v="786"/>
    <n v="4260.12"/>
    <n v="5.42"/>
    <n v="544"/>
    <n v="3878.72"/>
    <n v="7.13"/>
    <n v="8118"/>
    <n v="34655.89"/>
    <x v="2"/>
    <x v="2"/>
    <n v="4.269018231091402"/>
    <s v="Product1"/>
    <x v="1"/>
    <s v="Growth Year"/>
  </r>
  <r>
    <n v="3835"/>
    <d v="2020-12-23T00:00:00"/>
    <x v="10"/>
    <x v="6"/>
    <x v="6"/>
    <n v="1483"/>
    <n v="4701.1099999999997"/>
    <n v="3.17"/>
    <n v="2098"/>
    <n v="13301.32"/>
    <n v="6.34"/>
    <n v="5032"/>
    <n v="27273.439999999999"/>
    <n v="5.42"/>
    <n v="354"/>
    <n v="2524.02"/>
    <n v="7.13"/>
    <n v="8967"/>
    <n v="47799.89"/>
    <x v="2"/>
    <x v="3"/>
    <n v="5.3306445857031335"/>
    <s v="Product3"/>
    <x v="0"/>
    <s v="Growth Year"/>
  </r>
  <r>
    <n v="3836"/>
    <d v="2020-12-24T00:00:00"/>
    <x v="10"/>
    <x v="6"/>
    <x v="6"/>
    <n v="1806"/>
    <n v="5725.02"/>
    <n v="3.17"/>
    <n v="1756"/>
    <n v="11133.04"/>
    <n v="6.3400000000000007"/>
    <n v="3017"/>
    <n v="16352.14"/>
    <n v="5.42"/>
    <n v="476"/>
    <n v="3393.88"/>
    <n v="7.13"/>
    <n v="7055"/>
    <n v="36604.080000000002"/>
    <x v="2"/>
    <x v="4"/>
    <n v="5.1883883770375618"/>
    <s v="Product3"/>
    <x v="1"/>
    <s v="Growth Year"/>
  </r>
  <r>
    <n v="3837"/>
    <d v="2020-12-25T00:00:00"/>
    <x v="10"/>
    <x v="6"/>
    <x v="6"/>
    <n v="4031"/>
    <n v="12778.27"/>
    <n v="3.17"/>
    <n v="626"/>
    <n v="3968.84"/>
    <n v="6.34"/>
    <n v="1375"/>
    <n v="7452.5"/>
    <n v="5.42"/>
    <n v="842"/>
    <n v="6003.46"/>
    <n v="7.13"/>
    <n v="6874"/>
    <n v="30203.07"/>
    <x v="2"/>
    <x v="5"/>
    <n v="4.3938129182426531"/>
    <s v="Product1"/>
    <x v="1"/>
    <s v="Growth Year"/>
  </r>
  <r>
    <n v="3838"/>
    <d v="2020-12-26T00:00:00"/>
    <x v="10"/>
    <x v="6"/>
    <x v="6"/>
    <n v="1355"/>
    <n v="4295.3500000000004"/>
    <n v="3.17"/>
    <n v="963"/>
    <n v="6105.42"/>
    <n v="6.34"/>
    <n v="2433"/>
    <n v="13186.86"/>
    <n v="5.42"/>
    <n v="1615"/>
    <n v="11514.95"/>
    <n v="7.1300000000000008"/>
    <n v="6366"/>
    <n v="35102.58"/>
    <x v="2"/>
    <x v="6"/>
    <n v="5.514071630537229"/>
    <s v="Product3"/>
    <x v="1"/>
    <s v="Growth Year"/>
  </r>
  <r>
    <n v="3839"/>
    <d v="2020-12-27T00:00:00"/>
    <x v="10"/>
    <x v="6"/>
    <x v="6"/>
    <n v="2500"/>
    <n v="7925"/>
    <n v="3.17"/>
    <n v="3848"/>
    <n v="24396.32"/>
    <n v="6.34"/>
    <n v="5723"/>
    <n v="31018.66"/>
    <n v="5.42"/>
    <n v="1540"/>
    <n v="10980.2"/>
    <n v="7.1300000000000008"/>
    <n v="13611"/>
    <n v="74320.179999999993"/>
    <x v="2"/>
    <x v="0"/>
    <n v="5.460302696348541"/>
    <s v="Product3"/>
    <x v="2"/>
    <s v="Growth Year"/>
  </r>
  <r>
    <n v="3840"/>
    <d v="2020-12-28T00:00:00"/>
    <x v="10"/>
    <x v="6"/>
    <x v="6"/>
    <n v="4098"/>
    <n v="12990.66"/>
    <n v="3.17"/>
    <n v="1004"/>
    <n v="6365.36"/>
    <n v="6.34"/>
    <n v="2003"/>
    <n v="10856.26"/>
    <n v="5.42"/>
    <n v="894"/>
    <n v="6374.22"/>
    <n v="7.13"/>
    <n v="7999"/>
    <n v="36586.5"/>
    <x v="2"/>
    <x v="1"/>
    <n v="4.5738842355294409"/>
    <s v="Product1"/>
    <x v="1"/>
    <s v="Growth Year"/>
  </r>
  <r>
    <n v="3841"/>
    <d v="2020-12-29T00:00:00"/>
    <x v="10"/>
    <x v="6"/>
    <x v="6"/>
    <n v="5148"/>
    <n v="16319.16"/>
    <n v="3.17"/>
    <n v="3619"/>
    <n v="22944.46"/>
    <n v="6.34"/>
    <n v="751"/>
    <n v="4070.42"/>
    <n v="5.42"/>
    <n v="1474"/>
    <n v="10509.62"/>
    <n v="7.1300000000000008"/>
    <n v="10992"/>
    <n v="53843.66"/>
    <x v="2"/>
    <x v="2"/>
    <n v="4.8984406841339156"/>
    <s v="Product2"/>
    <x v="0"/>
    <s v="Growth Year"/>
  </r>
  <r>
    <n v="3842"/>
    <d v="2020-12-30T00:00:00"/>
    <x v="10"/>
    <x v="6"/>
    <x v="6"/>
    <n v="1634"/>
    <n v="5179.78"/>
    <n v="3.17"/>
    <n v="3170"/>
    <n v="20097.8"/>
    <n v="6.34"/>
    <n v="759"/>
    <n v="4113.78"/>
    <n v="5.42"/>
    <n v="1368"/>
    <n v="9753.84"/>
    <n v="7.13"/>
    <n v="6931"/>
    <n v="39145.199999999997"/>
    <x v="2"/>
    <x v="3"/>
    <n v="5.6478430240946471"/>
    <s v="Product2"/>
    <x v="1"/>
    <s v="Growth Year"/>
  </r>
  <r>
    <n v="3843"/>
    <d v="2021-01-01T00:00:00"/>
    <x v="11"/>
    <x v="7"/>
    <x v="7"/>
    <n v="7693"/>
    <n v="24386.81"/>
    <n v="3.17"/>
    <n v="2394"/>
    <n v="15177.96"/>
    <n v="6.34"/>
    <n v="2384"/>
    <n v="12921.28"/>
    <n v="5.42"/>
    <n v="1367"/>
    <n v="9746.7099999999991"/>
    <n v="7.129999999999999"/>
    <n v="13838"/>
    <n v="62232.76"/>
    <x v="3"/>
    <x v="5"/>
    <n v="4.4972365948836535"/>
    <s v="Product1"/>
    <x v="0"/>
    <s v="Decline Year"/>
  </r>
  <r>
    <n v="3844"/>
    <d v="2021-01-02T00:00:00"/>
    <x v="11"/>
    <x v="7"/>
    <x v="7"/>
    <n v="5418"/>
    <n v="17175.060000000001"/>
    <n v="3.17"/>
    <n v="1294"/>
    <n v="8203.9599999999991"/>
    <n v="6.339999999999999"/>
    <n v="1071"/>
    <n v="5804.82"/>
    <n v="5.42"/>
    <n v="1492"/>
    <n v="10637.96"/>
    <n v="7.129999999999999"/>
    <n v="9275"/>
    <n v="41821.800000000003"/>
    <x v="3"/>
    <x v="6"/>
    <n v="4.5090889487870625"/>
    <s v="Product1"/>
    <x v="0"/>
    <s v="Decline Year"/>
  </r>
  <r>
    <n v="3845"/>
    <d v="2021-01-03T00:00:00"/>
    <x v="11"/>
    <x v="7"/>
    <x v="7"/>
    <n v="6718"/>
    <n v="21296.06"/>
    <n v="3.17"/>
    <n v="649"/>
    <n v="4114.66"/>
    <n v="6.34"/>
    <n v="4878"/>
    <n v="26438.76"/>
    <n v="5.42"/>
    <n v="1380"/>
    <n v="9839.4"/>
    <n v="7.13"/>
    <n v="13625"/>
    <n v="61688.88"/>
    <x v="3"/>
    <x v="0"/>
    <n v="4.527624220183486"/>
    <s v="Product3"/>
    <x v="0"/>
    <s v="Decline Year"/>
  </r>
  <r>
    <n v="3846"/>
    <d v="2021-01-04T00:00:00"/>
    <x v="11"/>
    <x v="7"/>
    <x v="7"/>
    <n v="6964"/>
    <n v="22075.88"/>
    <n v="3.17"/>
    <n v="1122"/>
    <n v="7113.48"/>
    <n v="6.34"/>
    <n v="2730"/>
    <n v="14796.6"/>
    <n v="5.42"/>
    <n v="428"/>
    <n v="3051.64"/>
    <n v="7.13"/>
    <n v="11244"/>
    <n v="47037.599999999999"/>
    <x v="3"/>
    <x v="1"/>
    <n v="4.1833511205976519"/>
    <s v="Product1"/>
    <x v="0"/>
    <s v="Decline Year"/>
  </r>
  <r>
    <n v="3847"/>
    <d v="2021-01-05T00:00:00"/>
    <x v="11"/>
    <x v="7"/>
    <x v="7"/>
    <n v="3963"/>
    <n v="12562.71"/>
    <n v="3.17"/>
    <n v="1848"/>
    <n v="11716.32"/>
    <n v="6.34"/>
    <n v="1563"/>
    <n v="8471.4599999999991"/>
    <n v="5.419999999999999"/>
    <n v="944"/>
    <n v="6730.72"/>
    <n v="7.13"/>
    <n v="8318"/>
    <n v="39481.21"/>
    <x v="3"/>
    <x v="2"/>
    <n v="4.7464787208463575"/>
    <s v="Product1"/>
    <x v="1"/>
    <s v="Decline Year"/>
  </r>
  <r>
    <n v="3848"/>
    <d v="2021-01-06T00:00:00"/>
    <x v="11"/>
    <x v="7"/>
    <x v="7"/>
    <n v="4556"/>
    <n v="14442.52"/>
    <n v="3.17"/>
    <n v="3793"/>
    <n v="24047.62"/>
    <n v="6.34"/>
    <n v="1381"/>
    <n v="7485.02"/>
    <n v="5.42"/>
    <n v="1221"/>
    <n v="8705.73"/>
    <n v="7.13"/>
    <n v="10951"/>
    <n v="54680.89"/>
    <x v="3"/>
    <x v="3"/>
    <n v="4.9932325814994067"/>
    <s v="Product2"/>
    <x v="0"/>
    <s v="Decline Year"/>
  </r>
  <r>
    <n v="3849"/>
    <d v="2021-01-07T00:00:00"/>
    <x v="11"/>
    <x v="7"/>
    <x v="7"/>
    <n v="1247"/>
    <n v="3952.99"/>
    <n v="3.17"/>
    <n v="2379"/>
    <n v="15082.86"/>
    <n v="6.34"/>
    <n v="4995"/>
    <n v="27072.9"/>
    <n v="5.42"/>
    <n v="1235"/>
    <n v="8805.5499999999993"/>
    <n v="7.129999999999999"/>
    <n v="9856"/>
    <n v="54914.3"/>
    <x v="3"/>
    <x v="4"/>
    <n v="5.5716619318181824"/>
    <s v="Product3"/>
    <x v="0"/>
    <s v="Decline Year"/>
  </r>
  <r>
    <n v="3850"/>
    <d v="2021-01-08T00:00:00"/>
    <x v="11"/>
    <x v="7"/>
    <x v="7"/>
    <n v="4669"/>
    <n v="14800.73"/>
    <n v="3.17"/>
    <n v="1548"/>
    <n v="9814.32"/>
    <n v="6.34"/>
    <n v="1938"/>
    <n v="10503.96"/>
    <n v="5.42"/>
    <n v="503"/>
    <n v="3586.39"/>
    <n v="7.13"/>
    <n v="8658"/>
    <n v="38705.4"/>
    <x v="3"/>
    <x v="5"/>
    <n v="4.4704781704781711"/>
    <s v="Product1"/>
    <x v="1"/>
    <s v="Decline Year"/>
  </r>
  <r>
    <n v="3851"/>
    <d v="2021-01-09T00:00:00"/>
    <x v="11"/>
    <x v="7"/>
    <x v="7"/>
    <n v="2986"/>
    <n v="9465.6200000000008"/>
    <n v="3.17"/>
    <n v="2894"/>
    <n v="18347.96"/>
    <n v="6.34"/>
    <n v="2037"/>
    <n v="11040.54"/>
    <n v="5.4200000000000008"/>
    <n v="1082"/>
    <n v="7714.66"/>
    <n v="7.13"/>
    <n v="8999"/>
    <n v="46568.78"/>
    <x v="3"/>
    <x v="6"/>
    <n v="5.1748838759862208"/>
    <s v="Product2"/>
    <x v="0"/>
    <s v="Decline Year"/>
  </r>
  <r>
    <n v="3852"/>
    <d v="2021-01-10T00:00:00"/>
    <x v="11"/>
    <x v="7"/>
    <x v="7"/>
    <n v="4632"/>
    <n v="14683.44"/>
    <n v="3.17"/>
    <n v="2987"/>
    <n v="18937.580000000002"/>
    <n v="6.3400000000000007"/>
    <n v="3407"/>
    <n v="18465.939999999999"/>
    <n v="5.42"/>
    <n v="1572"/>
    <n v="11208.36"/>
    <n v="7.1300000000000008"/>
    <n v="12598"/>
    <n v="63295.32"/>
    <x v="3"/>
    <x v="0"/>
    <n v="5.0242355929512623"/>
    <s v="Product2"/>
    <x v="0"/>
    <s v="Decline Year"/>
  </r>
  <r>
    <n v="3853"/>
    <d v="2021-01-11T00:00:00"/>
    <x v="11"/>
    <x v="7"/>
    <x v="7"/>
    <n v="7553"/>
    <n v="23943.01"/>
    <n v="3.17"/>
    <n v="2369"/>
    <n v="15019.46"/>
    <n v="6.34"/>
    <n v="310"/>
    <n v="1680.2"/>
    <n v="5.42"/>
    <n v="1118"/>
    <n v="7971.34"/>
    <n v="7.13"/>
    <n v="11350"/>
    <n v="48614.01"/>
    <x v="3"/>
    <x v="1"/>
    <n v="4.2831726872246696"/>
    <s v="Product1"/>
    <x v="0"/>
    <s v="Decline Year"/>
  </r>
  <r>
    <n v="3854"/>
    <d v="2021-01-12T00:00:00"/>
    <x v="11"/>
    <x v="7"/>
    <x v="7"/>
    <n v="5754"/>
    <n v="18240.18"/>
    <n v="3.17"/>
    <n v="3963"/>
    <n v="25125.42"/>
    <n v="6.34"/>
    <n v="844"/>
    <n v="4574.4799999999996"/>
    <n v="5.419999999999999"/>
    <n v="1934"/>
    <n v="13789.42"/>
    <n v="7.13"/>
    <n v="12495"/>
    <n v="61729.5"/>
    <x v="3"/>
    <x v="2"/>
    <n v="4.9403361344537817"/>
    <s v="Product2"/>
    <x v="0"/>
    <s v="Decline Year"/>
  </r>
  <r>
    <n v="3855"/>
    <d v="2021-01-13T00:00:00"/>
    <x v="11"/>
    <x v="7"/>
    <x v="7"/>
    <n v="5283"/>
    <n v="16747.11"/>
    <n v="3.17"/>
    <n v="3675"/>
    <n v="23299.5"/>
    <n v="6.34"/>
    <n v="4237"/>
    <n v="22964.54"/>
    <n v="5.42"/>
    <n v="436"/>
    <n v="3108.68"/>
    <n v="7.13"/>
    <n v="13631"/>
    <n v="66119.83"/>
    <x v="3"/>
    <x v="3"/>
    <n v="4.8506954735529311"/>
    <s v="Product2"/>
    <x v="0"/>
    <s v="Decline Year"/>
  </r>
  <r>
    <n v="3856"/>
    <d v="2021-01-14T00:00:00"/>
    <x v="11"/>
    <x v="7"/>
    <x v="7"/>
    <n v="4217"/>
    <n v="13367.89"/>
    <n v="3.17"/>
    <n v="3256"/>
    <n v="20643.04"/>
    <n v="6.34"/>
    <n v="4747"/>
    <n v="25728.74"/>
    <n v="5.42"/>
    <n v="1263"/>
    <n v="9005.19"/>
    <n v="7.1300000000000008"/>
    <n v="13483"/>
    <n v="68744.86"/>
    <x v="3"/>
    <x v="4"/>
    <n v="5.0986323518504788"/>
    <s v="Product3"/>
    <x v="0"/>
    <s v="Decline Year"/>
  </r>
  <r>
    <n v="3857"/>
    <d v="2021-01-15T00:00:00"/>
    <x v="11"/>
    <x v="7"/>
    <x v="7"/>
    <n v="6688"/>
    <n v="21200.959999999999"/>
    <n v="3.17"/>
    <n v="2608"/>
    <n v="16534.72"/>
    <n v="6.3400000000000007"/>
    <n v="808"/>
    <n v="4379.3599999999997"/>
    <n v="5.42"/>
    <n v="1694"/>
    <n v="12078.22"/>
    <n v="7.13"/>
    <n v="11798"/>
    <n v="54193.26"/>
    <x v="3"/>
    <x v="5"/>
    <n v="4.5934276996101033"/>
    <s v="Product1"/>
    <x v="0"/>
    <s v="Decline Year"/>
  </r>
  <r>
    <n v="3858"/>
    <d v="2021-01-16T00:00:00"/>
    <x v="11"/>
    <x v="7"/>
    <x v="7"/>
    <n v="3807"/>
    <n v="12068.19"/>
    <n v="3.17"/>
    <n v="1665"/>
    <n v="10556.1"/>
    <n v="6.34"/>
    <n v="2999"/>
    <n v="16254.58"/>
    <n v="5.42"/>
    <n v="1437"/>
    <n v="10245.81"/>
    <n v="7.13"/>
    <n v="9908"/>
    <n v="49124.68"/>
    <x v="3"/>
    <x v="6"/>
    <n v="4.9580823576907553"/>
    <s v="Product3"/>
    <x v="0"/>
    <s v="Decline Year"/>
  </r>
  <r>
    <n v="3859"/>
    <d v="2021-01-17T00:00:00"/>
    <x v="11"/>
    <x v="7"/>
    <x v="7"/>
    <n v="1995"/>
    <n v="6324.15"/>
    <n v="3.17"/>
    <n v="1424"/>
    <n v="9028.16"/>
    <n v="6.34"/>
    <n v="5381"/>
    <n v="29165.02"/>
    <n v="5.42"/>
    <n v="557"/>
    <n v="3971.41"/>
    <n v="7.13"/>
    <n v="9357"/>
    <n v="48488.74"/>
    <x v="3"/>
    <x v="0"/>
    <n v="5.1820818638452497"/>
    <s v="Product3"/>
    <x v="0"/>
    <s v="Decline Year"/>
  </r>
  <r>
    <n v="3860"/>
    <d v="2021-01-18T00:00:00"/>
    <x v="11"/>
    <x v="7"/>
    <x v="7"/>
    <n v="6009"/>
    <n v="19048.53"/>
    <n v="3.17"/>
    <n v="3432"/>
    <n v="21758.880000000001"/>
    <n v="6.34"/>
    <n v="2070"/>
    <n v="11219.4"/>
    <n v="5.42"/>
    <n v="257"/>
    <n v="1832.41"/>
    <n v="7.13"/>
    <n v="11768"/>
    <n v="53859.22"/>
    <x v="3"/>
    <x v="1"/>
    <n v="4.5767522093813735"/>
    <s v="Product2"/>
    <x v="0"/>
    <s v="Decline Year"/>
  </r>
  <r>
    <n v="3861"/>
    <d v="2021-01-19T00:00:00"/>
    <x v="11"/>
    <x v="7"/>
    <x v="7"/>
    <n v="595"/>
    <n v="1886.15"/>
    <n v="3.17"/>
    <n v="1001"/>
    <n v="6346.34"/>
    <n v="6.34"/>
    <n v="4716"/>
    <n v="25560.720000000001"/>
    <n v="5.42"/>
    <n v="772"/>
    <n v="5504.36"/>
    <n v="7.13"/>
    <n v="7084"/>
    <n v="39297.57"/>
    <x v="3"/>
    <x v="2"/>
    <n v="5.5473701298701297"/>
    <s v="Product3"/>
    <x v="1"/>
    <s v="Decline Year"/>
  </r>
  <r>
    <n v="3862"/>
    <d v="2021-01-20T00:00:00"/>
    <x v="11"/>
    <x v="7"/>
    <x v="7"/>
    <n v="7882"/>
    <n v="24985.94"/>
    <n v="3.17"/>
    <n v="787"/>
    <n v="4989.58"/>
    <n v="6.34"/>
    <n v="5395"/>
    <n v="29240.9"/>
    <n v="5.42"/>
    <n v="673"/>
    <n v="4798.49"/>
    <n v="7.13"/>
    <n v="14737"/>
    <n v="64014.91"/>
    <x v="3"/>
    <x v="3"/>
    <n v="4.3438223519033725"/>
    <s v="Product3"/>
    <x v="0"/>
    <s v="Decline Year"/>
  </r>
  <r>
    <n v="3863"/>
    <d v="2021-01-21T00:00:00"/>
    <x v="11"/>
    <x v="7"/>
    <x v="7"/>
    <n v="833"/>
    <n v="2640.61"/>
    <n v="3.17"/>
    <n v="2112"/>
    <n v="13390.08"/>
    <n v="6.34"/>
    <n v="5711"/>
    <n v="30953.62"/>
    <n v="5.42"/>
    <n v="1209"/>
    <n v="8620.17"/>
    <n v="7.13"/>
    <n v="9865"/>
    <n v="55604.480000000003"/>
    <x v="3"/>
    <x v="4"/>
    <n v="5.63654130765332"/>
    <s v="Product3"/>
    <x v="0"/>
    <s v="Decline Year"/>
  </r>
  <r>
    <n v="3864"/>
    <d v="2021-01-22T00:00:00"/>
    <x v="11"/>
    <x v="7"/>
    <x v="7"/>
    <n v="7528"/>
    <n v="23863.759999999998"/>
    <n v="3.17"/>
    <n v="3921"/>
    <n v="24859.14"/>
    <n v="6.34"/>
    <n v="1529"/>
    <n v="8287.18"/>
    <n v="5.42"/>
    <n v="1761"/>
    <n v="12555.93"/>
    <n v="7.13"/>
    <n v="14739"/>
    <n v="69566.009999999995"/>
    <x v="3"/>
    <x v="5"/>
    <n v="4.7198595562792587"/>
    <s v="Product2"/>
    <x v="0"/>
    <s v="Decline Year"/>
  </r>
  <r>
    <n v="3865"/>
    <d v="2021-01-23T00:00:00"/>
    <x v="11"/>
    <x v="7"/>
    <x v="7"/>
    <n v="6128"/>
    <n v="19425.759999999998"/>
    <n v="3.17"/>
    <n v="3464"/>
    <n v="21961.759999999998"/>
    <n v="6.34"/>
    <n v="1937"/>
    <n v="10498.54"/>
    <n v="5.4200000000000008"/>
    <n v="933"/>
    <n v="6652.29"/>
    <n v="7.13"/>
    <n v="12462"/>
    <n v="58538.35"/>
    <x v="3"/>
    <x v="6"/>
    <n v="4.6973479377307008"/>
    <s v="Product2"/>
    <x v="0"/>
    <s v="Decline Year"/>
  </r>
  <r>
    <n v="3866"/>
    <d v="2021-01-24T00:00:00"/>
    <x v="11"/>
    <x v="7"/>
    <x v="7"/>
    <n v="6233"/>
    <n v="19758.61"/>
    <n v="3.17"/>
    <n v="1254"/>
    <n v="7950.36"/>
    <n v="6.34"/>
    <n v="4387"/>
    <n v="23777.54"/>
    <n v="5.42"/>
    <n v="590"/>
    <n v="4206.7"/>
    <n v="7.13"/>
    <n v="12464"/>
    <n v="55693.21"/>
    <x v="3"/>
    <x v="0"/>
    <n v="4.4683255776636717"/>
    <s v="Product3"/>
    <x v="0"/>
    <s v="Decline Year"/>
  </r>
  <r>
    <n v="3867"/>
    <d v="2021-01-25T00:00:00"/>
    <x v="11"/>
    <x v="7"/>
    <x v="7"/>
    <n v="7380"/>
    <n v="23394.6"/>
    <n v="3.17"/>
    <n v="3367"/>
    <n v="21346.78"/>
    <n v="6.34"/>
    <n v="4512"/>
    <n v="24455.040000000001"/>
    <n v="5.42"/>
    <n v="1316"/>
    <n v="9383.08"/>
    <n v="7.13"/>
    <n v="16575"/>
    <n v="78579.5"/>
    <x v="3"/>
    <x v="1"/>
    <n v="4.7408446455505278"/>
    <s v="Product3"/>
    <x v="2"/>
    <s v="Decline Year"/>
  </r>
  <r>
    <n v="3868"/>
    <d v="2021-01-26T00:00:00"/>
    <x v="11"/>
    <x v="7"/>
    <x v="7"/>
    <n v="1637"/>
    <n v="5189.29"/>
    <n v="3.17"/>
    <n v="3415"/>
    <n v="21651.1"/>
    <n v="6.34"/>
    <n v="2765"/>
    <n v="14986.3"/>
    <n v="5.42"/>
    <n v="1322"/>
    <n v="9425.86"/>
    <n v="7.1300000000000008"/>
    <n v="9139"/>
    <n v="51252.55"/>
    <x v="3"/>
    <x v="2"/>
    <n v="5.6081135791662113"/>
    <s v="Product2"/>
    <x v="0"/>
    <s v="Decline Year"/>
  </r>
  <r>
    <n v="3869"/>
    <d v="2021-01-27T00:00:00"/>
    <x v="11"/>
    <x v="7"/>
    <x v="7"/>
    <n v="2627"/>
    <n v="8327.59"/>
    <n v="3.17"/>
    <n v="2433"/>
    <n v="15425.22"/>
    <n v="6.34"/>
    <n v="3133"/>
    <n v="16980.86"/>
    <n v="5.42"/>
    <n v="1893"/>
    <n v="13497.09"/>
    <n v="7.13"/>
    <n v="10086"/>
    <n v="54230.76"/>
    <x v="3"/>
    <x v="3"/>
    <n v="5.3768352171326592"/>
    <s v="Product3"/>
    <x v="0"/>
    <s v="Decline Year"/>
  </r>
  <r>
    <n v="3870"/>
    <d v="2021-01-28T00:00:00"/>
    <x v="11"/>
    <x v="7"/>
    <x v="7"/>
    <n v="1266"/>
    <n v="4013.22"/>
    <n v="3.17"/>
    <n v="2913"/>
    <n v="18468.419999999998"/>
    <n v="6.339999999999999"/>
    <n v="2770"/>
    <n v="15013.4"/>
    <n v="5.42"/>
    <n v="922"/>
    <n v="6573.86"/>
    <n v="7.13"/>
    <n v="7871"/>
    <n v="44068.9"/>
    <x v="3"/>
    <x v="4"/>
    <n v="5.5988946766611614"/>
    <s v="Product2"/>
    <x v="0"/>
    <s v="Decline Year"/>
  </r>
  <r>
    <n v="3871"/>
    <d v="2021-01-29T00:00:00"/>
    <x v="11"/>
    <x v="7"/>
    <x v="7"/>
    <n v="5798"/>
    <n v="18379.66"/>
    <n v="3.17"/>
    <n v="1539"/>
    <n v="9757.26"/>
    <n v="6.34"/>
    <n v="1347"/>
    <n v="7300.74"/>
    <n v="5.42"/>
    <n v="763"/>
    <n v="5440.19"/>
    <n v="7.13"/>
    <n v="9447"/>
    <n v="40877.85"/>
    <x v="3"/>
    <x v="5"/>
    <n v="4.327072086376627"/>
    <s v="Product1"/>
    <x v="0"/>
    <s v="Decline Year"/>
  </r>
  <r>
    <n v="3872"/>
    <d v="2021-01-30T00:00:00"/>
    <x v="11"/>
    <x v="7"/>
    <x v="7"/>
    <n v="5245"/>
    <n v="16626.650000000001"/>
    <n v="3.17"/>
    <n v="596"/>
    <n v="3778.64"/>
    <n v="6.34"/>
    <n v="4953"/>
    <n v="26845.26"/>
    <n v="5.42"/>
    <n v="1972"/>
    <n v="14060.36"/>
    <n v="7.13"/>
    <n v="12766"/>
    <n v="61310.91"/>
    <x v="3"/>
    <x v="6"/>
    <n v="4.8026719410935304"/>
    <s v="Product3"/>
    <x v="0"/>
    <s v="Decline Year"/>
  </r>
  <r>
    <n v="3873"/>
    <d v="2021-01-31T00:00:00"/>
    <x v="11"/>
    <x v="7"/>
    <x v="7"/>
    <n v="3081"/>
    <n v="9766.77"/>
    <n v="3.17"/>
    <n v="2860"/>
    <n v="18132.400000000001"/>
    <n v="6.3400000000000007"/>
    <n v="2552"/>
    <n v="13831.84"/>
    <n v="5.42"/>
    <n v="1040"/>
    <n v="7415.2"/>
    <n v="7.13"/>
    <n v="9533"/>
    <n v="49146.21"/>
    <x v="3"/>
    <x v="0"/>
    <n v="5.1553771110877999"/>
    <s v="Product2"/>
    <x v="0"/>
    <s v="Decline Year"/>
  </r>
  <r>
    <n v="3874"/>
    <d v="2021-02-01T00:00:00"/>
    <x v="11"/>
    <x v="8"/>
    <x v="8"/>
    <n v="5727"/>
    <n v="18154.59"/>
    <n v="3.17"/>
    <n v="1109"/>
    <n v="7031.06"/>
    <n v="6.3400000000000007"/>
    <n v="3335"/>
    <n v="18075.7"/>
    <n v="5.42"/>
    <n v="668"/>
    <n v="4762.84"/>
    <n v="7.13"/>
    <n v="10839"/>
    <n v="48024.19"/>
    <x v="3"/>
    <x v="1"/>
    <n v="4.4306845649967714"/>
    <s v="Product1"/>
    <x v="0"/>
    <s v="Decline Year"/>
  </r>
  <r>
    <n v="3875"/>
    <d v="2021-02-02T00:00:00"/>
    <x v="11"/>
    <x v="8"/>
    <x v="8"/>
    <n v="7645"/>
    <n v="24234.65"/>
    <n v="3.17"/>
    <n v="1647"/>
    <n v="10441.98"/>
    <n v="6.34"/>
    <n v="3906"/>
    <n v="21170.52"/>
    <n v="5.42"/>
    <n v="1955"/>
    <n v="13939.15"/>
    <n v="7.13"/>
    <n v="15153"/>
    <n v="69786.3"/>
    <x v="3"/>
    <x v="2"/>
    <n v="4.6054444664422887"/>
    <s v="Product1"/>
    <x v="0"/>
    <s v="Decline Year"/>
  </r>
  <r>
    <n v="3876"/>
    <d v="2021-02-03T00:00:00"/>
    <x v="11"/>
    <x v="8"/>
    <x v="8"/>
    <n v="7339"/>
    <n v="23264.63"/>
    <n v="3.17"/>
    <n v="758"/>
    <n v="4805.72"/>
    <n v="6.3400000000000007"/>
    <n v="3099"/>
    <n v="16796.580000000002"/>
    <n v="5.4200000000000008"/>
    <n v="1508"/>
    <n v="10752.04"/>
    <n v="7.1300000000000008"/>
    <n v="12704"/>
    <n v="55618.97"/>
    <x v="3"/>
    <x v="3"/>
    <n v="4.3780675377833758"/>
    <s v="Product1"/>
    <x v="0"/>
    <s v="Decline Year"/>
  </r>
  <r>
    <n v="3877"/>
    <d v="2021-02-04T00:00:00"/>
    <x v="11"/>
    <x v="8"/>
    <x v="8"/>
    <n v="3565"/>
    <n v="11301.05"/>
    <n v="3.17"/>
    <n v="2252"/>
    <n v="14277.68"/>
    <n v="6.34"/>
    <n v="4126"/>
    <n v="22362.92"/>
    <n v="5.42"/>
    <n v="1492"/>
    <n v="10637.96"/>
    <n v="7.129999999999999"/>
    <n v="11435"/>
    <n v="58579.61"/>
    <x v="3"/>
    <x v="4"/>
    <n v="5.1228342807170968"/>
    <s v="Product3"/>
    <x v="0"/>
    <s v="Decline Year"/>
  </r>
  <r>
    <n v="3878"/>
    <d v="2021-02-05T00:00:00"/>
    <x v="11"/>
    <x v="8"/>
    <x v="8"/>
    <n v="7432"/>
    <n v="23559.439999999999"/>
    <n v="3.17"/>
    <n v="2893"/>
    <n v="18341.62"/>
    <n v="6.34"/>
    <n v="3703"/>
    <n v="20070.259999999998"/>
    <n v="5.42"/>
    <n v="524"/>
    <n v="3736.12"/>
    <n v="7.13"/>
    <n v="14552"/>
    <n v="65707.44"/>
    <x v="3"/>
    <x v="5"/>
    <n v="4.5153545904343044"/>
    <s v="Product1"/>
    <x v="0"/>
    <s v="Decline Year"/>
  </r>
  <r>
    <n v="3879"/>
    <d v="2021-02-06T00:00:00"/>
    <x v="11"/>
    <x v="8"/>
    <x v="8"/>
    <n v="7050"/>
    <n v="22348.5"/>
    <n v="3.17"/>
    <n v="1125"/>
    <n v="7132.5"/>
    <n v="6.34"/>
    <n v="3991"/>
    <n v="21631.22"/>
    <n v="5.42"/>
    <n v="787"/>
    <n v="5611.31"/>
    <n v="7.1300000000000008"/>
    <n v="12953"/>
    <n v="56723.53"/>
    <x v="3"/>
    <x v="6"/>
    <n v="4.3791808847371261"/>
    <s v="Product1"/>
    <x v="0"/>
    <s v="Decline Year"/>
  </r>
  <r>
    <n v="3880"/>
    <d v="2021-02-07T00:00:00"/>
    <x v="11"/>
    <x v="8"/>
    <x v="8"/>
    <n v="6919"/>
    <n v="21933.23"/>
    <n v="3.17"/>
    <n v="2330"/>
    <n v="14772.2"/>
    <n v="6.3400000000000007"/>
    <n v="1612"/>
    <n v="8737.0400000000009"/>
    <n v="5.4200000000000008"/>
    <n v="1601"/>
    <n v="11415.13"/>
    <n v="7.13"/>
    <n v="12462"/>
    <n v="56857.599999999999"/>
    <x v="3"/>
    <x v="0"/>
    <n v="4.5624779329160647"/>
    <s v="Product1"/>
    <x v="0"/>
    <s v="Decline Year"/>
  </r>
  <r>
    <n v="3881"/>
    <d v="2021-02-08T00:00:00"/>
    <x v="11"/>
    <x v="8"/>
    <x v="8"/>
    <n v="7221"/>
    <n v="22890.57"/>
    <n v="3.17"/>
    <n v="2998"/>
    <n v="19007.32"/>
    <n v="6.34"/>
    <n v="1423"/>
    <n v="7712.66"/>
    <n v="5.42"/>
    <n v="1903"/>
    <n v="13568.39"/>
    <n v="7.13"/>
    <n v="13545"/>
    <n v="63178.94"/>
    <x v="3"/>
    <x v="1"/>
    <n v="4.6643735695828719"/>
    <s v="Product1"/>
    <x v="0"/>
    <s v="Decline Year"/>
  </r>
  <r>
    <n v="3882"/>
    <d v="2021-02-09T00:00:00"/>
    <x v="11"/>
    <x v="8"/>
    <x v="8"/>
    <n v="1700"/>
    <n v="5389"/>
    <n v="3.17"/>
    <n v="646"/>
    <n v="4095.64"/>
    <n v="6.34"/>
    <n v="4424"/>
    <n v="23978.080000000002"/>
    <n v="5.4200000000000008"/>
    <n v="1365"/>
    <n v="9732.4500000000007"/>
    <n v="7.1300000000000008"/>
    <n v="8135"/>
    <n v="43195.17"/>
    <x v="3"/>
    <x v="2"/>
    <n v="5.3097934849416104"/>
    <s v="Product3"/>
    <x v="0"/>
    <s v="Decline Year"/>
  </r>
  <r>
    <n v="3883"/>
    <d v="2021-02-10T00:00:00"/>
    <x v="11"/>
    <x v="8"/>
    <x v="8"/>
    <n v="1820"/>
    <n v="5769.4"/>
    <n v="3.17"/>
    <n v="2744"/>
    <n v="17396.96"/>
    <n v="6.34"/>
    <n v="3846"/>
    <n v="20845.32"/>
    <n v="5.42"/>
    <n v="1659"/>
    <n v="11828.67"/>
    <n v="7.13"/>
    <n v="10069"/>
    <n v="55840.35"/>
    <x v="3"/>
    <x v="3"/>
    <n v="5.5457691925712584"/>
    <s v="Product3"/>
    <x v="0"/>
    <s v="Decline Year"/>
  </r>
  <r>
    <n v="3884"/>
    <d v="2021-02-11T00:00:00"/>
    <x v="11"/>
    <x v="8"/>
    <x v="8"/>
    <n v="3676"/>
    <n v="11652.92"/>
    <n v="3.17"/>
    <n v="3994"/>
    <n v="25321.96"/>
    <n v="6.34"/>
    <n v="4044"/>
    <n v="21918.48"/>
    <n v="5.42"/>
    <n v="879"/>
    <n v="6267.27"/>
    <n v="7.1300000000000008"/>
    <n v="12593"/>
    <n v="65160.63"/>
    <x v="3"/>
    <x v="4"/>
    <n v="5.1743532121019609"/>
    <s v="Product2"/>
    <x v="0"/>
    <s v="Decline Year"/>
  </r>
  <r>
    <n v="3885"/>
    <d v="2021-02-12T00:00:00"/>
    <x v="11"/>
    <x v="8"/>
    <x v="8"/>
    <n v="1733"/>
    <n v="5493.61"/>
    <n v="3.17"/>
    <n v="2741"/>
    <n v="17377.939999999999"/>
    <n v="6.34"/>
    <n v="388"/>
    <n v="2102.96"/>
    <n v="5.42"/>
    <n v="559"/>
    <n v="3985.67"/>
    <n v="7.13"/>
    <n v="5421"/>
    <n v="28960.18"/>
    <x v="3"/>
    <x v="5"/>
    <n v="5.34222099243682"/>
    <s v="Product2"/>
    <x v="1"/>
    <s v="Decline Year"/>
  </r>
  <r>
    <n v="3886"/>
    <d v="2021-02-13T00:00:00"/>
    <x v="11"/>
    <x v="8"/>
    <x v="8"/>
    <n v="6438"/>
    <n v="20408.46"/>
    <n v="3.17"/>
    <n v="968"/>
    <n v="6137.12"/>
    <n v="6.34"/>
    <n v="3659"/>
    <n v="19831.78"/>
    <n v="5.42"/>
    <n v="252"/>
    <n v="1796.76"/>
    <n v="7.13"/>
    <n v="11317"/>
    <n v="48174.12"/>
    <x v="3"/>
    <x v="6"/>
    <n v="4.2567924361579923"/>
    <s v="Product1"/>
    <x v="0"/>
    <s v="Decline Year"/>
  </r>
  <r>
    <n v="3887"/>
    <d v="2021-02-14T00:00:00"/>
    <x v="11"/>
    <x v="8"/>
    <x v="8"/>
    <n v="6743"/>
    <n v="21375.31"/>
    <n v="3.17"/>
    <n v="3597"/>
    <n v="22804.98"/>
    <n v="6.34"/>
    <n v="2822"/>
    <n v="15295.24"/>
    <n v="5.42"/>
    <n v="1464"/>
    <n v="10438.32"/>
    <n v="7.13"/>
    <n v="14626"/>
    <n v="69913.850000000006"/>
    <x v="3"/>
    <x v="0"/>
    <n v="4.7801073430876526"/>
    <s v="Product2"/>
    <x v="0"/>
    <s v="Decline Year"/>
  </r>
  <r>
    <n v="3888"/>
    <d v="2021-02-15T00:00:00"/>
    <x v="11"/>
    <x v="8"/>
    <x v="8"/>
    <n v="4139"/>
    <n v="13120.63"/>
    <n v="3.17"/>
    <n v="752"/>
    <n v="4767.68"/>
    <n v="6.3400000000000007"/>
    <n v="5607"/>
    <n v="30389.94"/>
    <n v="5.42"/>
    <n v="841"/>
    <n v="5996.33"/>
    <n v="7.13"/>
    <n v="11339"/>
    <n v="54274.58"/>
    <x v="3"/>
    <x v="1"/>
    <n v="4.7865402592821242"/>
    <s v="Product3"/>
    <x v="0"/>
    <s v="Decline Year"/>
  </r>
  <r>
    <n v="3889"/>
    <d v="2021-02-16T00:00:00"/>
    <x v="11"/>
    <x v="8"/>
    <x v="8"/>
    <n v="453"/>
    <n v="1436.01"/>
    <n v="3.17"/>
    <n v="2527"/>
    <n v="16021.18"/>
    <n v="6.34"/>
    <n v="1189"/>
    <n v="6444.38"/>
    <n v="5.42"/>
    <n v="467"/>
    <n v="3329.71"/>
    <n v="7.13"/>
    <n v="4636"/>
    <n v="27231.279999999999"/>
    <x v="3"/>
    <x v="2"/>
    <n v="5.8738740293356342"/>
    <s v="Product2"/>
    <x v="1"/>
    <s v="Decline Year"/>
  </r>
  <r>
    <n v="3890"/>
    <d v="2021-02-17T00:00:00"/>
    <x v="11"/>
    <x v="8"/>
    <x v="8"/>
    <n v="1566"/>
    <n v="4964.22"/>
    <n v="3.17"/>
    <n v="1761"/>
    <n v="11164.74"/>
    <n v="6.34"/>
    <n v="1935"/>
    <n v="10487.7"/>
    <n v="5.4200000000000008"/>
    <n v="793"/>
    <n v="5654.09"/>
    <n v="7.13"/>
    <n v="6055"/>
    <n v="32270.75"/>
    <x v="3"/>
    <x v="3"/>
    <n v="5.3296036333608585"/>
    <s v="Product2"/>
    <x v="1"/>
    <s v="Decline Year"/>
  </r>
  <r>
    <n v="3891"/>
    <d v="2021-02-18T00:00:00"/>
    <x v="11"/>
    <x v="8"/>
    <x v="8"/>
    <n v="4837"/>
    <n v="15333.29"/>
    <n v="3.17"/>
    <n v="3499"/>
    <n v="22183.66"/>
    <n v="6.34"/>
    <n v="5086"/>
    <n v="27566.12"/>
    <n v="5.42"/>
    <n v="1508"/>
    <n v="10752.04"/>
    <n v="7.1300000000000008"/>
    <n v="14930"/>
    <n v="75835.11"/>
    <x v="3"/>
    <x v="4"/>
    <n v="5.0793777628935031"/>
    <s v="Product3"/>
    <x v="2"/>
    <s v="Decline Year"/>
  </r>
  <r>
    <n v="3892"/>
    <d v="2021-02-19T00:00:00"/>
    <x v="11"/>
    <x v="8"/>
    <x v="8"/>
    <n v="6576"/>
    <n v="20845.919999999998"/>
    <n v="3.17"/>
    <n v="878"/>
    <n v="5566.52"/>
    <n v="6.3400000000000007"/>
    <n v="2027"/>
    <n v="10986.34"/>
    <n v="5.42"/>
    <n v="607"/>
    <n v="4327.91"/>
    <n v="7.13"/>
    <n v="10088"/>
    <n v="41726.69"/>
    <x v="3"/>
    <x v="5"/>
    <n v="4.1362698255352894"/>
    <s v="Product1"/>
    <x v="0"/>
    <s v="Decline Year"/>
  </r>
  <r>
    <n v="3893"/>
    <d v="2021-02-20T00:00:00"/>
    <x v="11"/>
    <x v="8"/>
    <x v="8"/>
    <n v="2209"/>
    <n v="7002.53"/>
    <n v="3.17"/>
    <n v="2250"/>
    <n v="14265"/>
    <n v="6.34"/>
    <n v="2689"/>
    <n v="14574.38"/>
    <n v="5.42"/>
    <n v="1186"/>
    <n v="8456.18"/>
    <n v="7.13"/>
    <n v="8334"/>
    <n v="44298.09"/>
    <x v="3"/>
    <x v="6"/>
    <n v="5.3153455723542109"/>
    <s v="Product3"/>
    <x v="0"/>
    <s v="Decline Year"/>
  </r>
  <r>
    <n v="3894"/>
    <d v="2021-02-21T00:00:00"/>
    <x v="11"/>
    <x v="8"/>
    <x v="8"/>
    <n v="939"/>
    <n v="2976.63"/>
    <n v="3.17"/>
    <n v="417"/>
    <n v="2643.78"/>
    <n v="6.3400000000000007"/>
    <n v="629"/>
    <n v="3409.18"/>
    <n v="5.42"/>
    <n v="733"/>
    <n v="5226.29"/>
    <n v="7.13"/>
    <n v="2718"/>
    <n v="14255.88"/>
    <x v="3"/>
    <x v="0"/>
    <n v="5.244988962472406"/>
    <s v="Product4"/>
    <x v="1"/>
    <s v="Decline Year"/>
  </r>
  <r>
    <n v="3895"/>
    <d v="2021-02-22T00:00:00"/>
    <x v="11"/>
    <x v="8"/>
    <x v="8"/>
    <n v="904"/>
    <n v="2865.68"/>
    <n v="3.17"/>
    <n v="936"/>
    <n v="5934.24"/>
    <n v="6.34"/>
    <n v="4102"/>
    <n v="22232.84"/>
    <n v="5.42"/>
    <n v="404"/>
    <n v="2880.52"/>
    <n v="7.13"/>
    <n v="6346"/>
    <n v="33913.279999999999"/>
    <x v="3"/>
    <x v="1"/>
    <n v="5.3440403403718877"/>
    <s v="Product3"/>
    <x v="1"/>
    <s v="Decline Year"/>
  </r>
  <r>
    <n v="3896"/>
    <d v="2021-02-23T00:00:00"/>
    <x v="11"/>
    <x v="8"/>
    <x v="8"/>
    <n v="674"/>
    <n v="2136.58"/>
    <n v="3.17"/>
    <n v="2085"/>
    <n v="13218.9"/>
    <n v="6.34"/>
    <n v="2390"/>
    <n v="12953.8"/>
    <n v="5.42"/>
    <n v="1695"/>
    <n v="12085.35"/>
    <n v="7.13"/>
    <n v="6844"/>
    <n v="40394.629999999997"/>
    <x v="3"/>
    <x v="2"/>
    <n v="5.902196084161309"/>
    <s v="Product2"/>
    <x v="0"/>
    <s v="Decline Year"/>
  </r>
  <r>
    <n v="3897"/>
    <d v="2021-02-24T00:00:00"/>
    <x v="11"/>
    <x v="8"/>
    <x v="8"/>
    <n v="6986"/>
    <n v="22145.62"/>
    <n v="3.17"/>
    <n v="2205"/>
    <n v="13979.7"/>
    <n v="6.3400000000000007"/>
    <n v="4320"/>
    <n v="23414.400000000001"/>
    <n v="5.42"/>
    <n v="714"/>
    <n v="5090.82"/>
    <n v="7.13"/>
    <n v="14225"/>
    <n v="64630.54"/>
    <x v="3"/>
    <x v="3"/>
    <n v="4.5434474516695955"/>
    <s v="Product3"/>
    <x v="0"/>
    <s v="Decline Year"/>
  </r>
  <r>
    <n v="3898"/>
    <d v="2021-02-25T00:00:00"/>
    <x v="11"/>
    <x v="8"/>
    <x v="8"/>
    <n v="6808"/>
    <n v="21581.360000000001"/>
    <n v="3.17"/>
    <n v="2814"/>
    <n v="17840.759999999998"/>
    <n v="6.34"/>
    <n v="3245"/>
    <n v="17587.900000000001"/>
    <n v="5.4200000000000008"/>
    <n v="1276"/>
    <n v="9097.8799999999992"/>
    <n v="7.129999999999999"/>
    <n v="14143"/>
    <n v="66107.899999999994"/>
    <x v="3"/>
    <x v="4"/>
    <n v="4.6742487449621715"/>
    <s v="Product1"/>
    <x v="0"/>
    <s v="Decline Year"/>
  </r>
  <r>
    <n v="3899"/>
    <d v="2021-02-26T00:00:00"/>
    <x v="11"/>
    <x v="8"/>
    <x v="8"/>
    <n v="653"/>
    <n v="2070.0100000000002"/>
    <n v="3.17"/>
    <n v="1821"/>
    <n v="11545.14"/>
    <n v="6.34"/>
    <n v="2376"/>
    <n v="12877.92"/>
    <n v="5.42"/>
    <n v="768"/>
    <n v="5475.84"/>
    <n v="7.13"/>
    <n v="5618"/>
    <n v="31968.91"/>
    <x v="3"/>
    <x v="5"/>
    <n v="5.6904432182271272"/>
    <s v="Product3"/>
    <x v="1"/>
    <s v="Decline Year"/>
  </r>
  <r>
    <n v="3900"/>
    <d v="2021-02-27T00:00:00"/>
    <x v="11"/>
    <x v="8"/>
    <x v="8"/>
    <n v="576"/>
    <n v="1825.92"/>
    <n v="3.17"/>
    <n v="3888"/>
    <n v="24649.919999999998"/>
    <n v="6.34"/>
    <n v="4530"/>
    <n v="24552.6"/>
    <n v="5.42"/>
    <n v="980"/>
    <n v="6987.4"/>
    <n v="7.13"/>
    <n v="9974"/>
    <n v="58015.839999999997"/>
    <x v="3"/>
    <x v="6"/>
    <n v="5.8167074393422897"/>
    <s v="Product2"/>
    <x v="0"/>
    <s v="Decline Year"/>
  </r>
  <r>
    <n v="3901"/>
    <d v="2021-02-28T00:00:00"/>
    <x v="11"/>
    <x v="8"/>
    <x v="8"/>
    <n v="3846"/>
    <n v="12191.82"/>
    <n v="3.17"/>
    <n v="1599"/>
    <n v="10137.66"/>
    <n v="6.34"/>
    <n v="5385"/>
    <n v="29186.7"/>
    <n v="5.42"/>
    <n v="598"/>
    <n v="4263.74"/>
    <n v="7.13"/>
    <n v="11428"/>
    <n v="55779.92"/>
    <x v="3"/>
    <x v="0"/>
    <n v="4.8809870493524672"/>
    <s v="Product3"/>
    <x v="0"/>
    <s v="Decline Year"/>
  </r>
  <r>
    <n v="3902"/>
    <d v="2021-03-01T00:00:00"/>
    <x v="11"/>
    <x v="9"/>
    <x v="9"/>
    <n v="6711"/>
    <n v="21273.87"/>
    <n v="3.17"/>
    <n v="2440"/>
    <n v="15469.6"/>
    <n v="6.34"/>
    <n v="2164"/>
    <n v="11728.88"/>
    <n v="5.42"/>
    <n v="1419"/>
    <n v="10117.469999999999"/>
    <n v="7.13"/>
    <n v="12734"/>
    <n v="58589.82"/>
    <x v="3"/>
    <x v="1"/>
    <n v="4.6010538715250506"/>
    <s v="Product1"/>
    <x v="0"/>
    <s v="Decline Year"/>
  </r>
  <r>
    <n v="3903"/>
    <d v="2021-03-02T00:00:00"/>
    <x v="11"/>
    <x v="9"/>
    <x v="9"/>
    <n v="7665"/>
    <n v="24298.05"/>
    <n v="3.17"/>
    <n v="3849"/>
    <n v="24402.66"/>
    <n v="6.34"/>
    <n v="3558"/>
    <n v="19284.36"/>
    <n v="5.42"/>
    <n v="529"/>
    <n v="3771.77"/>
    <n v="7.13"/>
    <n v="15601"/>
    <n v="71756.84"/>
    <x v="3"/>
    <x v="2"/>
    <n v="4.5995025959874365"/>
    <s v="Product2"/>
    <x v="2"/>
    <s v="Decline Year"/>
  </r>
  <r>
    <n v="3904"/>
    <d v="2021-03-03T00:00:00"/>
    <x v="11"/>
    <x v="9"/>
    <x v="9"/>
    <n v="3107"/>
    <n v="9849.19"/>
    <n v="3.17"/>
    <n v="2962"/>
    <n v="18779.080000000002"/>
    <n v="6.3400000000000007"/>
    <n v="5050"/>
    <n v="27371"/>
    <n v="5.42"/>
    <n v="1212"/>
    <n v="8641.56"/>
    <n v="7.13"/>
    <n v="12331"/>
    <n v="64640.83"/>
    <x v="3"/>
    <x v="3"/>
    <n v="5.2421401346200636"/>
    <s v="Product3"/>
    <x v="0"/>
    <s v="Decline Year"/>
  </r>
  <r>
    <n v="3905"/>
    <d v="2021-03-04T00:00:00"/>
    <x v="11"/>
    <x v="9"/>
    <x v="9"/>
    <n v="7507"/>
    <n v="23797.19"/>
    <n v="3.17"/>
    <n v="2803"/>
    <n v="17771.02"/>
    <n v="6.34"/>
    <n v="3428"/>
    <n v="18579.759999999998"/>
    <n v="5.42"/>
    <n v="1861"/>
    <n v="13268.93"/>
    <n v="7.13"/>
    <n v="15599"/>
    <n v="73416.899999999994"/>
    <x v="3"/>
    <x v="4"/>
    <n v="4.7065132380280783"/>
    <s v="Product1"/>
    <x v="2"/>
    <s v="Decline Year"/>
  </r>
  <r>
    <n v="3906"/>
    <d v="2021-03-05T00:00:00"/>
    <x v="11"/>
    <x v="9"/>
    <x v="9"/>
    <n v="5462"/>
    <n v="17314.54"/>
    <n v="3.17"/>
    <n v="1354"/>
    <n v="8584.36"/>
    <n v="6.3400000000000007"/>
    <n v="5784"/>
    <n v="31349.279999999999"/>
    <n v="5.42"/>
    <n v="747"/>
    <n v="5326.11"/>
    <n v="7.13"/>
    <n v="13347"/>
    <n v="62574.29"/>
    <x v="3"/>
    <x v="5"/>
    <n v="4.6882662770660071"/>
    <s v="Product3"/>
    <x v="0"/>
    <s v="Decline Year"/>
  </r>
  <r>
    <n v="3907"/>
    <d v="2021-03-06T00:00:00"/>
    <x v="11"/>
    <x v="9"/>
    <x v="9"/>
    <n v="4327"/>
    <n v="13716.59"/>
    <n v="3.17"/>
    <n v="2073"/>
    <n v="13142.82"/>
    <n v="6.34"/>
    <n v="5252"/>
    <n v="28465.84"/>
    <n v="5.42"/>
    <n v="1284"/>
    <n v="9154.92"/>
    <n v="7.13"/>
    <n v="12936"/>
    <n v="64480.17"/>
    <x v="3"/>
    <x v="6"/>
    <n v="4.9845524118738407"/>
    <s v="Product3"/>
    <x v="0"/>
    <s v="Decline Year"/>
  </r>
  <r>
    <n v="3908"/>
    <d v="2021-03-07T00:00:00"/>
    <x v="11"/>
    <x v="9"/>
    <x v="9"/>
    <n v="6081"/>
    <n v="19276.77"/>
    <n v="3.17"/>
    <n v="3706"/>
    <n v="23496.04"/>
    <n v="6.34"/>
    <n v="2548"/>
    <n v="13810.16"/>
    <n v="5.42"/>
    <n v="660"/>
    <n v="4705.8"/>
    <n v="7.13"/>
    <n v="12995"/>
    <n v="61288.77"/>
    <x v="3"/>
    <x v="0"/>
    <n v="4.7163347441323582"/>
    <s v="Product2"/>
    <x v="0"/>
    <s v="Decline Year"/>
  </r>
  <r>
    <n v="3909"/>
    <d v="2021-03-08T00:00:00"/>
    <x v="11"/>
    <x v="9"/>
    <x v="9"/>
    <n v="6451"/>
    <n v="20449.669999999998"/>
    <n v="3.17"/>
    <n v="3569"/>
    <n v="22627.46"/>
    <n v="6.34"/>
    <n v="2625"/>
    <n v="14227.5"/>
    <n v="5.42"/>
    <n v="1910"/>
    <n v="13618.3"/>
    <n v="7.13"/>
    <n v="14555"/>
    <n v="70922.929999999993"/>
    <x v="3"/>
    <x v="1"/>
    <n v="4.8727536928890407"/>
    <s v="Product2"/>
    <x v="2"/>
    <s v="Decline Year"/>
  </r>
  <r>
    <n v="3910"/>
    <d v="2021-03-09T00:00:00"/>
    <x v="11"/>
    <x v="9"/>
    <x v="9"/>
    <n v="7178"/>
    <n v="22754.26"/>
    <n v="3.17"/>
    <n v="3653"/>
    <n v="23160.02"/>
    <n v="6.34"/>
    <n v="5148"/>
    <n v="27902.16"/>
    <n v="5.42"/>
    <n v="1282"/>
    <n v="9140.66"/>
    <n v="7.13"/>
    <n v="17261"/>
    <n v="82957.100000000006"/>
    <x v="3"/>
    <x v="2"/>
    <n v="4.8060425236081343"/>
    <s v="Product3"/>
    <x v="2"/>
    <s v="Decline Year"/>
  </r>
  <r>
    <n v="3911"/>
    <d v="2021-03-10T00:00:00"/>
    <x v="11"/>
    <x v="9"/>
    <x v="9"/>
    <n v="2018"/>
    <n v="6397.06"/>
    <n v="3.17"/>
    <n v="1977"/>
    <n v="12534.18"/>
    <n v="6.34"/>
    <n v="2161"/>
    <n v="11712.62"/>
    <n v="5.42"/>
    <n v="296"/>
    <n v="2110.48"/>
    <n v="7.13"/>
    <n v="6452"/>
    <n v="32754.34"/>
    <x v="3"/>
    <x v="3"/>
    <n v="5.0766181029138249"/>
    <s v="Product2"/>
    <x v="1"/>
    <s v="Decline Year"/>
  </r>
  <r>
    <n v="3912"/>
    <d v="2021-03-11T00:00:00"/>
    <x v="11"/>
    <x v="9"/>
    <x v="9"/>
    <n v="6640"/>
    <n v="21048.799999999999"/>
    <n v="3.17"/>
    <n v="1317"/>
    <n v="8349.7800000000007"/>
    <n v="6.3400000000000007"/>
    <n v="1375"/>
    <n v="7452.5"/>
    <n v="5.42"/>
    <n v="1024"/>
    <n v="7301.12"/>
    <n v="7.13"/>
    <n v="10356"/>
    <n v="44152.2"/>
    <x v="3"/>
    <x v="4"/>
    <n v="4.2634414831981458"/>
    <s v="Product1"/>
    <x v="0"/>
    <s v="Decline Year"/>
  </r>
  <r>
    <n v="3913"/>
    <d v="2021-03-12T00:00:00"/>
    <x v="11"/>
    <x v="9"/>
    <x v="9"/>
    <n v="5987"/>
    <n v="18978.79"/>
    <n v="3.17"/>
    <n v="2354"/>
    <n v="14924.36"/>
    <n v="6.34"/>
    <n v="491"/>
    <n v="2661.22"/>
    <n v="5.42"/>
    <n v="602"/>
    <n v="4292.26"/>
    <n v="7.1300000000000008"/>
    <n v="9434"/>
    <n v="40856.629999999997"/>
    <x v="3"/>
    <x v="5"/>
    <n v="4.3307854568581723"/>
    <s v="Product1"/>
    <x v="0"/>
    <s v="Decline Year"/>
  </r>
  <r>
    <n v="3914"/>
    <d v="2021-03-13T00:00:00"/>
    <x v="11"/>
    <x v="9"/>
    <x v="9"/>
    <n v="4931"/>
    <n v="15631.27"/>
    <n v="3.17"/>
    <n v="839"/>
    <n v="5319.26"/>
    <n v="6.34"/>
    <n v="2525"/>
    <n v="13685.5"/>
    <n v="5.42"/>
    <n v="487"/>
    <n v="3472.31"/>
    <n v="7.13"/>
    <n v="8782"/>
    <n v="38108.339999999997"/>
    <x v="3"/>
    <x v="6"/>
    <n v="4.3393691641994989"/>
    <s v="Product1"/>
    <x v="1"/>
    <s v="Decline Year"/>
  </r>
  <r>
    <n v="3915"/>
    <d v="2021-03-14T00:00:00"/>
    <x v="11"/>
    <x v="9"/>
    <x v="9"/>
    <n v="6561"/>
    <n v="20798.37"/>
    <n v="3.17"/>
    <n v="1048"/>
    <n v="6644.32"/>
    <n v="6.34"/>
    <n v="308"/>
    <n v="1669.36"/>
    <n v="5.42"/>
    <n v="1656"/>
    <n v="11807.28"/>
    <n v="7.1300000000000008"/>
    <n v="9573"/>
    <n v="40919.33"/>
    <x v="3"/>
    <x v="0"/>
    <n v="4.2744521048783035"/>
    <s v="Product1"/>
    <x v="0"/>
    <s v="Decline Year"/>
  </r>
  <r>
    <n v="3916"/>
    <d v="2021-03-15T00:00:00"/>
    <x v="11"/>
    <x v="9"/>
    <x v="9"/>
    <n v="1595"/>
    <n v="5056.1499999999996"/>
    <n v="3.17"/>
    <n v="2299"/>
    <n v="14575.66"/>
    <n v="6.34"/>
    <n v="573"/>
    <n v="3105.66"/>
    <n v="5.42"/>
    <n v="1509"/>
    <n v="10759.17"/>
    <n v="7.13"/>
    <n v="5976"/>
    <n v="33496.639999999999"/>
    <x v="3"/>
    <x v="1"/>
    <n v="5.6051941097724232"/>
    <s v="Product2"/>
    <x v="1"/>
    <s v="Decline Year"/>
  </r>
  <r>
    <n v="3917"/>
    <d v="2021-03-16T00:00:00"/>
    <x v="11"/>
    <x v="9"/>
    <x v="9"/>
    <n v="7369"/>
    <n v="23359.73"/>
    <n v="3.17"/>
    <n v="3382"/>
    <n v="21441.88"/>
    <n v="6.34"/>
    <n v="1884"/>
    <n v="10211.280000000001"/>
    <n v="5.42"/>
    <n v="896"/>
    <n v="6388.48"/>
    <n v="7.13"/>
    <n v="13531"/>
    <n v="61401.37"/>
    <x v="3"/>
    <x v="2"/>
    <n v="4.5378294287192373"/>
    <s v="Product1"/>
    <x v="0"/>
    <s v="Decline Year"/>
  </r>
  <r>
    <n v="3918"/>
    <d v="2021-03-17T00:00:00"/>
    <x v="11"/>
    <x v="9"/>
    <x v="9"/>
    <n v="1059"/>
    <n v="3357.03"/>
    <n v="3.17"/>
    <n v="318"/>
    <n v="2016.12"/>
    <n v="6.34"/>
    <n v="2336"/>
    <n v="12661.12"/>
    <n v="5.42"/>
    <n v="1072"/>
    <n v="7643.36"/>
    <n v="7.13"/>
    <n v="4785"/>
    <n v="25677.63"/>
    <x v="3"/>
    <x v="3"/>
    <n v="5.3662758620689655"/>
    <s v="Product3"/>
    <x v="1"/>
    <s v="Decline Year"/>
  </r>
  <r>
    <n v="3919"/>
    <d v="2021-03-18T00:00:00"/>
    <x v="11"/>
    <x v="9"/>
    <x v="9"/>
    <n v="3968"/>
    <n v="12578.56"/>
    <n v="3.17"/>
    <n v="1674"/>
    <n v="10613.16"/>
    <n v="6.34"/>
    <n v="5722"/>
    <n v="31013.24"/>
    <n v="5.42"/>
    <n v="313"/>
    <n v="2231.69"/>
    <n v="7.13"/>
    <n v="11677"/>
    <n v="56436.65"/>
    <x v="3"/>
    <x v="4"/>
    <n v="4.8331463560846109"/>
    <s v="Product3"/>
    <x v="0"/>
    <s v="Decline Year"/>
  </r>
  <r>
    <n v="3920"/>
    <d v="2021-03-19T00:00:00"/>
    <x v="11"/>
    <x v="9"/>
    <x v="9"/>
    <n v="5601"/>
    <n v="17755.169999999998"/>
    <n v="3.17"/>
    <n v="2733"/>
    <n v="17327.22"/>
    <n v="6.3400000000000007"/>
    <n v="701"/>
    <n v="3799.42"/>
    <n v="5.42"/>
    <n v="458"/>
    <n v="3265.54"/>
    <n v="7.13"/>
    <n v="9493"/>
    <n v="42147.35"/>
    <x v="3"/>
    <x v="5"/>
    <n v="4.4398346149794587"/>
    <s v="Product1"/>
    <x v="0"/>
    <s v="Decline Year"/>
  </r>
  <r>
    <n v="3921"/>
    <d v="2021-03-20T00:00:00"/>
    <x v="11"/>
    <x v="9"/>
    <x v="9"/>
    <n v="3670"/>
    <n v="11633.9"/>
    <n v="3.17"/>
    <n v="860"/>
    <n v="5452.4"/>
    <n v="6.34"/>
    <n v="3689"/>
    <n v="19994.38"/>
    <n v="5.42"/>
    <n v="1917"/>
    <n v="13668.21"/>
    <n v="7.13"/>
    <n v="10136"/>
    <n v="50748.89"/>
    <x v="3"/>
    <x v="6"/>
    <n v="5.0067965666929757"/>
    <s v="Product3"/>
    <x v="0"/>
    <s v="Decline Year"/>
  </r>
  <r>
    <n v="3922"/>
    <d v="2021-03-21T00:00:00"/>
    <x v="11"/>
    <x v="9"/>
    <x v="9"/>
    <n v="5793"/>
    <n v="18363.810000000001"/>
    <n v="3.17"/>
    <n v="2182"/>
    <n v="13833.88"/>
    <n v="6.34"/>
    <n v="5353"/>
    <n v="29013.26"/>
    <n v="5.42"/>
    <n v="1422"/>
    <n v="10138.86"/>
    <n v="7.1300000000000008"/>
    <n v="14750"/>
    <n v="71349.81"/>
    <x v="3"/>
    <x v="0"/>
    <n v="4.8372752542372881"/>
    <s v="Product3"/>
    <x v="2"/>
    <s v="Decline Year"/>
  </r>
  <r>
    <n v="3923"/>
    <d v="2021-03-22T00:00:00"/>
    <x v="11"/>
    <x v="9"/>
    <x v="9"/>
    <n v="4826"/>
    <n v="15298.42"/>
    <n v="3.17"/>
    <n v="3562"/>
    <n v="22583.08"/>
    <n v="6.3400000000000007"/>
    <n v="4222"/>
    <n v="22883.24"/>
    <n v="5.4200000000000008"/>
    <n v="1623"/>
    <n v="11571.99"/>
    <n v="7.13"/>
    <n v="14233"/>
    <n v="72336.73"/>
    <x v="3"/>
    <x v="1"/>
    <n v="5.0823248788027824"/>
    <s v="Product3"/>
    <x v="2"/>
    <s v="Decline Year"/>
  </r>
  <r>
    <n v="3924"/>
    <d v="2021-03-23T00:00:00"/>
    <x v="11"/>
    <x v="9"/>
    <x v="9"/>
    <n v="2250"/>
    <n v="7132.5"/>
    <n v="3.17"/>
    <n v="262"/>
    <n v="1661.08"/>
    <n v="6.34"/>
    <n v="2376"/>
    <n v="12877.92"/>
    <n v="5.42"/>
    <n v="755"/>
    <n v="5383.15"/>
    <n v="7.13"/>
    <n v="5643"/>
    <n v="27054.65"/>
    <x v="3"/>
    <x v="2"/>
    <n v="4.7943735601630344"/>
    <s v="Product3"/>
    <x v="1"/>
    <s v="Decline Year"/>
  </r>
  <r>
    <n v="3925"/>
    <d v="2021-03-24T00:00:00"/>
    <x v="11"/>
    <x v="9"/>
    <x v="9"/>
    <n v="5194"/>
    <n v="16464.98"/>
    <n v="3.17"/>
    <n v="3241"/>
    <n v="20547.939999999999"/>
    <n v="6.34"/>
    <n v="4858"/>
    <n v="26330.36"/>
    <n v="5.42"/>
    <n v="1467"/>
    <n v="10459.709999999999"/>
    <n v="7.129999999999999"/>
    <n v="14760"/>
    <n v="73802.990000000005"/>
    <x v="3"/>
    <x v="3"/>
    <n v="5.0002025745257459"/>
    <s v="Product3"/>
    <x v="2"/>
    <s v="Decline Year"/>
  </r>
  <r>
    <n v="3926"/>
    <d v="2021-03-25T00:00:00"/>
    <x v="11"/>
    <x v="9"/>
    <x v="9"/>
    <n v="4960"/>
    <n v="15723.2"/>
    <n v="3.17"/>
    <n v="3752"/>
    <n v="23787.68"/>
    <n v="6.34"/>
    <n v="1804"/>
    <n v="9777.68"/>
    <n v="5.42"/>
    <n v="1447"/>
    <n v="10317.11"/>
    <n v="7.1300000000000008"/>
    <n v="11963"/>
    <n v="59605.67"/>
    <x v="3"/>
    <x v="4"/>
    <n v="4.9825018807991306"/>
    <s v="Product2"/>
    <x v="0"/>
    <s v="Decline Year"/>
  </r>
  <r>
    <n v="3927"/>
    <d v="2021-03-26T00:00:00"/>
    <x v="11"/>
    <x v="9"/>
    <x v="9"/>
    <n v="2957"/>
    <n v="9373.69"/>
    <n v="3.17"/>
    <n v="2750"/>
    <n v="17435"/>
    <n v="6.34"/>
    <n v="3399"/>
    <n v="18422.580000000002"/>
    <n v="5.4200000000000008"/>
    <n v="900"/>
    <n v="6417"/>
    <n v="7.13"/>
    <n v="10006"/>
    <n v="51648.27"/>
    <x v="3"/>
    <x v="5"/>
    <n v="5.1617299620227861"/>
    <s v="Product3"/>
    <x v="0"/>
    <s v="Decline Year"/>
  </r>
  <r>
    <n v="3928"/>
    <d v="2021-03-27T00:00:00"/>
    <x v="11"/>
    <x v="9"/>
    <x v="9"/>
    <n v="673"/>
    <n v="2133.41"/>
    <n v="3.17"/>
    <n v="3237"/>
    <n v="20522.580000000002"/>
    <n v="6.3400000000000007"/>
    <n v="5089"/>
    <n v="27582.38"/>
    <n v="5.42"/>
    <n v="582"/>
    <n v="4149.66"/>
    <n v="7.13"/>
    <n v="9581"/>
    <n v="54388.03"/>
    <x v="3"/>
    <x v="6"/>
    <n v="5.6766548376996138"/>
    <s v="Product3"/>
    <x v="0"/>
    <s v="Decline Year"/>
  </r>
  <r>
    <n v="3929"/>
    <d v="2021-03-28T00:00:00"/>
    <x v="11"/>
    <x v="9"/>
    <x v="9"/>
    <n v="1688"/>
    <n v="5350.96"/>
    <n v="3.17"/>
    <n v="934"/>
    <n v="5921.56"/>
    <n v="6.3400000000000007"/>
    <n v="1769"/>
    <n v="9587.98"/>
    <n v="5.42"/>
    <n v="397"/>
    <n v="2830.61"/>
    <n v="7.13"/>
    <n v="4788"/>
    <n v="23691.11"/>
    <x v="3"/>
    <x v="0"/>
    <n v="4.948017961570593"/>
    <s v="Product3"/>
    <x v="1"/>
    <s v="Decline Year"/>
  </r>
  <r>
    <n v="3930"/>
    <d v="2021-03-29T00:00:00"/>
    <x v="11"/>
    <x v="9"/>
    <x v="9"/>
    <n v="5564"/>
    <n v="17637.88"/>
    <n v="3.17"/>
    <n v="630"/>
    <n v="3994.2"/>
    <n v="6.34"/>
    <n v="3498"/>
    <n v="18959.16"/>
    <n v="5.42"/>
    <n v="934"/>
    <n v="6659.42"/>
    <n v="7.13"/>
    <n v="10626"/>
    <n v="47250.66"/>
    <x v="3"/>
    <x v="1"/>
    <n v="4.446702428006776"/>
    <s v="Product3"/>
    <x v="0"/>
    <s v="Decline Year"/>
  </r>
  <r>
    <n v="3931"/>
    <d v="2021-03-30T00:00:00"/>
    <x v="11"/>
    <x v="9"/>
    <x v="9"/>
    <n v="1095"/>
    <n v="3471.15"/>
    <n v="3.17"/>
    <n v="2303"/>
    <n v="14601.02"/>
    <n v="6.34"/>
    <n v="492"/>
    <n v="2666.64"/>
    <n v="5.42"/>
    <n v="1513"/>
    <n v="10787.69"/>
    <n v="7.13"/>
    <n v="5403"/>
    <n v="31526.5"/>
    <x v="3"/>
    <x v="2"/>
    <n v="5.8349990745881914"/>
    <s v="Product2"/>
    <x v="1"/>
    <s v="Decline Year"/>
  </r>
  <r>
    <n v="3932"/>
    <d v="2021-03-31T00:00:00"/>
    <x v="11"/>
    <x v="9"/>
    <x v="9"/>
    <n v="1995"/>
    <n v="6324.15"/>
    <n v="3.17"/>
    <n v="391"/>
    <n v="2478.94"/>
    <n v="6.34"/>
    <n v="4812"/>
    <n v="26081.040000000001"/>
    <n v="5.42"/>
    <n v="1850"/>
    <n v="13190.5"/>
    <n v="7.13"/>
    <n v="9048"/>
    <n v="48074.63"/>
    <x v="3"/>
    <x v="3"/>
    <n v="5.3132880194518126"/>
    <s v="Product3"/>
    <x v="0"/>
    <s v="Decline Year"/>
  </r>
  <r>
    <n v="3933"/>
    <d v="2021-04-01T00:00:00"/>
    <x v="11"/>
    <x v="10"/>
    <x v="10"/>
    <n v="6594"/>
    <n v="20902.98"/>
    <n v="3.17"/>
    <n v="887"/>
    <n v="5623.58"/>
    <n v="6.34"/>
    <n v="331"/>
    <n v="1794.02"/>
    <n v="5.42"/>
    <n v="261"/>
    <n v="1860.93"/>
    <n v="7.13"/>
    <n v="8073"/>
    <n v="30181.51"/>
    <x v="0"/>
    <x v="4"/>
    <n v="3.7385742598786074"/>
    <s v="Product1"/>
    <x v="1"/>
    <s v="Decline Year"/>
  </r>
  <r>
    <n v="3934"/>
    <d v="2021-04-02T00:00:00"/>
    <x v="11"/>
    <x v="10"/>
    <x v="10"/>
    <n v="6845"/>
    <n v="21698.65"/>
    <n v="3.17"/>
    <n v="3125"/>
    <n v="19812.5"/>
    <n v="6.34"/>
    <n v="502"/>
    <n v="2720.84"/>
    <n v="5.42"/>
    <n v="1445"/>
    <n v="10302.85"/>
    <n v="7.13"/>
    <n v="11917"/>
    <n v="54534.84"/>
    <x v="0"/>
    <x v="5"/>
    <n v="4.5762222035747246"/>
    <s v="Product1"/>
    <x v="0"/>
    <s v="Decline Year"/>
  </r>
  <r>
    <n v="3935"/>
    <d v="2021-04-03T00:00:00"/>
    <x v="11"/>
    <x v="10"/>
    <x v="10"/>
    <n v="3209"/>
    <n v="10172.530000000001"/>
    <n v="3.17"/>
    <n v="2691"/>
    <n v="17060.939999999999"/>
    <n v="6.34"/>
    <n v="5723"/>
    <n v="31018.66"/>
    <n v="5.42"/>
    <n v="750"/>
    <n v="5347.5"/>
    <n v="7.13"/>
    <n v="12373"/>
    <n v="63599.63"/>
    <x v="0"/>
    <x v="6"/>
    <n v="5.1401947789541742"/>
    <s v="Product3"/>
    <x v="0"/>
    <s v="Decline Year"/>
  </r>
  <r>
    <n v="3936"/>
    <d v="2021-04-04T00:00:00"/>
    <x v="11"/>
    <x v="10"/>
    <x v="10"/>
    <n v="554"/>
    <n v="1756.18"/>
    <n v="3.17"/>
    <n v="535"/>
    <n v="3391.9"/>
    <n v="6.34"/>
    <n v="5484"/>
    <n v="29723.279999999999"/>
    <n v="5.42"/>
    <n v="1830"/>
    <n v="13047.9"/>
    <n v="7.13"/>
    <n v="8403"/>
    <n v="47919.26"/>
    <x v="0"/>
    <x v="0"/>
    <n v="5.7026371533975961"/>
    <s v="Product3"/>
    <x v="0"/>
    <s v="Decline Year"/>
  </r>
  <r>
    <n v="3937"/>
    <d v="2021-04-05T00:00:00"/>
    <x v="11"/>
    <x v="10"/>
    <x v="10"/>
    <n v="5977"/>
    <n v="18947.09"/>
    <n v="3.17"/>
    <n v="791"/>
    <n v="5014.9399999999996"/>
    <n v="6.34"/>
    <n v="1307"/>
    <n v="7083.94"/>
    <n v="5.42"/>
    <n v="1739"/>
    <n v="12399.07"/>
    <n v="7.13"/>
    <n v="9814"/>
    <n v="43445.04"/>
    <x v="0"/>
    <x v="1"/>
    <n v="4.4268432851029145"/>
    <s v="Product1"/>
    <x v="0"/>
    <s v="Decline Year"/>
  </r>
  <r>
    <n v="3938"/>
    <d v="2021-04-06T00:00:00"/>
    <x v="11"/>
    <x v="10"/>
    <x v="10"/>
    <n v="3247"/>
    <n v="10292.99"/>
    <n v="3.17"/>
    <n v="1725"/>
    <n v="10936.5"/>
    <n v="6.34"/>
    <n v="3809"/>
    <n v="20644.78"/>
    <n v="5.42"/>
    <n v="1157"/>
    <n v="8249.41"/>
    <n v="7.13"/>
    <n v="9938"/>
    <n v="50123.68"/>
    <x v="0"/>
    <x v="2"/>
    <n v="5.0436385590662107"/>
    <s v="Product3"/>
    <x v="0"/>
    <s v="Decline Year"/>
  </r>
  <r>
    <n v="3939"/>
    <d v="2021-04-07T00:00:00"/>
    <x v="11"/>
    <x v="10"/>
    <x v="10"/>
    <n v="4916"/>
    <n v="15583.72"/>
    <n v="3.17"/>
    <n v="3059"/>
    <n v="19394.060000000001"/>
    <n v="6.3400000000000007"/>
    <n v="4456"/>
    <n v="24151.52"/>
    <n v="5.42"/>
    <n v="836"/>
    <n v="5960.68"/>
    <n v="7.1300000000000008"/>
    <n v="13267"/>
    <n v="65089.98"/>
    <x v="0"/>
    <x v="3"/>
    <n v="4.9061566292304217"/>
    <s v="Product3"/>
    <x v="0"/>
    <s v="Decline Year"/>
  </r>
  <r>
    <n v="3940"/>
    <d v="2021-04-08T00:00:00"/>
    <x v="11"/>
    <x v="10"/>
    <x v="10"/>
    <n v="7692"/>
    <n v="24383.64"/>
    <n v="3.17"/>
    <n v="777"/>
    <n v="4926.18"/>
    <n v="6.3400000000000007"/>
    <n v="355"/>
    <n v="1924.1"/>
    <n v="5.42"/>
    <n v="763"/>
    <n v="5440.19"/>
    <n v="7.13"/>
    <n v="9587"/>
    <n v="36674.11"/>
    <x v="0"/>
    <x v="4"/>
    <n v="3.8254000208615833"/>
    <s v="Product1"/>
    <x v="1"/>
    <s v="Decline Year"/>
  </r>
  <r>
    <n v="3941"/>
    <d v="2021-04-09T00:00:00"/>
    <x v="11"/>
    <x v="10"/>
    <x v="10"/>
    <n v="1120"/>
    <n v="3550.4"/>
    <n v="3.17"/>
    <n v="3834"/>
    <n v="24307.56"/>
    <n v="6.3400000000000007"/>
    <n v="4324"/>
    <n v="23436.080000000002"/>
    <n v="5.4200000000000008"/>
    <n v="1774"/>
    <n v="12648.62"/>
    <n v="7.1300000000000008"/>
    <n v="11052"/>
    <n v="63942.66"/>
    <x v="0"/>
    <x v="5"/>
    <n v="5.7856188925081433"/>
    <s v="Product2"/>
    <x v="0"/>
    <s v="Decline Year"/>
  </r>
  <r>
    <n v="3942"/>
    <d v="2021-04-10T00:00:00"/>
    <x v="11"/>
    <x v="10"/>
    <x v="10"/>
    <n v="7385"/>
    <n v="23410.45"/>
    <n v="3.17"/>
    <n v="3873"/>
    <n v="24554.82"/>
    <n v="6.34"/>
    <n v="5916"/>
    <n v="32064.720000000001"/>
    <n v="5.42"/>
    <n v="1934"/>
    <n v="13789.42"/>
    <n v="7.13"/>
    <n v="19108"/>
    <n v="93819.41"/>
    <x v="0"/>
    <x v="6"/>
    <n v="4.9099544693322175"/>
    <s v="Product3"/>
    <x v="2"/>
    <s v="Decline Year"/>
  </r>
  <r>
    <n v="3943"/>
    <d v="2021-04-11T00:00:00"/>
    <x v="11"/>
    <x v="10"/>
    <x v="10"/>
    <n v="5336"/>
    <n v="16915.12"/>
    <n v="3.17"/>
    <n v="1764"/>
    <n v="11183.76"/>
    <n v="6.34"/>
    <n v="1168"/>
    <n v="6330.56"/>
    <n v="5.42"/>
    <n v="1855"/>
    <n v="13226.15"/>
    <n v="7.13"/>
    <n v="10123"/>
    <n v="47655.59"/>
    <x v="0"/>
    <x v="0"/>
    <n v="4.7076548454015601"/>
    <s v="Product1"/>
    <x v="0"/>
    <s v="Decline Year"/>
  </r>
  <r>
    <n v="3944"/>
    <d v="2021-04-12T00:00:00"/>
    <x v="11"/>
    <x v="10"/>
    <x v="10"/>
    <n v="3962"/>
    <n v="12559.54"/>
    <n v="3.17"/>
    <n v="829"/>
    <n v="5255.86"/>
    <n v="6.34"/>
    <n v="4266"/>
    <n v="23121.72"/>
    <n v="5.42"/>
    <n v="1181"/>
    <n v="8420.5300000000007"/>
    <n v="7.1300000000000008"/>
    <n v="10238"/>
    <n v="49357.65"/>
    <x v="0"/>
    <x v="1"/>
    <n v="4.8210246141824573"/>
    <s v="Product3"/>
    <x v="0"/>
    <s v="Decline Year"/>
  </r>
  <r>
    <n v="3945"/>
    <d v="2021-04-13T00:00:00"/>
    <x v="11"/>
    <x v="10"/>
    <x v="10"/>
    <n v="7125"/>
    <n v="22586.25"/>
    <n v="3.17"/>
    <n v="3465"/>
    <n v="21968.1"/>
    <n v="6.34"/>
    <n v="3281"/>
    <n v="17783.02"/>
    <n v="5.42"/>
    <n v="1569"/>
    <n v="11186.97"/>
    <n v="7.13"/>
    <n v="15440"/>
    <n v="73524.34"/>
    <x v="0"/>
    <x v="2"/>
    <n v="4.7619391191709841"/>
    <s v="Product1"/>
    <x v="2"/>
    <s v="Decline Year"/>
  </r>
  <r>
    <n v="3946"/>
    <d v="2021-04-14T00:00:00"/>
    <x v="11"/>
    <x v="10"/>
    <x v="10"/>
    <n v="7075"/>
    <n v="22427.75"/>
    <n v="3.17"/>
    <n v="1990"/>
    <n v="12616.6"/>
    <n v="6.34"/>
    <n v="380"/>
    <n v="2059.6"/>
    <n v="5.42"/>
    <n v="1859"/>
    <n v="13254.67"/>
    <n v="7.13"/>
    <n v="11304"/>
    <n v="50358.62"/>
    <x v="0"/>
    <x v="3"/>
    <n v="4.4549380750176928"/>
    <s v="Product1"/>
    <x v="0"/>
    <s v="Decline Year"/>
  </r>
  <r>
    <n v="3947"/>
    <d v="2021-04-15T00:00:00"/>
    <x v="11"/>
    <x v="10"/>
    <x v="10"/>
    <n v="3746"/>
    <n v="11874.82"/>
    <n v="3.17"/>
    <n v="3755"/>
    <n v="23806.7"/>
    <n v="6.34"/>
    <n v="2969"/>
    <n v="16091.98"/>
    <n v="5.42"/>
    <n v="1532"/>
    <n v="10923.16"/>
    <n v="7.13"/>
    <n v="12002"/>
    <n v="62696.66"/>
    <x v="0"/>
    <x v="4"/>
    <n v="5.2238510248291954"/>
    <s v="Product2"/>
    <x v="0"/>
    <s v="Decline Year"/>
  </r>
  <r>
    <n v="3948"/>
    <d v="2021-04-16T00:00:00"/>
    <x v="11"/>
    <x v="10"/>
    <x v="10"/>
    <n v="4046"/>
    <n v="12825.82"/>
    <n v="3.17"/>
    <n v="2031"/>
    <n v="12876.54"/>
    <n v="6.3400000000000007"/>
    <n v="3164"/>
    <n v="17148.88"/>
    <n v="5.42"/>
    <n v="1558"/>
    <n v="11108.54"/>
    <n v="7.1300000000000008"/>
    <n v="10799"/>
    <n v="53959.78"/>
    <x v="0"/>
    <x v="5"/>
    <n v="4.9967385869061953"/>
    <s v="Product3"/>
    <x v="0"/>
    <s v="Decline Year"/>
  </r>
  <r>
    <n v="3949"/>
    <d v="2021-04-17T00:00:00"/>
    <x v="11"/>
    <x v="10"/>
    <x v="10"/>
    <n v="6139"/>
    <n v="19460.63"/>
    <n v="3.17"/>
    <n v="2971"/>
    <n v="18836.14"/>
    <n v="6.34"/>
    <n v="4538"/>
    <n v="24595.96"/>
    <n v="5.42"/>
    <n v="279"/>
    <n v="1989.27"/>
    <n v="7.13"/>
    <n v="13927"/>
    <n v="64882"/>
    <x v="0"/>
    <x v="6"/>
    <n v="4.6587204710275003"/>
    <s v="Product3"/>
    <x v="0"/>
    <s v="Decline Year"/>
  </r>
  <r>
    <n v="3950"/>
    <d v="2021-04-18T00:00:00"/>
    <x v="11"/>
    <x v="10"/>
    <x v="10"/>
    <n v="5193"/>
    <n v="16461.810000000001"/>
    <n v="3.17"/>
    <n v="3791"/>
    <n v="24034.94"/>
    <n v="6.34"/>
    <n v="5368"/>
    <n v="29094.560000000001"/>
    <n v="5.42"/>
    <n v="1877"/>
    <n v="13383.01"/>
    <n v="7.13"/>
    <n v="16229"/>
    <n v="82974.320000000007"/>
    <x v="0"/>
    <x v="0"/>
    <n v="5.112719206358987"/>
    <s v="Product3"/>
    <x v="2"/>
    <s v="Decline Year"/>
  </r>
  <r>
    <n v="3951"/>
    <d v="2021-04-19T00:00:00"/>
    <x v="11"/>
    <x v="10"/>
    <x v="10"/>
    <n v="7962"/>
    <n v="25239.54"/>
    <n v="3.17"/>
    <n v="3111"/>
    <n v="19723.740000000002"/>
    <n v="6.3400000000000007"/>
    <n v="3655"/>
    <n v="19810.099999999999"/>
    <n v="5.42"/>
    <n v="571"/>
    <n v="4071.23"/>
    <n v="7.13"/>
    <n v="15299"/>
    <n v="68844.61"/>
    <x v="0"/>
    <x v="1"/>
    <n v="4.4999418262631545"/>
    <s v="Product1"/>
    <x v="0"/>
    <s v="Decline Year"/>
  </r>
  <r>
    <n v="3952"/>
    <d v="2021-04-20T00:00:00"/>
    <x v="11"/>
    <x v="10"/>
    <x v="10"/>
    <n v="3631"/>
    <n v="11510.27"/>
    <n v="3.17"/>
    <n v="2811"/>
    <n v="17821.740000000002"/>
    <n v="6.3400000000000007"/>
    <n v="2311"/>
    <n v="12525.62"/>
    <n v="5.42"/>
    <n v="1993"/>
    <n v="14210.09"/>
    <n v="7.13"/>
    <n v="10746"/>
    <n v="56067.72"/>
    <x v="0"/>
    <x v="2"/>
    <n v="5.2175432719151313"/>
    <s v="Product2"/>
    <x v="0"/>
    <s v="Decline Year"/>
  </r>
  <r>
    <n v="3953"/>
    <d v="2021-04-21T00:00:00"/>
    <x v="11"/>
    <x v="10"/>
    <x v="10"/>
    <n v="6135"/>
    <n v="19447.95"/>
    <n v="3.17"/>
    <n v="3159"/>
    <n v="20028.060000000001"/>
    <n v="6.3400000000000007"/>
    <n v="4338"/>
    <n v="23511.96"/>
    <n v="5.42"/>
    <n v="1901"/>
    <n v="13554.13"/>
    <n v="7.13"/>
    <n v="15533"/>
    <n v="76542.100000000006"/>
    <x v="0"/>
    <x v="3"/>
    <n v="4.927708749114788"/>
    <s v="Product3"/>
    <x v="2"/>
    <s v="Decline Year"/>
  </r>
  <r>
    <n v="3954"/>
    <d v="2021-04-22T00:00:00"/>
    <x v="11"/>
    <x v="10"/>
    <x v="10"/>
    <n v="7742"/>
    <n v="24542.14"/>
    <n v="3.17"/>
    <n v="261"/>
    <n v="1654.74"/>
    <n v="6.34"/>
    <n v="796"/>
    <n v="4314.32"/>
    <n v="5.42"/>
    <n v="1053"/>
    <n v="7507.89"/>
    <n v="7.13"/>
    <n v="9852"/>
    <n v="38019.089999999997"/>
    <x v="0"/>
    <x v="4"/>
    <n v="3.8590225334957364"/>
    <s v="Product1"/>
    <x v="1"/>
    <s v="Decline Year"/>
  </r>
  <r>
    <n v="3955"/>
    <d v="2021-04-23T00:00:00"/>
    <x v="11"/>
    <x v="10"/>
    <x v="10"/>
    <n v="5455"/>
    <n v="17292.349999999999"/>
    <n v="3.17"/>
    <n v="1218"/>
    <n v="7722.12"/>
    <n v="6.34"/>
    <n v="3558"/>
    <n v="19284.36"/>
    <n v="5.42"/>
    <n v="1467"/>
    <n v="10459.709999999999"/>
    <n v="7.129999999999999"/>
    <n v="11698"/>
    <n v="54758.54"/>
    <x v="0"/>
    <x v="5"/>
    <n v="4.681017267909044"/>
    <s v="Product3"/>
    <x v="0"/>
    <s v="Decline Year"/>
  </r>
  <r>
    <n v="3956"/>
    <d v="2021-04-24T00:00:00"/>
    <x v="11"/>
    <x v="10"/>
    <x v="10"/>
    <n v="5790"/>
    <n v="18354.3"/>
    <n v="3.17"/>
    <n v="2402"/>
    <n v="15228.68"/>
    <n v="6.34"/>
    <n v="2995"/>
    <n v="16232.9"/>
    <n v="5.42"/>
    <n v="1921"/>
    <n v="13696.73"/>
    <n v="7.13"/>
    <n v="13108"/>
    <n v="63512.61"/>
    <x v="0"/>
    <x v="6"/>
    <n v="4.8453318584070795"/>
    <s v="Product1"/>
    <x v="0"/>
    <s v="Decline Year"/>
  </r>
  <r>
    <n v="3957"/>
    <d v="2021-04-25T00:00:00"/>
    <x v="11"/>
    <x v="10"/>
    <x v="10"/>
    <n v="392"/>
    <n v="1242.6400000000001"/>
    <n v="3.17"/>
    <n v="3495"/>
    <n v="22158.3"/>
    <n v="6.34"/>
    <n v="4715"/>
    <n v="25555.3"/>
    <n v="5.42"/>
    <n v="919"/>
    <n v="6552.47"/>
    <n v="7.13"/>
    <n v="9521"/>
    <n v="55508.71"/>
    <x v="0"/>
    <x v="0"/>
    <n v="5.8301344396596999"/>
    <s v="Product3"/>
    <x v="0"/>
    <s v="Decline Year"/>
  </r>
  <r>
    <n v="3958"/>
    <d v="2021-04-26T00:00:00"/>
    <x v="11"/>
    <x v="10"/>
    <x v="10"/>
    <n v="4447"/>
    <n v="14096.99"/>
    <n v="3.17"/>
    <n v="413"/>
    <n v="2618.42"/>
    <n v="6.34"/>
    <n v="651"/>
    <n v="3528.42"/>
    <n v="5.42"/>
    <n v="1445"/>
    <n v="10302.85"/>
    <n v="7.13"/>
    <n v="6956"/>
    <n v="30546.68"/>
    <x v="0"/>
    <x v="1"/>
    <n v="4.3914146060954575"/>
    <s v="Product1"/>
    <x v="1"/>
    <s v="Decline Year"/>
  </r>
  <r>
    <n v="3959"/>
    <d v="2021-04-27T00:00:00"/>
    <x v="11"/>
    <x v="10"/>
    <x v="10"/>
    <n v="2818"/>
    <n v="8933.06"/>
    <n v="3.17"/>
    <n v="3206"/>
    <n v="20326.04"/>
    <n v="6.34"/>
    <n v="3708"/>
    <n v="20097.36"/>
    <n v="5.42"/>
    <n v="1977"/>
    <n v="14096.01"/>
    <n v="7.13"/>
    <n v="11709"/>
    <n v="63452.47"/>
    <x v="0"/>
    <x v="2"/>
    <n v="5.4191194807413101"/>
    <s v="Product2"/>
    <x v="0"/>
    <s v="Decline Year"/>
  </r>
  <r>
    <n v="3960"/>
    <d v="2021-04-28T00:00:00"/>
    <x v="11"/>
    <x v="10"/>
    <x v="10"/>
    <n v="4937"/>
    <n v="15650.29"/>
    <n v="3.17"/>
    <n v="3247"/>
    <n v="20585.98"/>
    <n v="6.34"/>
    <n v="3996"/>
    <n v="21658.32"/>
    <n v="5.42"/>
    <n v="1423"/>
    <n v="10145.99"/>
    <n v="7.13"/>
    <n v="13603"/>
    <n v="68040.58"/>
    <x v="0"/>
    <x v="3"/>
    <n v="5.0018804675439243"/>
    <s v="Product3"/>
    <x v="0"/>
    <s v="Decline Year"/>
  </r>
  <r>
    <n v="3961"/>
    <d v="2021-04-29T00:00:00"/>
    <x v="11"/>
    <x v="10"/>
    <x v="10"/>
    <n v="3949"/>
    <n v="12518.33"/>
    <n v="3.17"/>
    <n v="1599"/>
    <n v="10137.66"/>
    <n v="6.34"/>
    <n v="1702"/>
    <n v="9224.84"/>
    <n v="5.42"/>
    <n v="1064"/>
    <n v="7586.32"/>
    <n v="7.13"/>
    <n v="8314"/>
    <n v="39467.15"/>
    <x v="0"/>
    <x v="4"/>
    <n v="4.7470712051960549"/>
    <s v="Product1"/>
    <x v="1"/>
    <s v="Decline Year"/>
  </r>
  <r>
    <n v="3962"/>
    <d v="2021-04-30T00:00:00"/>
    <x v="11"/>
    <x v="10"/>
    <x v="10"/>
    <n v="4394"/>
    <n v="13928.98"/>
    <n v="3.17"/>
    <n v="408"/>
    <n v="2586.7199999999998"/>
    <n v="6.34"/>
    <n v="1712"/>
    <n v="9279.0400000000009"/>
    <n v="5.4200000000000008"/>
    <n v="251"/>
    <n v="1789.63"/>
    <n v="7.1300000000000008"/>
    <n v="6765"/>
    <n v="27584.37"/>
    <x v="0"/>
    <x v="5"/>
    <n v="4.0775121951219511"/>
    <s v="Product1"/>
    <x v="1"/>
    <s v="Decline Year"/>
  </r>
  <r>
    <n v="3963"/>
    <d v="2021-05-01T00:00:00"/>
    <x v="11"/>
    <x v="11"/>
    <x v="11"/>
    <n v="5962"/>
    <n v="18899.54"/>
    <n v="3.17"/>
    <n v="1142"/>
    <n v="7240.28"/>
    <n v="6.34"/>
    <n v="5961"/>
    <n v="32308.62"/>
    <n v="5.42"/>
    <n v="1533"/>
    <n v="10930.29"/>
    <n v="7.1300000000000008"/>
    <n v="14598"/>
    <n v="69378.73"/>
    <x v="0"/>
    <x v="6"/>
    <n v="4.7526188518975196"/>
    <s v="Product3"/>
    <x v="0"/>
    <s v="Decline Year"/>
  </r>
  <r>
    <n v="3964"/>
    <d v="2021-05-02T00:00:00"/>
    <x v="11"/>
    <x v="11"/>
    <x v="11"/>
    <n v="2281"/>
    <n v="7230.77"/>
    <n v="3.17"/>
    <n v="2435"/>
    <n v="15437.9"/>
    <n v="6.34"/>
    <n v="2161"/>
    <n v="11712.62"/>
    <n v="5.42"/>
    <n v="1817"/>
    <n v="12955.21"/>
    <n v="7.13"/>
    <n v="8694"/>
    <n v="47336.5"/>
    <x v="0"/>
    <x v="0"/>
    <n v="5.4447319990798251"/>
    <s v="Product2"/>
    <x v="0"/>
    <s v="Decline Year"/>
  </r>
  <r>
    <n v="3965"/>
    <d v="2021-05-03T00:00:00"/>
    <x v="11"/>
    <x v="11"/>
    <x v="11"/>
    <n v="5150"/>
    <n v="16325.5"/>
    <n v="3.17"/>
    <n v="3857"/>
    <n v="24453.38"/>
    <n v="6.34"/>
    <n v="3961"/>
    <n v="21468.62"/>
    <n v="5.42"/>
    <n v="1775"/>
    <n v="12655.75"/>
    <n v="7.13"/>
    <n v="14743"/>
    <n v="74903.25"/>
    <x v="0"/>
    <x v="1"/>
    <n v="5.0805975717289558"/>
    <s v="Product2"/>
    <x v="2"/>
    <s v="Decline Year"/>
  </r>
  <r>
    <n v="3966"/>
    <d v="2021-05-04T00:00:00"/>
    <x v="11"/>
    <x v="11"/>
    <x v="11"/>
    <n v="3843"/>
    <n v="12182.31"/>
    <n v="3.17"/>
    <n v="3971"/>
    <n v="25176.14"/>
    <n v="6.34"/>
    <n v="4283"/>
    <n v="23213.86"/>
    <n v="5.42"/>
    <n v="1349"/>
    <n v="9618.3700000000008"/>
    <n v="7.1300000000000008"/>
    <n v="13446"/>
    <n v="70190.679999999993"/>
    <x v="0"/>
    <x v="2"/>
    <n v="5.2201903911944063"/>
    <s v="Product2"/>
    <x v="2"/>
    <s v="Decline Year"/>
  </r>
  <r>
    <n v="3967"/>
    <d v="2021-05-05T00:00:00"/>
    <x v="11"/>
    <x v="11"/>
    <x v="11"/>
    <n v="7305"/>
    <n v="23156.85"/>
    <n v="3.17"/>
    <n v="1307"/>
    <n v="8286.3799999999992"/>
    <n v="6.339999999999999"/>
    <n v="4243"/>
    <n v="22997.06"/>
    <n v="5.42"/>
    <n v="1448"/>
    <n v="10324.24"/>
    <n v="7.13"/>
    <n v="14303"/>
    <n v="64764.53"/>
    <x v="0"/>
    <x v="3"/>
    <n v="4.5280381738096898"/>
    <s v="Product1"/>
    <x v="0"/>
    <s v="Decline Year"/>
  </r>
  <r>
    <n v="3968"/>
    <d v="2021-05-06T00:00:00"/>
    <x v="11"/>
    <x v="11"/>
    <x v="11"/>
    <n v="2427"/>
    <n v="7693.59"/>
    <n v="3.17"/>
    <n v="3537"/>
    <n v="22424.58"/>
    <n v="6.3400000000000007"/>
    <n v="2754"/>
    <n v="14926.68"/>
    <n v="5.42"/>
    <n v="1731"/>
    <n v="12342.03"/>
    <n v="7.1300000000000008"/>
    <n v="10449"/>
    <n v="57386.879999999997"/>
    <x v="0"/>
    <x v="4"/>
    <n v="5.4920930232558138"/>
    <s v="Product2"/>
    <x v="0"/>
    <s v="Decline Year"/>
  </r>
  <r>
    <n v="3969"/>
    <d v="2021-05-07T00:00:00"/>
    <x v="11"/>
    <x v="11"/>
    <x v="11"/>
    <n v="4072"/>
    <n v="12908.24"/>
    <n v="3.17"/>
    <n v="2362"/>
    <n v="14975.08"/>
    <n v="6.34"/>
    <n v="3734"/>
    <n v="20238.28"/>
    <n v="5.42"/>
    <n v="1116"/>
    <n v="7957.08"/>
    <n v="7.13"/>
    <n v="11284"/>
    <n v="56078.68"/>
    <x v="0"/>
    <x v="5"/>
    <n v="4.9697518610421838"/>
    <s v="Product3"/>
    <x v="0"/>
    <s v="Decline Year"/>
  </r>
  <r>
    <n v="3970"/>
    <d v="2021-05-08T00:00:00"/>
    <x v="11"/>
    <x v="11"/>
    <x v="11"/>
    <n v="558"/>
    <n v="1768.86"/>
    <n v="3.17"/>
    <n v="770"/>
    <n v="4881.8"/>
    <n v="6.34"/>
    <n v="1500"/>
    <n v="8130"/>
    <n v="5.42"/>
    <n v="631"/>
    <n v="4499.03"/>
    <n v="7.13"/>
    <n v="3459"/>
    <n v="19279.689999999999"/>
    <x v="0"/>
    <x v="6"/>
    <n v="5.5737756577045383"/>
    <s v="Product3"/>
    <x v="1"/>
    <s v="Decline Year"/>
  </r>
  <r>
    <n v="3971"/>
    <d v="2021-05-09T00:00:00"/>
    <x v="11"/>
    <x v="11"/>
    <x v="11"/>
    <n v="1087"/>
    <n v="3445.79"/>
    <n v="3.17"/>
    <n v="691"/>
    <n v="4380.9399999999996"/>
    <n v="6.34"/>
    <n v="643"/>
    <n v="3485.06"/>
    <n v="5.42"/>
    <n v="414"/>
    <n v="2951.82"/>
    <n v="7.1300000000000008"/>
    <n v="2835"/>
    <n v="14263.61"/>
    <x v="0"/>
    <x v="0"/>
    <n v="5.0312557319223989"/>
    <s v="Product2"/>
    <x v="1"/>
    <s v="Decline Year"/>
  </r>
  <r>
    <n v="3972"/>
    <d v="2021-05-10T00:00:00"/>
    <x v="11"/>
    <x v="11"/>
    <x v="11"/>
    <n v="627"/>
    <n v="1987.59"/>
    <n v="3.17"/>
    <n v="1589"/>
    <n v="10074.26"/>
    <n v="6.34"/>
    <n v="1047"/>
    <n v="5674.74"/>
    <n v="5.42"/>
    <n v="925"/>
    <n v="6595.25"/>
    <n v="7.13"/>
    <n v="4188"/>
    <n v="24331.84"/>
    <x v="0"/>
    <x v="1"/>
    <n v="5.8098949379178606"/>
    <s v="Product2"/>
    <x v="1"/>
    <s v="Decline Year"/>
  </r>
  <r>
    <n v="3973"/>
    <d v="2021-05-11T00:00:00"/>
    <x v="11"/>
    <x v="11"/>
    <x v="11"/>
    <n v="906"/>
    <n v="2872.02"/>
    <n v="3.17"/>
    <n v="486"/>
    <n v="3081.24"/>
    <n v="6.34"/>
    <n v="4076"/>
    <n v="22091.919999999998"/>
    <n v="5.42"/>
    <n v="1127"/>
    <n v="8035.51"/>
    <n v="7.13"/>
    <n v="6595"/>
    <n v="36080.69"/>
    <x v="0"/>
    <x v="2"/>
    <n v="5.4709158453373767"/>
    <s v="Product3"/>
    <x v="1"/>
    <s v="Decline Year"/>
  </r>
  <r>
    <n v="3974"/>
    <d v="2021-05-12T00:00:00"/>
    <x v="11"/>
    <x v="11"/>
    <x v="11"/>
    <n v="5812"/>
    <n v="18424.04"/>
    <n v="3.17"/>
    <n v="1891"/>
    <n v="11988.94"/>
    <n v="6.34"/>
    <n v="4420"/>
    <n v="23956.400000000001"/>
    <n v="5.42"/>
    <n v="838"/>
    <n v="5974.94"/>
    <n v="7.13"/>
    <n v="12961"/>
    <n v="60344.32"/>
    <x v="0"/>
    <x v="3"/>
    <n v="4.6558382840830186"/>
    <s v="Product3"/>
    <x v="0"/>
    <s v="Decline Year"/>
  </r>
  <r>
    <n v="3975"/>
    <d v="2021-05-13T00:00:00"/>
    <x v="11"/>
    <x v="11"/>
    <x v="11"/>
    <n v="6140"/>
    <n v="19463.8"/>
    <n v="3.17"/>
    <n v="1649"/>
    <n v="10454.66"/>
    <n v="6.34"/>
    <n v="2565"/>
    <n v="13902.3"/>
    <n v="5.42"/>
    <n v="571"/>
    <n v="4071.23"/>
    <n v="7.13"/>
    <n v="10925"/>
    <n v="47891.99"/>
    <x v="0"/>
    <x v="4"/>
    <n v="4.3837061784897022"/>
    <s v="Product1"/>
    <x v="0"/>
    <s v="Decline Year"/>
  </r>
  <r>
    <n v="3976"/>
    <d v="2021-05-14T00:00:00"/>
    <x v="11"/>
    <x v="11"/>
    <x v="11"/>
    <n v="4378"/>
    <n v="13878.26"/>
    <n v="3.17"/>
    <n v="3820"/>
    <n v="24218.799999999999"/>
    <n v="6.34"/>
    <n v="3085"/>
    <n v="16720.7"/>
    <n v="5.42"/>
    <n v="713"/>
    <n v="5083.6899999999996"/>
    <n v="7.129999999999999"/>
    <n v="11996"/>
    <n v="59901.45"/>
    <x v="0"/>
    <x v="5"/>
    <n v="4.9934519839946647"/>
    <s v="Product2"/>
    <x v="0"/>
    <s v="Decline Year"/>
  </r>
  <r>
    <n v="3977"/>
    <d v="2021-05-15T00:00:00"/>
    <x v="11"/>
    <x v="11"/>
    <x v="11"/>
    <n v="802"/>
    <n v="2542.34"/>
    <n v="3.17"/>
    <n v="2412"/>
    <n v="15292.08"/>
    <n v="6.34"/>
    <n v="3924"/>
    <n v="21268.080000000002"/>
    <n v="5.4200000000000008"/>
    <n v="562"/>
    <n v="4007.06"/>
    <n v="7.13"/>
    <n v="7700"/>
    <n v="43109.56"/>
    <x v="0"/>
    <x v="6"/>
    <n v="5.5986441558441555"/>
    <s v="Product3"/>
    <x v="0"/>
    <s v="Decline Year"/>
  </r>
  <r>
    <n v="3978"/>
    <d v="2021-05-16T00:00:00"/>
    <x v="11"/>
    <x v="11"/>
    <x v="11"/>
    <n v="6074"/>
    <n v="19254.580000000002"/>
    <n v="3.17"/>
    <n v="837"/>
    <n v="5306.58"/>
    <n v="6.34"/>
    <n v="3981"/>
    <n v="21577.02"/>
    <n v="5.42"/>
    <n v="257"/>
    <n v="1832.41"/>
    <n v="7.13"/>
    <n v="11149"/>
    <n v="47970.59"/>
    <x v="0"/>
    <x v="0"/>
    <n v="4.3026809579334468"/>
    <s v="Product3"/>
    <x v="0"/>
    <s v="Decline Year"/>
  </r>
  <r>
    <n v="3979"/>
    <d v="2021-05-17T00:00:00"/>
    <x v="11"/>
    <x v="11"/>
    <x v="11"/>
    <n v="5361"/>
    <n v="16994.37"/>
    <n v="3.17"/>
    <n v="2903"/>
    <n v="18405.02"/>
    <n v="6.34"/>
    <n v="2019"/>
    <n v="10942.98"/>
    <n v="5.42"/>
    <n v="252"/>
    <n v="1796.76"/>
    <n v="7.13"/>
    <n v="10535"/>
    <n v="48139.13"/>
    <x v="0"/>
    <x v="1"/>
    <n v="4.5694475557664926"/>
    <s v="Product2"/>
    <x v="0"/>
    <s v="Decline Year"/>
  </r>
  <r>
    <n v="3980"/>
    <d v="2021-05-18T00:00:00"/>
    <x v="11"/>
    <x v="11"/>
    <x v="11"/>
    <n v="4594"/>
    <n v="14562.98"/>
    <n v="3.17"/>
    <n v="985"/>
    <n v="6244.9"/>
    <n v="6.34"/>
    <n v="5566"/>
    <n v="30167.72"/>
    <n v="5.42"/>
    <n v="1842"/>
    <n v="13133.46"/>
    <n v="7.13"/>
    <n v="12987"/>
    <n v="64109.06"/>
    <x v="0"/>
    <x v="2"/>
    <n v="4.9364025564025562"/>
    <s v="Product3"/>
    <x v="0"/>
    <s v="Decline Year"/>
  </r>
  <r>
    <n v="3981"/>
    <d v="2021-05-19T00:00:00"/>
    <x v="11"/>
    <x v="11"/>
    <x v="11"/>
    <n v="6212"/>
    <n v="19692.04"/>
    <n v="3.17"/>
    <n v="3698"/>
    <n v="23445.32"/>
    <n v="6.34"/>
    <n v="5442"/>
    <n v="29495.64"/>
    <n v="5.42"/>
    <n v="785"/>
    <n v="5597.05"/>
    <n v="7.13"/>
    <n v="16137"/>
    <n v="78230.05"/>
    <x v="0"/>
    <x v="3"/>
    <n v="4.8478682530829769"/>
    <s v="Product3"/>
    <x v="2"/>
    <s v="Decline Year"/>
  </r>
  <r>
    <n v="3982"/>
    <d v="2021-05-20T00:00:00"/>
    <x v="11"/>
    <x v="11"/>
    <x v="11"/>
    <n v="4417"/>
    <n v="14001.89"/>
    <n v="3.17"/>
    <n v="2355"/>
    <n v="14930.7"/>
    <n v="6.3400000000000007"/>
    <n v="571"/>
    <n v="3094.82"/>
    <n v="5.42"/>
    <n v="1346"/>
    <n v="9596.98"/>
    <n v="7.13"/>
    <n v="8689"/>
    <n v="41624.39"/>
    <x v="0"/>
    <x v="4"/>
    <n v="4.7904695592127977"/>
    <s v="Product2"/>
    <x v="0"/>
    <s v="Decline Year"/>
  </r>
  <r>
    <n v="3983"/>
    <d v="2021-05-21T00:00:00"/>
    <x v="11"/>
    <x v="11"/>
    <x v="11"/>
    <n v="7480"/>
    <n v="23711.599999999999"/>
    <n v="3.17"/>
    <n v="2007"/>
    <n v="12724.38"/>
    <n v="6.34"/>
    <n v="1942"/>
    <n v="10525.64"/>
    <n v="5.42"/>
    <n v="1169"/>
    <n v="8334.9699999999993"/>
    <n v="7.129999999999999"/>
    <n v="12598"/>
    <n v="55296.59"/>
    <x v="0"/>
    <x v="5"/>
    <n v="4.3893149706302585"/>
    <s v="Product1"/>
    <x v="0"/>
    <s v="Decline Year"/>
  </r>
  <r>
    <n v="3984"/>
    <d v="2021-05-22T00:00:00"/>
    <x v="11"/>
    <x v="11"/>
    <x v="11"/>
    <n v="5341"/>
    <n v="16930.97"/>
    <n v="3.17"/>
    <n v="1362"/>
    <n v="8635.08"/>
    <n v="6.34"/>
    <n v="5238"/>
    <n v="28389.96"/>
    <n v="5.42"/>
    <n v="1518"/>
    <n v="10823.34"/>
    <n v="7.13"/>
    <n v="13459"/>
    <n v="64779.35"/>
    <x v="0"/>
    <x v="6"/>
    <n v="4.8130878965747828"/>
    <s v="Product3"/>
    <x v="0"/>
    <s v="Decline Year"/>
  </r>
  <r>
    <n v="3985"/>
    <d v="2021-05-23T00:00:00"/>
    <x v="11"/>
    <x v="11"/>
    <x v="11"/>
    <n v="3489"/>
    <n v="11060.13"/>
    <n v="3.17"/>
    <n v="3994"/>
    <n v="25321.96"/>
    <n v="6.34"/>
    <n v="5950"/>
    <n v="32249"/>
    <n v="5.42"/>
    <n v="1733"/>
    <n v="12356.29"/>
    <n v="7.1300000000000008"/>
    <n v="15166"/>
    <n v="80987.38"/>
    <x v="0"/>
    <x v="0"/>
    <n v="5.3400619807464071"/>
    <s v="Product3"/>
    <x v="2"/>
    <s v="Decline Year"/>
  </r>
  <r>
    <n v="3986"/>
    <d v="2021-05-24T00:00:00"/>
    <x v="11"/>
    <x v="11"/>
    <x v="11"/>
    <n v="649"/>
    <n v="2057.33"/>
    <n v="3.17"/>
    <n v="1999"/>
    <n v="12673.66"/>
    <n v="6.34"/>
    <n v="4932"/>
    <n v="26731.439999999999"/>
    <n v="5.42"/>
    <n v="1432"/>
    <n v="10210.16"/>
    <n v="7.13"/>
    <n v="9012"/>
    <n v="51672.59"/>
    <x v="0"/>
    <x v="1"/>
    <n v="5.7337538837106079"/>
    <s v="Product3"/>
    <x v="0"/>
    <s v="Decline Year"/>
  </r>
  <r>
    <n v="3987"/>
    <d v="2021-05-25T00:00:00"/>
    <x v="11"/>
    <x v="11"/>
    <x v="11"/>
    <n v="6717"/>
    <n v="21292.89"/>
    <n v="3.17"/>
    <n v="1049"/>
    <n v="6650.66"/>
    <n v="6.34"/>
    <n v="1206"/>
    <n v="6536.52"/>
    <n v="5.42"/>
    <n v="803"/>
    <n v="5725.39"/>
    <n v="7.1300000000000008"/>
    <n v="9775"/>
    <n v="40205.46"/>
    <x v="0"/>
    <x v="2"/>
    <n v="4.1130905370843989"/>
    <s v="Product1"/>
    <x v="0"/>
    <s v="Decline Year"/>
  </r>
  <r>
    <n v="3988"/>
    <d v="2021-05-26T00:00:00"/>
    <x v="11"/>
    <x v="11"/>
    <x v="11"/>
    <n v="1075"/>
    <n v="3407.75"/>
    <n v="3.17"/>
    <n v="1583"/>
    <n v="10036.219999999999"/>
    <n v="6.34"/>
    <n v="4431"/>
    <n v="24016.02"/>
    <n v="5.42"/>
    <n v="1313"/>
    <n v="9361.69"/>
    <n v="7.1300000000000008"/>
    <n v="8402"/>
    <n v="46821.68"/>
    <x v="0"/>
    <x v="3"/>
    <n v="5.5726826945965247"/>
    <s v="Product3"/>
    <x v="0"/>
    <s v="Decline Year"/>
  </r>
  <r>
    <n v="3989"/>
    <d v="2021-05-27T00:00:00"/>
    <x v="11"/>
    <x v="11"/>
    <x v="11"/>
    <n v="4408"/>
    <n v="13973.36"/>
    <n v="3.17"/>
    <n v="3972"/>
    <n v="25182.48"/>
    <n v="6.34"/>
    <n v="3119"/>
    <n v="16904.98"/>
    <n v="5.42"/>
    <n v="809"/>
    <n v="5768.17"/>
    <n v="7.13"/>
    <n v="12308"/>
    <n v="61828.99"/>
    <x v="0"/>
    <x v="4"/>
    <n v="5.0234798505037368"/>
    <s v="Product2"/>
    <x v="0"/>
    <s v="Decline Year"/>
  </r>
  <r>
    <n v="3990"/>
    <d v="2021-05-28T00:00:00"/>
    <x v="11"/>
    <x v="11"/>
    <x v="11"/>
    <n v="6483"/>
    <n v="20551.11"/>
    <n v="3.17"/>
    <n v="2365"/>
    <n v="14994.1"/>
    <n v="6.34"/>
    <n v="2985"/>
    <n v="16178.7"/>
    <n v="5.42"/>
    <n v="883"/>
    <n v="6295.79"/>
    <n v="7.13"/>
    <n v="12716"/>
    <n v="58019.7"/>
    <x v="0"/>
    <x v="5"/>
    <n v="4.5627319911921989"/>
    <s v="Product1"/>
    <x v="0"/>
    <s v="Decline Year"/>
  </r>
  <r>
    <n v="3991"/>
    <d v="2021-05-29T00:00:00"/>
    <x v="11"/>
    <x v="11"/>
    <x v="11"/>
    <n v="696"/>
    <n v="2206.3200000000002"/>
    <n v="3.17"/>
    <n v="1160"/>
    <n v="7354.4"/>
    <n v="6.34"/>
    <n v="846"/>
    <n v="4585.32"/>
    <n v="5.42"/>
    <n v="1512"/>
    <n v="10780.56"/>
    <n v="7.13"/>
    <n v="4214"/>
    <n v="24926.6"/>
    <x v="0"/>
    <x v="6"/>
    <n v="5.9151874703369716"/>
    <s v="Product4"/>
    <x v="1"/>
    <s v="Decline Year"/>
  </r>
  <r>
    <n v="3992"/>
    <d v="2021-05-30T00:00:00"/>
    <x v="11"/>
    <x v="11"/>
    <x v="11"/>
    <n v="1388"/>
    <n v="4399.96"/>
    <n v="3.17"/>
    <n v="3197"/>
    <n v="20268.98"/>
    <n v="6.34"/>
    <n v="5645"/>
    <n v="30595.9"/>
    <n v="5.42"/>
    <n v="1882"/>
    <n v="13418.66"/>
    <n v="7.13"/>
    <n v="12112"/>
    <n v="68683.5"/>
    <x v="0"/>
    <x v="0"/>
    <n v="5.6706984808454424"/>
    <s v="Product3"/>
    <x v="0"/>
    <s v="Decline Year"/>
  </r>
  <r>
    <n v="3993"/>
    <d v="2021-05-31T00:00:00"/>
    <x v="11"/>
    <x v="11"/>
    <x v="11"/>
    <n v="2620"/>
    <n v="8305.4"/>
    <n v="3.17"/>
    <n v="377"/>
    <n v="2390.1799999999998"/>
    <n v="6.34"/>
    <n v="875"/>
    <n v="4742.5"/>
    <n v="5.42"/>
    <n v="284"/>
    <n v="2024.92"/>
    <n v="7.13"/>
    <n v="4156"/>
    <n v="17463"/>
    <x v="0"/>
    <x v="1"/>
    <n v="4.2018768046198272"/>
    <s v="Product1"/>
    <x v="1"/>
    <s v="Decline Year"/>
  </r>
  <r>
    <n v="3994"/>
    <d v="2021-06-01T00:00:00"/>
    <x v="11"/>
    <x v="0"/>
    <x v="0"/>
    <n v="2671"/>
    <n v="8467.07"/>
    <n v="3.17"/>
    <n v="1459"/>
    <n v="9250.06"/>
    <n v="6.34"/>
    <n v="1980"/>
    <n v="10731.6"/>
    <n v="5.42"/>
    <n v="1379"/>
    <n v="9832.27"/>
    <n v="7.13"/>
    <n v="7489"/>
    <n v="38281"/>
    <x v="0"/>
    <x v="2"/>
    <n v="5.1116303912404861"/>
    <s v="Product3"/>
    <x v="1"/>
    <s v="Decline Year"/>
  </r>
  <r>
    <n v="3995"/>
    <d v="2021-06-02T00:00:00"/>
    <x v="11"/>
    <x v="0"/>
    <x v="0"/>
    <n v="3928"/>
    <n v="12451.76"/>
    <n v="3.17"/>
    <n v="2781"/>
    <n v="17631.54"/>
    <n v="6.3400000000000007"/>
    <n v="5530"/>
    <n v="29972.6"/>
    <n v="5.42"/>
    <n v="710"/>
    <n v="5062.3"/>
    <n v="7.13"/>
    <n v="12949"/>
    <n v="65118.2"/>
    <x v="0"/>
    <x v="3"/>
    <n v="5.0288207583597186"/>
    <s v="Product3"/>
    <x v="0"/>
    <s v="Decline Year"/>
  </r>
  <r>
    <n v="3996"/>
    <d v="2021-06-03T00:00:00"/>
    <x v="11"/>
    <x v="0"/>
    <x v="0"/>
    <n v="2863"/>
    <n v="9075.7099999999991"/>
    <n v="3.17"/>
    <n v="1953"/>
    <n v="12382.02"/>
    <n v="6.34"/>
    <n v="2039"/>
    <n v="11051.38"/>
    <n v="5.42"/>
    <n v="1348"/>
    <n v="9611.24"/>
    <n v="7.13"/>
    <n v="8203"/>
    <n v="42120.35"/>
    <x v="0"/>
    <x v="4"/>
    <n v="5.1347494818968666"/>
    <s v="Product2"/>
    <x v="0"/>
    <s v="Decline Year"/>
  </r>
  <r>
    <n v="3997"/>
    <d v="2021-06-04T00:00:00"/>
    <x v="11"/>
    <x v="0"/>
    <x v="0"/>
    <n v="7312"/>
    <n v="23179.040000000001"/>
    <n v="3.17"/>
    <n v="3933"/>
    <n v="24935.22"/>
    <n v="6.34"/>
    <n v="705"/>
    <n v="3821.1"/>
    <n v="5.42"/>
    <n v="807"/>
    <n v="5753.91"/>
    <n v="7.13"/>
    <n v="12757"/>
    <n v="57689.27"/>
    <x v="0"/>
    <x v="5"/>
    <n v="4.5221658697185854"/>
    <s v="Product2"/>
    <x v="0"/>
    <s v="Decline Year"/>
  </r>
  <r>
    <n v="3998"/>
    <d v="2021-06-05T00:00:00"/>
    <x v="11"/>
    <x v="0"/>
    <x v="0"/>
    <n v="2034"/>
    <n v="6447.78"/>
    <n v="3.17"/>
    <n v="1924"/>
    <n v="12198.16"/>
    <n v="6.34"/>
    <n v="3734"/>
    <n v="20238.28"/>
    <n v="5.42"/>
    <n v="833"/>
    <n v="5939.29"/>
    <n v="7.13"/>
    <n v="8525"/>
    <n v="44823.51"/>
    <x v="0"/>
    <x v="6"/>
    <n v="5.2578897360703811"/>
    <s v="Product3"/>
    <x v="0"/>
    <s v="Decline Year"/>
  </r>
  <r>
    <n v="3999"/>
    <d v="2021-06-06T00:00:00"/>
    <x v="11"/>
    <x v="0"/>
    <x v="0"/>
    <n v="3141"/>
    <n v="9956.9699999999993"/>
    <n v="3.17"/>
    <n v="398"/>
    <n v="2523.3200000000002"/>
    <n v="6.3400000000000007"/>
    <n v="5894"/>
    <n v="31945.48"/>
    <n v="5.42"/>
    <n v="1621"/>
    <n v="11557.73"/>
    <n v="7.13"/>
    <n v="11054"/>
    <n v="55983.5"/>
    <x v="0"/>
    <x v="0"/>
    <n v="5.064546770399855"/>
    <s v="Product3"/>
    <x v="0"/>
    <s v="Decline Year"/>
  </r>
  <r>
    <n v="4000"/>
    <d v="2021-06-07T00:00:00"/>
    <x v="11"/>
    <x v="0"/>
    <x v="0"/>
    <n v="4967"/>
    <n v="15745.39"/>
    <n v="3.17"/>
    <n v="3083"/>
    <n v="19546.22"/>
    <n v="6.3400000000000007"/>
    <n v="5750"/>
    <n v="31165"/>
    <n v="5.42"/>
    <n v="489"/>
    <n v="3486.57"/>
    <n v="7.13"/>
    <n v="14289"/>
    <n v="69943.179999999993"/>
    <x v="0"/>
    <x v="1"/>
    <n v="4.8948967737420386"/>
    <s v="Product3"/>
    <x v="0"/>
    <s v="Decline Year"/>
  </r>
  <r>
    <n v="4001"/>
    <d v="2021-06-08T00:00:00"/>
    <x v="11"/>
    <x v="0"/>
    <x v="0"/>
    <n v="7176"/>
    <n v="22747.919999999998"/>
    <n v="3.17"/>
    <n v="2522"/>
    <n v="15989.48"/>
    <n v="6.34"/>
    <n v="436"/>
    <n v="2363.12"/>
    <n v="5.42"/>
    <n v="746"/>
    <n v="5318.98"/>
    <n v="7.129999999999999"/>
    <n v="10880"/>
    <n v="46419.5"/>
    <x v="0"/>
    <x v="2"/>
    <n v="4.266498161764706"/>
    <s v="Product1"/>
    <x v="0"/>
    <s v="Decline Year"/>
  </r>
  <r>
    <n v="4002"/>
    <d v="2021-06-09T00:00:00"/>
    <x v="11"/>
    <x v="0"/>
    <x v="0"/>
    <n v="1151"/>
    <n v="3648.67"/>
    <n v="3.17"/>
    <n v="887"/>
    <n v="5623.58"/>
    <n v="6.34"/>
    <n v="5769"/>
    <n v="31267.98"/>
    <n v="5.42"/>
    <n v="1476"/>
    <n v="10523.88"/>
    <n v="7.13"/>
    <n v="9283"/>
    <n v="51064.11"/>
    <x v="0"/>
    <x v="3"/>
    <n v="5.5008197780889798"/>
    <s v="Product3"/>
    <x v="0"/>
    <s v="Decline Year"/>
  </r>
  <r>
    <n v="4003"/>
    <d v="2021-06-10T00:00:00"/>
    <x v="11"/>
    <x v="0"/>
    <x v="0"/>
    <n v="3673"/>
    <n v="11643.41"/>
    <n v="3.17"/>
    <n v="503"/>
    <n v="3189.02"/>
    <n v="6.34"/>
    <n v="5428"/>
    <n v="29419.759999999998"/>
    <n v="5.42"/>
    <n v="1507"/>
    <n v="10744.91"/>
    <n v="7.13"/>
    <n v="11111"/>
    <n v="54997.1"/>
    <x v="0"/>
    <x v="4"/>
    <n v="4.9497884978849784"/>
    <s v="Product3"/>
    <x v="0"/>
    <s v="Decline Year"/>
  </r>
  <r>
    <n v="4004"/>
    <d v="2021-06-11T00:00:00"/>
    <x v="11"/>
    <x v="0"/>
    <x v="0"/>
    <n v="571"/>
    <n v="1810.07"/>
    <n v="3.17"/>
    <n v="1506"/>
    <n v="9548.0400000000009"/>
    <n v="6.3400000000000007"/>
    <n v="3592"/>
    <n v="19468.64"/>
    <n v="5.42"/>
    <n v="1344"/>
    <n v="9582.7199999999993"/>
    <n v="7.13"/>
    <n v="7013"/>
    <n v="40409.47"/>
    <x v="0"/>
    <x v="5"/>
    <n v="5.7620804220732929"/>
    <s v="Product3"/>
    <x v="0"/>
    <s v="Decline Year"/>
  </r>
  <r>
    <n v="4005"/>
    <d v="2021-06-12T00:00:00"/>
    <x v="11"/>
    <x v="0"/>
    <x v="0"/>
    <n v="1364"/>
    <n v="4323.88"/>
    <n v="3.17"/>
    <n v="3397"/>
    <n v="21536.98"/>
    <n v="6.34"/>
    <n v="3660"/>
    <n v="19837.2"/>
    <n v="5.42"/>
    <n v="535"/>
    <n v="3814.55"/>
    <n v="7.1300000000000008"/>
    <n v="8956"/>
    <n v="49512.61"/>
    <x v="0"/>
    <x v="6"/>
    <n v="5.528428986154533"/>
    <s v="Product2"/>
    <x v="0"/>
    <s v="Decline Year"/>
  </r>
  <r>
    <n v="4006"/>
    <d v="2021-06-13T00:00:00"/>
    <x v="11"/>
    <x v="0"/>
    <x v="0"/>
    <n v="5898"/>
    <n v="18696.66"/>
    <n v="3.17"/>
    <n v="1997"/>
    <n v="12660.98"/>
    <n v="6.34"/>
    <n v="1910"/>
    <n v="10352.200000000001"/>
    <n v="5.4200000000000008"/>
    <n v="1165"/>
    <n v="8306.4500000000007"/>
    <n v="7.1300000000000008"/>
    <n v="10970"/>
    <n v="50016.29"/>
    <x v="0"/>
    <x v="0"/>
    <n v="4.5593701002734734"/>
    <s v="Product1"/>
    <x v="0"/>
    <s v="Decline Year"/>
  </r>
  <r>
    <n v="4007"/>
    <d v="2021-06-14T00:00:00"/>
    <x v="11"/>
    <x v="0"/>
    <x v="0"/>
    <n v="6842"/>
    <n v="21689.14"/>
    <n v="3.17"/>
    <n v="1089"/>
    <n v="6904.26"/>
    <n v="6.34"/>
    <n v="3250"/>
    <n v="17615"/>
    <n v="5.42"/>
    <n v="1231"/>
    <n v="8777.0300000000007"/>
    <n v="7.1300000000000008"/>
    <n v="12412"/>
    <n v="54985.43"/>
    <x v="0"/>
    <x v="1"/>
    <n v="4.4300217531421202"/>
    <s v="Product1"/>
    <x v="0"/>
    <s v="Decline Year"/>
  </r>
  <r>
    <n v="4008"/>
    <d v="2021-06-15T00:00:00"/>
    <x v="11"/>
    <x v="0"/>
    <x v="0"/>
    <n v="5073"/>
    <n v="16081.41"/>
    <n v="3.17"/>
    <n v="342"/>
    <n v="2168.2800000000002"/>
    <n v="6.3400000000000007"/>
    <n v="4698"/>
    <n v="25463.16"/>
    <n v="5.42"/>
    <n v="1119"/>
    <n v="7978.47"/>
    <n v="7.13"/>
    <n v="11232"/>
    <n v="51691.32"/>
    <x v="0"/>
    <x v="2"/>
    <n v="4.6021474358974359"/>
    <s v="Product3"/>
    <x v="0"/>
    <s v="Decline Year"/>
  </r>
  <r>
    <n v="4009"/>
    <d v="2021-06-16T00:00:00"/>
    <x v="11"/>
    <x v="0"/>
    <x v="0"/>
    <n v="1280"/>
    <n v="4057.6"/>
    <n v="3.17"/>
    <n v="3876"/>
    <n v="24573.84"/>
    <n v="6.34"/>
    <n v="4375"/>
    <n v="23712.5"/>
    <n v="5.42"/>
    <n v="600"/>
    <n v="4278"/>
    <n v="7.13"/>
    <n v="10131"/>
    <n v="56621.94"/>
    <x v="0"/>
    <x v="3"/>
    <n v="5.5889783831803381"/>
    <s v="Product2"/>
    <x v="0"/>
    <s v="Decline Year"/>
  </r>
  <r>
    <n v="4010"/>
    <d v="2021-06-17T00:00:00"/>
    <x v="11"/>
    <x v="0"/>
    <x v="0"/>
    <n v="7859"/>
    <n v="24913.03"/>
    <n v="3.17"/>
    <n v="1278"/>
    <n v="8102.52"/>
    <n v="6.3400000000000007"/>
    <n v="2422"/>
    <n v="13127.24"/>
    <n v="5.42"/>
    <n v="1783"/>
    <n v="12712.79"/>
    <n v="7.1300000000000008"/>
    <n v="13342"/>
    <n v="58855.58"/>
    <x v="0"/>
    <x v="4"/>
    <n v="4.4113011542497382"/>
    <s v="Product1"/>
    <x v="0"/>
    <s v="Decline Year"/>
  </r>
  <r>
    <n v="4011"/>
    <d v="2021-06-18T00:00:00"/>
    <x v="11"/>
    <x v="0"/>
    <x v="0"/>
    <n v="5572"/>
    <n v="17663.240000000002"/>
    <n v="3.17"/>
    <n v="3694"/>
    <n v="23419.96"/>
    <n v="6.34"/>
    <n v="619"/>
    <n v="3354.98"/>
    <n v="5.42"/>
    <n v="391"/>
    <n v="2787.83"/>
    <n v="7.13"/>
    <n v="10276"/>
    <n v="47226.01"/>
    <x v="0"/>
    <x v="5"/>
    <n v="4.5957580770727908"/>
    <s v="Product2"/>
    <x v="0"/>
    <s v="Decline Year"/>
  </r>
  <r>
    <n v="4012"/>
    <d v="2021-06-19T00:00:00"/>
    <x v="11"/>
    <x v="0"/>
    <x v="0"/>
    <n v="1746"/>
    <n v="5534.82"/>
    <n v="3.17"/>
    <n v="292"/>
    <n v="1851.28"/>
    <n v="6.34"/>
    <n v="4316"/>
    <n v="23392.720000000001"/>
    <n v="5.42"/>
    <n v="1792"/>
    <n v="12776.96"/>
    <n v="7.13"/>
    <n v="8146"/>
    <n v="43555.78"/>
    <x v="0"/>
    <x v="6"/>
    <n v="5.3468917260004911"/>
    <s v="Product3"/>
    <x v="0"/>
    <s v="Decline Year"/>
  </r>
  <r>
    <n v="4013"/>
    <d v="2021-06-20T00:00:00"/>
    <x v="11"/>
    <x v="0"/>
    <x v="0"/>
    <n v="4707"/>
    <n v="14921.19"/>
    <n v="3.17"/>
    <n v="532"/>
    <n v="3372.88"/>
    <n v="6.34"/>
    <n v="3264"/>
    <n v="17690.88"/>
    <n v="5.42"/>
    <n v="1505"/>
    <n v="10730.65"/>
    <n v="7.13"/>
    <n v="10008"/>
    <n v="46715.6"/>
    <x v="0"/>
    <x v="0"/>
    <n v="4.6678257394084728"/>
    <s v="Product3"/>
    <x v="0"/>
    <s v="Decline Year"/>
  </r>
  <r>
    <n v="4014"/>
    <d v="2021-06-21T00:00:00"/>
    <x v="11"/>
    <x v="0"/>
    <x v="0"/>
    <n v="7125"/>
    <n v="22586.25"/>
    <n v="3.17"/>
    <n v="1641"/>
    <n v="10403.94"/>
    <n v="6.3400000000000007"/>
    <n v="5742"/>
    <n v="31121.64"/>
    <n v="5.42"/>
    <n v="1500"/>
    <n v="10695"/>
    <n v="7.13"/>
    <n v="16008"/>
    <n v="74806.83"/>
    <x v="0"/>
    <x v="1"/>
    <n v="4.673090329835083"/>
    <s v="Product3"/>
    <x v="2"/>
    <s v="Decline Year"/>
  </r>
  <r>
    <n v="4015"/>
    <d v="2021-06-22T00:00:00"/>
    <x v="11"/>
    <x v="0"/>
    <x v="0"/>
    <n v="7382"/>
    <n v="23400.94"/>
    <n v="3.17"/>
    <n v="2060"/>
    <n v="13060.4"/>
    <n v="6.34"/>
    <n v="2617"/>
    <n v="14184.14"/>
    <n v="5.42"/>
    <n v="399"/>
    <n v="2844.87"/>
    <n v="7.13"/>
    <n v="12458"/>
    <n v="53490.35"/>
    <x v="0"/>
    <x v="2"/>
    <n v="4.2936546797238719"/>
    <s v="Product1"/>
    <x v="0"/>
    <s v="Decline Year"/>
  </r>
  <r>
    <n v="4016"/>
    <d v="2021-06-23T00:00:00"/>
    <x v="11"/>
    <x v="0"/>
    <x v="0"/>
    <n v="3071"/>
    <n v="9735.07"/>
    <n v="3.17"/>
    <n v="1689"/>
    <n v="10708.26"/>
    <n v="6.34"/>
    <n v="1670"/>
    <n v="9051.4"/>
    <n v="5.42"/>
    <n v="1186"/>
    <n v="8456.18"/>
    <n v="7.13"/>
    <n v="7616"/>
    <n v="37950.910000000003"/>
    <x v="0"/>
    <x v="3"/>
    <n v="4.9830501575630253"/>
    <s v="Product2"/>
    <x v="1"/>
    <s v="Decline Year"/>
  </r>
  <r>
    <n v="4017"/>
    <d v="2021-06-24T00:00:00"/>
    <x v="11"/>
    <x v="0"/>
    <x v="0"/>
    <n v="3488"/>
    <n v="11056.96"/>
    <n v="3.17"/>
    <n v="1947"/>
    <n v="12343.98"/>
    <n v="6.34"/>
    <n v="3440"/>
    <n v="18644.8"/>
    <n v="5.42"/>
    <n v="1277"/>
    <n v="9105.01"/>
    <n v="7.13"/>
    <n v="10152"/>
    <n v="51150.75"/>
    <x v="0"/>
    <x v="4"/>
    <n v="5.0384899527186757"/>
    <s v="Product3"/>
    <x v="0"/>
    <s v="Decline Year"/>
  </r>
  <r>
    <n v="4018"/>
    <d v="2021-06-25T00:00:00"/>
    <x v="11"/>
    <x v="0"/>
    <x v="0"/>
    <n v="861"/>
    <n v="2729.37"/>
    <n v="3.17"/>
    <n v="2666"/>
    <n v="16902.439999999999"/>
    <n v="6.34"/>
    <n v="3856"/>
    <n v="20899.52"/>
    <n v="5.42"/>
    <n v="1250"/>
    <n v="8912.5"/>
    <n v="7.13"/>
    <n v="8633"/>
    <n v="49443.83"/>
    <x v="0"/>
    <x v="5"/>
    <n v="5.7273056874782808"/>
    <s v="Product3"/>
    <x v="0"/>
    <s v="Decline Year"/>
  </r>
  <r>
    <n v="4019"/>
    <d v="2021-06-26T00:00:00"/>
    <x v="11"/>
    <x v="0"/>
    <x v="0"/>
    <n v="4111"/>
    <n v="13031.87"/>
    <n v="3.17"/>
    <n v="3281"/>
    <n v="20801.54"/>
    <n v="6.34"/>
    <n v="3321"/>
    <n v="17999.82"/>
    <n v="5.42"/>
    <n v="1834"/>
    <n v="13076.42"/>
    <n v="7.13"/>
    <n v="12547"/>
    <n v="64909.65"/>
    <x v="0"/>
    <x v="6"/>
    <n v="5.1733203156132941"/>
    <s v="Product2"/>
    <x v="0"/>
    <s v="Decline Year"/>
  </r>
  <r>
    <n v="4020"/>
    <d v="2021-06-27T00:00:00"/>
    <x v="11"/>
    <x v="0"/>
    <x v="0"/>
    <n v="5844"/>
    <n v="18525.48"/>
    <n v="3.17"/>
    <n v="2768"/>
    <n v="17549.12"/>
    <n v="6.34"/>
    <n v="2162"/>
    <n v="11718.04"/>
    <n v="5.4200000000000008"/>
    <n v="1775"/>
    <n v="12655.75"/>
    <n v="7.13"/>
    <n v="12549"/>
    <n v="60448.39"/>
    <x v="0"/>
    <x v="0"/>
    <n v="4.816988604669695"/>
    <s v="Product1"/>
    <x v="0"/>
    <s v="Decline Year"/>
  </r>
  <r>
    <n v="4021"/>
    <d v="2021-06-28T00:00:00"/>
    <x v="11"/>
    <x v="0"/>
    <x v="0"/>
    <n v="612"/>
    <n v="1940.04"/>
    <n v="3.17"/>
    <n v="2451"/>
    <n v="15539.34"/>
    <n v="6.34"/>
    <n v="2763"/>
    <n v="14975.46"/>
    <n v="5.42"/>
    <n v="1886"/>
    <n v="13447.18"/>
    <n v="7.13"/>
    <n v="7712"/>
    <n v="45902.02"/>
    <x v="0"/>
    <x v="1"/>
    <n v="5.9520254149377587"/>
    <s v="Product2"/>
    <x v="0"/>
    <s v="Decline Year"/>
  </r>
  <r>
    <n v="4022"/>
    <d v="2021-06-29T00:00:00"/>
    <x v="11"/>
    <x v="0"/>
    <x v="0"/>
    <n v="4267"/>
    <n v="13526.39"/>
    <n v="3.17"/>
    <n v="424"/>
    <n v="2688.16"/>
    <n v="6.34"/>
    <n v="1320"/>
    <n v="7154.4"/>
    <n v="5.42"/>
    <n v="823"/>
    <n v="5867.99"/>
    <n v="7.13"/>
    <n v="6834"/>
    <n v="29236.94"/>
    <x v="0"/>
    <x v="2"/>
    <n v="4.2781592039800991"/>
    <s v="Product1"/>
    <x v="1"/>
    <s v="Decline Year"/>
  </r>
  <r>
    <n v="4023"/>
    <d v="2021-06-30T00:00:00"/>
    <x v="11"/>
    <x v="0"/>
    <x v="0"/>
    <n v="4581"/>
    <n v="14521.77"/>
    <n v="3.17"/>
    <n v="2324"/>
    <n v="14734.16"/>
    <n v="6.34"/>
    <n v="829"/>
    <n v="4493.18"/>
    <n v="5.42"/>
    <n v="1785"/>
    <n v="12727.05"/>
    <n v="7.13"/>
    <n v="9519"/>
    <n v="46476.160000000003"/>
    <x v="0"/>
    <x v="3"/>
    <n v="4.882462443533985"/>
    <s v="Product2"/>
    <x v="0"/>
    <s v="Decline Year"/>
  </r>
  <r>
    <n v="4024"/>
    <d v="2021-07-01T00:00:00"/>
    <x v="11"/>
    <x v="1"/>
    <x v="1"/>
    <n v="3360"/>
    <n v="10651.2"/>
    <n v="3.17"/>
    <n v="653"/>
    <n v="4140.0200000000004"/>
    <n v="6.3400000000000007"/>
    <n v="459"/>
    <n v="2487.7800000000002"/>
    <n v="5.4200000000000008"/>
    <n v="707"/>
    <n v="5040.91"/>
    <n v="7.13"/>
    <n v="5179"/>
    <n v="22319.91"/>
    <x v="1"/>
    <x v="4"/>
    <n v="4.3096949217995748"/>
    <s v="Product1"/>
    <x v="1"/>
    <s v="Decline Year"/>
  </r>
  <r>
    <n v="4025"/>
    <d v="2021-07-02T00:00:00"/>
    <x v="11"/>
    <x v="1"/>
    <x v="1"/>
    <n v="2845"/>
    <n v="9018.65"/>
    <n v="3.17"/>
    <n v="427"/>
    <n v="2707.18"/>
    <n v="6.34"/>
    <n v="3620"/>
    <n v="19620.400000000001"/>
    <n v="5.4200000000000008"/>
    <n v="1044"/>
    <n v="7443.72"/>
    <n v="7.13"/>
    <n v="7936"/>
    <n v="38789.949999999997"/>
    <x v="1"/>
    <x v="5"/>
    <n v="4.8878465221774192"/>
    <s v="Product3"/>
    <x v="1"/>
    <s v="Decline Year"/>
  </r>
  <r>
    <n v="4026"/>
    <d v="2021-07-03T00:00:00"/>
    <x v="11"/>
    <x v="1"/>
    <x v="1"/>
    <n v="7213"/>
    <n v="22865.21"/>
    <n v="3.17"/>
    <n v="3503"/>
    <n v="22209.02"/>
    <n v="6.34"/>
    <n v="4615"/>
    <n v="25013.3"/>
    <n v="5.42"/>
    <n v="442"/>
    <n v="3151.46"/>
    <n v="7.13"/>
    <n v="15773"/>
    <n v="73238.990000000005"/>
    <x v="1"/>
    <x v="6"/>
    <n v="4.6433138908260956"/>
    <s v="Product3"/>
    <x v="2"/>
    <s v="Decline Year"/>
  </r>
  <r>
    <n v="4027"/>
    <d v="2021-07-04T00:00:00"/>
    <x v="11"/>
    <x v="1"/>
    <x v="1"/>
    <n v="7317"/>
    <n v="23194.89"/>
    <n v="3.17"/>
    <n v="654"/>
    <n v="4146.3599999999997"/>
    <n v="6.34"/>
    <n v="1402"/>
    <n v="7598.84"/>
    <n v="5.42"/>
    <n v="521"/>
    <n v="3714.73"/>
    <n v="7.13"/>
    <n v="9894"/>
    <n v="38654.82"/>
    <x v="1"/>
    <x v="0"/>
    <n v="3.9068950879320798"/>
    <s v="Product1"/>
    <x v="1"/>
    <s v="Decline Year"/>
  </r>
  <r>
    <n v="4028"/>
    <d v="2021-07-05T00:00:00"/>
    <x v="11"/>
    <x v="1"/>
    <x v="1"/>
    <n v="3153"/>
    <n v="9995.01"/>
    <n v="3.17"/>
    <n v="1505"/>
    <n v="9541.7000000000007"/>
    <n v="6.3400000000000007"/>
    <n v="467"/>
    <n v="2531.14"/>
    <n v="5.42"/>
    <n v="1718"/>
    <n v="12249.34"/>
    <n v="7.13"/>
    <n v="6843"/>
    <n v="34317.19"/>
    <x v="1"/>
    <x v="1"/>
    <n v="5.0149335086950169"/>
    <s v="Product4"/>
    <x v="1"/>
    <s v="Decline Year"/>
  </r>
  <r>
    <n v="4029"/>
    <d v="2021-07-06T00:00:00"/>
    <x v="11"/>
    <x v="1"/>
    <x v="1"/>
    <n v="1941"/>
    <n v="6152.97"/>
    <n v="3.17"/>
    <n v="3582"/>
    <n v="22709.88"/>
    <n v="6.34"/>
    <n v="314"/>
    <n v="1701.88"/>
    <n v="5.42"/>
    <n v="1101"/>
    <n v="7850.13"/>
    <n v="7.13"/>
    <n v="6938"/>
    <n v="38414.86"/>
    <x v="1"/>
    <x v="2"/>
    <n v="5.5368780628423178"/>
    <s v="Product2"/>
    <x v="1"/>
    <s v="Decline Year"/>
  </r>
  <r>
    <n v="4030"/>
    <d v="2021-07-07T00:00:00"/>
    <x v="11"/>
    <x v="1"/>
    <x v="1"/>
    <n v="3744"/>
    <n v="11868.48"/>
    <n v="3.17"/>
    <n v="885"/>
    <n v="5610.9"/>
    <n v="6.34"/>
    <n v="725"/>
    <n v="3929.5"/>
    <n v="5.42"/>
    <n v="1554"/>
    <n v="11080.02"/>
    <n v="7.13"/>
    <n v="6908"/>
    <n v="32488.9"/>
    <x v="1"/>
    <x v="3"/>
    <n v="4.7030833815865662"/>
    <s v="Product1"/>
    <x v="1"/>
    <s v="Decline Year"/>
  </r>
  <r>
    <n v="4031"/>
    <d v="2021-07-08T00:00:00"/>
    <x v="11"/>
    <x v="1"/>
    <x v="1"/>
    <n v="3208"/>
    <n v="10169.36"/>
    <n v="3.17"/>
    <n v="2252"/>
    <n v="14277.68"/>
    <n v="6.34"/>
    <n v="1977"/>
    <n v="10715.34"/>
    <n v="5.42"/>
    <n v="1291"/>
    <n v="9204.83"/>
    <n v="7.13"/>
    <n v="8728"/>
    <n v="44367.21"/>
    <x v="1"/>
    <x v="4"/>
    <n v="5.0833192025664529"/>
    <s v="Product2"/>
    <x v="0"/>
    <s v="Decline Year"/>
  </r>
  <r>
    <n v="4032"/>
    <d v="2021-07-09T00:00:00"/>
    <x v="11"/>
    <x v="1"/>
    <x v="1"/>
    <n v="5750"/>
    <n v="18227.5"/>
    <n v="3.17"/>
    <n v="1989"/>
    <n v="12610.26"/>
    <n v="6.34"/>
    <n v="4749"/>
    <n v="25739.58"/>
    <n v="5.42"/>
    <n v="1609"/>
    <n v="11472.17"/>
    <n v="7.13"/>
    <n v="14097"/>
    <n v="68049.509999999995"/>
    <x v="1"/>
    <x v="5"/>
    <n v="4.8272334539263673"/>
    <s v="Product3"/>
    <x v="0"/>
    <s v="Decline Year"/>
  </r>
  <r>
    <n v="4033"/>
    <d v="2021-07-10T00:00:00"/>
    <x v="11"/>
    <x v="1"/>
    <x v="1"/>
    <n v="7308"/>
    <n v="23166.36"/>
    <n v="3.17"/>
    <n v="1704"/>
    <n v="10803.36"/>
    <n v="6.3400000000000007"/>
    <n v="1185"/>
    <n v="6422.7"/>
    <n v="5.42"/>
    <n v="1037"/>
    <n v="7393.81"/>
    <n v="7.1300000000000008"/>
    <n v="11234"/>
    <n v="47786.23"/>
    <x v="1"/>
    <x v="6"/>
    <n v="4.2537146163432444"/>
    <s v="Product1"/>
    <x v="0"/>
    <s v="Decline Year"/>
  </r>
  <r>
    <n v="4034"/>
    <d v="2021-07-11T00:00:00"/>
    <x v="11"/>
    <x v="1"/>
    <x v="1"/>
    <n v="6878"/>
    <n v="21803.26"/>
    <n v="3.17"/>
    <n v="1987"/>
    <n v="12597.58"/>
    <n v="6.34"/>
    <n v="3254"/>
    <n v="17636.68"/>
    <n v="5.42"/>
    <n v="1264"/>
    <n v="9012.32"/>
    <n v="7.13"/>
    <n v="13383"/>
    <n v="61049.84"/>
    <x v="1"/>
    <x v="0"/>
    <n v="4.5617454980198753"/>
    <s v="Product1"/>
    <x v="0"/>
    <s v="Decline Year"/>
  </r>
  <r>
    <n v="4035"/>
    <d v="2021-07-12T00:00:00"/>
    <x v="11"/>
    <x v="1"/>
    <x v="1"/>
    <n v="7690"/>
    <n v="24377.3"/>
    <n v="3.17"/>
    <n v="2532"/>
    <n v="16052.88"/>
    <n v="6.34"/>
    <n v="2753"/>
    <n v="14921.26"/>
    <n v="5.42"/>
    <n v="835"/>
    <n v="5953.55"/>
    <n v="7.13"/>
    <n v="13810"/>
    <n v="61304.99"/>
    <x v="1"/>
    <x v="1"/>
    <n v="4.4391737871107892"/>
    <s v="Product1"/>
    <x v="0"/>
    <s v="Decline Year"/>
  </r>
  <r>
    <n v="4036"/>
    <d v="2021-07-13T00:00:00"/>
    <x v="11"/>
    <x v="1"/>
    <x v="1"/>
    <n v="6040"/>
    <n v="19146.8"/>
    <n v="3.17"/>
    <n v="1262"/>
    <n v="8001.08"/>
    <n v="6.34"/>
    <n v="2434"/>
    <n v="13192.28"/>
    <n v="5.42"/>
    <n v="1813"/>
    <n v="12926.69"/>
    <n v="7.13"/>
    <n v="11549"/>
    <n v="53266.85"/>
    <x v="1"/>
    <x v="2"/>
    <n v="4.6122478136635205"/>
    <s v="Product1"/>
    <x v="0"/>
    <s v="Decline Year"/>
  </r>
  <r>
    <n v="4037"/>
    <d v="2021-07-14T00:00:00"/>
    <x v="11"/>
    <x v="1"/>
    <x v="1"/>
    <n v="916"/>
    <n v="2903.72"/>
    <n v="3.17"/>
    <n v="433"/>
    <n v="2745.22"/>
    <n v="6.34"/>
    <n v="2633"/>
    <n v="14270.86"/>
    <n v="5.42"/>
    <n v="457"/>
    <n v="3258.41"/>
    <n v="7.13"/>
    <n v="4439"/>
    <n v="23178.21"/>
    <x v="1"/>
    <x v="3"/>
    <n v="5.2214935796350526"/>
    <s v="Product3"/>
    <x v="1"/>
    <s v="Decline Year"/>
  </r>
  <r>
    <n v="4038"/>
    <d v="2021-07-15T00:00:00"/>
    <x v="11"/>
    <x v="1"/>
    <x v="1"/>
    <n v="5108"/>
    <n v="16192.36"/>
    <n v="3.17"/>
    <n v="2827"/>
    <n v="17923.18"/>
    <n v="6.34"/>
    <n v="1277"/>
    <n v="6921.34"/>
    <n v="5.42"/>
    <n v="1518"/>
    <n v="10823.34"/>
    <n v="7.13"/>
    <n v="10730"/>
    <n v="51860.22"/>
    <x v="1"/>
    <x v="4"/>
    <n v="4.8331985088536813"/>
    <s v="Product2"/>
    <x v="0"/>
    <s v="Decline Year"/>
  </r>
  <r>
    <n v="4039"/>
    <d v="2021-07-16T00:00:00"/>
    <x v="11"/>
    <x v="1"/>
    <x v="1"/>
    <n v="6318"/>
    <n v="20028.060000000001"/>
    <n v="3.17"/>
    <n v="1296"/>
    <n v="8216.64"/>
    <n v="6.34"/>
    <n v="888"/>
    <n v="4812.96"/>
    <n v="5.42"/>
    <n v="905"/>
    <n v="6452.65"/>
    <n v="7.13"/>
    <n v="9407"/>
    <n v="39510.31"/>
    <x v="1"/>
    <x v="5"/>
    <n v="4.2000967364728394"/>
    <s v="Product1"/>
    <x v="1"/>
    <s v="Decline Year"/>
  </r>
  <r>
    <n v="4040"/>
    <d v="2021-07-17T00:00:00"/>
    <x v="11"/>
    <x v="1"/>
    <x v="1"/>
    <n v="1849"/>
    <n v="5861.33"/>
    <n v="3.17"/>
    <n v="506"/>
    <n v="3208.04"/>
    <n v="6.34"/>
    <n v="4554"/>
    <n v="24682.68"/>
    <n v="5.42"/>
    <n v="1681"/>
    <n v="11985.53"/>
    <n v="7.1300000000000008"/>
    <n v="8590"/>
    <n v="45737.58"/>
    <x v="1"/>
    <x v="6"/>
    <n v="5.3245145518044241"/>
    <s v="Product3"/>
    <x v="0"/>
    <s v="Decline Year"/>
  </r>
  <r>
    <n v="4041"/>
    <d v="2021-07-18T00:00:00"/>
    <x v="11"/>
    <x v="1"/>
    <x v="1"/>
    <n v="1000"/>
    <n v="3170"/>
    <n v="3.17"/>
    <n v="894"/>
    <n v="5667.96"/>
    <n v="6.34"/>
    <n v="664"/>
    <n v="3598.88"/>
    <n v="5.42"/>
    <n v="1371"/>
    <n v="9775.23"/>
    <n v="7.13"/>
    <n v="3929"/>
    <n v="22212.07"/>
    <x v="1"/>
    <x v="0"/>
    <n v="5.6533647238483073"/>
    <s v="Product4"/>
    <x v="1"/>
    <s v="Decline Year"/>
  </r>
  <r>
    <n v="4042"/>
    <d v="2021-07-19T00:00:00"/>
    <x v="11"/>
    <x v="1"/>
    <x v="1"/>
    <n v="3862"/>
    <n v="12242.54"/>
    <n v="3.17"/>
    <n v="675"/>
    <n v="4279.5"/>
    <n v="6.34"/>
    <n v="3417"/>
    <n v="18520.14"/>
    <n v="5.42"/>
    <n v="1412"/>
    <n v="10067.56"/>
    <n v="7.13"/>
    <n v="9366"/>
    <n v="45109.74"/>
    <x v="1"/>
    <x v="1"/>
    <n v="4.8163292761050602"/>
    <s v="Product3"/>
    <x v="0"/>
    <s v="Decline Year"/>
  </r>
  <r>
    <n v="4043"/>
    <d v="2021-07-20T00:00:00"/>
    <x v="11"/>
    <x v="1"/>
    <x v="1"/>
    <n v="6655"/>
    <n v="21096.35"/>
    <n v="3.17"/>
    <n v="1077"/>
    <n v="6828.18"/>
    <n v="6.34"/>
    <n v="3811"/>
    <n v="20655.62"/>
    <n v="5.42"/>
    <n v="792"/>
    <n v="5646.96"/>
    <n v="7.13"/>
    <n v="12335"/>
    <n v="54227.11"/>
    <x v="1"/>
    <x v="2"/>
    <n v="4.3961986218078639"/>
    <s v="Product1"/>
    <x v="0"/>
    <s v="Decline Year"/>
  </r>
  <r>
    <n v="4044"/>
    <d v="2021-07-21T00:00:00"/>
    <x v="11"/>
    <x v="1"/>
    <x v="1"/>
    <n v="3960"/>
    <n v="12553.2"/>
    <n v="3.17"/>
    <n v="2801"/>
    <n v="17758.34"/>
    <n v="6.34"/>
    <n v="2971"/>
    <n v="16102.82"/>
    <n v="5.42"/>
    <n v="1428"/>
    <n v="10181.64"/>
    <n v="7.13"/>
    <n v="11160"/>
    <n v="56596"/>
    <x v="1"/>
    <x v="3"/>
    <n v="5.0713261648745522"/>
    <s v="Product2"/>
    <x v="0"/>
    <s v="Decline Year"/>
  </r>
  <r>
    <n v="4045"/>
    <d v="2021-07-22T00:00:00"/>
    <x v="11"/>
    <x v="1"/>
    <x v="1"/>
    <n v="4581"/>
    <n v="14521.77"/>
    <n v="3.17"/>
    <n v="955"/>
    <n v="6054.7"/>
    <n v="6.34"/>
    <n v="2467"/>
    <n v="13371.14"/>
    <n v="5.42"/>
    <n v="469"/>
    <n v="3343.97"/>
    <n v="7.13"/>
    <n v="8472"/>
    <n v="37291.58"/>
    <x v="1"/>
    <x v="4"/>
    <n v="4.4017445703493863"/>
    <s v="Product1"/>
    <x v="1"/>
    <s v="Decline Year"/>
  </r>
  <r>
    <n v="4046"/>
    <d v="2021-07-23T00:00:00"/>
    <x v="11"/>
    <x v="1"/>
    <x v="1"/>
    <n v="5183"/>
    <n v="16430.11"/>
    <n v="3.17"/>
    <n v="2651"/>
    <n v="16807.34"/>
    <n v="6.34"/>
    <n v="4038"/>
    <n v="21885.96"/>
    <n v="5.42"/>
    <n v="1178"/>
    <n v="8399.14"/>
    <n v="7.13"/>
    <n v="13050"/>
    <n v="63522.55"/>
    <x v="1"/>
    <x v="5"/>
    <n v="4.8676283524904216"/>
    <s v="Product3"/>
    <x v="0"/>
    <s v="Decline Year"/>
  </r>
  <r>
    <n v="4047"/>
    <d v="2021-07-24T00:00:00"/>
    <x v="11"/>
    <x v="1"/>
    <x v="1"/>
    <n v="6081"/>
    <n v="19276.77"/>
    <n v="3.17"/>
    <n v="3523"/>
    <n v="22335.82"/>
    <n v="6.34"/>
    <n v="2494"/>
    <n v="13517.48"/>
    <n v="5.42"/>
    <n v="1637"/>
    <n v="11671.81"/>
    <n v="7.13"/>
    <n v="13735"/>
    <n v="66801.88"/>
    <x v="1"/>
    <x v="6"/>
    <n v="4.8636243174372042"/>
    <s v="Product2"/>
    <x v="0"/>
    <s v="Decline Year"/>
  </r>
  <r>
    <n v="4048"/>
    <d v="2021-07-25T00:00:00"/>
    <x v="11"/>
    <x v="1"/>
    <x v="1"/>
    <n v="2907"/>
    <n v="9215.19"/>
    <n v="3.17"/>
    <n v="1403"/>
    <n v="8895.02"/>
    <n v="6.3400000000000007"/>
    <n v="2614"/>
    <n v="14167.88"/>
    <n v="5.42"/>
    <n v="1292"/>
    <n v="9211.9599999999991"/>
    <n v="7.129999999999999"/>
    <n v="8216"/>
    <n v="41490.050000000003"/>
    <x v="1"/>
    <x v="0"/>
    <n v="5.0499087147030188"/>
    <s v="Product3"/>
    <x v="0"/>
    <s v="Decline Year"/>
  </r>
  <r>
    <n v="4049"/>
    <d v="2021-07-26T00:00:00"/>
    <x v="11"/>
    <x v="1"/>
    <x v="1"/>
    <n v="6188"/>
    <n v="19615.96"/>
    <n v="3.17"/>
    <n v="588"/>
    <n v="3727.92"/>
    <n v="6.34"/>
    <n v="511"/>
    <n v="2769.62"/>
    <n v="5.42"/>
    <n v="1695"/>
    <n v="12085.35"/>
    <n v="7.13"/>
    <n v="8982"/>
    <n v="38198.85"/>
    <x v="1"/>
    <x v="1"/>
    <n v="4.2528223112892451"/>
    <s v="Product1"/>
    <x v="1"/>
    <s v="Decline Year"/>
  </r>
  <r>
    <n v="4050"/>
    <d v="2021-07-27T00:00:00"/>
    <x v="11"/>
    <x v="1"/>
    <x v="1"/>
    <n v="5757"/>
    <n v="18249.689999999999"/>
    <n v="3.17"/>
    <n v="3043"/>
    <n v="19292.62"/>
    <n v="6.34"/>
    <n v="573"/>
    <n v="3105.66"/>
    <n v="5.42"/>
    <n v="1248"/>
    <n v="8898.24"/>
    <n v="7.13"/>
    <n v="10621"/>
    <n v="49546.21"/>
    <x v="1"/>
    <x v="2"/>
    <n v="4.6649289144148387"/>
    <s v="Product2"/>
    <x v="0"/>
    <s v="Decline Year"/>
  </r>
  <r>
    <n v="4051"/>
    <d v="2021-07-28T00:00:00"/>
    <x v="11"/>
    <x v="1"/>
    <x v="1"/>
    <n v="4251"/>
    <n v="13475.67"/>
    <n v="3.17"/>
    <n v="1589"/>
    <n v="10074.26"/>
    <n v="6.34"/>
    <n v="1078"/>
    <n v="5842.76"/>
    <n v="5.42"/>
    <n v="627"/>
    <n v="4470.51"/>
    <n v="7.1300000000000008"/>
    <n v="7545"/>
    <n v="33863.199999999997"/>
    <x v="1"/>
    <x v="3"/>
    <n v="4.4881643472498336"/>
    <s v="Product1"/>
    <x v="1"/>
    <s v="Decline Year"/>
  </r>
  <r>
    <n v="4052"/>
    <d v="2021-07-29T00:00:00"/>
    <x v="11"/>
    <x v="1"/>
    <x v="1"/>
    <n v="2546"/>
    <n v="8070.82"/>
    <n v="3.17"/>
    <n v="3813"/>
    <n v="24174.42"/>
    <n v="6.34"/>
    <n v="2877"/>
    <n v="15593.34"/>
    <n v="5.42"/>
    <n v="1482"/>
    <n v="10566.66"/>
    <n v="7.13"/>
    <n v="10718"/>
    <n v="58405.24"/>
    <x v="1"/>
    <x v="4"/>
    <n v="5.4492666542265349"/>
    <s v="Product2"/>
    <x v="0"/>
    <s v="Decline Year"/>
  </r>
  <r>
    <n v="4053"/>
    <d v="2021-07-30T00:00:00"/>
    <x v="11"/>
    <x v="1"/>
    <x v="1"/>
    <n v="7453"/>
    <n v="23626.01"/>
    <n v="3.17"/>
    <n v="3249"/>
    <n v="20598.66"/>
    <n v="6.34"/>
    <n v="3045"/>
    <n v="16503.900000000001"/>
    <n v="5.4200000000000008"/>
    <n v="1746"/>
    <n v="12448.98"/>
    <n v="7.13"/>
    <n v="15493"/>
    <n v="73177.55"/>
    <x v="1"/>
    <x v="5"/>
    <n v="4.7232653456399669"/>
    <s v="Product1"/>
    <x v="2"/>
    <s v="Decline Year"/>
  </r>
  <r>
    <n v="4054"/>
    <d v="2021-07-31T00:00:00"/>
    <x v="11"/>
    <x v="1"/>
    <x v="1"/>
    <n v="294"/>
    <n v="931.98"/>
    <n v="3.17"/>
    <n v="2439"/>
    <n v="15463.26"/>
    <n v="6.34"/>
    <n v="3448"/>
    <n v="18688.16"/>
    <n v="5.42"/>
    <n v="1596"/>
    <n v="11379.48"/>
    <n v="7.13"/>
    <n v="7777"/>
    <n v="46462.879999999997"/>
    <x v="1"/>
    <x v="6"/>
    <n v="5.9743962967725341"/>
    <s v="Product3"/>
    <x v="0"/>
    <s v="Decline Year"/>
  </r>
  <r>
    <n v="4055"/>
    <d v="2021-08-01T00:00:00"/>
    <x v="11"/>
    <x v="2"/>
    <x v="2"/>
    <n v="2928"/>
    <n v="9281.76"/>
    <n v="3.17"/>
    <n v="1962"/>
    <n v="12439.08"/>
    <n v="6.34"/>
    <n v="5210"/>
    <n v="28238.2"/>
    <n v="5.42"/>
    <n v="1710"/>
    <n v="12192.3"/>
    <n v="7.13"/>
    <n v="11810"/>
    <n v="62151.34"/>
    <x v="1"/>
    <x v="0"/>
    <n v="5.2626028789161721"/>
    <s v="Product3"/>
    <x v="0"/>
    <s v="Decline Year"/>
  </r>
  <r>
    <n v="4056"/>
    <d v="2021-08-02T00:00:00"/>
    <x v="11"/>
    <x v="2"/>
    <x v="2"/>
    <n v="7184"/>
    <n v="22773.279999999999"/>
    <n v="3.17"/>
    <n v="647"/>
    <n v="4101.9799999999996"/>
    <n v="6.339999999999999"/>
    <n v="2069"/>
    <n v="11213.98"/>
    <n v="5.42"/>
    <n v="1336"/>
    <n v="9525.68"/>
    <n v="7.13"/>
    <n v="11236"/>
    <n v="47614.92"/>
    <x v="1"/>
    <x v="1"/>
    <n v="4.2377109291562833"/>
    <s v="Product1"/>
    <x v="0"/>
    <s v="Decline Year"/>
  </r>
  <r>
    <n v="4057"/>
    <d v="2021-08-03T00:00:00"/>
    <x v="11"/>
    <x v="2"/>
    <x v="2"/>
    <n v="4761"/>
    <n v="15092.37"/>
    <n v="3.17"/>
    <n v="1727"/>
    <n v="10949.18"/>
    <n v="6.34"/>
    <n v="3744"/>
    <n v="20292.48"/>
    <n v="5.42"/>
    <n v="1556"/>
    <n v="11094.28"/>
    <n v="7.1300000000000008"/>
    <n v="11788"/>
    <n v="57428.31"/>
    <x v="1"/>
    <x v="2"/>
    <n v="4.8717602646759417"/>
    <s v="Product3"/>
    <x v="0"/>
    <s v="Decline Year"/>
  </r>
  <r>
    <n v="4058"/>
    <d v="2021-08-04T00:00:00"/>
    <x v="11"/>
    <x v="2"/>
    <x v="2"/>
    <n v="1596"/>
    <n v="5059.32"/>
    <n v="3.17"/>
    <n v="3633"/>
    <n v="23033.22"/>
    <n v="6.3400000000000007"/>
    <n v="2954"/>
    <n v="16010.68"/>
    <n v="5.42"/>
    <n v="369"/>
    <n v="2630.97"/>
    <n v="7.13"/>
    <n v="8552"/>
    <n v="46734.19"/>
    <x v="1"/>
    <x v="3"/>
    <n v="5.4647088400374182"/>
    <s v="Product2"/>
    <x v="0"/>
    <s v="Decline Year"/>
  </r>
  <r>
    <n v="4059"/>
    <d v="2021-08-05T00:00:00"/>
    <x v="11"/>
    <x v="2"/>
    <x v="2"/>
    <n v="4062"/>
    <n v="12876.54"/>
    <n v="3.17"/>
    <n v="1098"/>
    <n v="6961.32"/>
    <n v="6.34"/>
    <n v="4384"/>
    <n v="23761.279999999999"/>
    <n v="5.42"/>
    <n v="1739"/>
    <n v="12399.07"/>
    <n v="7.13"/>
    <n v="11283"/>
    <n v="55998.21"/>
    <x v="1"/>
    <x v="4"/>
    <n v="4.9630603562882207"/>
    <s v="Product3"/>
    <x v="0"/>
    <s v="Decline Year"/>
  </r>
  <r>
    <n v="4060"/>
    <d v="2021-08-06T00:00:00"/>
    <x v="11"/>
    <x v="2"/>
    <x v="2"/>
    <n v="3967"/>
    <n v="12575.39"/>
    <n v="3.17"/>
    <n v="972"/>
    <n v="6162.48"/>
    <n v="6.34"/>
    <n v="5210"/>
    <n v="28238.2"/>
    <n v="5.42"/>
    <n v="1181"/>
    <n v="8420.5300000000007"/>
    <n v="7.1300000000000008"/>
    <n v="11330"/>
    <n v="55396.6"/>
    <x v="1"/>
    <x v="5"/>
    <n v="4.8893733451015002"/>
    <s v="Product3"/>
    <x v="0"/>
    <s v="Decline Year"/>
  </r>
  <r>
    <n v="4061"/>
    <d v="2021-08-07T00:00:00"/>
    <x v="11"/>
    <x v="2"/>
    <x v="2"/>
    <n v="4714"/>
    <n v="14943.38"/>
    <n v="3.17"/>
    <n v="1011"/>
    <n v="6409.74"/>
    <n v="6.34"/>
    <n v="593"/>
    <n v="3214.06"/>
    <n v="5.42"/>
    <n v="936"/>
    <n v="6673.68"/>
    <n v="7.13"/>
    <n v="7254"/>
    <n v="31240.86"/>
    <x v="1"/>
    <x v="6"/>
    <n v="4.3067080231596364"/>
    <s v="Product1"/>
    <x v="1"/>
    <s v="Decline Year"/>
  </r>
  <r>
    <n v="4062"/>
    <d v="2021-08-08T00:00:00"/>
    <x v="11"/>
    <x v="2"/>
    <x v="2"/>
    <n v="7539"/>
    <n v="23898.63"/>
    <n v="3.17"/>
    <n v="1323"/>
    <n v="8387.82"/>
    <n v="6.34"/>
    <n v="4203"/>
    <n v="22780.26"/>
    <n v="5.42"/>
    <n v="802"/>
    <n v="5718.26"/>
    <n v="7.13"/>
    <n v="13867"/>
    <n v="60784.97"/>
    <x v="1"/>
    <x v="0"/>
    <n v="4.383426119564434"/>
    <s v="Product1"/>
    <x v="0"/>
    <s v="Decline Year"/>
  </r>
  <r>
    <n v="4063"/>
    <d v="2021-08-09T00:00:00"/>
    <x v="11"/>
    <x v="2"/>
    <x v="2"/>
    <n v="5383"/>
    <n v="17064.11"/>
    <n v="3.17"/>
    <n v="3207"/>
    <n v="20332.38"/>
    <n v="6.3400000000000007"/>
    <n v="3549"/>
    <n v="19235.580000000002"/>
    <n v="5.4200000000000008"/>
    <n v="928"/>
    <n v="6616.64"/>
    <n v="7.1300000000000008"/>
    <n v="13067"/>
    <n v="63248.71"/>
    <x v="1"/>
    <x v="1"/>
    <n v="4.8403390219637252"/>
    <s v="Product2"/>
    <x v="0"/>
    <s v="Decline Year"/>
  </r>
  <r>
    <n v="4064"/>
    <d v="2021-08-10T00:00:00"/>
    <x v="11"/>
    <x v="2"/>
    <x v="2"/>
    <n v="1942"/>
    <n v="6156.14"/>
    <n v="3.17"/>
    <n v="3794"/>
    <n v="24053.96"/>
    <n v="6.34"/>
    <n v="3733"/>
    <n v="20232.86"/>
    <n v="5.42"/>
    <n v="822"/>
    <n v="5860.86"/>
    <n v="7.13"/>
    <n v="10291"/>
    <n v="56303.82"/>
    <x v="1"/>
    <x v="2"/>
    <n v="5.4711709260518901"/>
    <s v="Product2"/>
    <x v="0"/>
    <s v="Decline Year"/>
  </r>
  <r>
    <n v="4065"/>
    <d v="2021-08-11T00:00:00"/>
    <x v="11"/>
    <x v="2"/>
    <x v="2"/>
    <n v="1162"/>
    <n v="3683.54"/>
    <n v="3.17"/>
    <n v="2312"/>
    <n v="14658.08"/>
    <n v="6.34"/>
    <n v="5995"/>
    <n v="32492.9"/>
    <n v="5.42"/>
    <n v="1670"/>
    <n v="11907.1"/>
    <n v="7.13"/>
    <n v="11139"/>
    <n v="62741.62"/>
    <x v="1"/>
    <x v="3"/>
    <n v="5.6326079540353717"/>
    <s v="Product3"/>
    <x v="0"/>
    <s v="Decline Year"/>
  </r>
  <r>
    <n v="4066"/>
    <d v="2021-08-12T00:00:00"/>
    <x v="11"/>
    <x v="2"/>
    <x v="2"/>
    <n v="3643"/>
    <n v="11548.31"/>
    <n v="3.17"/>
    <n v="2434"/>
    <n v="15431.56"/>
    <n v="6.34"/>
    <n v="3887"/>
    <n v="21067.54"/>
    <n v="5.42"/>
    <n v="625"/>
    <n v="4456.25"/>
    <n v="7.13"/>
    <n v="10589"/>
    <n v="52503.66"/>
    <x v="1"/>
    <x v="4"/>
    <n v="4.9583208990461802"/>
    <s v="Product3"/>
    <x v="0"/>
    <s v="Decline Year"/>
  </r>
  <r>
    <n v="4067"/>
    <d v="2021-08-13T00:00:00"/>
    <x v="11"/>
    <x v="2"/>
    <x v="2"/>
    <n v="3498"/>
    <n v="11088.66"/>
    <n v="3.17"/>
    <n v="2330"/>
    <n v="14772.2"/>
    <n v="6.3400000000000007"/>
    <n v="1406"/>
    <n v="7620.52"/>
    <n v="5.42"/>
    <n v="578"/>
    <n v="4121.1400000000003"/>
    <n v="7.1300000000000008"/>
    <n v="7812"/>
    <n v="37602.519999999997"/>
    <x v="1"/>
    <x v="5"/>
    <n v="4.813430619559651"/>
    <s v="Product2"/>
    <x v="1"/>
    <s v="Decline Year"/>
  </r>
  <r>
    <n v="4068"/>
    <d v="2021-08-14T00:00:00"/>
    <x v="11"/>
    <x v="2"/>
    <x v="2"/>
    <n v="1597"/>
    <n v="5062.49"/>
    <n v="3.17"/>
    <n v="2519"/>
    <n v="15970.46"/>
    <n v="6.34"/>
    <n v="342"/>
    <n v="1853.64"/>
    <n v="5.42"/>
    <n v="836"/>
    <n v="5960.68"/>
    <n v="7.1300000000000008"/>
    <n v="5294"/>
    <n v="28847.27"/>
    <x v="1"/>
    <x v="6"/>
    <n v="5.4490498677748391"/>
    <s v="Product2"/>
    <x v="1"/>
    <s v="Decline Year"/>
  </r>
  <r>
    <n v="4069"/>
    <d v="2021-08-15T00:00:00"/>
    <x v="11"/>
    <x v="2"/>
    <x v="2"/>
    <n v="7884"/>
    <n v="24992.28"/>
    <n v="3.17"/>
    <n v="1542"/>
    <n v="9776.2800000000007"/>
    <n v="6.3400000000000007"/>
    <n v="5166"/>
    <n v="27999.72"/>
    <n v="5.42"/>
    <n v="898"/>
    <n v="6402.74"/>
    <n v="7.13"/>
    <n v="15490"/>
    <n v="69171.02"/>
    <x v="1"/>
    <x v="0"/>
    <n v="4.4655274370561653"/>
    <s v="Product3"/>
    <x v="0"/>
    <s v="Decline Year"/>
  </r>
  <r>
    <n v="4070"/>
    <d v="2021-08-16T00:00:00"/>
    <x v="11"/>
    <x v="2"/>
    <x v="2"/>
    <n v="668"/>
    <n v="2117.56"/>
    <n v="3.17"/>
    <n v="462"/>
    <n v="2929.08"/>
    <n v="6.34"/>
    <n v="4334"/>
    <n v="23490.28"/>
    <n v="5.42"/>
    <n v="1778"/>
    <n v="12677.14"/>
    <n v="7.13"/>
    <n v="7242"/>
    <n v="41214.06"/>
    <x v="1"/>
    <x v="1"/>
    <n v="5.6909776304888151"/>
    <s v="Product3"/>
    <x v="0"/>
    <s v="Decline Year"/>
  </r>
  <r>
    <n v="4071"/>
    <d v="2021-08-17T00:00:00"/>
    <x v="11"/>
    <x v="2"/>
    <x v="2"/>
    <n v="7985"/>
    <n v="25312.45"/>
    <n v="3.17"/>
    <n v="3366"/>
    <n v="21340.44"/>
    <n v="6.34"/>
    <n v="2883"/>
    <n v="15625.86"/>
    <n v="5.42"/>
    <n v="477"/>
    <n v="3401.01"/>
    <n v="7.1300000000000008"/>
    <n v="14711"/>
    <n v="65679.759999999995"/>
    <x v="1"/>
    <x v="2"/>
    <n v="4.4646699748487526"/>
    <s v="Product1"/>
    <x v="0"/>
    <s v="Decline Year"/>
  </r>
  <r>
    <n v="4072"/>
    <d v="2021-08-18T00:00:00"/>
    <x v="11"/>
    <x v="2"/>
    <x v="2"/>
    <n v="3809"/>
    <n v="12074.53"/>
    <n v="3.17"/>
    <n v="3946"/>
    <n v="25017.64"/>
    <n v="6.34"/>
    <n v="4588"/>
    <n v="24866.959999999999"/>
    <n v="5.42"/>
    <n v="1131"/>
    <n v="8064.03"/>
    <n v="7.13"/>
    <n v="13474"/>
    <n v="70023.16"/>
    <x v="1"/>
    <x v="3"/>
    <n v="5.1969096036811644"/>
    <s v="Product2"/>
    <x v="2"/>
    <s v="Decline Year"/>
  </r>
  <r>
    <n v="4073"/>
    <d v="2021-08-19T00:00:00"/>
    <x v="11"/>
    <x v="2"/>
    <x v="2"/>
    <n v="1273"/>
    <n v="4035.41"/>
    <n v="3.17"/>
    <n v="1476"/>
    <n v="9357.84"/>
    <n v="6.34"/>
    <n v="2029"/>
    <n v="10997.18"/>
    <n v="5.42"/>
    <n v="1091"/>
    <n v="7778.83"/>
    <n v="7.13"/>
    <n v="5869"/>
    <n v="32169.26"/>
    <x v="1"/>
    <x v="4"/>
    <n v="5.4812165615948203"/>
    <s v="Product3"/>
    <x v="1"/>
    <s v="Decline Year"/>
  </r>
  <r>
    <n v="4074"/>
    <d v="2021-08-20T00:00:00"/>
    <x v="11"/>
    <x v="2"/>
    <x v="2"/>
    <n v="6975"/>
    <n v="22110.75"/>
    <n v="3.17"/>
    <n v="821"/>
    <n v="5205.1400000000003"/>
    <n v="6.3400000000000007"/>
    <n v="628"/>
    <n v="3403.76"/>
    <n v="5.42"/>
    <n v="577"/>
    <n v="4114.01"/>
    <n v="7.1300000000000008"/>
    <n v="9001"/>
    <n v="34833.660000000003"/>
    <x v="1"/>
    <x v="5"/>
    <n v="3.8699766692589717"/>
    <s v="Product1"/>
    <x v="1"/>
    <s v="Decline Year"/>
  </r>
  <r>
    <n v="4075"/>
    <d v="2021-08-21T00:00:00"/>
    <x v="11"/>
    <x v="2"/>
    <x v="2"/>
    <n v="7777"/>
    <n v="24653.09"/>
    <n v="3.17"/>
    <n v="3969"/>
    <n v="25163.46"/>
    <n v="6.34"/>
    <n v="3111"/>
    <n v="16861.62"/>
    <n v="5.42"/>
    <n v="425"/>
    <n v="3030.25"/>
    <n v="7.13"/>
    <n v="15282"/>
    <n v="69708.42"/>
    <x v="1"/>
    <x v="6"/>
    <n v="4.5614723203769136"/>
    <s v="Product2"/>
    <x v="0"/>
    <s v="Decline Year"/>
  </r>
  <r>
    <n v="4076"/>
    <d v="2021-08-22T00:00:00"/>
    <x v="11"/>
    <x v="2"/>
    <x v="2"/>
    <n v="6133"/>
    <n v="19441.61"/>
    <n v="3.17"/>
    <n v="1165"/>
    <n v="7386.1"/>
    <n v="6.3400000000000007"/>
    <n v="2505"/>
    <n v="13577.1"/>
    <n v="5.42"/>
    <n v="840"/>
    <n v="5989.2"/>
    <n v="7.13"/>
    <n v="10643"/>
    <n v="46394.01"/>
    <x v="1"/>
    <x v="0"/>
    <n v="4.359110213285728"/>
    <s v="Product1"/>
    <x v="0"/>
    <s v="Decline Year"/>
  </r>
  <r>
    <n v="4077"/>
    <d v="2021-08-23T00:00:00"/>
    <x v="11"/>
    <x v="2"/>
    <x v="2"/>
    <n v="1176"/>
    <n v="3727.92"/>
    <n v="3.17"/>
    <n v="3693"/>
    <n v="23413.62"/>
    <n v="6.34"/>
    <n v="3434"/>
    <n v="18612.28"/>
    <n v="5.42"/>
    <n v="688"/>
    <n v="4905.4399999999996"/>
    <n v="7.129999999999999"/>
    <n v="8991"/>
    <n v="50659.26"/>
    <x v="1"/>
    <x v="1"/>
    <n v="5.6344411077744416"/>
    <s v="Product2"/>
    <x v="0"/>
    <s v="Decline Year"/>
  </r>
  <r>
    <n v="4078"/>
    <d v="2021-08-24T00:00:00"/>
    <x v="11"/>
    <x v="2"/>
    <x v="2"/>
    <n v="354"/>
    <n v="1122.18"/>
    <n v="3.17"/>
    <n v="2001"/>
    <n v="12686.34"/>
    <n v="6.34"/>
    <n v="3316"/>
    <n v="17972.72"/>
    <n v="5.42"/>
    <n v="1887"/>
    <n v="13454.31"/>
    <n v="7.13"/>
    <n v="7558"/>
    <n v="45235.55"/>
    <x v="1"/>
    <x v="2"/>
    <n v="5.9851217253241602"/>
    <s v="Product3"/>
    <x v="0"/>
    <s v="Decline Year"/>
  </r>
  <r>
    <n v="4079"/>
    <d v="2021-08-25T00:00:00"/>
    <x v="11"/>
    <x v="2"/>
    <x v="2"/>
    <n v="629"/>
    <n v="1993.93"/>
    <n v="3.17"/>
    <n v="2712"/>
    <n v="17194.080000000002"/>
    <n v="6.3400000000000007"/>
    <n v="3640"/>
    <n v="19728.8"/>
    <n v="5.42"/>
    <n v="595"/>
    <n v="4242.3500000000004"/>
    <n v="7.1300000000000008"/>
    <n v="7576"/>
    <n v="43159.16"/>
    <x v="1"/>
    <x v="3"/>
    <n v="5.6968268215417108"/>
    <s v="Product3"/>
    <x v="0"/>
    <s v="Decline Year"/>
  </r>
  <r>
    <n v="4080"/>
    <d v="2021-08-26T00:00:00"/>
    <x v="11"/>
    <x v="2"/>
    <x v="2"/>
    <n v="7671"/>
    <n v="24317.07"/>
    <n v="3.17"/>
    <n v="723"/>
    <n v="4583.82"/>
    <n v="6.34"/>
    <n v="4446"/>
    <n v="24097.32"/>
    <n v="5.42"/>
    <n v="1262"/>
    <n v="8998.06"/>
    <n v="7.13"/>
    <n v="14102"/>
    <n v="61996.27"/>
    <x v="1"/>
    <x v="4"/>
    <n v="4.3962749964544034"/>
    <s v="Product1"/>
    <x v="0"/>
    <s v="Decline Year"/>
  </r>
  <r>
    <n v="4081"/>
    <d v="2021-08-27T00:00:00"/>
    <x v="11"/>
    <x v="2"/>
    <x v="2"/>
    <n v="1582"/>
    <n v="5014.9399999999996"/>
    <n v="3.17"/>
    <n v="994"/>
    <n v="6301.96"/>
    <n v="6.34"/>
    <n v="1159"/>
    <n v="6281.78"/>
    <n v="5.42"/>
    <n v="317"/>
    <n v="2260.21"/>
    <n v="7.13"/>
    <n v="4052"/>
    <n v="19858.89"/>
    <x v="1"/>
    <x v="5"/>
    <n v="4.901009378084896"/>
    <s v="Product2"/>
    <x v="1"/>
    <s v="Decline Year"/>
  </r>
  <r>
    <n v="4082"/>
    <d v="2021-08-28T00:00:00"/>
    <x v="11"/>
    <x v="2"/>
    <x v="2"/>
    <n v="356"/>
    <n v="1128.52"/>
    <n v="3.17"/>
    <n v="388"/>
    <n v="2459.92"/>
    <n v="6.34"/>
    <n v="4278"/>
    <n v="23186.76"/>
    <n v="5.42"/>
    <n v="1160"/>
    <n v="8270.7999999999993"/>
    <n v="7.129999999999999"/>
    <n v="6182"/>
    <n v="35046"/>
    <x v="1"/>
    <x v="6"/>
    <n v="5.6690391459074734"/>
    <s v="Product3"/>
    <x v="1"/>
    <s v="Decline Year"/>
  </r>
  <r>
    <n v="4083"/>
    <d v="2021-08-29T00:00:00"/>
    <x v="11"/>
    <x v="2"/>
    <x v="2"/>
    <n v="667"/>
    <n v="2114.39"/>
    <n v="3.17"/>
    <n v="321"/>
    <n v="2035.14"/>
    <n v="6.3400000000000007"/>
    <n v="4834"/>
    <n v="26200.28"/>
    <n v="5.42"/>
    <n v="926"/>
    <n v="6602.38"/>
    <n v="7.13"/>
    <n v="6748"/>
    <n v="36952.19"/>
    <x v="1"/>
    <x v="0"/>
    <n v="5.4760210432720813"/>
    <s v="Product3"/>
    <x v="1"/>
    <s v="Decline Year"/>
  </r>
  <r>
    <n v="4084"/>
    <d v="2021-08-31T00:00:00"/>
    <x v="11"/>
    <x v="2"/>
    <x v="2"/>
    <n v="1690"/>
    <n v="5357.3"/>
    <n v="3.17"/>
    <n v="1730"/>
    <n v="10968.2"/>
    <n v="6.3400000000000007"/>
    <n v="3154"/>
    <n v="17094.68"/>
    <n v="5.42"/>
    <n v="1130"/>
    <n v="8056.9"/>
    <n v="7.13"/>
    <n v="7704"/>
    <n v="41477.08"/>
    <x v="1"/>
    <x v="2"/>
    <n v="5.3838369678089304"/>
    <s v="Product3"/>
    <x v="0"/>
    <s v="Decline Year"/>
  </r>
  <r>
    <n v="4085"/>
    <d v="2021-09-01T00:00:00"/>
    <x v="11"/>
    <x v="3"/>
    <x v="3"/>
    <n v="1648"/>
    <n v="5224.16"/>
    <n v="3.17"/>
    <n v="3043"/>
    <n v="19292.62"/>
    <n v="6.34"/>
    <n v="4235"/>
    <n v="22953.7"/>
    <n v="5.42"/>
    <n v="1062"/>
    <n v="7572.06"/>
    <n v="7.1300000000000008"/>
    <n v="9988"/>
    <n v="55042.54"/>
    <x v="1"/>
    <x v="3"/>
    <n v="5.510867040448538"/>
    <s v="Product3"/>
    <x v="0"/>
    <s v="Decline Year"/>
  </r>
  <r>
    <n v="4086"/>
    <d v="2021-09-02T00:00:00"/>
    <x v="11"/>
    <x v="3"/>
    <x v="3"/>
    <n v="7770"/>
    <n v="24630.9"/>
    <n v="3.17"/>
    <n v="2732"/>
    <n v="17320.88"/>
    <n v="6.3400000000000007"/>
    <n v="1155"/>
    <n v="6260.1"/>
    <n v="5.42"/>
    <n v="758"/>
    <n v="5404.54"/>
    <n v="7.13"/>
    <n v="12415"/>
    <n v="53616.42"/>
    <x v="1"/>
    <x v="4"/>
    <n v="4.3186806282722507"/>
    <s v="Product1"/>
    <x v="0"/>
    <s v="Decline Year"/>
  </r>
  <r>
    <n v="4087"/>
    <d v="2021-09-03T00:00:00"/>
    <x v="11"/>
    <x v="3"/>
    <x v="3"/>
    <n v="7492"/>
    <n v="23749.64"/>
    <n v="3.17"/>
    <n v="632"/>
    <n v="4006.88"/>
    <n v="6.34"/>
    <n v="4915"/>
    <n v="26639.3"/>
    <n v="5.42"/>
    <n v="681"/>
    <n v="4855.53"/>
    <n v="7.13"/>
    <n v="13720"/>
    <n v="59251.35"/>
    <x v="1"/>
    <x v="5"/>
    <n v="4.3186115160349852"/>
    <s v="Product3"/>
    <x v="0"/>
    <s v="Decline Year"/>
  </r>
  <r>
    <n v="4088"/>
    <d v="2021-09-04T00:00:00"/>
    <x v="11"/>
    <x v="3"/>
    <x v="3"/>
    <n v="3545"/>
    <n v="11237.65"/>
    <n v="3.17"/>
    <n v="2759"/>
    <n v="17492.060000000001"/>
    <n v="6.3400000000000007"/>
    <n v="333"/>
    <n v="1804.86"/>
    <n v="5.42"/>
    <n v="486"/>
    <n v="3465.18"/>
    <n v="7.13"/>
    <n v="7123"/>
    <n v="33999.75"/>
    <x v="1"/>
    <x v="6"/>
    <n v="4.7732345921662223"/>
    <s v="Product2"/>
    <x v="1"/>
    <s v="Decline Year"/>
  </r>
  <r>
    <n v="4089"/>
    <d v="2021-09-05T00:00:00"/>
    <x v="11"/>
    <x v="3"/>
    <x v="3"/>
    <n v="7758"/>
    <n v="24592.86"/>
    <n v="3.17"/>
    <n v="2444"/>
    <n v="15494.96"/>
    <n v="6.34"/>
    <n v="5283"/>
    <n v="28633.86"/>
    <n v="5.42"/>
    <n v="1735"/>
    <n v="12370.55"/>
    <n v="7.13"/>
    <n v="17220"/>
    <n v="81092.23"/>
    <x v="1"/>
    <x v="0"/>
    <n v="4.7091887340301968"/>
    <s v="Product3"/>
    <x v="2"/>
    <s v="Decline Year"/>
  </r>
  <r>
    <n v="4090"/>
    <d v="2021-09-06T00:00:00"/>
    <x v="11"/>
    <x v="3"/>
    <x v="3"/>
    <n v="849"/>
    <n v="2691.33"/>
    <n v="3.17"/>
    <n v="3947"/>
    <n v="25023.98"/>
    <n v="6.34"/>
    <n v="5175"/>
    <n v="28048.5"/>
    <n v="5.42"/>
    <n v="1732"/>
    <n v="12349.16"/>
    <n v="7.13"/>
    <n v="11703"/>
    <n v="68112.97"/>
    <x v="1"/>
    <x v="1"/>
    <n v="5.8201290267452794"/>
    <s v="Product3"/>
    <x v="0"/>
    <s v="Decline Year"/>
  </r>
  <r>
    <n v="4091"/>
    <d v="2021-09-07T00:00:00"/>
    <x v="11"/>
    <x v="3"/>
    <x v="3"/>
    <n v="2201"/>
    <n v="6977.17"/>
    <n v="3.17"/>
    <n v="3338"/>
    <n v="21162.92"/>
    <n v="6.34"/>
    <n v="5843"/>
    <n v="31669.06"/>
    <n v="5.42"/>
    <n v="1719"/>
    <n v="12256.47"/>
    <n v="7.13"/>
    <n v="13101"/>
    <n v="72065.62"/>
    <x v="1"/>
    <x v="2"/>
    <n v="5.5007724601175481"/>
    <s v="Product3"/>
    <x v="2"/>
    <s v="Decline Year"/>
  </r>
  <r>
    <n v="4092"/>
    <d v="2021-09-08T00:00:00"/>
    <x v="11"/>
    <x v="3"/>
    <x v="3"/>
    <n v="6721"/>
    <n v="21305.57"/>
    <n v="3.17"/>
    <n v="3006"/>
    <n v="19058.04"/>
    <n v="6.34"/>
    <n v="4287"/>
    <n v="23235.54"/>
    <n v="5.42"/>
    <n v="1149"/>
    <n v="8192.3700000000008"/>
    <n v="7.1300000000000008"/>
    <n v="15163"/>
    <n v="71791.520000000004"/>
    <x v="1"/>
    <x v="3"/>
    <n v="4.734651454197718"/>
    <s v="Product3"/>
    <x v="2"/>
    <s v="Decline Year"/>
  </r>
  <r>
    <n v="4093"/>
    <d v="2021-09-09T00:00:00"/>
    <x v="11"/>
    <x v="3"/>
    <x v="3"/>
    <n v="2008"/>
    <n v="6365.36"/>
    <n v="3.17"/>
    <n v="2710"/>
    <n v="17181.400000000001"/>
    <n v="6.3400000000000007"/>
    <n v="1052"/>
    <n v="5701.84"/>
    <n v="5.42"/>
    <n v="1603"/>
    <n v="11429.39"/>
    <n v="7.13"/>
    <n v="7373"/>
    <n v="40677.99"/>
    <x v="1"/>
    <x v="4"/>
    <n v="5.5171558388715578"/>
    <s v="Product2"/>
    <x v="0"/>
    <s v="Decline Year"/>
  </r>
  <r>
    <n v="4094"/>
    <d v="2021-09-10T00:00:00"/>
    <x v="11"/>
    <x v="3"/>
    <x v="3"/>
    <n v="679"/>
    <n v="2152.4299999999998"/>
    <n v="3.17"/>
    <n v="2283"/>
    <n v="14474.22"/>
    <n v="6.34"/>
    <n v="1302"/>
    <n v="7056.84"/>
    <n v="5.42"/>
    <n v="1303"/>
    <n v="9290.39"/>
    <n v="7.13"/>
    <n v="5567"/>
    <n v="32973.879999999997"/>
    <x v="1"/>
    <x v="5"/>
    <n v="5.9230968205496675"/>
    <s v="Product2"/>
    <x v="1"/>
    <s v="Decline Year"/>
  </r>
  <r>
    <n v="4095"/>
    <d v="2021-09-11T00:00:00"/>
    <x v="11"/>
    <x v="3"/>
    <x v="3"/>
    <n v="6812"/>
    <n v="21594.04"/>
    <n v="3.17"/>
    <n v="3630"/>
    <n v="23014.2"/>
    <n v="6.34"/>
    <n v="5342"/>
    <n v="28953.64"/>
    <n v="5.42"/>
    <n v="1581"/>
    <n v="11272.53"/>
    <n v="7.1300000000000008"/>
    <n v="17365"/>
    <n v="84834.41"/>
    <x v="1"/>
    <x v="6"/>
    <n v="4.8853676936366259"/>
    <s v="Product3"/>
    <x v="2"/>
    <s v="Decline Year"/>
  </r>
  <r>
    <n v="4096"/>
    <d v="2021-09-12T00:00:00"/>
    <x v="11"/>
    <x v="3"/>
    <x v="3"/>
    <n v="1191"/>
    <n v="3775.47"/>
    <n v="3.17"/>
    <n v="1446"/>
    <n v="9167.64"/>
    <n v="6.34"/>
    <n v="3690"/>
    <n v="19999.8"/>
    <n v="5.42"/>
    <n v="1042"/>
    <n v="7429.46"/>
    <n v="7.13"/>
    <n v="7369"/>
    <n v="40372.370000000003"/>
    <x v="1"/>
    <x v="0"/>
    <n v="5.478676889672955"/>
    <s v="Product3"/>
    <x v="0"/>
    <s v="Decline Year"/>
  </r>
  <r>
    <n v="4097"/>
    <d v="2021-09-13T00:00:00"/>
    <x v="11"/>
    <x v="3"/>
    <x v="3"/>
    <n v="800"/>
    <n v="2536"/>
    <n v="3.17"/>
    <n v="1533"/>
    <n v="9719.2199999999993"/>
    <n v="6.34"/>
    <n v="1168"/>
    <n v="6330.56"/>
    <n v="5.42"/>
    <n v="1102"/>
    <n v="7857.26"/>
    <n v="7.13"/>
    <n v="4603"/>
    <n v="26443.040000000001"/>
    <x v="1"/>
    <x v="1"/>
    <n v="5.7447403867043239"/>
    <s v="Product2"/>
    <x v="1"/>
    <s v="Decline Year"/>
  </r>
  <r>
    <n v="4098"/>
    <d v="2021-09-14T00:00:00"/>
    <x v="11"/>
    <x v="3"/>
    <x v="3"/>
    <n v="7447"/>
    <n v="23606.99"/>
    <n v="3.17"/>
    <n v="1329"/>
    <n v="8425.86"/>
    <n v="6.3400000000000007"/>
    <n v="2607"/>
    <n v="14129.94"/>
    <n v="5.42"/>
    <n v="412"/>
    <n v="2937.56"/>
    <n v="7.13"/>
    <n v="11795"/>
    <n v="49100.35"/>
    <x v="1"/>
    <x v="2"/>
    <n v="4.162810512929207"/>
    <s v="Product1"/>
    <x v="0"/>
    <s v="Decline Year"/>
  </r>
  <r>
    <n v="4099"/>
    <d v="2021-09-15T00:00:00"/>
    <x v="11"/>
    <x v="3"/>
    <x v="3"/>
    <n v="742"/>
    <n v="2352.14"/>
    <n v="3.17"/>
    <n v="3840"/>
    <n v="24345.599999999999"/>
    <n v="6.34"/>
    <n v="5352"/>
    <n v="29007.84"/>
    <n v="5.42"/>
    <n v="1249"/>
    <n v="8905.3700000000008"/>
    <n v="7.1300000000000008"/>
    <n v="11183"/>
    <n v="64610.95"/>
    <x v="1"/>
    <x v="3"/>
    <n v="5.7776043995350079"/>
    <s v="Product3"/>
    <x v="0"/>
    <s v="Decline Year"/>
  </r>
  <r>
    <n v="4100"/>
    <d v="2021-09-16T00:00:00"/>
    <x v="11"/>
    <x v="3"/>
    <x v="3"/>
    <n v="2495"/>
    <n v="7909.15"/>
    <n v="3.17"/>
    <n v="611"/>
    <n v="3873.74"/>
    <n v="6.34"/>
    <n v="5054"/>
    <n v="27392.68"/>
    <n v="5.42"/>
    <n v="285"/>
    <n v="2032.05"/>
    <n v="7.13"/>
    <n v="8445"/>
    <n v="41207.620000000003"/>
    <x v="1"/>
    <x v="4"/>
    <n v="4.8795287152161047"/>
    <s v="Product3"/>
    <x v="0"/>
    <s v="Decline Year"/>
  </r>
  <r>
    <n v="4101"/>
    <d v="2021-09-17T00:00:00"/>
    <x v="11"/>
    <x v="3"/>
    <x v="3"/>
    <n v="4608"/>
    <n v="14607.36"/>
    <n v="3.17"/>
    <n v="3041"/>
    <n v="19279.939999999999"/>
    <n v="6.34"/>
    <n v="343"/>
    <n v="1859.06"/>
    <n v="5.42"/>
    <n v="1366"/>
    <n v="9739.58"/>
    <n v="7.13"/>
    <n v="9358"/>
    <n v="45485.94"/>
    <x v="1"/>
    <x v="5"/>
    <n v="4.8606475742680066"/>
    <s v="Product2"/>
    <x v="0"/>
    <s v="Decline Year"/>
  </r>
  <r>
    <n v="4102"/>
    <d v="2021-09-18T00:00:00"/>
    <x v="11"/>
    <x v="3"/>
    <x v="3"/>
    <n v="1302"/>
    <n v="4127.34"/>
    <n v="3.17"/>
    <n v="1005"/>
    <n v="6371.7"/>
    <n v="6.34"/>
    <n v="3356"/>
    <n v="18189.52"/>
    <n v="5.42"/>
    <n v="1430"/>
    <n v="10195.9"/>
    <n v="7.13"/>
    <n v="7093"/>
    <n v="38884.46"/>
    <x v="1"/>
    <x v="6"/>
    <n v="5.482089383899619"/>
    <s v="Product3"/>
    <x v="1"/>
    <s v="Decline Year"/>
  </r>
  <r>
    <n v="4103"/>
    <d v="2021-09-19T00:00:00"/>
    <x v="11"/>
    <x v="3"/>
    <x v="3"/>
    <n v="3754"/>
    <n v="11900.18"/>
    <n v="3.17"/>
    <n v="3880"/>
    <n v="24599.200000000001"/>
    <n v="6.34"/>
    <n v="5602"/>
    <n v="30362.84"/>
    <n v="5.42"/>
    <n v="591"/>
    <n v="4213.83"/>
    <n v="7.13"/>
    <n v="13827"/>
    <n v="71076.05"/>
    <x v="1"/>
    <x v="0"/>
    <n v="5.1403811383524989"/>
    <s v="Product3"/>
    <x v="2"/>
    <s v="Decline Year"/>
  </r>
  <r>
    <n v="4104"/>
    <d v="2021-09-20T00:00:00"/>
    <x v="11"/>
    <x v="3"/>
    <x v="3"/>
    <n v="5919"/>
    <n v="18763.23"/>
    <n v="3.17"/>
    <n v="3910"/>
    <n v="24789.4"/>
    <n v="6.3400000000000007"/>
    <n v="3674"/>
    <n v="19913.080000000002"/>
    <n v="5.4200000000000008"/>
    <n v="1385"/>
    <n v="9875.0499999999993"/>
    <n v="7.13"/>
    <n v="14888"/>
    <n v="73340.759999999995"/>
    <x v="1"/>
    <x v="1"/>
    <n v="4.9261660397635678"/>
    <s v="Product2"/>
    <x v="2"/>
    <s v="Decline Year"/>
  </r>
  <r>
    <n v="4105"/>
    <d v="2021-09-21T00:00:00"/>
    <x v="11"/>
    <x v="3"/>
    <x v="3"/>
    <n v="5194"/>
    <n v="16464.98"/>
    <n v="3.17"/>
    <n v="2047"/>
    <n v="12977.98"/>
    <n v="6.34"/>
    <n v="1807"/>
    <n v="9793.94"/>
    <n v="5.42"/>
    <n v="1861"/>
    <n v="13268.93"/>
    <n v="7.13"/>
    <n v="10909"/>
    <n v="52505.83"/>
    <x v="1"/>
    <x v="2"/>
    <n v="4.8130745256210474"/>
    <s v="Product1"/>
    <x v="0"/>
    <s v="Decline Year"/>
  </r>
  <r>
    <n v="4106"/>
    <d v="2021-09-22T00:00:00"/>
    <x v="11"/>
    <x v="3"/>
    <x v="3"/>
    <n v="4867"/>
    <n v="15428.39"/>
    <n v="3.17"/>
    <n v="1288"/>
    <n v="8165.92"/>
    <n v="6.34"/>
    <n v="5210"/>
    <n v="28238.2"/>
    <n v="5.42"/>
    <n v="356"/>
    <n v="2538.2800000000002"/>
    <n v="7.1300000000000008"/>
    <n v="11721"/>
    <n v="54370.79"/>
    <x v="1"/>
    <x v="3"/>
    <n v="4.6387501066461905"/>
    <s v="Product3"/>
    <x v="0"/>
    <s v="Decline Year"/>
  </r>
  <r>
    <n v="4107"/>
    <d v="2021-09-23T00:00:00"/>
    <x v="11"/>
    <x v="3"/>
    <x v="3"/>
    <n v="6635"/>
    <n v="21032.95"/>
    <n v="3.17"/>
    <n v="3380"/>
    <n v="21429.200000000001"/>
    <n v="6.34"/>
    <n v="1437"/>
    <n v="7788.54"/>
    <n v="5.42"/>
    <n v="376"/>
    <n v="2680.88"/>
    <n v="7.13"/>
    <n v="11828"/>
    <n v="52931.57"/>
    <x v="1"/>
    <x v="4"/>
    <n v="4.4751073723368275"/>
    <s v="Product2"/>
    <x v="0"/>
    <s v="Decline Year"/>
  </r>
  <r>
    <n v="4108"/>
    <d v="2021-09-24T00:00:00"/>
    <x v="11"/>
    <x v="3"/>
    <x v="3"/>
    <n v="1431"/>
    <n v="4536.2700000000004"/>
    <n v="3.17"/>
    <n v="796"/>
    <n v="5046.6400000000003"/>
    <n v="6.3400000000000007"/>
    <n v="2698"/>
    <n v="14623.16"/>
    <n v="5.42"/>
    <n v="905"/>
    <n v="6452.65"/>
    <n v="7.13"/>
    <n v="5830"/>
    <n v="30658.720000000001"/>
    <x v="1"/>
    <x v="5"/>
    <n v="5.2587855917667241"/>
    <s v="Product3"/>
    <x v="1"/>
    <s v="Decline Year"/>
  </r>
  <r>
    <n v="4109"/>
    <d v="2021-09-25T00:00:00"/>
    <x v="11"/>
    <x v="3"/>
    <x v="3"/>
    <n v="6225"/>
    <n v="19733.25"/>
    <n v="3.17"/>
    <n v="1598"/>
    <n v="10131.32"/>
    <n v="6.34"/>
    <n v="3752"/>
    <n v="20335.84"/>
    <n v="5.42"/>
    <n v="1889"/>
    <n v="13468.57"/>
    <n v="7.13"/>
    <n v="13464"/>
    <n v="63668.98"/>
    <x v="1"/>
    <x v="6"/>
    <n v="4.7288309566250746"/>
    <s v="Product3"/>
    <x v="0"/>
    <s v="Decline Year"/>
  </r>
  <r>
    <n v="4110"/>
    <d v="2021-09-26T00:00:00"/>
    <x v="11"/>
    <x v="3"/>
    <x v="3"/>
    <n v="4554"/>
    <n v="14436.18"/>
    <n v="3.17"/>
    <n v="2120"/>
    <n v="13440.8"/>
    <n v="6.34"/>
    <n v="2447"/>
    <n v="13262.74"/>
    <n v="5.42"/>
    <n v="412"/>
    <n v="2937.56"/>
    <n v="7.13"/>
    <n v="9533"/>
    <n v="44077.279999999999"/>
    <x v="1"/>
    <x v="0"/>
    <n v="4.6236525752648694"/>
    <s v="Product1"/>
    <x v="0"/>
    <s v="Decline Year"/>
  </r>
  <r>
    <n v="4111"/>
    <d v="2021-09-27T00:00:00"/>
    <x v="11"/>
    <x v="3"/>
    <x v="3"/>
    <n v="2269"/>
    <n v="7192.73"/>
    <n v="3.17"/>
    <n v="458"/>
    <n v="2903.72"/>
    <n v="6.34"/>
    <n v="3513"/>
    <n v="19040.46"/>
    <n v="5.42"/>
    <n v="830"/>
    <n v="5917.9"/>
    <n v="7.13"/>
    <n v="7070"/>
    <n v="35054.81"/>
    <x v="1"/>
    <x v="1"/>
    <n v="4.9582475247524753"/>
    <s v="Product3"/>
    <x v="1"/>
    <s v="Decline Year"/>
  </r>
  <r>
    <n v="4112"/>
    <d v="2021-09-28T00:00:00"/>
    <x v="11"/>
    <x v="3"/>
    <x v="3"/>
    <n v="5593"/>
    <n v="17729.810000000001"/>
    <n v="3.17"/>
    <n v="322"/>
    <n v="2041.48"/>
    <n v="6.34"/>
    <n v="4760"/>
    <n v="25799.200000000001"/>
    <n v="5.42"/>
    <n v="771"/>
    <n v="5497.23"/>
    <n v="7.129999999999999"/>
    <n v="11446"/>
    <n v="51067.72"/>
    <x v="1"/>
    <x v="2"/>
    <n v="4.4616215271710642"/>
    <s v="Product3"/>
    <x v="0"/>
    <s v="Decline Year"/>
  </r>
  <r>
    <n v="4113"/>
    <d v="2021-09-29T00:00:00"/>
    <x v="11"/>
    <x v="3"/>
    <x v="3"/>
    <n v="409"/>
    <n v="1296.53"/>
    <n v="3.17"/>
    <n v="2067"/>
    <n v="13104.78"/>
    <n v="6.3400000000000007"/>
    <n v="5767"/>
    <n v="31257.14"/>
    <n v="5.42"/>
    <n v="1488"/>
    <n v="10609.44"/>
    <n v="7.1300000000000008"/>
    <n v="9731"/>
    <n v="56267.89"/>
    <x v="1"/>
    <x v="3"/>
    <n v="5.7823337786455653"/>
    <s v="Product3"/>
    <x v="0"/>
    <s v="Decline Year"/>
  </r>
  <r>
    <n v="4114"/>
    <d v="2021-09-30T00:00:00"/>
    <x v="11"/>
    <x v="3"/>
    <x v="3"/>
    <n v="3792"/>
    <n v="12020.64"/>
    <n v="3.17"/>
    <n v="3983"/>
    <n v="25252.22"/>
    <n v="6.34"/>
    <n v="3144"/>
    <n v="17040.48"/>
    <n v="5.42"/>
    <n v="1251"/>
    <n v="8919.6299999999992"/>
    <n v="7.129999999999999"/>
    <n v="12170"/>
    <n v="63232.97"/>
    <x v="1"/>
    <x v="4"/>
    <n v="5.1958069022185702"/>
    <s v="Product2"/>
    <x v="0"/>
    <s v="Decline Year"/>
  </r>
  <r>
    <n v="4115"/>
    <d v="2021-10-01T00:00:00"/>
    <x v="11"/>
    <x v="4"/>
    <x v="4"/>
    <n v="2774"/>
    <n v="8793.58"/>
    <n v="3.17"/>
    <n v="282"/>
    <n v="1787.88"/>
    <n v="6.3400000000000007"/>
    <n v="5211"/>
    <n v="28243.62"/>
    <n v="5.42"/>
    <n v="883"/>
    <n v="6295.79"/>
    <n v="7.13"/>
    <n v="9150"/>
    <n v="45120.87"/>
    <x v="2"/>
    <x v="5"/>
    <n v="4.9312426229508199"/>
    <s v="Product3"/>
    <x v="0"/>
    <s v="Decline Year"/>
  </r>
  <r>
    <n v="4116"/>
    <d v="2021-10-02T00:00:00"/>
    <x v="11"/>
    <x v="4"/>
    <x v="4"/>
    <n v="5835"/>
    <n v="18496.95"/>
    <n v="3.17"/>
    <n v="289"/>
    <n v="1832.26"/>
    <n v="6.34"/>
    <n v="1475"/>
    <n v="7994.5"/>
    <n v="5.42"/>
    <n v="1369"/>
    <n v="9760.9699999999993"/>
    <n v="7.13"/>
    <n v="8968"/>
    <n v="38084.68"/>
    <x v="2"/>
    <x v="6"/>
    <n v="4.2467305976806422"/>
    <s v="Product1"/>
    <x v="1"/>
    <s v="Decline Year"/>
  </r>
  <r>
    <n v="4117"/>
    <d v="2021-10-03T00:00:00"/>
    <x v="11"/>
    <x v="4"/>
    <x v="4"/>
    <n v="4116"/>
    <n v="13047.72"/>
    <n v="3.17"/>
    <n v="1538"/>
    <n v="9750.92"/>
    <n v="6.34"/>
    <n v="5764"/>
    <n v="31240.880000000001"/>
    <n v="5.42"/>
    <n v="664"/>
    <n v="4734.32"/>
    <n v="7.13"/>
    <n v="12082"/>
    <n v="58773.84"/>
    <x v="2"/>
    <x v="0"/>
    <n v="4.8645787121337527"/>
    <s v="Product3"/>
    <x v="0"/>
    <s v="Decline Year"/>
  </r>
  <r>
    <n v="4118"/>
    <d v="2021-10-04T00:00:00"/>
    <x v="11"/>
    <x v="4"/>
    <x v="4"/>
    <n v="4781"/>
    <n v="15155.77"/>
    <n v="3.17"/>
    <n v="1089"/>
    <n v="6904.26"/>
    <n v="6.34"/>
    <n v="4031"/>
    <n v="21848.02"/>
    <n v="5.42"/>
    <n v="1671"/>
    <n v="11914.23"/>
    <n v="7.13"/>
    <n v="11572"/>
    <n v="55822.28"/>
    <x v="2"/>
    <x v="1"/>
    <n v="4.8239094365710331"/>
    <s v="Product3"/>
    <x v="0"/>
    <s v="Decline Year"/>
  </r>
  <r>
    <n v="4119"/>
    <d v="2021-10-05T00:00:00"/>
    <x v="11"/>
    <x v="4"/>
    <x v="4"/>
    <n v="7052"/>
    <n v="22354.84"/>
    <n v="3.17"/>
    <n v="2334"/>
    <n v="14797.56"/>
    <n v="6.34"/>
    <n v="4460"/>
    <n v="24173.200000000001"/>
    <n v="5.42"/>
    <n v="984"/>
    <n v="7015.92"/>
    <n v="7.13"/>
    <n v="14830"/>
    <n v="68341.52"/>
    <x v="2"/>
    <x v="2"/>
    <n v="4.6083290627107214"/>
    <s v="Product3"/>
    <x v="0"/>
    <s v="Decline Year"/>
  </r>
  <r>
    <n v="4120"/>
    <d v="2021-10-06T00:00:00"/>
    <x v="11"/>
    <x v="4"/>
    <x v="4"/>
    <n v="6555"/>
    <n v="20779.349999999999"/>
    <n v="3.17"/>
    <n v="3812"/>
    <n v="24168.080000000002"/>
    <n v="6.3400000000000007"/>
    <n v="5203"/>
    <n v="28200.26"/>
    <n v="5.42"/>
    <n v="706"/>
    <n v="5033.78"/>
    <n v="7.13"/>
    <n v="16276"/>
    <n v="78181.47"/>
    <x v="2"/>
    <x v="3"/>
    <n v="4.803481813713443"/>
    <s v="Product3"/>
    <x v="2"/>
    <s v="Decline Year"/>
  </r>
  <r>
    <n v="4121"/>
    <d v="2021-10-07T00:00:00"/>
    <x v="11"/>
    <x v="4"/>
    <x v="4"/>
    <n v="3716"/>
    <n v="11779.72"/>
    <n v="3.17"/>
    <n v="2372"/>
    <n v="15038.48"/>
    <n v="6.34"/>
    <n v="3814"/>
    <n v="20671.88"/>
    <n v="5.42"/>
    <n v="1388"/>
    <n v="9896.44"/>
    <n v="7.1300000000000008"/>
    <n v="11290"/>
    <n v="57386.52"/>
    <x v="2"/>
    <x v="4"/>
    <n v="5.0829512843224087"/>
    <s v="Product3"/>
    <x v="0"/>
    <s v="Decline Year"/>
  </r>
  <r>
    <n v="4122"/>
    <d v="2021-10-08T00:00:00"/>
    <x v="11"/>
    <x v="4"/>
    <x v="4"/>
    <n v="1206"/>
    <n v="3823.02"/>
    <n v="3.17"/>
    <n v="3263"/>
    <n v="20687.419999999998"/>
    <n v="6.34"/>
    <n v="3418"/>
    <n v="18525.560000000001"/>
    <n v="5.4200000000000008"/>
    <n v="1616"/>
    <n v="11522.08"/>
    <n v="7.13"/>
    <n v="9503"/>
    <n v="54558.080000000002"/>
    <x v="2"/>
    <x v="5"/>
    <n v="5.7411427970114701"/>
    <s v="Product2"/>
    <x v="0"/>
    <s v="Decline Year"/>
  </r>
  <r>
    <n v="4123"/>
    <d v="2021-10-09T00:00:00"/>
    <x v="11"/>
    <x v="4"/>
    <x v="4"/>
    <n v="2884"/>
    <n v="9142.2800000000007"/>
    <n v="3.17"/>
    <n v="3934"/>
    <n v="24941.56"/>
    <n v="6.3400000000000007"/>
    <n v="1828"/>
    <n v="9907.76"/>
    <n v="5.42"/>
    <n v="1611"/>
    <n v="11486.43"/>
    <n v="7.13"/>
    <n v="10257"/>
    <n v="55478.03"/>
    <x v="2"/>
    <x v="6"/>
    <n v="5.4087969191771474"/>
    <s v="Product2"/>
    <x v="0"/>
    <s v="Decline Year"/>
  </r>
  <r>
    <n v="4124"/>
    <d v="2021-10-10T00:00:00"/>
    <x v="11"/>
    <x v="4"/>
    <x v="4"/>
    <n v="1602"/>
    <n v="5078.34"/>
    <n v="3.17"/>
    <n v="3526"/>
    <n v="22354.84"/>
    <n v="6.34"/>
    <n v="3112"/>
    <n v="16867.04"/>
    <n v="5.42"/>
    <n v="1909"/>
    <n v="13611.17"/>
    <n v="7.13"/>
    <n v="10149"/>
    <n v="57911.39"/>
    <x v="2"/>
    <x v="0"/>
    <n v="5.7061178441225735"/>
    <s v="Product2"/>
    <x v="0"/>
    <s v="Decline Year"/>
  </r>
  <r>
    <n v="4125"/>
    <d v="2021-10-11T00:00:00"/>
    <x v="11"/>
    <x v="4"/>
    <x v="4"/>
    <n v="3257"/>
    <n v="10324.69"/>
    <n v="3.17"/>
    <n v="2673"/>
    <n v="16946.82"/>
    <n v="6.34"/>
    <n v="4923"/>
    <n v="26682.66"/>
    <n v="5.42"/>
    <n v="270"/>
    <n v="1925.1"/>
    <n v="7.13"/>
    <n v="11123"/>
    <n v="55879.27"/>
    <x v="2"/>
    <x v="1"/>
    <n v="5.0237588780005389"/>
    <s v="Product3"/>
    <x v="0"/>
    <s v="Decline Year"/>
  </r>
  <r>
    <n v="4126"/>
    <d v="2021-10-12T00:00:00"/>
    <x v="11"/>
    <x v="4"/>
    <x v="4"/>
    <n v="6665"/>
    <n v="21128.05"/>
    <n v="3.17"/>
    <n v="2190"/>
    <n v="13884.6"/>
    <n v="6.34"/>
    <n v="5281"/>
    <n v="28623.02"/>
    <n v="5.42"/>
    <n v="1694"/>
    <n v="12078.22"/>
    <n v="7.13"/>
    <n v="15830"/>
    <n v="75713.89"/>
    <x v="2"/>
    <x v="2"/>
    <n v="4.7829368288060641"/>
    <s v="Product3"/>
    <x v="2"/>
    <s v="Decline Year"/>
  </r>
  <r>
    <n v="4127"/>
    <d v="2021-10-13T00:00:00"/>
    <x v="11"/>
    <x v="4"/>
    <x v="4"/>
    <n v="2870"/>
    <n v="9097.9"/>
    <n v="3.17"/>
    <n v="857"/>
    <n v="5433.38"/>
    <n v="6.34"/>
    <n v="4499"/>
    <n v="24384.58"/>
    <n v="5.4200000000000008"/>
    <n v="565"/>
    <n v="4028.45"/>
    <n v="7.13"/>
    <n v="8791"/>
    <n v="42944.31"/>
    <x v="2"/>
    <x v="3"/>
    <n v="4.8850312819929469"/>
    <s v="Product3"/>
    <x v="0"/>
    <s v="Decline Year"/>
  </r>
  <r>
    <n v="4128"/>
    <d v="2021-10-14T00:00:00"/>
    <x v="11"/>
    <x v="4"/>
    <x v="4"/>
    <n v="4303"/>
    <n v="13640.51"/>
    <n v="3.17"/>
    <n v="2135"/>
    <n v="13535.9"/>
    <n v="6.34"/>
    <n v="4170"/>
    <n v="22601.4"/>
    <n v="5.42"/>
    <n v="675"/>
    <n v="4812.75"/>
    <n v="7.13"/>
    <n v="11283"/>
    <n v="54590.559999999998"/>
    <x v="2"/>
    <x v="4"/>
    <n v="4.8383018700700164"/>
    <s v="Product3"/>
    <x v="0"/>
    <s v="Decline Year"/>
  </r>
  <r>
    <n v="4129"/>
    <d v="2021-10-15T00:00:00"/>
    <x v="11"/>
    <x v="4"/>
    <x v="4"/>
    <n v="1203"/>
    <n v="3813.51"/>
    <n v="3.17"/>
    <n v="3255"/>
    <n v="20636.7"/>
    <n v="6.34"/>
    <n v="3743"/>
    <n v="20287.060000000001"/>
    <n v="5.42"/>
    <n v="357"/>
    <n v="2545.41"/>
    <n v="7.13"/>
    <n v="8558"/>
    <n v="47282.68"/>
    <x v="2"/>
    <x v="5"/>
    <n v="5.5249684505725636"/>
    <s v="Product2"/>
    <x v="0"/>
    <s v="Decline Year"/>
  </r>
  <r>
    <n v="4130"/>
    <d v="2021-10-16T00:00:00"/>
    <x v="11"/>
    <x v="4"/>
    <x v="4"/>
    <n v="1211"/>
    <n v="3838.87"/>
    <n v="3.17"/>
    <n v="2382"/>
    <n v="15101.88"/>
    <n v="6.34"/>
    <n v="4838"/>
    <n v="26221.96"/>
    <n v="5.42"/>
    <n v="1231"/>
    <n v="8777.0300000000007"/>
    <n v="7.1300000000000008"/>
    <n v="9662"/>
    <n v="53939.74"/>
    <x v="2"/>
    <x v="6"/>
    <n v="5.5826681846408608"/>
    <s v="Product3"/>
    <x v="0"/>
    <s v="Decline Year"/>
  </r>
  <r>
    <n v="4131"/>
    <d v="2021-10-17T00:00:00"/>
    <x v="11"/>
    <x v="4"/>
    <x v="4"/>
    <n v="4987"/>
    <n v="15808.79"/>
    <n v="3.17"/>
    <n v="1276"/>
    <n v="8089.84"/>
    <n v="6.34"/>
    <n v="2192"/>
    <n v="11880.64"/>
    <n v="5.42"/>
    <n v="654"/>
    <n v="4663.0200000000004"/>
    <n v="7.1300000000000008"/>
    <n v="9109"/>
    <n v="40442.29"/>
    <x v="2"/>
    <x v="0"/>
    <n v="4.4398166648369743"/>
    <s v="Product1"/>
    <x v="0"/>
    <s v="Decline Year"/>
  </r>
  <r>
    <n v="4132"/>
    <d v="2021-10-18T00:00:00"/>
    <x v="11"/>
    <x v="4"/>
    <x v="4"/>
    <n v="6533"/>
    <n v="20709.61"/>
    <n v="3.17"/>
    <n v="2038"/>
    <n v="12920.92"/>
    <n v="6.34"/>
    <n v="1640"/>
    <n v="8888.7999999999993"/>
    <n v="5.42"/>
    <n v="1167"/>
    <n v="8320.7099999999991"/>
    <n v="7.129999999999999"/>
    <n v="11378"/>
    <n v="50840.04"/>
    <x v="2"/>
    <x v="1"/>
    <n v="4.4682756196168043"/>
    <s v="Product1"/>
    <x v="0"/>
    <s v="Decline Year"/>
  </r>
  <r>
    <n v="4133"/>
    <d v="2021-10-19T00:00:00"/>
    <x v="11"/>
    <x v="4"/>
    <x v="4"/>
    <n v="5389"/>
    <n v="17083.13"/>
    <n v="3.17"/>
    <n v="1474"/>
    <n v="9345.16"/>
    <n v="6.34"/>
    <n v="689"/>
    <n v="3734.38"/>
    <n v="5.42"/>
    <n v="1659"/>
    <n v="11828.67"/>
    <n v="7.13"/>
    <n v="9211"/>
    <n v="41991.34"/>
    <x v="2"/>
    <x v="2"/>
    <n v="4.5588253175550966"/>
    <s v="Product1"/>
    <x v="0"/>
    <s v="Decline Year"/>
  </r>
  <r>
    <n v="4134"/>
    <d v="2021-10-20T00:00:00"/>
    <x v="11"/>
    <x v="4"/>
    <x v="4"/>
    <n v="4197"/>
    <n v="13304.49"/>
    <n v="3.17"/>
    <n v="3661"/>
    <n v="23210.74"/>
    <n v="6.3400000000000007"/>
    <n v="4038"/>
    <n v="21885.96"/>
    <n v="5.42"/>
    <n v="1299"/>
    <n v="9261.8700000000008"/>
    <n v="7.1300000000000008"/>
    <n v="13195"/>
    <n v="67663.06"/>
    <x v="2"/>
    <x v="3"/>
    <n v="5.1279317923455849"/>
    <s v="Product2"/>
    <x v="0"/>
    <s v="Decline Year"/>
  </r>
  <r>
    <n v="4135"/>
    <d v="2021-10-21T00:00:00"/>
    <x v="11"/>
    <x v="4"/>
    <x v="4"/>
    <n v="6736"/>
    <n v="21353.119999999999"/>
    <n v="3.17"/>
    <n v="877"/>
    <n v="5560.18"/>
    <n v="6.3400000000000007"/>
    <n v="3329"/>
    <n v="18043.18"/>
    <n v="5.42"/>
    <n v="274"/>
    <n v="1953.62"/>
    <n v="7.13"/>
    <n v="11216"/>
    <n v="46910.1"/>
    <x v="2"/>
    <x v="4"/>
    <n v="4.1824268901569184"/>
    <s v="Product1"/>
    <x v="0"/>
    <s v="Decline Year"/>
  </r>
  <r>
    <n v="4136"/>
    <d v="2021-10-22T00:00:00"/>
    <x v="11"/>
    <x v="4"/>
    <x v="4"/>
    <n v="6741"/>
    <n v="21368.97"/>
    <n v="3.17"/>
    <n v="878"/>
    <n v="5566.52"/>
    <n v="6.3400000000000007"/>
    <n v="4434"/>
    <n v="24032.28"/>
    <n v="5.42"/>
    <n v="1272"/>
    <n v="9069.36"/>
    <n v="7.1300000000000008"/>
    <n v="13325"/>
    <n v="60037.13"/>
    <x v="2"/>
    <x v="5"/>
    <n v="4.5056007504690427"/>
    <s v="Product3"/>
    <x v="0"/>
    <s v="Decline Year"/>
  </r>
  <r>
    <n v="4137"/>
    <d v="2021-10-23T00:00:00"/>
    <x v="11"/>
    <x v="4"/>
    <x v="4"/>
    <n v="3548"/>
    <n v="11247.16"/>
    <n v="3.17"/>
    <n v="1862"/>
    <n v="11805.08"/>
    <n v="6.34"/>
    <n v="3816"/>
    <n v="20682.72"/>
    <n v="5.42"/>
    <n v="267"/>
    <n v="1903.71"/>
    <n v="7.13"/>
    <n v="9493"/>
    <n v="45638.67"/>
    <x v="2"/>
    <x v="6"/>
    <n v="4.8076129779837773"/>
    <s v="Product3"/>
    <x v="0"/>
    <s v="Decline Year"/>
  </r>
  <r>
    <n v="4138"/>
    <d v="2021-10-24T00:00:00"/>
    <x v="11"/>
    <x v="4"/>
    <x v="4"/>
    <n v="5513"/>
    <n v="17476.21"/>
    <n v="3.17"/>
    <n v="2710"/>
    <n v="17181.400000000001"/>
    <n v="6.3400000000000007"/>
    <n v="5578"/>
    <n v="30232.76"/>
    <n v="5.42"/>
    <n v="1129"/>
    <n v="8049.77"/>
    <n v="7.1300000000000008"/>
    <n v="14930"/>
    <n v="72940.14"/>
    <x v="2"/>
    <x v="0"/>
    <n v="4.8854748827863359"/>
    <s v="Product3"/>
    <x v="2"/>
    <s v="Decline Year"/>
  </r>
  <r>
    <n v="4139"/>
    <d v="2021-10-25T00:00:00"/>
    <x v="11"/>
    <x v="4"/>
    <x v="4"/>
    <n v="4519"/>
    <n v="14325.23"/>
    <n v="3.17"/>
    <n v="3642"/>
    <n v="23090.28"/>
    <n v="6.34"/>
    <n v="1073"/>
    <n v="5815.66"/>
    <n v="5.42"/>
    <n v="711"/>
    <n v="5069.43"/>
    <n v="7.1300000000000008"/>
    <n v="9945"/>
    <n v="48300.6"/>
    <x v="2"/>
    <x v="1"/>
    <n v="4.8567722473604826"/>
    <s v="Product2"/>
    <x v="0"/>
    <s v="Decline Year"/>
  </r>
  <r>
    <n v="4140"/>
    <d v="2021-10-26T00:00:00"/>
    <x v="11"/>
    <x v="4"/>
    <x v="4"/>
    <n v="3164"/>
    <n v="10029.879999999999"/>
    <n v="3.17"/>
    <n v="1897"/>
    <n v="12026.98"/>
    <n v="6.34"/>
    <n v="2614"/>
    <n v="14167.88"/>
    <n v="5.42"/>
    <n v="1532"/>
    <n v="10923.16"/>
    <n v="7.13"/>
    <n v="9207"/>
    <n v="47147.9"/>
    <x v="2"/>
    <x v="2"/>
    <n v="5.1208754208754215"/>
    <s v="Product3"/>
    <x v="0"/>
    <s v="Decline Year"/>
  </r>
  <r>
    <n v="4141"/>
    <d v="2021-10-27T00:00:00"/>
    <x v="11"/>
    <x v="4"/>
    <x v="4"/>
    <n v="1344"/>
    <n v="4260.4799999999996"/>
    <n v="3.17"/>
    <n v="574"/>
    <n v="3639.16"/>
    <n v="6.34"/>
    <n v="1398"/>
    <n v="7577.16"/>
    <n v="5.42"/>
    <n v="1818"/>
    <n v="12962.34"/>
    <n v="7.13"/>
    <n v="5134"/>
    <n v="28439.14"/>
    <x v="2"/>
    <x v="3"/>
    <n v="5.5393728087261396"/>
    <s v="Product4"/>
    <x v="1"/>
    <s v="Decline Year"/>
  </r>
  <r>
    <n v="4142"/>
    <d v="2021-10-28T00:00:00"/>
    <x v="11"/>
    <x v="4"/>
    <x v="4"/>
    <n v="6689"/>
    <n v="21204.13"/>
    <n v="3.17"/>
    <n v="1610"/>
    <n v="10207.4"/>
    <n v="6.34"/>
    <n v="2305"/>
    <n v="12493.1"/>
    <n v="5.42"/>
    <n v="1036"/>
    <n v="7386.68"/>
    <n v="7.13"/>
    <n v="11640"/>
    <n v="51291.31"/>
    <x v="2"/>
    <x v="4"/>
    <n v="4.4064699312714772"/>
    <s v="Product1"/>
    <x v="0"/>
    <s v="Decline Year"/>
  </r>
  <r>
    <n v="4143"/>
    <d v="2021-10-29T00:00:00"/>
    <x v="11"/>
    <x v="4"/>
    <x v="4"/>
    <n v="4254"/>
    <n v="13485.18"/>
    <n v="3.17"/>
    <n v="3127"/>
    <n v="19825.18"/>
    <n v="6.34"/>
    <n v="5891"/>
    <n v="31929.22"/>
    <n v="5.42"/>
    <n v="251"/>
    <n v="1789.63"/>
    <n v="7.1300000000000008"/>
    <n v="13523"/>
    <n v="67029.210000000006"/>
    <x v="2"/>
    <x v="5"/>
    <n v="4.9566819492716121"/>
    <s v="Product3"/>
    <x v="0"/>
    <s v="Decline Year"/>
  </r>
  <r>
    <n v="4144"/>
    <d v="2021-10-30T00:00:00"/>
    <x v="11"/>
    <x v="4"/>
    <x v="4"/>
    <n v="6404"/>
    <n v="20300.68"/>
    <n v="3.17"/>
    <n v="988"/>
    <n v="6263.92"/>
    <n v="6.34"/>
    <n v="4526"/>
    <n v="24530.92"/>
    <n v="5.42"/>
    <n v="1741"/>
    <n v="12413.33"/>
    <n v="7.13"/>
    <n v="13659"/>
    <n v="63508.85"/>
    <x v="2"/>
    <x v="6"/>
    <n v="4.6495973350904167"/>
    <s v="Product3"/>
    <x v="0"/>
    <s v="Decline Year"/>
  </r>
  <r>
    <n v="4145"/>
    <d v="2021-11-01T00:00:00"/>
    <x v="11"/>
    <x v="5"/>
    <x v="5"/>
    <n v="1923"/>
    <n v="6095.91"/>
    <n v="3.17"/>
    <n v="3482"/>
    <n v="22075.88"/>
    <n v="6.34"/>
    <n v="5509"/>
    <n v="29858.78"/>
    <n v="5.42"/>
    <n v="1833"/>
    <n v="13069.29"/>
    <n v="7.1300000000000008"/>
    <n v="12747"/>
    <n v="71099.86"/>
    <x v="2"/>
    <x v="1"/>
    <n v="5.5777720247901463"/>
    <s v="Product3"/>
    <x v="2"/>
    <s v="Decline Year"/>
  </r>
  <r>
    <n v="4146"/>
    <d v="2021-11-02T00:00:00"/>
    <x v="11"/>
    <x v="5"/>
    <x v="5"/>
    <n v="684"/>
    <n v="2168.2800000000002"/>
    <n v="3.17"/>
    <n v="3684"/>
    <n v="23356.560000000001"/>
    <n v="6.3400000000000007"/>
    <n v="3469"/>
    <n v="18801.98"/>
    <n v="5.42"/>
    <n v="851"/>
    <n v="6067.63"/>
    <n v="7.13"/>
    <n v="8688"/>
    <n v="50394.45"/>
    <x v="2"/>
    <x v="2"/>
    <n v="5.8004661602209939"/>
    <s v="Product2"/>
    <x v="0"/>
    <s v="Decline Year"/>
  </r>
  <r>
    <n v="4147"/>
    <d v="2021-11-03T00:00:00"/>
    <x v="11"/>
    <x v="5"/>
    <x v="5"/>
    <n v="572"/>
    <n v="1813.24"/>
    <n v="3.17"/>
    <n v="424"/>
    <n v="2688.16"/>
    <n v="6.34"/>
    <n v="4371"/>
    <n v="23690.82"/>
    <n v="5.42"/>
    <n v="356"/>
    <n v="2538.2800000000002"/>
    <n v="7.1300000000000008"/>
    <n v="5723"/>
    <n v="30730.5"/>
    <x v="2"/>
    <x v="3"/>
    <n v="5.3696487856019566"/>
    <s v="Product3"/>
    <x v="1"/>
    <s v="Decline Year"/>
  </r>
  <r>
    <n v="4148"/>
    <d v="2021-11-04T00:00:00"/>
    <x v="11"/>
    <x v="5"/>
    <x v="5"/>
    <n v="2090"/>
    <n v="6625.3"/>
    <n v="3.17"/>
    <n v="2525"/>
    <n v="16008.5"/>
    <n v="6.34"/>
    <n v="4102"/>
    <n v="22232.84"/>
    <n v="5.42"/>
    <n v="1272"/>
    <n v="9069.36"/>
    <n v="7.1300000000000008"/>
    <n v="9989"/>
    <n v="53936"/>
    <x v="2"/>
    <x v="4"/>
    <n v="5.3995394934427869"/>
    <s v="Product3"/>
    <x v="0"/>
    <s v="Decline Year"/>
  </r>
  <r>
    <n v="4149"/>
    <d v="2021-11-05T00:00:00"/>
    <x v="11"/>
    <x v="5"/>
    <x v="5"/>
    <n v="6000"/>
    <n v="19020"/>
    <n v="3.17"/>
    <n v="2382"/>
    <n v="15101.88"/>
    <n v="6.34"/>
    <n v="5144"/>
    <n v="27880.48"/>
    <n v="5.42"/>
    <n v="1064"/>
    <n v="7586.32"/>
    <n v="7.13"/>
    <n v="14590"/>
    <n v="69588.679999999993"/>
    <x v="2"/>
    <x v="5"/>
    <n v="4.7696148046607263"/>
    <s v="Product3"/>
    <x v="0"/>
    <s v="Decline Year"/>
  </r>
  <r>
    <n v="4150"/>
    <d v="2021-11-06T00:00:00"/>
    <x v="11"/>
    <x v="5"/>
    <x v="5"/>
    <n v="4326"/>
    <n v="13713.42"/>
    <n v="3.17"/>
    <n v="3180"/>
    <n v="20161.2"/>
    <n v="6.34"/>
    <n v="5128"/>
    <n v="27793.759999999998"/>
    <n v="5.42"/>
    <n v="634"/>
    <n v="4520.42"/>
    <n v="7.13"/>
    <n v="13268"/>
    <n v="66188.800000000003"/>
    <x v="2"/>
    <x v="6"/>
    <n v="4.9886041603858908"/>
    <s v="Product3"/>
    <x v="0"/>
    <s v="Decline Year"/>
  </r>
  <r>
    <n v="4151"/>
    <d v="2021-11-07T00:00:00"/>
    <x v="11"/>
    <x v="5"/>
    <x v="5"/>
    <n v="5689"/>
    <n v="18034.13"/>
    <n v="3.17"/>
    <n v="1602"/>
    <n v="10156.68"/>
    <n v="6.34"/>
    <n v="981"/>
    <n v="5317.02"/>
    <n v="5.4200000000000008"/>
    <n v="382"/>
    <n v="2723.66"/>
    <n v="7.13"/>
    <n v="8654"/>
    <n v="36231.49"/>
    <x v="2"/>
    <x v="0"/>
    <n v="4.1866755257684307"/>
    <s v="Product1"/>
    <x v="1"/>
    <s v="Decline Year"/>
  </r>
  <r>
    <n v="4152"/>
    <d v="2021-11-08T00:00:00"/>
    <x v="11"/>
    <x v="5"/>
    <x v="5"/>
    <n v="1872"/>
    <n v="5934.24"/>
    <n v="3.17"/>
    <n v="3148"/>
    <n v="19958.32"/>
    <n v="6.34"/>
    <n v="3429"/>
    <n v="18585.18"/>
    <n v="5.42"/>
    <n v="1094"/>
    <n v="7800.22"/>
    <n v="7.13"/>
    <n v="9543"/>
    <n v="52277.96"/>
    <x v="2"/>
    <x v="1"/>
    <n v="5.4781473331237551"/>
    <s v="Product2"/>
    <x v="0"/>
    <s v="Decline Year"/>
  </r>
  <r>
    <n v="4153"/>
    <d v="2021-11-09T00:00:00"/>
    <x v="11"/>
    <x v="5"/>
    <x v="5"/>
    <n v="1008"/>
    <n v="3195.36"/>
    <n v="3.17"/>
    <n v="2726"/>
    <n v="17282.84"/>
    <n v="6.34"/>
    <n v="4863"/>
    <n v="26357.46"/>
    <n v="5.42"/>
    <n v="1153"/>
    <n v="8220.89"/>
    <n v="7.13"/>
    <n v="9750"/>
    <n v="55056.55"/>
    <x v="2"/>
    <x v="2"/>
    <n v="5.6468256410256412"/>
    <s v="Product3"/>
    <x v="0"/>
    <s v="Decline Year"/>
  </r>
  <r>
    <n v="4154"/>
    <d v="2021-11-10T00:00:00"/>
    <x v="11"/>
    <x v="5"/>
    <x v="5"/>
    <n v="3513"/>
    <n v="11136.21"/>
    <n v="3.17"/>
    <n v="3402"/>
    <n v="21568.68"/>
    <n v="6.34"/>
    <n v="4953"/>
    <n v="26845.26"/>
    <n v="5.42"/>
    <n v="498"/>
    <n v="3550.74"/>
    <n v="7.13"/>
    <n v="12366"/>
    <n v="63100.89"/>
    <x v="2"/>
    <x v="3"/>
    <n v="5.1027729257641923"/>
    <s v="Product3"/>
    <x v="0"/>
    <s v="Decline Year"/>
  </r>
  <r>
    <n v="4155"/>
    <d v="2021-11-11T00:00:00"/>
    <x v="11"/>
    <x v="5"/>
    <x v="5"/>
    <n v="2378"/>
    <n v="7538.26"/>
    <n v="3.17"/>
    <n v="546"/>
    <n v="3461.64"/>
    <n v="6.34"/>
    <n v="5274"/>
    <n v="28585.08"/>
    <n v="5.42"/>
    <n v="1506"/>
    <n v="10737.78"/>
    <n v="7.1300000000000008"/>
    <n v="9704"/>
    <n v="50322.76"/>
    <x v="2"/>
    <x v="4"/>
    <n v="5.1857749381698275"/>
    <s v="Product3"/>
    <x v="0"/>
    <s v="Decline Year"/>
  </r>
  <r>
    <n v="4156"/>
    <d v="2021-11-12T00:00:00"/>
    <x v="11"/>
    <x v="5"/>
    <x v="5"/>
    <n v="6207"/>
    <n v="19676.189999999999"/>
    <n v="3.17"/>
    <n v="309"/>
    <n v="1959.06"/>
    <n v="6.34"/>
    <n v="4924"/>
    <n v="26688.080000000002"/>
    <n v="5.42"/>
    <n v="847"/>
    <n v="6039.11"/>
    <n v="7.13"/>
    <n v="12287"/>
    <n v="54362.44"/>
    <x v="2"/>
    <x v="5"/>
    <n v="4.4243867502238139"/>
    <s v="Product3"/>
    <x v="0"/>
    <s v="Decline Year"/>
  </r>
  <r>
    <n v="4157"/>
    <d v="2021-11-13T00:00:00"/>
    <x v="11"/>
    <x v="5"/>
    <x v="5"/>
    <n v="4222"/>
    <n v="13383.74"/>
    <n v="3.17"/>
    <n v="1727"/>
    <n v="10949.18"/>
    <n v="6.34"/>
    <n v="3406"/>
    <n v="18460.52"/>
    <n v="5.42"/>
    <n v="832"/>
    <n v="5932.16"/>
    <n v="7.13"/>
    <n v="10187"/>
    <n v="48725.599999999999"/>
    <x v="2"/>
    <x v="6"/>
    <n v="4.7831157357416316"/>
    <s v="Product3"/>
    <x v="0"/>
    <s v="Decline Year"/>
  </r>
  <r>
    <n v="4158"/>
    <d v="2021-11-14T00:00:00"/>
    <x v="11"/>
    <x v="5"/>
    <x v="5"/>
    <n v="4628"/>
    <n v="14670.76"/>
    <n v="3.17"/>
    <n v="2612"/>
    <n v="16560.080000000002"/>
    <n v="6.3400000000000007"/>
    <n v="5169"/>
    <n v="28015.98"/>
    <n v="5.42"/>
    <n v="1562"/>
    <n v="11137.06"/>
    <n v="7.13"/>
    <n v="13971"/>
    <n v="70383.88"/>
    <x v="2"/>
    <x v="0"/>
    <n v="5.0378555579414508"/>
    <s v="Product3"/>
    <x v="2"/>
    <s v="Decline Year"/>
  </r>
  <r>
    <n v="4159"/>
    <d v="2021-11-15T00:00:00"/>
    <x v="11"/>
    <x v="5"/>
    <x v="5"/>
    <n v="1844"/>
    <n v="5845.48"/>
    <n v="3.17"/>
    <n v="1292"/>
    <n v="8191.28"/>
    <n v="6.34"/>
    <n v="4514"/>
    <n v="24465.88"/>
    <n v="5.42"/>
    <n v="1030"/>
    <n v="7343.9"/>
    <n v="7.13"/>
    <n v="8680"/>
    <n v="45846.54"/>
    <x v="2"/>
    <x v="1"/>
    <n v="5.2818594470046083"/>
    <s v="Product3"/>
    <x v="0"/>
    <s v="Decline Year"/>
  </r>
  <r>
    <n v="4160"/>
    <d v="2021-11-16T00:00:00"/>
    <x v="11"/>
    <x v="5"/>
    <x v="5"/>
    <n v="5204"/>
    <n v="16496.68"/>
    <n v="3.17"/>
    <n v="1803"/>
    <n v="11431.02"/>
    <n v="6.34"/>
    <n v="2411"/>
    <n v="13067.62"/>
    <n v="5.42"/>
    <n v="855"/>
    <n v="6096.15"/>
    <n v="7.13"/>
    <n v="10273"/>
    <n v="47091.47"/>
    <x v="2"/>
    <x v="2"/>
    <n v="4.58400369901684"/>
    <s v="Product1"/>
    <x v="0"/>
    <s v="Decline Year"/>
  </r>
  <r>
    <n v="4161"/>
    <d v="2021-11-17T00:00:00"/>
    <x v="11"/>
    <x v="5"/>
    <x v="5"/>
    <n v="5705"/>
    <n v="18084.849999999999"/>
    <n v="3.17"/>
    <n v="1275"/>
    <n v="8083.5"/>
    <n v="6.34"/>
    <n v="4465"/>
    <n v="24200.3"/>
    <n v="5.42"/>
    <n v="422"/>
    <n v="3008.86"/>
    <n v="7.13"/>
    <n v="11867"/>
    <n v="53377.51"/>
    <x v="2"/>
    <x v="3"/>
    <n v="4.4979784275722592"/>
    <s v="Product3"/>
    <x v="0"/>
    <s v="Decline Year"/>
  </r>
  <r>
    <n v="4162"/>
    <d v="2021-11-18T00:00:00"/>
    <x v="11"/>
    <x v="5"/>
    <x v="5"/>
    <n v="4231"/>
    <n v="13412.27"/>
    <n v="3.17"/>
    <n v="1753"/>
    <n v="11114.02"/>
    <n v="6.34"/>
    <n v="4534"/>
    <n v="24574.28"/>
    <n v="5.42"/>
    <n v="551"/>
    <n v="3928.63"/>
    <n v="7.13"/>
    <n v="11069"/>
    <n v="53029.2"/>
    <x v="2"/>
    <x v="4"/>
    <n v="4.7907850754359016"/>
    <s v="Product3"/>
    <x v="0"/>
    <s v="Decline Year"/>
  </r>
  <r>
    <n v="4163"/>
    <d v="2021-11-19T00:00:00"/>
    <x v="11"/>
    <x v="5"/>
    <x v="5"/>
    <n v="265"/>
    <n v="840.05"/>
    <n v="3.17"/>
    <n v="2372"/>
    <n v="15038.48"/>
    <n v="6.34"/>
    <n v="3805"/>
    <n v="20623.099999999999"/>
    <n v="5.42"/>
    <n v="1130"/>
    <n v="8056.9"/>
    <n v="7.13"/>
    <n v="7572"/>
    <n v="44558.53"/>
    <x v="2"/>
    <x v="5"/>
    <n v="5.8846447437929212"/>
    <s v="Product3"/>
    <x v="0"/>
    <s v="Decline Year"/>
  </r>
  <r>
    <n v="4164"/>
    <d v="2021-11-20T00:00:00"/>
    <x v="11"/>
    <x v="5"/>
    <x v="5"/>
    <n v="4367"/>
    <n v="13843.39"/>
    <n v="3.17"/>
    <n v="1369"/>
    <n v="8679.4599999999991"/>
    <n v="6.339999999999999"/>
    <n v="2980"/>
    <n v="16151.6"/>
    <n v="5.42"/>
    <n v="1946"/>
    <n v="13874.98"/>
    <n v="7.13"/>
    <n v="10662"/>
    <n v="52549.43"/>
    <x v="2"/>
    <x v="6"/>
    <n v="4.9286653535921969"/>
    <s v="Product3"/>
    <x v="0"/>
    <s v="Decline Year"/>
  </r>
  <r>
    <n v="4165"/>
    <d v="2021-11-21T00:00:00"/>
    <x v="11"/>
    <x v="5"/>
    <x v="5"/>
    <n v="3445"/>
    <n v="10920.65"/>
    <n v="3.17"/>
    <n v="3823"/>
    <n v="24237.82"/>
    <n v="6.34"/>
    <n v="4956"/>
    <n v="26861.52"/>
    <n v="5.42"/>
    <n v="1098"/>
    <n v="7828.74"/>
    <n v="7.13"/>
    <n v="13322"/>
    <n v="69848.73"/>
    <x v="2"/>
    <x v="0"/>
    <n v="5.2431113946854824"/>
    <s v="Product3"/>
    <x v="0"/>
    <s v="Decline Year"/>
  </r>
  <r>
    <n v="4166"/>
    <d v="2021-11-22T00:00:00"/>
    <x v="11"/>
    <x v="5"/>
    <x v="5"/>
    <n v="1922"/>
    <n v="6092.74"/>
    <n v="3.17"/>
    <n v="2771"/>
    <n v="17568.14"/>
    <n v="6.34"/>
    <n v="2384"/>
    <n v="12921.28"/>
    <n v="5.42"/>
    <n v="1304"/>
    <n v="9297.52"/>
    <n v="7.13"/>
    <n v="8381"/>
    <n v="45879.68"/>
    <x v="2"/>
    <x v="1"/>
    <n v="5.4742488963130889"/>
    <s v="Product2"/>
    <x v="0"/>
    <s v="Decline Year"/>
  </r>
  <r>
    <n v="4167"/>
    <d v="2021-11-23T00:00:00"/>
    <x v="11"/>
    <x v="5"/>
    <x v="5"/>
    <n v="3464"/>
    <n v="10980.88"/>
    <n v="3.17"/>
    <n v="3146"/>
    <n v="19945.64"/>
    <n v="6.34"/>
    <n v="2687"/>
    <n v="14563.54"/>
    <n v="5.42"/>
    <n v="1032"/>
    <n v="7358.16"/>
    <n v="7.13"/>
    <n v="10329"/>
    <n v="52848.22"/>
    <x v="2"/>
    <x v="2"/>
    <n v="5.1164894955949274"/>
    <s v="Product2"/>
    <x v="0"/>
    <s v="Decline Year"/>
  </r>
  <r>
    <n v="4168"/>
    <d v="2021-11-24T00:00:00"/>
    <x v="11"/>
    <x v="5"/>
    <x v="5"/>
    <n v="6072"/>
    <n v="19248.240000000002"/>
    <n v="3.17"/>
    <n v="851"/>
    <n v="5395.34"/>
    <n v="6.34"/>
    <n v="1977"/>
    <n v="10715.34"/>
    <n v="5.42"/>
    <n v="549"/>
    <n v="3914.37"/>
    <n v="7.13"/>
    <n v="9449"/>
    <n v="39273.29"/>
    <x v="2"/>
    <x v="3"/>
    <n v="4.1563435284157055"/>
    <s v="Product1"/>
    <x v="1"/>
    <s v="Decline Year"/>
  </r>
  <r>
    <n v="4169"/>
    <d v="2021-11-25T00:00:00"/>
    <x v="11"/>
    <x v="5"/>
    <x v="5"/>
    <n v="2429"/>
    <n v="7699.93"/>
    <n v="3.17"/>
    <n v="3954"/>
    <n v="25068.36"/>
    <n v="6.34"/>
    <n v="488"/>
    <n v="2644.96"/>
    <n v="5.42"/>
    <n v="1299"/>
    <n v="9261.8700000000008"/>
    <n v="7.1300000000000008"/>
    <n v="8170"/>
    <n v="44675.12"/>
    <x v="2"/>
    <x v="4"/>
    <n v="5.4681909424724608"/>
    <s v="Product2"/>
    <x v="0"/>
    <s v="Decline Year"/>
  </r>
  <r>
    <n v="4170"/>
    <d v="2021-11-26T00:00:00"/>
    <x v="11"/>
    <x v="5"/>
    <x v="5"/>
    <n v="7199"/>
    <n v="22820.83"/>
    <n v="3.17"/>
    <n v="3510"/>
    <n v="22253.4"/>
    <n v="6.3400000000000007"/>
    <n v="3832"/>
    <n v="20769.439999999999"/>
    <n v="5.42"/>
    <n v="259"/>
    <n v="1846.67"/>
    <n v="7.13"/>
    <n v="14800"/>
    <n v="67690.34"/>
    <x v="2"/>
    <x v="5"/>
    <n v="4.5736716216216218"/>
    <s v="Product1"/>
    <x v="0"/>
    <s v="Decline Year"/>
  </r>
  <r>
    <n v="4171"/>
    <d v="2021-11-27T00:00:00"/>
    <x v="11"/>
    <x v="5"/>
    <x v="5"/>
    <n v="1311"/>
    <n v="4155.87"/>
    <n v="3.17"/>
    <n v="984"/>
    <n v="6238.56"/>
    <n v="6.3400000000000007"/>
    <n v="563"/>
    <n v="3051.46"/>
    <n v="5.42"/>
    <n v="1100"/>
    <n v="7843"/>
    <n v="7.13"/>
    <n v="3958"/>
    <n v="21288.89"/>
    <x v="2"/>
    <x v="6"/>
    <n v="5.3786988377968665"/>
    <s v="Product4"/>
    <x v="1"/>
    <s v="Decline Year"/>
  </r>
  <r>
    <n v="4172"/>
    <d v="2021-11-28T00:00:00"/>
    <x v="11"/>
    <x v="5"/>
    <x v="5"/>
    <n v="4356"/>
    <n v="13808.52"/>
    <n v="3.17"/>
    <n v="2745"/>
    <n v="17403.3"/>
    <n v="6.34"/>
    <n v="4583"/>
    <n v="24839.86"/>
    <n v="5.42"/>
    <n v="1496"/>
    <n v="10666.48"/>
    <n v="7.13"/>
    <n v="13180"/>
    <n v="66718.16"/>
    <x v="2"/>
    <x v="0"/>
    <n v="5.0620758725341428"/>
    <s v="Product3"/>
    <x v="0"/>
    <s v="Decline Year"/>
  </r>
  <r>
    <n v="4173"/>
    <d v="2021-11-29T00:00:00"/>
    <x v="11"/>
    <x v="5"/>
    <x v="5"/>
    <n v="4626"/>
    <n v="14664.42"/>
    <n v="3.17"/>
    <n v="883"/>
    <n v="5598.22"/>
    <n v="6.34"/>
    <n v="5238"/>
    <n v="28389.96"/>
    <n v="5.42"/>
    <n v="1466"/>
    <n v="10452.58"/>
    <n v="7.13"/>
    <n v="12213"/>
    <n v="59105.18"/>
    <x v="2"/>
    <x v="1"/>
    <n v="4.8395300090067961"/>
    <s v="Product3"/>
    <x v="0"/>
    <s v="Decline Year"/>
  </r>
  <r>
    <n v="4174"/>
    <d v="2021-11-30T00:00:00"/>
    <x v="11"/>
    <x v="5"/>
    <x v="5"/>
    <n v="2357"/>
    <n v="7471.69"/>
    <n v="3.17"/>
    <n v="1540"/>
    <n v="9763.6"/>
    <n v="6.34"/>
    <n v="3970"/>
    <n v="21517.4"/>
    <n v="5.42"/>
    <n v="1017"/>
    <n v="7251.21"/>
    <n v="7.13"/>
    <n v="8884"/>
    <n v="46003.9"/>
    <x v="2"/>
    <x v="2"/>
    <n v="5.1782868077442599"/>
    <s v="Product3"/>
    <x v="0"/>
    <s v="Decline Year"/>
  </r>
  <r>
    <n v="4175"/>
    <d v="2021-12-01T00:00:00"/>
    <x v="11"/>
    <x v="6"/>
    <x v="6"/>
    <n v="3464"/>
    <n v="10980.88"/>
    <n v="3.17"/>
    <n v="3640"/>
    <n v="23077.599999999999"/>
    <n v="6.34"/>
    <n v="3136"/>
    <n v="16997.12"/>
    <n v="5.42"/>
    <n v="1142"/>
    <n v="8142.46"/>
    <n v="7.13"/>
    <n v="11382"/>
    <n v="59198.06"/>
    <x v="2"/>
    <x v="3"/>
    <n v="5.2010244245299591"/>
    <s v="Product2"/>
    <x v="0"/>
    <s v="Decline Year"/>
  </r>
  <r>
    <n v="4176"/>
    <d v="2021-12-02T00:00:00"/>
    <x v="11"/>
    <x v="6"/>
    <x v="6"/>
    <n v="4269"/>
    <n v="13532.73"/>
    <n v="3.17"/>
    <n v="2598"/>
    <n v="16471.32"/>
    <n v="6.34"/>
    <n v="1284"/>
    <n v="6959.28"/>
    <n v="5.42"/>
    <n v="1273"/>
    <n v="9076.49"/>
    <n v="7.13"/>
    <n v="9424"/>
    <n v="46039.82"/>
    <x v="2"/>
    <x v="4"/>
    <n v="4.8853798811544991"/>
    <s v="Product2"/>
    <x v="0"/>
    <s v="Decline Year"/>
  </r>
  <r>
    <n v="4177"/>
    <d v="2021-12-03T00:00:00"/>
    <x v="11"/>
    <x v="6"/>
    <x v="6"/>
    <n v="5387"/>
    <n v="17076.79"/>
    <n v="3.17"/>
    <n v="422"/>
    <n v="2675.48"/>
    <n v="6.34"/>
    <n v="5089"/>
    <n v="27582.38"/>
    <n v="5.42"/>
    <n v="1866"/>
    <n v="13304.58"/>
    <n v="7.13"/>
    <n v="12764"/>
    <n v="60639.23"/>
    <x v="2"/>
    <x v="5"/>
    <n v="4.7508014728925101"/>
    <s v="Product3"/>
    <x v="0"/>
    <s v="Decline Year"/>
  </r>
  <r>
    <n v="4178"/>
    <d v="2021-12-04T00:00:00"/>
    <x v="11"/>
    <x v="6"/>
    <x v="6"/>
    <n v="2935"/>
    <n v="9303.9500000000007"/>
    <n v="3.17"/>
    <n v="3267"/>
    <n v="20712.78"/>
    <n v="6.34"/>
    <n v="5183"/>
    <n v="28091.86"/>
    <n v="5.42"/>
    <n v="1346"/>
    <n v="9596.98"/>
    <n v="7.13"/>
    <n v="12731"/>
    <n v="67705.570000000007"/>
    <x v="2"/>
    <x v="6"/>
    <n v="5.3181658942738199"/>
    <s v="Product3"/>
    <x v="0"/>
    <s v="Decline Year"/>
  </r>
  <r>
    <n v="4179"/>
    <d v="2021-12-05T00:00:00"/>
    <x v="11"/>
    <x v="6"/>
    <x v="6"/>
    <n v="7701"/>
    <n v="24412.17"/>
    <n v="3.17"/>
    <n v="3436"/>
    <n v="21784.240000000002"/>
    <n v="6.3400000000000007"/>
    <n v="784"/>
    <n v="4249.28"/>
    <n v="5.42"/>
    <n v="1645"/>
    <n v="11728.85"/>
    <n v="7.13"/>
    <n v="13566"/>
    <n v="62174.54"/>
    <x v="2"/>
    <x v="0"/>
    <n v="4.5831151407931596"/>
    <s v="Product1"/>
    <x v="0"/>
    <s v="Decline Year"/>
  </r>
  <r>
    <n v="4180"/>
    <d v="2021-12-06T00:00:00"/>
    <x v="11"/>
    <x v="6"/>
    <x v="6"/>
    <n v="476"/>
    <n v="1508.92"/>
    <n v="3.17"/>
    <n v="1801"/>
    <n v="11418.34"/>
    <n v="6.34"/>
    <n v="2873"/>
    <n v="15571.66"/>
    <n v="5.42"/>
    <n v="1187"/>
    <n v="8463.31"/>
    <n v="7.13"/>
    <n v="6337"/>
    <n v="36962.230000000003"/>
    <x v="2"/>
    <x v="1"/>
    <n v="5.8327647151649051"/>
    <s v="Product3"/>
    <x v="1"/>
    <s v="Decline Year"/>
  </r>
  <r>
    <n v="4181"/>
    <d v="2021-12-07T00:00:00"/>
    <x v="11"/>
    <x v="6"/>
    <x v="6"/>
    <n v="3274"/>
    <n v="10378.58"/>
    <n v="3.17"/>
    <n v="3993"/>
    <n v="25315.62"/>
    <n v="6.34"/>
    <n v="2199"/>
    <n v="11918.58"/>
    <n v="5.42"/>
    <n v="515"/>
    <n v="3671.95"/>
    <n v="7.13"/>
    <n v="9981"/>
    <n v="51284.73"/>
    <x v="2"/>
    <x v="2"/>
    <n v="5.1382356477306885"/>
    <s v="Product2"/>
    <x v="0"/>
    <s v="Decline Year"/>
  </r>
  <r>
    <n v="4182"/>
    <d v="2021-12-08T00:00:00"/>
    <x v="11"/>
    <x v="6"/>
    <x v="6"/>
    <n v="2794"/>
    <n v="8856.98"/>
    <n v="3.17"/>
    <n v="3152"/>
    <n v="19983.68"/>
    <n v="6.34"/>
    <n v="5155"/>
    <n v="27940.1"/>
    <n v="5.42"/>
    <n v="449"/>
    <n v="3201.37"/>
    <n v="7.13"/>
    <n v="11550"/>
    <n v="59982.13"/>
    <x v="2"/>
    <x v="3"/>
    <n v="5.1932580086580087"/>
    <s v="Product3"/>
    <x v="0"/>
    <s v="Decline Year"/>
  </r>
  <r>
    <n v="4183"/>
    <d v="2021-12-09T00:00:00"/>
    <x v="11"/>
    <x v="6"/>
    <x v="6"/>
    <n v="1928"/>
    <n v="6111.76"/>
    <n v="3.17"/>
    <n v="2690"/>
    <n v="17054.599999999999"/>
    <n v="6.34"/>
    <n v="3970"/>
    <n v="21517.4"/>
    <n v="5.42"/>
    <n v="1908"/>
    <n v="13604.04"/>
    <n v="7.1300000000000008"/>
    <n v="10496"/>
    <n v="58287.8"/>
    <x v="2"/>
    <x v="4"/>
    <n v="5.5533346036585369"/>
    <s v="Product3"/>
    <x v="0"/>
    <s v="Decline Year"/>
  </r>
  <r>
    <n v="4184"/>
    <d v="2021-12-10T00:00:00"/>
    <x v="11"/>
    <x v="6"/>
    <x v="6"/>
    <n v="6404"/>
    <n v="20300.68"/>
    <n v="3.17"/>
    <n v="1602"/>
    <n v="10156.68"/>
    <n v="6.34"/>
    <n v="616"/>
    <n v="3338.72"/>
    <n v="5.42"/>
    <n v="1747"/>
    <n v="12456.11"/>
    <n v="7.13"/>
    <n v="10369"/>
    <n v="46252.19"/>
    <x v="2"/>
    <x v="5"/>
    <n v="4.4606220464847146"/>
    <s v="Product1"/>
    <x v="0"/>
    <s v="Decline Year"/>
  </r>
  <r>
    <n v="4185"/>
    <d v="2021-12-11T00:00:00"/>
    <x v="11"/>
    <x v="6"/>
    <x v="6"/>
    <n v="1544"/>
    <n v="4894.4799999999996"/>
    <n v="3.17"/>
    <n v="3639"/>
    <n v="23071.26"/>
    <n v="6.34"/>
    <n v="489"/>
    <n v="2650.38"/>
    <n v="5.42"/>
    <n v="1649"/>
    <n v="11757.37"/>
    <n v="7.1300000000000008"/>
    <n v="7321"/>
    <n v="42373.49"/>
    <x v="2"/>
    <x v="6"/>
    <n v="5.7879374402404045"/>
    <s v="Product2"/>
    <x v="0"/>
    <s v="Decline Year"/>
  </r>
  <r>
    <n v="4186"/>
    <d v="2021-12-12T00:00:00"/>
    <x v="11"/>
    <x v="6"/>
    <x v="6"/>
    <n v="3727"/>
    <n v="11814.59"/>
    <n v="3.17"/>
    <n v="3183"/>
    <n v="20180.22"/>
    <n v="6.3400000000000007"/>
    <n v="5265"/>
    <n v="28536.3"/>
    <n v="5.42"/>
    <n v="1679"/>
    <n v="11971.27"/>
    <n v="7.13"/>
    <n v="13854"/>
    <n v="72502.38"/>
    <x v="2"/>
    <x v="0"/>
    <n v="5.2333174534430489"/>
    <s v="Product3"/>
    <x v="2"/>
    <s v="Decline Year"/>
  </r>
  <r>
    <n v="4187"/>
    <d v="2021-12-13T00:00:00"/>
    <x v="11"/>
    <x v="6"/>
    <x v="6"/>
    <n v="3758"/>
    <n v="11912.86"/>
    <n v="3.17"/>
    <n v="3895"/>
    <n v="24694.3"/>
    <n v="6.34"/>
    <n v="1289"/>
    <n v="6986.38"/>
    <n v="5.42"/>
    <n v="1390"/>
    <n v="9910.7000000000007"/>
    <n v="7.1300000000000008"/>
    <n v="10332"/>
    <n v="53504.24"/>
    <x v="2"/>
    <x v="1"/>
    <n v="5.1784978706929925"/>
    <s v="Product2"/>
    <x v="0"/>
    <s v="Decline Year"/>
  </r>
  <r>
    <n v="4188"/>
    <d v="2021-12-14T00:00:00"/>
    <x v="11"/>
    <x v="6"/>
    <x v="6"/>
    <n v="6468"/>
    <n v="20503.560000000001"/>
    <n v="3.17"/>
    <n v="2319"/>
    <n v="14702.46"/>
    <n v="6.34"/>
    <n v="2018"/>
    <n v="10937.56"/>
    <n v="5.42"/>
    <n v="1418"/>
    <n v="10110.34"/>
    <n v="7.13"/>
    <n v="12223"/>
    <n v="56253.919999999998"/>
    <x v="2"/>
    <x v="2"/>
    <n v="4.602300580872126"/>
    <s v="Product1"/>
    <x v="0"/>
    <s v="Decline Year"/>
  </r>
  <r>
    <n v="4189"/>
    <d v="2021-12-15T00:00:00"/>
    <x v="11"/>
    <x v="6"/>
    <x v="6"/>
    <n v="6706"/>
    <n v="21258.02"/>
    <n v="3.17"/>
    <n v="599"/>
    <n v="3797.66"/>
    <n v="6.34"/>
    <n v="2783"/>
    <n v="15083.86"/>
    <n v="5.42"/>
    <n v="934"/>
    <n v="6659.42"/>
    <n v="7.13"/>
    <n v="11022"/>
    <n v="46798.96"/>
    <x v="2"/>
    <x v="3"/>
    <n v="4.2459589911086919"/>
    <s v="Product1"/>
    <x v="0"/>
    <s v="Decline Year"/>
  </r>
  <r>
    <n v="4190"/>
    <d v="2021-12-16T00:00:00"/>
    <x v="11"/>
    <x v="6"/>
    <x v="6"/>
    <n v="4614"/>
    <n v="14626.38"/>
    <n v="3.17"/>
    <n v="1644"/>
    <n v="10422.959999999999"/>
    <n v="6.34"/>
    <n v="3933"/>
    <n v="21316.86"/>
    <n v="5.42"/>
    <n v="714"/>
    <n v="5090.82"/>
    <n v="7.13"/>
    <n v="10905"/>
    <n v="51457.02"/>
    <x v="2"/>
    <x v="4"/>
    <n v="4.7186629986244837"/>
    <s v="Product3"/>
    <x v="0"/>
    <s v="Decline Year"/>
  </r>
  <r>
    <n v="4191"/>
    <d v="2021-12-17T00:00:00"/>
    <x v="11"/>
    <x v="6"/>
    <x v="6"/>
    <n v="2756"/>
    <n v="8736.52"/>
    <n v="3.17"/>
    <n v="2673"/>
    <n v="16946.82"/>
    <n v="6.34"/>
    <n v="4777"/>
    <n v="25891.34"/>
    <n v="5.42"/>
    <n v="1300"/>
    <n v="9269"/>
    <n v="7.13"/>
    <n v="11506"/>
    <n v="60843.68"/>
    <x v="2"/>
    <x v="5"/>
    <n v="5.2879958282635151"/>
    <s v="Product3"/>
    <x v="0"/>
    <s v="Decline Year"/>
  </r>
  <r>
    <n v="4192"/>
    <d v="2021-12-18T00:00:00"/>
    <x v="11"/>
    <x v="6"/>
    <x v="6"/>
    <n v="3555"/>
    <n v="11269.35"/>
    <n v="3.17"/>
    <n v="2974"/>
    <n v="18855.16"/>
    <n v="6.34"/>
    <n v="5051"/>
    <n v="27376.42"/>
    <n v="5.42"/>
    <n v="988"/>
    <n v="7044.44"/>
    <n v="7.13"/>
    <n v="12568"/>
    <n v="64545.37"/>
    <x v="2"/>
    <x v="6"/>
    <n v="5.135691438574157"/>
    <s v="Product3"/>
    <x v="0"/>
    <s v="Decline Year"/>
  </r>
  <r>
    <n v="4193"/>
    <d v="2021-12-19T00:00:00"/>
    <x v="11"/>
    <x v="6"/>
    <x v="6"/>
    <n v="487"/>
    <n v="1543.79"/>
    <n v="3.17"/>
    <n v="2548"/>
    <n v="16154.32"/>
    <n v="6.34"/>
    <n v="3982"/>
    <n v="21582.44"/>
    <n v="5.42"/>
    <n v="1604"/>
    <n v="11436.52"/>
    <n v="7.13"/>
    <n v="8621"/>
    <n v="50717.07"/>
    <x v="2"/>
    <x v="0"/>
    <n v="5.8829683331400071"/>
    <s v="Product3"/>
    <x v="0"/>
    <s v="Decline Year"/>
  </r>
  <r>
    <n v="4194"/>
    <d v="2021-12-20T00:00:00"/>
    <x v="11"/>
    <x v="6"/>
    <x v="6"/>
    <n v="3681"/>
    <n v="11668.77"/>
    <n v="3.17"/>
    <n v="1045"/>
    <n v="6625.3"/>
    <n v="6.34"/>
    <n v="3385"/>
    <n v="18346.7"/>
    <n v="5.42"/>
    <n v="346"/>
    <n v="2466.98"/>
    <n v="7.13"/>
    <n v="8457"/>
    <n v="39107.75"/>
    <x v="2"/>
    <x v="1"/>
    <n v="4.6243053092113042"/>
    <s v="Product3"/>
    <x v="1"/>
    <s v="Decline Year"/>
  </r>
  <r>
    <n v="4195"/>
    <d v="2021-12-21T00:00:00"/>
    <x v="11"/>
    <x v="6"/>
    <x v="6"/>
    <n v="612"/>
    <n v="1940.04"/>
    <n v="3.17"/>
    <n v="1921"/>
    <n v="12179.14"/>
    <n v="6.34"/>
    <n v="3855"/>
    <n v="20894.099999999999"/>
    <n v="5.42"/>
    <n v="1128"/>
    <n v="8042.64"/>
    <n v="7.13"/>
    <n v="7516"/>
    <n v="43055.92"/>
    <x v="2"/>
    <x v="2"/>
    <n v="5.7285683874401272"/>
    <s v="Product3"/>
    <x v="0"/>
    <s v="Decline Year"/>
  </r>
  <r>
    <n v="4196"/>
    <d v="2021-12-22T00:00:00"/>
    <x v="11"/>
    <x v="6"/>
    <x v="6"/>
    <n v="321"/>
    <n v="1017.57"/>
    <n v="3.17"/>
    <n v="1976"/>
    <n v="12527.84"/>
    <n v="6.34"/>
    <n v="4131"/>
    <n v="22390.02"/>
    <n v="5.42"/>
    <n v="288"/>
    <n v="2053.44"/>
    <n v="7.13"/>
    <n v="6716"/>
    <n v="37988.870000000003"/>
    <x v="2"/>
    <x v="3"/>
    <n v="5.6564726027397265"/>
    <s v="Product3"/>
    <x v="1"/>
    <s v="Decline Year"/>
  </r>
  <r>
    <n v="4197"/>
    <d v="2021-12-23T00:00:00"/>
    <x v="11"/>
    <x v="6"/>
    <x v="6"/>
    <n v="5522"/>
    <n v="17504.740000000002"/>
    <n v="3.17"/>
    <n v="2693"/>
    <n v="17073.62"/>
    <n v="6.34"/>
    <n v="2039"/>
    <n v="11051.38"/>
    <n v="5.42"/>
    <n v="415"/>
    <n v="2958.95"/>
    <n v="7.13"/>
    <n v="10669"/>
    <n v="48588.69"/>
    <x v="2"/>
    <x v="4"/>
    <n v="4.5541934576811327"/>
    <s v="Product1"/>
    <x v="0"/>
    <s v="Decline Year"/>
  </r>
  <r>
    <n v="4198"/>
    <d v="2021-12-24T00:00:00"/>
    <x v="11"/>
    <x v="6"/>
    <x v="6"/>
    <n v="504"/>
    <n v="1597.68"/>
    <n v="3.17"/>
    <n v="1655"/>
    <n v="10492.7"/>
    <n v="6.3400000000000007"/>
    <n v="1644"/>
    <n v="8910.48"/>
    <n v="5.42"/>
    <n v="1636"/>
    <n v="11664.68"/>
    <n v="7.13"/>
    <n v="5439"/>
    <n v="32665.54"/>
    <x v="2"/>
    <x v="5"/>
    <n v="6.0057988600845746"/>
    <s v="Product4"/>
    <x v="1"/>
    <s v="Decline Year"/>
  </r>
  <r>
    <n v="4199"/>
    <d v="2021-12-25T00:00:00"/>
    <x v="11"/>
    <x v="6"/>
    <x v="6"/>
    <n v="2025"/>
    <n v="6419.25"/>
    <n v="3.17"/>
    <n v="3571"/>
    <n v="22640.14"/>
    <n v="6.34"/>
    <n v="2276"/>
    <n v="12335.92"/>
    <n v="5.42"/>
    <n v="518"/>
    <n v="3693.34"/>
    <n v="7.13"/>
    <n v="8390"/>
    <n v="45088.65"/>
    <x v="2"/>
    <x v="6"/>
    <n v="5.3740941597139456"/>
    <s v="Product2"/>
    <x v="0"/>
    <s v="Decline Year"/>
  </r>
  <r>
    <n v="4200"/>
    <d v="2021-12-26T00:00:00"/>
    <x v="11"/>
    <x v="6"/>
    <x v="6"/>
    <n v="6422"/>
    <n v="20357.740000000002"/>
    <n v="3.17"/>
    <n v="3643"/>
    <n v="23096.62"/>
    <n v="6.34"/>
    <n v="5080"/>
    <n v="27533.599999999999"/>
    <n v="5.42"/>
    <n v="346"/>
    <n v="2466.98"/>
    <n v="7.13"/>
    <n v="15491"/>
    <n v="73454.94"/>
    <x v="2"/>
    <x v="0"/>
    <n v="4.7417816796849781"/>
    <s v="Product3"/>
    <x v="2"/>
    <s v="Decline Year"/>
  </r>
  <r>
    <n v="4201"/>
    <d v="2021-12-27T00:00:00"/>
    <x v="11"/>
    <x v="6"/>
    <x v="6"/>
    <n v="7919"/>
    <n v="25103.23"/>
    <n v="3.17"/>
    <n v="1984"/>
    <n v="12578.56"/>
    <n v="6.34"/>
    <n v="3326"/>
    <n v="18026.919999999998"/>
    <n v="5.419999999999999"/>
    <n v="1932"/>
    <n v="13775.16"/>
    <n v="7.13"/>
    <n v="15161"/>
    <n v="69483.87"/>
    <x v="2"/>
    <x v="1"/>
    <n v="4.583066420420816"/>
    <s v="Product1"/>
    <x v="0"/>
    <s v="Decline Year"/>
  </r>
  <r>
    <n v="4202"/>
    <d v="2021-12-28T00:00:00"/>
    <x v="11"/>
    <x v="6"/>
    <x v="6"/>
    <n v="1170"/>
    <n v="3708.9"/>
    <n v="3.17"/>
    <n v="2420"/>
    <n v="15342.8"/>
    <n v="6.34"/>
    <n v="1666"/>
    <n v="9029.7199999999993"/>
    <n v="5.42"/>
    <n v="440"/>
    <n v="3137.2"/>
    <n v="7.13"/>
    <n v="5696"/>
    <n v="31218.62"/>
    <x v="2"/>
    <x v="2"/>
    <n v="5.4807970505617973"/>
    <s v="Product2"/>
    <x v="1"/>
    <s v="Decline Year"/>
  </r>
  <r>
    <n v="4203"/>
    <d v="2021-12-29T00:00:00"/>
    <x v="11"/>
    <x v="6"/>
    <x v="6"/>
    <n v="3314"/>
    <n v="10505.38"/>
    <n v="3.17"/>
    <n v="2840"/>
    <n v="18005.599999999999"/>
    <n v="6.34"/>
    <n v="823"/>
    <n v="4460.66"/>
    <n v="5.42"/>
    <n v="457"/>
    <n v="3258.41"/>
    <n v="7.13"/>
    <n v="7434"/>
    <n v="36230.050000000003"/>
    <x v="2"/>
    <x v="3"/>
    <n v="4.8735606672047354"/>
    <s v="Product2"/>
    <x v="1"/>
    <s v="Decline Year"/>
  </r>
  <r>
    <n v="4204"/>
    <d v="2021-12-30T00:00:00"/>
    <x v="11"/>
    <x v="6"/>
    <x v="6"/>
    <n v="3834"/>
    <n v="12153.78"/>
    <n v="3.17"/>
    <n v="3829"/>
    <n v="24275.86"/>
    <n v="6.34"/>
    <n v="3346"/>
    <n v="18135.32"/>
    <n v="5.42"/>
    <n v="1349"/>
    <n v="9618.3700000000008"/>
    <n v="7.1300000000000008"/>
    <n v="12358"/>
    <n v="64183.33"/>
    <x v="2"/>
    <x v="4"/>
    <n v="5.1936664508820201"/>
    <s v="Product2"/>
    <x v="0"/>
    <s v="Decline Year"/>
  </r>
  <r>
    <n v="4205"/>
    <d v="2022-01-01T00:00:00"/>
    <x v="12"/>
    <x v="7"/>
    <x v="7"/>
    <n v="1706"/>
    <n v="5408.02"/>
    <n v="3.17"/>
    <n v="302"/>
    <n v="1914.68"/>
    <n v="6.34"/>
    <n v="5432"/>
    <n v="29441.439999999999"/>
    <n v="5.42"/>
    <n v="935"/>
    <n v="6666.55"/>
    <n v="7.13"/>
    <n v="8375"/>
    <n v="43430.69"/>
    <x v="3"/>
    <x v="6"/>
    <n v="5.185754029850747"/>
    <s v="Product3"/>
    <x v="0"/>
    <s v="Decline Year"/>
  </r>
  <r>
    <n v="4206"/>
    <d v="2022-01-02T00:00:00"/>
    <x v="12"/>
    <x v="7"/>
    <x v="7"/>
    <n v="2335"/>
    <n v="7401.95"/>
    <n v="3.17"/>
    <n v="2595"/>
    <n v="16452.3"/>
    <n v="6.34"/>
    <n v="1169"/>
    <n v="6335.98"/>
    <n v="5.42"/>
    <n v="416"/>
    <n v="2966.08"/>
    <n v="7.13"/>
    <n v="6515"/>
    <n v="33156.31"/>
    <x v="3"/>
    <x v="0"/>
    <n v="5.0892264006139678"/>
    <s v="Product2"/>
    <x v="1"/>
    <s v="Decline Year"/>
  </r>
  <r>
    <n v="4207"/>
    <d v="2022-01-03T00:00:00"/>
    <x v="12"/>
    <x v="7"/>
    <x v="7"/>
    <n v="2217"/>
    <n v="7027.89"/>
    <n v="3.17"/>
    <n v="3730"/>
    <n v="23648.2"/>
    <n v="6.34"/>
    <n v="5163"/>
    <n v="27983.46"/>
    <n v="5.42"/>
    <n v="1312"/>
    <n v="9354.56"/>
    <n v="7.13"/>
    <n v="12422"/>
    <n v="68014.11"/>
    <x v="3"/>
    <x v="1"/>
    <n v="5.4752946385445176"/>
    <s v="Product3"/>
    <x v="0"/>
    <s v="Decline Year"/>
  </r>
  <r>
    <n v="4208"/>
    <d v="2022-01-04T00:00:00"/>
    <x v="12"/>
    <x v="7"/>
    <x v="7"/>
    <n v="2045"/>
    <n v="6482.65"/>
    <n v="3.17"/>
    <n v="3252"/>
    <n v="20617.68"/>
    <n v="6.34"/>
    <n v="3509"/>
    <n v="19018.78"/>
    <n v="5.42"/>
    <n v="436"/>
    <n v="3108.68"/>
    <n v="7.13"/>
    <n v="9242"/>
    <n v="49227.79"/>
    <x v="3"/>
    <x v="2"/>
    <n v="5.3265299718675614"/>
    <s v="Product2"/>
    <x v="0"/>
    <s v="Decline Year"/>
  </r>
  <r>
    <n v="4209"/>
    <d v="2022-01-05T00:00:00"/>
    <x v="12"/>
    <x v="7"/>
    <x v="7"/>
    <n v="2461"/>
    <n v="7801.37"/>
    <n v="3.17"/>
    <n v="2990"/>
    <n v="18956.599999999999"/>
    <n v="6.34"/>
    <n v="1107"/>
    <n v="5999.94"/>
    <n v="5.42"/>
    <n v="1527"/>
    <n v="10887.51"/>
    <n v="7.13"/>
    <n v="8085"/>
    <n v="43645.42"/>
    <x v="3"/>
    <x v="3"/>
    <n v="5.3983203463203457"/>
    <s v="Product2"/>
    <x v="0"/>
    <s v="Decline Year"/>
  </r>
  <r>
    <n v="4210"/>
    <d v="2022-01-06T00:00:00"/>
    <x v="12"/>
    <x v="7"/>
    <x v="7"/>
    <n v="3213"/>
    <n v="10185.209999999999"/>
    <n v="3.17"/>
    <n v="308"/>
    <n v="1952.72"/>
    <n v="6.34"/>
    <n v="4103"/>
    <n v="22238.26"/>
    <n v="5.42"/>
    <n v="1829"/>
    <n v="13040.77"/>
    <n v="7.13"/>
    <n v="9453"/>
    <n v="47416.959999999999"/>
    <x v="3"/>
    <x v="4"/>
    <n v="5.016075320004231"/>
    <s v="Product3"/>
    <x v="0"/>
    <s v="Decline Year"/>
  </r>
  <r>
    <n v="4211"/>
    <d v="2022-01-07T00:00:00"/>
    <x v="12"/>
    <x v="7"/>
    <x v="7"/>
    <n v="3373"/>
    <n v="10692.41"/>
    <n v="3.17"/>
    <n v="2850"/>
    <n v="18069"/>
    <n v="6.34"/>
    <n v="4955"/>
    <n v="26856.1"/>
    <n v="5.42"/>
    <n v="767"/>
    <n v="5468.71"/>
    <n v="7.13"/>
    <n v="11945"/>
    <n v="61086.22"/>
    <x v="3"/>
    <x v="5"/>
    <n v="5.1139573043114277"/>
    <s v="Product3"/>
    <x v="0"/>
    <s v="Decline Year"/>
  </r>
  <r>
    <n v="4212"/>
    <d v="2022-01-08T00:00:00"/>
    <x v="12"/>
    <x v="7"/>
    <x v="7"/>
    <n v="7365"/>
    <n v="23347.05"/>
    <n v="3.17"/>
    <n v="3929"/>
    <n v="24909.86"/>
    <n v="6.34"/>
    <n v="3415"/>
    <n v="18509.3"/>
    <n v="5.42"/>
    <n v="624"/>
    <n v="4449.12"/>
    <n v="7.13"/>
    <n v="15333"/>
    <n v="71215.33"/>
    <x v="3"/>
    <x v="6"/>
    <n v="4.6445790125872302"/>
    <s v="Product2"/>
    <x v="2"/>
    <s v="Decline Year"/>
  </r>
  <r>
    <n v="4213"/>
    <d v="2022-01-09T00:00:00"/>
    <x v="12"/>
    <x v="7"/>
    <x v="7"/>
    <n v="7113"/>
    <n v="22548.21"/>
    <n v="3.17"/>
    <n v="2966"/>
    <n v="18804.439999999999"/>
    <n v="6.34"/>
    <n v="2201"/>
    <n v="11929.42"/>
    <n v="5.42"/>
    <n v="421"/>
    <n v="3001.73"/>
    <n v="7.13"/>
    <n v="12701"/>
    <n v="56283.8"/>
    <x v="3"/>
    <x v="0"/>
    <n v="4.4314463428076536"/>
    <s v="Product1"/>
    <x v="0"/>
    <s v="Decline Year"/>
  </r>
  <r>
    <n v="4214"/>
    <d v="2022-01-10T00:00:00"/>
    <x v="12"/>
    <x v="7"/>
    <x v="7"/>
    <n v="2411"/>
    <n v="7642.87"/>
    <n v="3.17"/>
    <n v="1137"/>
    <n v="7208.58"/>
    <n v="6.34"/>
    <n v="1857"/>
    <n v="10064.94"/>
    <n v="5.42"/>
    <n v="1661"/>
    <n v="11842.93"/>
    <n v="7.13"/>
    <n v="7066"/>
    <n v="36759.32"/>
    <x v="3"/>
    <x v="1"/>
    <n v="5.2022813472969149"/>
    <s v="Product4"/>
    <x v="1"/>
    <s v="Decline Year"/>
  </r>
  <r>
    <n v="4215"/>
    <d v="2022-01-11T00:00:00"/>
    <x v="12"/>
    <x v="7"/>
    <x v="7"/>
    <n v="622"/>
    <n v="1971.74"/>
    <n v="3.17"/>
    <n v="335"/>
    <n v="2123.9"/>
    <n v="6.34"/>
    <n v="4327"/>
    <n v="23452.34"/>
    <n v="5.42"/>
    <n v="1699"/>
    <n v="12113.87"/>
    <n v="7.1300000000000008"/>
    <n v="6983"/>
    <n v="39661.85"/>
    <x v="3"/>
    <x v="2"/>
    <n v="5.6797723041672628"/>
    <s v="Product3"/>
    <x v="1"/>
    <s v="Decline Year"/>
  </r>
  <r>
    <n v="4216"/>
    <d v="2022-01-12T00:00:00"/>
    <x v="12"/>
    <x v="7"/>
    <x v="7"/>
    <n v="3352"/>
    <n v="10625.84"/>
    <n v="3.17"/>
    <n v="2258"/>
    <n v="14315.72"/>
    <n v="6.34"/>
    <n v="4241"/>
    <n v="22986.22"/>
    <n v="5.42"/>
    <n v="1190"/>
    <n v="8484.7000000000007"/>
    <n v="7.1300000000000008"/>
    <n v="11041"/>
    <n v="56412.480000000003"/>
    <x v="3"/>
    <x v="3"/>
    <n v="5.109363282311385"/>
    <s v="Product3"/>
    <x v="0"/>
    <s v="Decline Year"/>
  </r>
  <r>
    <n v="4217"/>
    <d v="2022-01-13T00:00:00"/>
    <x v="12"/>
    <x v="7"/>
    <x v="7"/>
    <n v="2292"/>
    <n v="7265.64"/>
    <n v="3.17"/>
    <n v="2602"/>
    <n v="16496.68"/>
    <n v="6.34"/>
    <n v="1332"/>
    <n v="7219.44"/>
    <n v="5.42"/>
    <n v="791"/>
    <n v="5639.83"/>
    <n v="7.13"/>
    <n v="7017"/>
    <n v="36621.589999999997"/>
    <x v="3"/>
    <x v="4"/>
    <n v="5.2189810460310673"/>
    <s v="Product2"/>
    <x v="1"/>
    <s v="Decline Year"/>
  </r>
  <r>
    <n v="4218"/>
    <d v="2022-01-14T00:00:00"/>
    <x v="12"/>
    <x v="7"/>
    <x v="7"/>
    <n v="5324"/>
    <n v="16877.080000000002"/>
    <n v="3.17"/>
    <n v="1857"/>
    <n v="11773.38"/>
    <n v="6.34"/>
    <n v="840"/>
    <n v="4552.8"/>
    <n v="5.42"/>
    <n v="1492"/>
    <n v="10637.96"/>
    <n v="7.129999999999999"/>
    <n v="9513"/>
    <n v="43841.22"/>
    <x v="3"/>
    <x v="5"/>
    <n v="4.6085588142541782"/>
    <s v="Product1"/>
    <x v="0"/>
    <s v="Decline Year"/>
  </r>
  <r>
    <n v="4219"/>
    <d v="2022-01-15T00:00:00"/>
    <x v="12"/>
    <x v="7"/>
    <x v="7"/>
    <n v="4613"/>
    <n v="14623.21"/>
    <n v="3.17"/>
    <n v="728"/>
    <n v="4615.5200000000004"/>
    <n v="6.3400000000000007"/>
    <n v="1303"/>
    <n v="7062.26"/>
    <n v="5.42"/>
    <n v="1638"/>
    <n v="11678.94"/>
    <n v="7.13"/>
    <n v="8282"/>
    <n v="37979.93"/>
    <x v="3"/>
    <x v="6"/>
    <n v="4.5858403767205989"/>
    <s v="Product1"/>
    <x v="1"/>
    <s v="Decline Year"/>
  </r>
  <r>
    <n v="4220"/>
    <d v="2022-01-16T00:00:00"/>
    <x v="12"/>
    <x v="7"/>
    <x v="7"/>
    <n v="6671"/>
    <n v="21147.07"/>
    <n v="3.17"/>
    <n v="2029"/>
    <n v="12863.86"/>
    <n v="6.34"/>
    <n v="854"/>
    <n v="4628.68"/>
    <n v="5.42"/>
    <n v="790"/>
    <n v="5632.7"/>
    <n v="7.13"/>
    <n v="10344"/>
    <n v="44272.31"/>
    <x v="3"/>
    <x v="0"/>
    <n v="4.2799990332559936"/>
    <s v="Product1"/>
    <x v="0"/>
    <s v="Decline Year"/>
  </r>
  <r>
    <n v="4221"/>
    <d v="2022-01-17T00:00:00"/>
    <x v="12"/>
    <x v="7"/>
    <x v="7"/>
    <n v="4640"/>
    <n v="14708.8"/>
    <n v="3.17"/>
    <n v="466"/>
    <n v="2954.44"/>
    <n v="6.34"/>
    <n v="2234"/>
    <n v="12108.28"/>
    <n v="5.42"/>
    <n v="1963"/>
    <n v="13996.19"/>
    <n v="7.13"/>
    <n v="9303"/>
    <n v="43767.71"/>
    <x v="3"/>
    <x v="1"/>
    <n v="4.7046877351392027"/>
    <s v="Product1"/>
    <x v="0"/>
    <s v="Decline Year"/>
  </r>
  <r>
    <n v="4222"/>
    <d v="2022-01-18T00:00:00"/>
    <x v="12"/>
    <x v="7"/>
    <x v="7"/>
    <n v="7156"/>
    <n v="22684.52"/>
    <n v="3.17"/>
    <n v="502"/>
    <n v="3182.68"/>
    <n v="6.34"/>
    <n v="5210"/>
    <n v="28238.2"/>
    <n v="5.42"/>
    <n v="1403"/>
    <n v="10003.39"/>
    <n v="7.13"/>
    <n v="14271"/>
    <n v="64108.79"/>
    <x v="3"/>
    <x v="2"/>
    <n v="4.4922423095788666"/>
    <s v="Product3"/>
    <x v="0"/>
    <s v="Decline Year"/>
  </r>
  <r>
    <n v="4223"/>
    <d v="2022-01-19T00:00:00"/>
    <x v="12"/>
    <x v="7"/>
    <x v="7"/>
    <n v="4530"/>
    <n v="14360.1"/>
    <n v="3.17"/>
    <n v="3172"/>
    <n v="20110.48"/>
    <n v="6.34"/>
    <n v="5166"/>
    <n v="27999.72"/>
    <n v="5.42"/>
    <n v="693"/>
    <n v="4941.09"/>
    <n v="7.13"/>
    <n v="13561"/>
    <n v="67411.39"/>
    <x v="3"/>
    <x v="3"/>
    <n v="4.9709748543617724"/>
    <s v="Product3"/>
    <x v="0"/>
    <s v="Decline Year"/>
  </r>
  <r>
    <n v="4224"/>
    <d v="2022-01-20T00:00:00"/>
    <x v="12"/>
    <x v="7"/>
    <x v="7"/>
    <n v="4935"/>
    <n v="15643.95"/>
    <n v="3.17"/>
    <n v="2747"/>
    <n v="17415.98"/>
    <n v="6.34"/>
    <n v="2926"/>
    <n v="15858.92"/>
    <n v="5.42"/>
    <n v="742"/>
    <n v="5290.46"/>
    <n v="7.13"/>
    <n v="11350"/>
    <n v="54209.31"/>
    <x v="3"/>
    <x v="4"/>
    <n v="4.7761506607929514"/>
    <s v="Product2"/>
    <x v="0"/>
    <s v="Decline Year"/>
  </r>
  <r>
    <n v="4225"/>
    <d v="2022-01-21T00:00:00"/>
    <x v="12"/>
    <x v="7"/>
    <x v="7"/>
    <n v="6157"/>
    <n v="19517.689999999999"/>
    <n v="3.17"/>
    <n v="974"/>
    <n v="6175.16"/>
    <n v="6.34"/>
    <n v="4082"/>
    <n v="22124.44"/>
    <n v="5.42"/>
    <n v="1863"/>
    <n v="13283.19"/>
    <n v="7.13"/>
    <n v="13076"/>
    <n v="61100.480000000003"/>
    <x v="3"/>
    <x v="5"/>
    <n v="4.6727194860813706"/>
    <s v="Product3"/>
    <x v="0"/>
    <s v="Decline Year"/>
  </r>
  <r>
    <n v="4226"/>
    <d v="2022-01-22T00:00:00"/>
    <x v="12"/>
    <x v="7"/>
    <x v="7"/>
    <n v="1075"/>
    <n v="3407.75"/>
    <n v="3.17"/>
    <n v="2755"/>
    <n v="17466.7"/>
    <n v="6.34"/>
    <n v="714"/>
    <n v="3869.88"/>
    <n v="5.42"/>
    <n v="1905"/>
    <n v="13582.65"/>
    <n v="7.13"/>
    <n v="6449"/>
    <n v="38326.980000000003"/>
    <x v="3"/>
    <x v="6"/>
    <n v="5.9430888509846493"/>
    <s v="Product2"/>
    <x v="1"/>
    <s v="Decline Year"/>
  </r>
  <r>
    <n v="4227"/>
    <d v="2022-01-23T00:00:00"/>
    <x v="12"/>
    <x v="7"/>
    <x v="7"/>
    <n v="5197"/>
    <n v="16474.490000000002"/>
    <n v="3.17"/>
    <n v="2819"/>
    <n v="17872.46"/>
    <n v="6.34"/>
    <n v="1813"/>
    <n v="9826.4599999999991"/>
    <n v="5.42"/>
    <n v="1186"/>
    <n v="8456.18"/>
    <n v="7.13"/>
    <n v="11015"/>
    <n v="52629.59"/>
    <x v="3"/>
    <x v="0"/>
    <n v="4.7779927371765769"/>
    <s v="Product2"/>
    <x v="0"/>
    <s v="Decline Year"/>
  </r>
  <r>
    <n v="4228"/>
    <d v="2022-01-24T00:00:00"/>
    <x v="12"/>
    <x v="7"/>
    <x v="7"/>
    <n v="1686"/>
    <n v="5344.62"/>
    <n v="3.17"/>
    <n v="1561"/>
    <n v="9896.74"/>
    <n v="6.34"/>
    <n v="2003"/>
    <n v="10856.26"/>
    <n v="5.42"/>
    <n v="659"/>
    <n v="4698.67"/>
    <n v="7.13"/>
    <n v="5909"/>
    <n v="30796.29"/>
    <x v="3"/>
    <x v="1"/>
    <n v="5.2117600270773394"/>
    <s v="Product3"/>
    <x v="1"/>
    <s v="Decline Year"/>
  </r>
  <r>
    <n v="4229"/>
    <d v="2022-01-25T00:00:00"/>
    <x v="12"/>
    <x v="7"/>
    <x v="7"/>
    <n v="4999"/>
    <n v="15846.83"/>
    <n v="3.17"/>
    <n v="516"/>
    <n v="3271.44"/>
    <n v="6.34"/>
    <n v="2360"/>
    <n v="12791.2"/>
    <n v="5.42"/>
    <n v="1063"/>
    <n v="7579.19"/>
    <n v="7.13"/>
    <n v="8938"/>
    <n v="39488.660000000003"/>
    <x v="3"/>
    <x v="2"/>
    <n v="4.4180644439471921"/>
    <s v="Product1"/>
    <x v="1"/>
    <s v="Decline Year"/>
  </r>
  <r>
    <n v="4230"/>
    <d v="2022-01-26T00:00:00"/>
    <x v="12"/>
    <x v="7"/>
    <x v="7"/>
    <n v="5041"/>
    <n v="15979.97"/>
    <n v="3.17"/>
    <n v="2918"/>
    <n v="18500.12"/>
    <n v="6.34"/>
    <n v="5153"/>
    <n v="27929.26"/>
    <n v="5.42"/>
    <n v="257"/>
    <n v="1832.41"/>
    <n v="7.13"/>
    <n v="13369"/>
    <n v="64241.760000000002"/>
    <x v="3"/>
    <x v="3"/>
    <n v="4.8052778816665418"/>
    <s v="Product3"/>
    <x v="0"/>
    <s v="Decline Year"/>
  </r>
  <r>
    <n v="4231"/>
    <d v="2022-01-27T00:00:00"/>
    <x v="12"/>
    <x v="7"/>
    <x v="7"/>
    <n v="676"/>
    <n v="2142.92"/>
    <n v="3.17"/>
    <n v="3307"/>
    <n v="20966.38"/>
    <n v="6.3400000000000007"/>
    <n v="1757"/>
    <n v="9522.94"/>
    <n v="5.42"/>
    <n v="386"/>
    <n v="2752.18"/>
    <n v="7.13"/>
    <n v="6126"/>
    <n v="35384.42"/>
    <x v="3"/>
    <x v="4"/>
    <n v="5.7761051256937641"/>
    <s v="Product2"/>
    <x v="1"/>
    <s v="Decline Year"/>
  </r>
  <r>
    <n v="4232"/>
    <d v="2022-01-28T00:00:00"/>
    <x v="12"/>
    <x v="7"/>
    <x v="7"/>
    <n v="6793"/>
    <n v="21533.81"/>
    <n v="3.17"/>
    <n v="1587"/>
    <n v="10061.58"/>
    <n v="6.34"/>
    <n v="1294"/>
    <n v="7013.48"/>
    <n v="5.42"/>
    <n v="1152"/>
    <n v="8213.76"/>
    <n v="7.13"/>
    <n v="10826"/>
    <n v="46822.63"/>
    <x v="3"/>
    <x v="5"/>
    <n v="4.3250166266395711"/>
    <s v="Product1"/>
    <x v="0"/>
    <s v="Decline Year"/>
  </r>
  <r>
    <n v="4233"/>
    <d v="2022-01-29T00:00:00"/>
    <x v="12"/>
    <x v="7"/>
    <x v="7"/>
    <n v="7098"/>
    <n v="22500.66"/>
    <n v="3.17"/>
    <n v="990"/>
    <n v="6276.6"/>
    <n v="6.3400000000000007"/>
    <n v="929"/>
    <n v="5035.18"/>
    <n v="5.42"/>
    <n v="1041"/>
    <n v="7422.33"/>
    <n v="7.13"/>
    <n v="10058"/>
    <n v="41234.769999999997"/>
    <x v="3"/>
    <x v="6"/>
    <n v="4.0996987472658581"/>
    <s v="Product1"/>
    <x v="0"/>
    <s v="Decline Year"/>
  </r>
  <r>
    <n v="4234"/>
    <d v="2022-01-30T00:00:00"/>
    <x v="12"/>
    <x v="7"/>
    <x v="7"/>
    <n v="6244"/>
    <n v="19793.48"/>
    <n v="3.17"/>
    <n v="3092"/>
    <n v="19603.28"/>
    <n v="6.34"/>
    <n v="4362"/>
    <n v="23642.04"/>
    <n v="5.42"/>
    <n v="1507"/>
    <n v="10744.91"/>
    <n v="7.13"/>
    <n v="15205"/>
    <n v="73783.710000000006"/>
    <x v="3"/>
    <x v="0"/>
    <n v="4.8525951989477152"/>
    <s v="Product3"/>
    <x v="2"/>
    <s v="Decline Year"/>
  </r>
  <r>
    <n v="4235"/>
    <d v="2022-01-31T00:00:00"/>
    <x v="12"/>
    <x v="7"/>
    <x v="7"/>
    <n v="7046"/>
    <n v="22335.82"/>
    <n v="3.17"/>
    <n v="1115"/>
    <n v="7069.1"/>
    <n v="6.3400000000000007"/>
    <n v="3854"/>
    <n v="20888.68"/>
    <n v="5.42"/>
    <n v="335"/>
    <n v="2388.5500000000002"/>
    <n v="7.1300000000000008"/>
    <n v="12350"/>
    <n v="52682.15"/>
    <x v="3"/>
    <x v="1"/>
    <n v="4.2657611336032391"/>
    <s v="Product1"/>
    <x v="0"/>
    <s v="Decline Year"/>
  </r>
  <r>
    <n v="4236"/>
    <d v="2022-02-01T00:00:00"/>
    <x v="12"/>
    <x v="8"/>
    <x v="8"/>
    <n v="4285"/>
    <n v="13583.45"/>
    <n v="3.17"/>
    <n v="2464"/>
    <n v="15621.76"/>
    <n v="6.34"/>
    <n v="2450"/>
    <n v="13279"/>
    <n v="5.42"/>
    <n v="1759"/>
    <n v="12541.67"/>
    <n v="7.13"/>
    <n v="10958"/>
    <n v="55025.88"/>
    <x v="3"/>
    <x v="2"/>
    <n v="5.0215258258806346"/>
    <s v="Product2"/>
    <x v="0"/>
    <s v="Decline Year"/>
  </r>
  <r>
    <n v="4237"/>
    <d v="2022-02-02T00:00:00"/>
    <x v="12"/>
    <x v="8"/>
    <x v="8"/>
    <n v="1395"/>
    <n v="4422.1499999999996"/>
    <n v="3.17"/>
    <n v="3997"/>
    <n v="25340.98"/>
    <n v="6.34"/>
    <n v="2860"/>
    <n v="15501.2"/>
    <n v="5.42"/>
    <n v="1991"/>
    <n v="14195.83"/>
    <n v="7.13"/>
    <n v="10243"/>
    <n v="59460.160000000003"/>
    <x v="3"/>
    <x v="3"/>
    <n v="5.804955579420092"/>
    <s v="Product2"/>
    <x v="0"/>
    <s v="Decline Year"/>
  </r>
  <r>
    <n v="4238"/>
    <d v="2022-02-03T00:00:00"/>
    <x v="12"/>
    <x v="8"/>
    <x v="8"/>
    <n v="7546"/>
    <n v="23920.82"/>
    <n v="3.17"/>
    <n v="1582"/>
    <n v="10029.879999999999"/>
    <n v="6.34"/>
    <n v="4146"/>
    <n v="22471.32"/>
    <n v="5.42"/>
    <n v="1939"/>
    <n v="13825.07"/>
    <n v="7.13"/>
    <n v="15213"/>
    <n v="70247.09"/>
    <x v="3"/>
    <x v="4"/>
    <n v="4.6175698415828563"/>
    <s v="Product1"/>
    <x v="2"/>
    <s v="Decline Year"/>
  </r>
  <r>
    <n v="4239"/>
    <d v="2022-02-04T00:00:00"/>
    <x v="12"/>
    <x v="8"/>
    <x v="8"/>
    <n v="1347"/>
    <n v="4269.99"/>
    <n v="3.17"/>
    <n v="355"/>
    <n v="2250.6999999999998"/>
    <n v="6.34"/>
    <n v="1391"/>
    <n v="7539.22"/>
    <n v="5.42"/>
    <n v="1516"/>
    <n v="10809.08"/>
    <n v="7.13"/>
    <n v="4609"/>
    <n v="24868.99"/>
    <x v="3"/>
    <x v="5"/>
    <n v="5.3957452809720117"/>
    <s v="Product4"/>
    <x v="1"/>
    <s v="Decline Year"/>
  </r>
  <r>
    <n v="4240"/>
    <d v="2022-02-05T00:00:00"/>
    <x v="12"/>
    <x v="8"/>
    <x v="8"/>
    <n v="4804"/>
    <n v="15228.68"/>
    <n v="3.17"/>
    <n v="2081"/>
    <n v="13193.54"/>
    <n v="6.3400000000000007"/>
    <n v="1696"/>
    <n v="9192.32"/>
    <n v="5.42"/>
    <n v="540"/>
    <n v="3850.2"/>
    <n v="7.13"/>
    <n v="9121"/>
    <n v="41464.74"/>
    <x v="3"/>
    <x v="6"/>
    <n v="4.546073895406205"/>
    <s v="Product1"/>
    <x v="0"/>
    <s v="Decline Year"/>
  </r>
  <r>
    <n v="4241"/>
    <d v="2022-02-06T00:00:00"/>
    <x v="12"/>
    <x v="8"/>
    <x v="8"/>
    <n v="706"/>
    <n v="2238.02"/>
    <n v="3.17"/>
    <n v="3446"/>
    <n v="21847.64"/>
    <n v="6.34"/>
    <n v="3076"/>
    <n v="16671.919999999998"/>
    <n v="5.419999999999999"/>
    <n v="861"/>
    <n v="6138.93"/>
    <n v="7.1300000000000008"/>
    <n v="8089"/>
    <n v="46896.51"/>
    <x v="3"/>
    <x v="0"/>
    <n v="5.7975658301396962"/>
    <s v="Product2"/>
    <x v="0"/>
    <s v="Decline Year"/>
  </r>
  <r>
    <n v="4242"/>
    <d v="2022-02-07T00:00:00"/>
    <x v="12"/>
    <x v="8"/>
    <x v="8"/>
    <n v="5208"/>
    <n v="16509.36"/>
    <n v="3.17"/>
    <n v="2329"/>
    <n v="14765.86"/>
    <n v="6.34"/>
    <n v="4805"/>
    <n v="26043.1"/>
    <n v="5.42"/>
    <n v="524"/>
    <n v="3736.12"/>
    <n v="7.13"/>
    <n v="12866"/>
    <n v="61054.44"/>
    <x v="3"/>
    <x v="1"/>
    <n v="4.7454096067153744"/>
    <s v="Product3"/>
    <x v="0"/>
    <s v="Decline Year"/>
  </r>
  <r>
    <n v="4243"/>
    <d v="2022-02-08T00:00:00"/>
    <x v="12"/>
    <x v="8"/>
    <x v="8"/>
    <n v="1957"/>
    <n v="6203.69"/>
    <n v="3.17"/>
    <n v="804"/>
    <n v="5097.3599999999997"/>
    <n v="6.34"/>
    <n v="2559"/>
    <n v="13869.78"/>
    <n v="5.42"/>
    <n v="961"/>
    <n v="6851.93"/>
    <n v="7.13"/>
    <n v="6281"/>
    <n v="32022.76"/>
    <x v="3"/>
    <x v="2"/>
    <n v="5.098353765323993"/>
    <s v="Product3"/>
    <x v="1"/>
    <s v="Decline Year"/>
  </r>
  <r>
    <n v="4244"/>
    <d v="2022-02-09T00:00:00"/>
    <x v="12"/>
    <x v="8"/>
    <x v="8"/>
    <n v="5882"/>
    <n v="18645.939999999999"/>
    <n v="3.17"/>
    <n v="426"/>
    <n v="2700.84"/>
    <n v="6.3400000000000007"/>
    <n v="802"/>
    <n v="4346.84"/>
    <n v="5.42"/>
    <n v="1349"/>
    <n v="9618.3700000000008"/>
    <n v="7.1300000000000008"/>
    <n v="8459"/>
    <n v="35311.99"/>
    <x v="3"/>
    <x v="3"/>
    <n v="4.1744875280766047"/>
    <s v="Product1"/>
    <x v="1"/>
    <s v="Decline Year"/>
  </r>
  <r>
    <n v="4245"/>
    <d v="2022-02-10T00:00:00"/>
    <x v="12"/>
    <x v="8"/>
    <x v="8"/>
    <n v="7681"/>
    <n v="24348.77"/>
    <n v="3.17"/>
    <n v="754"/>
    <n v="4780.3599999999997"/>
    <n v="6.34"/>
    <n v="1805"/>
    <n v="9783.1"/>
    <n v="5.42"/>
    <n v="742"/>
    <n v="5290.46"/>
    <n v="7.13"/>
    <n v="10982"/>
    <n v="44202.69"/>
    <x v="3"/>
    <x v="4"/>
    <n v="4.0250127481333093"/>
    <s v="Product1"/>
    <x v="0"/>
    <s v="Decline Year"/>
  </r>
  <r>
    <n v="4246"/>
    <d v="2022-02-11T00:00:00"/>
    <x v="12"/>
    <x v="8"/>
    <x v="8"/>
    <n v="3936"/>
    <n v="12477.12"/>
    <n v="3.17"/>
    <n v="2883"/>
    <n v="18278.22"/>
    <n v="6.3400000000000007"/>
    <n v="1900"/>
    <n v="10298"/>
    <n v="5.42"/>
    <n v="1061"/>
    <n v="7564.93"/>
    <n v="7.13"/>
    <n v="9780"/>
    <n v="48618.27"/>
    <x v="3"/>
    <x v="5"/>
    <n v="4.9711932515337418"/>
    <s v="Product2"/>
    <x v="0"/>
    <s v="Decline Year"/>
  </r>
  <r>
    <n v="4247"/>
    <d v="2022-02-12T00:00:00"/>
    <x v="12"/>
    <x v="8"/>
    <x v="8"/>
    <n v="7239"/>
    <n v="22947.63"/>
    <n v="3.17"/>
    <n v="3920"/>
    <n v="24852.799999999999"/>
    <n v="6.34"/>
    <n v="4864"/>
    <n v="26362.880000000001"/>
    <n v="5.42"/>
    <n v="1259"/>
    <n v="8976.67"/>
    <n v="7.13"/>
    <n v="17282"/>
    <n v="83139.98"/>
    <x v="3"/>
    <x v="6"/>
    <n v="4.810784631408402"/>
    <s v="Product3"/>
    <x v="2"/>
    <s v="Decline Year"/>
  </r>
  <r>
    <n v="4248"/>
    <d v="2022-02-13T00:00:00"/>
    <x v="12"/>
    <x v="8"/>
    <x v="8"/>
    <n v="1106"/>
    <n v="3506.02"/>
    <n v="3.17"/>
    <n v="2925"/>
    <n v="18544.5"/>
    <n v="6.34"/>
    <n v="1799"/>
    <n v="9750.58"/>
    <n v="5.42"/>
    <n v="1793"/>
    <n v="12784.09"/>
    <n v="7.13"/>
    <n v="7623"/>
    <n v="44585.19"/>
    <x v="3"/>
    <x v="0"/>
    <n v="5.8487721369539551"/>
    <s v="Product2"/>
    <x v="0"/>
    <s v="Decline Year"/>
  </r>
  <r>
    <n v="4249"/>
    <d v="2022-02-14T00:00:00"/>
    <x v="12"/>
    <x v="8"/>
    <x v="8"/>
    <n v="807"/>
    <n v="2558.19"/>
    <n v="3.17"/>
    <n v="3464"/>
    <n v="21961.759999999998"/>
    <n v="6.34"/>
    <n v="948"/>
    <n v="5138.16"/>
    <n v="5.42"/>
    <n v="1425"/>
    <n v="10160.25"/>
    <n v="7.13"/>
    <n v="6644"/>
    <n v="39818.36"/>
    <x v="3"/>
    <x v="1"/>
    <n v="5.9931306441902468"/>
    <s v="Product2"/>
    <x v="1"/>
    <s v="Decline Year"/>
  </r>
  <r>
    <n v="4250"/>
    <d v="2022-02-15T00:00:00"/>
    <x v="12"/>
    <x v="8"/>
    <x v="8"/>
    <n v="5600"/>
    <n v="17752"/>
    <n v="3.17"/>
    <n v="1142"/>
    <n v="7240.28"/>
    <n v="6.34"/>
    <n v="896"/>
    <n v="4856.32"/>
    <n v="5.42"/>
    <n v="460"/>
    <n v="3279.8"/>
    <n v="7.1300000000000008"/>
    <n v="8098"/>
    <n v="33128.400000000001"/>
    <x v="3"/>
    <x v="2"/>
    <n v="4.090936033588541"/>
    <s v="Product1"/>
    <x v="1"/>
    <s v="Decline Year"/>
  </r>
  <r>
    <n v="4251"/>
    <d v="2022-02-16T00:00:00"/>
    <x v="12"/>
    <x v="8"/>
    <x v="8"/>
    <n v="7509"/>
    <n v="23803.53"/>
    <n v="3.17"/>
    <n v="3091"/>
    <n v="19596.939999999999"/>
    <n v="6.34"/>
    <n v="1064"/>
    <n v="5766.88"/>
    <n v="5.42"/>
    <n v="1142"/>
    <n v="8142.46"/>
    <n v="7.13"/>
    <n v="12806"/>
    <n v="57309.81"/>
    <x v="3"/>
    <x v="3"/>
    <n v="4.4752311416523503"/>
    <s v="Product1"/>
    <x v="0"/>
    <s v="Decline Year"/>
  </r>
  <r>
    <n v="4252"/>
    <d v="2022-02-17T00:00:00"/>
    <x v="12"/>
    <x v="8"/>
    <x v="8"/>
    <n v="7252"/>
    <n v="22988.84"/>
    <n v="3.17"/>
    <n v="3326"/>
    <n v="21086.84"/>
    <n v="6.34"/>
    <n v="5091"/>
    <n v="27593.22"/>
    <n v="5.42"/>
    <n v="442"/>
    <n v="3151.46"/>
    <n v="7.13"/>
    <n v="16111"/>
    <n v="74820.36"/>
    <x v="3"/>
    <x v="4"/>
    <n v="4.6440543727887782"/>
    <s v="Product3"/>
    <x v="2"/>
    <s v="Decline Year"/>
  </r>
  <r>
    <n v="4253"/>
    <d v="2022-02-18T00:00:00"/>
    <x v="12"/>
    <x v="8"/>
    <x v="8"/>
    <n v="5352"/>
    <n v="16965.84"/>
    <n v="3.17"/>
    <n v="2440"/>
    <n v="15469.6"/>
    <n v="6.34"/>
    <n v="902"/>
    <n v="4888.84"/>
    <n v="5.42"/>
    <n v="1298"/>
    <n v="9254.74"/>
    <n v="7.13"/>
    <n v="9992"/>
    <n v="46579.02"/>
    <x v="3"/>
    <x v="5"/>
    <n v="4.6616313050440352"/>
    <s v="Product1"/>
    <x v="0"/>
    <s v="Decline Year"/>
  </r>
  <r>
    <n v="4254"/>
    <d v="2022-02-19T00:00:00"/>
    <x v="12"/>
    <x v="8"/>
    <x v="8"/>
    <n v="7330"/>
    <n v="23236.1"/>
    <n v="3.17"/>
    <n v="957"/>
    <n v="6067.38"/>
    <n v="6.34"/>
    <n v="3021"/>
    <n v="16373.82"/>
    <n v="5.42"/>
    <n v="959"/>
    <n v="6837.67"/>
    <n v="7.13"/>
    <n v="12267"/>
    <n v="52514.97"/>
    <x v="3"/>
    <x v="6"/>
    <n v="4.2809953533871363"/>
    <s v="Product1"/>
    <x v="0"/>
    <s v="Decline Year"/>
  </r>
  <r>
    <n v="4255"/>
    <d v="2022-02-20T00:00:00"/>
    <x v="12"/>
    <x v="8"/>
    <x v="8"/>
    <n v="4996"/>
    <n v="15837.32"/>
    <n v="3.17"/>
    <n v="572"/>
    <n v="3626.48"/>
    <n v="6.34"/>
    <n v="5658"/>
    <n v="30666.36"/>
    <n v="5.42"/>
    <n v="598"/>
    <n v="4263.74"/>
    <n v="7.13"/>
    <n v="11824"/>
    <n v="54393.9"/>
    <x v="3"/>
    <x v="0"/>
    <n v="4.6002960081190798"/>
    <s v="Product3"/>
    <x v="0"/>
    <s v="Decline Year"/>
  </r>
  <r>
    <n v="4256"/>
    <d v="2022-02-21T00:00:00"/>
    <x v="12"/>
    <x v="8"/>
    <x v="8"/>
    <n v="5695"/>
    <n v="18053.150000000001"/>
    <n v="3.17"/>
    <n v="975"/>
    <n v="6181.5"/>
    <n v="6.34"/>
    <n v="5419"/>
    <n v="29370.98"/>
    <n v="5.42"/>
    <n v="1893"/>
    <n v="13497.09"/>
    <n v="7.13"/>
    <n v="13982"/>
    <n v="67102.720000000001"/>
    <x v="3"/>
    <x v="1"/>
    <n v="4.7992218566728653"/>
    <s v="Product3"/>
    <x v="0"/>
    <s v="Decline Year"/>
  </r>
  <r>
    <n v="4257"/>
    <d v="2022-02-22T00:00:00"/>
    <x v="12"/>
    <x v="8"/>
    <x v="8"/>
    <n v="379"/>
    <n v="1201.43"/>
    <n v="3.17"/>
    <n v="1254"/>
    <n v="7950.36"/>
    <n v="6.34"/>
    <n v="5679"/>
    <n v="30780.18"/>
    <n v="5.42"/>
    <n v="311"/>
    <n v="2217.4299999999998"/>
    <n v="7.13"/>
    <n v="7623"/>
    <n v="42149.4"/>
    <x v="3"/>
    <x v="2"/>
    <n v="5.5292404565131843"/>
    <s v="Product3"/>
    <x v="0"/>
    <s v="Decline Year"/>
  </r>
  <r>
    <n v="4258"/>
    <d v="2022-02-23T00:00:00"/>
    <x v="12"/>
    <x v="8"/>
    <x v="8"/>
    <n v="2346"/>
    <n v="7436.82"/>
    <n v="3.17"/>
    <n v="1425"/>
    <n v="9034.5"/>
    <n v="6.34"/>
    <n v="4119"/>
    <n v="22324.98"/>
    <n v="5.42"/>
    <n v="1318"/>
    <n v="9397.34"/>
    <n v="7.13"/>
    <n v="9208"/>
    <n v="48193.64"/>
    <x v="3"/>
    <x v="3"/>
    <n v="5.233887923544744"/>
    <s v="Product3"/>
    <x v="0"/>
    <s v="Decline Year"/>
  </r>
  <r>
    <n v="4259"/>
    <d v="2022-02-24T00:00:00"/>
    <x v="12"/>
    <x v="8"/>
    <x v="8"/>
    <n v="2052"/>
    <n v="6504.84"/>
    <n v="3.17"/>
    <n v="1507"/>
    <n v="9554.3799999999992"/>
    <n v="6.34"/>
    <n v="4604"/>
    <n v="24953.68"/>
    <n v="5.42"/>
    <n v="428"/>
    <n v="3051.64"/>
    <n v="7.13"/>
    <n v="8591"/>
    <n v="44064.54"/>
    <x v="3"/>
    <x v="4"/>
    <n v="5.1291514375509255"/>
    <s v="Product3"/>
    <x v="0"/>
    <s v="Decline Year"/>
  </r>
  <r>
    <n v="4260"/>
    <d v="2022-02-25T00:00:00"/>
    <x v="12"/>
    <x v="8"/>
    <x v="8"/>
    <n v="1661"/>
    <n v="5265.37"/>
    <n v="3.17"/>
    <n v="3737"/>
    <n v="23692.58"/>
    <n v="6.3400000000000007"/>
    <n v="544"/>
    <n v="2948.48"/>
    <n v="5.42"/>
    <n v="1975"/>
    <n v="14081.75"/>
    <n v="7.13"/>
    <n v="7917"/>
    <n v="45988.18"/>
    <x v="3"/>
    <x v="5"/>
    <n v="5.8087886825817865"/>
    <s v="Product2"/>
    <x v="0"/>
    <s v="Decline Year"/>
  </r>
  <r>
    <n v="4261"/>
    <d v="2022-02-26T00:00:00"/>
    <x v="12"/>
    <x v="8"/>
    <x v="8"/>
    <n v="7889"/>
    <n v="25008.13"/>
    <n v="3.17"/>
    <n v="1241"/>
    <n v="7867.94"/>
    <n v="6.34"/>
    <n v="1275"/>
    <n v="6910.5"/>
    <n v="5.42"/>
    <n v="1444"/>
    <n v="10295.719999999999"/>
    <n v="7.13"/>
    <n v="11849"/>
    <n v="50082.29"/>
    <x v="3"/>
    <x v="6"/>
    <n v="4.2267102709089377"/>
    <s v="Product1"/>
    <x v="0"/>
    <s v="Decline Year"/>
  </r>
  <r>
    <n v="4262"/>
    <d v="2022-02-27T00:00:00"/>
    <x v="12"/>
    <x v="8"/>
    <x v="8"/>
    <n v="5058"/>
    <n v="16033.86"/>
    <n v="3.17"/>
    <n v="2153"/>
    <n v="13650.02"/>
    <n v="6.34"/>
    <n v="791"/>
    <n v="4287.22"/>
    <n v="5.42"/>
    <n v="1419"/>
    <n v="10117.469999999999"/>
    <n v="7.13"/>
    <n v="9421"/>
    <n v="44088.57"/>
    <x v="3"/>
    <x v="0"/>
    <n v="4.6798184906060927"/>
    <s v="Product1"/>
    <x v="0"/>
    <s v="Decline Year"/>
  </r>
  <r>
    <n v="4263"/>
    <d v="2022-02-28T00:00:00"/>
    <x v="12"/>
    <x v="8"/>
    <x v="8"/>
    <n v="4715"/>
    <n v="14946.55"/>
    <n v="3.17"/>
    <n v="2521"/>
    <n v="15983.14"/>
    <n v="6.34"/>
    <n v="3181"/>
    <n v="17241.02"/>
    <n v="5.42"/>
    <n v="1922"/>
    <n v="13703.86"/>
    <n v="7.13"/>
    <n v="12339"/>
    <n v="61874.57"/>
    <x v="3"/>
    <x v="1"/>
    <n v="5.0145530431963694"/>
    <s v="Product3"/>
    <x v="0"/>
    <s v="Decline Year"/>
  </r>
  <r>
    <n v="4264"/>
    <d v="2022-03-01T00:00:00"/>
    <x v="12"/>
    <x v="9"/>
    <x v="9"/>
    <n v="6396"/>
    <n v="20275.32"/>
    <n v="3.17"/>
    <n v="2410"/>
    <n v="15279.4"/>
    <n v="6.34"/>
    <n v="4993"/>
    <n v="27062.06"/>
    <n v="5.42"/>
    <n v="1292"/>
    <n v="9211.9599999999991"/>
    <n v="7.129999999999999"/>
    <n v="15091"/>
    <n v="71828.740000000005"/>
    <x v="3"/>
    <x v="2"/>
    <n v="4.7597071101981321"/>
    <s v="Product3"/>
    <x v="2"/>
    <s v="Decline Year"/>
  </r>
  <r>
    <n v="4265"/>
    <d v="2022-03-02T00:00:00"/>
    <x v="12"/>
    <x v="9"/>
    <x v="9"/>
    <n v="4223"/>
    <n v="13386.91"/>
    <n v="3.17"/>
    <n v="1420"/>
    <n v="9002.7999999999993"/>
    <n v="6.34"/>
    <n v="5183"/>
    <n v="28091.86"/>
    <n v="5.42"/>
    <n v="1341"/>
    <n v="9561.33"/>
    <n v="7.13"/>
    <n v="12167"/>
    <n v="60042.9"/>
    <x v="3"/>
    <x v="3"/>
    <n v="4.9348976740363275"/>
    <s v="Product3"/>
    <x v="0"/>
    <s v="Decline Year"/>
  </r>
  <r>
    <n v="4266"/>
    <d v="2022-03-03T00:00:00"/>
    <x v="12"/>
    <x v="9"/>
    <x v="9"/>
    <n v="642"/>
    <n v="2035.14"/>
    <n v="3.17"/>
    <n v="1851"/>
    <n v="11735.34"/>
    <n v="6.34"/>
    <n v="3124"/>
    <n v="16932.080000000002"/>
    <n v="5.4200000000000008"/>
    <n v="1430"/>
    <n v="10195.9"/>
    <n v="7.13"/>
    <n v="7047"/>
    <n v="40898.46"/>
    <x v="3"/>
    <x v="4"/>
    <n v="5.8036696466581521"/>
    <s v="Product3"/>
    <x v="0"/>
    <s v="Decline Year"/>
  </r>
  <r>
    <n v="4267"/>
    <d v="2022-03-04T00:00:00"/>
    <x v="12"/>
    <x v="9"/>
    <x v="9"/>
    <n v="1628"/>
    <n v="5160.76"/>
    <n v="3.17"/>
    <n v="2522"/>
    <n v="15989.48"/>
    <n v="6.34"/>
    <n v="2233"/>
    <n v="12102.86"/>
    <n v="5.42"/>
    <n v="1411"/>
    <n v="10060.43"/>
    <n v="7.13"/>
    <n v="7794"/>
    <n v="43313.53"/>
    <x v="3"/>
    <x v="5"/>
    <n v="5.5572915062868873"/>
    <s v="Product2"/>
    <x v="0"/>
    <s v="Decline Year"/>
  </r>
  <r>
    <n v="4268"/>
    <d v="2022-03-05T00:00:00"/>
    <x v="12"/>
    <x v="9"/>
    <x v="9"/>
    <n v="5893"/>
    <n v="18680.810000000001"/>
    <n v="3.17"/>
    <n v="3270"/>
    <n v="20731.8"/>
    <n v="6.34"/>
    <n v="4505"/>
    <n v="24417.1"/>
    <n v="5.42"/>
    <n v="557"/>
    <n v="3971.41"/>
    <n v="7.13"/>
    <n v="14225"/>
    <n v="67801.119999999995"/>
    <x v="3"/>
    <x v="6"/>
    <n v="4.7663353251318101"/>
    <s v="Product3"/>
    <x v="0"/>
    <s v="Decline Year"/>
  </r>
  <r>
    <n v="4269"/>
    <d v="2022-03-06T00:00:00"/>
    <x v="12"/>
    <x v="9"/>
    <x v="9"/>
    <n v="3951"/>
    <n v="12524.67"/>
    <n v="3.17"/>
    <n v="3275"/>
    <n v="20763.5"/>
    <n v="6.34"/>
    <n v="5300"/>
    <n v="28726"/>
    <n v="5.42"/>
    <n v="597"/>
    <n v="4256.6099999999997"/>
    <n v="7.13"/>
    <n v="13123"/>
    <n v="66270.78"/>
    <x v="3"/>
    <x v="0"/>
    <n v="5.0499718052274636"/>
    <s v="Product3"/>
    <x v="0"/>
    <s v="Decline Year"/>
  </r>
  <r>
    <n v="4270"/>
    <d v="2022-03-07T00:00:00"/>
    <x v="12"/>
    <x v="9"/>
    <x v="9"/>
    <n v="7769"/>
    <n v="24627.73"/>
    <n v="3.17"/>
    <n v="2845"/>
    <n v="18037.3"/>
    <n v="6.34"/>
    <n v="1690"/>
    <n v="9159.7999999999993"/>
    <n v="5.42"/>
    <n v="379"/>
    <n v="2702.27"/>
    <n v="7.13"/>
    <n v="12683"/>
    <n v="54527.1"/>
    <x v="3"/>
    <x v="1"/>
    <n v="4.2992273121501219"/>
    <s v="Product1"/>
    <x v="0"/>
    <s v="Decline Year"/>
  </r>
  <r>
    <n v="4271"/>
    <d v="2022-03-08T00:00:00"/>
    <x v="12"/>
    <x v="9"/>
    <x v="9"/>
    <n v="1908"/>
    <n v="6048.36"/>
    <n v="3.17"/>
    <n v="2781"/>
    <n v="17631.54"/>
    <n v="6.3400000000000007"/>
    <n v="1079"/>
    <n v="5848.18"/>
    <n v="5.42"/>
    <n v="477"/>
    <n v="3401.01"/>
    <n v="7.1300000000000008"/>
    <n v="6245"/>
    <n v="32929.089999999997"/>
    <x v="3"/>
    <x v="2"/>
    <n v="5.2728726981585261"/>
    <s v="Product2"/>
    <x v="1"/>
    <s v="Decline Year"/>
  </r>
  <r>
    <n v="4272"/>
    <d v="2022-03-09T00:00:00"/>
    <x v="12"/>
    <x v="9"/>
    <x v="9"/>
    <n v="3700"/>
    <n v="11729"/>
    <n v="3.17"/>
    <n v="427"/>
    <n v="2707.18"/>
    <n v="6.34"/>
    <n v="4043"/>
    <n v="21913.06"/>
    <n v="5.42"/>
    <n v="1291"/>
    <n v="9204.83"/>
    <n v="7.13"/>
    <n v="9461"/>
    <n v="45554.07"/>
    <x v="3"/>
    <x v="3"/>
    <n v="4.8149318253884363"/>
    <s v="Product3"/>
    <x v="0"/>
    <s v="Decline Year"/>
  </r>
  <r>
    <n v="4273"/>
    <d v="2022-03-10T00:00:00"/>
    <x v="12"/>
    <x v="9"/>
    <x v="9"/>
    <n v="6310"/>
    <n v="20002.7"/>
    <n v="3.17"/>
    <n v="1644"/>
    <n v="10422.959999999999"/>
    <n v="6.34"/>
    <n v="3723"/>
    <n v="20178.66"/>
    <n v="5.42"/>
    <n v="1989"/>
    <n v="14181.57"/>
    <n v="7.13"/>
    <n v="13666"/>
    <n v="64785.89"/>
    <x v="3"/>
    <x v="4"/>
    <n v="4.7406622274257284"/>
    <s v="Product3"/>
    <x v="0"/>
    <s v="Decline Year"/>
  </r>
  <r>
    <n v="4274"/>
    <d v="2022-03-11T00:00:00"/>
    <x v="12"/>
    <x v="9"/>
    <x v="9"/>
    <n v="3616"/>
    <n v="11462.72"/>
    <n v="3.17"/>
    <n v="688"/>
    <n v="4361.92"/>
    <n v="6.34"/>
    <n v="947"/>
    <n v="5132.74"/>
    <n v="5.42"/>
    <n v="1586"/>
    <n v="11308.18"/>
    <n v="7.13"/>
    <n v="6837"/>
    <n v="32265.56"/>
    <x v="3"/>
    <x v="5"/>
    <n v="4.7192569840573348"/>
    <s v="Product1"/>
    <x v="1"/>
    <s v="Decline Year"/>
  </r>
  <r>
    <n v="4275"/>
    <d v="2022-03-12T00:00:00"/>
    <x v="12"/>
    <x v="9"/>
    <x v="9"/>
    <n v="7324"/>
    <n v="23217.08"/>
    <n v="3.17"/>
    <n v="820"/>
    <n v="5198.8"/>
    <n v="6.34"/>
    <n v="1028"/>
    <n v="5571.76"/>
    <n v="5.42"/>
    <n v="1117"/>
    <n v="7964.21"/>
    <n v="7.13"/>
    <n v="10289"/>
    <n v="41951.85"/>
    <x v="3"/>
    <x v="6"/>
    <n v="4.0773495966566236"/>
    <s v="Product1"/>
    <x v="0"/>
    <s v="Decline Year"/>
  </r>
  <r>
    <n v="4276"/>
    <d v="2022-03-13T00:00:00"/>
    <x v="12"/>
    <x v="9"/>
    <x v="9"/>
    <n v="1308"/>
    <n v="4146.3599999999997"/>
    <n v="3.17"/>
    <n v="1736"/>
    <n v="11006.24"/>
    <n v="6.34"/>
    <n v="4209"/>
    <n v="22812.78"/>
    <n v="5.42"/>
    <n v="752"/>
    <n v="5361.76"/>
    <n v="7.13"/>
    <n v="8005"/>
    <n v="43327.14"/>
    <x v="3"/>
    <x v="0"/>
    <n v="5.4125096814490945"/>
    <s v="Product3"/>
    <x v="0"/>
    <s v="Decline Year"/>
  </r>
  <r>
    <n v="4277"/>
    <d v="2022-03-14T00:00:00"/>
    <x v="12"/>
    <x v="9"/>
    <x v="9"/>
    <n v="2576"/>
    <n v="8165.92"/>
    <n v="3.17"/>
    <n v="538"/>
    <n v="3410.92"/>
    <n v="6.34"/>
    <n v="4096"/>
    <n v="22200.32"/>
    <n v="5.42"/>
    <n v="796"/>
    <n v="5675.48"/>
    <n v="7.13"/>
    <n v="8006"/>
    <n v="39452.639999999999"/>
    <x v="3"/>
    <x v="1"/>
    <n v="4.9278840869347986"/>
    <s v="Product3"/>
    <x v="1"/>
    <s v="Decline Year"/>
  </r>
  <r>
    <n v="4278"/>
    <d v="2022-03-15T00:00:00"/>
    <x v="12"/>
    <x v="9"/>
    <x v="9"/>
    <n v="644"/>
    <n v="2041.48"/>
    <n v="3.17"/>
    <n v="797"/>
    <n v="5052.9799999999996"/>
    <n v="6.34"/>
    <n v="3245"/>
    <n v="17587.900000000001"/>
    <n v="5.4200000000000008"/>
    <n v="992"/>
    <n v="7072.96"/>
    <n v="7.13"/>
    <n v="5678"/>
    <n v="31755.32"/>
    <x v="3"/>
    <x v="2"/>
    <n v="5.5926946107784428"/>
    <s v="Product3"/>
    <x v="1"/>
    <s v="Decline Year"/>
  </r>
  <r>
    <n v="4279"/>
    <d v="2022-03-16T00:00:00"/>
    <x v="12"/>
    <x v="9"/>
    <x v="9"/>
    <n v="2483"/>
    <n v="7871.11"/>
    <n v="3.17"/>
    <n v="1967"/>
    <n v="12470.78"/>
    <n v="6.3400000000000007"/>
    <n v="633"/>
    <n v="3430.86"/>
    <n v="5.42"/>
    <n v="388"/>
    <n v="2766.44"/>
    <n v="7.13"/>
    <n v="5471"/>
    <n v="26539.19"/>
    <x v="3"/>
    <x v="3"/>
    <n v="4.8508846645951378"/>
    <s v="Product2"/>
    <x v="1"/>
    <s v="Decline Year"/>
  </r>
  <r>
    <n v="4280"/>
    <d v="2022-03-17T00:00:00"/>
    <x v="12"/>
    <x v="9"/>
    <x v="9"/>
    <n v="6837"/>
    <n v="21673.29"/>
    <n v="3.17"/>
    <n v="977"/>
    <n v="6194.18"/>
    <n v="6.34"/>
    <n v="4708"/>
    <n v="25517.360000000001"/>
    <n v="5.42"/>
    <n v="502"/>
    <n v="3579.26"/>
    <n v="7.1300000000000008"/>
    <n v="13024"/>
    <n v="56964.09"/>
    <x v="3"/>
    <x v="4"/>
    <n v="4.3737784090909084"/>
    <s v="Product3"/>
    <x v="0"/>
    <s v="Decline Year"/>
  </r>
  <r>
    <n v="4281"/>
    <d v="2022-03-18T00:00:00"/>
    <x v="12"/>
    <x v="9"/>
    <x v="9"/>
    <n v="5178"/>
    <n v="16414.259999999998"/>
    <n v="3.17"/>
    <n v="3383"/>
    <n v="21448.22"/>
    <n v="6.3400000000000007"/>
    <n v="2659"/>
    <n v="14411.78"/>
    <n v="5.42"/>
    <n v="516"/>
    <n v="3679.08"/>
    <n v="7.13"/>
    <n v="11736"/>
    <n v="55953.34"/>
    <x v="3"/>
    <x v="5"/>
    <n v="4.7676670074982956"/>
    <s v="Product2"/>
    <x v="0"/>
    <s v="Decline Year"/>
  </r>
  <r>
    <n v="4282"/>
    <d v="2022-03-19T00:00:00"/>
    <x v="12"/>
    <x v="9"/>
    <x v="9"/>
    <n v="4827"/>
    <n v="15301.59"/>
    <n v="3.17"/>
    <n v="3428"/>
    <n v="21733.52"/>
    <n v="6.34"/>
    <n v="2976"/>
    <n v="16129.92"/>
    <n v="5.42"/>
    <n v="1337"/>
    <n v="9532.81"/>
    <n v="7.13"/>
    <n v="12568"/>
    <n v="62697.84"/>
    <x v="3"/>
    <x v="6"/>
    <n v="4.9886887332908971"/>
    <s v="Product2"/>
    <x v="0"/>
    <s v="Decline Year"/>
  </r>
  <r>
    <n v="4283"/>
    <d v="2022-03-20T00:00:00"/>
    <x v="12"/>
    <x v="9"/>
    <x v="9"/>
    <n v="1976"/>
    <n v="6263.92"/>
    <n v="3.17"/>
    <n v="2112"/>
    <n v="13390.08"/>
    <n v="6.34"/>
    <n v="5527"/>
    <n v="29956.34"/>
    <n v="5.42"/>
    <n v="1381"/>
    <n v="9846.5300000000007"/>
    <n v="7.1300000000000008"/>
    <n v="10996"/>
    <n v="59456.87"/>
    <x v="3"/>
    <x v="0"/>
    <n v="5.4071362313568576"/>
    <s v="Product3"/>
    <x v="0"/>
    <s v="Decline Year"/>
  </r>
  <r>
    <n v="4284"/>
    <d v="2022-03-21T00:00:00"/>
    <x v="12"/>
    <x v="9"/>
    <x v="9"/>
    <n v="2598"/>
    <n v="8235.66"/>
    <n v="3.17"/>
    <n v="699"/>
    <n v="4431.66"/>
    <n v="6.34"/>
    <n v="2880"/>
    <n v="15609.6"/>
    <n v="5.42"/>
    <n v="811"/>
    <n v="5782.43"/>
    <n v="7.1300000000000008"/>
    <n v="6988"/>
    <n v="34059.35"/>
    <x v="3"/>
    <x v="1"/>
    <n v="4.8739768174012594"/>
    <s v="Product3"/>
    <x v="1"/>
    <s v="Decline Year"/>
  </r>
  <r>
    <n v="4285"/>
    <d v="2022-03-22T00:00:00"/>
    <x v="12"/>
    <x v="9"/>
    <x v="9"/>
    <n v="4482"/>
    <n v="14207.94"/>
    <n v="3.17"/>
    <n v="2785"/>
    <n v="17656.900000000001"/>
    <n v="6.3400000000000007"/>
    <n v="4348"/>
    <n v="23566.16"/>
    <n v="5.42"/>
    <n v="306"/>
    <n v="2181.7800000000002"/>
    <n v="7.1300000000000008"/>
    <n v="11921"/>
    <n v="57612.78"/>
    <x v="3"/>
    <x v="2"/>
    <n v="4.832881469675363"/>
    <s v="Product3"/>
    <x v="0"/>
    <s v="Decline Year"/>
  </r>
  <r>
    <n v="4286"/>
    <d v="2022-03-23T00:00:00"/>
    <x v="12"/>
    <x v="9"/>
    <x v="9"/>
    <n v="4380"/>
    <n v="13884.6"/>
    <n v="3.17"/>
    <n v="1149"/>
    <n v="7284.66"/>
    <n v="6.34"/>
    <n v="5221"/>
    <n v="28297.82"/>
    <n v="5.42"/>
    <n v="771"/>
    <n v="5497.23"/>
    <n v="7.129999999999999"/>
    <n v="11521"/>
    <n v="54964.31"/>
    <x v="3"/>
    <x v="3"/>
    <n v="4.7707933339119863"/>
    <s v="Product3"/>
    <x v="0"/>
    <s v="Decline Year"/>
  </r>
  <r>
    <n v="4287"/>
    <d v="2022-03-24T00:00:00"/>
    <x v="12"/>
    <x v="9"/>
    <x v="9"/>
    <n v="2101"/>
    <n v="6660.17"/>
    <n v="3.17"/>
    <n v="1396"/>
    <n v="8850.64"/>
    <n v="6.34"/>
    <n v="4803"/>
    <n v="26032.26"/>
    <n v="5.42"/>
    <n v="1158"/>
    <n v="8256.5400000000009"/>
    <n v="7.1300000000000008"/>
    <n v="9458"/>
    <n v="49799.61"/>
    <x v="3"/>
    <x v="4"/>
    <n v="5.26534256713893"/>
    <s v="Product3"/>
    <x v="0"/>
    <s v="Decline Year"/>
  </r>
  <r>
    <n v="4288"/>
    <d v="2022-03-25T00:00:00"/>
    <x v="12"/>
    <x v="9"/>
    <x v="9"/>
    <n v="5591"/>
    <n v="17723.47"/>
    <n v="3.17"/>
    <n v="552"/>
    <n v="3499.68"/>
    <n v="6.34"/>
    <n v="579"/>
    <n v="3138.18"/>
    <n v="5.42"/>
    <n v="1360"/>
    <n v="9696.7999999999993"/>
    <n v="7.13"/>
    <n v="8082"/>
    <n v="34058.129999999997"/>
    <x v="3"/>
    <x v="5"/>
    <n v="4.2140720118782475"/>
    <s v="Product1"/>
    <x v="1"/>
    <s v="Decline Year"/>
  </r>
  <r>
    <n v="4289"/>
    <d v="2022-03-26T00:00:00"/>
    <x v="12"/>
    <x v="9"/>
    <x v="9"/>
    <n v="4958"/>
    <n v="15716.86"/>
    <n v="3.17"/>
    <n v="1570"/>
    <n v="9953.7999999999993"/>
    <n v="6.34"/>
    <n v="3309"/>
    <n v="17934.78"/>
    <n v="5.42"/>
    <n v="876"/>
    <n v="6245.88"/>
    <n v="7.13"/>
    <n v="10713"/>
    <n v="49851.32"/>
    <x v="3"/>
    <x v="6"/>
    <n v="4.6533482684588821"/>
    <s v="Product3"/>
    <x v="0"/>
    <s v="Decline Year"/>
  </r>
  <r>
    <n v="4290"/>
    <d v="2022-03-27T00:00:00"/>
    <x v="12"/>
    <x v="9"/>
    <x v="9"/>
    <n v="2146"/>
    <n v="6802.82"/>
    <n v="3.17"/>
    <n v="2048"/>
    <n v="12984.32"/>
    <n v="6.34"/>
    <n v="1853"/>
    <n v="10043.26"/>
    <n v="5.42"/>
    <n v="1367"/>
    <n v="9746.7099999999991"/>
    <n v="7.129999999999999"/>
    <n v="7414"/>
    <n v="39577.11"/>
    <x v="3"/>
    <x v="0"/>
    <n v="5.338158888589156"/>
    <s v="Product2"/>
    <x v="1"/>
    <s v="Decline Year"/>
  </r>
  <r>
    <n v="4291"/>
    <d v="2022-03-28T00:00:00"/>
    <x v="12"/>
    <x v="9"/>
    <x v="9"/>
    <n v="6293"/>
    <n v="19948.810000000001"/>
    <n v="3.17"/>
    <n v="3169"/>
    <n v="20091.46"/>
    <n v="6.34"/>
    <n v="1366"/>
    <n v="7403.72"/>
    <n v="5.42"/>
    <n v="704"/>
    <n v="5019.5200000000004"/>
    <n v="7.1300000000000008"/>
    <n v="11532"/>
    <n v="52463.51"/>
    <x v="3"/>
    <x v="1"/>
    <n v="4.5493851890391959"/>
    <s v="Product2"/>
    <x v="0"/>
    <s v="Decline Year"/>
  </r>
  <r>
    <n v="4292"/>
    <d v="2022-03-29T00:00:00"/>
    <x v="12"/>
    <x v="9"/>
    <x v="9"/>
    <n v="2320"/>
    <n v="7354.4"/>
    <n v="3.17"/>
    <n v="496"/>
    <n v="3144.64"/>
    <n v="6.34"/>
    <n v="891"/>
    <n v="4829.22"/>
    <n v="5.42"/>
    <n v="1950"/>
    <n v="13903.5"/>
    <n v="7.13"/>
    <n v="5657"/>
    <n v="29231.759999999998"/>
    <x v="3"/>
    <x v="2"/>
    <n v="5.1673607919391902"/>
    <s v="Product4"/>
    <x v="1"/>
    <s v="Decline Year"/>
  </r>
  <r>
    <n v="4293"/>
    <d v="2022-03-30T00:00:00"/>
    <x v="12"/>
    <x v="9"/>
    <x v="9"/>
    <n v="1600"/>
    <n v="5072"/>
    <n v="3.17"/>
    <n v="3975"/>
    <n v="25201.5"/>
    <n v="6.34"/>
    <n v="4249"/>
    <n v="23029.58"/>
    <n v="5.4200000000000008"/>
    <n v="1590"/>
    <n v="11336.7"/>
    <n v="7.1300000000000008"/>
    <n v="11414"/>
    <n v="64639.78"/>
    <x v="3"/>
    <x v="3"/>
    <n v="5.6632013316979144"/>
    <s v="Product2"/>
    <x v="0"/>
    <s v="Decline Year"/>
  </r>
  <r>
    <n v="4294"/>
    <d v="2022-03-31T00:00:00"/>
    <x v="12"/>
    <x v="9"/>
    <x v="9"/>
    <n v="3092"/>
    <n v="9801.64"/>
    <n v="3.17"/>
    <n v="1645"/>
    <n v="10429.299999999999"/>
    <n v="6.34"/>
    <n v="4823"/>
    <n v="26140.66"/>
    <n v="5.42"/>
    <n v="1864"/>
    <n v="13290.32"/>
    <n v="7.13"/>
    <n v="11424"/>
    <n v="59661.919999999998"/>
    <x v="3"/>
    <x v="4"/>
    <n v="5.2225070028011205"/>
    <s v="Product3"/>
    <x v="0"/>
    <s v="Decline Year"/>
  </r>
  <r>
    <n v="4295"/>
    <d v="2022-04-01T00:00:00"/>
    <x v="12"/>
    <x v="10"/>
    <x v="10"/>
    <n v="2308"/>
    <n v="7316.36"/>
    <n v="3.17"/>
    <n v="706"/>
    <n v="4476.04"/>
    <n v="6.34"/>
    <n v="1036"/>
    <n v="5615.12"/>
    <n v="5.42"/>
    <n v="539"/>
    <n v="3843.07"/>
    <n v="7.13"/>
    <n v="4589"/>
    <n v="21250.59"/>
    <x v="0"/>
    <x v="5"/>
    <n v="4.6307670516452388"/>
    <s v="Product1"/>
    <x v="1"/>
    <s v="Decline Year"/>
  </r>
  <r>
    <n v="4296"/>
    <d v="2022-04-02T00:00:00"/>
    <x v="12"/>
    <x v="10"/>
    <x v="10"/>
    <n v="5708"/>
    <n v="18094.36"/>
    <n v="3.17"/>
    <n v="3005"/>
    <n v="19051.7"/>
    <n v="6.34"/>
    <n v="5349"/>
    <n v="28991.58"/>
    <n v="5.42"/>
    <n v="1217"/>
    <n v="8677.2099999999991"/>
    <n v="7.129999999999999"/>
    <n v="15279"/>
    <n v="74814.850000000006"/>
    <x v="0"/>
    <x v="6"/>
    <n v="4.8965802735781141"/>
    <s v="Product3"/>
    <x v="2"/>
    <s v="Decline Year"/>
  </r>
  <r>
    <n v="4297"/>
    <d v="2022-04-03T00:00:00"/>
    <x v="12"/>
    <x v="10"/>
    <x v="10"/>
    <n v="5416"/>
    <n v="17168.72"/>
    <n v="3.17"/>
    <n v="3926"/>
    <n v="24890.84"/>
    <n v="6.34"/>
    <n v="2631"/>
    <n v="14260.02"/>
    <n v="5.42"/>
    <n v="1368"/>
    <n v="9753.84"/>
    <n v="7.13"/>
    <n v="13341"/>
    <n v="66073.42"/>
    <x v="0"/>
    <x v="0"/>
    <n v="4.9526587212352897"/>
    <s v="Product2"/>
    <x v="0"/>
    <s v="Decline Year"/>
  </r>
  <r>
    <n v="4298"/>
    <d v="2022-04-04T00:00:00"/>
    <x v="12"/>
    <x v="10"/>
    <x v="10"/>
    <n v="6550"/>
    <n v="20763.5"/>
    <n v="3.17"/>
    <n v="3419"/>
    <n v="21676.46"/>
    <n v="6.34"/>
    <n v="3889"/>
    <n v="21078.38"/>
    <n v="5.42"/>
    <n v="693"/>
    <n v="4941.09"/>
    <n v="7.13"/>
    <n v="14551"/>
    <n v="68459.429999999993"/>
    <x v="0"/>
    <x v="1"/>
    <n v="4.7047921105078681"/>
    <s v="Product2"/>
    <x v="0"/>
    <s v="Decline Year"/>
  </r>
  <r>
    <n v="4299"/>
    <d v="2022-04-05T00:00:00"/>
    <x v="12"/>
    <x v="10"/>
    <x v="10"/>
    <n v="7705"/>
    <n v="24424.85"/>
    <n v="3.17"/>
    <n v="1201"/>
    <n v="7614.34"/>
    <n v="6.34"/>
    <n v="2316"/>
    <n v="12552.72"/>
    <n v="5.42"/>
    <n v="551"/>
    <n v="3928.63"/>
    <n v="7.13"/>
    <n v="11773"/>
    <n v="48520.54"/>
    <x v="0"/>
    <x v="2"/>
    <n v="4.1213403550496901"/>
    <s v="Product1"/>
    <x v="0"/>
    <s v="Decline Year"/>
  </r>
  <r>
    <n v="4300"/>
    <d v="2022-04-06T00:00:00"/>
    <x v="12"/>
    <x v="10"/>
    <x v="10"/>
    <n v="6411"/>
    <n v="20322.87"/>
    <n v="3.17"/>
    <n v="273"/>
    <n v="1730.82"/>
    <n v="6.34"/>
    <n v="4434"/>
    <n v="24032.28"/>
    <n v="5.42"/>
    <n v="1932"/>
    <n v="13775.16"/>
    <n v="7.13"/>
    <n v="13050"/>
    <n v="59861.13"/>
    <x v="0"/>
    <x v="3"/>
    <n v="4.5870597701149425"/>
    <s v="Product3"/>
    <x v="0"/>
    <s v="Decline Year"/>
  </r>
  <r>
    <n v="4301"/>
    <d v="2022-04-07T00:00:00"/>
    <x v="12"/>
    <x v="10"/>
    <x v="10"/>
    <n v="3520"/>
    <n v="11158.4"/>
    <n v="3.17"/>
    <n v="2073"/>
    <n v="13142.82"/>
    <n v="6.34"/>
    <n v="4588"/>
    <n v="24866.959999999999"/>
    <n v="5.42"/>
    <n v="1141"/>
    <n v="8135.33"/>
    <n v="7.13"/>
    <n v="11322"/>
    <n v="57303.51"/>
    <x v="0"/>
    <x v="4"/>
    <n v="5.0612533121356655"/>
    <s v="Product3"/>
    <x v="0"/>
    <s v="Decline Year"/>
  </r>
  <r>
    <n v="4302"/>
    <d v="2022-04-08T00:00:00"/>
    <x v="12"/>
    <x v="10"/>
    <x v="10"/>
    <n v="1992"/>
    <n v="6314.64"/>
    <n v="3.17"/>
    <n v="1574"/>
    <n v="9979.16"/>
    <n v="6.34"/>
    <n v="5419"/>
    <n v="29370.98"/>
    <n v="5.42"/>
    <n v="1301"/>
    <n v="9276.1299999999992"/>
    <n v="7.129999999999999"/>
    <n v="10286"/>
    <n v="54940.91"/>
    <x v="0"/>
    <x v="5"/>
    <n v="5.3413289908613653"/>
    <s v="Product3"/>
    <x v="0"/>
    <s v="Decline Year"/>
  </r>
  <r>
    <n v="4303"/>
    <d v="2022-04-09T00:00:00"/>
    <x v="12"/>
    <x v="10"/>
    <x v="10"/>
    <n v="1936"/>
    <n v="6137.12"/>
    <n v="3.17"/>
    <n v="2431"/>
    <n v="15412.54"/>
    <n v="6.3400000000000007"/>
    <n v="4477"/>
    <n v="24265.34"/>
    <n v="5.42"/>
    <n v="1144"/>
    <n v="8156.72"/>
    <n v="7.13"/>
    <n v="9988"/>
    <n v="53971.72"/>
    <x v="0"/>
    <x v="6"/>
    <n v="5.4036563876651984"/>
    <s v="Product3"/>
    <x v="0"/>
    <s v="Decline Year"/>
  </r>
  <r>
    <n v="4304"/>
    <d v="2022-04-10T00:00:00"/>
    <x v="12"/>
    <x v="10"/>
    <x v="10"/>
    <n v="5311"/>
    <n v="16835.87"/>
    <n v="3.17"/>
    <n v="2555"/>
    <n v="16198.7"/>
    <n v="6.34"/>
    <n v="4264"/>
    <n v="23110.880000000001"/>
    <n v="5.42"/>
    <n v="1194"/>
    <n v="8513.2199999999993"/>
    <n v="7.13"/>
    <n v="13324"/>
    <n v="64658.67"/>
    <x v="0"/>
    <x v="0"/>
    <n v="4.8527972080456321"/>
    <s v="Product3"/>
    <x v="0"/>
    <s v="Decline Year"/>
  </r>
  <r>
    <n v="4305"/>
    <d v="2022-04-11T00:00:00"/>
    <x v="12"/>
    <x v="10"/>
    <x v="10"/>
    <n v="6501"/>
    <n v="20608.169999999998"/>
    <n v="3.17"/>
    <n v="721"/>
    <n v="4571.1400000000003"/>
    <n v="6.3400000000000007"/>
    <n v="2568"/>
    <n v="13918.56"/>
    <n v="5.42"/>
    <n v="341"/>
    <n v="2431.33"/>
    <n v="7.13"/>
    <n v="10131"/>
    <n v="41529.199999999997"/>
    <x v="0"/>
    <x v="1"/>
    <n v="4.099220215181127"/>
    <s v="Product1"/>
    <x v="0"/>
    <s v="Decline Year"/>
  </r>
  <r>
    <n v="4306"/>
    <d v="2022-04-12T00:00:00"/>
    <x v="12"/>
    <x v="10"/>
    <x v="10"/>
    <n v="2618"/>
    <n v="8299.06"/>
    <n v="3.17"/>
    <n v="2384"/>
    <n v="15114.56"/>
    <n v="6.34"/>
    <n v="5577"/>
    <n v="30227.34"/>
    <n v="5.42"/>
    <n v="669"/>
    <n v="4769.97"/>
    <n v="7.1300000000000008"/>
    <n v="11248"/>
    <n v="58410.93"/>
    <x v="0"/>
    <x v="2"/>
    <n v="5.1930058677098154"/>
    <s v="Product3"/>
    <x v="0"/>
    <s v="Decline Year"/>
  </r>
  <r>
    <n v="4307"/>
    <d v="2022-04-13T00:00:00"/>
    <x v="12"/>
    <x v="10"/>
    <x v="10"/>
    <n v="3632"/>
    <n v="11513.44"/>
    <n v="3.17"/>
    <n v="3688"/>
    <n v="23381.919999999998"/>
    <n v="6.34"/>
    <n v="402"/>
    <n v="2178.84"/>
    <n v="5.42"/>
    <n v="1422"/>
    <n v="10138.86"/>
    <n v="7.1300000000000008"/>
    <n v="9144"/>
    <n v="47213.06"/>
    <x v="0"/>
    <x v="3"/>
    <n v="5.1632830271216097"/>
    <s v="Product2"/>
    <x v="0"/>
    <s v="Decline Year"/>
  </r>
  <r>
    <n v="4308"/>
    <d v="2022-04-14T00:00:00"/>
    <x v="12"/>
    <x v="10"/>
    <x v="10"/>
    <n v="6373"/>
    <n v="20202.41"/>
    <n v="3.17"/>
    <n v="423"/>
    <n v="2681.82"/>
    <n v="6.3400000000000007"/>
    <n v="2961"/>
    <n v="16048.62"/>
    <n v="5.42"/>
    <n v="1675"/>
    <n v="11942.75"/>
    <n v="7.13"/>
    <n v="11432"/>
    <n v="50875.6"/>
    <x v="0"/>
    <x v="4"/>
    <n v="4.4502799160251927"/>
    <s v="Product1"/>
    <x v="0"/>
    <s v="Decline Year"/>
  </r>
  <r>
    <n v="4309"/>
    <d v="2022-04-15T00:00:00"/>
    <x v="12"/>
    <x v="10"/>
    <x v="10"/>
    <n v="484"/>
    <n v="1534.28"/>
    <n v="3.17"/>
    <n v="1942"/>
    <n v="12312.28"/>
    <n v="6.3400000000000007"/>
    <n v="5292"/>
    <n v="28682.639999999999"/>
    <n v="5.42"/>
    <n v="1174"/>
    <n v="8370.6200000000008"/>
    <n v="7.1300000000000008"/>
    <n v="8892"/>
    <n v="50899.82"/>
    <x v="0"/>
    <x v="5"/>
    <n v="5.7242262708052181"/>
    <s v="Product3"/>
    <x v="0"/>
    <s v="Decline Year"/>
  </r>
  <r>
    <n v="4310"/>
    <d v="2022-04-16T00:00:00"/>
    <x v="12"/>
    <x v="10"/>
    <x v="10"/>
    <n v="2610"/>
    <n v="8273.7000000000007"/>
    <n v="3.17"/>
    <n v="2603"/>
    <n v="16503.02"/>
    <n v="6.34"/>
    <n v="1231"/>
    <n v="6672.02"/>
    <n v="5.42"/>
    <n v="391"/>
    <n v="2787.83"/>
    <n v="7.13"/>
    <n v="6835"/>
    <n v="34236.57"/>
    <x v="0"/>
    <x v="6"/>
    <n v="5.0090080468178488"/>
    <s v="Product2"/>
    <x v="1"/>
    <s v="Decline Year"/>
  </r>
  <r>
    <n v="4311"/>
    <d v="2022-04-17T00:00:00"/>
    <x v="12"/>
    <x v="10"/>
    <x v="10"/>
    <n v="7896"/>
    <n v="25030.32"/>
    <n v="3.17"/>
    <n v="1998"/>
    <n v="12667.32"/>
    <n v="6.34"/>
    <n v="1846"/>
    <n v="10005.32"/>
    <n v="5.42"/>
    <n v="636"/>
    <n v="4534.68"/>
    <n v="7.1300000000000008"/>
    <n v="12376"/>
    <n v="52237.64"/>
    <x v="0"/>
    <x v="0"/>
    <n v="4.2208823529411763"/>
    <s v="Product1"/>
    <x v="0"/>
    <s v="Decline Year"/>
  </r>
  <r>
    <n v="4312"/>
    <d v="2022-04-18T00:00:00"/>
    <x v="12"/>
    <x v="10"/>
    <x v="10"/>
    <n v="5806"/>
    <n v="18405.02"/>
    <n v="3.17"/>
    <n v="3441"/>
    <n v="21815.94"/>
    <n v="6.34"/>
    <n v="3766"/>
    <n v="20411.72"/>
    <n v="5.42"/>
    <n v="993"/>
    <n v="7080.09"/>
    <n v="7.13"/>
    <n v="14006"/>
    <n v="67712.77"/>
    <x v="0"/>
    <x v="1"/>
    <n v="4.8345544766528636"/>
    <s v="Product2"/>
    <x v="0"/>
    <s v="Decline Year"/>
  </r>
  <r>
    <n v="4313"/>
    <d v="2022-04-19T00:00:00"/>
    <x v="12"/>
    <x v="10"/>
    <x v="10"/>
    <n v="5880"/>
    <n v="18639.599999999999"/>
    <n v="3.17"/>
    <n v="3267"/>
    <n v="20712.78"/>
    <n v="6.34"/>
    <n v="5027"/>
    <n v="27246.34"/>
    <n v="5.42"/>
    <n v="331"/>
    <n v="2360.0300000000002"/>
    <n v="7.1300000000000008"/>
    <n v="14505"/>
    <n v="68958.75"/>
    <x v="0"/>
    <x v="2"/>
    <n v="4.7541365046535677"/>
    <s v="Product3"/>
    <x v="0"/>
    <s v="Decline Year"/>
  </r>
  <r>
    <n v="4314"/>
    <d v="2022-04-20T00:00:00"/>
    <x v="12"/>
    <x v="10"/>
    <x v="10"/>
    <n v="1450"/>
    <n v="4596.5"/>
    <n v="3.17"/>
    <n v="1681"/>
    <n v="10657.54"/>
    <n v="6.3400000000000007"/>
    <n v="2741"/>
    <n v="14856.22"/>
    <n v="5.42"/>
    <n v="705"/>
    <n v="5026.6499999999996"/>
    <n v="7.13"/>
    <n v="6577"/>
    <n v="35136.910000000003"/>
    <x v="0"/>
    <x v="3"/>
    <n v="5.3423916679337093"/>
    <s v="Product3"/>
    <x v="1"/>
    <s v="Decline Year"/>
  </r>
  <r>
    <n v="4315"/>
    <d v="2022-04-21T00:00:00"/>
    <x v="12"/>
    <x v="10"/>
    <x v="10"/>
    <n v="1480"/>
    <n v="4691.6000000000004"/>
    <n v="3.17"/>
    <n v="3367"/>
    <n v="21346.78"/>
    <n v="6.34"/>
    <n v="2353"/>
    <n v="12753.26"/>
    <n v="5.42"/>
    <n v="794"/>
    <n v="5661.22"/>
    <n v="7.13"/>
    <n v="7994"/>
    <n v="44452.86"/>
    <x v="0"/>
    <x v="4"/>
    <n v="5.5607780835626723"/>
    <s v="Product2"/>
    <x v="0"/>
    <s v="Decline Year"/>
  </r>
  <r>
    <n v="4316"/>
    <d v="2022-04-22T00:00:00"/>
    <x v="12"/>
    <x v="10"/>
    <x v="10"/>
    <n v="673"/>
    <n v="2133.41"/>
    <n v="3.17"/>
    <n v="2291"/>
    <n v="14524.94"/>
    <n v="6.34"/>
    <n v="4845"/>
    <n v="26259.9"/>
    <n v="5.42"/>
    <n v="1761"/>
    <n v="12555.93"/>
    <n v="7.13"/>
    <n v="9570"/>
    <n v="55474.18"/>
    <x v="0"/>
    <x v="5"/>
    <n v="5.7966750261233022"/>
    <s v="Product3"/>
    <x v="0"/>
    <s v="Decline Year"/>
  </r>
  <r>
    <n v="4317"/>
    <d v="2022-04-23T00:00:00"/>
    <x v="12"/>
    <x v="10"/>
    <x v="10"/>
    <n v="4431"/>
    <n v="14046.27"/>
    <n v="3.17"/>
    <n v="1057"/>
    <n v="6701.38"/>
    <n v="6.34"/>
    <n v="5068"/>
    <n v="27468.560000000001"/>
    <n v="5.42"/>
    <n v="1048"/>
    <n v="7472.24"/>
    <n v="7.13"/>
    <n v="11604"/>
    <n v="55688.45"/>
    <x v="0"/>
    <x v="6"/>
    <n v="4.7990735953119614"/>
    <s v="Product3"/>
    <x v="0"/>
    <s v="Decline Year"/>
  </r>
  <r>
    <n v="4318"/>
    <d v="2022-04-24T00:00:00"/>
    <x v="12"/>
    <x v="10"/>
    <x v="10"/>
    <n v="6905"/>
    <n v="21888.85"/>
    <n v="3.17"/>
    <n v="2062"/>
    <n v="13073.08"/>
    <n v="6.34"/>
    <n v="579"/>
    <n v="3138.18"/>
    <n v="5.42"/>
    <n v="1707"/>
    <n v="12170.91"/>
    <n v="7.13"/>
    <n v="11253"/>
    <n v="50271.02"/>
    <x v="0"/>
    <x v="0"/>
    <n v="4.4673438194259303"/>
    <s v="Product1"/>
    <x v="0"/>
    <s v="Decline Year"/>
  </r>
  <r>
    <n v="4319"/>
    <d v="2022-04-25T00:00:00"/>
    <x v="12"/>
    <x v="10"/>
    <x v="10"/>
    <n v="5435"/>
    <n v="17228.95"/>
    <n v="3.17"/>
    <n v="541"/>
    <n v="3429.94"/>
    <n v="6.34"/>
    <n v="2474"/>
    <n v="13409.08"/>
    <n v="5.42"/>
    <n v="832"/>
    <n v="5932.16"/>
    <n v="7.13"/>
    <n v="9282"/>
    <n v="40000.129999999997"/>
    <x v="0"/>
    <x v="1"/>
    <n v="4.3094300797241969"/>
    <s v="Product1"/>
    <x v="0"/>
    <s v="Decline Year"/>
  </r>
  <r>
    <n v="4320"/>
    <d v="2022-04-26T00:00:00"/>
    <x v="12"/>
    <x v="10"/>
    <x v="10"/>
    <n v="4425"/>
    <n v="14027.25"/>
    <n v="3.17"/>
    <n v="2998"/>
    <n v="19007.32"/>
    <n v="6.34"/>
    <n v="5725"/>
    <n v="31029.5"/>
    <n v="5.42"/>
    <n v="1891"/>
    <n v="13482.83"/>
    <n v="7.13"/>
    <n v="15039"/>
    <n v="77546.899999999994"/>
    <x v="0"/>
    <x v="2"/>
    <n v="5.1563867278409461"/>
    <s v="Product3"/>
    <x v="2"/>
    <s v="Decline Year"/>
  </r>
  <r>
    <n v="4321"/>
    <d v="2022-04-27T00:00:00"/>
    <x v="12"/>
    <x v="10"/>
    <x v="10"/>
    <n v="3273"/>
    <n v="10375.41"/>
    <n v="3.17"/>
    <n v="2357"/>
    <n v="14943.38"/>
    <n v="6.34"/>
    <n v="3062"/>
    <n v="16596.04"/>
    <n v="5.42"/>
    <n v="707"/>
    <n v="5040.91"/>
    <n v="7.13"/>
    <n v="9399"/>
    <n v="46955.74"/>
    <x v="0"/>
    <x v="3"/>
    <n v="4.9958229598893498"/>
    <s v="Product3"/>
    <x v="0"/>
    <s v="Decline Year"/>
  </r>
  <r>
    <n v="4322"/>
    <d v="2022-04-28T00:00:00"/>
    <x v="12"/>
    <x v="10"/>
    <x v="10"/>
    <n v="2159"/>
    <n v="6844.03"/>
    <n v="3.17"/>
    <n v="1532"/>
    <n v="9712.8799999999992"/>
    <n v="6.34"/>
    <n v="1483"/>
    <n v="8037.86"/>
    <n v="5.42"/>
    <n v="1474"/>
    <n v="10509.62"/>
    <n v="7.1300000000000008"/>
    <n v="6648"/>
    <n v="35104.39"/>
    <x v="0"/>
    <x v="4"/>
    <n v="5.2804437424789405"/>
    <s v="Product4"/>
    <x v="1"/>
    <s v="Decline Year"/>
  </r>
  <r>
    <n v="4323"/>
    <d v="2022-04-29T00:00:00"/>
    <x v="12"/>
    <x v="10"/>
    <x v="10"/>
    <n v="2051"/>
    <n v="6501.67"/>
    <n v="3.17"/>
    <n v="1385"/>
    <n v="8780.9"/>
    <n v="6.34"/>
    <n v="1538"/>
    <n v="8335.9599999999991"/>
    <n v="5.419999999999999"/>
    <n v="888"/>
    <n v="6331.44"/>
    <n v="7.13"/>
    <n v="5862"/>
    <n v="29949.97"/>
    <x v="0"/>
    <x v="5"/>
    <n v="5.1091726373251456"/>
    <s v="Product2"/>
    <x v="1"/>
    <s v="Decline Year"/>
  </r>
  <r>
    <n v="4324"/>
    <d v="2022-04-30T00:00:00"/>
    <x v="12"/>
    <x v="10"/>
    <x v="10"/>
    <n v="6766"/>
    <n v="21448.22"/>
    <n v="3.17"/>
    <n v="1356"/>
    <n v="8597.0400000000009"/>
    <n v="6.3400000000000007"/>
    <n v="5096"/>
    <n v="27620.32"/>
    <n v="5.42"/>
    <n v="1131"/>
    <n v="8064.03"/>
    <n v="7.13"/>
    <n v="14349"/>
    <n v="65729.61"/>
    <x v="0"/>
    <x v="6"/>
    <n v="4.5807798452853854"/>
    <s v="Product3"/>
    <x v="0"/>
    <s v="Decline Year"/>
  </r>
  <r>
    <n v="4325"/>
    <d v="2022-05-01T00:00:00"/>
    <x v="12"/>
    <x v="11"/>
    <x v="11"/>
    <n v="2524"/>
    <n v="8001.08"/>
    <n v="3.17"/>
    <n v="500"/>
    <n v="3170"/>
    <n v="6.34"/>
    <n v="279"/>
    <n v="1512.18"/>
    <n v="5.42"/>
    <n v="661"/>
    <n v="4712.93"/>
    <n v="7.1300000000000008"/>
    <n v="3964"/>
    <n v="17396.189999999999"/>
    <x v="0"/>
    <x v="0"/>
    <n v="4.3885443995963671"/>
    <s v="Product1"/>
    <x v="1"/>
    <s v="Decline Year"/>
  </r>
  <r>
    <n v="4326"/>
    <d v="2022-05-02T00:00:00"/>
    <x v="12"/>
    <x v="11"/>
    <x v="11"/>
    <n v="3138"/>
    <n v="9947.4599999999991"/>
    <n v="3.17"/>
    <n v="1075"/>
    <n v="6815.5"/>
    <n v="6.34"/>
    <n v="3797"/>
    <n v="20579.740000000002"/>
    <n v="5.4200000000000008"/>
    <n v="386"/>
    <n v="2752.18"/>
    <n v="7.13"/>
    <n v="8396"/>
    <n v="40094.879999999997"/>
    <x v="0"/>
    <x v="1"/>
    <n v="4.7754740352548826"/>
    <s v="Product3"/>
    <x v="0"/>
    <s v="Decline Year"/>
  </r>
  <r>
    <n v="4327"/>
    <d v="2022-05-03T00:00:00"/>
    <x v="12"/>
    <x v="11"/>
    <x v="11"/>
    <n v="4372"/>
    <n v="13859.24"/>
    <n v="3.17"/>
    <n v="439"/>
    <n v="2783.26"/>
    <n v="6.3400000000000007"/>
    <n v="3815"/>
    <n v="20677.3"/>
    <n v="5.42"/>
    <n v="520"/>
    <n v="3707.6"/>
    <n v="7.13"/>
    <n v="9146"/>
    <n v="41027.4"/>
    <x v="0"/>
    <x v="2"/>
    <n v="4.48582987098185"/>
    <s v="Product3"/>
    <x v="0"/>
    <s v="Decline Year"/>
  </r>
  <r>
    <n v="4328"/>
    <d v="2022-05-04T00:00:00"/>
    <x v="12"/>
    <x v="11"/>
    <x v="11"/>
    <n v="5785"/>
    <n v="18338.45"/>
    <n v="3.17"/>
    <n v="2301"/>
    <n v="14588.34"/>
    <n v="6.34"/>
    <n v="5086"/>
    <n v="27566.12"/>
    <n v="5.42"/>
    <n v="1965"/>
    <n v="14010.45"/>
    <n v="7.1300000000000008"/>
    <n v="15137"/>
    <n v="74503.360000000001"/>
    <x v="0"/>
    <x v="3"/>
    <n v="4.9219369756226463"/>
    <s v="Product3"/>
    <x v="2"/>
    <s v="Decline Year"/>
  </r>
  <r>
    <n v="4329"/>
    <d v="2022-05-05T00:00:00"/>
    <x v="12"/>
    <x v="11"/>
    <x v="11"/>
    <n v="1144"/>
    <n v="3626.48"/>
    <n v="3.17"/>
    <n v="3025"/>
    <n v="19178.5"/>
    <n v="6.34"/>
    <n v="4500"/>
    <n v="24390"/>
    <n v="5.42"/>
    <n v="1435"/>
    <n v="10231.549999999999"/>
    <n v="7.13"/>
    <n v="10104"/>
    <n v="57426.53"/>
    <x v="0"/>
    <x v="4"/>
    <n v="5.6835441409342833"/>
    <s v="Product3"/>
    <x v="0"/>
    <s v="Decline Year"/>
  </r>
  <r>
    <n v="4330"/>
    <d v="2022-05-06T00:00:00"/>
    <x v="12"/>
    <x v="11"/>
    <x v="11"/>
    <n v="3280"/>
    <n v="10397.6"/>
    <n v="3.17"/>
    <n v="3774"/>
    <n v="23927.16"/>
    <n v="6.34"/>
    <n v="4757"/>
    <n v="25782.94"/>
    <n v="5.42"/>
    <n v="1350"/>
    <n v="9625.5"/>
    <n v="7.13"/>
    <n v="13161"/>
    <n v="69733.2"/>
    <x v="0"/>
    <x v="5"/>
    <n v="5.2984727604285382"/>
    <s v="Product3"/>
    <x v="0"/>
    <s v="Decline Year"/>
  </r>
  <r>
    <n v="4331"/>
    <d v="2022-05-07T00:00:00"/>
    <x v="12"/>
    <x v="11"/>
    <x v="11"/>
    <n v="901"/>
    <n v="2856.17"/>
    <n v="3.17"/>
    <n v="3213"/>
    <n v="20370.419999999998"/>
    <n v="6.34"/>
    <n v="3421"/>
    <n v="18541.82"/>
    <n v="5.42"/>
    <n v="1306"/>
    <n v="9311.7800000000007"/>
    <n v="7.1300000000000008"/>
    <n v="8841"/>
    <n v="51080.19"/>
    <x v="0"/>
    <x v="6"/>
    <n v="5.7776484560570074"/>
    <s v="Product2"/>
    <x v="0"/>
    <s v="Decline Year"/>
  </r>
  <r>
    <n v="4332"/>
    <d v="2022-05-08T00:00:00"/>
    <x v="12"/>
    <x v="11"/>
    <x v="11"/>
    <n v="975"/>
    <n v="3090.75"/>
    <n v="3.17"/>
    <n v="1689"/>
    <n v="10708.26"/>
    <n v="6.34"/>
    <n v="5393"/>
    <n v="29230.06"/>
    <n v="5.42"/>
    <n v="362"/>
    <n v="2581.06"/>
    <n v="7.13"/>
    <n v="8419"/>
    <n v="45610.13"/>
    <x v="0"/>
    <x v="0"/>
    <n v="5.4175234588430925"/>
    <s v="Product3"/>
    <x v="0"/>
    <s v="Decline Year"/>
  </r>
  <r>
    <n v="4333"/>
    <d v="2022-05-09T00:00:00"/>
    <x v="12"/>
    <x v="11"/>
    <x v="11"/>
    <n v="6122"/>
    <n v="19406.740000000002"/>
    <n v="3.17"/>
    <n v="2819"/>
    <n v="17872.46"/>
    <n v="6.34"/>
    <n v="1734"/>
    <n v="9398.2800000000007"/>
    <n v="5.4200000000000008"/>
    <n v="551"/>
    <n v="3928.63"/>
    <n v="7.13"/>
    <n v="11226"/>
    <n v="50606.11"/>
    <x v="0"/>
    <x v="1"/>
    <n v="4.5079378229110993"/>
    <s v="Product1"/>
    <x v="0"/>
    <s v="Decline Year"/>
  </r>
  <r>
    <n v="4334"/>
    <d v="2022-05-10T00:00:00"/>
    <x v="12"/>
    <x v="11"/>
    <x v="11"/>
    <n v="683"/>
    <n v="2165.11"/>
    <n v="3.17"/>
    <n v="2071"/>
    <n v="13130.14"/>
    <n v="6.34"/>
    <n v="2012"/>
    <n v="10905.04"/>
    <n v="5.4200000000000008"/>
    <n v="1480"/>
    <n v="10552.4"/>
    <n v="7.13"/>
    <n v="6246"/>
    <n v="36752.69"/>
    <x v="0"/>
    <x v="2"/>
    <n v="5.8841962856227994"/>
    <s v="Product2"/>
    <x v="1"/>
    <s v="Decline Year"/>
  </r>
  <r>
    <n v="4335"/>
    <d v="2022-05-11T00:00:00"/>
    <x v="12"/>
    <x v="11"/>
    <x v="11"/>
    <n v="904"/>
    <n v="2865.68"/>
    <n v="3.17"/>
    <n v="3803"/>
    <n v="24111.02"/>
    <n v="6.34"/>
    <n v="3970"/>
    <n v="21517.4"/>
    <n v="5.42"/>
    <n v="303"/>
    <n v="2160.39"/>
    <n v="7.13"/>
    <n v="8980"/>
    <n v="50654.49"/>
    <x v="0"/>
    <x v="3"/>
    <n v="5.6408118040089086"/>
    <s v="Product2"/>
    <x v="0"/>
    <s v="Decline Year"/>
  </r>
  <r>
    <n v="4336"/>
    <d v="2022-05-12T00:00:00"/>
    <x v="12"/>
    <x v="11"/>
    <x v="11"/>
    <n v="368"/>
    <n v="1166.56"/>
    <n v="3.17"/>
    <n v="780"/>
    <n v="4945.2"/>
    <n v="6.34"/>
    <n v="1963"/>
    <n v="10639.46"/>
    <n v="5.42"/>
    <n v="724"/>
    <n v="5162.12"/>
    <n v="7.13"/>
    <n v="3835"/>
    <n v="21913.34"/>
    <x v="0"/>
    <x v="4"/>
    <n v="5.7140391134289441"/>
    <s v="Product3"/>
    <x v="1"/>
    <s v="Decline Year"/>
  </r>
  <r>
    <n v="4337"/>
    <d v="2022-05-13T00:00:00"/>
    <x v="12"/>
    <x v="11"/>
    <x v="11"/>
    <n v="7516"/>
    <n v="23825.72"/>
    <n v="3.17"/>
    <n v="3661"/>
    <n v="23210.74"/>
    <n v="6.3400000000000007"/>
    <n v="4823"/>
    <n v="26140.66"/>
    <n v="5.42"/>
    <n v="1517"/>
    <n v="10816.21"/>
    <n v="7.129999999999999"/>
    <n v="17517"/>
    <n v="83993.33"/>
    <x v="0"/>
    <x v="5"/>
    <n v="4.794960895130445"/>
    <s v="Product3"/>
    <x v="2"/>
    <s v="Decline Year"/>
  </r>
  <r>
    <n v="4338"/>
    <d v="2022-05-14T00:00:00"/>
    <x v="12"/>
    <x v="11"/>
    <x v="11"/>
    <n v="7438"/>
    <n v="23578.46"/>
    <n v="3.17"/>
    <n v="1470"/>
    <n v="9319.7999999999993"/>
    <n v="6.34"/>
    <n v="5123"/>
    <n v="27766.66"/>
    <n v="5.42"/>
    <n v="325"/>
    <n v="2317.25"/>
    <n v="7.13"/>
    <n v="14356"/>
    <n v="62982.17"/>
    <x v="0"/>
    <x v="6"/>
    <n v="4.3871670381721923"/>
    <s v="Product3"/>
    <x v="0"/>
    <s v="Decline Year"/>
  </r>
  <r>
    <n v="4339"/>
    <d v="2022-05-15T00:00:00"/>
    <x v="12"/>
    <x v="11"/>
    <x v="11"/>
    <n v="7751"/>
    <n v="24570.67"/>
    <n v="3.17"/>
    <n v="1955"/>
    <n v="12394.7"/>
    <n v="6.3400000000000007"/>
    <n v="566"/>
    <n v="3067.72"/>
    <n v="5.42"/>
    <n v="1032"/>
    <n v="7358.16"/>
    <n v="7.13"/>
    <n v="11304"/>
    <n v="47391.25"/>
    <x v="0"/>
    <x v="0"/>
    <n v="4.192431882519462"/>
    <s v="Product1"/>
    <x v="0"/>
    <s v="Decline Year"/>
  </r>
  <r>
    <n v="4340"/>
    <d v="2022-05-16T00:00:00"/>
    <x v="12"/>
    <x v="11"/>
    <x v="11"/>
    <n v="2978"/>
    <n v="9440.26"/>
    <n v="3.17"/>
    <n v="1474"/>
    <n v="9345.16"/>
    <n v="6.34"/>
    <n v="1499"/>
    <n v="8124.58"/>
    <n v="5.42"/>
    <n v="564"/>
    <n v="4021.32"/>
    <n v="7.13"/>
    <n v="6515"/>
    <n v="30931.32"/>
    <x v="0"/>
    <x v="1"/>
    <n v="4.747708365310821"/>
    <s v="Product1"/>
    <x v="1"/>
    <s v="Decline Year"/>
  </r>
  <r>
    <n v="4341"/>
    <d v="2022-05-17T00:00:00"/>
    <x v="12"/>
    <x v="11"/>
    <x v="11"/>
    <n v="5702"/>
    <n v="18075.34"/>
    <n v="3.17"/>
    <n v="3117"/>
    <n v="19761.78"/>
    <n v="6.34"/>
    <n v="5009"/>
    <n v="27148.78"/>
    <n v="5.42"/>
    <n v="543"/>
    <n v="3871.59"/>
    <n v="7.13"/>
    <n v="14371"/>
    <n v="68857.490000000005"/>
    <x v="0"/>
    <x v="2"/>
    <n v="4.791419525433164"/>
    <s v="Product3"/>
    <x v="0"/>
    <s v="Decline Year"/>
  </r>
  <r>
    <n v="4342"/>
    <d v="2022-05-18T00:00:00"/>
    <x v="12"/>
    <x v="11"/>
    <x v="11"/>
    <n v="3936"/>
    <n v="12477.12"/>
    <n v="3.17"/>
    <n v="3429"/>
    <n v="21739.86"/>
    <n v="6.34"/>
    <n v="3904"/>
    <n v="21159.68"/>
    <n v="5.42"/>
    <n v="482"/>
    <n v="3436.66"/>
    <n v="7.13"/>
    <n v="11751"/>
    <n v="58813.32"/>
    <x v="0"/>
    <x v="3"/>
    <n v="5.0049629818738834"/>
    <s v="Product2"/>
    <x v="0"/>
    <s v="Decline Year"/>
  </r>
  <r>
    <n v="4343"/>
    <d v="2022-05-19T00:00:00"/>
    <x v="12"/>
    <x v="11"/>
    <x v="11"/>
    <n v="2707"/>
    <n v="8581.19"/>
    <n v="3.17"/>
    <n v="3502"/>
    <n v="22202.68"/>
    <n v="6.34"/>
    <n v="1212"/>
    <n v="6569.04"/>
    <n v="5.42"/>
    <n v="892"/>
    <n v="6359.96"/>
    <n v="7.13"/>
    <n v="8313"/>
    <n v="43712.87"/>
    <x v="0"/>
    <x v="4"/>
    <n v="5.2583748345964159"/>
    <s v="Product2"/>
    <x v="0"/>
    <s v="Decline Year"/>
  </r>
  <r>
    <n v="4344"/>
    <d v="2022-05-20T00:00:00"/>
    <x v="12"/>
    <x v="11"/>
    <x v="11"/>
    <n v="757"/>
    <n v="2399.69"/>
    <n v="3.17"/>
    <n v="3614"/>
    <n v="22912.76"/>
    <n v="6.34"/>
    <n v="1355"/>
    <n v="7344.1"/>
    <n v="5.42"/>
    <n v="1049"/>
    <n v="7479.37"/>
    <n v="7.13"/>
    <n v="6775"/>
    <n v="40135.919999999998"/>
    <x v="0"/>
    <x v="5"/>
    <n v="5.9241210332103318"/>
    <s v="Product2"/>
    <x v="0"/>
    <s v="Decline Year"/>
  </r>
  <r>
    <n v="4345"/>
    <d v="2022-05-21T00:00:00"/>
    <x v="12"/>
    <x v="11"/>
    <x v="11"/>
    <n v="2718"/>
    <n v="8616.06"/>
    <n v="3.17"/>
    <n v="942"/>
    <n v="5972.28"/>
    <n v="6.34"/>
    <n v="5570"/>
    <n v="30189.4"/>
    <n v="5.42"/>
    <n v="538"/>
    <n v="3835.94"/>
    <n v="7.13"/>
    <n v="9768"/>
    <n v="48613.68"/>
    <x v="0"/>
    <x v="6"/>
    <n v="4.9768304668304673"/>
    <s v="Product3"/>
    <x v="0"/>
    <s v="Decline Year"/>
  </r>
  <r>
    <n v="4346"/>
    <d v="2022-05-22T00:00:00"/>
    <x v="12"/>
    <x v="11"/>
    <x v="11"/>
    <n v="7271"/>
    <n v="23049.07"/>
    <n v="3.17"/>
    <n v="930"/>
    <n v="5896.2"/>
    <n v="6.34"/>
    <n v="2651"/>
    <n v="14368.42"/>
    <n v="5.42"/>
    <n v="1382"/>
    <n v="9853.66"/>
    <n v="7.13"/>
    <n v="12234"/>
    <n v="53167.35"/>
    <x v="0"/>
    <x v="0"/>
    <n v="4.3458680725846"/>
    <s v="Product1"/>
    <x v="0"/>
    <s v="Decline Year"/>
  </r>
  <r>
    <n v="4347"/>
    <d v="2022-05-23T00:00:00"/>
    <x v="12"/>
    <x v="11"/>
    <x v="11"/>
    <n v="2545"/>
    <n v="8067.65"/>
    <n v="3.17"/>
    <n v="1574"/>
    <n v="9979.16"/>
    <n v="6.34"/>
    <n v="3823"/>
    <n v="20720.66"/>
    <n v="5.42"/>
    <n v="1981"/>
    <n v="14124.53"/>
    <n v="7.13"/>
    <n v="9923"/>
    <n v="52892"/>
    <x v="0"/>
    <x v="1"/>
    <n v="5.3302428700997684"/>
    <s v="Product3"/>
    <x v="0"/>
    <s v="Decline Year"/>
  </r>
  <r>
    <n v="4348"/>
    <d v="2022-05-24T00:00:00"/>
    <x v="12"/>
    <x v="11"/>
    <x v="11"/>
    <n v="6894"/>
    <n v="21853.98"/>
    <n v="3.17"/>
    <n v="366"/>
    <n v="2320.44"/>
    <n v="6.34"/>
    <n v="5555"/>
    <n v="30108.1"/>
    <n v="5.42"/>
    <n v="501"/>
    <n v="3572.13"/>
    <n v="7.13"/>
    <n v="13316"/>
    <n v="57854.65"/>
    <x v="0"/>
    <x v="2"/>
    <n v="4.3447469209972969"/>
    <s v="Product3"/>
    <x v="0"/>
    <s v="Decline Year"/>
  </r>
  <r>
    <n v="4349"/>
    <d v="2022-05-25T00:00:00"/>
    <x v="12"/>
    <x v="11"/>
    <x v="11"/>
    <n v="1929"/>
    <n v="6114.93"/>
    <n v="3.17"/>
    <n v="3700"/>
    <n v="23458"/>
    <n v="6.34"/>
    <n v="2555"/>
    <n v="13848.1"/>
    <n v="5.42"/>
    <n v="1139"/>
    <n v="8121.07"/>
    <n v="7.13"/>
    <n v="9323"/>
    <n v="51542.1"/>
    <x v="0"/>
    <x v="3"/>
    <n v="5.528488683900032"/>
    <s v="Product2"/>
    <x v="0"/>
    <s v="Decline Year"/>
  </r>
  <r>
    <n v="4350"/>
    <d v="2022-05-26T00:00:00"/>
    <x v="12"/>
    <x v="11"/>
    <x v="11"/>
    <n v="5353"/>
    <n v="16969.009999999998"/>
    <n v="3.17"/>
    <n v="1136"/>
    <n v="7202.24"/>
    <n v="6.34"/>
    <n v="5198"/>
    <n v="28173.16"/>
    <n v="5.42"/>
    <n v="1357"/>
    <n v="9675.41"/>
    <n v="7.13"/>
    <n v="13044"/>
    <n v="62019.82"/>
    <x v="0"/>
    <x v="4"/>
    <n v="4.75466268015946"/>
    <s v="Product3"/>
    <x v="0"/>
    <s v="Decline Year"/>
  </r>
  <r>
    <n v="4351"/>
    <d v="2022-05-27T00:00:00"/>
    <x v="12"/>
    <x v="11"/>
    <x v="11"/>
    <n v="3433"/>
    <n v="10882.61"/>
    <n v="3.17"/>
    <n v="2406"/>
    <n v="15254.04"/>
    <n v="6.3400000000000007"/>
    <n v="913"/>
    <n v="4948.46"/>
    <n v="5.42"/>
    <n v="941"/>
    <n v="6709.33"/>
    <n v="7.13"/>
    <n v="7693"/>
    <n v="37794.44"/>
    <x v="0"/>
    <x v="5"/>
    <n v="4.9128350448459646"/>
    <s v="Product2"/>
    <x v="1"/>
    <s v="Decline Year"/>
  </r>
  <r>
    <n v="4352"/>
    <d v="2022-05-28T00:00:00"/>
    <x v="12"/>
    <x v="11"/>
    <x v="11"/>
    <n v="4517"/>
    <n v="14318.89"/>
    <n v="3.17"/>
    <n v="3153"/>
    <n v="19990.02"/>
    <n v="6.34"/>
    <n v="4297"/>
    <n v="23289.74"/>
    <n v="5.42"/>
    <n v="1057"/>
    <n v="7536.41"/>
    <n v="7.13"/>
    <n v="13024"/>
    <n v="65135.06"/>
    <x v="0"/>
    <x v="6"/>
    <n v="5.0011563267813264"/>
    <s v="Product3"/>
    <x v="0"/>
    <s v="Decline Year"/>
  </r>
  <r>
    <n v="4353"/>
    <d v="2022-05-29T00:00:00"/>
    <x v="12"/>
    <x v="11"/>
    <x v="11"/>
    <n v="7441"/>
    <n v="23587.97"/>
    <n v="3.17"/>
    <n v="1491"/>
    <n v="9452.94"/>
    <n v="6.3400000000000007"/>
    <n v="4385"/>
    <n v="23766.7"/>
    <n v="5.42"/>
    <n v="910"/>
    <n v="6488.3"/>
    <n v="7.13"/>
    <n v="14227"/>
    <n v="63295.91"/>
    <x v="0"/>
    <x v="0"/>
    <n v="4.4489990862444646"/>
    <s v="Product3"/>
    <x v="0"/>
    <s v="Decline Year"/>
  </r>
  <r>
    <n v="4354"/>
    <d v="2022-05-30T00:00:00"/>
    <x v="12"/>
    <x v="11"/>
    <x v="11"/>
    <n v="5426"/>
    <n v="17200.419999999998"/>
    <n v="3.17"/>
    <n v="1014"/>
    <n v="6428.76"/>
    <n v="6.34"/>
    <n v="3830"/>
    <n v="20758.599999999999"/>
    <n v="5.42"/>
    <n v="1379"/>
    <n v="9832.27"/>
    <n v="7.13"/>
    <n v="11649"/>
    <n v="54220.05"/>
    <x v="0"/>
    <x v="1"/>
    <n v="4.6544810713365958"/>
    <s v="Product3"/>
    <x v="0"/>
    <s v="Decline Year"/>
  </r>
  <r>
    <n v="4355"/>
    <d v="2022-05-31T00:00:00"/>
    <x v="12"/>
    <x v="11"/>
    <x v="11"/>
    <n v="3669"/>
    <n v="11630.73"/>
    <n v="3.17"/>
    <n v="2710"/>
    <n v="17181.400000000001"/>
    <n v="6.3400000000000007"/>
    <n v="3067"/>
    <n v="16623.14"/>
    <n v="5.42"/>
    <n v="1593"/>
    <n v="11358.09"/>
    <n v="7.13"/>
    <n v="11039"/>
    <n v="56793.36"/>
    <x v="0"/>
    <x v="2"/>
    <n v="5.1447921007337625"/>
    <s v="Product2"/>
    <x v="0"/>
    <s v="Decline Year"/>
  </r>
  <r>
    <n v="4356"/>
    <d v="2022-06-01T00:00:00"/>
    <x v="12"/>
    <x v="0"/>
    <x v="0"/>
    <n v="4051"/>
    <n v="12841.67"/>
    <n v="3.17"/>
    <n v="3728"/>
    <n v="23635.52"/>
    <n v="6.34"/>
    <n v="4855"/>
    <n v="26314.1"/>
    <n v="5.42"/>
    <n v="1923"/>
    <n v="13710.99"/>
    <n v="7.13"/>
    <n v="14557"/>
    <n v="76502.28"/>
    <x v="0"/>
    <x v="3"/>
    <n v="5.2553603077557192"/>
    <s v="Product3"/>
    <x v="2"/>
    <s v="Decline Year"/>
  </r>
  <r>
    <n v="4357"/>
    <d v="2022-06-02T00:00:00"/>
    <x v="12"/>
    <x v="0"/>
    <x v="0"/>
    <n v="3443"/>
    <n v="10914.31"/>
    <n v="3.17"/>
    <n v="3033"/>
    <n v="19229.22"/>
    <n v="6.3400000000000007"/>
    <n v="1834"/>
    <n v="9940.2800000000007"/>
    <n v="5.42"/>
    <n v="1475"/>
    <n v="10516.75"/>
    <n v="7.13"/>
    <n v="9785"/>
    <n v="50600.56"/>
    <x v="0"/>
    <x v="4"/>
    <n v="5.1712376085845682"/>
    <s v="Product2"/>
    <x v="0"/>
    <s v="Decline Year"/>
  </r>
  <r>
    <n v="4358"/>
    <d v="2022-06-03T00:00:00"/>
    <x v="12"/>
    <x v="0"/>
    <x v="0"/>
    <n v="3971"/>
    <n v="12588.07"/>
    <n v="3.17"/>
    <n v="1846"/>
    <n v="11703.64"/>
    <n v="6.34"/>
    <n v="871"/>
    <n v="4720.82"/>
    <n v="5.42"/>
    <n v="328"/>
    <n v="2338.64"/>
    <n v="7.13"/>
    <n v="7016"/>
    <n v="31351.17"/>
    <x v="0"/>
    <x v="5"/>
    <n v="4.4685248004561"/>
    <s v="Product1"/>
    <x v="1"/>
    <s v="Decline Year"/>
  </r>
  <r>
    <n v="4359"/>
    <d v="2022-06-04T00:00:00"/>
    <x v="12"/>
    <x v="0"/>
    <x v="0"/>
    <n v="3927"/>
    <n v="12448.59"/>
    <n v="3.17"/>
    <n v="2854"/>
    <n v="18094.36"/>
    <n v="6.34"/>
    <n v="3434"/>
    <n v="18612.28"/>
    <n v="5.42"/>
    <n v="1797"/>
    <n v="12812.61"/>
    <n v="7.13"/>
    <n v="12012"/>
    <n v="61967.839999999997"/>
    <x v="0"/>
    <x v="6"/>
    <n v="5.1588278388278388"/>
    <s v="Product3"/>
    <x v="0"/>
    <s v="Decline Year"/>
  </r>
  <r>
    <n v="4360"/>
    <d v="2022-06-05T00:00:00"/>
    <x v="12"/>
    <x v="0"/>
    <x v="0"/>
    <n v="3996"/>
    <n v="12667.32"/>
    <n v="3.17"/>
    <n v="474"/>
    <n v="3005.16"/>
    <n v="6.34"/>
    <n v="2822"/>
    <n v="15295.24"/>
    <n v="5.42"/>
    <n v="497"/>
    <n v="3543.61"/>
    <n v="7.13"/>
    <n v="7789"/>
    <n v="34511.33"/>
    <x v="0"/>
    <x v="0"/>
    <n v="4.4307780202850173"/>
    <s v="Product3"/>
    <x v="1"/>
    <s v="Decline Year"/>
  </r>
  <r>
    <n v="4361"/>
    <d v="2022-06-06T00:00:00"/>
    <x v="12"/>
    <x v="0"/>
    <x v="0"/>
    <n v="3032"/>
    <n v="9611.44"/>
    <n v="3.17"/>
    <n v="3492"/>
    <n v="22139.279999999999"/>
    <n v="6.34"/>
    <n v="5214"/>
    <n v="28259.88"/>
    <n v="5.42"/>
    <n v="1780"/>
    <n v="12691.4"/>
    <n v="7.13"/>
    <n v="13518"/>
    <n v="72702"/>
    <x v="0"/>
    <x v="1"/>
    <n v="5.3781624500665783"/>
    <s v="Product3"/>
    <x v="2"/>
    <s v="Decline Year"/>
  </r>
  <r>
    <n v="4362"/>
    <d v="2022-06-07T00:00:00"/>
    <x v="12"/>
    <x v="0"/>
    <x v="0"/>
    <n v="4035"/>
    <n v="12790.95"/>
    <n v="3.17"/>
    <n v="1774"/>
    <n v="11247.16"/>
    <n v="6.34"/>
    <n v="1834"/>
    <n v="9940.2800000000007"/>
    <n v="5.42"/>
    <n v="1378"/>
    <n v="9825.14"/>
    <n v="7.13"/>
    <n v="9021"/>
    <n v="43803.53"/>
    <x v="0"/>
    <x v="2"/>
    <n v="4.855728854894136"/>
    <s v="Product1"/>
    <x v="0"/>
    <s v="Decline Year"/>
  </r>
  <r>
    <n v="4363"/>
    <d v="2022-06-08T00:00:00"/>
    <x v="12"/>
    <x v="0"/>
    <x v="0"/>
    <n v="5878"/>
    <n v="18633.259999999998"/>
    <n v="3.17"/>
    <n v="3041"/>
    <n v="19279.939999999999"/>
    <n v="6.34"/>
    <n v="3071"/>
    <n v="16644.82"/>
    <n v="5.42"/>
    <n v="467"/>
    <n v="3329.71"/>
    <n v="7.13"/>
    <n v="12457"/>
    <n v="57887.73"/>
    <x v="0"/>
    <x v="3"/>
    <n v="4.6470040940836483"/>
    <s v="Product2"/>
    <x v="0"/>
    <s v="Decline Year"/>
  </r>
  <r>
    <n v="4364"/>
    <d v="2022-06-09T00:00:00"/>
    <x v="12"/>
    <x v="0"/>
    <x v="0"/>
    <n v="7661"/>
    <n v="24285.37"/>
    <n v="3.17"/>
    <n v="3727"/>
    <n v="23629.18"/>
    <n v="6.34"/>
    <n v="824"/>
    <n v="4466.08"/>
    <n v="5.42"/>
    <n v="554"/>
    <n v="3950.02"/>
    <n v="7.13"/>
    <n v="12766"/>
    <n v="56330.65"/>
    <x v="0"/>
    <x v="4"/>
    <n v="4.412552874823751"/>
    <s v="Product1"/>
    <x v="0"/>
    <s v="Decline Year"/>
  </r>
  <r>
    <n v="4365"/>
    <d v="2022-06-10T00:00:00"/>
    <x v="12"/>
    <x v="0"/>
    <x v="0"/>
    <n v="4072"/>
    <n v="12908.24"/>
    <n v="3.17"/>
    <n v="1158"/>
    <n v="7341.72"/>
    <n v="6.34"/>
    <n v="1356"/>
    <n v="7349.52"/>
    <n v="5.42"/>
    <n v="1282"/>
    <n v="9140.66"/>
    <n v="7.13"/>
    <n v="7868"/>
    <n v="36740.14"/>
    <x v="0"/>
    <x v="5"/>
    <n v="4.6695653279105231"/>
    <s v="Product1"/>
    <x v="1"/>
    <s v="Decline Year"/>
  </r>
  <r>
    <n v="4366"/>
    <d v="2022-06-11T00:00:00"/>
    <x v="12"/>
    <x v="0"/>
    <x v="0"/>
    <n v="827"/>
    <n v="2621.59"/>
    <n v="3.17"/>
    <n v="999"/>
    <n v="6333.66"/>
    <n v="6.34"/>
    <n v="969"/>
    <n v="5251.98"/>
    <n v="5.42"/>
    <n v="631"/>
    <n v="4499.03"/>
    <n v="7.13"/>
    <n v="3426"/>
    <n v="18706.259999999998"/>
    <x v="0"/>
    <x v="6"/>
    <n v="5.4600875656742556"/>
    <s v="Product2"/>
    <x v="1"/>
    <s v="Decline Year"/>
  </r>
  <r>
    <n v="4367"/>
    <d v="2022-06-12T00:00:00"/>
    <x v="12"/>
    <x v="0"/>
    <x v="0"/>
    <n v="2209"/>
    <n v="7002.53"/>
    <n v="3.17"/>
    <n v="3184"/>
    <n v="20186.560000000001"/>
    <n v="6.3400000000000007"/>
    <n v="4423"/>
    <n v="23972.66"/>
    <n v="5.42"/>
    <n v="417"/>
    <n v="2973.21"/>
    <n v="7.13"/>
    <n v="10233"/>
    <n v="54134.96"/>
    <x v="0"/>
    <x v="0"/>
    <n v="5.2902335580963546"/>
    <s v="Product3"/>
    <x v="0"/>
    <s v="Decline Year"/>
  </r>
  <r>
    <n v="4368"/>
    <d v="2022-06-13T00:00:00"/>
    <x v="12"/>
    <x v="0"/>
    <x v="0"/>
    <n v="2115"/>
    <n v="6704.55"/>
    <n v="3.17"/>
    <n v="593"/>
    <n v="3759.62"/>
    <n v="6.34"/>
    <n v="2112"/>
    <n v="11447.04"/>
    <n v="5.4200000000000008"/>
    <n v="776"/>
    <n v="5532.88"/>
    <n v="7.13"/>
    <n v="5596"/>
    <n v="27444.09"/>
    <x v="0"/>
    <x v="1"/>
    <n v="4.9042333809864189"/>
    <s v="Product3"/>
    <x v="1"/>
    <s v="Decline Year"/>
  </r>
  <r>
    <n v="4369"/>
    <d v="2022-06-14T00:00:00"/>
    <x v="12"/>
    <x v="0"/>
    <x v="0"/>
    <n v="3034"/>
    <n v="9617.7800000000007"/>
    <n v="3.17"/>
    <n v="1954"/>
    <n v="12388.36"/>
    <n v="6.34"/>
    <n v="1364"/>
    <n v="7392.88"/>
    <n v="5.42"/>
    <n v="701"/>
    <n v="4998.13"/>
    <n v="7.13"/>
    <n v="7053"/>
    <n v="34397.15"/>
    <x v="0"/>
    <x v="2"/>
    <n v="4.8769530696157668"/>
    <s v="Product2"/>
    <x v="1"/>
    <s v="Decline Year"/>
  </r>
  <r>
    <n v="4370"/>
    <d v="2022-06-15T00:00:00"/>
    <x v="12"/>
    <x v="0"/>
    <x v="0"/>
    <n v="5410"/>
    <n v="17149.7"/>
    <n v="3.17"/>
    <n v="691"/>
    <n v="4380.9399999999996"/>
    <n v="6.34"/>
    <n v="365"/>
    <n v="1978.3"/>
    <n v="5.42"/>
    <n v="1245"/>
    <n v="8876.85"/>
    <n v="7.13"/>
    <n v="7711"/>
    <n v="32385.79"/>
    <x v="0"/>
    <x v="3"/>
    <n v="4.1999468292050315"/>
    <s v="Product1"/>
    <x v="1"/>
    <s v="Decline Year"/>
  </r>
  <r>
    <n v="4371"/>
    <d v="2022-06-16T00:00:00"/>
    <x v="12"/>
    <x v="0"/>
    <x v="0"/>
    <n v="3525"/>
    <n v="11174.25"/>
    <n v="3.17"/>
    <n v="2829"/>
    <n v="17935.86"/>
    <n v="6.34"/>
    <n v="5319"/>
    <n v="28828.98"/>
    <n v="5.42"/>
    <n v="1846"/>
    <n v="13161.98"/>
    <n v="7.13"/>
    <n v="13519"/>
    <n v="71101.070000000007"/>
    <x v="0"/>
    <x v="4"/>
    <n v="5.2593438863821298"/>
    <s v="Product3"/>
    <x v="2"/>
    <s v="Decline Year"/>
  </r>
  <r>
    <n v="4372"/>
    <d v="2022-06-17T00:00:00"/>
    <x v="12"/>
    <x v="0"/>
    <x v="0"/>
    <n v="6996"/>
    <n v="22177.32"/>
    <n v="3.17"/>
    <n v="366"/>
    <n v="2320.44"/>
    <n v="6.34"/>
    <n v="2186"/>
    <n v="11848.12"/>
    <n v="5.42"/>
    <n v="1855"/>
    <n v="13226.15"/>
    <n v="7.13"/>
    <n v="11403"/>
    <n v="49572.03"/>
    <x v="0"/>
    <x v="5"/>
    <n v="4.347279663246514"/>
    <s v="Product1"/>
    <x v="0"/>
    <s v="Decline Year"/>
  </r>
  <r>
    <n v="4373"/>
    <d v="2022-06-18T00:00:00"/>
    <x v="12"/>
    <x v="0"/>
    <x v="0"/>
    <n v="4683"/>
    <n v="14845.11"/>
    <n v="3.17"/>
    <n v="3615"/>
    <n v="22919.1"/>
    <n v="6.34"/>
    <n v="299"/>
    <n v="1620.58"/>
    <n v="5.42"/>
    <n v="1315"/>
    <n v="9375.9500000000007"/>
    <n v="7.1300000000000008"/>
    <n v="9912"/>
    <n v="48760.74"/>
    <x v="0"/>
    <x v="6"/>
    <n v="4.9193644067796605"/>
    <s v="Product2"/>
    <x v="0"/>
    <s v="Decline Year"/>
  </r>
  <r>
    <n v="4374"/>
    <d v="2022-06-19T00:00:00"/>
    <x v="12"/>
    <x v="0"/>
    <x v="0"/>
    <n v="1137"/>
    <n v="3604.29"/>
    <n v="3.17"/>
    <n v="3096"/>
    <n v="19628.64"/>
    <n v="6.34"/>
    <n v="2205"/>
    <n v="11951.1"/>
    <n v="5.42"/>
    <n v="1998"/>
    <n v="14245.74"/>
    <n v="7.13"/>
    <n v="8436"/>
    <n v="49429.77"/>
    <x v="0"/>
    <x v="0"/>
    <n v="5.8593847795163585"/>
    <s v="Product2"/>
    <x v="0"/>
    <s v="Decline Year"/>
  </r>
  <r>
    <n v="4375"/>
    <d v="2022-06-20T00:00:00"/>
    <x v="12"/>
    <x v="0"/>
    <x v="0"/>
    <n v="2705"/>
    <n v="8574.85"/>
    <n v="3.17"/>
    <n v="637"/>
    <n v="4038.58"/>
    <n v="6.34"/>
    <n v="4542"/>
    <n v="24617.64"/>
    <n v="5.42"/>
    <n v="942"/>
    <n v="6716.46"/>
    <n v="7.13"/>
    <n v="8826"/>
    <n v="43947.53"/>
    <x v="0"/>
    <x v="1"/>
    <n v="4.9793258554271471"/>
    <s v="Product3"/>
    <x v="0"/>
    <s v="Decline Year"/>
  </r>
  <r>
    <n v="4376"/>
    <d v="2022-06-21T00:00:00"/>
    <x v="12"/>
    <x v="0"/>
    <x v="0"/>
    <n v="6214"/>
    <n v="19698.38"/>
    <n v="3.17"/>
    <n v="2277"/>
    <n v="14436.18"/>
    <n v="6.34"/>
    <n v="2324"/>
    <n v="12596.08"/>
    <n v="5.42"/>
    <n v="489"/>
    <n v="3486.57"/>
    <n v="7.13"/>
    <n v="11304"/>
    <n v="50217.21"/>
    <x v="0"/>
    <x v="2"/>
    <n v="4.4424283439490448"/>
    <s v="Product1"/>
    <x v="0"/>
    <s v="Decline Year"/>
  </r>
  <r>
    <n v="4377"/>
    <d v="2022-06-22T00:00:00"/>
    <x v="12"/>
    <x v="0"/>
    <x v="0"/>
    <n v="6265"/>
    <n v="19860.05"/>
    <n v="3.17"/>
    <n v="3267"/>
    <n v="20712.78"/>
    <n v="6.34"/>
    <n v="821"/>
    <n v="4449.82"/>
    <n v="5.42"/>
    <n v="982"/>
    <n v="7001.66"/>
    <n v="7.13"/>
    <n v="11335"/>
    <n v="52024.31"/>
    <x v="0"/>
    <x v="3"/>
    <n v="4.5897053374503747"/>
    <s v="Product2"/>
    <x v="0"/>
    <s v="Decline Year"/>
  </r>
  <r>
    <n v="4378"/>
    <d v="2022-06-23T00:00:00"/>
    <x v="12"/>
    <x v="0"/>
    <x v="0"/>
    <n v="3137"/>
    <n v="9944.2900000000009"/>
    <n v="3.17"/>
    <n v="2062"/>
    <n v="13073.08"/>
    <n v="6.34"/>
    <n v="3324"/>
    <n v="18016.080000000002"/>
    <n v="5.4200000000000008"/>
    <n v="624"/>
    <n v="4449.12"/>
    <n v="7.13"/>
    <n v="9147"/>
    <n v="45482.57"/>
    <x v="0"/>
    <x v="4"/>
    <n v="4.9724029736525637"/>
    <s v="Product3"/>
    <x v="0"/>
    <s v="Decline Year"/>
  </r>
  <r>
    <n v="4379"/>
    <d v="2022-06-24T00:00:00"/>
    <x v="12"/>
    <x v="0"/>
    <x v="0"/>
    <n v="1575"/>
    <n v="4992.75"/>
    <n v="3.17"/>
    <n v="2680"/>
    <n v="16991.2"/>
    <n v="6.34"/>
    <n v="2989"/>
    <n v="16200.38"/>
    <n v="5.42"/>
    <n v="1184"/>
    <n v="8441.92"/>
    <n v="7.13"/>
    <n v="8428"/>
    <n v="46626.25"/>
    <x v="0"/>
    <x v="5"/>
    <n v="5.5323030374940672"/>
    <s v="Product2"/>
    <x v="0"/>
    <s v="Decline Year"/>
  </r>
  <r>
    <n v="4380"/>
    <d v="2022-06-25T00:00:00"/>
    <x v="12"/>
    <x v="0"/>
    <x v="0"/>
    <n v="6717"/>
    <n v="21292.89"/>
    <n v="3.17"/>
    <n v="2843"/>
    <n v="18024.62"/>
    <n v="6.34"/>
    <n v="3610"/>
    <n v="19566.2"/>
    <n v="5.42"/>
    <n v="763"/>
    <n v="5440.19"/>
    <n v="7.13"/>
    <n v="13933"/>
    <n v="64323.9"/>
    <x v="0"/>
    <x v="6"/>
    <n v="4.6166582932606044"/>
    <s v="Product1"/>
    <x v="0"/>
    <s v="Decline Year"/>
  </r>
  <r>
    <n v="4381"/>
    <d v="2022-06-26T00:00:00"/>
    <x v="12"/>
    <x v="0"/>
    <x v="0"/>
    <n v="2381"/>
    <n v="7547.77"/>
    <n v="3.17"/>
    <n v="1137"/>
    <n v="7208.58"/>
    <n v="6.34"/>
    <n v="1719"/>
    <n v="9316.98"/>
    <n v="5.42"/>
    <n v="517"/>
    <n v="3686.21"/>
    <n v="7.13"/>
    <n v="5754"/>
    <n v="27759.54"/>
    <x v="0"/>
    <x v="0"/>
    <n v="4.8243899895724711"/>
    <s v="Product3"/>
    <x v="1"/>
    <s v="Decline Year"/>
  </r>
  <r>
    <n v="4382"/>
    <d v="2022-06-27T00:00:00"/>
    <x v="12"/>
    <x v="0"/>
    <x v="0"/>
    <n v="3549"/>
    <n v="11250.33"/>
    <n v="3.17"/>
    <n v="635"/>
    <n v="4025.9"/>
    <n v="6.34"/>
    <n v="1703"/>
    <n v="9230.26"/>
    <n v="5.42"/>
    <n v="1492"/>
    <n v="10637.96"/>
    <n v="7.129999999999999"/>
    <n v="7379"/>
    <n v="35144.449999999997"/>
    <x v="0"/>
    <x v="1"/>
    <n v="4.762765957446808"/>
    <s v="Product1"/>
    <x v="1"/>
    <s v="Decline Year"/>
  </r>
  <r>
    <n v="4383"/>
    <d v="2022-06-28T00:00:00"/>
    <x v="12"/>
    <x v="0"/>
    <x v="0"/>
    <n v="7076"/>
    <n v="22430.92"/>
    <n v="3.17"/>
    <n v="2341"/>
    <n v="14841.94"/>
    <n v="6.34"/>
    <n v="3521"/>
    <n v="19083.82"/>
    <n v="5.42"/>
    <n v="1192"/>
    <n v="8498.9599999999991"/>
    <n v="7.129999999999999"/>
    <n v="14130"/>
    <n v="64855.64"/>
    <x v="0"/>
    <x v="2"/>
    <n v="4.5899249823071475"/>
    <s v="Product1"/>
    <x v="0"/>
    <s v="Decline Year"/>
  </r>
  <r>
    <n v="4384"/>
    <d v="2022-06-29T00:00:00"/>
    <x v="12"/>
    <x v="0"/>
    <x v="0"/>
    <n v="1392"/>
    <n v="4412.6400000000003"/>
    <n v="3.17"/>
    <n v="1589"/>
    <n v="10074.26"/>
    <n v="6.34"/>
    <n v="3505"/>
    <n v="18997.099999999999"/>
    <n v="5.42"/>
    <n v="1524"/>
    <n v="10866.12"/>
    <n v="7.1300000000000008"/>
    <n v="8010"/>
    <n v="44350.12"/>
    <x v="0"/>
    <x v="3"/>
    <n v="5.5368439450686644"/>
    <s v="Product3"/>
    <x v="0"/>
    <s v="Decline Year"/>
  </r>
  <r>
    <n v="4385"/>
    <d v="2022-06-30T00:00:00"/>
    <x v="12"/>
    <x v="0"/>
    <x v="0"/>
    <n v="3534"/>
    <n v="11202.78"/>
    <n v="3.17"/>
    <n v="2909"/>
    <n v="18443.060000000001"/>
    <n v="6.3400000000000007"/>
    <n v="5443"/>
    <n v="29501.06"/>
    <n v="5.42"/>
    <n v="748"/>
    <n v="5333.24"/>
    <n v="7.13"/>
    <n v="12634"/>
    <n v="64480.14"/>
    <x v="0"/>
    <x v="4"/>
    <n v="5.1036995409213235"/>
    <s v="Product3"/>
    <x v="0"/>
    <s v="Decline Year"/>
  </r>
  <r>
    <n v="4386"/>
    <d v="2022-07-01T00:00:00"/>
    <x v="12"/>
    <x v="1"/>
    <x v="1"/>
    <n v="1998"/>
    <n v="6333.66"/>
    <n v="3.17"/>
    <n v="2892"/>
    <n v="18335.28"/>
    <n v="6.34"/>
    <n v="3009"/>
    <n v="16308.78"/>
    <n v="5.42"/>
    <n v="946"/>
    <n v="6744.98"/>
    <n v="7.13"/>
    <n v="8845"/>
    <n v="47722.7"/>
    <x v="1"/>
    <x v="5"/>
    <n v="5.395443753533069"/>
    <s v="Product2"/>
    <x v="0"/>
    <s v="Decline Year"/>
  </r>
  <r>
    <n v="4387"/>
    <d v="2022-07-02T00:00:00"/>
    <x v="12"/>
    <x v="1"/>
    <x v="1"/>
    <n v="3456"/>
    <n v="10955.52"/>
    <n v="3.17"/>
    <n v="3649"/>
    <n v="23134.66"/>
    <n v="6.34"/>
    <n v="357"/>
    <n v="1934.94"/>
    <n v="5.42"/>
    <n v="727"/>
    <n v="5183.51"/>
    <n v="7.13"/>
    <n v="8189"/>
    <n v="41208.629999999997"/>
    <x v="1"/>
    <x v="6"/>
    <n v="5.0321931859811944"/>
    <s v="Product2"/>
    <x v="0"/>
    <s v="Decline Year"/>
  </r>
  <r>
    <n v="4388"/>
    <d v="2022-07-03T00:00:00"/>
    <x v="12"/>
    <x v="1"/>
    <x v="1"/>
    <n v="3651"/>
    <n v="11573.67"/>
    <n v="3.17"/>
    <n v="3637"/>
    <n v="23058.58"/>
    <n v="6.3400000000000007"/>
    <n v="4779"/>
    <n v="25902.18"/>
    <n v="5.42"/>
    <n v="1940"/>
    <n v="13832.2"/>
    <n v="7.1300000000000008"/>
    <n v="14007"/>
    <n v="74366.63"/>
    <x v="1"/>
    <x v="0"/>
    <n v="5.3092475190975943"/>
    <s v="Product3"/>
    <x v="2"/>
    <s v="Decline Year"/>
  </r>
  <r>
    <n v="4389"/>
    <d v="2022-07-04T00:00:00"/>
    <x v="12"/>
    <x v="1"/>
    <x v="1"/>
    <n v="7147"/>
    <n v="22655.99"/>
    <n v="3.17"/>
    <n v="335"/>
    <n v="2123.9"/>
    <n v="6.34"/>
    <n v="1589"/>
    <n v="8612.3799999999992"/>
    <n v="5.42"/>
    <n v="1428"/>
    <n v="10181.64"/>
    <n v="7.13"/>
    <n v="10499"/>
    <n v="43573.91"/>
    <x v="1"/>
    <x v="1"/>
    <n v="4.1502914563291746"/>
    <s v="Product1"/>
    <x v="0"/>
    <s v="Decline Year"/>
  </r>
  <r>
    <n v="4390"/>
    <d v="2022-07-05T00:00:00"/>
    <x v="12"/>
    <x v="1"/>
    <x v="1"/>
    <n v="4117"/>
    <n v="13050.89"/>
    <n v="3.17"/>
    <n v="2506"/>
    <n v="15888.04"/>
    <n v="6.3400000000000007"/>
    <n v="1466"/>
    <n v="7945.72"/>
    <n v="5.42"/>
    <n v="600"/>
    <n v="4278"/>
    <n v="7.13"/>
    <n v="8689"/>
    <n v="41162.65"/>
    <x v="1"/>
    <x v="2"/>
    <n v="4.7373288065370014"/>
    <s v="Product2"/>
    <x v="0"/>
    <s v="Decline Year"/>
  </r>
  <r>
    <n v="4391"/>
    <d v="2022-07-06T00:00:00"/>
    <x v="12"/>
    <x v="1"/>
    <x v="1"/>
    <n v="1652"/>
    <n v="5236.84"/>
    <n v="3.17"/>
    <n v="3418"/>
    <n v="21670.12"/>
    <n v="6.34"/>
    <n v="4993"/>
    <n v="27062.06"/>
    <n v="5.42"/>
    <n v="1458"/>
    <n v="10395.540000000001"/>
    <n v="7.1300000000000008"/>
    <n v="11521"/>
    <n v="64364.56"/>
    <x v="1"/>
    <x v="3"/>
    <n v="5.5867164308653763"/>
    <s v="Product3"/>
    <x v="0"/>
    <s v="Decline Year"/>
  </r>
  <r>
    <n v="4392"/>
    <d v="2022-07-07T00:00:00"/>
    <x v="12"/>
    <x v="1"/>
    <x v="1"/>
    <n v="3038"/>
    <n v="9630.4599999999991"/>
    <n v="3.17"/>
    <n v="1293"/>
    <n v="8197.6200000000008"/>
    <n v="6.3400000000000007"/>
    <n v="647"/>
    <n v="3506.74"/>
    <n v="5.42"/>
    <n v="1205"/>
    <n v="8591.65"/>
    <n v="7.13"/>
    <n v="6183"/>
    <n v="29926.47"/>
    <x v="1"/>
    <x v="4"/>
    <n v="4.8401213003396411"/>
    <s v="Product1"/>
    <x v="1"/>
    <s v="Decline Year"/>
  </r>
  <r>
    <n v="4393"/>
    <d v="2022-07-08T00:00:00"/>
    <x v="12"/>
    <x v="1"/>
    <x v="1"/>
    <n v="5877"/>
    <n v="18630.09"/>
    <n v="3.17"/>
    <n v="2192"/>
    <n v="13897.28"/>
    <n v="6.34"/>
    <n v="2524"/>
    <n v="13680.08"/>
    <n v="5.42"/>
    <n v="1501"/>
    <n v="10702.13"/>
    <n v="7.13"/>
    <n v="12094"/>
    <n v="56909.58"/>
    <x v="1"/>
    <x v="5"/>
    <n v="4.7056044319497277"/>
    <s v="Product1"/>
    <x v="0"/>
    <s v="Decline Year"/>
  </r>
  <r>
    <n v="4394"/>
    <d v="2022-07-09T00:00:00"/>
    <x v="12"/>
    <x v="1"/>
    <x v="1"/>
    <n v="7471"/>
    <n v="23683.07"/>
    <n v="3.17"/>
    <n v="3769"/>
    <n v="23895.46"/>
    <n v="6.34"/>
    <n v="5126"/>
    <n v="27782.92"/>
    <n v="5.42"/>
    <n v="601"/>
    <n v="4285.13"/>
    <n v="7.13"/>
    <n v="16967"/>
    <n v="79646.58"/>
    <x v="1"/>
    <x v="6"/>
    <n v="4.6942052219013384"/>
    <s v="Product3"/>
    <x v="2"/>
    <s v="Decline Year"/>
  </r>
  <r>
    <n v="4395"/>
    <d v="2022-07-10T00:00:00"/>
    <x v="12"/>
    <x v="1"/>
    <x v="1"/>
    <n v="2188"/>
    <n v="6935.96"/>
    <n v="3.17"/>
    <n v="2980"/>
    <n v="18893.2"/>
    <n v="6.34"/>
    <n v="608"/>
    <n v="3295.36"/>
    <n v="5.42"/>
    <n v="1082"/>
    <n v="7714.66"/>
    <n v="7.13"/>
    <n v="6858"/>
    <n v="36839.18"/>
    <x v="1"/>
    <x v="0"/>
    <n v="5.3717089530475359"/>
    <s v="Product2"/>
    <x v="1"/>
    <s v="Decline Year"/>
  </r>
  <r>
    <n v="4396"/>
    <d v="2022-07-11T00:00:00"/>
    <x v="12"/>
    <x v="1"/>
    <x v="1"/>
    <n v="6741"/>
    <n v="21368.97"/>
    <n v="3.17"/>
    <n v="2586"/>
    <n v="16395.240000000002"/>
    <n v="6.3400000000000007"/>
    <n v="5737"/>
    <n v="31094.54"/>
    <n v="5.42"/>
    <n v="1159"/>
    <n v="8263.67"/>
    <n v="7.13"/>
    <n v="16223"/>
    <n v="77122.42"/>
    <x v="1"/>
    <x v="1"/>
    <n v="4.7538938544042404"/>
    <s v="Product3"/>
    <x v="2"/>
    <s v="Decline Year"/>
  </r>
  <r>
    <n v="4397"/>
    <d v="2022-07-12T00:00:00"/>
    <x v="12"/>
    <x v="1"/>
    <x v="1"/>
    <n v="7738"/>
    <n v="24529.46"/>
    <n v="3.17"/>
    <n v="913"/>
    <n v="5788.42"/>
    <n v="6.34"/>
    <n v="995"/>
    <n v="5392.9"/>
    <n v="5.42"/>
    <n v="1851"/>
    <n v="13197.63"/>
    <n v="7.13"/>
    <n v="11497"/>
    <n v="48908.41"/>
    <x v="1"/>
    <x v="2"/>
    <n v="4.2540149604244588"/>
    <s v="Product1"/>
    <x v="0"/>
    <s v="Decline Year"/>
  </r>
  <r>
    <n v="4398"/>
    <d v="2022-07-13T00:00:00"/>
    <x v="12"/>
    <x v="1"/>
    <x v="1"/>
    <n v="297"/>
    <n v="941.49"/>
    <n v="3.17"/>
    <n v="401"/>
    <n v="2542.34"/>
    <n v="6.3400000000000007"/>
    <n v="5591"/>
    <n v="30303.22"/>
    <n v="5.42"/>
    <n v="427"/>
    <n v="3044.51"/>
    <n v="7.1300000000000008"/>
    <n v="6716"/>
    <n v="36831.56"/>
    <x v="1"/>
    <x v="3"/>
    <n v="5.484151280524121"/>
    <s v="Product3"/>
    <x v="1"/>
    <s v="Decline Year"/>
  </r>
  <r>
    <n v="4399"/>
    <d v="2022-07-14T00:00:00"/>
    <x v="12"/>
    <x v="1"/>
    <x v="1"/>
    <n v="1557"/>
    <n v="4935.6899999999996"/>
    <n v="3.17"/>
    <n v="464"/>
    <n v="2941.76"/>
    <n v="6.3400000000000007"/>
    <n v="3284"/>
    <n v="17799.28"/>
    <n v="5.42"/>
    <n v="1800"/>
    <n v="12834"/>
    <n v="7.13"/>
    <n v="7105"/>
    <n v="38510.730000000003"/>
    <x v="1"/>
    <x v="4"/>
    <n v="5.4202294159042932"/>
    <s v="Product3"/>
    <x v="1"/>
    <s v="Decline Year"/>
  </r>
  <r>
    <n v="4400"/>
    <d v="2022-07-15T00:00:00"/>
    <x v="12"/>
    <x v="1"/>
    <x v="1"/>
    <n v="5813"/>
    <n v="18427.21"/>
    <n v="3.17"/>
    <n v="1058"/>
    <n v="6707.72"/>
    <n v="6.34"/>
    <n v="571"/>
    <n v="3094.82"/>
    <n v="5.42"/>
    <n v="658"/>
    <n v="4691.54"/>
    <n v="7.13"/>
    <n v="8100"/>
    <n v="32921.29"/>
    <x v="1"/>
    <x v="5"/>
    <n v="4.0643567901234565"/>
    <s v="Product1"/>
    <x v="1"/>
    <s v="Decline Year"/>
  </r>
  <r>
    <n v="4401"/>
    <d v="2022-07-16T00:00:00"/>
    <x v="12"/>
    <x v="1"/>
    <x v="1"/>
    <n v="2012"/>
    <n v="6378.04"/>
    <n v="3.17"/>
    <n v="888"/>
    <n v="5629.92"/>
    <n v="6.34"/>
    <n v="2706"/>
    <n v="14666.52"/>
    <n v="5.42"/>
    <n v="485"/>
    <n v="3458.05"/>
    <n v="7.1300000000000008"/>
    <n v="6091"/>
    <n v="30132.53"/>
    <x v="1"/>
    <x v="6"/>
    <n v="4.9470579543588897"/>
    <s v="Product3"/>
    <x v="1"/>
    <s v="Decline Year"/>
  </r>
  <r>
    <n v="4402"/>
    <d v="2022-07-17T00:00:00"/>
    <x v="12"/>
    <x v="1"/>
    <x v="1"/>
    <n v="4065"/>
    <n v="12886.05"/>
    <n v="3.17"/>
    <n v="3687"/>
    <n v="23375.58"/>
    <n v="6.3400000000000007"/>
    <n v="2374"/>
    <n v="12867.08"/>
    <n v="5.42"/>
    <n v="716"/>
    <n v="5105.08"/>
    <n v="7.13"/>
    <n v="10842"/>
    <n v="54233.79"/>
    <x v="1"/>
    <x v="0"/>
    <n v="5.0021942446043166"/>
    <s v="Product2"/>
    <x v="0"/>
    <s v="Decline Year"/>
  </r>
  <r>
    <n v="4403"/>
    <d v="2022-07-18T00:00:00"/>
    <x v="12"/>
    <x v="1"/>
    <x v="1"/>
    <n v="7948"/>
    <n v="25195.16"/>
    <n v="3.17"/>
    <n v="560"/>
    <n v="3550.4"/>
    <n v="6.34"/>
    <n v="387"/>
    <n v="2097.54"/>
    <n v="5.42"/>
    <n v="1850"/>
    <n v="13190.5"/>
    <n v="7.13"/>
    <n v="10745"/>
    <n v="44033.599999999999"/>
    <x v="1"/>
    <x v="1"/>
    <n v="4.0980549092601208"/>
    <s v="Product1"/>
    <x v="0"/>
    <s v="Decline Year"/>
  </r>
  <r>
    <n v="4404"/>
    <d v="2022-07-19T00:00:00"/>
    <x v="12"/>
    <x v="1"/>
    <x v="1"/>
    <n v="5003"/>
    <n v="15859.51"/>
    <n v="3.17"/>
    <n v="2976"/>
    <n v="18867.84"/>
    <n v="6.34"/>
    <n v="3239"/>
    <n v="17555.38"/>
    <n v="5.42"/>
    <n v="1085"/>
    <n v="7736.05"/>
    <n v="7.13"/>
    <n v="12303"/>
    <n v="60018.78"/>
    <x v="1"/>
    <x v="2"/>
    <n v="4.8783857595708362"/>
    <s v="Product2"/>
    <x v="0"/>
    <s v="Decline Year"/>
  </r>
  <r>
    <n v="4405"/>
    <d v="2022-07-20T00:00:00"/>
    <x v="12"/>
    <x v="1"/>
    <x v="1"/>
    <n v="5847"/>
    <n v="18534.990000000002"/>
    <n v="3.17"/>
    <n v="1887"/>
    <n v="11963.58"/>
    <n v="6.34"/>
    <n v="2093"/>
    <n v="11344.06"/>
    <n v="5.42"/>
    <n v="1672"/>
    <n v="11921.36"/>
    <n v="7.1300000000000008"/>
    <n v="11499"/>
    <n v="53763.99"/>
    <x v="1"/>
    <x v="3"/>
    <n v="4.6755361335768324"/>
    <s v="Product1"/>
    <x v="0"/>
    <s v="Decline Year"/>
  </r>
  <r>
    <n v="4406"/>
    <d v="2022-07-21T00:00:00"/>
    <x v="12"/>
    <x v="1"/>
    <x v="1"/>
    <n v="6090"/>
    <n v="19305.3"/>
    <n v="3.17"/>
    <n v="2908"/>
    <n v="18436.72"/>
    <n v="6.3400000000000007"/>
    <n v="307"/>
    <n v="1663.94"/>
    <n v="5.42"/>
    <n v="313"/>
    <n v="2231.69"/>
    <n v="7.13"/>
    <n v="9618"/>
    <n v="41637.65"/>
    <x v="1"/>
    <x v="4"/>
    <n v="4.3291380744437511"/>
    <s v="Product1"/>
    <x v="0"/>
    <s v="Decline Year"/>
  </r>
  <r>
    <n v="4407"/>
    <d v="2022-07-22T00:00:00"/>
    <x v="12"/>
    <x v="1"/>
    <x v="1"/>
    <n v="5681"/>
    <n v="18008.77"/>
    <n v="3.17"/>
    <n v="1677"/>
    <n v="10632.18"/>
    <n v="6.34"/>
    <n v="5690"/>
    <n v="30839.8"/>
    <n v="5.42"/>
    <n v="901"/>
    <n v="6424.13"/>
    <n v="7.13"/>
    <n v="13949"/>
    <n v="65904.88"/>
    <x v="1"/>
    <x v="5"/>
    <n v="4.724702846082157"/>
    <s v="Product3"/>
    <x v="0"/>
    <s v="Decline Year"/>
  </r>
  <r>
    <n v="4408"/>
    <d v="2022-07-23T00:00:00"/>
    <x v="12"/>
    <x v="1"/>
    <x v="1"/>
    <n v="602"/>
    <n v="1908.34"/>
    <n v="3.17"/>
    <n v="2990"/>
    <n v="18956.599999999999"/>
    <n v="6.34"/>
    <n v="4711"/>
    <n v="25533.62"/>
    <n v="5.42"/>
    <n v="440"/>
    <n v="3137.2"/>
    <n v="7.13"/>
    <n v="8743"/>
    <n v="49535.76"/>
    <x v="1"/>
    <x v="6"/>
    <n v="5.6657623241450308"/>
    <s v="Product3"/>
    <x v="0"/>
    <s v="Decline Year"/>
  </r>
  <r>
    <n v="4409"/>
    <d v="2022-07-24T00:00:00"/>
    <x v="12"/>
    <x v="1"/>
    <x v="1"/>
    <n v="3864"/>
    <n v="12248.88"/>
    <n v="3.17"/>
    <n v="3485"/>
    <n v="22094.9"/>
    <n v="6.3400000000000007"/>
    <n v="502"/>
    <n v="2720.84"/>
    <n v="5.42"/>
    <n v="1447"/>
    <n v="10317.11"/>
    <n v="7.1300000000000008"/>
    <n v="9298"/>
    <n v="47381.73"/>
    <x v="1"/>
    <x v="0"/>
    <n v="5.0959055710905572"/>
    <s v="Product2"/>
    <x v="0"/>
    <s v="Decline Year"/>
  </r>
  <r>
    <n v="4410"/>
    <d v="2022-07-25T00:00:00"/>
    <x v="12"/>
    <x v="1"/>
    <x v="1"/>
    <n v="7754"/>
    <n v="24580.18"/>
    <n v="3.17"/>
    <n v="452"/>
    <n v="2865.68"/>
    <n v="6.34"/>
    <n v="4882"/>
    <n v="26460.44"/>
    <n v="5.42"/>
    <n v="1928"/>
    <n v="13746.64"/>
    <n v="7.13"/>
    <n v="15016"/>
    <n v="67652.94"/>
    <x v="1"/>
    <x v="1"/>
    <n v="4.5053902503995742"/>
    <s v="Product3"/>
    <x v="0"/>
    <s v="Decline Year"/>
  </r>
  <r>
    <n v="4411"/>
    <d v="2022-07-26T00:00:00"/>
    <x v="12"/>
    <x v="1"/>
    <x v="1"/>
    <n v="7473"/>
    <n v="23689.41"/>
    <n v="3.17"/>
    <n v="3257"/>
    <n v="20649.38"/>
    <n v="6.3400000000000007"/>
    <n v="789"/>
    <n v="4276.38"/>
    <n v="5.42"/>
    <n v="967"/>
    <n v="6894.71"/>
    <n v="7.13"/>
    <n v="12486"/>
    <n v="55509.88"/>
    <x v="1"/>
    <x v="2"/>
    <n v="4.4457696620214637"/>
    <s v="Product1"/>
    <x v="0"/>
    <s v="Decline Year"/>
  </r>
  <r>
    <n v="4412"/>
    <d v="2022-07-27T00:00:00"/>
    <x v="12"/>
    <x v="1"/>
    <x v="1"/>
    <n v="4987"/>
    <n v="15808.79"/>
    <n v="3.17"/>
    <n v="549"/>
    <n v="3480.66"/>
    <n v="6.34"/>
    <n v="2407"/>
    <n v="13045.94"/>
    <n v="5.42"/>
    <n v="1220"/>
    <n v="8698.6"/>
    <n v="7.13"/>
    <n v="9163"/>
    <n v="41033.99"/>
    <x v="1"/>
    <x v="3"/>
    <n v="4.4782265633526137"/>
    <s v="Product1"/>
    <x v="0"/>
    <s v="Decline Year"/>
  </r>
  <r>
    <n v="4413"/>
    <d v="2022-07-28T00:00:00"/>
    <x v="12"/>
    <x v="1"/>
    <x v="1"/>
    <n v="3693"/>
    <n v="11706.81"/>
    <n v="3.17"/>
    <n v="2860"/>
    <n v="18132.400000000001"/>
    <n v="6.3400000000000007"/>
    <n v="1252"/>
    <n v="6785.84"/>
    <n v="5.42"/>
    <n v="468"/>
    <n v="3336.84"/>
    <n v="7.13"/>
    <n v="8273"/>
    <n v="39961.89"/>
    <x v="1"/>
    <x v="4"/>
    <n v="4.8303988879487489"/>
    <s v="Product2"/>
    <x v="1"/>
    <s v="Decline Year"/>
  </r>
  <r>
    <n v="4414"/>
    <d v="2022-07-29T00:00:00"/>
    <x v="12"/>
    <x v="1"/>
    <x v="1"/>
    <n v="1180"/>
    <n v="3740.6"/>
    <n v="3.17"/>
    <n v="1840"/>
    <n v="11665.6"/>
    <n v="6.34"/>
    <n v="4423"/>
    <n v="23972.66"/>
    <n v="5.42"/>
    <n v="561"/>
    <n v="3999.93"/>
    <n v="7.13"/>
    <n v="8004"/>
    <n v="43378.79"/>
    <x v="1"/>
    <x v="5"/>
    <n v="5.4196389305347328"/>
    <s v="Product3"/>
    <x v="0"/>
    <s v="Decline Year"/>
  </r>
  <r>
    <n v="4415"/>
    <d v="2022-07-30T00:00:00"/>
    <x v="12"/>
    <x v="1"/>
    <x v="1"/>
    <n v="7982"/>
    <n v="25302.94"/>
    <n v="3.17"/>
    <n v="401"/>
    <n v="2542.34"/>
    <n v="6.3400000000000007"/>
    <n v="1226"/>
    <n v="6644.92"/>
    <n v="5.42"/>
    <n v="251"/>
    <n v="1789.63"/>
    <n v="7.1300000000000008"/>
    <n v="9860"/>
    <n v="36279.83"/>
    <x v="1"/>
    <x v="6"/>
    <n v="3.6794959432048682"/>
    <s v="Product1"/>
    <x v="1"/>
    <s v="Decline Year"/>
  </r>
  <r>
    <n v="4416"/>
    <d v="2022-07-31T00:00:00"/>
    <x v="12"/>
    <x v="1"/>
    <x v="1"/>
    <n v="1437"/>
    <n v="4555.29"/>
    <n v="3.17"/>
    <n v="833"/>
    <n v="5281.22"/>
    <n v="6.3400000000000007"/>
    <n v="1867"/>
    <n v="10119.14"/>
    <n v="5.42"/>
    <n v="1270"/>
    <n v="9055.1"/>
    <n v="7.13"/>
    <n v="5407"/>
    <n v="29010.75"/>
    <x v="1"/>
    <x v="0"/>
    <n v="5.3654059552432036"/>
    <s v="Product3"/>
    <x v="1"/>
    <s v="Decline Year"/>
  </r>
  <r>
    <n v="4417"/>
    <d v="2022-08-01T00:00:00"/>
    <x v="12"/>
    <x v="2"/>
    <x v="2"/>
    <n v="4628"/>
    <n v="14670.76"/>
    <n v="3.17"/>
    <n v="2266"/>
    <n v="14366.44"/>
    <n v="6.34"/>
    <n v="2900"/>
    <n v="15718"/>
    <n v="5.42"/>
    <n v="921"/>
    <n v="6566.73"/>
    <n v="7.13"/>
    <n v="10715"/>
    <n v="51321.93"/>
    <x v="1"/>
    <x v="1"/>
    <n v="4.7897274848343443"/>
    <s v="Product3"/>
    <x v="0"/>
    <s v="Decline Year"/>
  </r>
  <r>
    <n v="4418"/>
    <d v="2022-08-02T00:00:00"/>
    <x v="12"/>
    <x v="2"/>
    <x v="2"/>
    <n v="2929"/>
    <n v="9284.93"/>
    <n v="3.17"/>
    <n v="2104"/>
    <n v="13339.36"/>
    <n v="6.34"/>
    <n v="757"/>
    <n v="4102.9399999999996"/>
    <n v="5.419999999999999"/>
    <n v="762"/>
    <n v="5433.06"/>
    <n v="7.1300000000000008"/>
    <n v="6552"/>
    <n v="32160.29"/>
    <x v="1"/>
    <x v="2"/>
    <n v="4.9084691697191696"/>
    <s v="Product2"/>
    <x v="1"/>
    <s v="Decline Year"/>
  </r>
  <r>
    <n v="4419"/>
    <d v="2022-08-03T00:00:00"/>
    <x v="12"/>
    <x v="2"/>
    <x v="2"/>
    <n v="1121"/>
    <n v="3553.57"/>
    <n v="3.17"/>
    <n v="3169"/>
    <n v="20091.46"/>
    <n v="6.34"/>
    <n v="3109"/>
    <n v="16850.78"/>
    <n v="5.42"/>
    <n v="1259"/>
    <n v="8976.67"/>
    <n v="7.13"/>
    <n v="8658"/>
    <n v="49472.480000000003"/>
    <x v="1"/>
    <x v="3"/>
    <n v="5.7140771540771542"/>
    <s v="Product2"/>
    <x v="0"/>
    <s v="Decline Year"/>
  </r>
  <r>
    <n v="4420"/>
    <d v="2022-08-04T00:00:00"/>
    <x v="12"/>
    <x v="2"/>
    <x v="2"/>
    <n v="726"/>
    <n v="2301.42"/>
    <n v="3.17"/>
    <n v="2511"/>
    <n v="15919.74"/>
    <n v="6.34"/>
    <n v="4365"/>
    <n v="23658.3"/>
    <n v="5.42"/>
    <n v="1836"/>
    <n v="13090.68"/>
    <n v="7.13"/>
    <n v="9438"/>
    <n v="54970.14"/>
    <x v="1"/>
    <x v="4"/>
    <n v="5.8243420216147488"/>
    <s v="Product3"/>
    <x v="0"/>
    <s v="Decline Year"/>
  </r>
  <r>
    <n v="4421"/>
    <d v="2022-08-05T00:00:00"/>
    <x v="12"/>
    <x v="2"/>
    <x v="2"/>
    <n v="2502"/>
    <n v="7931.34"/>
    <n v="3.17"/>
    <n v="2225"/>
    <n v="14106.5"/>
    <n v="6.34"/>
    <n v="1646"/>
    <n v="8921.32"/>
    <n v="5.42"/>
    <n v="1522"/>
    <n v="10851.86"/>
    <n v="7.1300000000000008"/>
    <n v="7895"/>
    <n v="41811.019999999997"/>
    <x v="1"/>
    <x v="5"/>
    <n v="5.2958860037998727"/>
    <s v="Product2"/>
    <x v="0"/>
    <s v="Decline Year"/>
  </r>
  <r>
    <n v="4422"/>
    <d v="2022-08-06T00:00:00"/>
    <x v="12"/>
    <x v="2"/>
    <x v="2"/>
    <n v="381"/>
    <n v="1207.77"/>
    <n v="3.17"/>
    <n v="3161"/>
    <n v="20040.740000000002"/>
    <n v="6.3400000000000007"/>
    <n v="5042"/>
    <n v="27327.64"/>
    <n v="5.42"/>
    <n v="802"/>
    <n v="5718.26"/>
    <n v="7.13"/>
    <n v="9386"/>
    <n v="54294.41"/>
    <x v="1"/>
    <x v="6"/>
    <n v="5.7846164500319626"/>
    <s v="Product3"/>
    <x v="0"/>
    <s v="Decline Year"/>
  </r>
  <r>
    <n v="4423"/>
    <d v="2022-08-07T00:00:00"/>
    <x v="12"/>
    <x v="2"/>
    <x v="2"/>
    <n v="1703"/>
    <n v="5398.51"/>
    <n v="3.17"/>
    <n v="2168"/>
    <n v="13745.12"/>
    <n v="6.3400000000000007"/>
    <n v="641"/>
    <n v="3474.22"/>
    <n v="5.42"/>
    <n v="351"/>
    <n v="2502.63"/>
    <n v="7.13"/>
    <n v="4863"/>
    <n v="25120.48"/>
    <x v="1"/>
    <x v="0"/>
    <n v="5.1656343820686814"/>
    <s v="Product2"/>
    <x v="1"/>
    <s v="Decline Year"/>
  </r>
  <r>
    <n v="4424"/>
    <d v="2022-08-08T00:00:00"/>
    <x v="12"/>
    <x v="2"/>
    <x v="2"/>
    <n v="703"/>
    <n v="2228.5100000000002"/>
    <n v="3.17"/>
    <n v="3458"/>
    <n v="21923.72"/>
    <n v="6.3400000000000007"/>
    <n v="878"/>
    <n v="4758.76"/>
    <n v="5.42"/>
    <n v="1851"/>
    <n v="13197.63"/>
    <n v="7.13"/>
    <n v="6890"/>
    <n v="42108.62"/>
    <x v="1"/>
    <x v="1"/>
    <n v="6.1115558780841805"/>
    <s v="Product2"/>
    <x v="0"/>
    <s v="Decline Year"/>
  </r>
  <r>
    <n v="4425"/>
    <d v="2022-08-09T00:00:00"/>
    <x v="12"/>
    <x v="2"/>
    <x v="2"/>
    <n v="5915"/>
    <n v="18750.55"/>
    <n v="3.17"/>
    <n v="1303"/>
    <n v="8261.02"/>
    <n v="6.3400000000000007"/>
    <n v="1930"/>
    <n v="10460.6"/>
    <n v="5.42"/>
    <n v="1195"/>
    <n v="8520.35"/>
    <n v="7.13"/>
    <n v="10343"/>
    <n v="45992.52"/>
    <x v="1"/>
    <x v="2"/>
    <n v="4.4467291888233582"/>
    <s v="Product1"/>
    <x v="0"/>
    <s v="Decline Year"/>
  </r>
  <r>
    <n v="4426"/>
    <d v="2022-08-10T00:00:00"/>
    <x v="12"/>
    <x v="2"/>
    <x v="2"/>
    <n v="7130"/>
    <n v="22602.1"/>
    <n v="3.17"/>
    <n v="325"/>
    <n v="2060.5"/>
    <n v="6.34"/>
    <n v="1458"/>
    <n v="7902.36"/>
    <n v="5.42"/>
    <n v="272"/>
    <n v="1939.36"/>
    <n v="7.13"/>
    <n v="9185"/>
    <n v="34504.32"/>
    <x v="1"/>
    <x v="3"/>
    <n v="3.7565944474686987"/>
    <s v="Product1"/>
    <x v="1"/>
    <s v="Decline Year"/>
  </r>
  <r>
    <n v="4427"/>
    <d v="2022-08-11T00:00:00"/>
    <x v="12"/>
    <x v="2"/>
    <x v="2"/>
    <n v="5276"/>
    <n v="16724.919999999998"/>
    <n v="3.17"/>
    <n v="1883"/>
    <n v="11938.22"/>
    <n v="6.34"/>
    <n v="4142"/>
    <n v="22449.64"/>
    <n v="5.42"/>
    <n v="1740"/>
    <n v="12406.2"/>
    <n v="7.1300000000000008"/>
    <n v="13041"/>
    <n v="63518.98"/>
    <x v="1"/>
    <x v="4"/>
    <n v="4.8707139023081059"/>
    <s v="Product3"/>
    <x v="0"/>
    <s v="Decline Year"/>
  </r>
  <r>
    <n v="4428"/>
    <d v="2022-08-12T00:00:00"/>
    <x v="12"/>
    <x v="2"/>
    <x v="2"/>
    <n v="1286"/>
    <n v="4076.62"/>
    <n v="3.17"/>
    <n v="3694"/>
    <n v="23419.96"/>
    <n v="6.34"/>
    <n v="5502"/>
    <n v="29820.84"/>
    <n v="5.42"/>
    <n v="1648"/>
    <n v="11750.24"/>
    <n v="7.13"/>
    <n v="12130"/>
    <n v="69067.66"/>
    <x v="1"/>
    <x v="5"/>
    <n v="5.6939538334707338"/>
    <s v="Product3"/>
    <x v="0"/>
    <s v="Decline Year"/>
  </r>
  <r>
    <n v="4429"/>
    <d v="2022-08-13T00:00:00"/>
    <x v="12"/>
    <x v="2"/>
    <x v="2"/>
    <n v="1773"/>
    <n v="5620.41"/>
    <n v="3.17"/>
    <n v="2410"/>
    <n v="15279.4"/>
    <n v="6.34"/>
    <n v="1637"/>
    <n v="8872.5400000000009"/>
    <n v="5.4200000000000008"/>
    <n v="1448"/>
    <n v="10324.24"/>
    <n v="7.13"/>
    <n v="7268"/>
    <n v="40096.589999999997"/>
    <x v="1"/>
    <x v="6"/>
    <n v="5.5168670886075946"/>
    <s v="Product2"/>
    <x v="0"/>
    <s v="Decline Year"/>
  </r>
  <r>
    <n v="4430"/>
    <d v="2022-08-14T00:00:00"/>
    <x v="12"/>
    <x v="2"/>
    <x v="2"/>
    <n v="2467"/>
    <n v="7820.39"/>
    <n v="3.17"/>
    <n v="3517"/>
    <n v="22297.78"/>
    <n v="6.34"/>
    <n v="5422"/>
    <n v="29387.24"/>
    <n v="5.42"/>
    <n v="1611"/>
    <n v="11486.43"/>
    <n v="7.13"/>
    <n v="13017"/>
    <n v="70991.839999999997"/>
    <x v="1"/>
    <x v="0"/>
    <n v="5.4537789045094875"/>
    <s v="Product3"/>
    <x v="2"/>
    <s v="Decline Year"/>
  </r>
  <r>
    <n v="4431"/>
    <d v="2022-08-15T00:00:00"/>
    <x v="12"/>
    <x v="2"/>
    <x v="2"/>
    <n v="6143"/>
    <n v="19473.310000000001"/>
    <n v="3.17"/>
    <n v="1400"/>
    <n v="8876"/>
    <n v="6.34"/>
    <n v="2926"/>
    <n v="15858.92"/>
    <n v="5.42"/>
    <n v="1055"/>
    <n v="7522.15"/>
    <n v="7.13"/>
    <n v="11524"/>
    <n v="51730.38"/>
    <x v="1"/>
    <x v="1"/>
    <n v="4.4889257202360291"/>
    <s v="Product1"/>
    <x v="0"/>
    <s v="Decline Year"/>
  </r>
  <r>
    <n v="4432"/>
    <d v="2022-08-16T00:00:00"/>
    <x v="12"/>
    <x v="2"/>
    <x v="2"/>
    <n v="3964"/>
    <n v="12565.88"/>
    <n v="3.17"/>
    <n v="3012"/>
    <n v="19096.080000000002"/>
    <n v="6.3400000000000007"/>
    <n v="1873"/>
    <n v="10151.66"/>
    <n v="5.42"/>
    <n v="1079"/>
    <n v="7693.27"/>
    <n v="7.1300000000000008"/>
    <n v="9928"/>
    <n v="49506.89"/>
    <x v="1"/>
    <x v="2"/>
    <n v="4.9865924657534242"/>
    <s v="Product2"/>
    <x v="0"/>
    <s v="Decline Year"/>
  </r>
  <r>
    <n v="4433"/>
    <d v="2022-08-17T00:00:00"/>
    <x v="12"/>
    <x v="2"/>
    <x v="2"/>
    <n v="6175"/>
    <n v="19574.75"/>
    <n v="3.17"/>
    <n v="3884"/>
    <n v="24624.560000000001"/>
    <n v="6.3400000000000007"/>
    <n v="3932"/>
    <n v="21311.439999999999"/>
    <n v="5.42"/>
    <n v="637"/>
    <n v="4541.8100000000004"/>
    <n v="7.1300000000000008"/>
    <n v="14628"/>
    <n v="70052.56"/>
    <x v="1"/>
    <x v="3"/>
    <n v="4.7889362865736942"/>
    <s v="Product2"/>
    <x v="2"/>
    <s v="Decline Year"/>
  </r>
  <r>
    <n v="4434"/>
    <d v="2022-08-18T00:00:00"/>
    <x v="12"/>
    <x v="2"/>
    <x v="2"/>
    <n v="5118"/>
    <n v="16224.06"/>
    <n v="3.17"/>
    <n v="843"/>
    <n v="5344.62"/>
    <n v="6.34"/>
    <n v="4725"/>
    <n v="25609.5"/>
    <n v="5.42"/>
    <n v="1259"/>
    <n v="8976.67"/>
    <n v="7.13"/>
    <n v="11945"/>
    <n v="56154.85"/>
    <x v="1"/>
    <x v="4"/>
    <n v="4.7011176224361657"/>
    <s v="Product3"/>
    <x v="0"/>
    <s v="Decline Year"/>
  </r>
  <r>
    <n v="4435"/>
    <d v="2022-08-19T00:00:00"/>
    <x v="12"/>
    <x v="2"/>
    <x v="2"/>
    <n v="3112"/>
    <n v="9865.0400000000009"/>
    <n v="3.17"/>
    <n v="2762"/>
    <n v="17511.080000000002"/>
    <n v="6.3400000000000007"/>
    <n v="1357"/>
    <n v="7354.94"/>
    <n v="5.42"/>
    <n v="509"/>
    <n v="3629.17"/>
    <n v="7.13"/>
    <n v="7740"/>
    <n v="38360.230000000003"/>
    <x v="1"/>
    <x v="5"/>
    <n v="4.9561020671834628"/>
    <s v="Product2"/>
    <x v="1"/>
    <s v="Decline Year"/>
  </r>
  <r>
    <n v="4436"/>
    <d v="2022-08-20T00:00:00"/>
    <x v="12"/>
    <x v="2"/>
    <x v="2"/>
    <n v="4216"/>
    <n v="13364.72"/>
    <n v="3.17"/>
    <n v="3330"/>
    <n v="21112.2"/>
    <n v="6.34"/>
    <n v="4450"/>
    <n v="24119"/>
    <n v="5.42"/>
    <n v="637"/>
    <n v="4541.8100000000004"/>
    <n v="7.1300000000000008"/>
    <n v="12633"/>
    <n v="63137.73"/>
    <x v="1"/>
    <x v="6"/>
    <n v="4.9978413678461173"/>
    <s v="Product3"/>
    <x v="0"/>
    <s v="Decline Year"/>
  </r>
  <r>
    <n v="4437"/>
    <d v="2022-08-21T00:00:00"/>
    <x v="12"/>
    <x v="2"/>
    <x v="2"/>
    <n v="5927"/>
    <n v="18788.59"/>
    <n v="3.17"/>
    <n v="721"/>
    <n v="4571.1400000000003"/>
    <n v="6.3400000000000007"/>
    <n v="5711"/>
    <n v="30953.62"/>
    <n v="5.42"/>
    <n v="1897"/>
    <n v="13525.61"/>
    <n v="7.13"/>
    <n v="14256"/>
    <n v="67838.960000000006"/>
    <x v="1"/>
    <x v="0"/>
    <n v="4.7586251402918078"/>
    <s v="Product3"/>
    <x v="0"/>
    <s v="Decline Year"/>
  </r>
  <r>
    <n v="4438"/>
    <d v="2022-08-22T00:00:00"/>
    <x v="12"/>
    <x v="2"/>
    <x v="2"/>
    <n v="2536"/>
    <n v="8039.12"/>
    <n v="3.17"/>
    <n v="1598"/>
    <n v="10131.32"/>
    <n v="6.34"/>
    <n v="5702"/>
    <n v="30904.84"/>
    <n v="5.42"/>
    <n v="1484"/>
    <n v="10580.92"/>
    <n v="7.13"/>
    <n v="11320"/>
    <n v="59656.2"/>
    <x v="1"/>
    <x v="1"/>
    <n v="5.2699823321554771"/>
    <s v="Product3"/>
    <x v="0"/>
    <s v="Decline Year"/>
  </r>
  <r>
    <n v="4439"/>
    <d v="2022-08-23T00:00:00"/>
    <x v="12"/>
    <x v="2"/>
    <x v="2"/>
    <n v="3618"/>
    <n v="11469.06"/>
    <n v="3.17"/>
    <n v="1976"/>
    <n v="12527.84"/>
    <n v="6.34"/>
    <n v="4813"/>
    <n v="26086.46"/>
    <n v="5.42"/>
    <n v="995"/>
    <n v="7094.35"/>
    <n v="7.1300000000000008"/>
    <n v="11402"/>
    <n v="57177.71"/>
    <x v="1"/>
    <x v="2"/>
    <n v="5.014708823013506"/>
    <s v="Product3"/>
    <x v="0"/>
    <s v="Decline Year"/>
  </r>
  <r>
    <n v="4440"/>
    <d v="2022-08-24T00:00:00"/>
    <x v="12"/>
    <x v="2"/>
    <x v="2"/>
    <n v="6253"/>
    <n v="19822.009999999998"/>
    <n v="3.17"/>
    <n v="2700"/>
    <n v="17118"/>
    <n v="6.34"/>
    <n v="4865"/>
    <n v="26368.3"/>
    <n v="5.42"/>
    <n v="927"/>
    <n v="6609.51"/>
    <n v="7.13"/>
    <n v="14745"/>
    <n v="69917.820000000007"/>
    <x v="1"/>
    <x v="3"/>
    <n v="4.7417985757884029"/>
    <s v="Product3"/>
    <x v="0"/>
    <s v="Decline Year"/>
  </r>
  <r>
    <n v="4441"/>
    <d v="2022-08-25T00:00:00"/>
    <x v="12"/>
    <x v="2"/>
    <x v="2"/>
    <n v="1578"/>
    <n v="5002.26"/>
    <n v="3.17"/>
    <n v="534"/>
    <n v="3385.56"/>
    <n v="6.34"/>
    <n v="824"/>
    <n v="4466.08"/>
    <n v="5.42"/>
    <n v="733"/>
    <n v="5226.29"/>
    <n v="7.13"/>
    <n v="3669"/>
    <n v="18080.189999999999"/>
    <x v="1"/>
    <x v="4"/>
    <n v="4.9278250204415368"/>
    <s v="Product4"/>
    <x v="1"/>
    <s v="Decline Year"/>
  </r>
  <r>
    <n v="4442"/>
    <d v="2022-08-26T00:00:00"/>
    <x v="12"/>
    <x v="2"/>
    <x v="2"/>
    <n v="5496"/>
    <n v="17422.32"/>
    <n v="3.17"/>
    <n v="2200"/>
    <n v="13948"/>
    <n v="6.34"/>
    <n v="386"/>
    <n v="2092.12"/>
    <n v="5.42"/>
    <n v="1140"/>
    <n v="8128.2"/>
    <n v="7.13"/>
    <n v="9222"/>
    <n v="41590.639999999999"/>
    <x v="1"/>
    <x v="5"/>
    <n v="4.5099371069182386"/>
    <s v="Product1"/>
    <x v="0"/>
    <s v="Decline Year"/>
  </r>
  <r>
    <n v="4443"/>
    <d v="2022-08-27T00:00:00"/>
    <x v="12"/>
    <x v="2"/>
    <x v="2"/>
    <n v="7301"/>
    <n v="23144.17"/>
    <n v="3.17"/>
    <n v="3558"/>
    <n v="22557.72"/>
    <n v="6.3400000000000007"/>
    <n v="5548"/>
    <n v="30070.16"/>
    <n v="5.42"/>
    <n v="676"/>
    <n v="4819.88"/>
    <n v="7.13"/>
    <n v="17083"/>
    <n v="80591.929999999993"/>
    <x v="1"/>
    <x v="6"/>
    <n v="4.7176684423110693"/>
    <s v="Product3"/>
    <x v="2"/>
    <s v="Decline Year"/>
  </r>
  <r>
    <n v="4444"/>
    <d v="2022-08-28T00:00:00"/>
    <x v="12"/>
    <x v="2"/>
    <x v="2"/>
    <n v="5084"/>
    <n v="16116.28"/>
    <n v="3.17"/>
    <n v="3917"/>
    <n v="24833.78"/>
    <n v="6.34"/>
    <n v="4050"/>
    <n v="21951"/>
    <n v="5.42"/>
    <n v="1270"/>
    <n v="9055.1"/>
    <n v="7.13"/>
    <n v="14321"/>
    <n v="71956.160000000003"/>
    <x v="1"/>
    <x v="0"/>
    <n v="5.0245206340339363"/>
    <s v="Product2"/>
    <x v="2"/>
    <s v="Decline Year"/>
  </r>
  <r>
    <n v="4445"/>
    <d v="2022-08-29T00:00:00"/>
    <x v="12"/>
    <x v="2"/>
    <x v="2"/>
    <n v="3782"/>
    <n v="11988.94"/>
    <n v="3.17"/>
    <n v="626"/>
    <n v="3968.84"/>
    <n v="6.34"/>
    <n v="1950"/>
    <n v="10569"/>
    <n v="5.42"/>
    <n v="723"/>
    <n v="5154.99"/>
    <n v="7.13"/>
    <n v="7081"/>
    <n v="31681.77"/>
    <x v="1"/>
    <x v="1"/>
    <n v="4.4741943228357579"/>
    <s v="Product1"/>
    <x v="1"/>
    <s v="Decline Year"/>
  </r>
  <r>
    <n v="4446"/>
    <d v="2022-08-31T00:00:00"/>
    <x v="12"/>
    <x v="2"/>
    <x v="2"/>
    <n v="1035"/>
    <n v="3280.95"/>
    <n v="3.17"/>
    <n v="1639"/>
    <n v="10391.26"/>
    <n v="6.34"/>
    <n v="3658"/>
    <n v="19826.36"/>
    <n v="5.42"/>
    <n v="841"/>
    <n v="5996.33"/>
    <n v="7.13"/>
    <n v="7173"/>
    <n v="39494.9"/>
    <x v="1"/>
    <x v="3"/>
    <n v="5.5060504670291373"/>
    <s v="Product3"/>
    <x v="1"/>
    <s v="Decline Year"/>
  </r>
  <r>
    <n v="4447"/>
    <d v="2022-09-01T00:00:00"/>
    <x v="12"/>
    <x v="3"/>
    <x v="3"/>
    <n v="4321"/>
    <n v="13697.57"/>
    <n v="3.17"/>
    <n v="3444"/>
    <n v="21834.959999999999"/>
    <n v="6.34"/>
    <n v="908"/>
    <n v="4921.3599999999997"/>
    <n v="5.42"/>
    <n v="965"/>
    <n v="6880.45"/>
    <n v="7.13"/>
    <n v="9638"/>
    <n v="47334.34"/>
    <x v="1"/>
    <x v="4"/>
    <n v="4.9112201701597842"/>
    <s v="Product2"/>
    <x v="0"/>
    <s v="Decline Year"/>
  </r>
  <r>
    <n v="4448"/>
    <d v="2022-09-02T00:00:00"/>
    <x v="12"/>
    <x v="3"/>
    <x v="3"/>
    <n v="2073"/>
    <n v="6571.41"/>
    <n v="3.17"/>
    <n v="3675"/>
    <n v="23299.5"/>
    <n v="6.34"/>
    <n v="5661"/>
    <n v="30682.62"/>
    <n v="5.42"/>
    <n v="390"/>
    <n v="2780.7"/>
    <n v="7.13"/>
    <n v="11799"/>
    <n v="63334.23"/>
    <x v="1"/>
    <x v="5"/>
    <n v="5.3677625222476486"/>
    <s v="Product3"/>
    <x v="0"/>
    <s v="Decline Year"/>
  </r>
  <r>
    <n v="4449"/>
    <d v="2022-09-03T00:00:00"/>
    <x v="12"/>
    <x v="3"/>
    <x v="3"/>
    <n v="1038"/>
    <n v="3290.46"/>
    <n v="3.17"/>
    <n v="2005"/>
    <n v="12711.7"/>
    <n v="6.3400000000000007"/>
    <n v="5593"/>
    <n v="30314.06"/>
    <n v="5.42"/>
    <n v="1726"/>
    <n v="12306.38"/>
    <n v="7.13"/>
    <n v="10362"/>
    <n v="58622.6"/>
    <x v="1"/>
    <x v="6"/>
    <n v="5.6574599498166371"/>
    <s v="Product3"/>
    <x v="0"/>
    <s v="Decline Year"/>
  </r>
  <r>
    <n v="4450"/>
    <d v="2022-09-04T00:00:00"/>
    <x v="12"/>
    <x v="3"/>
    <x v="3"/>
    <n v="1750"/>
    <n v="5547.5"/>
    <n v="3.17"/>
    <n v="3815"/>
    <n v="24187.1"/>
    <n v="6.34"/>
    <n v="2392"/>
    <n v="12964.64"/>
    <n v="5.42"/>
    <n v="1816"/>
    <n v="12948.08"/>
    <n v="7.13"/>
    <n v="9773"/>
    <n v="55647.32"/>
    <x v="1"/>
    <x v="0"/>
    <n v="5.6939854701729251"/>
    <s v="Product2"/>
    <x v="0"/>
    <s v="Decline Year"/>
  </r>
  <r>
    <n v="4451"/>
    <d v="2022-09-05T00:00:00"/>
    <x v="12"/>
    <x v="3"/>
    <x v="3"/>
    <n v="1705"/>
    <n v="5404.85"/>
    <n v="3.17"/>
    <n v="1099"/>
    <n v="6967.66"/>
    <n v="6.34"/>
    <n v="4150"/>
    <n v="22493"/>
    <n v="5.42"/>
    <n v="1851"/>
    <n v="13197.63"/>
    <n v="7.13"/>
    <n v="8805"/>
    <n v="48063.14"/>
    <x v="1"/>
    <x v="1"/>
    <n v="5.4586189664963092"/>
    <s v="Product3"/>
    <x v="0"/>
    <s v="Decline Year"/>
  </r>
  <r>
    <n v="4452"/>
    <d v="2022-09-06T00:00:00"/>
    <x v="12"/>
    <x v="3"/>
    <x v="3"/>
    <n v="7478"/>
    <n v="23705.26"/>
    <n v="3.17"/>
    <n v="1165"/>
    <n v="7386.1"/>
    <n v="6.3400000000000007"/>
    <n v="3756"/>
    <n v="20357.52"/>
    <n v="5.42"/>
    <n v="1051"/>
    <n v="7493.63"/>
    <n v="7.13"/>
    <n v="13450"/>
    <n v="58942.51"/>
    <x v="1"/>
    <x v="2"/>
    <n v="4.382342750929368"/>
    <s v="Product1"/>
    <x v="0"/>
    <s v="Decline Year"/>
  </r>
  <r>
    <n v="4453"/>
    <d v="2022-09-07T00:00:00"/>
    <x v="12"/>
    <x v="3"/>
    <x v="3"/>
    <n v="6757"/>
    <n v="21419.69"/>
    <n v="3.17"/>
    <n v="2997"/>
    <n v="19000.98"/>
    <n v="6.34"/>
    <n v="2397"/>
    <n v="12991.74"/>
    <n v="5.42"/>
    <n v="851"/>
    <n v="6067.63"/>
    <n v="7.13"/>
    <n v="13002"/>
    <n v="59480.04"/>
    <x v="1"/>
    <x v="3"/>
    <n v="4.5746838947854176"/>
    <s v="Product1"/>
    <x v="0"/>
    <s v="Decline Year"/>
  </r>
  <r>
    <n v="4454"/>
    <d v="2022-09-08T00:00:00"/>
    <x v="12"/>
    <x v="3"/>
    <x v="3"/>
    <n v="839"/>
    <n v="2659.63"/>
    <n v="3.17"/>
    <n v="371"/>
    <n v="2352.14"/>
    <n v="6.34"/>
    <n v="1859"/>
    <n v="10075.780000000001"/>
    <n v="5.42"/>
    <n v="290"/>
    <n v="2067.6999999999998"/>
    <n v="7.129999999999999"/>
    <n v="3359"/>
    <n v="17155.25"/>
    <x v="1"/>
    <x v="4"/>
    <n v="5.1072491813039598"/>
    <s v="Product3"/>
    <x v="1"/>
    <s v="Decline Year"/>
  </r>
  <r>
    <n v="4455"/>
    <d v="2022-09-09T00:00:00"/>
    <x v="12"/>
    <x v="3"/>
    <x v="3"/>
    <n v="2535"/>
    <n v="8035.95"/>
    <n v="3.17"/>
    <n v="3449"/>
    <n v="21866.66"/>
    <n v="6.34"/>
    <n v="1838"/>
    <n v="9961.9599999999991"/>
    <n v="5.42"/>
    <n v="1077"/>
    <n v="7679.01"/>
    <n v="7.13"/>
    <n v="8899"/>
    <n v="47543.58"/>
    <x v="1"/>
    <x v="5"/>
    <n v="5.3425755702887967"/>
    <s v="Product2"/>
    <x v="0"/>
    <s v="Decline Year"/>
  </r>
  <r>
    <n v="4456"/>
    <d v="2022-09-10T00:00:00"/>
    <x v="12"/>
    <x v="3"/>
    <x v="3"/>
    <n v="6508"/>
    <n v="20630.36"/>
    <n v="3.17"/>
    <n v="1595"/>
    <n v="10112.299999999999"/>
    <n v="6.34"/>
    <n v="2073"/>
    <n v="11235.66"/>
    <n v="5.42"/>
    <n v="279"/>
    <n v="1989.27"/>
    <n v="7.13"/>
    <n v="10455"/>
    <n v="43967.59"/>
    <x v="1"/>
    <x v="6"/>
    <n v="4.2054127211860353"/>
    <s v="Product1"/>
    <x v="0"/>
    <s v="Decline Year"/>
  </r>
  <r>
    <n v="4457"/>
    <d v="2022-09-11T00:00:00"/>
    <x v="12"/>
    <x v="3"/>
    <x v="3"/>
    <n v="7163"/>
    <n v="22706.71"/>
    <n v="3.17"/>
    <n v="2317"/>
    <n v="14689.78"/>
    <n v="6.34"/>
    <n v="1995"/>
    <n v="10812.9"/>
    <n v="5.42"/>
    <n v="614"/>
    <n v="4377.82"/>
    <n v="7.13"/>
    <n v="12089"/>
    <n v="52587.21"/>
    <x v="1"/>
    <x v="0"/>
    <n v="4.3500049631896767"/>
    <s v="Product1"/>
    <x v="0"/>
    <s v="Decline Year"/>
  </r>
  <r>
    <n v="4458"/>
    <d v="2022-09-12T00:00:00"/>
    <x v="12"/>
    <x v="3"/>
    <x v="3"/>
    <n v="777"/>
    <n v="2463.09"/>
    <n v="3.17"/>
    <n v="2600"/>
    <n v="16484"/>
    <n v="6.34"/>
    <n v="5353"/>
    <n v="29013.26"/>
    <n v="5.42"/>
    <n v="926"/>
    <n v="6602.38"/>
    <n v="7.13"/>
    <n v="9656"/>
    <n v="54562.73"/>
    <x v="1"/>
    <x v="1"/>
    <n v="5.6506555509527754"/>
    <s v="Product3"/>
    <x v="0"/>
    <s v="Decline Year"/>
  </r>
  <r>
    <n v="4459"/>
    <d v="2022-09-13T00:00:00"/>
    <x v="12"/>
    <x v="3"/>
    <x v="3"/>
    <n v="5578"/>
    <n v="17682.259999999998"/>
    <n v="3.17"/>
    <n v="3297"/>
    <n v="20902.98"/>
    <n v="6.34"/>
    <n v="5601"/>
    <n v="30357.42"/>
    <n v="5.42"/>
    <n v="1835"/>
    <n v="13083.55"/>
    <n v="7.13"/>
    <n v="16311"/>
    <n v="82026.210000000006"/>
    <x v="1"/>
    <x v="2"/>
    <n v="5.0288890932499548"/>
    <s v="Product3"/>
    <x v="2"/>
    <s v="Decline Year"/>
  </r>
  <r>
    <n v="4460"/>
    <d v="2022-09-14T00:00:00"/>
    <x v="12"/>
    <x v="3"/>
    <x v="3"/>
    <n v="6334"/>
    <n v="20078.78"/>
    <n v="3.17"/>
    <n v="2285"/>
    <n v="14486.9"/>
    <n v="6.34"/>
    <n v="1107"/>
    <n v="5999.94"/>
    <n v="5.42"/>
    <n v="365"/>
    <n v="2602.4499999999998"/>
    <n v="7.13"/>
    <n v="10091"/>
    <n v="43168.07"/>
    <x v="1"/>
    <x v="3"/>
    <n v="4.2778783074026361"/>
    <s v="Product1"/>
    <x v="0"/>
    <s v="Decline Year"/>
  </r>
  <r>
    <n v="4461"/>
    <d v="2022-09-15T00:00:00"/>
    <x v="12"/>
    <x v="3"/>
    <x v="3"/>
    <n v="2823"/>
    <n v="8948.91"/>
    <n v="3.17"/>
    <n v="1276"/>
    <n v="8089.84"/>
    <n v="6.34"/>
    <n v="1688"/>
    <n v="9148.9599999999991"/>
    <n v="5.419999999999999"/>
    <n v="435"/>
    <n v="3101.55"/>
    <n v="7.1300000000000008"/>
    <n v="6222"/>
    <n v="29289.26"/>
    <x v="1"/>
    <x v="4"/>
    <n v="4.7073706203792991"/>
    <s v="Product3"/>
    <x v="1"/>
    <s v="Decline Year"/>
  </r>
  <r>
    <n v="4462"/>
    <d v="2022-09-16T00:00:00"/>
    <x v="12"/>
    <x v="3"/>
    <x v="3"/>
    <n v="6042"/>
    <n v="19153.14"/>
    <n v="3.17"/>
    <n v="2807"/>
    <n v="17796.38"/>
    <n v="6.3400000000000007"/>
    <n v="713"/>
    <n v="3864.46"/>
    <n v="5.42"/>
    <n v="946"/>
    <n v="6744.98"/>
    <n v="7.13"/>
    <n v="10508"/>
    <n v="47558.96"/>
    <x v="1"/>
    <x v="5"/>
    <n v="4.5259763989341453"/>
    <s v="Product1"/>
    <x v="0"/>
    <s v="Decline Year"/>
  </r>
  <r>
    <n v="4463"/>
    <d v="2022-09-17T00:00:00"/>
    <x v="12"/>
    <x v="3"/>
    <x v="3"/>
    <n v="1380"/>
    <n v="4374.6000000000004"/>
    <n v="3.17"/>
    <n v="2480"/>
    <n v="15723.2"/>
    <n v="6.34"/>
    <n v="1953"/>
    <n v="10585.26"/>
    <n v="5.42"/>
    <n v="675"/>
    <n v="4812.75"/>
    <n v="7.13"/>
    <n v="6488"/>
    <n v="35495.81"/>
    <x v="1"/>
    <x v="6"/>
    <n v="5.470994143033292"/>
    <s v="Product2"/>
    <x v="1"/>
    <s v="Decline Year"/>
  </r>
  <r>
    <n v="4464"/>
    <d v="2022-09-18T00:00:00"/>
    <x v="12"/>
    <x v="3"/>
    <x v="3"/>
    <n v="1942"/>
    <n v="6156.14"/>
    <n v="3.17"/>
    <n v="2980"/>
    <n v="18893.2"/>
    <n v="6.34"/>
    <n v="1040"/>
    <n v="5636.8"/>
    <n v="5.42"/>
    <n v="1332"/>
    <n v="9497.16"/>
    <n v="7.13"/>
    <n v="7294"/>
    <n v="40183.300000000003"/>
    <x v="1"/>
    <x v="0"/>
    <n v="5.5090896627364963"/>
    <s v="Product2"/>
    <x v="0"/>
    <s v="Decline Year"/>
  </r>
  <r>
    <n v="4465"/>
    <d v="2022-09-19T00:00:00"/>
    <x v="12"/>
    <x v="3"/>
    <x v="3"/>
    <n v="2225"/>
    <n v="7053.25"/>
    <n v="3.17"/>
    <n v="2367"/>
    <n v="15006.78"/>
    <n v="6.34"/>
    <n v="3504"/>
    <n v="18991.68"/>
    <n v="5.42"/>
    <n v="1895"/>
    <n v="13511.35"/>
    <n v="7.13"/>
    <n v="9991"/>
    <n v="54563.06"/>
    <x v="1"/>
    <x v="1"/>
    <n v="5.4612210989890899"/>
    <s v="Product3"/>
    <x v="0"/>
    <s v="Decline Year"/>
  </r>
  <r>
    <n v="4466"/>
    <d v="2022-09-20T00:00:00"/>
    <x v="12"/>
    <x v="3"/>
    <x v="3"/>
    <n v="7951"/>
    <n v="25204.67"/>
    <n v="3.17"/>
    <n v="2658"/>
    <n v="16851.72"/>
    <n v="6.3400000000000007"/>
    <n v="5246"/>
    <n v="28433.32"/>
    <n v="5.42"/>
    <n v="1989"/>
    <n v="14181.57"/>
    <n v="7.13"/>
    <n v="17844"/>
    <n v="84671.28"/>
    <x v="1"/>
    <x v="2"/>
    <n v="4.7450840618695356"/>
    <s v="Product3"/>
    <x v="2"/>
    <s v="Decline Year"/>
  </r>
  <r>
    <n v="4467"/>
    <d v="2022-09-21T00:00:00"/>
    <x v="12"/>
    <x v="3"/>
    <x v="3"/>
    <n v="656"/>
    <n v="2079.52"/>
    <n v="3.17"/>
    <n v="1529"/>
    <n v="9693.86"/>
    <n v="6.3400000000000007"/>
    <n v="2885"/>
    <n v="15636.7"/>
    <n v="5.42"/>
    <n v="1751"/>
    <n v="12484.63"/>
    <n v="7.13"/>
    <n v="6821"/>
    <n v="39894.71"/>
    <x v="1"/>
    <x v="3"/>
    <n v="5.8488066265943406"/>
    <s v="Product3"/>
    <x v="1"/>
    <s v="Decline Year"/>
  </r>
  <r>
    <n v="4468"/>
    <d v="2022-09-22T00:00:00"/>
    <x v="12"/>
    <x v="3"/>
    <x v="3"/>
    <n v="742"/>
    <n v="2352.14"/>
    <n v="3.17"/>
    <n v="369"/>
    <n v="2339.46"/>
    <n v="6.34"/>
    <n v="4083"/>
    <n v="22129.86"/>
    <n v="5.42"/>
    <n v="368"/>
    <n v="2623.84"/>
    <n v="7.1300000000000008"/>
    <n v="5562"/>
    <n v="29445.3"/>
    <x v="1"/>
    <x v="4"/>
    <n v="5.2940129449838187"/>
    <s v="Product3"/>
    <x v="1"/>
    <s v="Decline Year"/>
  </r>
  <r>
    <n v="4469"/>
    <d v="2022-09-23T00:00:00"/>
    <x v="12"/>
    <x v="3"/>
    <x v="3"/>
    <n v="3274"/>
    <n v="10378.58"/>
    <n v="3.17"/>
    <n v="3767"/>
    <n v="23882.78"/>
    <n v="6.34"/>
    <n v="945"/>
    <n v="5121.8999999999996"/>
    <n v="5.42"/>
    <n v="366"/>
    <n v="2609.58"/>
    <n v="7.13"/>
    <n v="8352"/>
    <n v="41992.84"/>
    <x v="1"/>
    <x v="5"/>
    <n v="5.0278783524904211"/>
    <s v="Product2"/>
    <x v="0"/>
    <s v="Decline Year"/>
  </r>
  <r>
    <n v="4470"/>
    <d v="2022-09-24T00:00:00"/>
    <x v="12"/>
    <x v="3"/>
    <x v="3"/>
    <n v="375"/>
    <n v="1188.75"/>
    <n v="3.17"/>
    <n v="1920"/>
    <n v="12172.8"/>
    <n v="6.34"/>
    <n v="3131"/>
    <n v="16970.02"/>
    <n v="5.42"/>
    <n v="1419"/>
    <n v="10117.469999999999"/>
    <n v="7.13"/>
    <n v="6845"/>
    <n v="40449.040000000001"/>
    <x v="1"/>
    <x v="6"/>
    <n v="5.9092826880934988"/>
    <s v="Product3"/>
    <x v="0"/>
    <s v="Decline Year"/>
  </r>
  <r>
    <n v="4471"/>
    <d v="2022-09-25T00:00:00"/>
    <x v="12"/>
    <x v="3"/>
    <x v="3"/>
    <n v="6181"/>
    <n v="19593.77"/>
    <n v="3.17"/>
    <n v="1241"/>
    <n v="7867.94"/>
    <n v="6.34"/>
    <n v="2022"/>
    <n v="10959.24"/>
    <n v="5.42"/>
    <n v="300"/>
    <n v="2139"/>
    <n v="7.13"/>
    <n v="9744"/>
    <n v="40559.949999999997"/>
    <x v="1"/>
    <x v="0"/>
    <n v="4.1625564449917896"/>
    <s v="Product1"/>
    <x v="0"/>
    <s v="Decline Year"/>
  </r>
  <r>
    <n v="4472"/>
    <d v="2022-09-26T00:00:00"/>
    <x v="12"/>
    <x v="3"/>
    <x v="3"/>
    <n v="1831"/>
    <n v="5804.27"/>
    <n v="3.17"/>
    <n v="3970"/>
    <n v="25169.8"/>
    <n v="6.34"/>
    <n v="5558"/>
    <n v="30124.36"/>
    <n v="5.42"/>
    <n v="1157"/>
    <n v="8249.41"/>
    <n v="7.13"/>
    <n v="12516"/>
    <n v="69347.839999999997"/>
    <x v="1"/>
    <x v="1"/>
    <n v="5.5407350591243203"/>
    <s v="Product3"/>
    <x v="0"/>
    <s v="Decline Year"/>
  </r>
  <r>
    <n v="4473"/>
    <d v="2022-09-27T00:00:00"/>
    <x v="12"/>
    <x v="3"/>
    <x v="3"/>
    <n v="7950"/>
    <n v="25201.5"/>
    <n v="3.17"/>
    <n v="495"/>
    <n v="3138.3"/>
    <n v="6.3400000000000007"/>
    <n v="1195"/>
    <n v="6476.9"/>
    <n v="5.42"/>
    <n v="908"/>
    <n v="6474.04"/>
    <n v="7.13"/>
    <n v="10548"/>
    <n v="41290.74"/>
    <x v="1"/>
    <x v="2"/>
    <n v="3.9145563139931738"/>
    <s v="Product1"/>
    <x v="0"/>
    <s v="Decline Year"/>
  </r>
  <r>
    <n v="4474"/>
    <d v="2022-09-28T00:00:00"/>
    <x v="12"/>
    <x v="3"/>
    <x v="3"/>
    <n v="4113"/>
    <n v="13038.21"/>
    <n v="3.17"/>
    <n v="643"/>
    <n v="4076.62"/>
    <n v="6.34"/>
    <n v="417"/>
    <n v="2260.14"/>
    <n v="5.42"/>
    <n v="285"/>
    <n v="2032.05"/>
    <n v="7.13"/>
    <n v="5458"/>
    <n v="21407.02"/>
    <x v="1"/>
    <x v="3"/>
    <n v="3.9221363136680103"/>
    <s v="Product1"/>
    <x v="1"/>
    <s v="Decline Year"/>
  </r>
  <r>
    <n v="4475"/>
    <d v="2022-09-29T00:00:00"/>
    <x v="12"/>
    <x v="3"/>
    <x v="3"/>
    <n v="2485"/>
    <n v="7877.45"/>
    <n v="3.17"/>
    <n v="2463"/>
    <n v="15615.42"/>
    <n v="6.34"/>
    <n v="5605"/>
    <n v="30379.1"/>
    <n v="5.42"/>
    <n v="1643"/>
    <n v="11714.59"/>
    <n v="7.13"/>
    <n v="12196"/>
    <n v="65586.559999999998"/>
    <x v="1"/>
    <x v="4"/>
    <n v="5.3777107248278124"/>
    <s v="Product3"/>
    <x v="0"/>
    <s v="Decline Year"/>
  </r>
  <r>
    <n v="4476"/>
    <d v="2022-09-30T00:00:00"/>
    <x v="12"/>
    <x v="3"/>
    <x v="3"/>
    <n v="1419"/>
    <n v="4498.2299999999996"/>
    <n v="3.17"/>
    <n v="2435"/>
    <n v="15437.9"/>
    <n v="6.34"/>
    <n v="4176"/>
    <n v="22633.919999999998"/>
    <n v="5.42"/>
    <n v="1294"/>
    <n v="9226.2199999999993"/>
    <n v="7.13"/>
    <n v="9324"/>
    <n v="51796.27"/>
    <x v="1"/>
    <x v="5"/>
    <n v="5.5551555126555119"/>
    <s v="Product3"/>
    <x v="0"/>
    <s v="Decline Year"/>
  </r>
  <r>
    <n v="4477"/>
    <d v="2022-10-01T00:00:00"/>
    <x v="12"/>
    <x v="4"/>
    <x v="4"/>
    <n v="6788"/>
    <n v="21517.96"/>
    <n v="3.17"/>
    <n v="1458"/>
    <n v="9243.7199999999993"/>
    <n v="6.34"/>
    <n v="2175"/>
    <n v="11788.5"/>
    <n v="5.42"/>
    <n v="717"/>
    <n v="5112.21"/>
    <n v="7.13"/>
    <n v="11138"/>
    <n v="47662.39"/>
    <x v="2"/>
    <x v="6"/>
    <n v="4.2792592925121209"/>
    <s v="Product1"/>
    <x v="0"/>
    <s v="Decline Year"/>
  </r>
  <r>
    <n v="4478"/>
    <d v="2022-10-02T00:00:00"/>
    <x v="12"/>
    <x v="4"/>
    <x v="4"/>
    <n v="2575"/>
    <n v="8162.75"/>
    <n v="3.17"/>
    <n v="2495"/>
    <n v="15818.3"/>
    <n v="6.34"/>
    <n v="2213"/>
    <n v="11994.46"/>
    <n v="5.42"/>
    <n v="258"/>
    <n v="1839.54"/>
    <n v="7.13"/>
    <n v="7541"/>
    <n v="37815.050000000003"/>
    <x v="2"/>
    <x v="0"/>
    <n v="5.0145935552314018"/>
    <s v="Product2"/>
    <x v="1"/>
    <s v="Decline Year"/>
  </r>
  <r>
    <n v="4479"/>
    <d v="2022-10-03T00:00:00"/>
    <x v="12"/>
    <x v="4"/>
    <x v="4"/>
    <n v="4551"/>
    <n v="14426.67"/>
    <n v="3.17"/>
    <n v="445"/>
    <n v="2821.3"/>
    <n v="6.3400000000000007"/>
    <n v="5876"/>
    <n v="31847.919999999998"/>
    <n v="5.42"/>
    <n v="1105"/>
    <n v="7878.65"/>
    <n v="7.13"/>
    <n v="11977"/>
    <n v="56974.54"/>
    <x v="2"/>
    <x v="1"/>
    <n v="4.7569959088252487"/>
    <s v="Product3"/>
    <x v="0"/>
    <s v="Decline Year"/>
  </r>
  <r>
    <n v="4480"/>
    <d v="2022-10-04T00:00:00"/>
    <x v="12"/>
    <x v="4"/>
    <x v="4"/>
    <n v="4161"/>
    <n v="13190.37"/>
    <n v="3.17"/>
    <n v="2789"/>
    <n v="17682.259999999998"/>
    <n v="6.34"/>
    <n v="5226"/>
    <n v="28324.92"/>
    <n v="5.42"/>
    <n v="1573"/>
    <n v="11215.49"/>
    <n v="7.13"/>
    <n v="13749"/>
    <n v="70413.039999999994"/>
    <x v="2"/>
    <x v="2"/>
    <n v="5.1213208233326055"/>
    <s v="Product3"/>
    <x v="2"/>
    <s v="Decline Year"/>
  </r>
  <r>
    <n v="4481"/>
    <d v="2022-10-05T00:00:00"/>
    <x v="12"/>
    <x v="4"/>
    <x v="4"/>
    <n v="2711"/>
    <n v="8593.8700000000008"/>
    <n v="3.17"/>
    <n v="504"/>
    <n v="3195.36"/>
    <n v="6.34"/>
    <n v="387"/>
    <n v="2097.54"/>
    <n v="5.42"/>
    <n v="472"/>
    <n v="3365.36"/>
    <n v="7.13"/>
    <n v="4074"/>
    <n v="17252.13"/>
    <x v="2"/>
    <x v="3"/>
    <n v="4.2346907216494847"/>
    <s v="Product1"/>
    <x v="1"/>
    <s v="Decline Year"/>
  </r>
  <r>
    <n v="4482"/>
    <d v="2022-10-06T00:00:00"/>
    <x v="12"/>
    <x v="4"/>
    <x v="4"/>
    <n v="1401"/>
    <n v="4441.17"/>
    <n v="3.17"/>
    <n v="516"/>
    <n v="3271.44"/>
    <n v="6.34"/>
    <n v="1742"/>
    <n v="9441.64"/>
    <n v="5.42"/>
    <n v="671"/>
    <n v="4784.2299999999996"/>
    <n v="7.129999999999999"/>
    <n v="4330"/>
    <n v="21938.48"/>
    <x v="2"/>
    <x v="4"/>
    <n v="5.0666235565819857"/>
    <s v="Product3"/>
    <x v="1"/>
    <s v="Decline Year"/>
  </r>
  <r>
    <n v="4483"/>
    <d v="2022-10-07T00:00:00"/>
    <x v="12"/>
    <x v="4"/>
    <x v="4"/>
    <n v="4244"/>
    <n v="13453.48"/>
    <n v="3.17"/>
    <n v="920"/>
    <n v="5832.8"/>
    <n v="6.34"/>
    <n v="5184"/>
    <n v="28097.279999999999"/>
    <n v="5.42"/>
    <n v="1907"/>
    <n v="13596.91"/>
    <n v="7.13"/>
    <n v="12255"/>
    <n v="60980.47"/>
    <x v="2"/>
    <x v="5"/>
    <n v="4.9759665442676457"/>
    <s v="Product3"/>
    <x v="0"/>
    <s v="Decline Year"/>
  </r>
  <r>
    <n v="4484"/>
    <d v="2022-10-08T00:00:00"/>
    <x v="12"/>
    <x v="4"/>
    <x v="4"/>
    <n v="2750"/>
    <n v="8717.5"/>
    <n v="3.17"/>
    <n v="775"/>
    <n v="4913.5"/>
    <n v="6.34"/>
    <n v="5041"/>
    <n v="27322.22"/>
    <n v="5.42"/>
    <n v="285"/>
    <n v="2032.05"/>
    <n v="7.13"/>
    <n v="8851"/>
    <n v="42985.27"/>
    <x v="2"/>
    <x v="6"/>
    <n v="4.8565438933453846"/>
    <s v="Product3"/>
    <x v="0"/>
    <s v="Decline Year"/>
  </r>
  <r>
    <n v="4485"/>
    <d v="2022-10-09T00:00:00"/>
    <x v="12"/>
    <x v="4"/>
    <x v="4"/>
    <n v="1547"/>
    <n v="4903.99"/>
    <n v="3.17"/>
    <n v="1531"/>
    <n v="9706.5400000000009"/>
    <n v="6.3400000000000007"/>
    <n v="3370"/>
    <n v="18265.400000000001"/>
    <n v="5.4200000000000008"/>
    <n v="1929"/>
    <n v="13753.77"/>
    <n v="7.13"/>
    <n v="8377"/>
    <n v="46629.7"/>
    <x v="2"/>
    <x v="0"/>
    <n v="5.5663960845171303"/>
    <s v="Product3"/>
    <x v="0"/>
    <s v="Decline Year"/>
  </r>
  <r>
    <n v="4486"/>
    <d v="2022-10-10T00:00:00"/>
    <x v="12"/>
    <x v="4"/>
    <x v="4"/>
    <n v="704"/>
    <n v="2231.6799999999998"/>
    <n v="3.17"/>
    <n v="963"/>
    <n v="6105.42"/>
    <n v="6.34"/>
    <n v="966"/>
    <n v="5235.72"/>
    <n v="5.42"/>
    <n v="1166"/>
    <n v="8313.58"/>
    <n v="7.13"/>
    <n v="3799"/>
    <n v="21886.400000000001"/>
    <x v="2"/>
    <x v="1"/>
    <n v="5.7610950250065809"/>
    <s v="Product4"/>
    <x v="1"/>
    <s v="Decline Year"/>
  </r>
  <r>
    <n v="4487"/>
    <d v="2022-10-11T00:00:00"/>
    <x v="12"/>
    <x v="4"/>
    <x v="4"/>
    <n v="7516"/>
    <n v="23825.72"/>
    <n v="3.17"/>
    <n v="410"/>
    <n v="2599.4"/>
    <n v="6.34"/>
    <n v="3458"/>
    <n v="18742.36"/>
    <n v="5.42"/>
    <n v="1605"/>
    <n v="11443.65"/>
    <n v="7.13"/>
    <n v="12989"/>
    <n v="56611.13"/>
    <x v="2"/>
    <x v="2"/>
    <n v="4.3583901763030255"/>
    <s v="Product1"/>
    <x v="0"/>
    <s v="Decline Year"/>
  </r>
  <r>
    <n v="4488"/>
    <d v="2022-10-12T00:00:00"/>
    <x v="12"/>
    <x v="4"/>
    <x v="4"/>
    <n v="1204"/>
    <n v="3816.68"/>
    <n v="3.17"/>
    <n v="1791"/>
    <n v="11354.94"/>
    <n v="6.34"/>
    <n v="5205"/>
    <n v="28211.1"/>
    <n v="5.42"/>
    <n v="1551"/>
    <n v="11058.63"/>
    <n v="7.13"/>
    <n v="9751"/>
    <n v="54441.35"/>
    <x v="2"/>
    <x v="3"/>
    <n v="5.5831555737873035"/>
    <s v="Product3"/>
    <x v="0"/>
    <s v="Decline Year"/>
  </r>
  <r>
    <n v="4489"/>
    <d v="2022-10-13T00:00:00"/>
    <x v="12"/>
    <x v="4"/>
    <x v="4"/>
    <n v="3675"/>
    <n v="11649.75"/>
    <n v="3.17"/>
    <n v="1600"/>
    <n v="10144"/>
    <n v="6.34"/>
    <n v="4215"/>
    <n v="22845.3"/>
    <n v="5.42"/>
    <n v="1103"/>
    <n v="7864.39"/>
    <n v="7.13"/>
    <n v="10593"/>
    <n v="52503.44"/>
    <x v="2"/>
    <x v="4"/>
    <n v="4.9564278296988578"/>
    <s v="Product3"/>
    <x v="0"/>
    <s v="Decline Year"/>
  </r>
  <r>
    <n v="4490"/>
    <d v="2022-10-14T00:00:00"/>
    <x v="12"/>
    <x v="4"/>
    <x v="4"/>
    <n v="2436"/>
    <n v="7722.12"/>
    <n v="3.17"/>
    <n v="779"/>
    <n v="4938.8599999999997"/>
    <n v="6.34"/>
    <n v="2402"/>
    <n v="13018.84"/>
    <n v="5.42"/>
    <n v="1708"/>
    <n v="12178.04"/>
    <n v="7.1300000000000008"/>
    <n v="7325"/>
    <n v="37857.86"/>
    <x v="2"/>
    <x v="5"/>
    <n v="5.1683085324232083"/>
    <s v="Product3"/>
    <x v="1"/>
    <s v="Decline Year"/>
  </r>
  <r>
    <n v="4491"/>
    <d v="2022-10-15T00:00:00"/>
    <x v="12"/>
    <x v="4"/>
    <x v="4"/>
    <n v="2068"/>
    <n v="6555.56"/>
    <n v="3.17"/>
    <n v="1000"/>
    <n v="6340"/>
    <n v="6.34"/>
    <n v="3183"/>
    <n v="17251.86"/>
    <n v="5.42"/>
    <n v="331"/>
    <n v="2360.0300000000002"/>
    <n v="7.1300000000000008"/>
    <n v="6582"/>
    <n v="32507.45"/>
    <x v="2"/>
    <x v="6"/>
    <n v="4.9388407778790642"/>
    <s v="Product3"/>
    <x v="1"/>
    <s v="Decline Year"/>
  </r>
  <r>
    <n v="4492"/>
    <d v="2022-10-16T00:00:00"/>
    <x v="12"/>
    <x v="4"/>
    <x v="4"/>
    <n v="3605"/>
    <n v="11427.85"/>
    <n v="3.17"/>
    <n v="1850"/>
    <n v="11729"/>
    <n v="6.34"/>
    <n v="3309"/>
    <n v="17934.78"/>
    <n v="5.42"/>
    <n v="808"/>
    <n v="5761.04"/>
    <n v="7.13"/>
    <n v="9572"/>
    <n v="46852.67"/>
    <x v="2"/>
    <x v="0"/>
    <n v="4.8947628499791058"/>
    <s v="Product3"/>
    <x v="0"/>
    <s v="Decline Year"/>
  </r>
  <r>
    <n v="4493"/>
    <d v="2022-10-17T00:00:00"/>
    <x v="12"/>
    <x v="4"/>
    <x v="4"/>
    <n v="3306"/>
    <n v="10480.02"/>
    <n v="3.17"/>
    <n v="3015"/>
    <n v="19115.099999999999"/>
    <n v="6.34"/>
    <n v="4383"/>
    <n v="23755.86"/>
    <n v="5.42"/>
    <n v="521"/>
    <n v="3714.73"/>
    <n v="7.13"/>
    <n v="11225"/>
    <n v="57065.71"/>
    <x v="2"/>
    <x v="1"/>
    <n v="5.0838048997772827"/>
    <s v="Product3"/>
    <x v="0"/>
    <s v="Decline Year"/>
  </r>
  <r>
    <n v="4494"/>
    <d v="2022-10-18T00:00:00"/>
    <x v="12"/>
    <x v="4"/>
    <x v="4"/>
    <n v="988"/>
    <n v="3131.96"/>
    <n v="3.17"/>
    <n v="964"/>
    <n v="6111.76"/>
    <n v="6.34"/>
    <n v="1463"/>
    <n v="7929.46"/>
    <n v="5.42"/>
    <n v="1722"/>
    <n v="12277.86"/>
    <n v="7.1300000000000008"/>
    <n v="5137"/>
    <n v="29451.040000000001"/>
    <x v="2"/>
    <x v="2"/>
    <n v="5.7331204983453379"/>
    <s v="Product4"/>
    <x v="1"/>
    <s v="Decline Year"/>
  </r>
  <r>
    <n v="4495"/>
    <d v="2022-10-19T00:00:00"/>
    <x v="12"/>
    <x v="4"/>
    <x v="4"/>
    <n v="873"/>
    <n v="2767.41"/>
    <n v="3.17"/>
    <n v="3951"/>
    <n v="25049.34"/>
    <n v="6.34"/>
    <n v="1240"/>
    <n v="6720.8"/>
    <n v="5.42"/>
    <n v="1019"/>
    <n v="7265.47"/>
    <n v="7.13"/>
    <n v="7083"/>
    <n v="41803.019999999997"/>
    <x v="2"/>
    <x v="3"/>
    <n v="5.9018805590851331"/>
    <s v="Product2"/>
    <x v="0"/>
    <s v="Decline Year"/>
  </r>
  <r>
    <n v="4496"/>
    <d v="2022-10-20T00:00:00"/>
    <x v="12"/>
    <x v="4"/>
    <x v="4"/>
    <n v="1351"/>
    <n v="4282.67"/>
    <n v="3.17"/>
    <n v="1175"/>
    <n v="7449.5"/>
    <n v="6.34"/>
    <n v="4137"/>
    <n v="22422.54"/>
    <n v="5.42"/>
    <n v="1024"/>
    <n v="7301.12"/>
    <n v="7.13"/>
    <n v="7687"/>
    <n v="41455.83"/>
    <x v="2"/>
    <x v="4"/>
    <n v="5.392979055548329"/>
    <s v="Product3"/>
    <x v="0"/>
    <s v="Decline Year"/>
  </r>
  <r>
    <n v="4497"/>
    <d v="2022-10-21T00:00:00"/>
    <x v="12"/>
    <x v="4"/>
    <x v="4"/>
    <n v="5935"/>
    <n v="18813.95"/>
    <n v="3.17"/>
    <n v="3537"/>
    <n v="22424.58"/>
    <n v="6.3400000000000007"/>
    <n v="3782"/>
    <n v="20498.439999999999"/>
    <n v="5.42"/>
    <n v="1385"/>
    <n v="9875.0499999999993"/>
    <n v="7.13"/>
    <n v="14639"/>
    <n v="71612.02"/>
    <x v="2"/>
    <x v="5"/>
    <n v="4.8918655645877456"/>
    <s v="Product2"/>
    <x v="2"/>
    <s v="Decline Year"/>
  </r>
  <r>
    <n v="4498"/>
    <d v="2022-10-22T00:00:00"/>
    <x v="12"/>
    <x v="4"/>
    <x v="4"/>
    <n v="3633"/>
    <n v="11516.61"/>
    <n v="3.17"/>
    <n v="3888"/>
    <n v="24649.919999999998"/>
    <n v="6.34"/>
    <n v="5892"/>
    <n v="31934.639999999999"/>
    <n v="5.42"/>
    <n v="1478"/>
    <n v="10538.14"/>
    <n v="7.13"/>
    <n v="14891"/>
    <n v="78639.31"/>
    <x v="2"/>
    <x v="6"/>
    <n v="5.2809959035659118"/>
    <s v="Product3"/>
    <x v="2"/>
    <s v="Decline Year"/>
  </r>
  <r>
    <n v="4499"/>
    <d v="2022-10-23T00:00:00"/>
    <x v="12"/>
    <x v="4"/>
    <x v="4"/>
    <n v="6742"/>
    <n v="21372.14"/>
    <n v="3.17"/>
    <n v="1574"/>
    <n v="9979.16"/>
    <n v="6.34"/>
    <n v="1558"/>
    <n v="8444.36"/>
    <n v="5.4200000000000008"/>
    <n v="873"/>
    <n v="6224.49"/>
    <n v="7.13"/>
    <n v="10747"/>
    <n v="46020.15"/>
    <x v="2"/>
    <x v="0"/>
    <n v="4.2821392016376665"/>
    <s v="Product1"/>
    <x v="0"/>
    <s v="Decline Year"/>
  </r>
  <r>
    <n v="4500"/>
    <d v="2022-10-24T00:00:00"/>
    <x v="12"/>
    <x v="4"/>
    <x v="4"/>
    <n v="6353"/>
    <n v="20139.009999999998"/>
    <n v="3.17"/>
    <n v="3896"/>
    <n v="24700.639999999999"/>
    <n v="6.34"/>
    <n v="4084"/>
    <n v="22135.279999999999"/>
    <n v="5.42"/>
    <n v="726"/>
    <n v="5176.38"/>
    <n v="7.13"/>
    <n v="15059"/>
    <n v="72151.31"/>
    <x v="2"/>
    <x v="1"/>
    <n v="4.7912417823228637"/>
    <s v="Product2"/>
    <x v="2"/>
    <s v="Decline Year"/>
  </r>
  <r>
    <n v="4501"/>
    <d v="2022-10-25T00:00:00"/>
    <x v="12"/>
    <x v="4"/>
    <x v="4"/>
    <n v="5682"/>
    <n v="18011.939999999999"/>
    <n v="3.17"/>
    <n v="3434"/>
    <n v="21771.56"/>
    <n v="6.3400000000000007"/>
    <n v="1260"/>
    <n v="6829.2"/>
    <n v="5.42"/>
    <n v="251"/>
    <n v="1789.63"/>
    <n v="7.1300000000000008"/>
    <n v="10627"/>
    <n v="48402.33"/>
    <x v="2"/>
    <x v="2"/>
    <n v="4.5546560647407546"/>
    <s v="Product2"/>
    <x v="0"/>
    <s v="Decline Year"/>
  </r>
  <r>
    <n v="4502"/>
    <d v="2022-10-26T00:00:00"/>
    <x v="12"/>
    <x v="4"/>
    <x v="4"/>
    <n v="3555"/>
    <n v="11269.35"/>
    <n v="3.17"/>
    <n v="2370"/>
    <n v="15025.8"/>
    <n v="6.34"/>
    <n v="3803"/>
    <n v="20612.259999999998"/>
    <n v="5.42"/>
    <n v="1616"/>
    <n v="11522.08"/>
    <n v="7.13"/>
    <n v="11344"/>
    <n v="58429.49"/>
    <x v="2"/>
    <x v="3"/>
    <n v="5.1506955218617767"/>
    <s v="Product3"/>
    <x v="0"/>
    <s v="Decline Year"/>
  </r>
  <r>
    <n v="4503"/>
    <d v="2022-10-27T00:00:00"/>
    <x v="12"/>
    <x v="4"/>
    <x v="4"/>
    <n v="5948"/>
    <n v="18855.16"/>
    <n v="3.17"/>
    <n v="3764"/>
    <n v="23863.759999999998"/>
    <n v="6.34"/>
    <n v="2315"/>
    <n v="12547.3"/>
    <n v="5.42"/>
    <n v="440"/>
    <n v="3137.2"/>
    <n v="7.13"/>
    <n v="12467"/>
    <n v="58403.42"/>
    <x v="2"/>
    <x v="4"/>
    <n v="4.6846410523782787"/>
    <s v="Product2"/>
    <x v="0"/>
    <s v="Decline Year"/>
  </r>
  <r>
    <n v="4504"/>
    <d v="2022-10-28T00:00:00"/>
    <x v="12"/>
    <x v="4"/>
    <x v="4"/>
    <n v="3869"/>
    <n v="12264.73"/>
    <n v="3.17"/>
    <n v="3749"/>
    <n v="23768.66"/>
    <n v="6.34"/>
    <n v="2715"/>
    <n v="14715.3"/>
    <n v="5.42"/>
    <n v="835"/>
    <n v="5953.55"/>
    <n v="7.13"/>
    <n v="11168"/>
    <n v="56702.239999999998"/>
    <x v="2"/>
    <x v="5"/>
    <n v="5.0772063037249282"/>
    <s v="Product2"/>
    <x v="0"/>
    <s v="Decline Year"/>
  </r>
  <r>
    <n v="4505"/>
    <d v="2022-10-29T00:00:00"/>
    <x v="12"/>
    <x v="4"/>
    <x v="4"/>
    <n v="1635"/>
    <n v="5182.95"/>
    <n v="3.17"/>
    <n v="2640"/>
    <n v="16737.599999999999"/>
    <n v="6.34"/>
    <n v="4529"/>
    <n v="24547.18"/>
    <n v="5.42"/>
    <n v="1818"/>
    <n v="12962.34"/>
    <n v="7.13"/>
    <n v="10622"/>
    <n v="59430.07"/>
    <x v="2"/>
    <x v="6"/>
    <n v="5.5949981171154208"/>
    <s v="Product3"/>
    <x v="0"/>
    <s v="Decline Year"/>
  </r>
  <r>
    <n v="4506"/>
    <d v="2022-10-30T00:00:00"/>
    <x v="12"/>
    <x v="4"/>
    <x v="4"/>
    <n v="521"/>
    <n v="1651.57"/>
    <n v="3.17"/>
    <n v="2015"/>
    <n v="12775.1"/>
    <n v="6.34"/>
    <n v="314"/>
    <n v="1701.88"/>
    <n v="5.42"/>
    <n v="1936"/>
    <n v="13803.68"/>
    <n v="7.13"/>
    <n v="4786"/>
    <n v="29932.23"/>
    <x v="2"/>
    <x v="0"/>
    <n v="6.254122440451316"/>
    <s v="Product4"/>
    <x v="1"/>
    <s v="Decline Year"/>
  </r>
  <r>
    <n v="4507"/>
    <d v="2022-11-01T00:00:00"/>
    <x v="12"/>
    <x v="5"/>
    <x v="5"/>
    <n v="6152"/>
    <n v="19501.84"/>
    <n v="3.17"/>
    <n v="1581"/>
    <n v="10023.540000000001"/>
    <n v="6.3400000000000007"/>
    <n v="2071"/>
    <n v="11224.82"/>
    <n v="5.42"/>
    <n v="342"/>
    <n v="2438.46"/>
    <n v="7.13"/>
    <n v="10146"/>
    <n v="43188.66"/>
    <x v="2"/>
    <x v="2"/>
    <n v="4.2567179183914847"/>
    <s v="Product1"/>
    <x v="0"/>
    <s v="Decline Year"/>
  </r>
  <r>
    <n v="4508"/>
    <d v="2022-11-02T00:00:00"/>
    <x v="12"/>
    <x v="5"/>
    <x v="5"/>
    <n v="3010"/>
    <n v="9541.7000000000007"/>
    <n v="3.17"/>
    <n v="3113"/>
    <n v="19736.419999999998"/>
    <n v="6.34"/>
    <n v="2963"/>
    <n v="16059.46"/>
    <n v="5.42"/>
    <n v="350"/>
    <n v="2495.5"/>
    <n v="7.13"/>
    <n v="9436"/>
    <n v="47833.08"/>
    <x v="2"/>
    <x v="3"/>
    <n v="5.0692115303094534"/>
    <s v="Product2"/>
    <x v="0"/>
    <s v="Decline Year"/>
  </r>
  <r>
    <n v="4509"/>
    <d v="2022-11-03T00:00:00"/>
    <x v="12"/>
    <x v="5"/>
    <x v="5"/>
    <n v="1864"/>
    <n v="5908.88"/>
    <n v="3.17"/>
    <n v="2034"/>
    <n v="12895.56"/>
    <n v="6.34"/>
    <n v="4096"/>
    <n v="22200.32"/>
    <n v="5.42"/>
    <n v="925"/>
    <n v="6595.25"/>
    <n v="7.13"/>
    <n v="8919"/>
    <n v="47600.01"/>
    <x v="2"/>
    <x v="4"/>
    <n v="5.3369223007063571"/>
    <s v="Product3"/>
    <x v="0"/>
    <s v="Decline Year"/>
  </r>
  <r>
    <n v="4510"/>
    <d v="2022-11-04T00:00:00"/>
    <x v="12"/>
    <x v="5"/>
    <x v="5"/>
    <n v="3628"/>
    <n v="11500.76"/>
    <n v="3.17"/>
    <n v="2067"/>
    <n v="13104.78"/>
    <n v="6.3400000000000007"/>
    <n v="4410"/>
    <n v="23902.2"/>
    <n v="5.42"/>
    <n v="1811"/>
    <n v="12912.43"/>
    <n v="7.13"/>
    <n v="11916"/>
    <n v="61420.17"/>
    <x v="2"/>
    <x v="5"/>
    <n v="5.1544284994964755"/>
    <s v="Product3"/>
    <x v="0"/>
    <s v="Decline Year"/>
  </r>
  <r>
    <n v="4511"/>
    <d v="2022-11-05T00:00:00"/>
    <x v="12"/>
    <x v="5"/>
    <x v="5"/>
    <n v="3807"/>
    <n v="12068.19"/>
    <n v="3.17"/>
    <n v="1661"/>
    <n v="10530.74"/>
    <n v="6.34"/>
    <n v="4586"/>
    <n v="24856.12"/>
    <n v="5.42"/>
    <n v="847"/>
    <n v="6039.11"/>
    <n v="7.13"/>
    <n v="10901"/>
    <n v="53494.16"/>
    <x v="2"/>
    <x v="6"/>
    <n v="4.907270892578663"/>
    <s v="Product3"/>
    <x v="0"/>
    <s v="Decline Year"/>
  </r>
  <r>
    <n v="4512"/>
    <d v="2022-11-06T00:00:00"/>
    <x v="12"/>
    <x v="5"/>
    <x v="5"/>
    <n v="6699"/>
    <n v="21235.83"/>
    <n v="3.17"/>
    <n v="1952"/>
    <n v="12375.68"/>
    <n v="6.34"/>
    <n v="3497"/>
    <n v="18953.740000000002"/>
    <n v="5.4200000000000008"/>
    <n v="1152"/>
    <n v="8213.76"/>
    <n v="7.13"/>
    <n v="13300"/>
    <n v="60779.01"/>
    <x v="2"/>
    <x v="0"/>
    <n v="4.5698503759398497"/>
    <s v="Product1"/>
    <x v="0"/>
    <s v="Decline Year"/>
  </r>
  <r>
    <n v="4513"/>
    <d v="2022-11-07T00:00:00"/>
    <x v="12"/>
    <x v="5"/>
    <x v="5"/>
    <n v="6427"/>
    <n v="20373.59"/>
    <n v="3.17"/>
    <n v="3727"/>
    <n v="23629.18"/>
    <n v="6.34"/>
    <n v="3147"/>
    <n v="17056.740000000002"/>
    <n v="5.4200000000000008"/>
    <n v="1551"/>
    <n v="11058.63"/>
    <n v="7.13"/>
    <n v="14852"/>
    <n v="72118.14"/>
    <x v="2"/>
    <x v="1"/>
    <n v="4.855786426070563"/>
    <s v="Product2"/>
    <x v="2"/>
    <s v="Decline Year"/>
  </r>
  <r>
    <n v="4514"/>
    <d v="2022-11-08T00:00:00"/>
    <x v="12"/>
    <x v="5"/>
    <x v="5"/>
    <n v="2372"/>
    <n v="7519.24"/>
    <n v="3.17"/>
    <n v="2721"/>
    <n v="17251.14"/>
    <n v="6.34"/>
    <n v="730"/>
    <n v="3956.6"/>
    <n v="5.42"/>
    <n v="2000"/>
    <n v="14260"/>
    <n v="7.13"/>
    <n v="7823"/>
    <n v="42986.98"/>
    <x v="2"/>
    <x v="2"/>
    <n v="5.4949482295794461"/>
    <s v="Product2"/>
    <x v="0"/>
    <s v="Decline Year"/>
  </r>
  <r>
    <n v="4515"/>
    <d v="2022-11-09T00:00:00"/>
    <x v="12"/>
    <x v="5"/>
    <x v="5"/>
    <n v="992"/>
    <n v="3144.64"/>
    <n v="3.17"/>
    <n v="604"/>
    <n v="3829.36"/>
    <n v="6.34"/>
    <n v="1358"/>
    <n v="7360.36"/>
    <n v="5.42"/>
    <n v="1563"/>
    <n v="11144.19"/>
    <n v="7.13"/>
    <n v="4517"/>
    <n v="25478.55"/>
    <x v="2"/>
    <x v="3"/>
    <n v="5.6405911002878018"/>
    <s v="Product4"/>
    <x v="1"/>
    <s v="Decline Year"/>
  </r>
  <r>
    <n v="4516"/>
    <d v="2022-11-10T00:00:00"/>
    <x v="12"/>
    <x v="5"/>
    <x v="5"/>
    <n v="5498"/>
    <n v="17428.66"/>
    <n v="3.17"/>
    <n v="2385"/>
    <n v="15120.9"/>
    <n v="6.34"/>
    <n v="5817"/>
    <n v="31528.14"/>
    <n v="5.42"/>
    <n v="1578"/>
    <n v="11251.14"/>
    <n v="7.13"/>
    <n v="15278"/>
    <n v="75328.84"/>
    <x v="2"/>
    <x v="4"/>
    <n v="4.9305432648252383"/>
    <s v="Product3"/>
    <x v="2"/>
    <s v="Decline Year"/>
  </r>
  <r>
    <n v="4517"/>
    <d v="2022-11-11T00:00:00"/>
    <x v="12"/>
    <x v="5"/>
    <x v="5"/>
    <n v="2679"/>
    <n v="8492.43"/>
    <n v="3.17"/>
    <n v="315"/>
    <n v="1997.1"/>
    <n v="6.34"/>
    <n v="5018"/>
    <n v="27197.56"/>
    <n v="5.42"/>
    <n v="445"/>
    <n v="3172.85"/>
    <n v="7.13"/>
    <n v="8457"/>
    <n v="40859.94"/>
    <x v="2"/>
    <x v="5"/>
    <n v="4.8314934373891454"/>
    <s v="Product3"/>
    <x v="0"/>
    <s v="Decline Year"/>
  </r>
  <r>
    <n v="4518"/>
    <d v="2022-11-12T00:00:00"/>
    <x v="12"/>
    <x v="5"/>
    <x v="5"/>
    <n v="6778"/>
    <n v="21486.26"/>
    <n v="3.17"/>
    <n v="2517"/>
    <n v="15957.78"/>
    <n v="6.34"/>
    <n v="2047"/>
    <n v="11094.74"/>
    <n v="5.42"/>
    <n v="1358"/>
    <n v="9682.5400000000009"/>
    <n v="7.1300000000000008"/>
    <n v="12700"/>
    <n v="58221.32"/>
    <x v="2"/>
    <x v="6"/>
    <n v="4.5843559055118108"/>
    <s v="Product1"/>
    <x v="0"/>
    <s v="Decline Year"/>
  </r>
  <r>
    <n v="4519"/>
    <d v="2022-11-13T00:00:00"/>
    <x v="12"/>
    <x v="5"/>
    <x v="5"/>
    <n v="6695"/>
    <n v="21223.15"/>
    <n v="3.17"/>
    <n v="3607"/>
    <n v="22868.38"/>
    <n v="6.34"/>
    <n v="1367"/>
    <n v="7409.14"/>
    <n v="5.42"/>
    <n v="1342"/>
    <n v="9568.4599999999991"/>
    <n v="7.129999999999999"/>
    <n v="13011"/>
    <n v="61069.13"/>
    <x v="2"/>
    <x v="0"/>
    <n v="4.693653831373453"/>
    <s v="Product2"/>
    <x v="0"/>
    <s v="Decline Year"/>
  </r>
  <r>
    <n v="4520"/>
    <d v="2022-11-14T00:00:00"/>
    <x v="12"/>
    <x v="5"/>
    <x v="5"/>
    <n v="5194"/>
    <n v="16464.98"/>
    <n v="3.17"/>
    <n v="603"/>
    <n v="3823.02"/>
    <n v="6.34"/>
    <n v="2286"/>
    <n v="12390.12"/>
    <n v="5.42"/>
    <n v="1206"/>
    <n v="8598.7800000000007"/>
    <n v="7.1300000000000008"/>
    <n v="9289"/>
    <n v="41276.9"/>
    <x v="2"/>
    <x v="1"/>
    <n v="4.443632253202713"/>
    <s v="Product1"/>
    <x v="0"/>
    <s v="Decline Year"/>
  </r>
  <r>
    <n v="4521"/>
    <d v="2022-11-15T00:00:00"/>
    <x v="12"/>
    <x v="5"/>
    <x v="5"/>
    <n v="3024"/>
    <n v="9586.08"/>
    <n v="3.17"/>
    <n v="842"/>
    <n v="5338.28"/>
    <n v="6.34"/>
    <n v="5116"/>
    <n v="27728.720000000001"/>
    <n v="5.42"/>
    <n v="1589"/>
    <n v="11329.57"/>
    <n v="7.13"/>
    <n v="10571"/>
    <n v="53982.65"/>
    <x v="2"/>
    <x v="2"/>
    <n v="5.1066739192129411"/>
    <s v="Product3"/>
    <x v="0"/>
    <s v="Decline Year"/>
  </r>
  <r>
    <n v="4522"/>
    <d v="2022-11-16T00:00:00"/>
    <x v="12"/>
    <x v="5"/>
    <x v="5"/>
    <n v="4951"/>
    <n v="15694.67"/>
    <n v="3.17"/>
    <n v="729"/>
    <n v="4621.8599999999997"/>
    <n v="6.34"/>
    <n v="2510"/>
    <n v="13604.2"/>
    <n v="5.42"/>
    <n v="268"/>
    <n v="1910.84"/>
    <n v="7.13"/>
    <n v="8458"/>
    <n v="35831.57"/>
    <x v="2"/>
    <x v="3"/>
    <n v="4.236411681248522"/>
    <s v="Product1"/>
    <x v="1"/>
    <s v="Decline Year"/>
  </r>
  <r>
    <n v="4523"/>
    <d v="2022-11-17T00:00:00"/>
    <x v="12"/>
    <x v="5"/>
    <x v="5"/>
    <n v="5792"/>
    <n v="18360.64"/>
    <n v="3.17"/>
    <n v="2820"/>
    <n v="17878.8"/>
    <n v="6.34"/>
    <n v="329"/>
    <n v="1783.18"/>
    <n v="5.42"/>
    <n v="282"/>
    <n v="2010.66"/>
    <n v="7.13"/>
    <n v="9223"/>
    <n v="40033.279999999999"/>
    <x v="2"/>
    <x v="4"/>
    <n v="4.3405919982652064"/>
    <s v="Product1"/>
    <x v="0"/>
    <s v="Decline Year"/>
  </r>
  <r>
    <n v="4524"/>
    <d v="2022-11-18T00:00:00"/>
    <x v="12"/>
    <x v="5"/>
    <x v="5"/>
    <n v="1182"/>
    <n v="3746.94"/>
    <n v="3.17"/>
    <n v="1577"/>
    <n v="9998.18"/>
    <n v="6.34"/>
    <n v="4690"/>
    <n v="25419.8"/>
    <n v="5.42"/>
    <n v="1391"/>
    <n v="9917.83"/>
    <n v="7.13"/>
    <n v="8840"/>
    <n v="49082.75"/>
    <x v="2"/>
    <x v="5"/>
    <n v="5.5523472850678735"/>
    <s v="Product3"/>
    <x v="0"/>
    <s v="Decline Year"/>
  </r>
  <r>
    <n v="4525"/>
    <d v="2022-11-19T00:00:00"/>
    <x v="12"/>
    <x v="5"/>
    <x v="5"/>
    <n v="1683"/>
    <n v="5335.11"/>
    <n v="3.17"/>
    <n v="1029"/>
    <n v="6523.86"/>
    <n v="6.34"/>
    <n v="4816"/>
    <n v="26102.720000000001"/>
    <n v="5.42"/>
    <n v="544"/>
    <n v="3878.72"/>
    <n v="7.13"/>
    <n v="8072"/>
    <n v="41840.410000000003"/>
    <x v="2"/>
    <x v="6"/>
    <n v="5.1834006442021812"/>
    <s v="Product3"/>
    <x v="0"/>
    <s v="Decline Year"/>
  </r>
  <r>
    <n v="4526"/>
    <d v="2022-11-20T00:00:00"/>
    <x v="12"/>
    <x v="5"/>
    <x v="5"/>
    <n v="6327"/>
    <n v="20056.59"/>
    <n v="3.17"/>
    <n v="3494"/>
    <n v="22151.96"/>
    <n v="6.34"/>
    <n v="1354"/>
    <n v="7338.68"/>
    <n v="5.42"/>
    <n v="591"/>
    <n v="4213.83"/>
    <n v="7.13"/>
    <n v="11766"/>
    <n v="53761.06"/>
    <x v="2"/>
    <x v="0"/>
    <n v="4.5691874893761684"/>
    <s v="Product2"/>
    <x v="0"/>
    <s v="Decline Year"/>
  </r>
  <r>
    <n v="4527"/>
    <d v="2022-11-21T00:00:00"/>
    <x v="12"/>
    <x v="5"/>
    <x v="5"/>
    <n v="4028"/>
    <n v="12768.76"/>
    <n v="3.17"/>
    <n v="3725"/>
    <n v="23616.5"/>
    <n v="6.34"/>
    <n v="1087"/>
    <n v="5891.54"/>
    <n v="5.42"/>
    <n v="1638"/>
    <n v="11678.94"/>
    <n v="7.13"/>
    <n v="10478"/>
    <n v="53955.74"/>
    <x v="2"/>
    <x v="1"/>
    <n v="5.1494311891582365"/>
    <s v="Product2"/>
    <x v="0"/>
    <s v="Decline Year"/>
  </r>
  <r>
    <n v="4528"/>
    <d v="2022-11-22T00:00:00"/>
    <x v="12"/>
    <x v="5"/>
    <x v="5"/>
    <n v="7087"/>
    <n v="22465.79"/>
    <n v="3.17"/>
    <n v="1044"/>
    <n v="6618.96"/>
    <n v="6.34"/>
    <n v="5105"/>
    <n v="27669.1"/>
    <n v="5.42"/>
    <n v="1002"/>
    <n v="7144.26"/>
    <n v="7.13"/>
    <n v="14238"/>
    <n v="63898.11"/>
    <x v="2"/>
    <x v="2"/>
    <n v="4.487857142857143"/>
    <s v="Product3"/>
    <x v="0"/>
    <s v="Decline Year"/>
  </r>
  <r>
    <n v="4529"/>
    <d v="2022-11-23T00:00:00"/>
    <x v="12"/>
    <x v="5"/>
    <x v="5"/>
    <n v="6275"/>
    <n v="19891.75"/>
    <n v="3.17"/>
    <n v="1288"/>
    <n v="8165.92"/>
    <n v="6.34"/>
    <n v="2515"/>
    <n v="13631.3"/>
    <n v="5.42"/>
    <n v="1134"/>
    <n v="8085.42"/>
    <n v="7.13"/>
    <n v="11212"/>
    <n v="49774.39"/>
    <x v="2"/>
    <x v="3"/>
    <n v="4.4393854798430255"/>
    <s v="Product1"/>
    <x v="0"/>
    <s v="Decline Year"/>
  </r>
  <r>
    <n v="4530"/>
    <d v="2022-11-24T00:00:00"/>
    <x v="12"/>
    <x v="5"/>
    <x v="5"/>
    <n v="440"/>
    <n v="1394.8"/>
    <n v="3.17"/>
    <n v="3594"/>
    <n v="22785.96"/>
    <n v="6.34"/>
    <n v="1008"/>
    <n v="5463.36"/>
    <n v="5.42"/>
    <n v="1768"/>
    <n v="12605.84"/>
    <n v="7.13"/>
    <n v="6810"/>
    <n v="42249.96"/>
    <x v="2"/>
    <x v="4"/>
    <n v="6.2041057268722462"/>
    <s v="Product2"/>
    <x v="0"/>
    <s v="Decline Year"/>
  </r>
  <r>
    <n v="4531"/>
    <d v="2022-11-25T00:00:00"/>
    <x v="12"/>
    <x v="5"/>
    <x v="5"/>
    <n v="1848"/>
    <n v="5858.16"/>
    <n v="3.17"/>
    <n v="3267"/>
    <n v="20712.78"/>
    <n v="6.34"/>
    <n v="3313"/>
    <n v="17956.46"/>
    <n v="5.42"/>
    <n v="1412"/>
    <n v="10067.56"/>
    <n v="7.13"/>
    <n v="9840"/>
    <n v="54594.96"/>
    <x v="2"/>
    <x v="5"/>
    <n v="5.548268292682927"/>
    <s v="Product2"/>
    <x v="0"/>
    <s v="Decline Year"/>
  </r>
  <r>
    <n v="4532"/>
    <d v="2022-11-26T00:00:00"/>
    <x v="12"/>
    <x v="5"/>
    <x v="5"/>
    <n v="4487"/>
    <n v="14223.79"/>
    <n v="3.17"/>
    <n v="3679"/>
    <n v="23324.86"/>
    <n v="6.34"/>
    <n v="1952"/>
    <n v="10579.84"/>
    <n v="5.42"/>
    <n v="1965"/>
    <n v="14010.45"/>
    <n v="7.1300000000000008"/>
    <n v="12083"/>
    <n v="62138.94"/>
    <x v="2"/>
    <x v="6"/>
    <n v="5.1426748324091704"/>
    <s v="Product2"/>
    <x v="0"/>
    <s v="Decline Year"/>
  </r>
  <r>
    <n v="4533"/>
    <d v="2022-11-27T00:00:00"/>
    <x v="12"/>
    <x v="5"/>
    <x v="5"/>
    <n v="643"/>
    <n v="2038.31"/>
    <n v="3.17"/>
    <n v="1766"/>
    <n v="11196.44"/>
    <n v="6.34"/>
    <n v="2682"/>
    <n v="14536.44"/>
    <n v="5.42"/>
    <n v="1173"/>
    <n v="8363.49"/>
    <n v="7.13"/>
    <n v="6264"/>
    <n v="36134.68"/>
    <x v="2"/>
    <x v="0"/>
    <n v="5.7686270753512137"/>
    <s v="Product3"/>
    <x v="1"/>
    <s v="Decline Year"/>
  </r>
  <r>
    <n v="4534"/>
    <d v="2022-11-28T00:00:00"/>
    <x v="12"/>
    <x v="5"/>
    <x v="5"/>
    <n v="3226"/>
    <n v="10226.42"/>
    <n v="3.17"/>
    <n v="429"/>
    <n v="2719.86"/>
    <n v="6.34"/>
    <n v="752"/>
    <n v="4075.84"/>
    <n v="5.42"/>
    <n v="1438"/>
    <n v="10252.94"/>
    <n v="7.1300000000000008"/>
    <n v="5845"/>
    <n v="27275.06"/>
    <x v="2"/>
    <x v="1"/>
    <n v="4.6663917878528656"/>
    <s v="Product4"/>
    <x v="1"/>
    <s v="Decline Year"/>
  </r>
  <r>
    <n v="4535"/>
    <d v="2022-11-29T00:00:00"/>
    <x v="12"/>
    <x v="5"/>
    <x v="5"/>
    <n v="6644"/>
    <n v="21061.48"/>
    <n v="3.17"/>
    <n v="3557"/>
    <n v="22551.38"/>
    <n v="6.34"/>
    <n v="555"/>
    <n v="3008.1"/>
    <n v="5.42"/>
    <n v="859"/>
    <n v="6124.67"/>
    <n v="7.13"/>
    <n v="11615"/>
    <n v="52745.63"/>
    <x v="2"/>
    <x v="2"/>
    <n v="4.5411648730090395"/>
    <s v="Product2"/>
    <x v="0"/>
    <s v="Decline Year"/>
  </r>
  <r>
    <n v="4536"/>
    <d v="2022-11-30T00:00:00"/>
    <x v="12"/>
    <x v="5"/>
    <x v="5"/>
    <n v="4874"/>
    <n v="15450.58"/>
    <n v="3.17"/>
    <n v="1077"/>
    <n v="6828.18"/>
    <n v="6.34"/>
    <n v="517"/>
    <n v="2802.14"/>
    <n v="5.42"/>
    <n v="466"/>
    <n v="3322.58"/>
    <n v="7.13"/>
    <n v="6934"/>
    <n v="28403.48"/>
    <x v="2"/>
    <x v="3"/>
    <n v="4.0962618978944327"/>
    <s v="Product1"/>
    <x v="1"/>
    <s v="Decline Year"/>
  </r>
  <r>
    <n v="4537"/>
    <d v="2022-12-01T00:00:00"/>
    <x v="12"/>
    <x v="6"/>
    <x v="6"/>
    <n v="2058"/>
    <n v="6523.86"/>
    <n v="3.17"/>
    <n v="3599"/>
    <n v="22817.66"/>
    <n v="6.34"/>
    <n v="579"/>
    <n v="3138.18"/>
    <n v="5.42"/>
    <n v="1858"/>
    <n v="13247.54"/>
    <n v="7.1300000000000008"/>
    <n v="8094"/>
    <n v="45727.24"/>
    <x v="2"/>
    <x v="4"/>
    <n v="5.6495231035334816"/>
    <s v="Product2"/>
    <x v="0"/>
    <s v="Decline Year"/>
  </r>
  <r>
    <n v="4538"/>
    <d v="2022-12-02T00:00:00"/>
    <x v="12"/>
    <x v="6"/>
    <x v="6"/>
    <n v="4486"/>
    <n v="14220.62"/>
    <n v="3.17"/>
    <n v="464"/>
    <n v="2941.76"/>
    <n v="6.3400000000000007"/>
    <n v="5381"/>
    <n v="29165.02"/>
    <n v="5.42"/>
    <n v="671"/>
    <n v="4784.2299999999996"/>
    <n v="7.129999999999999"/>
    <n v="11002"/>
    <n v="51111.63"/>
    <x v="2"/>
    <x v="5"/>
    <n v="4.6456671514270127"/>
    <s v="Product3"/>
    <x v="0"/>
    <s v="Decline Year"/>
  </r>
  <r>
    <n v="4539"/>
    <d v="2022-12-03T00:00:00"/>
    <x v="12"/>
    <x v="6"/>
    <x v="6"/>
    <n v="2969"/>
    <n v="9411.73"/>
    <n v="3.17"/>
    <n v="3833"/>
    <n v="24301.22"/>
    <n v="6.3400000000000007"/>
    <n v="374"/>
    <n v="2027.08"/>
    <n v="5.42"/>
    <n v="1261"/>
    <n v="8990.93"/>
    <n v="7.13"/>
    <n v="8437"/>
    <n v="44730.96"/>
    <x v="2"/>
    <x v="6"/>
    <n v="5.3017612895578994"/>
    <s v="Product2"/>
    <x v="0"/>
    <s v="Decline Year"/>
  </r>
  <r>
    <n v="4540"/>
    <d v="2022-12-04T00:00:00"/>
    <x v="12"/>
    <x v="6"/>
    <x v="6"/>
    <n v="4930"/>
    <n v="15628.1"/>
    <n v="3.17"/>
    <n v="3114"/>
    <n v="19742.759999999998"/>
    <n v="6.34"/>
    <n v="2993"/>
    <n v="16222.06"/>
    <n v="5.42"/>
    <n v="582"/>
    <n v="4149.66"/>
    <n v="7.13"/>
    <n v="11619"/>
    <n v="55742.58"/>
    <x v="2"/>
    <x v="0"/>
    <n v="4.7975367931835784"/>
    <s v="Product2"/>
    <x v="0"/>
    <s v="Decline Year"/>
  </r>
  <r>
    <n v="4541"/>
    <d v="2022-12-05T00:00:00"/>
    <x v="12"/>
    <x v="6"/>
    <x v="6"/>
    <n v="265"/>
    <n v="840.05"/>
    <n v="3.17"/>
    <n v="3937"/>
    <n v="24960.58"/>
    <n v="6.3400000000000007"/>
    <n v="5565"/>
    <n v="30162.3"/>
    <n v="5.42"/>
    <n v="549"/>
    <n v="3914.37"/>
    <n v="7.13"/>
    <n v="10316"/>
    <n v="59877.3"/>
    <x v="2"/>
    <x v="1"/>
    <n v="5.8043136874757657"/>
    <s v="Product3"/>
    <x v="0"/>
    <s v="Decline Year"/>
  </r>
  <r>
    <n v="4542"/>
    <d v="2022-12-06T00:00:00"/>
    <x v="12"/>
    <x v="6"/>
    <x v="6"/>
    <n v="2787"/>
    <n v="8834.7900000000009"/>
    <n v="3.17"/>
    <n v="1424"/>
    <n v="9028.16"/>
    <n v="6.34"/>
    <n v="5976"/>
    <n v="32389.919999999998"/>
    <n v="5.42"/>
    <n v="1718"/>
    <n v="12249.34"/>
    <n v="7.13"/>
    <n v="11905"/>
    <n v="62502.21"/>
    <x v="2"/>
    <x v="2"/>
    <n v="5.2500806383872325"/>
    <s v="Product3"/>
    <x v="0"/>
    <s v="Decline Year"/>
  </r>
  <r>
    <n v="4543"/>
    <d v="2022-12-07T00:00:00"/>
    <x v="12"/>
    <x v="6"/>
    <x v="6"/>
    <n v="474"/>
    <n v="1502.58"/>
    <n v="3.17"/>
    <n v="2509"/>
    <n v="15907.06"/>
    <n v="6.34"/>
    <n v="5633"/>
    <n v="30530.86"/>
    <n v="5.42"/>
    <n v="696"/>
    <n v="4962.4799999999996"/>
    <n v="7.129999999999999"/>
    <n v="9312"/>
    <n v="52902.98"/>
    <x v="2"/>
    <x v="3"/>
    <n v="5.6811619415807559"/>
    <s v="Product3"/>
    <x v="0"/>
    <s v="Decline Year"/>
  </r>
  <r>
    <n v="4544"/>
    <d v="2022-12-08T00:00:00"/>
    <x v="12"/>
    <x v="6"/>
    <x v="6"/>
    <n v="881"/>
    <n v="2792.77"/>
    <n v="3.17"/>
    <n v="2110"/>
    <n v="13377.4"/>
    <n v="6.34"/>
    <n v="5694"/>
    <n v="30861.48"/>
    <n v="5.42"/>
    <n v="446"/>
    <n v="3179.98"/>
    <n v="7.13"/>
    <n v="9131"/>
    <n v="50211.63"/>
    <x v="2"/>
    <x v="4"/>
    <n v="5.4990285839448028"/>
    <s v="Product3"/>
    <x v="0"/>
    <s v="Decline Year"/>
  </r>
  <r>
    <n v="4545"/>
    <d v="2022-12-09T00:00:00"/>
    <x v="12"/>
    <x v="6"/>
    <x v="6"/>
    <n v="6344"/>
    <n v="20110.48"/>
    <n v="3.17"/>
    <n v="400"/>
    <n v="2536"/>
    <n v="6.34"/>
    <n v="3993"/>
    <n v="21642.06"/>
    <n v="5.42"/>
    <n v="1194"/>
    <n v="8513.2199999999993"/>
    <n v="7.13"/>
    <n v="11931"/>
    <n v="52801.760000000002"/>
    <x v="2"/>
    <x v="5"/>
    <n v="4.4255938311960437"/>
    <s v="Product3"/>
    <x v="0"/>
    <s v="Decline Year"/>
  </r>
  <r>
    <n v="4546"/>
    <d v="2022-12-10T00:00:00"/>
    <x v="12"/>
    <x v="6"/>
    <x v="6"/>
    <n v="6202"/>
    <n v="19660.34"/>
    <n v="3.17"/>
    <n v="2979"/>
    <n v="18886.86"/>
    <n v="6.34"/>
    <n v="5987"/>
    <n v="32449.54"/>
    <n v="5.42"/>
    <n v="1109"/>
    <n v="7907.17"/>
    <n v="7.13"/>
    <n v="16277"/>
    <n v="78903.91"/>
    <x v="2"/>
    <x v="6"/>
    <n v="4.8475708054309763"/>
    <s v="Product3"/>
    <x v="2"/>
    <s v="Decline Year"/>
  </r>
  <r>
    <n v="4547"/>
    <d v="2022-12-11T00:00:00"/>
    <x v="12"/>
    <x v="6"/>
    <x v="6"/>
    <n v="3219"/>
    <n v="10204.23"/>
    <n v="3.17"/>
    <n v="1157"/>
    <n v="7335.38"/>
    <n v="6.34"/>
    <n v="1341"/>
    <n v="7268.22"/>
    <n v="5.42"/>
    <n v="587"/>
    <n v="4185.3100000000004"/>
    <n v="7.1300000000000008"/>
    <n v="6304"/>
    <n v="28993.14"/>
    <x v="2"/>
    <x v="0"/>
    <n v="4.5991656091370556"/>
    <s v="Product1"/>
    <x v="1"/>
    <s v="Decline Year"/>
  </r>
  <r>
    <n v="4548"/>
    <d v="2022-12-12T00:00:00"/>
    <x v="12"/>
    <x v="6"/>
    <x v="6"/>
    <n v="3896"/>
    <n v="12350.32"/>
    <n v="3.17"/>
    <n v="1453"/>
    <n v="9212.02"/>
    <n v="6.34"/>
    <n v="3597"/>
    <n v="19495.740000000002"/>
    <n v="5.4200000000000008"/>
    <n v="353"/>
    <n v="2516.89"/>
    <n v="7.13"/>
    <n v="9299"/>
    <n v="43574.97"/>
    <x v="2"/>
    <x v="1"/>
    <n v="4.6859845144639207"/>
    <s v="Product3"/>
    <x v="0"/>
    <s v="Decline Year"/>
  </r>
  <r>
    <n v="4549"/>
    <d v="2022-12-13T00:00:00"/>
    <x v="12"/>
    <x v="6"/>
    <x v="6"/>
    <n v="1845"/>
    <n v="5848.65"/>
    <n v="3.17"/>
    <n v="1114"/>
    <n v="7062.76"/>
    <n v="6.34"/>
    <n v="2177"/>
    <n v="11799.34"/>
    <n v="5.42"/>
    <n v="1110"/>
    <n v="7914.3"/>
    <n v="7.13"/>
    <n v="6246"/>
    <n v="32625.05"/>
    <x v="2"/>
    <x v="2"/>
    <n v="5.2233509446045465"/>
    <s v="Product3"/>
    <x v="1"/>
    <s v="Decline Year"/>
  </r>
  <r>
    <n v="4550"/>
    <d v="2022-12-14T00:00:00"/>
    <x v="12"/>
    <x v="6"/>
    <x v="6"/>
    <n v="7472"/>
    <n v="23686.240000000002"/>
    <n v="3.17"/>
    <n v="1202"/>
    <n v="7620.68"/>
    <n v="6.34"/>
    <n v="3714"/>
    <n v="20129.88"/>
    <n v="5.42"/>
    <n v="688"/>
    <n v="4905.4399999999996"/>
    <n v="7.129999999999999"/>
    <n v="13076"/>
    <n v="56342.239999999998"/>
    <x v="2"/>
    <x v="3"/>
    <n v="4.3088283878862033"/>
    <s v="Product1"/>
    <x v="0"/>
    <s v="Decline Year"/>
  </r>
  <r>
    <n v="4551"/>
    <d v="2022-12-15T00:00:00"/>
    <x v="12"/>
    <x v="6"/>
    <x v="6"/>
    <n v="7662"/>
    <n v="24288.54"/>
    <n v="3.17"/>
    <n v="3681"/>
    <n v="23337.54"/>
    <n v="6.34"/>
    <n v="4049"/>
    <n v="21945.58"/>
    <n v="5.4200000000000008"/>
    <n v="1096"/>
    <n v="7814.48"/>
    <n v="7.13"/>
    <n v="16488"/>
    <n v="77386.14"/>
    <x v="2"/>
    <x v="4"/>
    <n v="4.6934825327510916"/>
    <s v="Product1"/>
    <x v="2"/>
    <s v="Decline Year"/>
  </r>
  <r>
    <n v="4552"/>
    <d v="2022-12-16T00:00:00"/>
    <x v="12"/>
    <x v="6"/>
    <x v="6"/>
    <n v="5163"/>
    <n v="16366.71"/>
    <n v="3.17"/>
    <n v="536"/>
    <n v="3398.24"/>
    <n v="6.34"/>
    <n v="5814"/>
    <n v="31511.88"/>
    <n v="5.42"/>
    <n v="598"/>
    <n v="4263.74"/>
    <n v="7.13"/>
    <n v="12111"/>
    <n v="55540.57"/>
    <x v="2"/>
    <x v="5"/>
    <n v="4.5859606968871276"/>
    <s v="Product3"/>
    <x v="0"/>
    <s v="Decline Year"/>
  </r>
  <r>
    <n v="4553"/>
    <d v="2022-12-17T00:00:00"/>
    <x v="12"/>
    <x v="6"/>
    <x v="6"/>
    <n v="5062"/>
    <n v="16046.54"/>
    <n v="3.17"/>
    <n v="1515"/>
    <n v="9605.1"/>
    <n v="6.34"/>
    <n v="5766"/>
    <n v="31251.72"/>
    <n v="5.42"/>
    <n v="1062"/>
    <n v="7572.06"/>
    <n v="7.1300000000000008"/>
    <n v="13405"/>
    <n v="64475.42"/>
    <x v="2"/>
    <x v="6"/>
    <n v="4.8098038045505405"/>
    <s v="Product3"/>
    <x v="0"/>
    <s v="Decline Year"/>
  </r>
  <r>
    <n v="4554"/>
    <d v="2022-12-18T00:00:00"/>
    <x v="12"/>
    <x v="6"/>
    <x v="6"/>
    <n v="7109"/>
    <n v="22535.53"/>
    <n v="3.17"/>
    <n v="3633"/>
    <n v="23033.22"/>
    <n v="6.3400000000000007"/>
    <n v="5333"/>
    <n v="28904.86"/>
    <n v="5.42"/>
    <n v="1131"/>
    <n v="8064.03"/>
    <n v="7.13"/>
    <n v="17206"/>
    <n v="82537.64"/>
    <x v="2"/>
    <x v="0"/>
    <n v="4.7970266186214108"/>
    <s v="Product3"/>
    <x v="2"/>
    <s v="Decline Year"/>
  </r>
  <r>
    <n v="4555"/>
    <d v="2022-12-19T00:00:00"/>
    <x v="12"/>
    <x v="6"/>
    <x v="6"/>
    <n v="680"/>
    <n v="2155.6"/>
    <n v="3.17"/>
    <n v="3941"/>
    <n v="24985.94"/>
    <n v="6.34"/>
    <n v="4631"/>
    <n v="25100.02"/>
    <n v="5.42"/>
    <n v="1516"/>
    <n v="10809.08"/>
    <n v="7.13"/>
    <n v="10768"/>
    <n v="63050.64"/>
    <x v="2"/>
    <x v="1"/>
    <n v="5.8553714710252596"/>
    <s v="Product3"/>
    <x v="0"/>
    <s v="Decline Year"/>
  </r>
  <r>
    <n v="4556"/>
    <d v="2022-12-20T00:00:00"/>
    <x v="12"/>
    <x v="6"/>
    <x v="6"/>
    <n v="2654"/>
    <n v="8413.18"/>
    <n v="3.17"/>
    <n v="925"/>
    <n v="5864.5"/>
    <n v="6.34"/>
    <n v="5895"/>
    <n v="31950.9"/>
    <n v="5.42"/>
    <n v="1161"/>
    <n v="8277.93"/>
    <n v="7.13"/>
    <n v="10635"/>
    <n v="54506.51"/>
    <x v="2"/>
    <x v="2"/>
    <n v="5.1252007522331926"/>
    <s v="Product3"/>
    <x v="0"/>
    <s v="Decline Year"/>
  </r>
  <r>
    <n v="4557"/>
    <d v="2022-12-21T00:00:00"/>
    <x v="12"/>
    <x v="6"/>
    <x v="6"/>
    <n v="7994"/>
    <n v="25340.98"/>
    <n v="3.17"/>
    <n v="3128"/>
    <n v="19831.52"/>
    <n v="6.34"/>
    <n v="1262"/>
    <n v="6840.04"/>
    <n v="5.42"/>
    <n v="1165"/>
    <n v="8306.4500000000007"/>
    <n v="7.1300000000000008"/>
    <n v="13549"/>
    <n v="60318.99"/>
    <x v="2"/>
    <x v="3"/>
    <n v="4.4519145324378178"/>
    <s v="Product1"/>
    <x v="0"/>
    <s v="Decline Year"/>
  </r>
  <r>
    <n v="4558"/>
    <d v="2022-12-22T00:00:00"/>
    <x v="12"/>
    <x v="6"/>
    <x v="6"/>
    <n v="4873"/>
    <n v="15447.41"/>
    <n v="3.17"/>
    <n v="764"/>
    <n v="4843.76"/>
    <n v="6.34"/>
    <n v="2203"/>
    <n v="11940.26"/>
    <n v="5.42"/>
    <n v="1151"/>
    <n v="8206.6299999999992"/>
    <n v="7.129999999999999"/>
    <n v="8991"/>
    <n v="40438.06"/>
    <x v="2"/>
    <x v="4"/>
    <n v="4.4976153931709488"/>
    <s v="Product1"/>
    <x v="0"/>
    <s v="Decline Year"/>
  </r>
  <r>
    <n v="4559"/>
    <d v="2022-12-23T00:00:00"/>
    <x v="12"/>
    <x v="6"/>
    <x v="6"/>
    <n v="2230"/>
    <n v="7069.1"/>
    <n v="3.17"/>
    <n v="3698"/>
    <n v="23445.32"/>
    <n v="6.34"/>
    <n v="4208"/>
    <n v="22807.360000000001"/>
    <n v="5.42"/>
    <n v="1198"/>
    <n v="8541.74"/>
    <n v="7.13"/>
    <n v="11334"/>
    <n v="61863.519999999997"/>
    <x v="2"/>
    <x v="5"/>
    <n v="5.4582248103052757"/>
    <s v="Product2"/>
    <x v="0"/>
    <s v="Decline Year"/>
  </r>
  <r>
    <n v="4560"/>
    <d v="2022-12-24T00:00:00"/>
    <x v="12"/>
    <x v="6"/>
    <x v="6"/>
    <n v="1927"/>
    <n v="6108.59"/>
    <n v="3.17"/>
    <n v="642"/>
    <n v="4070.28"/>
    <n v="6.3400000000000007"/>
    <n v="2643"/>
    <n v="14325.06"/>
    <n v="5.42"/>
    <n v="659"/>
    <n v="4698.67"/>
    <n v="7.13"/>
    <n v="5871"/>
    <n v="29202.6"/>
    <x v="2"/>
    <x v="6"/>
    <n v="4.9740419008686763"/>
    <s v="Product3"/>
    <x v="1"/>
    <s v="Decline Year"/>
  </r>
  <r>
    <n v="4561"/>
    <d v="2022-12-25T00:00:00"/>
    <x v="12"/>
    <x v="6"/>
    <x v="6"/>
    <n v="456"/>
    <n v="1445.52"/>
    <n v="3.17"/>
    <n v="2530"/>
    <n v="16040.2"/>
    <n v="6.34"/>
    <n v="3333"/>
    <n v="18064.86"/>
    <n v="5.42"/>
    <n v="570"/>
    <n v="4064.1"/>
    <n v="7.13"/>
    <n v="6889"/>
    <n v="39614.68"/>
    <x v="2"/>
    <x v="0"/>
    <n v="5.7504253157207144"/>
    <s v="Product3"/>
    <x v="1"/>
    <s v="Decline Year"/>
  </r>
  <r>
    <n v="4562"/>
    <d v="2022-12-26T00:00:00"/>
    <x v="12"/>
    <x v="6"/>
    <x v="6"/>
    <n v="7600"/>
    <n v="24092"/>
    <n v="3.17"/>
    <n v="662"/>
    <n v="4197.08"/>
    <n v="6.34"/>
    <n v="4510"/>
    <n v="24444.2"/>
    <n v="5.42"/>
    <n v="988"/>
    <n v="7044.44"/>
    <n v="7.13"/>
    <n v="13760"/>
    <n v="59777.72"/>
    <x v="2"/>
    <x v="1"/>
    <n v="4.3443110465116277"/>
    <s v="Product3"/>
    <x v="0"/>
    <s v="Decline Year"/>
  </r>
  <r>
    <n v="4563"/>
    <d v="2022-12-27T00:00:00"/>
    <x v="12"/>
    <x v="6"/>
    <x v="6"/>
    <n v="7114"/>
    <n v="22551.38"/>
    <n v="3.17"/>
    <n v="2948"/>
    <n v="18690.32"/>
    <n v="6.34"/>
    <n v="681"/>
    <n v="3691.02"/>
    <n v="5.42"/>
    <n v="700"/>
    <n v="4991"/>
    <n v="7.13"/>
    <n v="11443"/>
    <n v="49923.72"/>
    <x v="2"/>
    <x v="2"/>
    <n v="4.3628174429782405"/>
    <s v="Product1"/>
    <x v="0"/>
    <s v="Decline Year"/>
  </r>
  <r>
    <n v="4564"/>
    <d v="2022-12-28T00:00:00"/>
    <x v="12"/>
    <x v="6"/>
    <x v="6"/>
    <n v="7759"/>
    <n v="24596.03"/>
    <n v="3.17"/>
    <n v="356"/>
    <n v="2257.04"/>
    <n v="6.34"/>
    <n v="1834"/>
    <n v="9940.2800000000007"/>
    <n v="5.42"/>
    <n v="1142"/>
    <n v="8142.46"/>
    <n v="7.13"/>
    <n v="11091"/>
    <n v="44935.81"/>
    <x v="2"/>
    <x v="3"/>
    <n v="4.0515562167523216"/>
    <s v="Product1"/>
    <x v="0"/>
    <s v="Decline Year"/>
  </r>
  <r>
    <n v="4565"/>
    <d v="2022-12-29T00:00:00"/>
    <x v="12"/>
    <x v="6"/>
    <x v="6"/>
    <n v="6457"/>
    <n v="20468.689999999999"/>
    <n v="3.17"/>
    <n v="1851"/>
    <n v="11735.34"/>
    <n v="6.34"/>
    <n v="3369"/>
    <n v="18259.98"/>
    <n v="5.42"/>
    <n v="669"/>
    <n v="4769.97"/>
    <n v="7.1300000000000008"/>
    <n v="12346"/>
    <n v="55233.98"/>
    <x v="2"/>
    <x v="4"/>
    <n v="4.4738360602624336"/>
    <s v="Product1"/>
    <x v="0"/>
    <s v="Decline Year"/>
  </r>
  <r>
    <n v="4566"/>
    <d v="2022-12-30T00:00:00"/>
    <x v="12"/>
    <x v="6"/>
    <x v="6"/>
    <n v="7284"/>
    <n v="23090.28"/>
    <n v="3.17"/>
    <n v="1417"/>
    <n v="8983.7800000000007"/>
    <n v="6.3400000000000007"/>
    <n v="788"/>
    <n v="4270.96"/>
    <n v="5.42"/>
    <n v="1369"/>
    <n v="9760.9699999999993"/>
    <n v="7.13"/>
    <n v="10858"/>
    <n v="46105.99"/>
    <x v="2"/>
    <x v="5"/>
    <n v="4.2462691103333947"/>
    <s v="Product1"/>
    <x v="0"/>
    <s v="Decline Year"/>
  </r>
  <r>
    <n v="4567"/>
    <d v="2023-01-01T00:00:00"/>
    <x v="13"/>
    <x v="7"/>
    <x v="7"/>
    <n v="3408"/>
    <n v="10803.36"/>
    <n v="3.17"/>
    <n v="2558"/>
    <n v="16217.72"/>
    <n v="6.34"/>
    <n v="5457"/>
    <n v="29576.94"/>
    <n v="5.42"/>
    <n v="719"/>
    <n v="5126.47"/>
    <n v="7.1300000000000008"/>
    <n v="12142"/>
    <n v="61724.49"/>
    <x v="3"/>
    <x v="0"/>
    <n v="5.0835521330917475"/>
    <s v="Product3"/>
    <x v="0"/>
    <s v="Decline Year"/>
  </r>
  <r>
    <n v="4568"/>
    <d v="2023-01-02T00:00:00"/>
    <x v="13"/>
    <x v="7"/>
    <x v="7"/>
    <n v="5029"/>
    <n v="15941.93"/>
    <n v="3.17"/>
    <n v="1286"/>
    <n v="8153.24"/>
    <n v="6.34"/>
    <n v="1735"/>
    <n v="9403.7000000000007"/>
    <n v="5.4200000000000008"/>
    <n v="678"/>
    <n v="4834.1400000000003"/>
    <n v="7.1300000000000008"/>
    <n v="8728"/>
    <n v="38333.01"/>
    <x v="3"/>
    <x v="1"/>
    <n v="4.3919580659945003"/>
    <s v="Product1"/>
    <x v="1"/>
    <s v="Decline Year"/>
  </r>
  <r>
    <n v="4569"/>
    <d v="2023-01-03T00:00:00"/>
    <x v="13"/>
    <x v="7"/>
    <x v="7"/>
    <n v="1406"/>
    <n v="4457.0200000000004"/>
    <n v="3.17"/>
    <n v="899"/>
    <n v="5699.66"/>
    <n v="6.34"/>
    <n v="2027"/>
    <n v="10986.34"/>
    <n v="5.42"/>
    <n v="1702"/>
    <n v="12135.26"/>
    <n v="7.13"/>
    <n v="6034"/>
    <n v="33278.28"/>
    <x v="3"/>
    <x v="2"/>
    <n v="5.5151276102088165"/>
    <s v="Product4"/>
    <x v="1"/>
    <s v="Decline Year"/>
  </r>
  <r>
    <n v="4570"/>
    <d v="2023-01-04T00:00:00"/>
    <x v="13"/>
    <x v="7"/>
    <x v="7"/>
    <n v="5575"/>
    <n v="17672.75"/>
    <n v="3.17"/>
    <n v="1684"/>
    <n v="10676.56"/>
    <n v="6.34"/>
    <n v="2384"/>
    <n v="12921.28"/>
    <n v="5.42"/>
    <n v="1774"/>
    <n v="12648.62"/>
    <n v="7.1300000000000008"/>
    <n v="11417"/>
    <n v="53919.21"/>
    <x v="3"/>
    <x v="3"/>
    <n v="4.7227126215292987"/>
    <s v="Product1"/>
    <x v="0"/>
    <s v="Decline Year"/>
  </r>
  <r>
    <n v="4571"/>
    <d v="2023-01-05T00:00:00"/>
    <x v="13"/>
    <x v="7"/>
    <x v="7"/>
    <n v="6026"/>
    <n v="19102.419999999998"/>
    <n v="3.17"/>
    <n v="2435"/>
    <n v="15437.9"/>
    <n v="6.34"/>
    <n v="3590"/>
    <n v="19457.8"/>
    <n v="5.42"/>
    <n v="1207"/>
    <n v="8605.91"/>
    <n v="7.13"/>
    <n v="13258"/>
    <n v="62604.03"/>
    <x v="3"/>
    <x v="4"/>
    <n v="4.7219814451651834"/>
    <s v="Product3"/>
    <x v="0"/>
    <s v="Decline Year"/>
  </r>
  <r>
    <n v="4572"/>
    <d v="2023-01-06T00:00:00"/>
    <x v="13"/>
    <x v="7"/>
    <x v="7"/>
    <n v="2449"/>
    <n v="7763.33"/>
    <n v="3.17"/>
    <n v="2404"/>
    <n v="15241.36"/>
    <n v="6.34"/>
    <n v="4208"/>
    <n v="22807.360000000001"/>
    <n v="5.42"/>
    <n v="1205"/>
    <n v="8591.65"/>
    <n v="7.13"/>
    <n v="10266"/>
    <n v="54403.7"/>
    <x v="3"/>
    <x v="5"/>
    <n v="5.2994058055717899"/>
    <s v="Product3"/>
    <x v="0"/>
    <s v="Decline Year"/>
  </r>
  <r>
    <n v="4573"/>
    <d v="2023-01-07T00:00:00"/>
    <x v="13"/>
    <x v="7"/>
    <x v="7"/>
    <n v="5092"/>
    <n v="16141.64"/>
    <n v="3.17"/>
    <n v="1594"/>
    <n v="10105.959999999999"/>
    <n v="6.34"/>
    <n v="3183"/>
    <n v="17251.86"/>
    <n v="5.42"/>
    <n v="349"/>
    <n v="2488.37"/>
    <n v="7.13"/>
    <n v="10218"/>
    <n v="45987.83"/>
    <x v="3"/>
    <x v="6"/>
    <n v="4.5006684282638485"/>
    <s v="Product3"/>
    <x v="0"/>
    <s v="Decline Year"/>
  </r>
  <r>
    <n v="4574"/>
    <d v="2023-01-08T00:00:00"/>
    <x v="13"/>
    <x v="7"/>
    <x v="7"/>
    <n v="4657"/>
    <n v="14762.69"/>
    <n v="3.17"/>
    <n v="3777"/>
    <n v="23946.18"/>
    <n v="6.34"/>
    <n v="5685"/>
    <n v="30812.7"/>
    <n v="5.42"/>
    <n v="1020"/>
    <n v="7272.6"/>
    <n v="7.1300000000000008"/>
    <n v="15139"/>
    <n v="76794.17"/>
    <x v="3"/>
    <x v="0"/>
    <n v="5.0726051918885"/>
    <s v="Product3"/>
    <x v="2"/>
    <s v="Decline Year"/>
  </r>
  <r>
    <n v="4575"/>
    <d v="2023-01-09T00:00:00"/>
    <x v="13"/>
    <x v="7"/>
    <x v="7"/>
    <n v="7029"/>
    <n v="22281.93"/>
    <n v="3.17"/>
    <n v="3294"/>
    <n v="20883.96"/>
    <n v="6.34"/>
    <n v="319"/>
    <n v="1728.98"/>
    <n v="5.42"/>
    <n v="615"/>
    <n v="4384.95"/>
    <n v="7.13"/>
    <n v="11257"/>
    <n v="49279.82"/>
    <x v="3"/>
    <x v="1"/>
    <n v="4.3777045393977083"/>
    <s v="Product1"/>
    <x v="0"/>
    <s v="Decline Year"/>
  </r>
  <r>
    <n v="4576"/>
    <d v="2023-01-10T00:00:00"/>
    <x v="13"/>
    <x v="7"/>
    <x v="7"/>
    <n v="4826"/>
    <n v="15298.42"/>
    <n v="3.17"/>
    <n v="292"/>
    <n v="1851.28"/>
    <n v="6.34"/>
    <n v="5483"/>
    <n v="29717.86"/>
    <n v="5.42"/>
    <n v="926"/>
    <n v="6602.38"/>
    <n v="7.13"/>
    <n v="11527"/>
    <n v="53469.94"/>
    <x v="3"/>
    <x v="2"/>
    <n v="4.6386692114166737"/>
    <s v="Product3"/>
    <x v="0"/>
    <s v="Decline Year"/>
  </r>
  <r>
    <n v="4577"/>
    <d v="2023-01-11T00:00:00"/>
    <x v="13"/>
    <x v="7"/>
    <x v="7"/>
    <n v="3338"/>
    <n v="10581.46"/>
    <n v="3.17"/>
    <n v="2928"/>
    <n v="18563.52"/>
    <n v="6.34"/>
    <n v="4184"/>
    <n v="22677.279999999999"/>
    <n v="5.42"/>
    <n v="1698"/>
    <n v="12106.74"/>
    <n v="7.13"/>
    <n v="12148"/>
    <n v="63929"/>
    <x v="3"/>
    <x v="3"/>
    <n v="5.2625123477115574"/>
    <s v="Product3"/>
    <x v="0"/>
    <s v="Decline Year"/>
  </r>
  <r>
    <n v="4578"/>
    <d v="2023-01-12T00:00:00"/>
    <x v="13"/>
    <x v="7"/>
    <x v="7"/>
    <n v="7155"/>
    <n v="22681.35"/>
    <n v="3.17"/>
    <n v="2683"/>
    <n v="17010.22"/>
    <n v="6.3400000000000007"/>
    <n v="3618"/>
    <n v="19609.560000000001"/>
    <n v="5.42"/>
    <n v="1568"/>
    <n v="11179.84"/>
    <n v="7.13"/>
    <n v="15024"/>
    <n v="70480.97"/>
    <x v="3"/>
    <x v="4"/>
    <n v="4.6912253727369544"/>
    <s v="Product1"/>
    <x v="2"/>
    <s v="Decline Year"/>
  </r>
  <r>
    <n v="4579"/>
    <d v="2023-01-13T00:00:00"/>
    <x v="13"/>
    <x v="7"/>
    <x v="7"/>
    <n v="1932"/>
    <n v="6124.44"/>
    <n v="3.17"/>
    <n v="950"/>
    <n v="6023"/>
    <n v="6.34"/>
    <n v="4958"/>
    <n v="26872.36"/>
    <n v="5.42"/>
    <n v="1757"/>
    <n v="12527.41"/>
    <n v="7.13"/>
    <n v="9597"/>
    <n v="51547.21"/>
    <x v="3"/>
    <x v="5"/>
    <n v="5.3711795352714393"/>
    <s v="Product3"/>
    <x v="0"/>
    <s v="Decline Year"/>
  </r>
  <r>
    <n v="4580"/>
    <d v="2023-01-14T00:00:00"/>
    <x v="13"/>
    <x v="7"/>
    <x v="7"/>
    <n v="7782"/>
    <n v="24668.94"/>
    <n v="3.17"/>
    <n v="260"/>
    <n v="1648.4"/>
    <n v="6.3400000000000007"/>
    <n v="919"/>
    <n v="4980.9799999999996"/>
    <n v="5.42"/>
    <n v="1078"/>
    <n v="7686.14"/>
    <n v="7.13"/>
    <n v="10039"/>
    <n v="38984.46"/>
    <x v="3"/>
    <x v="6"/>
    <n v="3.8833011256101204"/>
    <s v="Product1"/>
    <x v="1"/>
    <s v="Decline Year"/>
  </r>
  <r>
    <n v="4581"/>
    <d v="2023-01-15T00:00:00"/>
    <x v="13"/>
    <x v="7"/>
    <x v="7"/>
    <n v="6425"/>
    <n v="20367.25"/>
    <n v="3.17"/>
    <n v="2862"/>
    <n v="18145.080000000002"/>
    <n v="6.3400000000000007"/>
    <n v="1557"/>
    <n v="8438.94"/>
    <n v="5.42"/>
    <n v="600"/>
    <n v="4278"/>
    <n v="7.13"/>
    <n v="11444"/>
    <n v="51229.27"/>
    <x v="3"/>
    <x v="0"/>
    <n v="4.4765178259349874"/>
    <s v="Product1"/>
    <x v="0"/>
    <s v="Decline Year"/>
  </r>
  <r>
    <n v="4582"/>
    <d v="2023-01-16T00:00:00"/>
    <x v="13"/>
    <x v="7"/>
    <x v="7"/>
    <n v="5962"/>
    <n v="18899.54"/>
    <n v="3.17"/>
    <n v="2794"/>
    <n v="17713.96"/>
    <n v="6.34"/>
    <n v="5631"/>
    <n v="30520.02"/>
    <n v="5.42"/>
    <n v="1553"/>
    <n v="11072.89"/>
    <n v="7.13"/>
    <n v="15940"/>
    <n v="78206.41"/>
    <x v="3"/>
    <x v="1"/>
    <n v="4.9062992471769133"/>
    <s v="Product3"/>
    <x v="2"/>
    <s v="Decline Year"/>
  </r>
  <r>
    <n v="4583"/>
    <d v="2023-01-17T00:00:00"/>
    <x v="13"/>
    <x v="7"/>
    <x v="7"/>
    <n v="4990"/>
    <n v="15818.3"/>
    <n v="3.17"/>
    <n v="2233"/>
    <n v="14157.22"/>
    <n v="6.34"/>
    <n v="893"/>
    <n v="4840.0600000000004"/>
    <n v="5.4200000000000008"/>
    <n v="1698"/>
    <n v="12106.74"/>
    <n v="7.13"/>
    <n v="9814"/>
    <n v="46922.32"/>
    <x v="3"/>
    <x v="2"/>
    <n v="4.7811616058691664"/>
    <s v="Product1"/>
    <x v="0"/>
    <s v="Decline Year"/>
  </r>
  <r>
    <n v="4584"/>
    <d v="2023-01-18T00:00:00"/>
    <x v="13"/>
    <x v="7"/>
    <x v="7"/>
    <n v="266"/>
    <n v="843.22"/>
    <n v="3.17"/>
    <n v="2482"/>
    <n v="15735.88"/>
    <n v="6.34"/>
    <n v="507"/>
    <n v="2747.94"/>
    <n v="5.42"/>
    <n v="1376"/>
    <n v="9810.8799999999992"/>
    <n v="7.129999999999999"/>
    <n v="4631"/>
    <n v="29137.919999999998"/>
    <x v="3"/>
    <x v="3"/>
    <n v="6.2919283092204701"/>
    <s v="Product2"/>
    <x v="1"/>
    <s v="Decline Year"/>
  </r>
  <r>
    <n v="4585"/>
    <d v="2023-01-19T00:00:00"/>
    <x v="13"/>
    <x v="7"/>
    <x v="7"/>
    <n v="2792"/>
    <n v="8850.64"/>
    <n v="3.17"/>
    <n v="2621"/>
    <n v="16617.14"/>
    <n v="6.34"/>
    <n v="5676"/>
    <n v="30763.919999999998"/>
    <n v="5.42"/>
    <n v="427"/>
    <n v="3044.51"/>
    <n v="7.1300000000000008"/>
    <n v="11516"/>
    <n v="59276.21"/>
    <x v="3"/>
    <x v="4"/>
    <n v="5.147291594303578"/>
    <s v="Product3"/>
    <x v="0"/>
    <s v="Decline Year"/>
  </r>
  <r>
    <n v="4586"/>
    <d v="2023-01-20T00:00:00"/>
    <x v="13"/>
    <x v="7"/>
    <x v="7"/>
    <n v="4987"/>
    <n v="15808.79"/>
    <n v="3.17"/>
    <n v="1177"/>
    <n v="7462.18"/>
    <n v="6.34"/>
    <n v="3145"/>
    <n v="17045.900000000001"/>
    <n v="5.4200000000000008"/>
    <n v="1112"/>
    <n v="7928.56"/>
    <n v="7.1300000000000008"/>
    <n v="10421"/>
    <n v="48245.43"/>
    <x v="3"/>
    <x v="5"/>
    <n v="4.6296353516936959"/>
    <s v="Product3"/>
    <x v="0"/>
    <s v="Decline Year"/>
  </r>
  <r>
    <n v="4587"/>
    <d v="2023-01-21T00:00:00"/>
    <x v="13"/>
    <x v="7"/>
    <x v="7"/>
    <n v="6896"/>
    <n v="21860.32"/>
    <n v="3.17"/>
    <n v="2799"/>
    <n v="17745.66"/>
    <n v="6.34"/>
    <n v="5724"/>
    <n v="31024.080000000002"/>
    <n v="5.42"/>
    <n v="1987"/>
    <n v="14167.31"/>
    <n v="7.13"/>
    <n v="17406"/>
    <n v="84797.37"/>
    <x v="3"/>
    <x v="6"/>
    <n v="4.8717321613236813"/>
    <s v="Product3"/>
    <x v="2"/>
    <s v="Decline Year"/>
  </r>
  <r>
    <n v="4588"/>
    <d v="2023-01-22T00:00:00"/>
    <x v="13"/>
    <x v="7"/>
    <x v="7"/>
    <n v="1238"/>
    <n v="3924.46"/>
    <n v="3.17"/>
    <n v="480"/>
    <n v="3043.2"/>
    <n v="6.34"/>
    <n v="4003"/>
    <n v="21696.26"/>
    <n v="5.42"/>
    <n v="537"/>
    <n v="3828.81"/>
    <n v="7.13"/>
    <n v="6258"/>
    <n v="32492.73"/>
    <x v="3"/>
    <x v="0"/>
    <n v="5.1921907957814"/>
    <s v="Product3"/>
    <x v="1"/>
    <s v="Decline Year"/>
  </r>
  <r>
    <n v="4589"/>
    <d v="2023-01-23T00:00:00"/>
    <x v="13"/>
    <x v="7"/>
    <x v="7"/>
    <n v="7681"/>
    <n v="24348.77"/>
    <n v="3.17"/>
    <n v="3243"/>
    <n v="20560.62"/>
    <n v="6.34"/>
    <n v="3529"/>
    <n v="19127.18"/>
    <n v="5.42"/>
    <n v="1128"/>
    <n v="8042.64"/>
    <n v="7.13"/>
    <n v="15581"/>
    <n v="72079.210000000006"/>
    <x v="3"/>
    <x v="1"/>
    <n v="4.626096527822348"/>
    <s v="Product1"/>
    <x v="2"/>
    <s v="Decline Year"/>
  </r>
  <r>
    <n v="4590"/>
    <d v="2023-01-24T00:00:00"/>
    <x v="13"/>
    <x v="7"/>
    <x v="7"/>
    <n v="6290"/>
    <n v="19939.3"/>
    <n v="3.17"/>
    <n v="3084"/>
    <n v="19552.560000000001"/>
    <n v="6.3400000000000007"/>
    <n v="5892"/>
    <n v="31934.639999999999"/>
    <n v="5.42"/>
    <n v="1751"/>
    <n v="12484.63"/>
    <n v="7.13"/>
    <n v="17017"/>
    <n v="83911.13"/>
    <x v="3"/>
    <x v="2"/>
    <n v="4.9310178057236884"/>
    <s v="Product3"/>
    <x v="2"/>
    <s v="Decline Year"/>
  </r>
  <r>
    <n v="4591"/>
    <d v="2023-01-25T00:00:00"/>
    <x v="13"/>
    <x v="7"/>
    <x v="7"/>
    <n v="6160"/>
    <n v="19527.2"/>
    <n v="3.17"/>
    <n v="3967"/>
    <n v="25150.78"/>
    <n v="6.34"/>
    <n v="3285"/>
    <n v="17804.7"/>
    <n v="5.42"/>
    <n v="544"/>
    <n v="3878.72"/>
    <n v="7.13"/>
    <n v="13956"/>
    <n v="66361.399999999994"/>
    <x v="3"/>
    <x v="3"/>
    <n v="4.7550444253367727"/>
    <s v="Product2"/>
    <x v="0"/>
    <s v="Decline Year"/>
  </r>
  <r>
    <n v="4592"/>
    <d v="2023-01-26T00:00:00"/>
    <x v="13"/>
    <x v="7"/>
    <x v="7"/>
    <n v="3225"/>
    <n v="10223.25"/>
    <n v="3.17"/>
    <n v="3809"/>
    <n v="24149.06"/>
    <n v="6.3400000000000007"/>
    <n v="1964"/>
    <n v="10644.88"/>
    <n v="5.42"/>
    <n v="1851"/>
    <n v="13197.63"/>
    <n v="7.13"/>
    <n v="10849"/>
    <n v="58214.82"/>
    <x v="3"/>
    <x v="4"/>
    <n v="5.3659157526039269"/>
    <s v="Product2"/>
    <x v="0"/>
    <s v="Decline Year"/>
  </r>
  <r>
    <n v="4593"/>
    <d v="2023-01-27T00:00:00"/>
    <x v="13"/>
    <x v="7"/>
    <x v="7"/>
    <n v="962"/>
    <n v="3049.54"/>
    <n v="3.17"/>
    <n v="813"/>
    <n v="5154.42"/>
    <n v="6.34"/>
    <n v="3849"/>
    <n v="20861.580000000002"/>
    <n v="5.4200000000000008"/>
    <n v="1987"/>
    <n v="14167.31"/>
    <n v="7.13"/>
    <n v="7611"/>
    <n v="43232.85"/>
    <x v="3"/>
    <x v="5"/>
    <n v="5.6803113914071739"/>
    <s v="Product3"/>
    <x v="0"/>
    <s v="Decline Year"/>
  </r>
  <r>
    <n v="4594"/>
    <d v="2023-01-28T00:00:00"/>
    <x v="13"/>
    <x v="7"/>
    <x v="7"/>
    <n v="4938"/>
    <n v="15653.46"/>
    <n v="3.17"/>
    <n v="3404"/>
    <n v="21581.360000000001"/>
    <n v="6.34"/>
    <n v="3957"/>
    <n v="21446.94"/>
    <n v="5.42"/>
    <n v="1115"/>
    <n v="7949.95"/>
    <n v="7.13"/>
    <n v="13414"/>
    <n v="66631.710000000006"/>
    <x v="3"/>
    <x v="6"/>
    <n v="4.9673259281347848"/>
    <s v="Product2"/>
    <x v="0"/>
    <s v="Decline Year"/>
  </r>
  <r>
    <n v="4595"/>
    <d v="2023-01-29T00:00:00"/>
    <x v="13"/>
    <x v="7"/>
    <x v="7"/>
    <n v="1227"/>
    <n v="3889.59"/>
    <n v="3.17"/>
    <n v="3044"/>
    <n v="19298.96"/>
    <n v="6.34"/>
    <n v="5510"/>
    <n v="29864.2"/>
    <n v="5.42"/>
    <n v="1896"/>
    <n v="13518.48"/>
    <n v="7.13"/>
    <n v="11677"/>
    <n v="66571.23"/>
    <x v="3"/>
    <x v="0"/>
    <n v="5.7010559218977477"/>
    <s v="Product3"/>
    <x v="0"/>
    <s v="Decline Year"/>
  </r>
  <r>
    <n v="4596"/>
    <d v="2023-01-30T00:00:00"/>
    <x v="13"/>
    <x v="7"/>
    <x v="7"/>
    <n v="2476"/>
    <n v="7848.92"/>
    <n v="3.17"/>
    <n v="3419"/>
    <n v="21676.46"/>
    <n v="6.34"/>
    <n v="525"/>
    <n v="2845.5"/>
    <n v="5.42"/>
    <n v="1359"/>
    <n v="9689.67"/>
    <n v="7.13"/>
    <n v="7779"/>
    <n v="42060.55"/>
    <x v="3"/>
    <x v="1"/>
    <n v="5.4069353387324854"/>
    <s v="Product2"/>
    <x v="0"/>
    <s v="Decline Year"/>
  </r>
  <r>
    <n v="4597"/>
    <d v="2023-01-31T00:00:00"/>
    <x v="13"/>
    <x v="7"/>
    <x v="7"/>
    <n v="7446"/>
    <n v="23603.82"/>
    <n v="3.17"/>
    <n v="841"/>
    <n v="5331.94"/>
    <n v="6.34"/>
    <n v="4825"/>
    <n v="26151.5"/>
    <n v="5.42"/>
    <n v="1311"/>
    <n v="9347.43"/>
    <n v="7.13"/>
    <n v="14423"/>
    <n v="64434.69"/>
    <x v="3"/>
    <x v="2"/>
    <n v="4.4674956666435559"/>
    <s v="Product3"/>
    <x v="0"/>
    <s v="Decline Year"/>
  </r>
  <r>
    <n v="4598"/>
    <d v="2023-02-01T00:00:00"/>
    <x v="13"/>
    <x v="8"/>
    <x v="8"/>
    <n v="6289"/>
    <n v="19936.13"/>
    <n v="3.17"/>
    <n v="3143"/>
    <n v="19926.62"/>
    <n v="6.34"/>
    <n v="3588"/>
    <n v="19446.96"/>
    <n v="5.42"/>
    <n v="474"/>
    <n v="3379.62"/>
    <n v="7.13"/>
    <n v="13494"/>
    <n v="62689.33"/>
    <x v="3"/>
    <x v="3"/>
    <n v="4.6457188380020753"/>
    <s v="Product1"/>
    <x v="0"/>
    <s v="Decline Year"/>
  </r>
  <r>
    <n v="4599"/>
    <d v="2023-02-02T00:00:00"/>
    <x v="13"/>
    <x v="8"/>
    <x v="8"/>
    <n v="3122"/>
    <n v="9896.74"/>
    <n v="3.17"/>
    <n v="1188"/>
    <n v="7531.92"/>
    <n v="6.34"/>
    <n v="5899"/>
    <n v="31972.58"/>
    <n v="5.42"/>
    <n v="517"/>
    <n v="3686.21"/>
    <n v="7.13"/>
    <n v="10726"/>
    <n v="53087.45"/>
    <x v="3"/>
    <x v="4"/>
    <n v="4.9494173037479019"/>
    <s v="Product3"/>
    <x v="0"/>
    <s v="Decline Year"/>
  </r>
  <r>
    <n v="4600"/>
    <d v="2023-02-03T00:00:00"/>
    <x v="13"/>
    <x v="8"/>
    <x v="8"/>
    <n v="1234"/>
    <n v="3911.78"/>
    <n v="3.17"/>
    <n v="3854"/>
    <n v="24434.36"/>
    <n v="6.34"/>
    <n v="2321"/>
    <n v="12579.82"/>
    <n v="5.42"/>
    <n v="406"/>
    <n v="2894.78"/>
    <n v="7.1300000000000008"/>
    <n v="7815"/>
    <n v="43820.74"/>
    <x v="3"/>
    <x v="5"/>
    <n v="5.6072603966730643"/>
    <s v="Product2"/>
    <x v="0"/>
    <s v="Decline Ye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4F1CB1-512C-4CEA-A79B-037E43512C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36" firstHeaderRow="1" firstDataRow="1" firstDataCol="1"/>
  <pivotFields count="25">
    <pivotField showAll="0"/>
    <pivotField numFmtId="164" showAll="0"/>
    <pivotField showAll="0">
      <items count="15">
        <item x="0"/>
        <item x="1"/>
        <item x="2"/>
        <item x="3"/>
        <item x="4"/>
        <item x="5"/>
        <item x="6"/>
        <item x="7"/>
        <item x="8"/>
        <item x="9"/>
        <item x="10"/>
        <item x="11"/>
        <item x="12"/>
        <item x="13"/>
        <item t="default"/>
      </items>
    </pivotField>
    <pivotField axis="axisRow" showAll="0">
      <items count="13">
        <item x="7"/>
        <item x="8"/>
        <item x="9"/>
        <item x="10"/>
        <item x="11"/>
        <item x="0"/>
        <item x="1"/>
        <item x="2"/>
        <item x="3"/>
        <item x="4"/>
        <item x="5"/>
        <item x="6"/>
        <item t="default"/>
      </items>
    </pivotField>
    <pivotField showAll="0">
      <items count="13">
        <item sd="0" x="7"/>
        <item sd="0" x="8"/>
        <item sd="0" x="9"/>
        <item sd="0" x="10"/>
        <item sd="0" x="11"/>
        <item sd="0" x="0"/>
        <item sd="0" x="1"/>
        <item sd="0" x="2"/>
        <item sd="0" x="3"/>
        <item sd="0" x="4"/>
        <item sd="0" x="5"/>
        <item sd="0" x="6"/>
        <item t="default"/>
      </items>
    </pivotField>
    <pivotField numFmtId="3" showAll="0"/>
    <pivotField numFmtId="165" showAll="0"/>
    <pivotField numFmtId="166" showAll="0"/>
    <pivotField numFmtId="3" showAll="0"/>
    <pivotField numFmtId="165" showAll="0"/>
    <pivotField numFmtId="166" showAll="0"/>
    <pivotField numFmtId="3" showAll="0"/>
    <pivotField numFmtId="165" showAll="0"/>
    <pivotField numFmtId="166" showAll="0"/>
    <pivotField numFmtId="3" showAll="0"/>
    <pivotField numFmtId="165" showAll="0"/>
    <pivotField numFmtId="166" showAll="0"/>
    <pivotField numFmtId="3" showAll="0"/>
    <pivotField dataField="1" numFmtId="165" showAll="0"/>
    <pivotField showAll="0"/>
    <pivotField showAll="0"/>
    <pivotField numFmtId="166"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Total Revenue ($)" fld="18" baseField="3" baseItem="0" numFmtId="166"/>
  </dataFields>
  <formats count="5">
    <format dxfId="4">
      <pivotArea type="all" dataOnly="0" outline="0" fieldPosition="0"/>
    </format>
    <format dxfId="3">
      <pivotArea outline="0" collapsedLevelsAreSubtotals="1" fieldPosition="0"/>
    </format>
    <format dxfId="2">
      <pivotArea field="4" type="button" dataOnly="0" labelOnly="1" outline="0"/>
    </format>
    <format dxfId="1">
      <pivotArea dataOnly="0" labelOnly="1" grandRow="1" outline="0" fieldPosition="0"/>
    </format>
    <format dxfId="0">
      <pivotArea dataOnly="0" labelOnly="1"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F5DE28-8E50-44A4-9272-DAD600DBF3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ly Revenue &amp; Growth Analysis">
  <location ref="B3:E18" firstHeaderRow="0" firstDataRow="1" firstDataCol="1"/>
  <pivotFields count="25">
    <pivotField showAll="0"/>
    <pivotField numFmtId="164" showAll="0"/>
    <pivotField axis="axisRow" showAll="0">
      <items count="15">
        <item x="0"/>
        <item x="1"/>
        <item x="2"/>
        <item x="3"/>
        <item x="4"/>
        <item x="5"/>
        <item x="6"/>
        <item x="7"/>
        <item x="8"/>
        <item x="9"/>
        <item x="10"/>
        <item x="11"/>
        <item x="12"/>
        <item x="13"/>
        <item t="default"/>
      </items>
    </pivotField>
    <pivotField showAll="0"/>
    <pivotField showAll="0"/>
    <pivotField numFmtId="3" showAll="0"/>
    <pivotField numFmtId="165" showAll="0"/>
    <pivotField numFmtId="166" showAll="0"/>
    <pivotField numFmtId="3" showAll="0"/>
    <pivotField numFmtId="165" showAll="0"/>
    <pivotField numFmtId="166" showAll="0"/>
    <pivotField numFmtId="3" showAll="0"/>
    <pivotField numFmtId="165" showAll="0"/>
    <pivotField numFmtId="166" showAll="0"/>
    <pivotField numFmtId="3" showAll="0"/>
    <pivotField numFmtId="165" showAll="0"/>
    <pivotField numFmtId="166" showAll="0"/>
    <pivotField dataField="1" numFmtId="3" showAll="0"/>
    <pivotField dataField="1" numFmtId="165" showAll="0"/>
    <pivotField showAll="0">
      <items count="5">
        <item x="3"/>
        <item x="0"/>
        <item x="1"/>
        <item x="2"/>
        <item t="default"/>
      </items>
    </pivotField>
    <pivotField showAll="0"/>
    <pivotField numFmtId="166" showAll="0"/>
    <pivotField showAll="0"/>
    <pivotField showAll="0">
      <items count="4">
        <item x="2"/>
        <item x="0"/>
        <item x="1"/>
        <item t="default"/>
      </items>
    </pivotField>
    <pivotField showAll="0"/>
  </pivotFields>
  <rowFields count="1">
    <field x="2"/>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Total Revenue" fld="18" baseField="0" baseItem="0" numFmtId="165"/>
    <dataField name="YoY Growth %" fld="18" showDataAs="percentDiff" baseField="2" baseItem="1048828" numFmtId="10"/>
    <dataField name="Sum of Total Units Sold" fld="17" baseField="2" baseItem="0" numFmtId="3"/>
  </dataFields>
  <formats count="7">
    <format dxfId="11">
      <pivotArea field="2" type="button" dataOnly="0" labelOnly="1" outline="0" axis="axisRow" fieldPosition="0"/>
    </format>
    <format dxfId="10">
      <pivotArea type="all" dataOnly="0" outline="0" fieldPosition="0"/>
    </format>
    <format dxfId="9">
      <pivotArea outline="0" collapsedLevelsAreSubtotals="1"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outline="0" fieldPosition="0">
        <references count="1">
          <reference field="4294967294" count="2">
            <x v="1"/>
            <x v="2"/>
          </reference>
        </references>
      </pivotArea>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0CDAC1-B9D7-4D3E-9B73-734BB2268D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3:K31" firstHeaderRow="0" firstDataRow="1" firstDataCol="1"/>
  <pivotFields count="25">
    <pivotField showAll="0"/>
    <pivotField numFmtId="164" showAll="0"/>
    <pivotField showAll="0">
      <items count="15">
        <item x="0"/>
        <item x="1"/>
        <item x="2"/>
        <item x="3"/>
        <item x="4"/>
        <item x="5"/>
        <item x="6"/>
        <item x="7"/>
        <item x="8"/>
        <item x="9"/>
        <item x="10"/>
        <item x="11"/>
        <item x="12"/>
        <item x="13"/>
        <item t="default"/>
      </items>
    </pivotField>
    <pivotField showAll="0"/>
    <pivotField showAll="0"/>
    <pivotField numFmtId="3" showAll="0"/>
    <pivotField numFmtId="165" showAll="0"/>
    <pivotField numFmtId="166" showAll="0"/>
    <pivotField numFmtId="3" showAll="0"/>
    <pivotField numFmtId="165" showAll="0"/>
    <pivotField numFmtId="166" showAll="0"/>
    <pivotField numFmtId="3" showAll="0"/>
    <pivotField numFmtId="165" showAll="0"/>
    <pivotField numFmtId="166" showAll="0"/>
    <pivotField numFmtId="3" showAll="0"/>
    <pivotField numFmtId="165" showAll="0"/>
    <pivotField numFmtId="166" showAll="0"/>
    <pivotField dataField="1" numFmtId="3" showAll="0"/>
    <pivotField dataField="1" numFmtId="165" showAll="0"/>
    <pivotField showAll="0"/>
    <pivotField axis="axisRow" showAll="0">
      <items count="8">
        <item x="0"/>
        <item x="1"/>
        <item x="2"/>
        <item x="3"/>
        <item x="4"/>
        <item x="5"/>
        <item x="6"/>
        <item t="default"/>
      </items>
    </pivotField>
    <pivotField numFmtId="166" showAll="0"/>
    <pivotField showAll="0"/>
    <pivotField showAll="0"/>
    <pivotField showAll="0"/>
  </pivotFields>
  <rowFields count="1">
    <field x="20"/>
  </rowFields>
  <rowItems count="8">
    <i>
      <x/>
    </i>
    <i>
      <x v="1"/>
    </i>
    <i>
      <x v="2"/>
    </i>
    <i>
      <x v="3"/>
    </i>
    <i>
      <x v="4"/>
    </i>
    <i>
      <x v="5"/>
    </i>
    <i>
      <x v="6"/>
    </i>
    <i t="grand">
      <x/>
    </i>
  </rowItems>
  <colFields count="1">
    <field x="-2"/>
  </colFields>
  <colItems count="2">
    <i>
      <x/>
    </i>
    <i i="1">
      <x v="1"/>
    </i>
  </colItems>
  <dataFields count="2">
    <dataField name="Average of Total Revenue" fld="18" subtotal="average" baseField="20" baseItem="0" numFmtId="165"/>
    <dataField name="Average of Total Units Sold" fld="17" subtotal="average" baseField="20" baseItem="0" numFmtId="3"/>
  </dataFields>
  <formats count="5">
    <format dxfId="16">
      <pivotArea outline="0" collapsedLevelsAreSubtotals="1" fieldPosition="0"/>
    </format>
    <format dxfId="15">
      <pivotArea dataOnly="0" labelOnly="1" fieldPosition="0">
        <references count="1">
          <reference field="20" count="0"/>
        </references>
      </pivotArea>
    </format>
    <format dxfId="14">
      <pivotArea dataOnly="0" labelOnly="1" grandRow="1" outline="0" fieldPosition="0"/>
    </format>
    <format dxfId="13">
      <pivotArea field="20" type="button" dataOnly="0" labelOnly="1" outline="0" axis="axisRow" fieldPosition="0"/>
    </format>
    <format dxfId="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7ACF33-56AA-4E9F-9996-96839F3ED8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X17" firstHeaderRow="1" firstDataRow="2" firstDataCol="1"/>
  <pivotFields count="25">
    <pivotField showAll="0"/>
    <pivotField numFmtId="164" showAll="0"/>
    <pivotField axis="axisCol" showAll="0">
      <items count="15">
        <item x="0"/>
        <item x="1"/>
        <item x="2"/>
        <item x="3"/>
        <item x="4"/>
        <item x="5"/>
        <item x="6"/>
        <item x="7"/>
        <item x="8"/>
        <item x="9"/>
        <item x="10"/>
        <item x="11"/>
        <item x="12"/>
        <item x="13"/>
        <item t="default"/>
      </items>
    </pivotField>
    <pivotField showAll="0"/>
    <pivotField showAll="0"/>
    <pivotField numFmtId="3" showAll="0"/>
    <pivotField numFmtId="165" showAll="0"/>
    <pivotField numFmtId="166" showAll="0"/>
    <pivotField numFmtId="3" showAll="0"/>
    <pivotField numFmtId="165" showAll="0"/>
    <pivotField numFmtId="166" showAll="0"/>
    <pivotField numFmtId="3" showAll="0"/>
    <pivotField numFmtId="165" showAll="0"/>
    <pivotField numFmtId="166" showAll="0"/>
    <pivotField numFmtId="3" showAll="0"/>
    <pivotField numFmtId="165" showAll="0"/>
    <pivotField numFmtId="166" showAll="0"/>
    <pivotField numFmtId="3" showAll="0"/>
    <pivotField dataField="1" numFmtId="165" showAll="0"/>
    <pivotField axis="axisRow" showAll="0">
      <items count="5">
        <item x="3"/>
        <item x="0"/>
        <item x="1"/>
        <item x="2"/>
        <item t="default"/>
      </items>
    </pivotField>
    <pivotField showAll="0"/>
    <pivotField numFmtId="166" showAll="0"/>
    <pivotField showAll="0"/>
    <pivotField showAll="0"/>
    <pivotField showAll="0"/>
  </pivotFields>
  <rowFields count="1">
    <field x="19"/>
  </rowFields>
  <rowItems count="5">
    <i>
      <x/>
    </i>
    <i>
      <x v="1"/>
    </i>
    <i>
      <x v="2"/>
    </i>
    <i>
      <x v="3"/>
    </i>
    <i t="grand">
      <x/>
    </i>
  </rowItems>
  <colFields count="1">
    <field x="2"/>
  </colFields>
  <colItems count="15">
    <i>
      <x/>
    </i>
    <i>
      <x v="1"/>
    </i>
    <i>
      <x v="2"/>
    </i>
    <i>
      <x v="3"/>
    </i>
    <i>
      <x v="4"/>
    </i>
    <i>
      <x v="5"/>
    </i>
    <i>
      <x v="6"/>
    </i>
    <i>
      <x v="7"/>
    </i>
    <i>
      <x v="8"/>
    </i>
    <i>
      <x v="9"/>
    </i>
    <i>
      <x v="10"/>
    </i>
    <i>
      <x v="11"/>
    </i>
    <i>
      <x v="12"/>
    </i>
    <i>
      <x v="13"/>
    </i>
    <i t="grand">
      <x/>
    </i>
  </colItems>
  <dataFields count="1">
    <dataField name="Sum of Total Revenue" fld="18" baseField="0" baseItem="0" numFmtId="165"/>
  </dataFields>
  <formats count="10">
    <format dxfId="26">
      <pivotArea type="all" dataOnly="0" outline="0" fieldPosition="0"/>
    </format>
    <format dxfId="25">
      <pivotArea outline="0" collapsedLevelsAreSubtotals="1" fieldPosition="0"/>
    </format>
    <format dxfId="24">
      <pivotArea type="origin" dataOnly="0" labelOnly="1" outline="0" fieldPosition="0"/>
    </format>
    <format dxfId="23">
      <pivotArea field="2" type="button" dataOnly="0" labelOnly="1" outline="0" axis="axisCol" fieldPosition="0"/>
    </format>
    <format dxfId="22">
      <pivotArea type="topRight" dataOnly="0" labelOnly="1" outline="0" fieldPosition="0"/>
    </format>
    <format dxfId="21">
      <pivotArea field="19" type="button" dataOnly="0" labelOnly="1" outline="0" axis="axisRow" fieldPosition="0"/>
    </format>
    <format dxfId="20">
      <pivotArea dataOnly="0" labelOnly="1" fieldPosition="0">
        <references count="1">
          <reference field="19" count="0"/>
        </references>
      </pivotArea>
    </format>
    <format dxfId="19">
      <pivotArea dataOnly="0" labelOnly="1" grandRow="1" outline="0" fieldPosition="0"/>
    </format>
    <format dxfId="18">
      <pivotArea dataOnly="0" labelOnly="1" fieldPosition="0">
        <references count="1">
          <reference field="2" count="0"/>
        </references>
      </pivotArea>
    </format>
    <format dxfId="1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5D6B19-14C9-497F-9867-83CA0BEA7A90}" sourceName="Year">
  <pivotTables>
    <pivotTable tabId="2" name="PivotTable1"/>
    <pivotTable tabId="2" name="PivotTable2"/>
    <pivotTable tabId="2" name="PivotTable3"/>
    <pivotTable tabId="2" name="PivotTable4"/>
  </pivotTables>
  <data>
    <tabular pivotCacheId="1154751333">
      <items count="14">
        <i x="0" s="1"/>
        <i x="1" s="1"/>
        <i x="2" s="1"/>
        <i x="3" s="1"/>
        <i x="4" s="1"/>
        <i x="5" s="1"/>
        <i x="6" s="1"/>
        <i x="7" s="1"/>
        <i x="8" s="1"/>
        <i x="9" s="1"/>
        <i x="10" s="1"/>
        <i x="11" s="1"/>
        <i x="12"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C3F1895-CB40-4CA5-B219-0BC70DB5630D}" sourceName="Quarter">
  <pivotTables>
    <pivotTable tabId="2" name="PivotTable1"/>
  </pivotTables>
  <data>
    <tabular pivotCacheId="1154751333">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_Category" xr10:uid="{05FE0CD6-094B-46FB-BF35-F5337AE9F1CD}" sourceName="Revenue Category">
  <pivotTables>
    <pivotTable tabId="2" name="PivotTable1"/>
  </pivotTables>
  <data>
    <tabular pivotCacheId="115475133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977441-CC96-4EBC-AA78-F99D1042928F}" cache="Slicer_Year" caption="Year" rowHeight="234950"/>
  <slicer name="Quarter" xr10:uid="{6465FB8C-F753-4C09-A08B-66B6F1715A84}" cache="Slicer_Quarter" caption="Quarter" rowHeight="234950"/>
  <slicer name="Revenue Category" xr10:uid="{7BEBF691-A364-4ABD-A1DD-044AE795DC73}" cache="Slicer_Revenue_Category" caption="Revenue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EF4E3-748A-4FFC-B725-073257875C06}" name="salesdata" displayName="salesdata" ref="A1:Y4602" totalsRowCount="1" headerRowDxfId="78" headerRowBorderDxfId="77">
  <autoFilter ref="A1:Y4601" xr:uid="{89AEF4E3-748A-4FFC-B725-073257875C06}"/>
  <tableColumns count="25">
    <tableColumn id="1" xr3:uid="{295D82D3-9B0F-43F0-A729-78C2BCD85F9D}" name="SL NO." dataDxfId="76" totalsRowDxfId="75"/>
    <tableColumn id="2" xr3:uid="{1FD67482-137D-43D8-BA10-0A47422455AB}" name="Date" dataDxfId="74" totalsRowDxfId="73"/>
    <tableColumn id="3" xr3:uid="{8439A127-CE9C-4869-93D4-5771BE8FED0A}" name="Year" dataDxfId="72" totalsRowDxfId="71"/>
    <tableColumn id="4" xr3:uid="{97E83E27-0064-409D-8B48-B761BB740978}" name="Month" dataDxfId="70" totalsRowDxfId="69"/>
    <tableColumn id="5" xr3:uid="{8D18D31E-1427-4404-9271-4CF3265402D9}" name="Month No." dataDxfId="68" totalsRowDxfId="67"/>
    <tableColumn id="6" xr3:uid="{AD4DBFC3-0DC6-4B1C-B901-2A9389C36583}" name="Q-P1" dataDxfId="66" totalsRowDxfId="65"/>
    <tableColumn id="7" xr3:uid="{A0A76BB3-E198-41B9-A5DB-1C36F33280D3}" name="S-P1" dataDxfId="64" totalsRowDxfId="63"/>
    <tableColumn id="8" xr3:uid="{5983A7D6-62E9-4F89-A6AF-EE516AC356FE}" name="Price Per Product1" dataDxfId="62" totalsRowDxfId="61">
      <calculatedColumnFormula>IFERROR(salesdata[[#This Row],[S-P1]]/salesdata[[#This Row],[Q-P1]],0)</calculatedColumnFormula>
    </tableColumn>
    <tableColumn id="9" xr3:uid="{2346D34B-1B9D-455B-BE6E-0387BFF861B3}" name="Q-P2" dataDxfId="60" totalsRowDxfId="59"/>
    <tableColumn id="10" xr3:uid="{8251C6A0-A1F1-428C-B63F-6FBACD3DD202}" name="S-P2" dataDxfId="58" totalsRowDxfId="57"/>
    <tableColumn id="11" xr3:uid="{4E907B71-2095-4C9F-8704-50EB8616D0A2}" name="Price Per Product2" dataDxfId="56" totalsRowDxfId="55">
      <calculatedColumnFormula>IFERROR(salesdata[[#This Row],[S-P2]]/salesdata[[#This Row],[Q-P2]],0)</calculatedColumnFormula>
    </tableColumn>
    <tableColumn id="12" xr3:uid="{9D436C0D-5D5B-4792-B7FB-5E00001BBC4A}" name="Q-P3" dataDxfId="54" totalsRowDxfId="53"/>
    <tableColumn id="13" xr3:uid="{A24E05CC-124C-4E39-979D-67537D8D2287}" name="S-P3" dataDxfId="52" totalsRowDxfId="51"/>
    <tableColumn id="14" xr3:uid="{94D56946-0961-4E78-BF26-4869610988AD}" name="Price Per Product3" dataDxfId="50" totalsRowDxfId="49">
      <calculatedColumnFormula>IFERROR(salesdata[[#This Row],[S-P3]]/salesdata[[#This Row],[Q-P3]],0)</calculatedColumnFormula>
    </tableColumn>
    <tableColumn id="15" xr3:uid="{2C9C1343-6EF3-436C-BDC6-AC34CAF98328}" name="Q-P4" dataDxfId="48" totalsRowDxfId="47"/>
    <tableColumn id="16" xr3:uid="{FD2741E3-8983-47C6-A6B1-E45A16120F73}" name="S-P4" dataDxfId="46" totalsRowDxfId="45"/>
    <tableColumn id="17" xr3:uid="{71240D20-43BE-4FC0-96FA-5BFB476A4FDF}" name="Price Per Product4" dataDxfId="44" totalsRowDxfId="43">
      <calculatedColumnFormula>IFERROR(salesdata[[#This Row],[S-P4]]/salesdata[[#This Row],[Q-P4]],0)</calculatedColumnFormula>
    </tableColumn>
    <tableColumn id="18" xr3:uid="{650B4C9C-D939-4D7B-AF64-ECE1C227ED2C}" name="Total Units Sold" dataDxfId="42" totalsRowDxfId="41"/>
    <tableColumn id="19" xr3:uid="{688D5449-785D-48EE-AB3A-2A9F1DFC54B8}" name="Total Revenue" dataDxfId="40" totalsRowDxfId="39"/>
    <tableColumn id="20" xr3:uid="{4E9356E5-BBE3-4FA3-8234-2D9344A89212}" name="Quarter" dataDxfId="38" totalsRowDxfId="37">
      <calculatedColumnFormula>"Q"&amp;ROUNDUP(salesdata[[#This Row],[Month No.]]/3,0)</calculatedColumnFormula>
    </tableColumn>
    <tableColumn id="21" xr3:uid="{675A82EC-1744-4BCA-92E3-335B93E278B5}" name="Day Name" dataDxfId="36" totalsRowDxfId="35">
      <calculatedColumnFormula>TEXT(salesdata[[#This Row],[Date]],"dddd")</calculatedColumnFormula>
    </tableColumn>
    <tableColumn id="22" xr3:uid="{47A82D9B-C99B-4F91-95D2-1C48AFD664EE}" name="Rev/Unit" dataDxfId="34" totalsRowDxfId="33">
      <calculatedColumnFormula>IFERROR(salesdata[[#This Row],[Total Revenue]]/salesdata[[#This Row],[Total Units Sold]],0)</calculatedColumnFormula>
    </tableColumn>
    <tableColumn id="23" xr3:uid="{23036B11-FB0B-4E4A-BC5F-DB5004A01492}" name="Top Product" dataDxfId="32" totalsRowDxfId="31">
      <calculatedColumnFormula>INDEX({"Product1","Product2","Product3","Product4"},MATCH(MAX(salesdata[[#This Row],[S-P1]],salesdata[[#This Row],[S-P2]],salesdata[[#This Row],[S-P3]],salesdata[[#This Row],[S-P4]]),CHOOSE({1,2,3,4},salesdata[[#This Row],[S-P1]],salesdata[[#This Row],[S-P2]],salesdata[[#This Row],[S-P3]],salesdata[[#This Row],[S-P4]]),0))</calculatedColumnFormula>
    </tableColumn>
    <tableColumn id="24" xr3:uid="{2CDBF989-9303-4270-BCCA-211E795BCCD8}" name="Revenue Category" dataDxfId="30" totalsRowDxfId="29">
      <calculatedColumnFormula>IF(salesdata[[#This Row],[Total Revenue]]&gt;=70000,"High",IF(salesdata[[#This Row],[Total Revenue]]&gt;=40000,"Medium","Low"))</calculatedColumnFormula>
    </tableColumn>
    <tableColumn id="25" xr3:uid="{6EA79F4D-E7B2-43A6-A2D7-F83575D55D63}" name="YoY Growth Flag" dataDxfId="28" totalsRowDxfId="27">
      <calculatedColumnFormula>IFERROR(IF(SUMIF(salesdata[Year],salesdata[[#This Row],[Year]],salesdata[Total Revenue])&gt;SUMIF(salesdata[Year],salesdata[[#This Row],[Year]]-1,salesdata[Total Revenue]),"Growth Year","Decline Year"),"")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C8F694-ED42-4C3F-B4C5-4FAD126C6E82}">
  <we:reference id="wa200009404" version="1.0.0.8" store="en-US" storeType="OMEX"/>
  <we:alternateReferences>
    <we:reference id="wa200009404" version="1.0.0.8" store="en-US" storeType="OMEX"/>
  </we:alternateReferences>
  <we:properties>
    <we:property name="claude.fileId" value="&quot;f9907c42-2cf6-4aa4-89c8-30c8ebb2699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37228-6B66-4F54-A9E6-2FEC02731FD7}">
  <sheetPr>
    <pageSetUpPr fitToPage="1"/>
  </sheetPr>
  <dimension ref="A1:S61"/>
  <sheetViews>
    <sheetView showGridLines="0" showRowColHeaders="0" tabSelected="1" zoomScale="80" zoomScaleNormal="80" workbookViewId="0">
      <selection sqref="A1:S61"/>
    </sheetView>
  </sheetViews>
  <sheetFormatPr defaultRowHeight="14.4" x14ac:dyDescent="0.3"/>
  <sheetData>
    <row r="1" spans="1:19" ht="45" customHeight="1" x14ac:dyDescent="0.3">
      <c r="A1" s="58" t="s">
        <v>80</v>
      </c>
      <c r="B1" s="59"/>
      <c r="C1" s="59"/>
      <c r="D1" s="59"/>
      <c r="E1" s="59"/>
      <c r="F1" s="59"/>
      <c r="G1" s="59"/>
      <c r="H1" s="59"/>
      <c r="I1" s="59"/>
      <c r="J1" s="59"/>
      <c r="K1" s="59"/>
      <c r="L1" s="59"/>
      <c r="M1" s="59"/>
      <c r="N1" s="59"/>
      <c r="O1" s="59"/>
      <c r="P1" s="59"/>
      <c r="Q1" s="59"/>
      <c r="R1" s="59"/>
      <c r="S1" s="60"/>
    </row>
    <row r="2" spans="1:19" ht="25.05" customHeight="1" x14ac:dyDescent="0.3">
      <c r="A2" s="62" t="s">
        <v>81</v>
      </c>
      <c r="B2" s="63"/>
      <c r="C2" s="63"/>
      <c r="D2" s="63"/>
      <c r="E2" s="63"/>
      <c r="F2" s="63"/>
      <c r="G2" s="63"/>
      <c r="H2" s="63"/>
      <c r="I2" s="63"/>
      <c r="J2" s="63"/>
      <c r="K2" s="63"/>
      <c r="L2" s="63"/>
      <c r="M2" s="63"/>
      <c r="N2" s="63"/>
      <c r="O2" s="63"/>
      <c r="P2" s="63"/>
      <c r="Q2" s="63"/>
      <c r="R2" s="63"/>
      <c r="S2" s="64"/>
    </row>
    <row r="3" spans="1:19" ht="22.05" customHeight="1" x14ac:dyDescent="0.3">
      <c r="A3" s="65" t="s">
        <v>82</v>
      </c>
      <c r="B3" s="66"/>
      <c r="C3" s="66"/>
      <c r="D3" s="66"/>
      <c r="E3" s="66"/>
      <c r="F3" s="66"/>
      <c r="G3" s="66"/>
      <c r="H3" s="66"/>
      <c r="I3" s="66"/>
      <c r="J3" s="66"/>
      <c r="K3" s="66"/>
      <c r="L3" s="66"/>
      <c r="M3" s="66"/>
      <c r="N3" s="66"/>
      <c r="O3" s="66"/>
      <c r="P3" s="66"/>
      <c r="Q3" s="66"/>
      <c r="R3" s="66"/>
      <c r="S3" s="67"/>
    </row>
    <row r="4" spans="1:19" ht="22.05" customHeight="1" x14ac:dyDescent="0.3">
      <c r="A4" s="61" t="s">
        <v>18</v>
      </c>
      <c r="B4" s="61"/>
      <c r="C4" s="61"/>
      <c r="D4" s="61" t="s">
        <v>17</v>
      </c>
      <c r="E4" s="61"/>
      <c r="F4" s="61"/>
      <c r="G4" s="61" t="s">
        <v>83</v>
      </c>
      <c r="H4" s="61"/>
      <c r="I4" s="61"/>
      <c r="J4" s="61" t="s">
        <v>84</v>
      </c>
      <c r="K4" s="61"/>
      <c r="L4" s="61"/>
      <c r="M4" s="61" t="s">
        <v>85</v>
      </c>
      <c r="N4" s="61"/>
      <c r="O4" s="61"/>
      <c r="P4" s="61" t="s">
        <v>86</v>
      </c>
      <c r="Q4" s="61"/>
      <c r="R4" s="61"/>
      <c r="S4" s="61"/>
    </row>
    <row r="5" spans="1:19" ht="34.950000000000003" customHeight="1" x14ac:dyDescent="0.3">
      <c r="A5" s="68">
        <f>SUM(statsfinal!S2:S4601)</f>
        <v>237510476.9999997</v>
      </c>
      <c r="B5" s="68"/>
      <c r="C5" s="68"/>
      <c r="D5" s="69">
        <f>SUM(statsfinal!R2:R4601)</f>
        <v>48398305</v>
      </c>
      <c r="E5" s="69"/>
      <c r="F5" s="69"/>
      <c r="G5" s="70">
        <f>AVERAGE(statsfinal!S2:S4601)</f>
        <v>51632.712391304281</v>
      </c>
      <c r="H5" s="70"/>
      <c r="I5" s="70"/>
      <c r="J5" s="71">
        <f>MAX('helper sheet'!C3:C16)</f>
        <v>19064845.729999993</v>
      </c>
      <c r="K5" s="71"/>
      <c r="L5" s="71"/>
      <c r="M5" s="76">
        <f>COUNT(statsfinal!B2:B4601)</f>
        <v>4600</v>
      </c>
      <c r="N5" s="76"/>
      <c r="O5" s="76"/>
      <c r="P5" s="77" t="s">
        <v>87</v>
      </c>
      <c r="Q5" s="77"/>
      <c r="R5" s="77"/>
      <c r="S5" s="77"/>
    </row>
    <row r="6" spans="1:19" ht="28.8" x14ac:dyDescent="0.55000000000000004">
      <c r="A6" s="74" t="s">
        <v>88</v>
      </c>
      <c r="B6" s="74"/>
      <c r="C6" s="74"/>
      <c r="D6" s="74"/>
      <c r="E6" s="74"/>
      <c r="F6" s="74"/>
      <c r="G6" s="74"/>
      <c r="H6" s="74"/>
      <c r="I6" s="74"/>
      <c r="J6" s="74"/>
      <c r="K6" s="74"/>
      <c r="L6" s="74"/>
      <c r="M6" s="74"/>
      <c r="N6" s="74"/>
      <c r="O6" s="74"/>
      <c r="P6" s="74"/>
      <c r="Q6" s="74"/>
      <c r="R6" s="74"/>
      <c r="S6" s="74"/>
    </row>
    <row r="22" spans="1:19" ht="28.8" x14ac:dyDescent="0.55000000000000004">
      <c r="A22" s="74" t="s">
        <v>89</v>
      </c>
      <c r="B22" s="74"/>
      <c r="C22" s="74"/>
      <c r="D22" s="74"/>
      <c r="E22" s="74"/>
      <c r="F22" s="74"/>
      <c r="G22" s="74"/>
      <c r="H22" s="74"/>
      <c r="I22" s="74"/>
      <c r="J22" s="74"/>
      <c r="K22" s="74"/>
      <c r="L22" s="74"/>
      <c r="M22" s="74"/>
      <c r="N22" s="74"/>
      <c r="O22" s="74"/>
      <c r="P22" s="74"/>
      <c r="Q22" s="74"/>
      <c r="R22" s="74"/>
      <c r="S22" s="74"/>
    </row>
    <row r="38" spans="1:19" ht="28.8" x14ac:dyDescent="0.55000000000000004">
      <c r="A38" s="74" t="s">
        <v>90</v>
      </c>
      <c r="B38" s="74"/>
      <c r="C38" s="74"/>
      <c r="D38" s="74"/>
      <c r="E38" s="74"/>
      <c r="F38" s="74"/>
      <c r="G38" s="74"/>
      <c r="H38" s="74"/>
      <c r="I38" s="74"/>
      <c r="J38" s="74"/>
      <c r="K38" s="74"/>
      <c r="L38" s="74"/>
      <c r="M38" s="74"/>
      <c r="N38" s="74"/>
      <c r="O38" s="74"/>
      <c r="P38" s="74"/>
      <c r="Q38" s="74"/>
      <c r="R38" s="74"/>
      <c r="S38" s="74"/>
    </row>
    <row r="56" spans="1:19" ht="19.95" customHeight="1" x14ac:dyDescent="0.3">
      <c r="A56" s="72" t="s">
        <v>91</v>
      </c>
      <c r="B56" s="72"/>
      <c r="C56" s="72"/>
      <c r="D56" s="72"/>
      <c r="E56" s="72"/>
      <c r="F56" s="72"/>
      <c r="G56" s="72"/>
      <c r="H56" s="72"/>
      <c r="I56" s="72"/>
      <c r="J56" s="72"/>
      <c r="K56" s="72"/>
      <c r="L56" s="72"/>
      <c r="M56" s="72"/>
      <c r="N56" s="72"/>
      <c r="O56" s="72"/>
      <c r="P56" s="72"/>
      <c r="Q56" s="72"/>
      <c r="R56" s="72"/>
      <c r="S56" s="72"/>
    </row>
    <row r="57" spans="1:19" ht="19.95" customHeight="1" x14ac:dyDescent="0.3">
      <c r="A57" s="75" t="s">
        <v>92</v>
      </c>
      <c r="B57" s="75"/>
      <c r="C57" s="75"/>
      <c r="D57" s="75"/>
      <c r="E57" s="75"/>
      <c r="F57" s="75"/>
      <c r="G57" s="75"/>
      <c r="H57" s="75"/>
      <c r="I57" s="75"/>
      <c r="J57" s="75"/>
      <c r="K57" s="75"/>
      <c r="L57" s="75"/>
      <c r="M57" s="75"/>
      <c r="N57" s="75"/>
      <c r="O57" s="75"/>
      <c r="P57" s="75"/>
      <c r="Q57" s="75"/>
      <c r="R57" s="75"/>
      <c r="S57" s="75"/>
    </row>
    <row r="58" spans="1:19" ht="19.95" customHeight="1" x14ac:dyDescent="0.3">
      <c r="A58" s="72" t="s">
        <v>93</v>
      </c>
      <c r="B58" s="72"/>
      <c r="C58" s="72"/>
      <c r="D58" s="72"/>
      <c r="E58" s="72"/>
      <c r="F58" s="72"/>
      <c r="G58" s="72"/>
      <c r="H58" s="72"/>
      <c r="I58" s="72"/>
      <c r="J58" s="72"/>
      <c r="K58" s="72"/>
      <c r="L58" s="72"/>
      <c r="M58" s="72"/>
      <c r="N58" s="72"/>
      <c r="O58" s="72"/>
      <c r="P58" s="72"/>
      <c r="Q58" s="72"/>
      <c r="R58" s="72"/>
      <c r="S58" s="72"/>
    </row>
    <row r="59" spans="1:19" ht="19.95" customHeight="1" x14ac:dyDescent="0.3">
      <c r="A59" s="75" t="s">
        <v>94</v>
      </c>
      <c r="B59" s="75"/>
      <c r="C59" s="75"/>
      <c r="D59" s="75"/>
      <c r="E59" s="75"/>
      <c r="F59" s="75"/>
      <c r="G59" s="75"/>
      <c r="H59" s="75"/>
      <c r="I59" s="75"/>
      <c r="J59" s="75"/>
      <c r="K59" s="75"/>
      <c r="L59" s="75"/>
      <c r="M59" s="75"/>
      <c r="N59" s="75"/>
      <c r="O59" s="75"/>
      <c r="P59" s="75"/>
      <c r="Q59" s="75"/>
      <c r="R59" s="75"/>
      <c r="S59" s="75"/>
    </row>
    <row r="60" spans="1:19" ht="19.95" customHeight="1" x14ac:dyDescent="0.3">
      <c r="A60" s="72" t="s">
        <v>95</v>
      </c>
      <c r="B60" s="72"/>
      <c r="C60" s="72"/>
      <c r="D60" s="72"/>
      <c r="E60" s="72"/>
      <c r="F60" s="72"/>
      <c r="G60" s="72"/>
      <c r="H60" s="72"/>
      <c r="I60" s="72"/>
      <c r="J60" s="72"/>
      <c r="K60" s="72"/>
      <c r="L60" s="72"/>
      <c r="M60" s="72"/>
      <c r="N60" s="72"/>
      <c r="O60" s="72"/>
      <c r="P60" s="72"/>
      <c r="Q60" s="72"/>
      <c r="R60" s="72"/>
      <c r="S60" s="72"/>
    </row>
    <row r="61" spans="1:19" x14ac:dyDescent="0.3">
      <c r="A61" s="73" t="s">
        <v>103</v>
      </c>
      <c r="B61" s="73"/>
      <c r="C61" s="73"/>
      <c r="D61" s="73"/>
      <c r="E61" s="73"/>
      <c r="F61" s="73"/>
      <c r="G61" s="73"/>
      <c r="H61" s="73"/>
      <c r="I61" s="73"/>
      <c r="J61" s="73"/>
      <c r="K61" s="73"/>
      <c r="L61" s="73"/>
      <c r="M61" s="73"/>
      <c r="N61" s="73"/>
      <c r="O61" s="73"/>
      <c r="P61" s="73"/>
      <c r="Q61" s="73"/>
      <c r="R61" s="73"/>
      <c r="S61" s="73"/>
    </row>
  </sheetData>
  <sheetProtection sheet="1" selectLockedCells="1"/>
  <mergeCells count="24">
    <mergeCell ref="A6:S6"/>
    <mergeCell ref="A22:S22"/>
    <mergeCell ref="A60:S60"/>
    <mergeCell ref="A61:S61"/>
    <mergeCell ref="A38:S38"/>
    <mergeCell ref="A56:S56"/>
    <mergeCell ref="A57:S57"/>
    <mergeCell ref="A58:S58"/>
    <mergeCell ref="A59:S59"/>
    <mergeCell ref="A1:S1"/>
    <mergeCell ref="A4:C4"/>
    <mergeCell ref="A2:S2"/>
    <mergeCell ref="A3:S3"/>
    <mergeCell ref="A5:C5"/>
    <mergeCell ref="D4:F4"/>
    <mergeCell ref="G4:I4"/>
    <mergeCell ref="J4:L4"/>
    <mergeCell ref="M4:O4"/>
    <mergeCell ref="P4:S4"/>
    <mergeCell ref="D5:F5"/>
    <mergeCell ref="G5:I5"/>
    <mergeCell ref="J5:L5"/>
    <mergeCell ref="M5:O5"/>
    <mergeCell ref="P5:S5"/>
  </mergeCells>
  <pageMargins left="0.7" right="0.7" top="0.75" bottom="0.75" header="0.3" footer="0.3"/>
  <pageSetup scale="53" fitToHeight="0"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3BB1A-FE72-40DC-8BC1-17525417E9BC}">
  <dimension ref="A1:Y4602"/>
  <sheetViews>
    <sheetView zoomScale="90" workbookViewId="0">
      <pane ySplit="1" topLeftCell="A2" activePane="bottomLeft" state="frozen"/>
      <selection pane="bottomLeft"/>
    </sheetView>
  </sheetViews>
  <sheetFormatPr defaultRowHeight="14.4" x14ac:dyDescent="0.3"/>
  <cols>
    <col min="1" max="1" width="11.88671875" bestFit="1" customWidth="1"/>
    <col min="2" max="2" width="12.77734375" bestFit="1" customWidth="1"/>
    <col min="3" max="3" width="10" bestFit="1" customWidth="1"/>
    <col min="4" max="4" width="12" bestFit="1" customWidth="1"/>
    <col min="5" max="5" width="15.5546875" bestFit="1" customWidth="1"/>
    <col min="6" max="6" width="10.33203125" bestFit="1" customWidth="1"/>
    <col min="7" max="7" width="9.88671875" style="11" bestFit="1" customWidth="1"/>
    <col min="8" max="8" width="22.33203125" bestFit="1" customWidth="1"/>
    <col min="9" max="9" width="10.33203125" style="4" bestFit="1" customWidth="1"/>
    <col min="10" max="10" width="9.88671875" style="11" bestFit="1" customWidth="1"/>
    <col min="11" max="11" width="22.33203125" style="14" bestFit="1" customWidth="1"/>
    <col min="12" max="12" width="10.33203125" style="4" bestFit="1" customWidth="1"/>
    <col min="13" max="13" width="9.88671875" style="11" bestFit="1" customWidth="1"/>
    <col min="14" max="14" width="22.33203125" style="14" bestFit="1" customWidth="1"/>
    <col min="15" max="15" width="10.33203125" style="4" bestFit="1" customWidth="1"/>
    <col min="16" max="16" width="9.88671875" style="11" bestFit="1" customWidth="1"/>
    <col min="17" max="17" width="22.33203125" style="14" bestFit="1" customWidth="1"/>
    <col min="18" max="18" width="19.77734375" style="4" bestFit="1" customWidth="1"/>
    <col min="19" max="19" width="18.6640625" style="11" bestFit="1" customWidth="1"/>
    <col min="20" max="20" width="13" bestFit="1" customWidth="1"/>
    <col min="21" max="21" width="15" bestFit="1" customWidth="1"/>
    <col min="22" max="22" width="13.88671875" style="14" bestFit="1" customWidth="1"/>
    <col min="23" max="23" width="16.5546875" bestFit="1" customWidth="1"/>
    <col min="24" max="24" width="22.21875" bestFit="1" customWidth="1"/>
    <col min="25" max="25" width="20.5546875" bestFit="1" customWidth="1"/>
  </cols>
  <sheetData>
    <row r="1" spans="1:25" x14ac:dyDescent="0.3">
      <c r="A1" s="5" t="s">
        <v>0</v>
      </c>
      <c r="B1" s="6" t="s">
        <v>1</v>
      </c>
      <c r="C1" s="5" t="s">
        <v>2</v>
      </c>
      <c r="D1" s="5" t="s">
        <v>3</v>
      </c>
      <c r="E1" s="5" t="s">
        <v>4</v>
      </c>
      <c r="F1" s="7" t="s">
        <v>5</v>
      </c>
      <c r="G1" s="9" t="s">
        <v>6</v>
      </c>
      <c r="H1" s="5" t="s">
        <v>7</v>
      </c>
      <c r="I1" s="7" t="s">
        <v>8</v>
      </c>
      <c r="J1" s="9" t="s">
        <v>9</v>
      </c>
      <c r="K1" s="13" t="s">
        <v>10</v>
      </c>
      <c r="L1" s="7" t="s">
        <v>11</v>
      </c>
      <c r="M1" s="9" t="s">
        <v>12</v>
      </c>
      <c r="N1" s="13" t="s">
        <v>13</v>
      </c>
      <c r="O1" s="7" t="s">
        <v>14</v>
      </c>
      <c r="P1" s="9" t="s">
        <v>15</v>
      </c>
      <c r="Q1" s="13" t="s">
        <v>16</v>
      </c>
      <c r="R1" s="7" t="s">
        <v>17</v>
      </c>
      <c r="S1" s="9" t="s">
        <v>18</v>
      </c>
      <c r="T1" s="8" t="s">
        <v>31</v>
      </c>
      <c r="U1" s="5" t="s">
        <v>32</v>
      </c>
      <c r="V1" s="13" t="s">
        <v>33</v>
      </c>
      <c r="W1" s="8" t="s">
        <v>34</v>
      </c>
      <c r="X1" s="8" t="s">
        <v>35</v>
      </c>
      <c r="Y1" s="8" t="s">
        <v>36</v>
      </c>
    </row>
    <row r="2" spans="1:25" x14ac:dyDescent="0.3">
      <c r="A2" s="1">
        <v>1</v>
      </c>
      <c r="B2" s="2">
        <v>40342</v>
      </c>
      <c r="C2" s="1">
        <v>2010</v>
      </c>
      <c r="D2" s="1" t="s">
        <v>19</v>
      </c>
      <c r="E2" s="1">
        <v>6</v>
      </c>
      <c r="F2" s="3">
        <v>5422</v>
      </c>
      <c r="G2" s="10">
        <v>17187.740000000002</v>
      </c>
      <c r="H2" s="12">
        <f>IFERROR(salesdata[[#This Row],[S-P1]]/salesdata[[#This Row],[Q-P1]],0)</f>
        <v>3.1700000000000004</v>
      </c>
      <c r="I2" s="3">
        <v>3725</v>
      </c>
      <c r="J2" s="10">
        <v>23616.5</v>
      </c>
      <c r="K2" s="12">
        <f>IFERROR(salesdata[[#This Row],[S-P2]]/salesdata[[#This Row],[Q-P2]],0)</f>
        <v>6.34</v>
      </c>
      <c r="L2" s="3">
        <v>576</v>
      </c>
      <c r="M2" s="10">
        <v>3121.92</v>
      </c>
      <c r="N2" s="12">
        <f>IFERROR(salesdata[[#This Row],[S-P3]]/salesdata[[#This Row],[Q-P3]],0)</f>
        <v>5.42</v>
      </c>
      <c r="O2" s="3">
        <v>907</v>
      </c>
      <c r="P2" s="10">
        <v>6466.91</v>
      </c>
      <c r="Q2" s="12">
        <f>IFERROR(salesdata[[#This Row],[S-P4]]/salesdata[[#This Row],[Q-P4]],0)</f>
        <v>7.13</v>
      </c>
      <c r="R2" s="3">
        <v>10630</v>
      </c>
      <c r="S2" s="10">
        <v>50393.07</v>
      </c>
      <c r="T2" s="1" t="str">
        <f>"Q"&amp;ROUNDUP(salesdata[[#This Row],[Month No.]]/3,0)</f>
        <v>Q2</v>
      </c>
      <c r="U2" s="1" t="str">
        <f>TEXT(salesdata[[#This Row],[Date]],"dddd")</f>
        <v>Sunday</v>
      </c>
      <c r="V2" s="12">
        <f>IFERROR(salesdata[[#This Row],[Total Revenue]]/salesdata[[#This Row],[Total Units Sold]],0)</f>
        <v>4.7406462841015991</v>
      </c>
      <c r="W2" s="1" t="str">
        <f>INDEX({"Product1","Product2","Product3","Product4"},MATCH(MAX(salesdata[[#This Row],[S-P1]],salesdata[[#This Row],[S-P2]],salesdata[[#This Row],[S-P3]],salesdata[[#This Row],[S-P4]]),CHOOSE({1,2,3,4},salesdata[[#This Row],[S-P1]],salesdata[[#This Row],[S-P2]],salesdata[[#This Row],[S-P3]],salesdata[[#This Row],[S-P4]]),0))</f>
        <v>Product2</v>
      </c>
      <c r="X2" s="1" t="str">
        <f>IF(salesdata[[#This Row],[Total Revenue]]&gt;=70000,"High",IF(salesdata[[#This Row],[Total Revenue]]&gt;=40000,"Medium","Low"))</f>
        <v>Medium</v>
      </c>
      <c r="Y2" s="15" t="str">
        <f>IFERROR(IF(SUMIF(salesdata[Year],salesdata[[#This Row],[Year]],salesdata[Total Revenue])&gt;SUMIF(salesdata[Year],salesdata[[#This Row],[Year]]-1,salesdata[Total Revenue]),"Growth Year","Decline Year"),"")</f>
        <v>Growth Year</v>
      </c>
    </row>
    <row r="3" spans="1:25" x14ac:dyDescent="0.3">
      <c r="A3" s="1">
        <v>2</v>
      </c>
      <c r="B3" s="2">
        <v>40343</v>
      </c>
      <c r="C3" s="1">
        <v>2010</v>
      </c>
      <c r="D3" s="1" t="s">
        <v>19</v>
      </c>
      <c r="E3" s="1">
        <v>6</v>
      </c>
      <c r="F3" s="3">
        <v>7047</v>
      </c>
      <c r="G3" s="10">
        <v>22338.99</v>
      </c>
      <c r="H3" s="12">
        <f>IFERROR(salesdata[[#This Row],[S-P1]]/salesdata[[#This Row],[Q-P1]],0)</f>
        <v>3.1700000000000004</v>
      </c>
      <c r="I3" s="3">
        <v>779</v>
      </c>
      <c r="J3" s="10">
        <v>4938.8599999999997</v>
      </c>
      <c r="K3" s="12">
        <f>IFERROR(salesdata[[#This Row],[S-P2]]/salesdata[[#This Row],[Q-P2]],0)</f>
        <v>6.34</v>
      </c>
      <c r="L3" s="3">
        <v>3578</v>
      </c>
      <c r="M3" s="10">
        <v>19392.759999999998</v>
      </c>
      <c r="N3" s="12">
        <f>IFERROR(salesdata[[#This Row],[S-P3]]/salesdata[[#This Row],[Q-P3]],0)</f>
        <v>5.42</v>
      </c>
      <c r="O3" s="3">
        <v>1574</v>
      </c>
      <c r="P3" s="10">
        <v>11222.62</v>
      </c>
      <c r="Q3" s="12">
        <f>IFERROR(salesdata[[#This Row],[S-P4]]/salesdata[[#This Row],[Q-P4]],0)</f>
        <v>7.1300000000000008</v>
      </c>
      <c r="R3" s="3">
        <v>12978</v>
      </c>
      <c r="S3" s="10">
        <v>57893.23</v>
      </c>
      <c r="T3" s="1" t="str">
        <f>"Q"&amp;ROUNDUP(salesdata[[#This Row],[Month No.]]/3,0)</f>
        <v>Q2</v>
      </c>
      <c r="U3" s="1" t="str">
        <f>TEXT(salesdata[[#This Row],[Date]],"dddd")</f>
        <v>Monday</v>
      </c>
      <c r="V3" s="12">
        <f>IFERROR(salesdata[[#This Row],[Total Revenue]]/salesdata[[#This Row],[Total Units Sold]],0)</f>
        <v>4.4608745569425183</v>
      </c>
      <c r="W3" s="1" t="str">
        <f>INDEX({"Product1","Product2","Product3","Product4"},MATCH(MAX(salesdata[[#This Row],[S-P1]],salesdata[[#This Row],[S-P2]],salesdata[[#This Row],[S-P3]],salesdata[[#This Row],[S-P4]]),CHOOSE({1,2,3,4},salesdata[[#This Row],[S-P1]],salesdata[[#This Row],[S-P2]],salesdata[[#This Row],[S-P3]],salesdata[[#This Row],[S-P4]]),0))</f>
        <v>Product1</v>
      </c>
      <c r="X3" s="1" t="str">
        <f>IF(salesdata[[#This Row],[Total Revenue]]&gt;=70000,"High",IF(salesdata[[#This Row],[Total Revenue]]&gt;=40000,"Medium","Low"))</f>
        <v>Medium</v>
      </c>
      <c r="Y3" s="1" t="str">
        <f>IFERROR(IF(SUMIF(salesdata[Year],salesdata[[#This Row],[Year]],salesdata[Total Revenue])&gt;SUMIF(salesdata[Year],salesdata[[#This Row],[Year]]-1,salesdata[Total Revenue]),"Growth Year","Decline Year"),"")</f>
        <v>Growth Year</v>
      </c>
    </row>
    <row r="4" spans="1:25" x14ac:dyDescent="0.3">
      <c r="A4" s="1">
        <v>3</v>
      </c>
      <c r="B4" s="2">
        <v>40344</v>
      </c>
      <c r="C4" s="1">
        <v>2010</v>
      </c>
      <c r="D4" s="1" t="s">
        <v>19</v>
      </c>
      <c r="E4" s="1">
        <v>6</v>
      </c>
      <c r="F4" s="3">
        <v>1572</v>
      </c>
      <c r="G4" s="10">
        <v>4983.24</v>
      </c>
      <c r="H4" s="12">
        <f>IFERROR(salesdata[[#This Row],[S-P1]]/salesdata[[#This Row],[Q-P1]],0)</f>
        <v>3.17</v>
      </c>
      <c r="I4" s="3">
        <v>2082</v>
      </c>
      <c r="J4" s="10">
        <v>13199.88</v>
      </c>
      <c r="K4" s="12">
        <f>IFERROR(salesdata[[#This Row],[S-P2]]/salesdata[[#This Row],[Q-P2]],0)</f>
        <v>6.34</v>
      </c>
      <c r="L4" s="3">
        <v>595</v>
      </c>
      <c r="M4" s="10">
        <v>3224.9</v>
      </c>
      <c r="N4" s="12">
        <f>IFERROR(salesdata[[#This Row],[S-P3]]/salesdata[[#This Row],[Q-P3]],0)</f>
        <v>5.42</v>
      </c>
      <c r="O4" s="3">
        <v>1145</v>
      </c>
      <c r="P4" s="10">
        <v>8163.85</v>
      </c>
      <c r="Q4" s="12">
        <f>IFERROR(salesdata[[#This Row],[S-P4]]/salesdata[[#This Row],[Q-P4]],0)</f>
        <v>7.13</v>
      </c>
      <c r="R4" s="3">
        <v>5394</v>
      </c>
      <c r="S4" s="10">
        <v>29571.87</v>
      </c>
      <c r="T4" s="1" t="str">
        <f>"Q"&amp;ROUNDUP(salesdata[[#This Row],[Month No.]]/3,0)</f>
        <v>Q2</v>
      </c>
      <c r="U4" s="1" t="str">
        <f>TEXT(salesdata[[#This Row],[Date]],"dddd")</f>
        <v>Tuesday</v>
      </c>
      <c r="V4" s="12">
        <f>IFERROR(salesdata[[#This Row],[Total Revenue]]/salesdata[[#This Row],[Total Units Sold]],0)</f>
        <v>5.4823637374860956</v>
      </c>
      <c r="W4" s="1" t="str">
        <f>INDEX({"Product1","Product2","Product3","Product4"},MATCH(MAX(salesdata[[#This Row],[S-P1]],salesdata[[#This Row],[S-P2]],salesdata[[#This Row],[S-P3]],salesdata[[#This Row],[S-P4]]),CHOOSE({1,2,3,4},salesdata[[#This Row],[S-P1]],salesdata[[#This Row],[S-P2]],salesdata[[#This Row],[S-P3]],salesdata[[#This Row],[S-P4]]),0))</f>
        <v>Product2</v>
      </c>
      <c r="X4" s="1" t="str">
        <f>IF(salesdata[[#This Row],[Total Revenue]]&gt;=70000,"High",IF(salesdata[[#This Row],[Total Revenue]]&gt;=40000,"Medium","Low"))</f>
        <v>Low</v>
      </c>
      <c r="Y4" s="1" t="str">
        <f>IFERROR(IF(SUMIF(salesdata[Year],salesdata[[#This Row],[Year]],salesdata[Total Revenue])&gt;SUMIF(salesdata[Year],salesdata[[#This Row],[Year]]-1,salesdata[Total Revenue]),"Growth Year","Decline Year"),"")</f>
        <v>Growth Year</v>
      </c>
    </row>
    <row r="5" spans="1:25" x14ac:dyDescent="0.3">
      <c r="A5" s="1">
        <v>4</v>
      </c>
      <c r="B5" s="2">
        <v>40345</v>
      </c>
      <c r="C5" s="1">
        <v>2010</v>
      </c>
      <c r="D5" s="1" t="s">
        <v>19</v>
      </c>
      <c r="E5" s="1">
        <v>6</v>
      </c>
      <c r="F5" s="3">
        <v>5657</v>
      </c>
      <c r="G5" s="10">
        <v>17932.689999999999</v>
      </c>
      <c r="H5" s="12">
        <f>IFERROR(salesdata[[#This Row],[S-P1]]/salesdata[[#This Row],[Q-P1]],0)</f>
        <v>3.17</v>
      </c>
      <c r="I5" s="3">
        <v>2399</v>
      </c>
      <c r="J5" s="10">
        <v>15209.66</v>
      </c>
      <c r="K5" s="12">
        <f>IFERROR(salesdata[[#This Row],[S-P2]]/salesdata[[#This Row],[Q-P2]],0)</f>
        <v>6.34</v>
      </c>
      <c r="L5" s="3">
        <v>3140</v>
      </c>
      <c r="M5" s="10">
        <v>17018.8</v>
      </c>
      <c r="N5" s="12">
        <f>IFERROR(salesdata[[#This Row],[S-P3]]/salesdata[[#This Row],[Q-P3]],0)</f>
        <v>5.42</v>
      </c>
      <c r="O5" s="3">
        <v>1672</v>
      </c>
      <c r="P5" s="10">
        <v>11921.36</v>
      </c>
      <c r="Q5" s="12">
        <f>IFERROR(salesdata[[#This Row],[S-P4]]/salesdata[[#This Row],[Q-P4]],0)</f>
        <v>7.1300000000000008</v>
      </c>
      <c r="R5" s="3">
        <v>12868</v>
      </c>
      <c r="S5" s="10">
        <v>62082.51</v>
      </c>
      <c r="T5" s="1" t="str">
        <f>"Q"&amp;ROUNDUP(salesdata[[#This Row],[Month No.]]/3,0)</f>
        <v>Q2</v>
      </c>
      <c r="U5" s="1" t="str">
        <f>TEXT(salesdata[[#This Row],[Date]],"dddd")</f>
        <v>Wednesday</v>
      </c>
      <c r="V5" s="12">
        <f>IFERROR(salesdata[[#This Row],[Total Revenue]]/salesdata[[#This Row],[Total Units Sold]],0)</f>
        <v>4.8245655890581292</v>
      </c>
      <c r="W5" s="1" t="str">
        <f>INDEX({"Product1","Product2","Product3","Product4"},MATCH(MAX(salesdata[[#This Row],[S-P1]],salesdata[[#This Row],[S-P2]],salesdata[[#This Row],[S-P3]],salesdata[[#This Row],[S-P4]]),CHOOSE({1,2,3,4},salesdata[[#This Row],[S-P1]],salesdata[[#This Row],[S-P2]],salesdata[[#This Row],[S-P3]],salesdata[[#This Row],[S-P4]]),0))</f>
        <v>Product1</v>
      </c>
      <c r="X5" s="1" t="str">
        <f>IF(salesdata[[#This Row],[Total Revenue]]&gt;=70000,"High",IF(salesdata[[#This Row],[Total Revenue]]&gt;=40000,"Medium","Low"))</f>
        <v>Medium</v>
      </c>
      <c r="Y5" s="1" t="str">
        <f>IFERROR(IF(SUMIF(salesdata[Year],salesdata[[#This Row],[Year]],salesdata[Total Revenue])&gt;SUMIF(salesdata[Year],salesdata[[#This Row],[Year]]-1,salesdata[Total Revenue]),"Growth Year","Decline Year"),"")</f>
        <v>Growth Year</v>
      </c>
    </row>
    <row r="6" spans="1:25" x14ac:dyDescent="0.3">
      <c r="A6" s="1">
        <v>5</v>
      </c>
      <c r="B6" s="2">
        <v>40346</v>
      </c>
      <c r="C6" s="1">
        <v>2010</v>
      </c>
      <c r="D6" s="1" t="s">
        <v>19</v>
      </c>
      <c r="E6" s="1">
        <v>6</v>
      </c>
      <c r="F6" s="3">
        <v>3668</v>
      </c>
      <c r="G6" s="10">
        <v>11627.56</v>
      </c>
      <c r="H6" s="12">
        <f>IFERROR(salesdata[[#This Row],[S-P1]]/salesdata[[#This Row],[Q-P1]],0)</f>
        <v>3.17</v>
      </c>
      <c r="I6" s="3">
        <v>3207</v>
      </c>
      <c r="J6" s="10">
        <v>20332.38</v>
      </c>
      <c r="K6" s="12">
        <f>IFERROR(salesdata[[#This Row],[S-P2]]/salesdata[[#This Row],[Q-P2]],0)</f>
        <v>6.3400000000000007</v>
      </c>
      <c r="L6" s="3">
        <v>2184</v>
      </c>
      <c r="M6" s="10">
        <v>11837.28</v>
      </c>
      <c r="N6" s="12">
        <f>IFERROR(salesdata[[#This Row],[S-P3]]/salesdata[[#This Row],[Q-P3]],0)</f>
        <v>5.42</v>
      </c>
      <c r="O6" s="3">
        <v>708</v>
      </c>
      <c r="P6" s="10">
        <v>5048.04</v>
      </c>
      <c r="Q6" s="12">
        <f>IFERROR(salesdata[[#This Row],[S-P4]]/salesdata[[#This Row],[Q-P4]],0)</f>
        <v>7.13</v>
      </c>
      <c r="R6" s="3">
        <v>9767</v>
      </c>
      <c r="S6" s="10">
        <v>48845.26</v>
      </c>
      <c r="T6" s="1" t="str">
        <f>"Q"&amp;ROUNDUP(salesdata[[#This Row],[Month No.]]/3,0)</f>
        <v>Q2</v>
      </c>
      <c r="U6" s="1" t="str">
        <f>TEXT(salesdata[[#This Row],[Date]],"dddd")</f>
        <v>Thursday</v>
      </c>
      <c r="V6" s="12">
        <f>IFERROR(salesdata[[#This Row],[Total Revenue]]/salesdata[[#This Row],[Total Units Sold]],0)</f>
        <v>5.0010504760929662</v>
      </c>
      <c r="W6" s="1" t="str">
        <f>INDEX({"Product1","Product2","Product3","Product4"},MATCH(MAX(salesdata[[#This Row],[S-P1]],salesdata[[#This Row],[S-P2]],salesdata[[#This Row],[S-P3]],salesdata[[#This Row],[S-P4]]),CHOOSE({1,2,3,4},salesdata[[#This Row],[S-P1]],salesdata[[#This Row],[S-P2]],salesdata[[#This Row],[S-P3]],salesdata[[#This Row],[S-P4]]),0))</f>
        <v>Product2</v>
      </c>
      <c r="X6" s="1" t="str">
        <f>IF(salesdata[[#This Row],[Total Revenue]]&gt;=70000,"High",IF(salesdata[[#This Row],[Total Revenue]]&gt;=40000,"Medium","Low"))</f>
        <v>Medium</v>
      </c>
      <c r="Y6" s="1" t="str">
        <f>IFERROR(IF(SUMIF(salesdata[Year],salesdata[[#This Row],[Year]],salesdata[Total Revenue])&gt;SUMIF(salesdata[Year],salesdata[[#This Row],[Year]]-1,salesdata[Total Revenue]),"Growth Year","Decline Year"),"")</f>
        <v>Growth Year</v>
      </c>
    </row>
    <row r="7" spans="1:25" x14ac:dyDescent="0.3">
      <c r="A7" s="1">
        <v>6</v>
      </c>
      <c r="B7" s="2">
        <v>40347</v>
      </c>
      <c r="C7" s="1">
        <v>2010</v>
      </c>
      <c r="D7" s="1" t="s">
        <v>19</v>
      </c>
      <c r="E7" s="1">
        <v>6</v>
      </c>
      <c r="F7" s="3">
        <v>2898</v>
      </c>
      <c r="G7" s="10">
        <v>9186.66</v>
      </c>
      <c r="H7" s="12">
        <f>IFERROR(salesdata[[#This Row],[S-P1]]/salesdata[[#This Row],[Q-P1]],0)</f>
        <v>3.17</v>
      </c>
      <c r="I7" s="3">
        <v>2539</v>
      </c>
      <c r="J7" s="10">
        <v>16097.26</v>
      </c>
      <c r="K7" s="12">
        <f>IFERROR(salesdata[[#This Row],[S-P2]]/salesdata[[#This Row],[Q-P2]],0)</f>
        <v>6.34</v>
      </c>
      <c r="L7" s="3">
        <v>311</v>
      </c>
      <c r="M7" s="10">
        <v>1685.62</v>
      </c>
      <c r="N7" s="12">
        <f>IFERROR(salesdata[[#This Row],[S-P3]]/salesdata[[#This Row],[Q-P3]],0)</f>
        <v>5.42</v>
      </c>
      <c r="O7" s="3">
        <v>1513</v>
      </c>
      <c r="P7" s="10">
        <v>10787.69</v>
      </c>
      <c r="Q7" s="12">
        <f>IFERROR(salesdata[[#This Row],[S-P4]]/salesdata[[#This Row],[Q-P4]],0)</f>
        <v>7.13</v>
      </c>
      <c r="R7" s="3">
        <v>7261</v>
      </c>
      <c r="S7" s="10">
        <v>37757.230000000003</v>
      </c>
      <c r="T7" s="1" t="str">
        <f>"Q"&amp;ROUNDUP(salesdata[[#This Row],[Month No.]]/3,0)</f>
        <v>Q2</v>
      </c>
      <c r="U7" s="1" t="str">
        <f>TEXT(salesdata[[#This Row],[Date]],"dddd")</f>
        <v>Friday</v>
      </c>
      <c r="V7" s="12">
        <f>IFERROR(salesdata[[#This Row],[Total Revenue]]/salesdata[[#This Row],[Total Units Sold]],0)</f>
        <v>5.2000041316623058</v>
      </c>
      <c r="W7" s="1" t="str">
        <f>INDEX({"Product1","Product2","Product3","Product4"},MATCH(MAX(salesdata[[#This Row],[S-P1]],salesdata[[#This Row],[S-P2]],salesdata[[#This Row],[S-P3]],salesdata[[#This Row],[S-P4]]),CHOOSE({1,2,3,4},salesdata[[#This Row],[S-P1]],salesdata[[#This Row],[S-P2]],salesdata[[#This Row],[S-P3]],salesdata[[#This Row],[S-P4]]),0))</f>
        <v>Product2</v>
      </c>
      <c r="X7" s="1" t="str">
        <f>IF(salesdata[[#This Row],[Total Revenue]]&gt;=70000,"High",IF(salesdata[[#This Row],[Total Revenue]]&gt;=40000,"Medium","Low"))</f>
        <v>Low</v>
      </c>
      <c r="Y7" s="1" t="str">
        <f>IFERROR(IF(SUMIF(salesdata[Year],salesdata[[#This Row],[Year]],salesdata[Total Revenue])&gt;SUMIF(salesdata[Year],salesdata[[#This Row],[Year]]-1,salesdata[Total Revenue]),"Growth Year","Decline Year"),"")</f>
        <v>Growth Year</v>
      </c>
    </row>
    <row r="8" spans="1:25" x14ac:dyDescent="0.3">
      <c r="A8" s="1">
        <v>7</v>
      </c>
      <c r="B8" s="2">
        <v>40348</v>
      </c>
      <c r="C8" s="1">
        <v>2010</v>
      </c>
      <c r="D8" s="1" t="s">
        <v>19</v>
      </c>
      <c r="E8" s="1">
        <v>6</v>
      </c>
      <c r="F8" s="3">
        <v>6912</v>
      </c>
      <c r="G8" s="10">
        <v>21911.040000000001</v>
      </c>
      <c r="H8" s="12">
        <f>IFERROR(salesdata[[#This Row],[S-P1]]/salesdata[[#This Row],[Q-P1]],0)</f>
        <v>3.17</v>
      </c>
      <c r="I8" s="3">
        <v>1470</v>
      </c>
      <c r="J8" s="10">
        <v>9319.7999999999993</v>
      </c>
      <c r="K8" s="12">
        <f>IFERROR(salesdata[[#This Row],[S-P2]]/salesdata[[#This Row],[Q-P2]],0)</f>
        <v>6.34</v>
      </c>
      <c r="L8" s="3">
        <v>1576</v>
      </c>
      <c r="M8" s="10">
        <v>8541.92</v>
      </c>
      <c r="N8" s="12">
        <f>IFERROR(salesdata[[#This Row],[S-P3]]/salesdata[[#This Row],[Q-P3]],0)</f>
        <v>5.42</v>
      </c>
      <c r="O8" s="3">
        <v>1608</v>
      </c>
      <c r="P8" s="10">
        <v>11465.04</v>
      </c>
      <c r="Q8" s="12">
        <f>IFERROR(salesdata[[#This Row],[S-P4]]/salesdata[[#This Row],[Q-P4]],0)</f>
        <v>7.1300000000000008</v>
      </c>
      <c r="R8" s="3">
        <v>11566</v>
      </c>
      <c r="S8" s="10">
        <v>51237.8</v>
      </c>
      <c r="T8" s="1" t="str">
        <f>"Q"&amp;ROUNDUP(salesdata[[#This Row],[Month No.]]/3,0)</f>
        <v>Q2</v>
      </c>
      <c r="U8" s="1" t="str">
        <f>TEXT(salesdata[[#This Row],[Date]],"dddd")</f>
        <v>Saturday</v>
      </c>
      <c r="V8" s="12">
        <f>IFERROR(salesdata[[#This Row],[Total Revenue]]/salesdata[[#This Row],[Total Units Sold]],0)</f>
        <v>4.430036313332181</v>
      </c>
      <c r="W8" s="1" t="str">
        <f>INDEX({"Product1","Product2","Product3","Product4"},MATCH(MAX(salesdata[[#This Row],[S-P1]],salesdata[[#This Row],[S-P2]],salesdata[[#This Row],[S-P3]],salesdata[[#This Row],[S-P4]]),CHOOSE({1,2,3,4},salesdata[[#This Row],[S-P1]],salesdata[[#This Row],[S-P2]],salesdata[[#This Row],[S-P3]],salesdata[[#This Row],[S-P4]]),0))</f>
        <v>Product1</v>
      </c>
      <c r="X8" s="1" t="str">
        <f>IF(salesdata[[#This Row],[Total Revenue]]&gt;=70000,"High",IF(salesdata[[#This Row],[Total Revenue]]&gt;=40000,"Medium","Low"))</f>
        <v>Medium</v>
      </c>
      <c r="Y8" s="1" t="str">
        <f>IFERROR(IF(SUMIF(salesdata[Year],salesdata[[#This Row],[Year]],salesdata[Total Revenue])&gt;SUMIF(salesdata[Year],salesdata[[#This Row],[Year]]-1,salesdata[Total Revenue]),"Growth Year","Decline Year"),"")</f>
        <v>Growth Year</v>
      </c>
    </row>
    <row r="9" spans="1:25" x14ac:dyDescent="0.3">
      <c r="A9" s="1">
        <v>8</v>
      </c>
      <c r="B9" s="2">
        <v>40349</v>
      </c>
      <c r="C9" s="1">
        <v>2010</v>
      </c>
      <c r="D9" s="1" t="s">
        <v>19</v>
      </c>
      <c r="E9" s="1">
        <v>6</v>
      </c>
      <c r="F9" s="3">
        <v>5209</v>
      </c>
      <c r="G9" s="10">
        <v>16512.53</v>
      </c>
      <c r="H9" s="12">
        <f>IFERROR(salesdata[[#This Row],[S-P1]]/salesdata[[#This Row],[Q-P1]],0)</f>
        <v>3.17</v>
      </c>
      <c r="I9" s="3">
        <v>2550</v>
      </c>
      <c r="J9" s="10">
        <v>16167</v>
      </c>
      <c r="K9" s="12">
        <f>IFERROR(salesdata[[#This Row],[S-P2]]/salesdata[[#This Row],[Q-P2]],0)</f>
        <v>6.34</v>
      </c>
      <c r="L9" s="3">
        <v>3415</v>
      </c>
      <c r="M9" s="10">
        <v>18509.3</v>
      </c>
      <c r="N9" s="12">
        <f>IFERROR(salesdata[[#This Row],[S-P3]]/salesdata[[#This Row],[Q-P3]],0)</f>
        <v>5.42</v>
      </c>
      <c r="O9" s="3">
        <v>842</v>
      </c>
      <c r="P9" s="10">
        <v>6003.46</v>
      </c>
      <c r="Q9" s="12">
        <f>IFERROR(salesdata[[#This Row],[S-P4]]/salesdata[[#This Row],[Q-P4]],0)</f>
        <v>7.13</v>
      </c>
      <c r="R9" s="3">
        <v>12016</v>
      </c>
      <c r="S9" s="10">
        <v>57192.29</v>
      </c>
      <c r="T9" s="1" t="str">
        <f>"Q"&amp;ROUNDUP(salesdata[[#This Row],[Month No.]]/3,0)</f>
        <v>Q2</v>
      </c>
      <c r="U9" s="1" t="str">
        <f>TEXT(salesdata[[#This Row],[Date]],"dddd")</f>
        <v>Sunday</v>
      </c>
      <c r="V9" s="12">
        <f>IFERROR(salesdata[[#This Row],[Total Revenue]]/salesdata[[#This Row],[Total Units Sold]],0)</f>
        <v>4.7596779294274301</v>
      </c>
      <c r="W9" s="1" t="str">
        <f>INDEX({"Product1","Product2","Product3","Product4"},MATCH(MAX(salesdata[[#This Row],[S-P1]],salesdata[[#This Row],[S-P2]],salesdata[[#This Row],[S-P3]],salesdata[[#This Row],[S-P4]]),CHOOSE({1,2,3,4},salesdata[[#This Row],[S-P1]],salesdata[[#This Row],[S-P2]],salesdata[[#This Row],[S-P3]],salesdata[[#This Row],[S-P4]]),0))</f>
        <v>Product3</v>
      </c>
      <c r="X9" s="1" t="str">
        <f>IF(salesdata[[#This Row],[Total Revenue]]&gt;=70000,"High",IF(salesdata[[#This Row],[Total Revenue]]&gt;=40000,"Medium","Low"))</f>
        <v>Medium</v>
      </c>
      <c r="Y9" s="1" t="str">
        <f>IFERROR(IF(SUMIF(salesdata[Year],salesdata[[#This Row],[Year]],salesdata[Total Revenue])&gt;SUMIF(salesdata[Year],salesdata[[#This Row],[Year]]-1,salesdata[Total Revenue]),"Growth Year","Decline Year"),"")</f>
        <v>Growth Year</v>
      </c>
    </row>
    <row r="10" spans="1:25" x14ac:dyDescent="0.3">
      <c r="A10" s="1">
        <v>9</v>
      </c>
      <c r="B10" s="2">
        <v>40350</v>
      </c>
      <c r="C10" s="1">
        <v>2010</v>
      </c>
      <c r="D10" s="1" t="s">
        <v>19</v>
      </c>
      <c r="E10" s="1">
        <v>6</v>
      </c>
      <c r="F10" s="3">
        <v>6322</v>
      </c>
      <c r="G10" s="10">
        <v>20040.740000000002</v>
      </c>
      <c r="H10" s="12">
        <f>IFERROR(salesdata[[#This Row],[S-P1]]/salesdata[[#This Row],[Q-P1]],0)</f>
        <v>3.1700000000000004</v>
      </c>
      <c r="I10" s="3">
        <v>852</v>
      </c>
      <c r="J10" s="10">
        <v>5401.68</v>
      </c>
      <c r="K10" s="12">
        <f>IFERROR(salesdata[[#This Row],[S-P2]]/salesdata[[#This Row],[Q-P2]],0)</f>
        <v>6.3400000000000007</v>
      </c>
      <c r="L10" s="3">
        <v>3646</v>
      </c>
      <c r="M10" s="10">
        <v>19761.32</v>
      </c>
      <c r="N10" s="12">
        <f>IFERROR(salesdata[[#This Row],[S-P3]]/salesdata[[#This Row],[Q-P3]],0)</f>
        <v>5.42</v>
      </c>
      <c r="O10" s="3">
        <v>1377</v>
      </c>
      <c r="P10" s="10">
        <v>9818.01</v>
      </c>
      <c r="Q10" s="12">
        <f>IFERROR(salesdata[[#This Row],[S-P4]]/salesdata[[#This Row],[Q-P4]],0)</f>
        <v>7.13</v>
      </c>
      <c r="R10" s="3">
        <v>12197</v>
      </c>
      <c r="S10" s="10">
        <v>55021.75</v>
      </c>
      <c r="T10" s="1" t="str">
        <f>"Q"&amp;ROUNDUP(salesdata[[#This Row],[Month No.]]/3,0)</f>
        <v>Q2</v>
      </c>
      <c r="U10" s="1" t="str">
        <f>TEXT(salesdata[[#This Row],[Date]],"dddd")</f>
        <v>Monday</v>
      </c>
      <c r="V10" s="12">
        <f>IFERROR(salesdata[[#This Row],[Total Revenue]]/salesdata[[#This Row],[Total Units Sold]],0)</f>
        <v>4.5110887923259817</v>
      </c>
      <c r="W10" s="1" t="str">
        <f>INDEX({"Product1","Product2","Product3","Product4"},MATCH(MAX(salesdata[[#This Row],[S-P1]],salesdata[[#This Row],[S-P2]],salesdata[[#This Row],[S-P3]],salesdata[[#This Row],[S-P4]]),CHOOSE({1,2,3,4},salesdata[[#This Row],[S-P1]],salesdata[[#This Row],[S-P2]],salesdata[[#This Row],[S-P3]],salesdata[[#This Row],[S-P4]]),0))</f>
        <v>Product1</v>
      </c>
      <c r="X10" s="1" t="str">
        <f>IF(salesdata[[#This Row],[Total Revenue]]&gt;=70000,"High",IF(salesdata[[#This Row],[Total Revenue]]&gt;=40000,"Medium","Low"))</f>
        <v>Medium</v>
      </c>
      <c r="Y10" s="1" t="str">
        <f>IFERROR(IF(SUMIF(salesdata[Year],salesdata[[#This Row],[Year]],salesdata[Total Revenue])&gt;SUMIF(salesdata[Year],salesdata[[#This Row],[Year]]-1,salesdata[Total Revenue]),"Growth Year","Decline Year"),"")</f>
        <v>Growth Year</v>
      </c>
    </row>
    <row r="11" spans="1:25" x14ac:dyDescent="0.3">
      <c r="A11" s="1">
        <v>10</v>
      </c>
      <c r="B11" s="2">
        <v>40351</v>
      </c>
      <c r="C11" s="1">
        <v>2010</v>
      </c>
      <c r="D11" s="1" t="s">
        <v>19</v>
      </c>
      <c r="E11" s="1">
        <v>6</v>
      </c>
      <c r="F11" s="3">
        <v>6865</v>
      </c>
      <c r="G11" s="10">
        <v>21762.05</v>
      </c>
      <c r="H11" s="12">
        <f>IFERROR(salesdata[[#This Row],[S-P1]]/salesdata[[#This Row],[Q-P1]],0)</f>
        <v>3.17</v>
      </c>
      <c r="I11" s="3">
        <v>414</v>
      </c>
      <c r="J11" s="10">
        <v>2624.76</v>
      </c>
      <c r="K11" s="12">
        <f>IFERROR(salesdata[[#This Row],[S-P2]]/salesdata[[#This Row],[Q-P2]],0)</f>
        <v>6.3400000000000007</v>
      </c>
      <c r="L11" s="3">
        <v>3902</v>
      </c>
      <c r="M11" s="10">
        <v>21148.84</v>
      </c>
      <c r="N11" s="12">
        <f>IFERROR(salesdata[[#This Row],[S-P3]]/salesdata[[#This Row],[Q-P3]],0)</f>
        <v>5.42</v>
      </c>
      <c r="O11" s="3">
        <v>562</v>
      </c>
      <c r="P11" s="10">
        <v>4007.06</v>
      </c>
      <c r="Q11" s="12">
        <f>IFERROR(salesdata[[#This Row],[S-P4]]/salesdata[[#This Row],[Q-P4]],0)</f>
        <v>7.13</v>
      </c>
      <c r="R11" s="3">
        <v>11743</v>
      </c>
      <c r="S11" s="10">
        <v>49542.71</v>
      </c>
      <c r="T11" s="1" t="str">
        <f>"Q"&amp;ROUNDUP(salesdata[[#This Row],[Month No.]]/3,0)</f>
        <v>Q2</v>
      </c>
      <c r="U11" s="1" t="str">
        <f>TEXT(salesdata[[#This Row],[Date]],"dddd")</f>
        <v>Tuesday</v>
      </c>
      <c r="V11" s="12">
        <f>IFERROR(salesdata[[#This Row],[Total Revenue]]/salesdata[[#This Row],[Total Units Sold]],0)</f>
        <v>4.2189142467853191</v>
      </c>
      <c r="W11" s="1" t="str">
        <f>INDEX({"Product1","Product2","Product3","Product4"},MATCH(MAX(salesdata[[#This Row],[S-P1]],salesdata[[#This Row],[S-P2]],salesdata[[#This Row],[S-P3]],salesdata[[#This Row],[S-P4]]),CHOOSE({1,2,3,4},salesdata[[#This Row],[S-P1]],salesdata[[#This Row],[S-P2]],salesdata[[#This Row],[S-P3]],salesdata[[#This Row],[S-P4]]),0))</f>
        <v>Product1</v>
      </c>
      <c r="X11" s="1" t="str">
        <f>IF(salesdata[[#This Row],[Total Revenue]]&gt;=70000,"High",IF(salesdata[[#This Row],[Total Revenue]]&gt;=40000,"Medium","Low"))</f>
        <v>Medium</v>
      </c>
      <c r="Y11" s="1" t="str">
        <f>IFERROR(IF(SUMIF(salesdata[Year],salesdata[[#This Row],[Year]],salesdata[Total Revenue])&gt;SUMIF(salesdata[Year],salesdata[[#This Row],[Year]]-1,salesdata[Total Revenue]),"Growth Year","Decline Year"),"")</f>
        <v>Growth Year</v>
      </c>
    </row>
    <row r="12" spans="1:25" x14ac:dyDescent="0.3">
      <c r="A12" s="1">
        <v>11</v>
      </c>
      <c r="B12" s="2">
        <v>40352</v>
      </c>
      <c r="C12" s="1">
        <v>2010</v>
      </c>
      <c r="D12" s="1" t="s">
        <v>19</v>
      </c>
      <c r="E12" s="1">
        <v>6</v>
      </c>
      <c r="F12" s="3">
        <v>1287</v>
      </c>
      <c r="G12" s="10">
        <v>4079.79</v>
      </c>
      <c r="H12" s="12">
        <f>IFERROR(salesdata[[#This Row],[S-P1]]/salesdata[[#This Row],[Q-P1]],0)</f>
        <v>3.17</v>
      </c>
      <c r="I12" s="3">
        <v>3955</v>
      </c>
      <c r="J12" s="10">
        <v>25074.7</v>
      </c>
      <c r="K12" s="12">
        <f>IFERROR(salesdata[[#This Row],[S-P2]]/salesdata[[#This Row],[Q-P2]],0)</f>
        <v>6.34</v>
      </c>
      <c r="L12" s="3">
        <v>2710</v>
      </c>
      <c r="M12" s="10">
        <v>14688.2</v>
      </c>
      <c r="N12" s="12">
        <f>IFERROR(salesdata[[#This Row],[S-P3]]/salesdata[[#This Row],[Q-P3]],0)</f>
        <v>5.42</v>
      </c>
      <c r="O12" s="3">
        <v>1804</v>
      </c>
      <c r="P12" s="10">
        <v>12862.52</v>
      </c>
      <c r="Q12" s="12">
        <f>IFERROR(salesdata[[#This Row],[S-P4]]/salesdata[[#This Row],[Q-P4]],0)</f>
        <v>7.13</v>
      </c>
      <c r="R12" s="3">
        <v>9756</v>
      </c>
      <c r="S12" s="10">
        <v>56705.21</v>
      </c>
      <c r="T12" s="1" t="str">
        <f>"Q"&amp;ROUNDUP(salesdata[[#This Row],[Month No.]]/3,0)</f>
        <v>Q2</v>
      </c>
      <c r="U12" s="1" t="str">
        <f>TEXT(salesdata[[#This Row],[Date]],"dddd")</f>
        <v>Wednesday</v>
      </c>
      <c r="V12" s="12">
        <f>IFERROR(salesdata[[#This Row],[Total Revenue]]/salesdata[[#This Row],[Total Units Sold]],0)</f>
        <v>5.8123421484214841</v>
      </c>
      <c r="W12" s="1" t="str">
        <f>INDEX({"Product1","Product2","Product3","Product4"},MATCH(MAX(salesdata[[#This Row],[S-P1]],salesdata[[#This Row],[S-P2]],salesdata[[#This Row],[S-P3]],salesdata[[#This Row],[S-P4]]),CHOOSE({1,2,3,4},salesdata[[#This Row],[S-P1]],salesdata[[#This Row],[S-P2]],salesdata[[#This Row],[S-P3]],salesdata[[#This Row],[S-P4]]),0))</f>
        <v>Product2</v>
      </c>
      <c r="X12" s="1" t="str">
        <f>IF(salesdata[[#This Row],[Total Revenue]]&gt;=70000,"High",IF(salesdata[[#This Row],[Total Revenue]]&gt;=40000,"Medium","Low"))</f>
        <v>Medium</v>
      </c>
      <c r="Y12" s="1" t="str">
        <f>IFERROR(IF(SUMIF(salesdata[Year],salesdata[[#This Row],[Year]],salesdata[Total Revenue])&gt;SUMIF(salesdata[Year],salesdata[[#This Row],[Year]]-1,salesdata[Total Revenue]),"Growth Year","Decline Year"),"")</f>
        <v>Growth Year</v>
      </c>
    </row>
    <row r="13" spans="1:25" x14ac:dyDescent="0.3">
      <c r="A13" s="1">
        <v>12</v>
      </c>
      <c r="B13" s="2">
        <v>40353</v>
      </c>
      <c r="C13" s="1">
        <v>2010</v>
      </c>
      <c r="D13" s="1" t="s">
        <v>19</v>
      </c>
      <c r="E13" s="1">
        <v>6</v>
      </c>
      <c r="F13" s="3">
        <v>2197</v>
      </c>
      <c r="G13" s="10">
        <v>6964.49</v>
      </c>
      <c r="H13" s="12">
        <f>IFERROR(salesdata[[#This Row],[S-P1]]/salesdata[[#This Row],[Q-P1]],0)</f>
        <v>3.17</v>
      </c>
      <c r="I13" s="3">
        <v>1429</v>
      </c>
      <c r="J13" s="10">
        <v>9059.86</v>
      </c>
      <c r="K13" s="12">
        <f>IFERROR(salesdata[[#This Row],[S-P2]]/salesdata[[#This Row],[Q-P2]],0)</f>
        <v>6.3400000000000007</v>
      </c>
      <c r="L13" s="3">
        <v>2754</v>
      </c>
      <c r="M13" s="10">
        <v>14926.68</v>
      </c>
      <c r="N13" s="12">
        <f>IFERROR(salesdata[[#This Row],[S-P3]]/salesdata[[#This Row],[Q-P3]],0)</f>
        <v>5.42</v>
      </c>
      <c r="O13" s="3">
        <v>1299</v>
      </c>
      <c r="P13" s="10">
        <v>9261.8700000000008</v>
      </c>
      <c r="Q13" s="12">
        <f>IFERROR(salesdata[[#This Row],[S-P4]]/salesdata[[#This Row],[Q-P4]],0)</f>
        <v>7.1300000000000008</v>
      </c>
      <c r="R13" s="3">
        <v>7679</v>
      </c>
      <c r="S13" s="10">
        <v>40212.9</v>
      </c>
      <c r="T13" s="1" t="str">
        <f>"Q"&amp;ROUNDUP(salesdata[[#This Row],[Month No.]]/3,0)</f>
        <v>Q2</v>
      </c>
      <c r="U13" s="1" t="str">
        <f>TEXT(salesdata[[#This Row],[Date]],"dddd")</f>
        <v>Thursday</v>
      </c>
      <c r="V13" s="12">
        <f>IFERROR(salesdata[[#This Row],[Total Revenue]]/salesdata[[#This Row],[Total Units Sold]],0)</f>
        <v>5.2367365542388331</v>
      </c>
      <c r="W13" s="1" t="str">
        <f>INDEX({"Product1","Product2","Product3","Product4"},MATCH(MAX(salesdata[[#This Row],[S-P1]],salesdata[[#This Row],[S-P2]],salesdata[[#This Row],[S-P3]],salesdata[[#This Row],[S-P4]]),CHOOSE({1,2,3,4},salesdata[[#This Row],[S-P1]],salesdata[[#This Row],[S-P2]],salesdata[[#This Row],[S-P3]],salesdata[[#This Row],[S-P4]]),0))</f>
        <v>Product3</v>
      </c>
      <c r="X13" s="1" t="str">
        <f>IF(salesdata[[#This Row],[Total Revenue]]&gt;=70000,"High",IF(salesdata[[#This Row],[Total Revenue]]&gt;=40000,"Medium","Low"))</f>
        <v>Medium</v>
      </c>
      <c r="Y13" s="1" t="str">
        <f>IFERROR(IF(SUMIF(salesdata[Year],salesdata[[#This Row],[Year]],salesdata[Total Revenue])&gt;SUMIF(salesdata[Year],salesdata[[#This Row],[Year]]-1,salesdata[Total Revenue]),"Growth Year","Decline Year"),"")</f>
        <v>Growth Year</v>
      </c>
    </row>
    <row r="14" spans="1:25" x14ac:dyDescent="0.3">
      <c r="A14" s="1">
        <v>13</v>
      </c>
      <c r="B14" s="2">
        <v>40354</v>
      </c>
      <c r="C14" s="1">
        <v>2010</v>
      </c>
      <c r="D14" s="1" t="s">
        <v>19</v>
      </c>
      <c r="E14" s="1">
        <v>6</v>
      </c>
      <c r="F14" s="3">
        <v>7910</v>
      </c>
      <c r="G14" s="10">
        <v>25074.7</v>
      </c>
      <c r="H14" s="12">
        <f>IFERROR(salesdata[[#This Row],[S-P1]]/salesdata[[#This Row],[Q-P1]],0)</f>
        <v>3.17</v>
      </c>
      <c r="I14" s="3">
        <v>1622</v>
      </c>
      <c r="J14" s="10">
        <v>10283.48</v>
      </c>
      <c r="K14" s="12">
        <f>IFERROR(salesdata[[#This Row],[S-P2]]/salesdata[[#This Row],[Q-P2]],0)</f>
        <v>6.34</v>
      </c>
      <c r="L14" s="3">
        <v>5574</v>
      </c>
      <c r="M14" s="10">
        <v>30211.08</v>
      </c>
      <c r="N14" s="12">
        <f>IFERROR(salesdata[[#This Row],[S-P3]]/salesdata[[#This Row],[Q-P3]],0)</f>
        <v>5.42</v>
      </c>
      <c r="O14" s="3">
        <v>306</v>
      </c>
      <c r="P14" s="10">
        <v>2181.7800000000002</v>
      </c>
      <c r="Q14" s="12">
        <f>IFERROR(salesdata[[#This Row],[S-P4]]/salesdata[[#This Row],[Q-P4]],0)</f>
        <v>7.1300000000000008</v>
      </c>
      <c r="R14" s="3">
        <v>15412</v>
      </c>
      <c r="S14" s="10">
        <v>67751.039999999994</v>
      </c>
      <c r="T14" s="1" t="str">
        <f>"Q"&amp;ROUNDUP(salesdata[[#This Row],[Month No.]]/3,0)</f>
        <v>Q2</v>
      </c>
      <c r="U14" s="1" t="str">
        <f>TEXT(salesdata[[#This Row],[Date]],"dddd")</f>
        <v>Friday</v>
      </c>
      <c r="V14" s="12">
        <f>IFERROR(salesdata[[#This Row],[Total Revenue]]/salesdata[[#This Row],[Total Units Sold]],0)</f>
        <v>4.3959927329353743</v>
      </c>
      <c r="W14" s="1" t="str">
        <f>INDEX({"Product1","Product2","Product3","Product4"},MATCH(MAX(salesdata[[#This Row],[S-P1]],salesdata[[#This Row],[S-P2]],salesdata[[#This Row],[S-P3]],salesdata[[#This Row],[S-P4]]),CHOOSE({1,2,3,4},salesdata[[#This Row],[S-P1]],salesdata[[#This Row],[S-P2]],salesdata[[#This Row],[S-P3]],salesdata[[#This Row],[S-P4]]),0))</f>
        <v>Product3</v>
      </c>
      <c r="X14" s="1" t="str">
        <f>IF(salesdata[[#This Row],[Total Revenue]]&gt;=70000,"High",IF(salesdata[[#This Row],[Total Revenue]]&gt;=40000,"Medium","Low"))</f>
        <v>Medium</v>
      </c>
      <c r="Y14" s="1" t="str">
        <f>IFERROR(IF(SUMIF(salesdata[Year],salesdata[[#This Row],[Year]],salesdata[Total Revenue])&gt;SUMIF(salesdata[Year],salesdata[[#This Row],[Year]]-1,salesdata[Total Revenue]),"Growth Year","Decline Year"),"")</f>
        <v>Growth Year</v>
      </c>
    </row>
    <row r="15" spans="1:25" x14ac:dyDescent="0.3">
      <c r="A15" s="1">
        <v>14</v>
      </c>
      <c r="B15" s="2">
        <v>40355</v>
      </c>
      <c r="C15" s="1">
        <v>2010</v>
      </c>
      <c r="D15" s="1" t="s">
        <v>19</v>
      </c>
      <c r="E15" s="1">
        <v>6</v>
      </c>
      <c r="F15" s="3">
        <v>3855</v>
      </c>
      <c r="G15" s="10">
        <v>12220.35</v>
      </c>
      <c r="H15" s="12">
        <f>IFERROR(salesdata[[#This Row],[S-P1]]/salesdata[[#This Row],[Q-P1]],0)</f>
        <v>3.17</v>
      </c>
      <c r="I15" s="3">
        <v>1015</v>
      </c>
      <c r="J15" s="10">
        <v>6435.1</v>
      </c>
      <c r="K15" s="12">
        <f>IFERROR(salesdata[[#This Row],[S-P2]]/salesdata[[#This Row],[Q-P2]],0)</f>
        <v>6.3400000000000007</v>
      </c>
      <c r="L15" s="3">
        <v>1746</v>
      </c>
      <c r="M15" s="10">
        <v>9463.32</v>
      </c>
      <c r="N15" s="12">
        <f>IFERROR(salesdata[[#This Row],[S-P3]]/salesdata[[#This Row],[Q-P3]],0)</f>
        <v>5.42</v>
      </c>
      <c r="O15" s="3">
        <v>608</v>
      </c>
      <c r="P15" s="10">
        <v>4335.04</v>
      </c>
      <c r="Q15" s="12">
        <f>IFERROR(salesdata[[#This Row],[S-P4]]/salesdata[[#This Row],[Q-P4]],0)</f>
        <v>7.13</v>
      </c>
      <c r="R15" s="3">
        <v>7224</v>
      </c>
      <c r="S15" s="10">
        <v>32453.81</v>
      </c>
      <c r="T15" s="1" t="str">
        <f>"Q"&amp;ROUNDUP(salesdata[[#This Row],[Month No.]]/3,0)</f>
        <v>Q2</v>
      </c>
      <c r="U15" s="1" t="str">
        <f>TEXT(salesdata[[#This Row],[Date]],"dddd")</f>
        <v>Saturday</v>
      </c>
      <c r="V15" s="12">
        <f>IFERROR(salesdata[[#This Row],[Total Revenue]]/salesdata[[#This Row],[Total Units Sold]],0)</f>
        <v>4.4924986157253599</v>
      </c>
      <c r="W15" s="1" t="str">
        <f>INDEX({"Product1","Product2","Product3","Product4"},MATCH(MAX(salesdata[[#This Row],[S-P1]],salesdata[[#This Row],[S-P2]],salesdata[[#This Row],[S-P3]],salesdata[[#This Row],[S-P4]]),CHOOSE({1,2,3,4},salesdata[[#This Row],[S-P1]],salesdata[[#This Row],[S-P2]],salesdata[[#This Row],[S-P3]],salesdata[[#This Row],[S-P4]]),0))</f>
        <v>Product1</v>
      </c>
      <c r="X15" s="1" t="str">
        <f>IF(salesdata[[#This Row],[Total Revenue]]&gt;=70000,"High",IF(salesdata[[#This Row],[Total Revenue]]&gt;=40000,"Medium","Low"))</f>
        <v>Low</v>
      </c>
      <c r="Y15" s="1" t="str">
        <f>IFERROR(IF(SUMIF(salesdata[Year],salesdata[[#This Row],[Year]],salesdata[Total Revenue])&gt;SUMIF(salesdata[Year],salesdata[[#This Row],[Year]]-1,salesdata[Total Revenue]),"Growth Year","Decline Year"),"")</f>
        <v>Growth Year</v>
      </c>
    </row>
    <row r="16" spans="1:25" x14ac:dyDescent="0.3">
      <c r="A16" s="1">
        <v>15</v>
      </c>
      <c r="B16" s="2">
        <v>40356</v>
      </c>
      <c r="C16" s="1">
        <v>2010</v>
      </c>
      <c r="D16" s="1" t="s">
        <v>19</v>
      </c>
      <c r="E16" s="1">
        <v>6</v>
      </c>
      <c r="F16" s="3">
        <v>5988</v>
      </c>
      <c r="G16" s="10">
        <v>18981.96</v>
      </c>
      <c r="H16" s="12">
        <f>IFERROR(salesdata[[#This Row],[S-P1]]/salesdata[[#This Row],[Q-P1]],0)</f>
        <v>3.17</v>
      </c>
      <c r="I16" s="3">
        <v>3288</v>
      </c>
      <c r="J16" s="10">
        <v>20845.919999999998</v>
      </c>
      <c r="K16" s="12">
        <f>IFERROR(salesdata[[#This Row],[S-P2]]/salesdata[[#This Row],[Q-P2]],0)</f>
        <v>6.34</v>
      </c>
      <c r="L16" s="3">
        <v>916</v>
      </c>
      <c r="M16" s="10">
        <v>4964.72</v>
      </c>
      <c r="N16" s="12">
        <f>IFERROR(salesdata[[#This Row],[S-P3]]/salesdata[[#This Row],[Q-P3]],0)</f>
        <v>5.42</v>
      </c>
      <c r="O16" s="3">
        <v>1530</v>
      </c>
      <c r="P16" s="10">
        <v>10908.9</v>
      </c>
      <c r="Q16" s="12">
        <f>IFERROR(salesdata[[#This Row],[S-P4]]/salesdata[[#This Row],[Q-P4]],0)</f>
        <v>7.13</v>
      </c>
      <c r="R16" s="3">
        <v>11722</v>
      </c>
      <c r="S16" s="10">
        <v>55701.5</v>
      </c>
      <c r="T16" s="1" t="str">
        <f>"Q"&amp;ROUNDUP(salesdata[[#This Row],[Month No.]]/3,0)</f>
        <v>Q2</v>
      </c>
      <c r="U16" s="1" t="str">
        <f>TEXT(salesdata[[#This Row],[Date]],"dddd")</f>
        <v>Sunday</v>
      </c>
      <c r="V16" s="12">
        <f>IFERROR(salesdata[[#This Row],[Total Revenue]]/salesdata[[#This Row],[Total Units Sold]],0)</f>
        <v>4.7518768128305746</v>
      </c>
      <c r="W16" s="1" t="str">
        <f>INDEX({"Product1","Product2","Product3","Product4"},MATCH(MAX(salesdata[[#This Row],[S-P1]],salesdata[[#This Row],[S-P2]],salesdata[[#This Row],[S-P3]],salesdata[[#This Row],[S-P4]]),CHOOSE({1,2,3,4},salesdata[[#This Row],[S-P1]],salesdata[[#This Row],[S-P2]],salesdata[[#This Row],[S-P3]],salesdata[[#This Row],[S-P4]]),0))</f>
        <v>Product2</v>
      </c>
      <c r="X16" s="1" t="str">
        <f>IF(salesdata[[#This Row],[Total Revenue]]&gt;=70000,"High",IF(salesdata[[#This Row],[Total Revenue]]&gt;=40000,"Medium","Low"))</f>
        <v>Medium</v>
      </c>
      <c r="Y16" s="1" t="str">
        <f>IFERROR(IF(SUMIF(salesdata[Year],salesdata[[#This Row],[Year]],salesdata[Total Revenue])&gt;SUMIF(salesdata[Year],salesdata[[#This Row],[Year]]-1,salesdata[Total Revenue]),"Growth Year","Decline Year"),"")</f>
        <v>Growth Year</v>
      </c>
    </row>
    <row r="17" spans="1:25" x14ac:dyDescent="0.3">
      <c r="A17" s="1">
        <v>16</v>
      </c>
      <c r="B17" s="2">
        <v>40357</v>
      </c>
      <c r="C17" s="1">
        <v>2010</v>
      </c>
      <c r="D17" s="1" t="s">
        <v>19</v>
      </c>
      <c r="E17" s="1">
        <v>6</v>
      </c>
      <c r="F17" s="3">
        <v>2653</v>
      </c>
      <c r="G17" s="10">
        <v>8410.01</v>
      </c>
      <c r="H17" s="12">
        <f>IFERROR(salesdata[[#This Row],[S-P1]]/salesdata[[#This Row],[Q-P1]],0)</f>
        <v>3.17</v>
      </c>
      <c r="I17" s="3">
        <v>1544</v>
      </c>
      <c r="J17" s="10">
        <v>9788.9599999999991</v>
      </c>
      <c r="K17" s="12">
        <f>IFERROR(salesdata[[#This Row],[S-P2]]/salesdata[[#This Row],[Q-P2]],0)</f>
        <v>6.34</v>
      </c>
      <c r="L17" s="3">
        <v>3867</v>
      </c>
      <c r="M17" s="10">
        <v>20959.14</v>
      </c>
      <c r="N17" s="12">
        <f>IFERROR(salesdata[[#This Row],[S-P3]]/salesdata[[#This Row],[Q-P3]],0)</f>
        <v>5.42</v>
      </c>
      <c r="O17" s="3">
        <v>652</v>
      </c>
      <c r="P17" s="10">
        <v>4648.76</v>
      </c>
      <c r="Q17" s="12">
        <f>IFERROR(salesdata[[#This Row],[S-P4]]/salesdata[[#This Row],[Q-P4]],0)</f>
        <v>7.13</v>
      </c>
      <c r="R17" s="3">
        <v>8716</v>
      </c>
      <c r="S17" s="10">
        <v>43806.87</v>
      </c>
      <c r="T17" s="1" t="str">
        <f>"Q"&amp;ROUNDUP(salesdata[[#This Row],[Month No.]]/3,0)</f>
        <v>Q2</v>
      </c>
      <c r="U17" s="1" t="str">
        <f>TEXT(salesdata[[#This Row],[Date]],"dddd")</f>
        <v>Monday</v>
      </c>
      <c r="V17" s="12">
        <f>IFERROR(salesdata[[#This Row],[Total Revenue]]/salesdata[[#This Row],[Total Units Sold]],0)</f>
        <v>5.0260291418081691</v>
      </c>
      <c r="W17" s="1" t="str">
        <f>INDEX({"Product1","Product2","Product3","Product4"},MATCH(MAX(salesdata[[#This Row],[S-P1]],salesdata[[#This Row],[S-P2]],salesdata[[#This Row],[S-P3]],salesdata[[#This Row],[S-P4]]),CHOOSE({1,2,3,4},salesdata[[#This Row],[S-P1]],salesdata[[#This Row],[S-P2]],salesdata[[#This Row],[S-P3]],salesdata[[#This Row],[S-P4]]),0))</f>
        <v>Product3</v>
      </c>
      <c r="X17" s="1" t="str">
        <f>IF(salesdata[[#This Row],[Total Revenue]]&gt;=70000,"High",IF(salesdata[[#This Row],[Total Revenue]]&gt;=40000,"Medium","Low"))</f>
        <v>Medium</v>
      </c>
      <c r="Y17" s="1" t="str">
        <f>IFERROR(IF(SUMIF(salesdata[Year],salesdata[[#This Row],[Year]],salesdata[Total Revenue])&gt;SUMIF(salesdata[Year],salesdata[[#This Row],[Year]]-1,salesdata[Total Revenue]),"Growth Year","Decline Year"),"")</f>
        <v>Growth Year</v>
      </c>
    </row>
    <row r="18" spans="1:25" x14ac:dyDescent="0.3">
      <c r="A18" s="1">
        <v>17</v>
      </c>
      <c r="B18" s="2">
        <v>40358</v>
      </c>
      <c r="C18" s="1">
        <v>2010</v>
      </c>
      <c r="D18" s="1" t="s">
        <v>19</v>
      </c>
      <c r="E18" s="1">
        <v>6</v>
      </c>
      <c r="F18" s="3">
        <v>3664</v>
      </c>
      <c r="G18" s="10">
        <v>11614.88</v>
      </c>
      <c r="H18" s="12">
        <f>IFERROR(salesdata[[#This Row],[S-P1]]/salesdata[[#This Row],[Q-P1]],0)</f>
        <v>3.17</v>
      </c>
      <c r="I18" s="3">
        <v>2294</v>
      </c>
      <c r="J18" s="10">
        <v>14543.96</v>
      </c>
      <c r="K18" s="12">
        <f>IFERROR(salesdata[[#This Row],[S-P2]]/salesdata[[#This Row],[Q-P2]],0)</f>
        <v>6.34</v>
      </c>
      <c r="L18" s="3">
        <v>3244</v>
      </c>
      <c r="M18" s="10">
        <v>17582.48</v>
      </c>
      <c r="N18" s="12">
        <f>IFERROR(salesdata[[#This Row],[S-P3]]/salesdata[[#This Row],[Q-P3]],0)</f>
        <v>5.42</v>
      </c>
      <c r="O18" s="3">
        <v>897</v>
      </c>
      <c r="P18" s="10">
        <v>6395.61</v>
      </c>
      <c r="Q18" s="12">
        <f>IFERROR(salesdata[[#This Row],[S-P4]]/salesdata[[#This Row],[Q-P4]],0)</f>
        <v>7.13</v>
      </c>
      <c r="R18" s="3">
        <v>10099</v>
      </c>
      <c r="S18" s="10">
        <v>50136.93</v>
      </c>
      <c r="T18" s="1" t="str">
        <f>"Q"&amp;ROUNDUP(salesdata[[#This Row],[Month No.]]/3,0)</f>
        <v>Q2</v>
      </c>
      <c r="U18" s="1" t="str">
        <f>TEXT(salesdata[[#This Row],[Date]],"dddd")</f>
        <v>Tuesday</v>
      </c>
      <c r="V18" s="12">
        <f>IFERROR(salesdata[[#This Row],[Total Revenue]]/salesdata[[#This Row],[Total Units Sold]],0)</f>
        <v>4.9645440142588377</v>
      </c>
      <c r="W18" s="1" t="str">
        <f>INDEX({"Product1","Product2","Product3","Product4"},MATCH(MAX(salesdata[[#This Row],[S-P1]],salesdata[[#This Row],[S-P2]],salesdata[[#This Row],[S-P3]],salesdata[[#This Row],[S-P4]]),CHOOSE({1,2,3,4},salesdata[[#This Row],[S-P1]],salesdata[[#This Row],[S-P2]],salesdata[[#This Row],[S-P3]],salesdata[[#This Row],[S-P4]]),0))</f>
        <v>Product3</v>
      </c>
      <c r="X18" s="1" t="str">
        <f>IF(salesdata[[#This Row],[Total Revenue]]&gt;=70000,"High",IF(salesdata[[#This Row],[Total Revenue]]&gt;=40000,"Medium","Low"))</f>
        <v>Medium</v>
      </c>
      <c r="Y18" s="1" t="str">
        <f>IFERROR(IF(SUMIF(salesdata[Year],salesdata[[#This Row],[Year]],salesdata[Total Revenue])&gt;SUMIF(salesdata[Year],salesdata[[#This Row],[Year]]-1,salesdata[Total Revenue]),"Growth Year","Decline Year"),"")</f>
        <v>Growth Year</v>
      </c>
    </row>
    <row r="19" spans="1:25" x14ac:dyDescent="0.3">
      <c r="A19" s="1">
        <v>18</v>
      </c>
      <c r="B19" s="2">
        <v>40359</v>
      </c>
      <c r="C19" s="1">
        <v>2010</v>
      </c>
      <c r="D19" s="1" t="s">
        <v>19</v>
      </c>
      <c r="E19" s="1">
        <v>6</v>
      </c>
      <c r="F19" s="3">
        <v>7077</v>
      </c>
      <c r="G19" s="10">
        <v>22434.09</v>
      </c>
      <c r="H19" s="12">
        <f>IFERROR(salesdata[[#This Row],[S-P1]]/salesdata[[#This Row],[Q-P1]],0)</f>
        <v>3.17</v>
      </c>
      <c r="I19" s="3">
        <v>2297</v>
      </c>
      <c r="J19" s="10">
        <v>14562.98</v>
      </c>
      <c r="K19" s="12">
        <f>IFERROR(salesdata[[#This Row],[S-P2]]/salesdata[[#This Row],[Q-P2]],0)</f>
        <v>6.34</v>
      </c>
      <c r="L19" s="3">
        <v>5376</v>
      </c>
      <c r="M19" s="10">
        <v>29137.919999999998</v>
      </c>
      <c r="N19" s="12">
        <f>IFERROR(salesdata[[#This Row],[S-P3]]/salesdata[[#This Row],[Q-P3]],0)</f>
        <v>5.42</v>
      </c>
      <c r="O19" s="3">
        <v>1130</v>
      </c>
      <c r="P19" s="10">
        <v>8056.9</v>
      </c>
      <c r="Q19" s="12">
        <f>IFERROR(salesdata[[#This Row],[S-P4]]/salesdata[[#This Row],[Q-P4]],0)</f>
        <v>7.13</v>
      </c>
      <c r="R19" s="3">
        <v>15880</v>
      </c>
      <c r="S19" s="10">
        <v>74191.89</v>
      </c>
      <c r="T19" s="1" t="str">
        <f>"Q"&amp;ROUNDUP(salesdata[[#This Row],[Month No.]]/3,0)</f>
        <v>Q2</v>
      </c>
      <c r="U19" s="1" t="str">
        <f>TEXT(salesdata[[#This Row],[Date]],"dddd")</f>
        <v>Wednesday</v>
      </c>
      <c r="V19" s="12">
        <f>IFERROR(salesdata[[#This Row],[Total Revenue]]/salesdata[[#This Row],[Total Units Sold]],0)</f>
        <v>4.6720333753148617</v>
      </c>
      <c r="W19" s="1" t="str">
        <f>INDEX({"Product1","Product2","Product3","Product4"},MATCH(MAX(salesdata[[#This Row],[S-P1]],salesdata[[#This Row],[S-P2]],salesdata[[#This Row],[S-P3]],salesdata[[#This Row],[S-P4]]),CHOOSE({1,2,3,4},salesdata[[#This Row],[S-P1]],salesdata[[#This Row],[S-P2]],salesdata[[#This Row],[S-P3]],salesdata[[#This Row],[S-P4]]),0))</f>
        <v>Product3</v>
      </c>
      <c r="X19" s="1" t="str">
        <f>IF(salesdata[[#This Row],[Total Revenue]]&gt;=70000,"High",IF(salesdata[[#This Row],[Total Revenue]]&gt;=40000,"Medium","Low"))</f>
        <v>High</v>
      </c>
      <c r="Y19" s="1" t="str">
        <f>IFERROR(IF(SUMIF(salesdata[Year],salesdata[[#This Row],[Year]],salesdata[Total Revenue])&gt;SUMIF(salesdata[Year],salesdata[[#This Row],[Year]]-1,salesdata[Total Revenue]),"Growth Year","Decline Year"),"")</f>
        <v>Growth Year</v>
      </c>
    </row>
    <row r="20" spans="1:25" x14ac:dyDescent="0.3">
      <c r="A20" s="1">
        <v>19</v>
      </c>
      <c r="B20" s="2">
        <v>40360</v>
      </c>
      <c r="C20" s="1">
        <v>2010</v>
      </c>
      <c r="D20" s="1" t="s">
        <v>20</v>
      </c>
      <c r="E20" s="1">
        <v>7</v>
      </c>
      <c r="F20" s="3">
        <v>3509</v>
      </c>
      <c r="G20" s="10">
        <v>11123.53</v>
      </c>
      <c r="H20" s="12">
        <f>IFERROR(salesdata[[#This Row],[S-P1]]/salesdata[[#This Row],[Q-P1]],0)</f>
        <v>3.1700000000000004</v>
      </c>
      <c r="I20" s="3">
        <v>700</v>
      </c>
      <c r="J20" s="10">
        <v>4438</v>
      </c>
      <c r="K20" s="12">
        <f>IFERROR(salesdata[[#This Row],[S-P2]]/salesdata[[#This Row],[Q-P2]],0)</f>
        <v>6.34</v>
      </c>
      <c r="L20" s="3">
        <v>1175</v>
      </c>
      <c r="M20" s="10">
        <v>6368.5</v>
      </c>
      <c r="N20" s="12">
        <f>IFERROR(salesdata[[#This Row],[S-P3]]/salesdata[[#This Row],[Q-P3]],0)</f>
        <v>5.42</v>
      </c>
      <c r="O20" s="3">
        <v>1205</v>
      </c>
      <c r="P20" s="10">
        <v>8591.65</v>
      </c>
      <c r="Q20" s="12">
        <f>IFERROR(salesdata[[#This Row],[S-P4]]/salesdata[[#This Row],[Q-P4]],0)</f>
        <v>7.13</v>
      </c>
      <c r="R20" s="3">
        <v>6589</v>
      </c>
      <c r="S20" s="10">
        <v>30521.68</v>
      </c>
      <c r="T20" s="1" t="str">
        <f>"Q"&amp;ROUNDUP(salesdata[[#This Row],[Month No.]]/3,0)</f>
        <v>Q3</v>
      </c>
      <c r="U20" s="1" t="str">
        <f>TEXT(salesdata[[#This Row],[Date]],"dddd")</f>
        <v>Thursday</v>
      </c>
      <c r="V20" s="12">
        <f>IFERROR(salesdata[[#This Row],[Total Revenue]]/salesdata[[#This Row],[Total Units Sold]],0)</f>
        <v>4.6322173319168307</v>
      </c>
      <c r="W20" s="1" t="str">
        <f>INDEX({"Product1","Product2","Product3","Product4"},MATCH(MAX(salesdata[[#This Row],[S-P1]],salesdata[[#This Row],[S-P2]],salesdata[[#This Row],[S-P3]],salesdata[[#This Row],[S-P4]]),CHOOSE({1,2,3,4},salesdata[[#This Row],[S-P1]],salesdata[[#This Row],[S-P2]],salesdata[[#This Row],[S-P3]],salesdata[[#This Row],[S-P4]]),0))</f>
        <v>Product1</v>
      </c>
      <c r="X20" s="1" t="str">
        <f>IF(salesdata[[#This Row],[Total Revenue]]&gt;=70000,"High",IF(salesdata[[#This Row],[Total Revenue]]&gt;=40000,"Medium","Low"))</f>
        <v>Low</v>
      </c>
      <c r="Y20" s="1" t="str">
        <f>IFERROR(IF(SUMIF(salesdata[Year],salesdata[[#This Row],[Year]],salesdata[Total Revenue])&gt;SUMIF(salesdata[Year],salesdata[[#This Row],[Year]]-1,salesdata[Total Revenue]),"Growth Year","Decline Year"),"")</f>
        <v>Growth Year</v>
      </c>
    </row>
    <row r="21" spans="1:25" x14ac:dyDescent="0.3">
      <c r="A21" s="1">
        <v>20</v>
      </c>
      <c r="B21" s="2">
        <v>40361</v>
      </c>
      <c r="C21" s="1">
        <v>2010</v>
      </c>
      <c r="D21" s="1" t="s">
        <v>20</v>
      </c>
      <c r="E21" s="1">
        <v>7</v>
      </c>
      <c r="F21" s="3">
        <v>3716</v>
      </c>
      <c r="G21" s="10">
        <v>11779.72</v>
      </c>
      <c r="H21" s="12">
        <f>IFERROR(salesdata[[#This Row],[S-P1]]/salesdata[[#This Row],[Q-P1]],0)</f>
        <v>3.17</v>
      </c>
      <c r="I21" s="3">
        <v>3175</v>
      </c>
      <c r="J21" s="10">
        <v>20129.5</v>
      </c>
      <c r="K21" s="12">
        <f>IFERROR(salesdata[[#This Row],[S-P2]]/salesdata[[#This Row],[Q-P2]],0)</f>
        <v>6.34</v>
      </c>
      <c r="L21" s="3">
        <v>651</v>
      </c>
      <c r="M21" s="10">
        <v>3528.42</v>
      </c>
      <c r="N21" s="12">
        <f>IFERROR(salesdata[[#This Row],[S-P3]]/salesdata[[#This Row],[Q-P3]],0)</f>
        <v>5.42</v>
      </c>
      <c r="O21" s="3">
        <v>1263</v>
      </c>
      <c r="P21" s="10">
        <v>9005.19</v>
      </c>
      <c r="Q21" s="12">
        <f>IFERROR(salesdata[[#This Row],[S-P4]]/salesdata[[#This Row],[Q-P4]],0)</f>
        <v>7.1300000000000008</v>
      </c>
      <c r="R21" s="3">
        <v>8805</v>
      </c>
      <c r="S21" s="10">
        <v>44442.83</v>
      </c>
      <c r="T21" s="1" t="str">
        <f>"Q"&amp;ROUNDUP(salesdata[[#This Row],[Month No.]]/3,0)</f>
        <v>Q3</v>
      </c>
      <c r="U21" s="1" t="str">
        <f>TEXT(salesdata[[#This Row],[Date]],"dddd")</f>
        <v>Friday</v>
      </c>
      <c r="V21" s="12">
        <f>IFERROR(salesdata[[#This Row],[Total Revenue]]/salesdata[[#This Row],[Total Units Sold]],0)</f>
        <v>5.0474537194775699</v>
      </c>
      <c r="W21" s="1" t="str">
        <f>INDEX({"Product1","Product2","Product3","Product4"},MATCH(MAX(salesdata[[#This Row],[S-P1]],salesdata[[#This Row],[S-P2]],salesdata[[#This Row],[S-P3]],salesdata[[#This Row],[S-P4]]),CHOOSE({1,2,3,4},salesdata[[#This Row],[S-P1]],salesdata[[#This Row],[S-P2]],salesdata[[#This Row],[S-P3]],salesdata[[#This Row],[S-P4]]),0))</f>
        <v>Product2</v>
      </c>
      <c r="X21" s="1" t="str">
        <f>IF(salesdata[[#This Row],[Total Revenue]]&gt;=70000,"High",IF(salesdata[[#This Row],[Total Revenue]]&gt;=40000,"Medium","Low"))</f>
        <v>Medium</v>
      </c>
      <c r="Y21" s="1" t="str">
        <f>IFERROR(IF(SUMIF(salesdata[Year],salesdata[[#This Row],[Year]],salesdata[Total Revenue])&gt;SUMIF(salesdata[Year],salesdata[[#This Row],[Year]]-1,salesdata[Total Revenue]),"Growth Year","Decline Year"),"")</f>
        <v>Growth Year</v>
      </c>
    </row>
    <row r="22" spans="1:25" x14ac:dyDescent="0.3">
      <c r="A22" s="1">
        <v>21</v>
      </c>
      <c r="B22" s="2">
        <v>40362</v>
      </c>
      <c r="C22" s="1">
        <v>2010</v>
      </c>
      <c r="D22" s="1" t="s">
        <v>20</v>
      </c>
      <c r="E22" s="1">
        <v>7</v>
      </c>
      <c r="F22" s="3">
        <v>7746</v>
      </c>
      <c r="G22" s="10">
        <v>24554.82</v>
      </c>
      <c r="H22" s="12">
        <f>IFERROR(salesdata[[#This Row],[S-P1]]/salesdata[[#This Row],[Q-P1]],0)</f>
        <v>3.17</v>
      </c>
      <c r="I22" s="3">
        <v>2883</v>
      </c>
      <c r="J22" s="10">
        <v>18278.22</v>
      </c>
      <c r="K22" s="12">
        <f>IFERROR(salesdata[[#This Row],[S-P2]]/salesdata[[#This Row],[Q-P2]],0)</f>
        <v>6.3400000000000007</v>
      </c>
      <c r="L22" s="3">
        <v>671</v>
      </c>
      <c r="M22" s="10">
        <v>3636.82</v>
      </c>
      <c r="N22" s="12">
        <f>IFERROR(salesdata[[#This Row],[S-P3]]/salesdata[[#This Row],[Q-P3]],0)</f>
        <v>5.42</v>
      </c>
      <c r="O22" s="3">
        <v>728</v>
      </c>
      <c r="P22" s="10">
        <v>5190.6400000000003</v>
      </c>
      <c r="Q22" s="12">
        <f>IFERROR(salesdata[[#This Row],[S-P4]]/salesdata[[#This Row],[Q-P4]],0)</f>
        <v>7.1300000000000008</v>
      </c>
      <c r="R22" s="3">
        <v>12028</v>
      </c>
      <c r="S22" s="10">
        <v>51660.5</v>
      </c>
      <c r="T22" s="1" t="str">
        <f>"Q"&amp;ROUNDUP(salesdata[[#This Row],[Month No.]]/3,0)</f>
        <v>Q3</v>
      </c>
      <c r="U22" s="1" t="str">
        <f>TEXT(salesdata[[#This Row],[Date]],"dddd")</f>
        <v>Saturday</v>
      </c>
      <c r="V22" s="12">
        <f>IFERROR(salesdata[[#This Row],[Total Revenue]]/salesdata[[#This Row],[Total Units Sold]],0)</f>
        <v>4.2950199534419689</v>
      </c>
      <c r="W22" s="1" t="str">
        <f>INDEX({"Product1","Product2","Product3","Product4"},MATCH(MAX(salesdata[[#This Row],[S-P1]],salesdata[[#This Row],[S-P2]],salesdata[[#This Row],[S-P3]],salesdata[[#This Row],[S-P4]]),CHOOSE({1,2,3,4},salesdata[[#This Row],[S-P1]],salesdata[[#This Row],[S-P2]],salesdata[[#This Row],[S-P3]],salesdata[[#This Row],[S-P4]]),0))</f>
        <v>Product1</v>
      </c>
      <c r="X22" s="1" t="str">
        <f>IF(salesdata[[#This Row],[Total Revenue]]&gt;=70000,"High",IF(salesdata[[#This Row],[Total Revenue]]&gt;=40000,"Medium","Low"))</f>
        <v>Medium</v>
      </c>
      <c r="Y22" s="1" t="str">
        <f>IFERROR(IF(SUMIF(salesdata[Year],salesdata[[#This Row],[Year]],salesdata[Total Revenue])&gt;SUMIF(salesdata[Year],salesdata[[#This Row],[Year]]-1,salesdata[Total Revenue]),"Growth Year","Decline Year"),"")</f>
        <v>Growth Year</v>
      </c>
    </row>
    <row r="23" spans="1:25" x14ac:dyDescent="0.3">
      <c r="A23" s="1">
        <v>22</v>
      </c>
      <c r="B23" s="2">
        <v>40363</v>
      </c>
      <c r="C23" s="1">
        <v>2010</v>
      </c>
      <c r="D23" s="1" t="s">
        <v>20</v>
      </c>
      <c r="E23" s="1">
        <v>7</v>
      </c>
      <c r="F23" s="3">
        <v>7006</v>
      </c>
      <c r="G23" s="10">
        <v>22209.02</v>
      </c>
      <c r="H23" s="12">
        <f>IFERROR(salesdata[[#This Row],[S-P1]]/salesdata[[#This Row],[Q-P1]],0)</f>
        <v>3.17</v>
      </c>
      <c r="I23" s="3">
        <v>2833</v>
      </c>
      <c r="J23" s="10">
        <v>17961.22</v>
      </c>
      <c r="K23" s="12">
        <f>IFERROR(salesdata[[#This Row],[S-P2]]/salesdata[[#This Row],[Q-P2]],0)</f>
        <v>6.3400000000000007</v>
      </c>
      <c r="L23" s="3">
        <v>758</v>
      </c>
      <c r="M23" s="10">
        <v>4108.3599999999997</v>
      </c>
      <c r="N23" s="12">
        <f>IFERROR(salesdata[[#This Row],[S-P3]]/salesdata[[#This Row],[Q-P3]],0)</f>
        <v>5.42</v>
      </c>
      <c r="O23" s="3">
        <v>1005</v>
      </c>
      <c r="P23" s="10">
        <v>7165.65</v>
      </c>
      <c r="Q23" s="12">
        <f>IFERROR(salesdata[[#This Row],[S-P4]]/salesdata[[#This Row],[Q-P4]],0)</f>
        <v>7.13</v>
      </c>
      <c r="R23" s="3">
        <v>11602</v>
      </c>
      <c r="S23" s="10">
        <v>51444.25</v>
      </c>
      <c r="T23" s="1" t="str">
        <f>"Q"&amp;ROUNDUP(salesdata[[#This Row],[Month No.]]/3,0)</f>
        <v>Q3</v>
      </c>
      <c r="U23" s="1" t="str">
        <f>TEXT(salesdata[[#This Row],[Date]],"dddd")</f>
        <v>Sunday</v>
      </c>
      <c r="V23" s="12">
        <f>IFERROR(salesdata[[#This Row],[Total Revenue]]/salesdata[[#This Row],[Total Units Sold]],0)</f>
        <v>4.4340846405792105</v>
      </c>
      <c r="W23" s="1" t="str">
        <f>INDEX({"Product1","Product2","Product3","Product4"},MATCH(MAX(salesdata[[#This Row],[S-P1]],salesdata[[#This Row],[S-P2]],salesdata[[#This Row],[S-P3]],salesdata[[#This Row],[S-P4]]),CHOOSE({1,2,3,4},salesdata[[#This Row],[S-P1]],salesdata[[#This Row],[S-P2]],salesdata[[#This Row],[S-P3]],salesdata[[#This Row],[S-P4]]),0))</f>
        <v>Product1</v>
      </c>
      <c r="X23" s="1" t="str">
        <f>IF(salesdata[[#This Row],[Total Revenue]]&gt;=70000,"High",IF(salesdata[[#This Row],[Total Revenue]]&gt;=40000,"Medium","Low"))</f>
        <v>Medium</v>
      </c>
      <c r="Y23" s="1" t="str">
        <f>IFERROR(IF(SUMIF(salesdata[Year],salesdata[[#This Row],[Year]],salesdata[Total Revenue])&gt;SUMIF(salesdata[Year],salesdata[[#This Row],[Year]]-1,salesdata[Total Revenue]),"Growth Year","Decline Year"),"")</f>
        <v>Growth Year</v>
      </c>
    </row>
    <row r="24" spans="1:25" x14ac:dyDescent="0.3">
      <c r="A24" s="1">
        <v>23</v>
      </c>
      <c r="B24" s="2">
        <v>40364</v>
      </c>
      <c r="C24" s="1">
        <v>2010</v>
      </c>
      <c r="D24" s="1" t="s">
        <v>20</v>
      </c>
      <c r="E24" s="1">
        <v>7</v>
      </c>
      <c r="F24" s="3">
        <v>5223</v>
      </c>
      <c r="G24" s="10">
        <v>16556.91</v>
      </c>
      <c r="H24" s="12">
        <f>IFERROR(salesdata[[#This Row],[S-P1]]/salesdata[[#This Row],[Q-P1]],0)</f>
        <v>3.17</v>
      </c>
      <c r="I24" s="3">
        <v>1923</v>
      </c>
      <c r="J24" s="10">
        <v>12191.82</v>
      </c>
      <c r="K24" s="12">
        <f>IFERROR(salesdata[[#This Row],[S-P2]]/salesdata[[#This Row],[Q-P2]],0)</f>
        <v>6.34</v>
      </c>
      <c r="L24" s="3">
        <v>1583</v>
      </c>
      <c r="M24" s="10">
        <v>8579.86</v>
      </c>
      <c r="N24" s="12">
        <f>IFERROR(salesdata[[#This Row],[S-P3]]/salesdata[[#This Row],[Q-P3]],0)</f>
        <v>5.42</v>
      </c>
      <c r="O24" s="3">
        <v>1877</v>
      </c>
      <c r="P24" s="10">
        <v>13383.01</v>
      </c>
      <c r="Q24" s="12">
        <f>IFERROR(salesdata[[#This Row],[S-P4]]/salesdata[[#This Row],[Q-P4]],0)</f>
        <v>7.13</v>
      </c>
      <c r="R24" s="3">
        <v>10606</v>
      </c>
      <c r="S24" s="10">
        <v>50711.6</v>
      </c>
      <c r="T24" s="1" t="str">
        <f>"Q"&amp;ROUNDUP(salesdata[[#This Row],[Month No.]]/3,0)</f>
        <v>Q3</v>
      </c>
      <c r="U24" s="1" t="str">
        <f>TEXT(salesdata[[#This Row],[Date]],"dddd")</f>
        <v>Monday</v>
      </c>
      <c r="V24" s="12">
        <f>IFERROR(salesdata[[#This Row],[Total Revenue]]/salesdata[[#This Row],[Total Units Sold]],0)</f>
        <v>4.7814067508957194</v>
      </c>
      <c r="W24" s="1" t="str">
        <f>INDEX({"Product1","Product2","Product3","Product4"},MATCH(MAX(salesdata[[#This Row],[S-P1]],salesdata[[#This Row],[S-P2]],salesdata[[#This Row],[S-P3]],salesdata[[#This Row],[S-P4]]),CHOOSE({1,2,3,4},salesdata[[#This Row],[S-P1]],salesdata[[#This Row],[S-P2]],salesdata[[#This Row],[S-P3]],salesdata[[#This Row],[S-P4]]),0))</f>
        <v>Product1</v>
      </c>
      <c r="X24" s="1" t="str">
        <f>IF(salesdata[[#This Row],[Total Revenue]]&gt;=70000,"High",IF(salesdata[[#This Row],[Total Revenue]]&gt;=40000,"Medium","Low"))</f>
        <v>Medium</v>
      </c>
      <c r="Y24" s="1" t="str">
        <f>IFERROR(IF(SUMIF(salesdata[Year],salesdata[[#This Row],[Year]],salesdata[Total Revenue])&gt;SUMIF(salesdata[Year],salesdata[[#This Row],[Year]]-1,salesdata[Total Revenue]),"Growth Year","Decline Year"),"")</f>
        <v>Growth Year</v>
      </c>
    </row>
    <row r="25" spans="1:25" x14ac:dyDescent="0.3">
      <c r="A25" s="1">
        <v>24</v>
      </c>
      <c r="B25" s="2">
        <v>40365</v>
      </c>
      <c r="C25" s="1">
        <v>2010</v>
      </c>
      <c r="D25" s="1" t="s">
        <v>20</v>
      </c>
      <c r="E25" s="1">
        <v>7</v>
      </c>
      <c r="F25" s="3">
        <v>4753</v>
      </c>
      <c r="G25" s="10">
        <v>15067.01</v>
      </c>
      <c r="H25" s="12">
        <f>IFERROR(salesdata[[#This Row],[S-P1]]/salesdata[[#This Row],[Q-P1]],0)</f>
        <v>3.17</v>
      </c>
      <c r="I25" s="3">
        <v>3125</v>
      </c>
      <c r="J25" s="10">
        <v>19812.5</v>
      </c>
      <c r="K25" s="12">
        <f>IFERROR(salesdata[[#This Row],[S-P2]]/salesdata[[#This Row],[Q-P2]],0)</f>
        <v>6.34</v>
      </c>
      <c r="L25" s="3">
        <v>2787</v>
      </c>
      <c r="M25" s="10">
        <v>15105.54</v>
      </c>
      <c r="N25" s="12">
        <f>IFERROR(salesdata[[#This Row],[S-P3]]/salesdata[[#This Row],[Q-P3]],0)</f>
        <v>5.42</v>
      </c>
      <c r="O25" s="3">
        <v>583</v>
      </c>
      <c r="P25" s="10">
        <v>4156.79</v>
      </c>
      <c r="Q25" s="12">
        <f>IFERROR(salesdata[[#This Row],[S-P4]]/salesdata[[#This Row],[Q-P4]],0)</f>
        <v>7.13</v>
      </c>
      <c r="R25" s="3">
        <v>11248</v>
      </c>
      <c r="S25" s="10">
        <v>54141.84</v>
      </c>
      <c r="T25" s="1" t="str">
        <f>"Q"&amp;ROUNDUP(salesdata[[#This Row],[Month No.]]/3,0)</f>
        <v>Q3</v>
      </c>
      <c r="U25" s="1" t="str">
        <f>TEXT(salesdata[[#This Row],[Date]],"dddd")</f>
        <v>Tuesday</v>
      </c>
      <c r="V25" s="12">
        <f>IFERROR(salesdata[[#This Row],[Total Revenue]]/salesdata[[#This Row],[Total Units Sold]],0)</f>
        <v>4.8134637268847795</v>
      </c>
      <c r="W25" s="1" t="str">
        <f>INDEX({"Product1","Product2","Product3","Product4"},MATCH(MAX(salesdata[[#This Row],[S-P1]],salesdata[[#This Row],[S-P2]],salesdata[[#This Row],[S-P3]],salesdata[[#This Row],[S-P4]]),CHOOSE({1,2,3,4},salesdata[[#This Row],[S-P1]],salesdata[[#This Row],[S-P2]],salesdata[[#This Row],[S-P3]],salesdata[[#This Row],[S-P4]]),0))</f>
        <v>Product2</v>
      </c>
      <c r="X25" s="1" t="str">
        <f>IF(salesdata[[#This Row],[Total Revenue]]&gt;=70000,"High",IF(salesdata[[#This Row],[Total Revenue]]&gt;=40000,"Medium","Low"))</f>
        <v>Medium</v>
      </c>
      <c r="Y25" s="1" t="str">
        <f>IFERROR(IF(SUMIF(salesdata[Year],salesdata[[#This Row],[Year]],salesdata[Total Revenue])&gt;SUMIF(salesdata[Year],salesdata[[#This Row],[Year]]-1,salesdata[Total Revenue]),"Growth Year","Decline Year"),"")</f>
        <v>Growth Year</v>
      </c>
    </row>
    <row r="26" spans="1:25" x14ac:dyDescent="0.3">
      <c r="A26" s="1">
        <v>25</v>
      </c>
      <c r="B26" s="2">
        <v>40366</v>
      </c>
      <c r="C26" s="1">
        <v>2010</v>
      </c>
      <c r="D26" s="1" t="s">
        <v>20</v>
      </c>
      <c r="E26" s="1">
        <v>7</v>
      </c>
      <c r="F26" s="3">
        <v>3369</v>
      </c>
      <c r="G26" s="10">
        <v>10679.73</v>
      </c>
      <c r="H26" s="12">
        <f>IFERROR(salesdata[[#This Row],[S-P1]]/salesdata[[#This Row],[Q-P1]],0)</f>
        <v>3.17</v>
      </c>
      <c r="I26" s="3">
        <v>752</v>
      </c>
      <c r="J26" s="10">
        <v>4767.68</v>
      </c>
      <c r="K26" s="12">
        <f>IFERROR(salesdata[[#This Row],[S-P2]]/salesdata[[#This Row],[Q-P2]],0)</f>
        <v>6.3400000000000007</v>
      </c>
      <c r="L26" s="3">
        <v>5913</v>
      </c>
      <c r="M26" s="10">
        <v>32048.46</v>
      </c>
      <c r="N26" s="12">
        <f>IFERROR(salesdata[[#This Row],[S-P3]]/salesdata[[#This Row],[Q-P3]],0)</f>
        <v>5.42</v>
      </c>
      <c r="O26" s="3">
        <v>358</v>
      </c>
      <c r="P26" s="10">
        <v>2552.54</v>
      </c>
      <c r="Q26" s="12">
        <f>IFERROR(salesdata[[#This Row],[S-P4]]/salesdata[[#This Row],[Q-P4]],0)</f>
        <v>7.13</v>
      </c>
      <c r="R26" s="3">
        <v>10392</v>
      </c>
      <c r="S26" s="10">
        <v>50048.41</v>
      </c>
      <c r="T26" s="1" t="str">
        <f>"Q"&amp;ROUNDUP(salesdata[[#This Row],[Month No.]]/3,0)</f>
        <v>Q3</v>
      </c>
      <c r="U26" s="1" t="str">
        <f>TEXT(salesdata[[#This Row],[Date]],"dddd")</f>
        <v>Wednesday</v>
      </c>
      <c r="V26" s="12">
        <f>IFERROR(salesdata[[#This Row],[Total Revenue]]/salesdata[[#This Row],[Total Units Sold]],0)</f>
        <v>4.8160517705927637</v>
      </c>
      <c r="W26" s="1" t="str">
        <f>INDEX({"Product1","Product2","Product3","Product4"},MATCH(MAX(salesdata[[#This Row],[S-P1]],salesdata[[#This Row],[S-P2]],salesdata[[#This Row],[S-P3]],salesdata[[#This Row],[S-P4]]),CHOOSE({1,2,3,4},salesdata[[#This Row],[S-P1]],salesdata[[#This Row],[S-P2]],salesdata[[#This Row],[S-P3]],salesdata[[#This Row],[S-P4]]),0))</f>
        <v>Product3</v>
      </c>
      <c r="X26" s="1" t="str">
        <f>IF(salesdata[[#This Row],[Total Revenue]]&gt;=70000,"High",IF(salesdata[[#This Row],[Total Revenue]]&gt;=40000,"Medium","Low"))</f>
        <v>Medium</v>
      </c>
      <c r="Y26" s="1" t="str">
        <f>IFERROR(IF(SUMIF(salesdata[Year],salesdata[[#This Row],[Year]],salesdata[Total Revenue])&gt;SUMIF(salesdata[Year],salesdata[[#This Row],[Year]]-1,salesdata[Total Revenue]),"Growth Year","Decline Year"),"")</f>
        <v>Growth Year</v>
      </c>
    </row>
    <row r="27" spans="1:25" x14ac:dyDescent="0.3">
      <c r="A27" s="1">
        <v>26</v>
      </c>
      <c r="B27" s="2">
        <v>40367</v>
      </c>
      <c r="C27" s="1">
        <v>2010</v>
      </c>
      <c r="D27" s="1" t="s">
        <v>20</v>
      </c>
      <c r="E27" s="1">
        <v>7</v>
      </c>
      <c r="F27" s="3">
        <v>6805</v>
      </c>
      <c r="G27" s="10">
        <v>21571.85</v>
      </c>
      <c r="H27" s="12">
        <f>IFERROR(salesdata[[#This Row],[S-P1]]/salesdata[[#This Row],[Q-P1]],0)</f>
        <v>3.17</v>
      </c>
      <c r="I27" s="3">
        <v>758</v>
      </c>
      <c r="J27" s="10">
        <v>4805.72</v>
      </c>
      <c r="K27" s="12">
        <f>IFERROR(salesdata[[#This Row],[S-P2]]/salesdata[[#This Row],[Q-P2]],0)</f>
        <v>6.3400000000000007</v>
      </c>
      <c r="L27" s="3">
        <v>4499</v>
      </c>
      <c r="M27" s="10">
        <v>24384.58</v>
      </c>
      <c r="N27" s="12">
        <f>IFERROR(salesdata[[#This Row],[S-P3]]/salesdata[[#This Row],[Q-P3]],0)</f>
        <v>5.4200000000000008</v>
      </c>
      <c r="O27" s="3">
        <v>1740</v>
      </c>
      <c r="P27" s="10">
        <v>12406.2</v>
      </c>
      <c r="Q27" s="12">
        <f>IFERROR(salesdata[[#This Row],[S-P4]]/salesdata[[#This Row],[Q-P4]],0)</f>
        <v>7.1300000000000008</v>
      </c>
      <c r="R27" s="3">
        <v>13802</v>
      </c>
      <c r="S27" s="10">
        <v>63168.35</v>
      </c>
      <c r="T27" s="1" t="str">
        <f>"Q"&amp;ROUNDUP(salesdata[[#This Row],[Month No.]]/3,0)</f>
        <v>Q3</v>
      </c>
      <c r="U27" s="1" t="str">
        <f>TEXT(salesdata[[#This Row],[Date]],"dddd")</f>
        <v>Thursday</v>
      </c>
      <c r="V27" s="12">
        <f>IFERROR(salesdata[[#This Row],[Total Revenue]]/salesdata[[#This Row],[Total Units Sold]],0)</f>
        <v>4.5767533690769451</v>
      </c>
      <c r="W27" s="1" t="str">
        <f>INDEX({"Product1","Product2","Product3","Product4"},MATCH(MAX(salesdata[[#This Row],[S-P1]],salesdata[[#This Row],[S-P2]],salesdata[[#This Row],[S-P3]],salesdata[[#This Row],[S-P4]]),CHOOSE({1,2,3,4},salesdata[[#This Row],[S-P1]],salesdata[[#This Row],[S-P2]],salesdata[[#This Row],[S-P3]],salesdata[[#This Row],[S-P4]]),0))</f>
        <v>Product3</v>
      </c>
      <c r="X27" s="1" t="str">
        <f>IF(salesdata[[#This Row],[Total Revenue]]&gt;=70000,"High",IF(salesdata[[#This Row],[Total Revenue]]&gt;=40000,"Medium","Low"))</f>
        <v>Medium</v>
      </c>
      <c r="Y27" s="1" t="str">
        <f>IFERROR(IF(SUMIF(salesdata[Year],salesdata[[#This Row],[Year]],salesdata[Total Revenue])&gt;SUMIF(salesdata[Year],salesdata[[#This Row],[Year]]-1,salesdata[Total Revenue]),"Growth Year","Decline Year"),"")</f>
        <v>Growth Year</v>
      </c>
    </row>
    <row r="28" spans="1:25" x14ac:dyDescent="0.3">
      <c r="A28" s="1">
        <v>27</v>
      </c>
      <c r="B28" s="2">
        <v>40368</v>
      </c>
      <c r="C28" s="1">
        <v>2010</v>
      </c>
      <c r="D28" s="1" t="s">
        <v>20</v>
      </c>
      <c r="E28" s="1">
        <v>7</v>
      </c>
      <c r="F28" s="3">
        <v>7826</v>
      </c>
      <c r="G28" s="10">
        <v>24808.42</v>
      </c>
      <c r="H28" s="12">
        <f>IFERROR(salesdata[[#This Row],[S-P1]]/salesdata[[#This Row],[Q-P1]],0)</f>
        <v>3.17</v>
      </c>
      <c r="I28" s="3">
        <v>2872</v>
      </c>
      <c r="J28" s="10">
        <v>18208.48</v>
      </c>
      <c r="K28" s="12">
        <f>IFERROR(salesdata[[#This Row],[S-P2]]/salesdata[[#This Row],[Q-P2]],0)</f>
        <v>6.34</v>
      </c>
      <c r="L28" s="3">
        <v>3592</v>
      </c>
      <c r="M28" s="10">
        <v>19468.64</v>
      </c>
      <c r="N28" s="12">
        <f>IFERROR(salesdata[[#This Row],[S-P3]]/salesdata[[#This Row],[Q-P3]],0)</f>
        <v>5.42</v>
      </c>
      <c r="O28" s="3">
        <v>328</v>
      </c>
      <c r="P28" s="10">
        <v>2338.64</v>
      </c>
      <c r="Q28" s="12">
        <f>IFERROR(salesdata[[#This Row],[S-P4]]/salesdata[[#This Row],[Q-P4]],0)</f>
        <v>7.13</v>
      </c>
      <c r="R28" s="3">
        <v>14618</v>
      </c>
      <c r="S28" s="10">
        <v>64824.18</v>
      </c>
      <c r="T28" s="1" t="str">
        <f>"Q"&amp;ROUNDUP(salesdata[[#This Row],[Month No.]]/3,0)</f>
        <v>Q3</v>
      </c>
      <c r="U28" s="1" t="str">
        <f>TEXT(salesdata[[#This Row],[Date]],"dddd")</f>
        <v>Friday</v>
      </c>
      <c r="V28" s="12">
        <f>IFERROR(salesdata[[#This Row],[Total Revenue]]/salesdata[[#This Row],[Total Units Sold]],0)</f>
        <v>4.4345450814064851</v>
      </c>
      <c r="W28" s="1" t="str">
        <f>INDEX({"Product1","Product2","Product3","Product4"},MATCH(MAX(salesdata[[#This Row],[S-P1]],salesdata[[#This Row],[S-P2]],salesdata[[#This Row],[S-P3]],salesdata[[#This Row],[S-P4]]),CHOOSE({1,2,3,4},salesdata[[#This Row],[S-P1]],salesdata[[#This Row],[S-P2]],salesdata[[#This Row],[S-P3]],salesdata[[#This Row],[S-P4]]),0))</f>
        <v>Product1</v>
      </c>
      <c r="X28" s="1" t="str">
        <f>IF(salesdata[[#This Row],[Total Revenue]]&gt;=70000,"High",IF(salesdata[[#This Row],[Total Revenue]]&gt;=40000,"Medium","Low"))</f>
        <v>Medium</v>
      </c>
      <c r="Y28" s="1" t="str">
        <f>IFERROR(IF(SUMIF(salesdata[Year],salesdata[[#This Row],[Year]],salesdata[Total Revenue])&gt;SUMIF(salesdata[Year],salesdata[[#This Row],[Year]]-1,salesdata[Total Revenue]),"Growth Year","Decline Year"),"")</f>
        <v>Growth Year</v>
      </c>
    </row>
    <row r="29" spans="1:25" x14ac:dyDescent="0.3">
      <c r="A29" s="1">
        <v>28</v>
      </c>
      <c r="B29" s="2">
        <v>40369</v>
      </c>
      <c r="C29" s="1">
        <v>2010</v>
      </c>
      <c r="D29" s="1" t="s">
        <v>20</v>
      </c>
      <c r="E29" s="1">
        <v>7</v>
      </c>
      <c r="F29" s="3">
        <v>7450</v>
      </c>
      <c r="G29" s="10">
        <v>23616.5</v>
      </c>
      <c r="H29" s="12">
        <f>IFERROR(salesdata[[#This Row],[S-P1]]/salesdata[[#This Row],[Q-P1]],0)</f>
        <v>3.17</v>
      </c>
      <c r="I29" s="3">
        <v>273</v>
      </c>
      <c r="J29" s="10">
        <v>1730.82</v>
      </c>
      <c r="K29" s="12">
        <f>IFERROR(salesdata[[#This Row],[S-P2]]/salesdata[[#This Row],[Q-P2]],0)</f>
        <v>6.34</v>
      </c>
      <c r="L29" s="3">
        <v>4511</v>
      </c>
      <c r="M29" s="10">
        <v>24449.62</v>
      </c>
      <c r="N29" s="12">
        <f>IFERROR(salesdata[[#This Row],[S-P3]]/salesdata[[#This Row],[Q-P3]],0)</f>
        <v>5.42</v>
      </c>
      <c r="O29" s="3">
        <v>505</v>
      </c>
      <c r="P29" s="10">
        <v>3600.65</v>
      </c>
      <c r="Q29" s="12">
        <f>IFERROR(salesdata[[#This Row],[S-P4]]/salesdata[[#This Row],[Q-P4]],0)</f>
        <v>7.13</v>
      </c>
      <c r="R29" s="3">
        <v>12739</v>
      </c>
      <c r="S29" s="10">
        <v>53397.59</v>
      </c>
      <c r="T29" s="1" t="str">
        <f>"Q"&amp;ROUNDUP(salesdata[[#This Row],[Month No.]]/3,0)</f>
        <v>Q3</v>
      </c>
      <c r="U29" s="1" t="str">
        <f>TEXT(salesdata[[#This Row],[Date]],"dddd")</f>
        <v>Saturday</v>
      </c>
      <c r="V29" s="12">
        <f>IFERROR(salesdata[[#This Row],[Total Revenue]]/salesdata[[#This Row],[Total Units Sold]],0)</f>
        <v>4.191662610879975</v>
      </c>
      <c r="W29" s="1" t="str">
        <f>INDEX({"Product1","Product2","Product3","Product4"},MATCH(MAX(salesdata[[#This Row],[S-P1]],salesdata[[#This Row],[S-P2]],salesdata[[#This Row],[S-P3]],salesdata[[#This Row],[S-P4]]),CHOOSE({1,2,3,4},salesdata[[#This Row],[S-P1]],salesdata[[#This Row],[S-P2]],salesdata[[#This Row],[S-P3]],salesdata[[#This Row],[S-P4]]),0))</f>
        <v>Product3</v>
      </c>
      <c r="X29" s="1" t="str">
        <f>IF(salesdata[[#This Row],[Total Revenue]]&gt;=70000,"High",IF(salesdata[[#This Row],[Total Revenue]]&gt;=40000,"Medium","Low"))</f>
        <v>Medium</v>
      </c>
      <c r="Y29" s="1" t="str">
        <f>IFERROR(IF(SUMIF(salesdata[Year],salesdata[[#This Row],[Year]],salesdata[Total Revenue])&gt;SUMIF(salesdata[Year],salesdata[[#This Row],[Year]]-1,salesdata[Total Revenue]),"Growth Year","Decline Year"),"")</f>
        <v>Growth Year</v>
      </c>
    </row>
    <row r="30" spans="1:25" x14ac:dyDescent="0.3">
      <c r="A30" s="1">
        <v>29</v>
      </c>
      <c r="B30" s="2">
        <v>40370</v>
      </c>
      <c r="C30" s="1">
        <v>2010</v>
      </c>
      <c r="D30" s="1" t="s">
        <v>20</v>
      </c>
      <c r="E30" s="1">
        <v>7</v>
      </c>
      <c r="F30" s="3">
        <v>5868</v>
      </c>
      <c r="G30" s="10">
        <v>18601.560000000001</v>
      </c>
      <c r="H30" s="12">
        <f>IFERROR(salesdata[[#This Row],[S-P1]]/salesdata[[#This Row],[Q-P1]],0)</f>
        <v>3.1700000000000004</v>
      </c>
      <c r="I30" s="3">
        <v>1690</v>
      </c>
      <c r="J30" s="10">
        <v>10714.6</v>
      </c>
      <c r="K30" s="12">
        <f>IFERROR(salesdata[[#This Row],[S-P2]]/salesdata[[#This Row],[Q-P2]],0)</f>
        <v>6.34</v>
      </c>
      <c r="L30" s="3">
        <v>1461</v>
      </c>
      <c r="M30" s="10">
        <v>7918.62</v>
      </c>
      <c r="N30" s="12">
        <f>IFERROR(salesdata[[#This Row],[S-P3]]/salesdata[[#This Row],[Q-P3]],0)</f>
        <v>5.42</v>
      </c>
      <c r="O30" s="3">
        <v>391</v>
      </c>
      <c r="P30" s="10">
        <v>2787.83</v>
      </c>
      <c r="Q30" s="12">
        <f>IFERROR(salesdata[[#This Row],[S-P4]]/salesdata[[#This Row],[Q-P4]],0)</f>
        <v>7.13</v>
      </c>
      <c r="R30" s="3">
        <v>9410</v>
      </c>
      <c r="S30" s="10">
        <v>40022.61</v>
      </c>
      <c r="T30" s="1" t="str">
        <f>"Q"&amp;ROUNDUP(salesdata[[#This Row],[Month No.]]/3,0)</f>
        <v>Q3</v>
      </c>
      <c r="U30" s="1" t="str">
        <f>TEXT(salesdata[[#This Row],[Date]],"dddd")</f>
        <v>Sunday</v>
      </c>
      <c r="V30" s="12">
        <f>IFERROR(salesdata[[#This Row],[Total Revenue]]/salesdata[[#This Row],[Total Units Sold]],0)</f>
        <v>4.253199787460149</v>
      </c>
      <c r="W30" s="1" t="str">
        <f>INDEX({"Product1","Product2","Product3","Product4"},MATCH(MAX(salesdata[[#This Row],[S-P1]],salesdata[[#This Row],[S-P2]],salesdata[[#This Row],[S-P3]],salesdata[[#This Row],[S-P4]]),CHOOSE({1,2,3,4},salesdata[[#This Row],[S-P1]],salesdata[[#This Row],[S-P2]],salesdata[[#This Row],[S-P3]],salesdata[[#This Row],[S-P4]]),0))</f>
        <v>Product1</v>
      </c>
      <c r="X30" s="1" t="str">
        <f>IF(salesdata[[#This Row],[Total Revenue]]&gt;=70000,"High",IF(salesdata[[#This Row],[Total Revenue]]&gt;=40000,"Medium","Low"))</f>
        <v>Medium</v>
      </c>
      <c r="Y30" s="1" t="str">
        <f>IFERROR(IF(SUMIF(salesdata[Year],salesdata[[#This Row],[Year]],salesdata[Total Revenue])&gt;SUMIF(salesdata[Year],salesdata[[#This Row],[Year]]-1,salesdata[Total Revenue]),"Growth Year","Decline Year"),"")</f>
        <v>Growth Year</v>
      </c>
    </row>
    <row r="31" spans="1:25" x14ac:dyDescent="0.3">
      <c r="A31" s="1">
        <v>30</v>
      </c>
      <c r="B31" s="2">
        <v>40371</v>
      </c>
      <c r="C31" s="1">
        <v>2010</v>
      </c>
      <c r="D31" s="1" t="s">
        <v>20</v>
      </c>
      <c r="E31" s="1">
        <v>7</v>
      </c>
      <c r="F31" s="3">
        <v>5273</v>
      </c>
      <c r="G31" s="10">
        <v>16715.41</v>
      </c>
      <c r="H31" s="12">
        <f>IFERROR(salesdata[[#This Row],[S-P1]]/salesdata[[#This Row],[Q-P1]],0)</f>
        <v>3.17</v>
      </c>
      <c r="I31" s="3">
        <v>1888</v>
      </c>
      <c r="J31" s="10">
        <v>11969.92</v>
      </c>
      <c r="K31" s="12">
        <f>IFERROR(salesdata[[#This Row],[S-P2]]/salesdata[[#This Row],[Q-P2]],0)</f>
        <v>6.34</v>
      </c>
      <c r="L31" s="3">
        <v>5949</v>
      </c>
      <c r="M31" s="10">
        <v>32243.58</v>
      </c>
      <c r="N31" s="12">
        <f>IFERROR(salesdata[[#This Row],[S-P3]]/salesdata[[#This Row],[Q-P3]],0)</f>
        <v>5.42</v>
      </c>
      <c r="O31" s="3">
        <v>1677</v>
      </c>
      <c r="P31" s="10">
        <v>11957.01</v>
      </c>
      <c r="Q31" s="12">
        <f>IFERROR(salesdata[[#This Row],[S-P4]]/salesdata[[#This Row],[Q-P4]],0)</f>
        <v>7.13</v>
      </c>
      <c r="R31" s="3">
        <v>14787</v>
      </c>
      <c r="S31" s="10">
        <v>72885.919999999998</v>
      </c>
      <c r="T31" s="1" t="str">
        <f>"Q"&amp;ROUNDUP(salesdata[[#This Row],[Month No.]]/3,0)</f>
        <v>Q3</v>
      </c>
      <c r="U31" s="1" t="str">
        <f>TEXT(salesdata[[#This Row],[Date]],"dddd")</f>
        <v>Monday</v>
      </c>
      <c r="V31" s="12">
        <f>IFERROR(salesdata[[#This Row],[Total Revenue]]/salesdata[[#This Row],[Total Units Sold]],0)</f>
        <v>4.9290538986947992</v>
      </c>
      <c r="W31" s="1" t="str">
        <f>INDEX({"Product1","Product2","Product3","Product4"},MATCH(MAX(salesdata[[#This Row],[S-P1]],salesdata[[#This Row],[S-P2]],salesdata[[#This Row],[S-P3]],salesdata[[#This Row],[S-P4]]),CHOOSE({1,2,3,4},salesdata[[#This Row],[S-P1]],salesdata[[#This Row],[S-P2]],salesdata[[#This Row],[S-P3]],salesdata[[#This Row],[S-P4]]),0))</f>
        <v>Product3</v>
      </c>
      <c r="X31" s="1" t="str">
        <f>IF(salesdata[[#This Row],[Total Revenue]]&gt;=70000,"High",IF(salesdata[[#This Row],[Total Revenue]]&gt;=40000,"Medium","Low"))</f>
        <v>High</v>
      </c>
      <c r="Y31" s="1" t="str">
        <f>IFERROR(IF(SUMIF(salesdata[Year],salesdata[[#This Row],[Year]],salesdata[Total Revenue])&gt;SUMIF(salesdata[Year],salesdata[[#This Row],[Year]]-1,salesdata[Total Revenue]),"Growth Year","Decline Year"),"")</f>
        <v>Growth Year</v>
      </c>
    </row>
    <row r="32" spans="1:25" x14ac:dyDescent="0.3">
      <c r="A32" s="1">
        <v>31</v>
      </c>
      <c r="B32" s="2">
        <v>40372</v>
      </c>
      <c r="C32" s="1">
        <v>2010</v>
      </c>
      <c r="D32" s="1" t="s">
        <v>20</v>
      </c>
      <c r="E32" s="1">
        <v>7</v>
      </c>
      <c r="F32" s="3">
        <v>1562</v>
      </c>
      <c r="G32" s="10">
        <v>4951.54</v>
      </c>
      <c r="H32" s="12">
        <f>IFERROR(salesdata[[#This Row],[S-P1]]/salesdata[[#This Row],[Q-P1]],0)</f>
        <v>3.17</v>
      </c>
      <c r="I32" s="3">
        <v>1851</v>
      </c>
      <c r="J32" s="10">
        <v>11735.34</v>
      </c>
      <c r="K32" s="12">
        <f>IFERROR(salesdata[[#This Row],[S-P2]]/salesdata[[#This Row],[Q-P2]],0)</f>
        <v>6.34</v>
      </c>
      <c r="L32" s="3">
        <v>3289</v>
      </c>
      <c r="M32" s="10">
        <v>17826.38</v>
      </c>
      <c r="N32" s="12">
        <f>IFERROR(salesdata[[#This Row],[S-P3]]/salesdata[[#This Row],[Q-P3]],0)</f>
        <v>5.42</v>
      </c>
      <c r="O32" s="3">
        <v>1740</v>
      </c>
      <c r="P32" s="10">
        <v>12406.2</v>
      </c>
      <c r="Q32" s="12">
        <f>IFERROR(salesdata[[#This Row],[S-P4]]/salesdata[[#This Row],[Q-P4]],0)</f>
        <v>7.1300000000000008</v>
      </c>
      <c r="R32" s="3">
        <v>8442</v>
      </c>
      <c r="S32" s="10">
        <v>46919.46</v>
      </c>
      <c r="T32" s="1" t="str">
        <f>"Q"&amp;ROUNDUP(salesdata[[#This Row],[Month No.]]/3,0)</f>
        <v>Q3</v>
      </c>
      <c r="U32" s="1" t="str">
        <f>TEXT(salesdata[[#This Row],[Date]],"dddd")</f>
        <v>Tuesday</v>
      </c>
      <c r="V32" s="12">
        <f>IFERROR(salesdata[[#This Row],[Total Revenue]]/salesdata[[#This Row],[Total Units Sold]],0)</f>
        <v>5.5578606965174124</v>
      </c>
      <c r="W32" s="1" t="str">
        <f>INDEX({"Product1","Product2","Product3","Product4"},MATCH(MAX(salesdata[[#This Row],[S-P1]],salesdata[[#This Row],[S-P2]],salesdata[[#This Row],[S-P3]],salesdata[[#This Row],[S-P4]]),CHOOSE({1,2,3,4},salesdata[[#This Row],[S-P1]],salesdata[[#This Row],[S-P2]],salesdata[[#This Row],[S-P3]],salesdata[[#This Row],[S-P4]]),0))</f>
        <v>Product3</v>
      </c>
      <c r="X32" s="1" t="str">
        <f>IF(salesdata[[#This Row],[Total Revenue]]&gt;=70000,"High",IF(salesdata[[#This Row],[Total Revenue]]&gt;=40000,"Medium","Low"))</f>
        <v>Medium</v>
      </c>
      <c r="Y32" s="1" t="str">
        <f>IFERROR(IF(SUMIF(salesdata[Year],salesdata[[#This Row],[Year]],salesdata[Total Revenue])&gt;SUMIF(salesdata[Year],salesdata[[#This Row],[Year]]-1,salesdata[Total Revenue]),"Growth Year","Decline Year"),"")</f>
        <v>Growth Year</v>
      </c>
    </row>
    <row r="33" spans="1:25" x14ac:dyDescent="0.3">
      <c r="A33" s="1">
        <v>32</v>
      </c>
      <c r="B33" s="2">
        <v>40373</v>
      </c>
      <c r="C33" s="1">
        <v>2010</v>
      </c>
      <c r="D33" s="1" t="s">
        <v>20</v>
      </c>
      <c r="E33" s="1">
        <v>7</v>
      </c>
      <c r="F33" s="3">
        <v>378</v>
      </c>
      <c r="G33" s="10">
        <v>1198.26</v>
      </c>
      <c r="H33" s="12">
        <f>IFERROR(salesdata[[#This Row],[S-P1]]/salesdata[[#This Row],[Q-P1]],0)</f>
        <v>3.17</v>
      </c>
      <c r="I33" s="3">
        <v>581</v>
      </c>
      <c r="J33" s="10">
        <v>3683.54</v>
      </c>
      <c r="K33" s="12">
        <f>IFERROR(salesdata[[#This Row],[S-P2]]/salesdata[[#This Row],[Q-P2]],0)</f>
        <v>6.34</v>
      </c>
      <c r="L33" s="3">
        <v>2531</v>
      </c>
      <c r="M33" s="10">
        <v>13718.02</v>
      </c>
      <c r="N33" s="12">
        <f>IFERROR(salesdata[[#This Row],[S-P3]]/salesdata[[#This Row],[Q-P3]],0)</f>
        <v>5.42</v>
      </c>
      <c r="O33" s="3">
        <v>446</v>
      </c>
      <c r="P33" s="10">
        <v>3179.98</v>
      </c>
      <c r="Q33" s="12">
        <f>IFERROR(salesdata[[#This Row],[S-P4]]/salesdata[[#This Row],[Q-P4]],0)</f>
        <v>7.13</v>
      </c>
      <c r="R33" s="3">
        <v>3936</v>
      </c>
      <c r="S33" s="10">
        <v>21779.8</v>
      </c>
      <c r="T33" s="1" t="str">
        <f>"Q"&amp;ROUNDUP(salesdata[[#This Row],[Month No.]]/3,0)</f>
        <v>Q3</v>
      </c>
      <c r="U33" s="1" t="str">
        <f>TEXT(salesdata[[#This Row],[Date]],"dddd")</f>
        <v>Wednesday</v>
      </c>
      <c r="V33" s="12">
        <f>IFERROR(salesdata[[#This Row],[Total Revenue]]/salesdata[[#This Row],[Total Units Sold]],0)</f>
        <v>5.5334857723577233</v>
      </c>
      <c r="W33" s="1" t="str">
        <f>INDEX({"Product1","Product2","Product3","Product4"},MATCH(MAX(salesdata[[#This Row],[S-P1]],salesdata[[#This Row],[S-P2]],salesdata[[#This Row],[S-P3]],salesdata[[#This Row],[S-P4]]),CHOOSE({1,2,3,4},salesdata[[#This Row],[S-P1]],salesdata[[#This Row],[S-P2]],salesdata[[#This Row],[S-P3]],salesdata[[#This Row],[S-P4]]),0))</f>
        <v>Product3</v>
      </c>
      <c r="X33" s="1" t="str">
        <f>IF(salesdata[[#This Row],[Total Revenue]]&gt;=70000,"High",IF(salesdata[[#This Row],[Total Revenue]]&gt;=40000,"Medium","Low"))</f>
        <v>Low</v>
      </c>
      <c r="Y33" s="1" t="str">
        <f>IFERROR(IF(SUMIF(salesdata[Year],salesdata[[#This Row],[Year]],salesdata[Total Revenue])&gt;SUMIF(salesdata[Year],salesdata[[#This Row],[Year]]-1,salesdata[Total Revenue]),"Growth Year","Decline Year"),"")</f>
        <v>Growth Year</v>
      </c>
    </row>
    <row r="34" spans="1:25" x14ac:dyDescent="0.3">
      <c r="A34" s="1">
        <v>33</v>
      </c>
      <c r="B34" s="2">
        <v>40374</v>
      </c>
      <c r="C34" s="1">
        <v>2010</v>
      </c>
      <c r="D34" s="1" t="s">
        <v>20</v>
      </c>
      <c r="E34" s="1">
        <v>7</v>
      </c>
      <c r="F34" s="3">
        <v>3180</v>
      </c>
      <c r="G34" s="10">
        <v>10080.6</v>
      </c>
      <c r="H34" s="12">
        <f>IFERROR(salesdata[[#This Row],[S-P1]]/salesdata[[#This Row],[Q-P1]],0)</f>
        <v>3.17</v>
      </c>
      <c r="I34" s="3">
        <v>438</v>
      </c>
      <c r="J34" s="10">
        <v>2776.92</v>
      </c>
      <c r="K34" s="12">
        <f>IFERROR(salesdata[[#This Row],[S-P2]]/salesdata[[#This Row],[Q-P2]],0)</f>
        <v>6.34</v>
      </c>
      <c r="L34" s="3">
        <v>1327</v>
      </c>
      <c r="M34" s="10">
        <v>7192.34</v>
      </c>
      <c r="N34" s="12">
        <f>IFERROR(salesdata[[#This Row],[S-P3]]/salesdata[[#This Row],[Q-P3]],0)</f>
        <v>5.42</v>
      </c>
      <c r="O34" s="3">
        <v>532</v>
      </c>
      <c r="P34" s="10">
        <v>3793.16</v>
      </c>
      <c r="Q34" s="12">
        <f>IFERROR(salesdata[[#This Row],[S-P4]]/salesdata[[#This Row],[Q-P4]],0)</f>
        <v>7.13</v>
      </c>
      <c r="R34" s="3">
        <v>5477</v>
      </c>
      <c r="S34" s="10">
        <v>23843.02</v>
      </c>
      <c r="T34" s="1" t="str">
        <f>"Q"&amp;ROUNDUP(salesdata[[#This Row],[Month No.]]/3,0)</f>
        <v>Q3</v>
      </c>
      <c r="U34" s="1" t="str">
        <f>TEXT(salesdata[[#This Row],[Date]],"dddd")</f>
        <v>Thursday</v>
      </c>
      <c r="V34" s="12">
        <f>IFERROR(salesdata[[#This Row],[Total Revenue]]/salesdata[[#This Row],[Total Units Sold]],0)</f>
        <v>4.3532992514150086</v>
      </c>
      <c r="W34" s="1" t="str">
        <f>INDEX({"Product1","Product2","Product3","Product4"},MATCH(MAX(salesdata[[#This Row],[S-P1]],salesdata[[#This Row],[S-P2]],salesdata[[#This Row],[S-P3]],salesdata[[#This Row],[S-P4]]),CHOOSE({1,2,3,4},salesdata[[#This Row],[S-P1]],salesdata[[#This Row],[S-P2]],salesdata[[#This Row],[S-P3]],salesdata[[#This Row],[S-P4]]),0))</f>
        <v>Product1</v>
      </c>
      <c r="X34" s="1" t="str">
        <f>IF(salesdata[[#This Row],[Total Revenue]]&gt;=70000,"High",IF(salesdata[[#This Row],[Total Revenue]]&gt;=40000,"Medium","Low"))</f>
        <v>Low</v>
      </c>
      <c r="Y34" s="1" t="str">
        <f>IFERROR(IF(SUMIF(salesdata[Year],salesdata[[#This Row],[Year]],salesdata[Total Revenue])&gt;SUMIF(salesdata[Year],salesdata[[#This Row],[Year]]-1,salesdata[Total Revenue]),"Growth Year","Decline Year"),"")</f>
        <v>Growth Year</v>
      </c>
    </row>
    <row r="35" spans="1:25" x14ac:dyDescent="0.3">
      <c r="A35" s="1">
        <v>34</v>
      </c>
      <c r="B35" s="2">
        <v>40375</v>
      </c>
      <c r="C35" s="1">
        <v>2010</v>
      </c>
      <c r="D35" s="1" t="s">
        <v>20</v>
      </c>
      <c r="E35" s="1">
        <v>7</v>
      </c>
      <c r="F35" s="3">
        <v>2508</v>
      </c>
      <c r="G35" s="10">
        <v>7950.36</v>
      </c>
      <c r="H35" s="12">
        <f>IFERROR(salesdata[[#This Row],[S-P1]]/salesdata[[#This Row],[Q-P1]],0)</f>
        <v>3.17</v>
      </c>
      <c r="I35" s="3">
        <v>1197</v>
      </c>
      <c r="J35" s="10">
        <v>7588.98</v>
      </c>
      <c r="K35" s="12">
        <f>IFERROR(salesdata[[#This Row],[S-P2]]/salesdata[[#This Row],[Q-P2]],0)</f>
        <v>6.34</v>
      </c>
      <c r="L35" s="3">
        <v>1556</v>
      </c>
      <c r="M35" s="10">
        <v>8433.52</v>
      </c>
      <c r="N35" s="12">
        <f>IFERROR(salesdata[[#This Row],[S-P3]]/salesdata[[#This Row],[Q-P3]],0)</f>
        <v>5.42</v>
      </c>
      <c r="O35" s="3">
        <v>1946</v>
      </c>
      <c r="P35" s="10">
        <v>13874.98</v>
      </c>
      <c r="Q35" s="12">
        <f>IFERROR(salesdata[[#This Row],[S-P4]]/salesdata[[#This Row],[Q-P4]],0)</f>
        <v>7.13</v>
      </c>
      <c r="R35" s="3">
        <v>7207</v>
      </c>
      <c r="S35" s="10">
        <v>37847.839999999997</v>
      </c>
      <c r="T35" s="1" t="str">
        <f>"Q"&amp;ROUNDUP(salesdata[[#This Row],[Month No.]]/3,0)</f>
        <v>Q3</v>
      </c>
      <c r="U35" s="1" t="str">
        <f>TEXT(salesdata[[#This Row],[Date]],"dddd")</f>
        <v>Friday</v>
      </c>
      <c r="V35" s="12">
        <f>IFERROR(salesdata[[#This Row],[Total Revenue]]/salesdata[[#This Row],[Total Units Sold]],0)</f>
        <v>5.2515387817399741</v>
      </c>
      <c r="W35" s="1" t="str">
        <f>INDEX({"Product1","Product2","Product3","Product4"},MATCH(MAX(salesdata[[#This Row],[S-P1]],salesdata[[#This Row],[S-P2]],salesdata[[#This Row],[S-P3]],salesdata[[#This Row],[S-P4]]),CHOOSE({1,2,3,4},salesdata[[#This Row],[S-P1]],salesdata[[#This Row],[S-P2]],salesdata[[#This Row],[S-P3]],salesdata[[#This Row],[S-P4]]),0))</f>
        <v>Product4</v>
      </c>
      <c r="X35" s="1" t="str">
        <f>IF(salesdata[[#This Row],[Total Revenue]]&gt;=70000,"High",IF(salesdata[[#This Row],[Total Revenue]]&gt;=40000,"Medium","Low"))</f>
        <v>Low</v>
      </c>
      <c r="Y35" s="1" t="str">
        <f>IFERROR(IF(SUMIF(salesdata[Year],salesdata[[#This Row],[Year]],salesdata[Total Revenue])&gt;SUMIF(salesdata[Year],salesdata[[#This Row],[Year]]-1,salesdata[Total Revenue]),"Growth Year","Decline Year"),"")</f>
        <v>Growth Year</v>
      </c>
    </row>
    <row r="36" spans="1:25" x14ac:dyDescent="0.3">
      <c r="A36" s="1">
        <v>35</v>
      </c>
      <c r="B36" s="2">
        <v>40376</v>
      </c>
      <c r="C36" s="1">
        <v>2010</v>
      </c>
      <c r="D36" s="1" t="s">
        <v>20</v>
      </c>
      <c r="E36" s="1">
        <v>7</v>
      </c>
      <c r="F36" s="3">
        <v>7257</v>
      </c>
      <c r="G36" s="10">
        <v>23004.69</v>
      </c>
      <c r="H36" s="12">
        <f>IFERROR(salesdata[[#This Row],[S-P1]]/salesdata[[#This Row],[Q-P1]],0)</f>
        <v>3.17</v>
      </c>
      <c r="I36" s="3">
        <v>302</v>
      </c>
      <c r="J36" s="10">
        <v>1914.68</v>
      </c>
      <c r="K36" s="12">
        <f>IFERROR(salesdata[[#This Row],[S-P2]]/salesdata[[#This Row],[Q-P2]],0)</f>
        <v>6.34</v>
      </c>
      <c r="L36" s="3">
        <v>4973</v>
      </c>
      <c r="M36" s="10">
        <v>26953.66</v>
      </c>
      <c r="N36" s="12">
        <f>IFERROR(salesdata[[#This Row],[S-P3]]/salesdata[[#This Row],[Q-P3]],0)</f>
        <v>5.42</v>
      </c>
      <c r="O36" s="3">
        <v>1686</v>
      </c>
      <c r="P36" s="10">
        <v>12021.18</v>
      </c>
      <c r="Q36" s="12">
        <f>IFERROR(salesdata[[#This Row],[S-P4]]/salesdata[[#This Row],[Q-P4]],0)</f>
        <v>7.13</v>
      </c>
      <c r="R36" s="3">
        <v>14218</v>
      </c>
      <c r="S36" s="10">
        <v>63894.21</v>
      </c>
      <c r="T36" s="1" t="str">
        <f>"Q"&amp;ROUNDUP(salesdata[[#This Row],[Month No.]]/3,0)</f>
        <v>Q3</v>
      </c>
      <c r="U36" s="1" t="str">
        <f>TEXT(salesdata[[#This Row],[Date]],"dddd")</f>
        <v>Saturday</v>
      </c>
      <c r="V36" s="12">
        <f>IFERROR(salesdata[[#This Row],[Total Revenue]]/salesdata[[#This Row],[Total Units Sold]],0)</f>
        <v>4.4938957659305103</v>
      </c>
      <c r="W36" s="1" t="str">
        <f>INDEX({"Product1","Product2","Product3","Product4"},MATCH(MAX(salesdata[[#This Row],[S-P1]],salesdata[[#This Row],[S-P2]],salesdata[[#This Row],[S-P3]],salesdata[[#This Row],[S-P4]]),CHOOSE({1,2,3,4},salesdata[[#This Row],[S-P1]],salesdata[[#This Row],[S-P2]],salesdata[[#This Row],[S-P3]],salesdata[[#This Row],[S-P4]]),0))</f>
        <v>Product3</v>
      </c>
      <c r="X36" s="1" t="str">
        <f>IF(salesdata[[#This Row],[Total Revenue]]&gt;=70000,"High",IF(salesdata[[#This Row],[Total Revenue]]&gt;=40000,"Medium","Low"))</f>
        <v>Medium</v>
      </c>
      <c r="Y36" s="1" t="str">
        <f>IFERROR(IF(SUMIF(salesdata[Year],salesdata[[#This Row],[Year]],salesdata[Total Revenue])&gt;SUMIF(salesdata[Year],salesdata[[#This Row],[Year]]-1,salesdata[Total Revenue]),"Growth Year","Decline Year"),"")</f>
        <v>Growth Year</v>
      </c>
    </row>
    <row r="37" spans="1:25" x14ac:dyDescent="0.3">
      <c r="A37" s="1">
        <v>36</v>
      </c>
      <c r="B37" s="2">
        <v>40377</v>
      </c>
      <c r="C37" s="1">
        <v>2010</v>
      </c>
      <c r="D37" s="1" t="s">
        <v>20</v>
      </c>
      <c r="E37" s="1">
        <v>7</v>
      </c>
      <c r="F37" s="3">
        <v>2527</v>
      </c>
      <c r="G37" s="10">
        <v>8010.59</v>
      </c>
      <c r="H37" s="12">
        <f>IFERROR(salesdata[[#This Row],[S-P1]]/salesdata[[#This Row],[Q-P1]],0)</f>
        <v>3.17</v>
      </c>
      <c r="I37" s="3">
        <v>1347</v>
      </c>
      <c r="J37" s="10">
        <v>8539.98</v>
      </c>
      <c r="K37" s="12">
        <f>IFERROR(salesdata[[#This Row],[S-P2]]/salesdata[[#This Row],[Q-P2]],0)</f>
        <v>6.34</v>
      </c>
      <c r="L37" s="3">
        <v>1626</v>
      </c>
      <c r="M37" s="10">
        <v>8812.92</v>
      </c>
      <c r="N37" s="12">
        <f>IFERROR(salesdata[[#This Row],[S-P3]]/salesdata[[#This Row],[Q-P3]],0)</f>
        <v>5.42</v>
      </c>
      <c r="O37" s="3">
        <v>1724</v>
      </c>
      <c r="P37" s="10">
        <v>12292.12</v>
      </c>
      <c r="Q37" s="12">
        <f>IFERROR(salesdata[[#This Row],[S-P4]]/salesdata[[#This Row],[Q-P4]],0)</f>
        <v>7.1300000000000008</v>
      </c>
      <c r="R37" s="3">
        <v>7224</v>
      </c>
      <c r="S37" s="10">
        <v>37655.61</v>
      </c>
      <c r="T37" s="1" t="str">
        <f>"Q"&amp;ROUNDUP(salesdata[[#This Row],[Month No.]]/3,0)</f>
        <v>Q3</v>
      </c>
      <c r="U37" s="1" t="str">
        <f>TEXT(salesdata[[#This Row],[Date]],"dddd")</f>
        <v>Sunday</v>
      </c>
      <c r="V37" s="12">
        <f>IFERROR(salesdata[[#This Row],[Total Revenue]]/salesdata[[#This Row],[Total Units Sold]],0)</f>
        <v>5.2125705980066446</v>
      </c>
      <c r="W37" s="1" t="str">
        <f>INDEX({"Product1","Product2","Product3","Product4"},MATCH(MAX(salesdata[[#This Row],[S-P1]],salesdata[[#This Row],[S-P2]],salesdata[[#This Row],[S-P3]],salesdata[[#This Row],[S-P4]]),CHOOSE({1,2,3,4},salesdata[[#This Row],[S-P1]],salesdata[[#This Row],[S-P2]],salesdata[[#This Row],[S-P3]],salesdata[[#This Row],[S-P4]]),0))</f>
        <v>Product4</v>
      </c>
      <c r="X37" s="1" t="str">
        <f>IF(salesdata[[#This Row],[Total Revenue]]&gt;=70000,"High",IF(salesdata[[#This Row],[Total Revenue]]&gt;=40000,"Medium","Low"))</f>
        <v>Low</v>
      </c>
      <c r="Y37" s="1" t="str">
        <f>IFERROR(IF(SUMIF(salesdata[Year],salesdata[[#This Row],[Year]],salesdata[Total Revenue])&gt;SUMIF(salesdata[Year],salesdata[[#This Row],[Year]]-1,salesdata[Total Revenue]),"Growth Year","Decline Year"),"")</f>
        <v>Growth Year</v>
      </c>
    </row>
    <row r="38" spans="1:25" x14ac:dyDescent="0.3">
      <c r="A38" s="1">
        <v>37</v>
      </c>
      <c r="B38" s="2">
        <v>40378</v>
      </c>
      <c r="C38" s="1">
        <v>2010</v>
      </c>
      <c r="D38" s="1" t="s">
        <v>20</v>
      </c>
      <c r="E38" s="1">
        <v>7</v>
      </c>
      <c r="F38" s="3">
        <v>2581</v>
      </c>
      <c r="G38" s="10">
        <v>8181.77</v>
      </c>
      <c r="H38" s="12">
        <f>IFERROR(salesdata[[#This Row],[S-P1]]/salesdata[[#This Row],[Q-P1]],0)</f>
        <v>3.1700000000000004</v>
      </c>
      <c r="I38" s="3">
        <v>2489</v>
      </c>
      <c r="J38" s="10">
        <v>15780.26</v>
      </c>
      <c r="K38" s="12">
        <f>IFERROR(salesdata[[#This Row],[S-P2]]/salesdata[[#This Row],[Q-P2]],0)</f>
        <v>6.34</v>
      </c>
      <c r="L38" s="3">
        <v>2607</v>
      </c>
      <c r="M38" s="10">
        <v>14129.94</v>
      </c>
      <c r="N38" s="12">
        <f>IFERROR(salesdata[[#This Row],[S-P3]]/salesdata[[#This Row],[Q-P3]],0)</f>
        <v>5.42</v>
      </c>
      <c r="O38" s="3">
        <v>1692</v>
      </c>
      <c r="P38" s="10">
        <v>12063.96</v>
      </c>
      <c r="Q38" s="12">
        <f>IFERROR(salesdata[[#This Row],[S-P4]]/salesdata[[#This Row],[Q-P4]],0)</f>
        <v>7.13</v>
      </c>
      <c r="R38" s="3">
        <v>9369</v>
      </c>
      <c r="S38" s="10">
        <v>50155.93</v>
      </c>
      <c r="T38" s="1" t="str">
        <f>"Q"&amp;ROUNDUP(salesdata[[#This Row],[Month No.]]/3,0)</f>
        <v>Q3</v>
      </c>
      <c r="U38" s="1" t="str">
        <f>TEXT(salesdata[[#This Row],[Date]],"dddd")</f>
        <v>Monday</v>
      </c>
      <c r="V38" s="12">
        <f>IFERROR(salesdata[[#This Row],[Total Revenue]]/salesdata[[#This Row],[Total Units Sold]],0)</f>
        <v>5.3533920375707122</v>
      </c>
      <c r="W38" s="1" t="str">
        <f>INDEX({"Product1","Product2","Product3","Product4"},MATCH(MAX(salesdata[[#This Row],[S-P1]],salesdata[[#This Row],[S-P2]],salesdata[[#This Row],[S-P3]],salesdata[[#This Row],[S-P4]]),CHOOSE({1,2,3,4},salesdata[[#This Row],[S-P1]],salesdata[[#This Row],[S-P2]],salesdata[[#This Row],[S-P3]],salesdata[[#This Row],[S-P4]]),0))</f>
        <v>Product2</v>
      </c>
      <c r="X38" s="1" t="str">
        <f>IF(salesdata[[#This Row],[Total Revenue]]&gt;=70000,"High",IF(salesdata[[#This Row],[Total Revenue]]&gt;=40000,"Medium","Low"))</f>
        <v>Medium</v>
      </c>
      <c r="Y38" s="1" t="str">
        <f>IFERROR(IF(SUMIF(salesdata[Year],salesdata[[#This Row],[Year]],salesdata[Total Revenue])&gt;SUMIF(salesdata[Year],salesdata[[#This Row],[Year]]-1,salesdata[Total Revenue]),"Growth Year","Decline Year"),"")</f>
        <v>Growth Year</v>
      </c>
    </row>
    <row r="39" spans="1:25" x14ac:dyDescent="0.3">
      <c r="A39" s="1">
        <v>38</v>
      </c>
      <c r="B39" s="2">
        <v>40379</v>
      </c>
      <c r="C39" s="1">
        <v>2010</v>
      </c>
      <c r="D39" s="1" t="s">
        <v>20</v>
      </c>
      <c r="E39" s="1">
        <v>7</v>
      </c>
      <c r="F39" s="3">
        <v>7694</v>
      </c>
      <c r="G39" s="10">
        <v>24389.98</v>
      </c>
      <c r="H39" s="12">
        <f>IFERROR(salesdata[[#This Row],[S-P1]]/salesdata[[#This Row],[Q-P1]],0)</f>
        <v>3.17</v>
      </c>
      <c r="I39" s="3">
        <v>2975</v>
      </c>
      <c r="J39" s="10">
        <v>18861.5</v>
      </c>
      <c r="K39" s="12">
        <f>IFERROR(salesdata[[#This Row],[S-P2]]/salesdata[[#This Row],[Q-P2]],0)</f>
        <v>6.34</v>
      </c>
      <c r="L39" s="3">
        <v>1278</v>
      </c>
      <c r="M39" s="10">
        <v>6926.76</v>
      </c>
      <c r="N39" s="12">
        <f>IFERROR(salesdata[[#This Row],[S-P3]]/salesdata[[#This Row],[Q-P3]],0)</f>
        <v>5.42</v>
      </c>
      <c r="O39" s="3">
        <v>558</v>
      </c>
      <c r="P39" s="10">
        <v>3978.54</v>
      </c>
      <c r="Q39" s="12">
        <f>IFERROR(salesdata[[#This Row],[S-P4]]/salesdata[[#This Row],[Q-P4]],0)</f>
        <v>7.13</v>
      </c>
      <c r="R39" s="3">
        <v>12505</v>
      </c>
      <c r="S39" s="10">
        <v>54156.78</v>
      </c>
      <c r="T39" s="1" t="str">
        <f>"Q"&amp;ROUNDUP(salesdata[[#This Row],[Month No.]]/3,0)</f>
        <v>Q3</v>
      </c>
      <c r="U39" s="1" t="str">
        <f>TEXT(salesdata[[#This Row],[Date]],"dddd")</f>
        <v>Tuesday</v>
      </c>
      <c r="V39" s="12">
        <f>IFERROR(salesdata[[#This Row],[Total Revenue]]/salesdata[[#This Row],[Total Units Sold]],0)</f>
        <v>4.3308100759696124</v>
      </c>
      <c r="W39" s="1" t="str">
        <f>INDEX({"Product1","Product2","Product3","Product4"},MATCH(MAX(salesdata[[#This Row],[S-P1]],salesdata[[#This Row],[S-P2]],salesdata[[#This Row],[S-P3]],salesdata[[#This Row],[S-P4]]),CHOOSE({1,2,3,4},salesdata[[#This Row],[S-P1]],salesdata[[#This Row],[S-P2]],salesdata[[#This Row],[S-P3]],salesdata[[#This Row],[S-P4]]),0))</f>
        <v>Product1</v>
      </c>
      <c r="X39" s="1" t="str">
        <f>IF(salesdata[[#This Row],[Total Revenue]]&gt;=70000,"High",IF(salesdata[[#This Row],[Total Revenue]]&gt;=40000,"Medium","Low"))</f>
        <v>Medium</v>
      </c>
      <c r="Y39" s="1" t="str">
        <f>IFERROR(IF(SUMIF(salesdata[Year],salesdata[[#This Row],[Year]],salesdata[Total Revenue])&gt;SUMIF(salesdata[Year],salesdata[[#This Row],[Year]]-1,salesdata[Total Revenue]),"Growth Year","Decline Year"),"")</f>
        <v>Growth Year</v>
      </c>
    </row>
    <row r="40" spans="1:25" x14ac:dyDescent="0.3">
      <c r="A40" s="1">
        <v>39</v>
      </c>
      <c r="B40" s="2">
        <v>40380</v>
      </c>
      <c r="C40" s="1">
        <v>2010</v>
      </c>
      <c r="D40" s="1" t="s">
        <v>20</v>
      </c>
      <c r="E40" s="1">
        <v>7</v>
      </c>
      <c r="F40" s="3">
        <v>3935</v>
      </c>
      <c r="G40" s="10">
        <v>12473.95</v>
      </c>
      <c r="H40" s="12">
        <f>IFERROR(salesdata[[#This Row],[S-P1]]/salesdata[[#This Row],[Q-P1]],0)</f>
        <v>3.1700000000000004</v>
      </c>
      <c r="I40" s="3">
        <v>2972</v>
      </c>
      <c r="J40" s="10">
        <v>18842.48</v>
      </c>
      <c r="K40" s="12">
        <f>IFERROR(salesdata[[#This Row],[S-P2]]/salesdata[[#This Row],[Q-P2]],0)</f>
        <v>6.34</v>
      </c>
      <c r="L40" s="3">
        <v>5299</v>
      </c>
      <c r="M40" s="10">
        <v>28720.58</v>
      </c>
      <c r="N40" s="12">
        <f>IFERROR(salesdata[[#This Row],[S-P3]]/salesdata[[#This Row],[Q-P3]],0)</f>
        <v>5.42</v>
      </c>
      <c r="O40" s="3">
        <v>1253</v>
      </c>
      <c r="P40" s="10">
        <v>8933.89</v>
      </c>
      <c r="Q40" s="12">
        <f>IFERROR(salesdata[[#This Row],[S-P4]]/salesdata[[#This Row],[Q-P4]],0)</f>
        <v>7.13</v>
      </c>
      <c r="R40" s="3">
        <v>13459</v>
      </c>
      <c r="S40" s="10">
        <v>68970.899999999994</v>
      </c>
      <c r="T40" s="1" t="str">
        <f>"Q"&amp;ROUNDUP(salesdata[[#This Row],[Month No.]]/3,0)</f>
        <v>Q3</v>
      </c>
      <c r="U40" s="1" t="str">
        <f>TEXT(salesdata[[#This Row],[Date]],"dddd")</f>
        <v>Wednesday</v>
      </c>
      <c r="V40" s="12">
        <f>IFERROR(salesdata[[#This Row],[Total Revenue]]/salesdata[[#This Row],[Total Units Sold]],0)</f>
        <v>5.1245189092800354</v>
      </c>
      <c r="W40" s="1" t="str">
        <f>INDEX({"Product1","Product2","Product3","Product4"},MATCH(MAX(salesdata[[#This Row],[S-P1]],salesdata[[#This Row],[S-P2]],salesdata[[#This Row],[S-P3]],salesdata[[#This Row],[S-P4]]),CHOOSE({1,2,3,4},salesdata[[#This Row],[S-P1]],salesdata[[#This Row],[S-P2]],salesdata[[#This Row],[S-P3]],salesdata[[#This Row],[S-P4]]),0))</f>
        <v>Product3</v>
      </c>
      <c r="X40" s="1" t="str">
        <f>IF(salesdata[[#This Row],[Total Revenue]]&gt;=70000,"High",IF(salesdata[[#This Row],[Total Revenue]]&gt;=40000,"Medium","Low"))</f>
        <v>Medium</v>
      </c>
      <c r="Y40" s="1" t="str">
        <f>IFERROR(IF(SUMIF(salesdata[Year],salesdata[[#This Row],[Year]],salesdata[Total Revenue])&gt;SUMIF(salesdata[Year],salesdata[[#This Row],[Year]]-1,salesdata[Total Revenue]),"Growth Year","Decline Year"),"")</f>
        <v>Growth Year</v>
      </c>
    </row>
    <row r="41" spans="1:25" x14ac:dyDescent="0.3">
      <c r="A41" s="1">
        <v>40</v>
      </c>
      <c r="B41" s="2">
        <v>40381</v>
      </c>
      <c r="C41" s="1">
        <v>2010</v>
      </c>
      <c r="D41" s="1" t="s">
        <v>20</v>
      </c>
      <c r="E41" s="1">
        <v>7</v>
      </c>
      <c r="F41" s="3">
        <v>2898</v>
      </c>
      <c r="G41" s="10">
        <v>9186.66</v>
      </c>
      <c r="H41" s="12">
        <f>IFERROR(salesdata[[#This Row],[S-P1]]/salesdata[[#This Row],[Q-P1]],0)</f>
        <v>3.17</v>
      </c>
      <c r="I41" s="3">
        <v>532</v>
      </c>
      <c r="J41" s="10">
        <v>3372.88</v>
      </c>
      <c r="K41" s="12">
        <f>IFERROR(salesdata[[#This Row],[S-P2]]/salesdata[[#This Row],[Q-P2]],0)</f>
        <v>6.34</v>
      </c>
      <c r="L41" s="3">
        <v>4664</v>
      </c>
      <c r="M41" s="10">
        <v>25278.880000000001</v>
      </c>
      <c r="N41" s="12">
        <f>IFERROR(salesdata[[#This Row],[S-P3]]/salesdata[[#This Row],[Q-P3]],0)</f>
        <v>5.42</v>
      </c>
      <c r="O41" s="3">
        <v>1667</v>
      </c>
      <c r="P41" s="10">
        <v>11885.71</v>
      </c>
      <c r="Q41" s="12">
        <f>IFERROR(salesdata[[#This Row],[S-P4]]/salesdata[[#This Row],[Q-P4]],0)</f>
        <v>7.13</v>
      </c>
      <c r="R41" s="3">
        <v>9761</v>
      </c>
      <c r="S41" s="10">
        <v>49724.13</v>
      </c>
      <c r="T41" s="1" t="str">
        <f>"Q"&amp;ROUNDUP(salesdata[[#This Row],[Month No.]]/3,0)</f>
        <v>Q3</v>
      </c>
      <c r="U41" s="1" t="str">
        <f>TEXT(salesdata[[#This Row],[Date]],"dddd")</f>
        <v>Thursday</v>
      </c>
      <c r="V41" s="12">
        <f>IFERROR(salesdata[[#This Row],[Total Revenue]]/salesdata[[#This Row],[Total Units Sold]],0)</f>
        <v>5.0941635078373118</v>
      </c>
      <c r="W41" s="1" t="str">
        <f>INDEX({"Product1","Product2","Product3","Product4"},MATCH(MAX(salesdata[[#This Row],[S-P1]],salesdata[[#This Row],[S-P2]],salesdata[[#This Row],[S-P3]],salesdata[[#This Row],[S-P4]]),CHOOSE({1,2,3,4},salesdata[[#This Row],[S-P1]],salesdata[[#This Row],[S-P2]],salesdata[[#This Row],[S-P3]],salesdata[[#This Row],[S-P4]]),0))</f>
        <v>Product3</v>
      </c>
      <c r="X41" s="1" t="str">
        <f>IF(salesdata[[#This Row],[Total Revenue]]&gt;=70000,"High",IF(salesdata[[#This Row],[Total Revenue]]&gt;=40000,"Medium","Low"))</f>
        <v>Medium</v>
      </c>
      <c r="Y41" s="1" t="str">
        <f>IFERROR(IF(SUMIF(salesdata[Year],salesdata[[#This Row],[Year]],salesdata[Total Revenue])&gt;SUMIF(salesdata[Year],salesdata[[#This Row],[Year]]-1,salesdata[Total Revenue]),"Growth Year","Decline Year"),"")</f>
        <v>Growth Year</v>
      </c>
    </row>
    <row r="42" spans="1:25" x14ac:dyDescent="0.3">
      <c r="A42" s="1">
        <v>41</v>
      </c>
      <c r="B42" s="2">
        <v>40382</v>
      </c>
      <c r="C42" s="1">
        <v>2010</v>
      </c>
      <c r="D42" s="1" t="s">
        <v>20</v>
      </c>
      <c r="E42" s="1">
        <v>7</v>
      </c>
      <c r="F42" s="3">
        <v>7734</v>
      </c>
      <c r="G42" s="10">
        <v>24516.78</v>
      </c>
      <c r="H42" s="12">
        <f>IFERROR(salesdata[[#This Row],[S-P1]]/salesdata[[#This Row],[Q-P1]],0)</f>
        <v>3.17</v>
      </c>
      <c r="I42" s="3">
        <v>1994</v>
      </c>
      <c r="J42" s="10">
        <v>12641.96</v>
      </c>
      <c r="K42" s="12">
        <f>IFERROR(salesdata[[#This Row],[S-P2]]/salesdata[[#This Row],[Q-P2]],0)</f>
        <v>6.34</v>
      </c>
      <c r="L42" s="3">
        <v>2772</v>
      </c>
      <c r="M42" s="10">
        <v>15024.24</v>
      </c>
      <c r="N42" s="12">
        <f>IFERROR(salesdata[[#This Row],[S-P3]]/salesdata[[#This Row],[Q-P3]],0)</f>
        <v>5.42</v>
      </c>
      <c r="O42" s="3">
        <v>271</v>
      </c>
      <c r="P42" s="10">
        <v>1932.23</v>
      </c>
      <c r="Q42" s="12">
        <f>IFERROR(salesdata[[#This Row],[S-P4]]/salesdata[[#This Row],[Q-P4]],0)</f>
        <v>7.13</v>
      </c>
      <c r="R42" s="3">
        <v>12771</v>
      </c>
      <c r="S42" s="10">
        <v>54115.21</v>
      </c>
      <c r="T42" s="1" t="str">
        <f>"Q"&amp;ROUNDUP(salesdata[[#This Row],[Month No.]]/3,0)</f>
        <v>Q3</v>
      </c>
      <c r="U42" s="1" t="str">
        <f>TEXT(salesdata[[#This Row],[Date]],"dddd")</f>
        <v>Friday</v>
      </c>
      <c r="V42" s="12">
        <f>IFERROR(salesdata[[#This Row],[Total Revenue]]/salesdata[[#This Row],[Total Units Sold]],0)</f>
        <v>4.2373510296766108</v>
      </c>
      <c r="W42" s="1" t="str">
        <f>INDEX({"Product1","Product2","Product3","Product4"},MATCH(MAX(salesdata[[#This Row],[S-P1]],salesdata[[#This Row],[S-P2]],salesdata[[#This Row],[S-P3]],salesdata[[#This Row],[S-P4]]),CHOOSE({1,2,3,4},salesdata[[#This Row],[S-P1]],salesdata[[#This Row],[S-P2]],salesdata[[#This Row],[S-P3]],salesdata[[#This Row],[S-P4]]),0))</f>
        <v>Product1</v>
      </c>
      <c r="X42" s="1" t="str">
        <f>IF(salesdata[[#This Row],[Total Revenue]]&gt;=70000,"High",IF(salesdata[[#This Row],[Total Revenue]]&gt;=40000,"Medium","Low"))</f>
        <v>Medium</v>
      </c>
      <c r="Y42" s="1" t="str">
        <f>IFERROR(IF(SUMIF(salesdata[Year],salesdata[[#This Row],[Year]],salesdata[Total Revenue])&gt;SUMIF(salesdata[Year],salesdata[[#This Row],[Year]]-1,salesdata[Total Revenue]),"Growth Year","Decline Year"),"")</f>
        <v>Growth Year</v>
      </c>
    </row>
    <row r="43" spans="1:25" x14ac:dyDescent="0.3">
      <c r="A43" s="1">
        <v>42</v>
      </c>
      <c r="B43" s="2">
        <v>40383</v>
      </c>
      <c r="C43" s="1">
        <v>2010</v>
      </c>
      <c r="D43" s="1" t="s">
        <v>20</v>
      </c>
      <c r="E43" s="1">
        <v>7</v>
      </c>
      <c r="F43" s="3">
        <v>3052</v>
      </c>
      <c r="G43" s="10">
        <v>9674.84</v>
      </c>
      <c r="H43" s="12">
        <f>IFERROR(salesdata[[#This Row],[S-P1]]/salesdata[[#This Row],[Q-P1]],0)</f>
        <v>3.17</v>
      </c>
      <c r="I43" s="3">
        <v>3935</v>
      </c>
      <c r="J43" s="10">
        <v>24947.9</v>
      </c>
      <c r="K43" s="12">
        <f>IFERROR(salesdata[[#This Row],[S-P2]]/salesdata[[#This Row],[Q-P2]],0)</f>
        <v>6.3400000000000007</v>
      </c>
      <c r="L43" s="3">
        <v>4623</v>
      </c>
      <c r="M43" s="10">
        <v>25056.66</v>
      </c>
      <c r="N43" s="12">
        <f>IFERROR(salesdata[[#This Row],[S-P3]]/salesdata[[#This Row],[Q-P3]],0)</f>
        <v>5.42</v>
      </c>
      <c r="O43" s="3">
        <v>1653</v>
      </c>
      <c r="P43" s="10">
        <v>11785.89</v>
      </c>
      <c r="Q43" s="12">
        <f>IFERROR(salesdata[[#This Row],[S-P4]]/salesdata[[#This Row],[Q-P4]],0)</f>
        <v>7.13</v>
      </c>
      <c r="R43" s="3">
        <v>13263</v>
      </c>
      <c r="S43" s="10">
        <v>71465.289999999994</v>
      </c>
      <c r="T43" s="1" t="str">
        <f>"Q"&amp;ROUNDUP(salesdata[[#This Row],[Month No.]]/3,0)</f>
        <v>Q3</v>
      </c>
      <c r="U43" s="1" t="str">
        <f>TEXT(salesdata[[#This Row],[Date]],"dddd")</f>
        <v>Saturday</v>
      </c>
      <c r="V43" s="12">
        <f>IFERROR(salesdata[[#This Row],[Total Revenue]]/salesdata[[#This Row],[Total Units Sold]],0)</f>
        <v>5.3883201387318103</v>
      </c>
      <c r="W43" s="1" t="str">
        <f>INDEX({"Product1","Product2","Product3","Product4"},MATCH(MAX(salesdata[[#This Row],[S-P1]],salesdata[[#This Row],[S-P2]],salesdata[[#This Row],[S-P3]],salesdata[[#This Row],[S-P4]]),CHOOSE({1,2,3,4},salesdata[[#This Row],[S-P1]],salesdata[[#This Row],[S-P2]],salesdata[[#This Row],[S-P3]],salesdata[[#This Row],[S-P4]]),0))</f>
        <v>Product3</v>
      </c>
      <c r="X43" s="1" t="str">
        <f>IF(salesdata[[#This Row],[Total Revenue]]&gt;=70000,"High",IF(salesdata[[#This Row],[Total Revenue]]&gt;=40000,"Medium","Low"))</f>
        <v>High</v>
      </c>
      <c r="Y43" s="1" t="str">
        <f>IFERROR(IF(SUMIF(salesdata[Year],salesdata[[#This Row],[Year]],salesdata[Total Revenue])&gt;SUMIF(salesdata[Year],salesdata[[#This Row],[Year]]-1,salesdata[Total Revenue]),"Growth Year","Decline Year"),"")</f>
        <v>Growth Year</v>
      </c>
    </row>
    <row r="44" spans="1:25" x14ac:dyDescent="0.3">
      <c r="A44" s="1">
        <v>43</v>
      </c>
      <c r="B44" s="2">
        <v>40384</v>
      </c>
      <c r="C44" s="1">
        <v>2010</v>
      </c>
      <c r="D44" s="1" t="s">
        <v>20</v>
      </c>
      <c r="E44" s="1">
        <v>7</v>
      </c>
      <c r="F44" s="3">
        <v>3041</v>
      </c>
      <c r="G44" s="10">
        <v>9639.9699999999993</v>
      </c>
      <c r="H44" s="12">
        <f>IFERROR(salesdata[[#This Row],[S-P1]]/salesdata[[#This Row],[Q-P1]],0)</f>
        <v>3.17</v>
      </c>
      <c r="I44" s="3">
        <v>811</v>
      </c>
      <c r="J44" s="10">
        <v>5141.74</v>
      </c>
      <c r="K44" s="12">
        <f>IFERROR(salesdata[[#This Row],[S-P2]]/salesdata[[#This Row],[Q-P2]],0)</f>
        <v>6.34</v>
      </c>
      <c r="L44" s="3">
        <v>1973</v>
      </c>
      <c r="M44" s="10">
        <v>10693.66</v>
      </c>
      <c r="N44" s="12">
        <f>IFERROR(salesdata[[#This Row],[S-P3]]/salesdata[[#This Row],[Q-P3]],0)</f>
        <v>5.42</v>
      </c>
      <c r="O44" s="3">
        <v>526</v>
      </c>
      <c r="P44" s="10">
        <v>3750.38</v>
      </c>
      <c r="Q44" s="12">
        <f>IFERROR(salesdata[[#This Row],[S-P4]]/salesdata[[#This Row],[Q-P4]],0)</f>
        <v>7.13</v>
      </c>
      <c r="R44" s="3">
        <v>6351</v>
      </c>
      <c r="S44" s="10">
        <v>29225.75</v>
      </c>
      <c r="T44" s="1" t="str">
        <f>"Q"&amp;ROUNDUP(salesdata[[#This Row],[Month No.]]/3,0)</f>
        <v>Q3</v>
      </c>
      <c r="U44" s="1" t="str">
        <f>TEXT(salesdata[[#This Row],[Date]],"dddd")</f>
        <v>Sunday</v>
      </c>
      <c r="V44" s="12">
        <f>IFERROR(salesdata[[#This Row],[Total Revenue]]/salesdata[[#This Row],[Total Units Sold]],0)</f>
        <v>4.6017556290347974</v>
      </c>
      <c r="W44" s="1" t="str">
        <f>INDEX({"Product1","Product2","Product3","Product4"},MATCH(MAX(salesdata[[#This Row],[S-P1]],salesdata[[#This Row],[S-P2]],salesdata[[#This Row],[S-P3]],salesdata[[#This Row],[S-P4]]),CHOOSE({1,2,3,4},salesdata[[#This Row],[S-P1]],salesdata[[#This Row],[S-P2]],salesdata[[#This Row],[S-P3]],salesdata[[#This Row],[S-P4]]),0))</f>
        <v>Product3</v>
      </c>
      <c r="X44" s="1" t="str">
        <f>IF(salesdata[[#This Row],[Total Revenue]]&gt;=70000,"High",IF(salesdata[[#This Row],[Total Revenue]]&gt;=40000,"Medium","Low"))</f>
        <v>Low</v>
      </c>
      <c r="Y44" s="1" t="str">
        <f>IFERROR(IF(SUMIF(salesdata[Year],salesdata[[#This Row],[Year]],salesdata[Total Revenue])&gt;SUMIF(salesdata[Year],salesdata[[#This Row],[Year]]-1,salesdata[Total Revenue]),"Growth Year","Decline Year"),"")</f>
        <v>Growth Year</v>
      </c>
    </row>
    <row r="45" spans="1:25" x14ac:dyDescent="0.3">
      <c r="A45" s="1">
        <v>44</v>
      </c>
      <c r="B45" s="2">
        <v>40385</v>
      </c>
      <c r="C45" s="1">
        <v>2010</v>
      </c>
      <c r="D45" s="1" t="s">
        <v>20</v>
      </c>
      <c r="E45" s="1">
        <v>7</v>
      </c>
      <c r="F45" s="3">
        <v>1387</v>
      </c>
      <c r="G45" s="10">
        <v>4396.79</v>
      </c>
      <c r="H45" s="12">
        <f>IFERROR(salesdata[[#This Row],[S-P1]]/salesdata[[#This Row],[Q-P1]],0)</f>
        <v>3.17</v>
      </c>
      <c r="I45" s="3">
        <v>2539</v>
      </c>
      <c r="J45" s="10">
        <v>16097.26</v>
      </c>
      <c r="K45" s="12">
        <f>IFERROR(salesdata[[#This Row],[S-P2]]/salesdata[[#This Row],[Q-P2]],0)</f>
        <v>6.34</v>
      </c>
      <c r="L45" s="3">
        <v>1890</v>
      </c>
      <c r="M45" s="10">
        <v>10243.799999999999</v>
      </c>
      <c r="N45" s="12">
        <f>IFERROR(salesdata[[#This Row],[S-P3]]/salesdata[[#This Row],[Q-P3]],0)</f>
        <v>5.42</v>
      </c>
      <c r="O45" s="3">
        <v>1073</v>
      </c>
      <c r="P45" s="10">
        <v>7650.49</v>
      </c>
      <c r="Q45" s="12">
        <f>IFERROR(salesdata[[#This Row],[S-P4]]/salesdata[[#This Row],[Q-P4]],0)</f>
        <v>7.13</v>
      </c>
      <c r="R45" s="3">
        <v>6889</v>
      </c>
      <c r="S45" s="10">
        <v>38388.339999999997</v>
      </c>
      <c r="T45" s="1" t="str">
        <f>"Q"&amp;ROUNDUP(salesdata[[#This Row],[Month No.]]/3,0)</f>
        <v>Q3</v>
      </c>
      <c r="U45" s="1" t="str">
        <f>TEXT(salesdata[[#This Row],[Date]],"dddd")</f>
        <v>Monday</v>
      </c>
      <c r="V45" s="12">
        <f>IFERROR(salesdata[[#This Row],[Total Revenue]]/salesdata[[#This Row],[Total Units Sold]],0)</f>
        <v>5.5724110901437065</v>
      </c>
      <c r="W45" s="1" t="str">
        <f>INDEX({"Product1","Product2","Product3","Product4"},MATCH(MAX(salesdata[[#This Row],[S-P1]],salesdata[[#This Row],[S-P2]],salesdata[[#This Row],[S-P3]],salesdata[[#This Row],[S-P4]]),CHOOSE({1,2,3,4},salesdata[[#This Row],[S-P1]],salesdata[[#This Row],[S-P2]],salesdata[[#This Row],[S-P3]],salesdata[[#This Row],[S-P4]]),0))</f>
        <v>Product2</v>
      </c>
      <c r="X45" s="1" t="str">
        <f>IF(salesdata[[#This Row],[Total Revenue]]&gt;=70000,"High",IF(salesdata[[#This Row],[Total Revenue]]&gt;=40000,"Medium","Low"))</f>
        <v>Low</v>
      </c>
      <c r="Y45" s="1" t="str">
        <f>IFERROR(IF(SUMIF(salesdata[Year],salesdata[[#This Row],[Year]],salesdata[Total Revenue])&gt;SUMIF(salesdata[Year],salesdata[[#This Row],[Year]]-1,salesdata[Total Revenue]),"Growth Year","Decline Year"),"")</f>
        <v>Growth Year</v>
      </c>
    </row>
    <row r="46" spans="1:25" x14ac:dyDescent="0.3">
      <c r="A46" s="1">
        <v>45</v>
      </c>
      <c r="B46" s="2">
        <v>40386</v>
      </c>
      <c r="C46" s="1">
        <v>2010</v>
      </c>
      <c r="D46" s="1" t="s">
        <v>20</v>
      </c>
      <c r="E46" s="1">
        <v>7</v>
      </c>
      <c r="F46" s="3">
        <v>4536</v>
      </c>
      <c r="G46" s="10">
        <v>14379.12</v>
      </c>
      <c r="H46" s="12">
        <f>IFERROR(salesdata[[#This Row],[S-P1]]/salesdata[[#This Row],[Q-P1]],0)</f>
        <v>3.1700000000000004</v>
      </c>
      <c r="I46" s="3">
        <v>2131</v>
      </c>
      <c r="J46" s="10">
        <v>13510.54</v>
      </c>
      <c r="K46" s="12">
        <f>IFERROR(salesdata[[#This Row],[S-P2]]/salesdata[[#This Row],[Q-P2]],0)</f>
        <v>6.3400000000000007</v>
      </c>
      <c r="L46" s="3">
        <v>4185</v>
      </c>
      <c r="M46" s="10">
        <v>22682.7</v>
      </c>
      <c r="N46" s="12">
        <f>IFERROR(salesdata[[#This Row],[S-P3]]/salesdata[[#This Row],[Q-P3]],0)</f>
        <v>5.42</v>
      </c>
      <c r="O46" s="3">
        <v>470</v>
      </c>
      <c r="P46" s="10">
        <v>3351.1</v>
      </c>
      <c r="Q46" s="12">
        <f>IFERROR(salesdata[[#This Row],[S-P4]]/salesdata[[#This Row],[Q-P4]],0)</f>
        <v>7.13</v>
      </c>
      <c r="R46" s="3">
        <v>11322</v>
      </c>
      <c r="S46" s="10">
        <v>53923.46</v>
      </c>
      <c r="T46" s="1" t="str">
        <f>"Q"&amp;ROUNDUP(salesdata[[#This Row],[Month No.]]/3,0)</f>
        <v>Q3</v>
      </c>
      <c r="U46" s="1" t="str">
        <f>TEXT(salesdata[[#This Row],[Date]],"dddd")</f>
        <v>Tuesday</v>
      </c>
      <c r="V46" s="12">
        <f>IFERROR(salesdata[[#This Row],[Total Revenue]]/salesdata[[#This Row],[Total Units Sold]],0)</f>
        <v>4.7627150680091859</v>
      </c>
      <c r="W46" s="1" t="str">
        <f>INDEX({"Product1","Product2","Product3","Product4"},MATCH(MAX(salesdata[[#This Row],[S-P1]],salesdata[[#This Row],[S-P2]],salesdata[[#This Row],[S-P3]],salesdata[[#This Row],[S-P4]]),CHOOSE({1,2,3,4},salesdata[[#This Row],[S-P1]],salesdata[[#This Row],[S-P2]],salesdata[[#This Row],[S-P3]],salesdata[[#This Row],[S-P4]]),0))</f>
        <v>Product3</v>
      </c>
      <c r="X46" s="1" t="str">
        <f>IF(salesdata[[#This Row],[Total Revenue]]&gt;=70000,"High",IF(salesdata[[#This Row],[Total Revenue]]&gt;=40000,"Medium","Low"))</f>
        <v>Medium</v>
      </c>
      <c r="Y46" s="1" t="str">
        <f>IFERROR(IF(SUMIF(salesdata[Year],salesdata[[#This Row],[Year]],salesdata[Total Revenue])&gt;SUMIF(salesdata[Year],salesdata[[#This Row],[Year]]-1,salesdata[Total Revenue]),"Growth Year","Decline Year"),"")</f>
        <v>Growth Year</v>
      </c>
    </row>
    <row r="47" spans="1:25" x14ac:dyDescent="0.3">
      <c r="A47" s="1">
        <v>46</v>
      </c>
      <c r="B47" s="2">
        <v>40387</v>
      </c>
      <c r="C47" s="1">
        <v>2010</v>
      </c>
      <c r="D47" s="1" t="s">
        <v>20</v>
      </c>
      <c r="E47" s="1">
        <v>7</v>
      </c>
      <c r="F47" s="3">
        <v>7659</v>
      </c>
      <c r="G47" s="10">
        <v>24279.03</v>
      </c>
      <c r="H47" s="12">
        <f>IFERROR(salesdata[[#This Row],[S-P1]]/salesdata[[#This Row],[Q-P1]],0)</f>
        <v>3.17</v>
      </c>
      <c r="I47" s="3">
        <v>734</v>
      </c>
      <c r="J47" s="10">
        <v>4653.5600000000004</v>
      </c>
      <c r="K47" s="12">
        <f>IFERROR(salesdata[[#This Row],[S-P2]]/salesdata[[#This Row],[Q-P2]],0)</f>
        <v>6.3400000000000007</v>
      </c>
      <c r="L47" s="3">
        <v>3981</v>
      </c>
      <c r="M47" s="10">
        <v>21577.02</v>
      </c>
      <c r="N47" s="12">
        <f>IFERROR(salesdata[[#This Row],[S-P3]]/salesdata[[#This Row],[Q-P3]],0)</f>
        <v>5.42</v>
      </c>
      <c r="O47" s="3">
        <v>1121</v>
      </c>
      <c r="P47" s="10">
        <v>7992.73</v>
      </c>
      <c r="Q47" s="12">
        <f>IFERROR(salesdata[[#This Row],[S-P4]]/salesdata[[#This Row],[Q-P4]],0)</f>
        <v>7.13</v>
      </c>
      <c r="R47" s="3">
        <v>13495</v>
      </c>
      <c r="S47" s="10">
        <v>58502.34</v>
      </c>
      <c r="T47" s="1" t="str">
        <f>"Q"&amp;ROUNDUP(salesdata[[#This Row],[Month No.]]/3,0)</f>
        <v>Q3</v>
      </c>
      <c r="U47" s="1" t="str">
        <f>TEXT(salesdata[[#This Row],[Date]],"dddd")</f>
        <v>Wednesday</v>
      </c>
      <c r="V47" s="12">
        <f>IFERROR(salesdata[[#This Row],[Total Revenue]]/salesdata[[#This Row],[Total Units Sold]],0)</f>
        <v>4.3351122638014079</v>
      </c>
      <c r="W47" s="1" t="str">
        <f>INDEX({"Product1","Product2","Product3","Product4"},MATCH(MAX(salesdata[[#This Row],[S-P1]],salesdata[[#This Row],[S-P2]],salesdata[[#This Row],[S-P3]],salesdata[[#This Row],[S-P4]]),CHOOSE({1,2,3,4},salesdata[[#This Row],[S-P1]],salesdata[[#This Row],[S-P2]],salesdata[[#This Row],[S-P3]],salesdata[[#This Row],[S-P4]]),0))</f>
        <v>Product1</v>
      </c>
      <c r="X47" s="1" t="str">
        <f>IF(salesdata[[#This Row],[Total Revenue]]&gt;=70000,"High",IF(salesdata[[#This Row],[Total Revenue]]&gt;=40000,"Medium","Low"))</f>
        <v>Medium</v>
      </c>
      <c r="Y47" s="1" t="str">
        <f>IFERROR(IF(SUMIF(salesdata[Year],salesdata[[#This Row],[Year]],salesdata[Total Revenue])&gt;SUMIF(salesdata[Year],salesdata[[#This Row],[Year]]-1,salesdata[Total Revenue]),"Growth Year","Decline Year"),"")</f>
        <v>Growth Year</v>
      </c>
    </row>
    <row r="48" spans="1:25" x14ac:dyDescent="0.3">
      <c r="A48" s="1">
        <v>47</v>
      </c>
      <c r="B48" s="2">
        <v>40388</v>
      </c>
      <c r="C48" s="1">
        <v>2010</v>
      </c>
      <c r="D48" s="1" t="s">
        <v>20</v>
      </c>
      <c r="E48" s="1">
        <v>7</v>
      </c>
      <c r="F48" s="3">
        <v>3144</v>
      </c>
      <c r="G48" s="10">
        <v>9966.48</v>
      </c>
      <c r="H48" s="12">
        <f>IFERROR(salesdata[[#This Row],[S-P1]]/salesdata[[#This Row],[Q-P1]],0)</f>
        <v>3.17</v>
      </c>
      <c r="I48" s="3">
        <v>3855</v>
      </c>
      <c r="J48" s="10">
        <v>24440.7</v>
      </c>
      <c r="K48" s="12">
        <f>IFERROR(salesdata[[#This Row],[S-P2]]/salesdata[[#This Row],[Q-P2]],0)</f>
        <v>6.34</v>
      </c>
      <c r="L48" s="3">
        <v>1856</v>
      </c>
      <c r="M48" s="10">
        <v>10059.52</v>
      </c>
      <c r="N48" s="12">
        <f>IFERROR(salesdata[[#This Row],[S-P3]]/salesdata[[#This Row],[Q-P3]],0)</f>
        <v>5.42</v>
      </c>
      <c r="O48" s="3">
        <v>1873</v>
      </c>
      <c r="P48" s="10">
        <v>13354.49</v>
      </c>
      <c r="Q48" s="12">
        <f>IFERROR(salesdata[[#This Row],[S-P4]]/salesdata[[#This Row],[Q-P4]],0)</f>
        <v>7.13</v>
      </c>
      <c r="R48" s="3">
        <v>10728</v>
      </c>
      <c r="S48" s="10">
        <v>57821.19</v>
      </c>
      <c r="T48" s="1" t="str">
        <f>"Q"&amp;ROUNDUP(salesdata[[#This Row],[Month No.]]/3,0)</f>
        <v>Q3</v>
      </c>
      <c r="U48" s="1" t="str">
        <f>TEXT(salesdata[[#This Row],[Date]],"dddd")</f>
        <v>Thursday</v>
      </c>
      <c r="V48" s="12">
        <f>IFERROR(salesdata[[#This Row],[Total Revenue]]/salesdata[[#This Row],[Total Units Sold]],0)</f>
        <v>5.3897455257270694</v>
      </c>
      <c r="W48" s="1" t="str">
        <f>INDEX({"Product1","Product2","Product3","Product4"},MATCH(MAX(salesdata[[#This Row],[S-P1]],salesdata[[#This Row],[S-P2]],salesdata[[#This Row],[S-P3]],salesdata[[#This Row],[S-P4]]),CHOOSE({1,2,3,4},salesdata[[#This Row],[S-P1]],salesdata[[#This Row],[S-P2]],salesdata[[#This Row],[S-P3]],salesdata[[#This Row],[S-P4]]),0))</f>
        <v>Product2</v>
      </c>
      <c r="X48" s="1" t="str">
        <f>IF(salesdata[[#This Row],[Total Revenue]]&gt;=70000,"High",IF(salesdata[[#This Row],[Total Revenue]]&gt;=40000,"Medium","Low"))</f>
        <v>Medium</v>
      </c>
      <c r="Y48" s="1" t="str">
        <f>IFERROR(IF(SUMIF(salesdata[Year],salesdata[[#This Row],[Year]],salesdata[Total Revenue])&gt;SUMIF(salesdata[Year],salesdata[[#This Row],[Year]]-1,salesdata[Total Revenue]),"Growth Year","Decline Year"),"")</f>
        <v>Growth Year</v>
      </c>
    </row>
    <row r="49" spans="1:25" x14ac:dyDescent="0.3">
      <c r="A49" s="1">
        <v>48</v>
      </c>
      <c r="B49" s="2">
        <v>40389</v>
      </c>
      <c r="C49" s="1">
        <v>2010</v>
      </c>
      <c r="D49" s="1" t="s">
        <v>20</v>
      </c>
      <c r="E49" s="1">
        <v>7</v>
      </c>
      <c r="F49" s="3">
        <v>6361</v>
      </c>
      <c r="G49" s="10">
        <v>20164.37</v>
      </c>
      <c r="H49" s="12">
        <f>IFERROR(salesdata[[#This Row],[S-P1]]/salesdata[[#This Row],[Q-P1]],0)</f>
        <v>3.17</v>
      </c>
      <c r="I49" s="3">
        <v>1773</v>
      </c>
      <c r="J49" s="10">
        <v>11240.82</v>
      </c>
      <c r="K49" s="12">
        <f>IFERROR(salesdata[[#This Row],[S-P2]]/salesdata[[#This Row],[Q-P2]],0)</f>
        <v>6.34</v>
      </c>
      <c r="L49" s="3">
        <v>3443</v>
      </c>
      <c r="M49" s="10">
        <v>18661.060000000001</v>
      </c>
      <c r="N49" s="12">
        <f>IFERROR(salesdata[[#This Row],[S-P3]]/salesdata[[#This Row],[Q-P3]],0)</f>
        <v>5.4200000000000008</v>
      </c>
      <c r="O49" s="3">
        <v>287</v>
      </c>
      <c r="P49" s="10">
        <v>2046.31</v>
      </c>
      <c r="Q49" s="12">
        <f>IFERROR(salesdata[[#This Row],[S-P4]]/salesdata[[#This Row],[Q-P4]],0)</f>
        <v>7.13</v>
      </c>
      <c r="R49" s="3">
        <v>11864</v>
      </c>
      <c r="S49" s="10">
        <v>52112.56</v>
      </c>
      <c r="T49" s="1" t="str">
        <f>"Q"&amp;ROUNDUP(salesdata[[#This Row],[Month No.]]/3,0)</f>
        <v>Q3</v>
      </c>
      <c r="U49" s="1" t="str">
        <f>TEXT(salesdata[[#This Row],[Date]],"dddd")</f>
        <v>Friday</v>
      </c>
      <c r="V49" s="12">
        <f>IFERROR(salesdata[[#This Row],[Total Revenue]]/salesdata[[#This Row],[Total Units Sold]],0)</f>
        <v>4.392494942683749</v>
      </c>
      <c r="W49" s="1" t="str">
        <f>INDEX({"Product1","Product2","Product3","Product4"},MATCH(MAX(salesdata[[#This Row],[S-P1]],salesdata[[#This Row],[S-P2]],salesdata[[#This Row],[S-P3]],salesdata[[#This Row],[S-P4]]),CHOOSE({1,2,3,4},salesdata[[#This Row],[S-P1]],salesdata[[#This Row],[S-P2]],salesdata[[#This Row],[S-P3]],salesdata[[#This Row],[S-P4]]),0))</f>
        <v>Product1</v>
      </c>
      <c r="X49" s="1" t="str">
        <f>IF(salesdata[[#This Row],[Total Revenue]]&gt;=70000,"High",IF(salesdata[[#This Row],[Total Revenue]]&gt;=40000,"Medium","Low"))</f>
        <v>Medium</v>
      </c>
      <c r="Y49" s="1" t="str">
        <f>IFERROR(IF(SUMIF(salesdata[Year],salesdata[[#This Row],[Year]],salesdata[Total Revenue])&gt;SUMIF(salesdata[Year],salesdata[[#This Row],[Year]]-1,salesdata[Total Revenue]),"Growth Year","Decline Year"),"")</f>
        <v>Growth Year</v>
      </c>
    </row>
    <row r="50" spans="1:25" x14ac:dyDescent="0.3">
      <c r="A50" s="1">
        <v>49</v>
      </c>
      <c r="B50" s="2">
        <v>40390</v>
      </c>
      <c r="C50" s="1">
        <v>2010</v>
      </c>
      <c r="D50" s="1" t="s">
        <v>20</v>
      </c>
      <c r="E50" s="1">
        <v>7</v>
      </c>
      <c r="F50" s="3">
        <v>2733</v>
      </c>
      <c r="G50" s="10">
        <v>8663.61</v>
      </c>
      <c r="H50" s="12">
        <f>IFERROR(salesdata[[#This Row],[S-P1]]/salesdata[[#This Row],[Q-P1]],0)</f>
        <v>3.1700000000000004</v>
      </c>
      <c r="I50" s="3">
        <v>3985</v>
      </c>
      <c r="J50" s="10">
        <v>25264.9</v>
      </c>
      <c r="K50" s="12">
        <f>IFERROR(salesdata[[#This Row],[S-P2]]/salesdata[[#This Row],[Q-P2]],0)</f>
        <v>6.3400000000000007</v>
      </c>
      <c r="L50" s="3">
        <v>1341</v>
      </c>
      <c r="M50" s="10">
        <v>7268.22</v>
      </c>
      <c r="N50" s="12">
        <f>IFERROR(salesdata[[#This Row],[S-P3]]/salesdata[[#This Row],[Q-P3]],0)</f>
        <v>5.42</v>
      </c>
      <c r="O50" s="3">
        <v>1428</v>
      </c>
      <c r="P50" s="10">
        <v>10181.64</v>
      </c>
      <c r="Q50" s="12">
        <f>IFERROR(salesdata[[#This Row],[S-P4]]/salesdata[[#This Row],[Q-P4]],0)</f>
        <v>7.13</v>
      </c>
      <c r="R50" s="3">
        <v>9487</v>
      </c>
      <c r="S50" s="10">
        <v>51378.37</v>
      </c>
      <c r="T50" s="1" t="str">
        <f>"Q"&amp;ROUNDUP(salesdata[[#This Row],[Month No.]]/3,0)</f>
        <v>Q3</v>
      </c>
      <c r="U50" s="1" t="str">
        <f>TEXT(salesdata[[#This Row],[Date]],"dddd")</f>
        <v>Saturday</v>
      </c>
      <c r="V50" s="12">
        <f>IFERROR(salesdata[[#This Row],[Total Revenue]]/salesdata[[#This Row],[Total Units Sold]],0)</f>
        <v>5.415660377358491</v>
      </c>
      <c r="W50" s="1" t="str">
        <f>INDEX({"Product1","Product2","Product3","Product4"},MATCH(MAX(salesdata[[#This Row],[S-P1]],salesdata[[#This Row],[S-P2]],salesdata[[#This Row],[S-P3]],salesdata[[#This Row],[S-P4]]),CHOOSE({1,2,3,4},salesdata[[#This Row],[S-P1]],salesdata[[#This Row],[S-P2]],salesdata[[#This Row],[S-P3]],salesdata[[#This Row],[S-P4]]),0))</f>
        <v>Product2</v>
      </c>
      <c r="X50" s="1" t="str">
        <f>IF(salesdata[[#This Row],[Total Revenue]]&gt;=70000,"High",IF(salesdata[[#This Row],[Total Revenue]]&gt;=40000,"Medium","Low"))</f>
        <v>Medium</v>
      </c>
      <c r="Y50" s="1" t="str">
        <f>IFERROR(IF(SUMIF(salesdata[Year],salesdata[[#This Row],[Year]],salesdata[Total Revenue])&gt;SUMIF(salesdata[Year],salesdata[[#This Row],[Year]]-1,salesdata[Total Revenue]),"Growth Year","Decline Year"),"")</f>
        <v>Growth Year</v>
      </c>
    </row>
    <row r="51" spans="1:25" x14ac:dyDescent="0.3">
      <c r="A51" s="1">
        <v>50</v>
      </c>
      <c r="B51" s="2">
        <v>40391</v>
      </c>
      <c r="C51" s="1">
        <v>2010</v>
      </c>
      <c r="D51" s="1" t="s">
        <v>21</v>
      </c>
      <c r="E51" s="1">
        <v>8</v>
      </c>
      <c r="F51" s="3">
        <v>2062</v>
      </c>
      <c r="G51" s="10">
        <v>6536.54</v>
      </c>
      <c r="H51" s="12">
        <f>IFERROR(salesdata[[#This Row],[S-P1]]/salesdata[[#This Row],[Q-P1]],0)</f>
        <v>3.17</v>
      </c>
      <c r="I51" s="3">
        <v>3659</v>
      </c>
      <c r="J51" s="10">
        <v>23198.06</v>
      </c>
      <c r="K51" s="12">
        <f>IFERROR(salesdata[[#This Row],[S-P2]]/salesdata[[#This Row],[Q-P2]],0)</f>
        <v>6.3400000000000007</v>
      </c>
      <c r="L51" s="3">
        <v>2194</v>
      </c>
      <c r="M51" s="10">
        <v>11891.48</v>
      </c>
      <c r="N51" s="12">
        <f>IFERROR(salesdata[[#This Row],[S-P3]]/salesdata[[#This Row],[Q-P3]],0)</f>
        <v>5.42</v>
      </c>
      <c r="O51" s="3">
        <v>803</v>
      </c>
      <c r="P51" s="10">
        <v>5725.39</v>
      </c>
      <c r="Q51" s="12">
        <f>IFERROR(salesdata[[#This Row],[S-P4]]/salesdata[[#This Row],[Q-P4]],0)</f>
        <v>7.1300000000000008</v>
      </c>
      <c r="R51" s="3">
        <v>8718</v>
      </c>
      <c r="S51" s="10">
        <v>47351.47</v>
      </c>
      <c r="T51" s="1" t="str">
        <f>"Q"&amp;ROUNDUP(salesdata[[#This Row],[Month No.]]/3,0)</f>
        <v>Q3</v>
      </c>
      <c r="U51" s="1" t="str">
        <f>TEXT(salesdata[[#This Row],[Date]],"dddd")</f>
        <v>Sunday</v>
      </c>
      <c r="V51" s="12">
        <f>IFERROR(salesdata[[#This Row],[Total Revenue]]/salesdata[[#This Row],[Total Units Sold]],0)</f>
        <v>5.4314601972929575</v>
      </c>
      <c r="W51" s="1" t="str">
        <f>INDEX({"Product1","Product2","Product3","Product4"},MATCH(MAX(salesdata[[#This Row],[S-P1]],salesdata[[#This Row],[S-P2]],salesdata[[#This Row],[S-P3]],salesdata[[#This Row],[S-P4]]),CHOOSE({1,2,3,4},salesdata[[#This Row],[S-P1]],salesdata[[#This Row],[S-P2]],salesdata[[#This Row],[S-P3]],salesdata[[#This Row],[S-P4]]),0))</f>
        <v>Product2</v>
      </c>
      <c r="X51" s="1" t="str">
        <f>IF(salesdata[[#This Row],[Total Revenue]]&gt;=70000,"High",IF(salesdata[[#This Row],[Total Revenue]]&gt;=40000,"Medium","Low"))</f>
        <v>Medium</v>
      </c>
      <c r="Y51" s="1" t="str">
        <f>IFERROR(IF(SUMIF(salesdata[Year],salesdata[[#This Row],[Year]],salesdata[Total Revenue])&gt;SUMIF(salesdata[Year],salesdata[[#This Row],[Year]]-1,salesdata[Total Revenue]),"Growth Year","Decline Year"),"")</f>
        <v>Growth Year</v>
      </c>
    </row>
    <row r="52" spans="1:25" x14ac:dyDescent="0.3">
      <c r="A52" s="1">
        <v>51</v>
      </c>
      <c r="B52" s="2">
        <v>40392</v>
      </c>
      <c r="C52" s="1">
        <v>2010</v>
      </c>
      <c r="D52" s="1" t="s">
        <v>21</v>
      </c>
      <c r="E52" s="1">
        <v>8</v>
      </c>
      <c r="F52" s="3">
        <v>1964</v>
      </c>
      <c r="G52" s="10">
        <v>6225.88</v>
      </c>
      <c r="H52" s="12">
        <f>IFERROR(salesdata[[#This Row],[S-P1]]/salesdata[[#This Row],[Q-P1]],0)</f>
        <v>3.17</v>
      </c>
      <c r="I52" s="3">
        <v>908</v>
      </c>
      <c r="J52" s="10">
        <v>5756.72</v>
      </c>
      <c r="K52" s="12">
        <f>IFERROR(salesdata[[#This Row],[S-P2]]/salesdata[[#This Row],[Q-P2]],0)</f>
        <v>6.34</v>
      </c>
      <c r="L52" s="3">
        <v>1608</v>
      </c>
      <c r="M52" s="10">
        <v>8715.36</v>
      </c>
      <c r="N52" s="12">
        <f>IFERROR(salesdata[[#This Row],[S-P3]]/salesdata[[#This Row],[Q-P3]],0)</f>
        <v>5.42</v>
      </c>
      <c r="O52" s="3">
        <v>1231</v>
      </c>
      <c r="P52" s="10">
        <v>8777.0300000000007</v>
      </c>
      <c r="Q52" s="12">
        <f>IFERROR(salesdata[[#This Row],[S-P4]]/salesdata[[#This Row],[Q-P4]],0)</f>
        <v>7.1300000000000008</v>
      </c>
      <c r="R52" s="3">
        <v>5711</v>
      </c>
      <c r="S52" s="10">
        <v>29474.99</v>
      </c>
      <c r="T52" s="1" t="str">
        <f>"Q"&amp;ROUNDUP(salesdata[[#This Row],[Month No.]]/3,0)</f>
        <v>Q3</v>
      </c>
      <c r="U52" s="1" t="str">
        <f>TEXT(salesdata[[#This Row],[Date]],"dddd")</f>
        <v>Monday</v>
      </c>
      <c r="V52" s="12">
        <f>IFERROR(salesdata[[#This Row],[Total Revenue]]/salesdata[[#This Row],[Total Units Sold]],0)</f>
        <v>5.1610908772544217</v>
      </c>
      <c r="W52" s="1" t="str">
        <f>INDEX({"Product1","Product2","Product3","Product4"},MATCH(MAX(salesdata[[#This Row],[S-P1]],salesdata[[#This Row],[S-P2]],salesdata[[#This Row],[S-P3]],salesdata[[#This Row],[S-P4]]),CHOOSE({1,2,3,4},salesdata[[#This Row],[S-P1]],salesdata[[#This Row],[S-P2]],salesdata[[#This Row],[S-P3]],salesdata[[#This Row],[S-P4]]),0))</f>
        <v>Product4</v>
      </c>
      <c r="X52" s="1" t="str">
        <f>IF(salesdata[[#This Row],[Total Revenue]]&gt;=70000,"High",IF(salesdata[[#This Row],[Total Revenue]]&gt;=40000,"Medium","Low"))</f>
        <v>Low</v>
      </c>
      <c r="Y52" s="1" t="str">
        <f>IFERROR(IF(SUMIF(salesdata[Year],salesdata[[#This Row],[Year]],salesdata[Total Revenue])&gt;SUMIF(salesdata[Year],salesdata[[#This Row],[Year]]-1,salesdata[Total Revenue]),"Growth Year","Decline Year"),"")</f>
        <v>Growth Year</v>
      </c>
    </row>
    <row r="53" spans="1:25" x14ac:dyDescent="0.3">
      <c r="A53" s="1">
        <v>52</v>
      </c>
      <c r="B53" s="2">
        <v>40393</v>
      </c>
      <c r="C53" s="1">
        <v>2010</v>
      </c>
      <c r="D53" s="1" t="s">
        <v>21</v>
      </c>
      <c r="E53" s="1">
        <v>8</v>
      </c>
      <c r="F53" s="3">
        <v>3461</v>
      </c>
      <c r="G53" s="10">
        <v>10971.37</v>
      </c>
      <c r="H53" s="12">
        <f>IFERROR(salesdata[[#This Row],[S-P1]]/salesdata[[#This Row],[Q-P1]],0)</f>
        <v>3.1700000000000004</v>
      </c>
      <c r="I53" s="3">
        <v>3800</v>
      </c>
      <c r="J53" s="10">
        <v>24092</v>
      </c>
      <c r="K53" s="12">
        <f>IFERROR(salesdata[[#This Row],[S-P2]]/salesdata[[#This Row],[Q-P2]],0)</f>
        <v>6.34</v>
      </c>
      <c r="L53" s="3">
        <v>3193</v>
      </c>
      <c r="M53" s="10">
        <v>17306.060000000001</v>
      </c>
      <c r="N53" s="12">
        <f>IFERROR(salesdata[[#This Row],[S-P3]]/salesdata[[#This Row],[Q-P3]],0)</f>
        <v>5.4200000000000008</v>
      </c>
      <c r="O53" s="3">
        <v>1443</v>
      </c>
      <c r="P53" s="10">
        <v>10288.59</v>
      </c>
      <c r="Q53" s="12">
        <f>IFERROR(salesdata[[#This Row],[S-P4]]/salesdata[[#This Row],[Q-P4]],0)</f>
        <v>7.13</v>
      </c>
      <c r="R53" s="3">
        <v>11897</v>
      </c>
      <c r="S53" s="10">
        <v>62658.02</v>
      </c>
      <c r="T53" s="1" t="str">
        <f>"Q"&amp;ROUNDUP(salesdata[[#This Row],[Month No.]]/3,0)</f>
        <v>Q3</v>
      </c>
      <c r="U53" s="1" t="str">
        <f>TEXT(salesdata[[#This Row],[Date]],"dddd")</f>
        <v>Tuesday</v>
      </c>
      <c r="V53" s="12">
        <f>IFERROR(salesdata[[#This Row],[Total Revenue]]/salesdata[[#This Row],[Total Units Sold]],0)</f>
        <v>5.2667075733378157</v>
      </c>
      <c r="W53" s="1" t="str">
        <f>INDEX({"Product1","Product2","Product3","Product4"},MATCH(MAX(salesdata[[#This Row],[S-P1]],salesdata[[#This Row],[S-P2]],salesdata[[#This Row],[S-P3]],salesdata[[#This Row],[S-P4]]),CHOOSE({1,2,3,4},salesdata[[#This Row],[S-P1]],salesdata[[#This Row],[S-P2]],salesdata[[#This Row],[S-P3]],salesdata[[#This Row],[S-P4]]),0))</f>
        <v>Product2</v>
      </c>
      <c r="X53" s="1" t="str">
        <f>IF(salesdata[[#This Row],[Total Revenue]]&gt;=70000,"High",IF(salesdata[[#This Row],[Total Revenue]]&gt;=40000,"Medium","Low"))</f>
        <v>Medium</v>
      </c>
      <c r="Y53" s="1" t="str">
        <f>IFERROR(IF(SUMIF(salesdata[Year],salesdata[[#This Row],[Year]],salesdata[Total Revenue])&gt;SUMIF(salesdata[Year],salesdata[[#This Row],[Year]]-1,salesdata[Total Revenue]),"Growth Year","Decline Year"),"")</f>
        <v>Growth Year</v>
      </c>
    </row>
    <row r="54" spans="1:25" x14ac:dyDescent="0.3">
      <c r="A54" s="1">
        <v>53</v>
      </c>
      <c r="B54" s="2">
        <v>40394</v>
      </c>
      <c r="C54" s="1">
        <v>2010</v>
      </c>
      <c r="D54" s="1" t="s">
        <v>21</v>
      </c>
      <c r="E54" s="1">
        <v>8</v>
      </c>
      <c r="F54" s="3">
        <v>2118</v>
      </c>
      <c r="G54" s="10">
        <v>6714.06</v>
      </c>
      <c r="H54" s="12">
        <f>IFERROR(salesdata[[#This Row],[S-P1]]/salesdata[[#This Row],[Q-P1]],0)</f>
        <v>3.1700000000000004</v>
      </c>
      <c r="I54" s="3">
        <v>3793</v>
      </c>
      <c r="J54" s="10">
        <v>24047.62</v>
      </c>
      <c r="K54" s="12">
        <f>IFERROR(salesdata[[#This Row],[S-P2]]/salesdata[[#This Row],[Q-P2]],0)</f>
        <v>6.34</v>
      </c>
      <c r="L54" s="3">
        <v>4333</v>
      </c>
      <c r="M54" s="10">
        <v>23484.86</v>
      </c>
      <c r="N54" s="12">
        <f>IFERROR(salesdata[[#This Row],[S-P3]]/salesdata[[#This Row],[Q-P3]],0)</f>
        <v>5.42</v>
      </c>
      <c r="O54" s="3">
        <v>1383</v>
      </c>
      <c r="P54" s="10">
        <v>9860.7900000000009</v>
      </c>
      <c r="Q54" s="12">
        <f>IFERROR(salesdata[[#This Row],[S-P4]]/salesdata[[#This Row],[Q-P4]],0)</f>
        <v>7.1300000000000008</v>
      </c>
      <c r="R54" s="3">
        <v>11627</v>
      </c>
      <c r="S54" s="10">
        <v>64107.33</v>
      </c>
      <c r="T54" s="1" t="str">
        <f>"Q"&amp;ROUNDUP(salesdata[[#This Row],[Month No.]]/3,0)</f>
        <v>Q3</v>
      </c>
      <c r="U54" s="1" t="str">
        <f>TEXT(salesdata[[#This Row],[Date]],"dddd")</f>
        <v>Wednesday</v>
      </c>
      <c r="V54" s="12">
        <f>IFERROR(salesdata[[#This Row],[Total Revenue]]/salesdata[[#This Row],[Total Units Sold]],0)</f>
        <v>5.5136604455147502</v>
      </c>
      <c r="W54" s="1" t="str">
        <f>INDEX({"Product1","Product2","Product3","Product4"},MATCH(MAX(salesdata[[#This Row],[S-P1]],salesdata[[#This Row],[S-P2]],salesdata[[#This Row],[S-P3]],salesdata[[#This Row],[S-P4]]),CHOOSE({1,2,3,4},salesdata[[#This Row],[S-P1]],salesdata[[#This Row],[S-P2]],salesdata[[#This Row],[S-P3]],salesdata[[#This Row],[S-P4]]),0))</f>
        <v>Product2</v>
      </c>
      <c r="X54" s="1" t="str">
        <f>IF(salesdata[[#This Row],[Total Revenue]]&gt;=70000,"High",IF(salesdata[[#This Row],[Total Revenue]]&gt;=40000,"Medium","Low"))</f>
        <v>Medium</v>
      </c>
      <c r="Y54" s="1" t="str">
        <f>IFERROR(IF(SUMIF(salesdata[Year],salesdata[[#This Row],[Year]],salesdata[Total Revenue])&gt;SUMIF(salesdata[Year],salesdata[[#This Row],[Year]]-1,salesdata[Total Revenue]),"Growth Year","Decline Year"),"")</f>
        <v>Growth Year</v>
      </c>
    </row>
    <row r="55" spans="1:25" x14ac:dyDescent="0.3">
      <c r="A55" s="1">
        <v>54</v>
      </c>
      <c r="B55" s="2">
        <v>40395</v>
      </c>
      <c r="C55" s="1">
        <v>2010</v>
      </c>
      <c r="D55" s="1" t="s">
        <v>21</v>
      </c>
      <c r="E55" s="1">
        <v>8</v>
      </c>
      <c r="F55" s="3">
        <v>6458</v>
      </c>
      <c r="G55" s="10">
        <v>20471.86</v>
      </c>
      <c r="H55" s="12">
        <f>IFERROR(salesdata[[#This Row],[S-P1]]/salesdata[[#This Row],[Q-P1]],0)</f>
        <v>3.17</v>
      </c>
      <c r="I55" s="3">
        <v>3136</v>
      </c>
      <c r="J55" s="10">
        <v>19882.240000000002</v>
      </c>
      <c r="K55" s="12">
        <f>IFERROR(salesdata[[#This Row],[S-P2]]/salesdata[[#This Row],[Q-P2]],0)</f>
        <v>6.3400000000000007</v>
      </c>
      <c r="L55" s="3">
        <v>566</v>
      </c>
      <c r="M55" s="10">
        <v>3067.72</v>
      </c>
      <c r="N55" s="12">
        <f>IFERROR(salesdata[[#This Row],[S-P3]]/salesdata[[#This Row],[Q-P3]],0)</f>
        <v>5.42</v>
      </c>
      <c r="O55" s="3">
        <v>1135</v>
      </c>
      <c r="P55" s="10">
        <v>8092.55</v>
      </c>
      <c r="Q55" s="12">
        <f>IFERROR(salesdata[[#This Row],[S-P4]]/salesdata[[#This Row],[Q-P4]],0)</f>
        <v>7.13</v>
      </c>
      <c r="R55" s="3">
        <v>11295</v>
      </c>
      <c r="S55" s="10">
        <v>51514.37</v>
      </c>
      <c r="T55" s="1" t="str">
        <f>"Q"&amp;ROUNDUP(salesdata[[#This Row],[Month No.]]/3,0)</f>
        <v>Q3</v>
      </c>
      <c r="U55" s="1" t="str">
        <f>TEXT(salesdata[[#This Row],[Date]],"dddd")</f>
        <v>Thursday</v>
      </c>
      <c r="V55" s="12">
        <f>IFERROR(salesdata[[#This Row],[Total Revenue]]/salesdata[[#This Row],[Total Units Sold]],0)</f>
        <v>4.5608118636564852</v>
      </c>
      <c r="W55" s="1" t="str">
        <f>INDEX({"Product1","Product2","Product3","Product4"},MATCH(MAX(salesdata[[#This Row],[S-P1]],salesdata[[#This Row],[S-P2]],salesdata[[#This Row],[S-P3]],salesdata[[#This Row],[S-P4]]),CHOOSE({1,2,3,4},salesdata[[#This Row],[S-P1]],salesdata[[#This Row],[S-P2]],salesdata[[#This Row],[S-P3]],salesdata[[#This Row],[S-P4]]),0))</f>
        <v>Product1</v>
      </c>
      <c r="X55" s="1" t="str">
        <f>IF(salesdata[[#This Row],[Total Revenue]]&gt;=70000,"High",IF(salesdata[[#This Row],[Total Revenue]]&gt;=40000,"Medium","Low"))</f>
        <v>Medium</v>
      </c>
      <c r="Y55" s="1" t="str">
        <f>IFERROR(IF(SUMIF(salesdata[Year],salesdata[[#This Row],[Year]],salesdata[Total Revenue])&gt;SUMIF(salesdata[Year],salesdata[[#This Row],[Year]]-1,salesdata[Total Revenue]),"Growth Year","Decline Year"),"")</f>
        <v>Growth Year</v>
      </c>
    </row>
    <row r="56" spans="1:25" x14ac:dyDescent="0.3">
      <c r="A56" s="1">
        <v>55</v>
      </c>
      <c r="B56" s="2">
        <v>40396</v>
      </c>
      <c r="C56" s="1">
        <v>2010</v>
      </c>
      <c r="D56" s="1" t="s">
        <v>21</v>
      </c>
      <c r="E56" s="1">
        <v>8</v>
      </c>
      <c r="F56" s="3">
        <v>957</v>
      </c>
      <c r="G56" s="10">
        <v>3033.69</v>
      </c>
      <c r="H56" s="12">
        <f>IFERROR(salesdata[[#This Row],[S-P1]]/salesdata[[#This Row],[Q-P1]],0)</f>
        <v>3.17</v>
      </c>
      <c r="I56" s="3">
        <v>256</v>
      </c>
      <c r="J56" s="10">
        <v>1623.04</v>
      </c>
      <c r="K56" s="12">
        <f>IFERROR(salesdata[[#This Row],[S-P2]]/salesdata[[#This Row],[Q-P2]],0)</f>
        <v>6.34</v>
      </c>
      <c r="L56" s="3">
        <v>1505</v>
      </c>
      <c r="M56" s="10">
        <v>8157.1</v>
      </c>
      <c r="N56" s="12">
        <f>IFERROR(salesdata[[#This Row],[S-P3]]/salesdata[[#This Row],[Q-P3]],0)</f>
        <v>5.42</v>
      </c>
      <c r="O56" s="3">
        <v>1442</v>
      </c>
      <c r="P56" s="10">
        <v>10281.459999999999</v>
      </c>
      <c r="Q56" s="12">
        <f>IFERROR(salesdata[[#This Row],[S-P4]]/salesdata[[#This Row],[Q-P4]],0)</f>
        <v>7.129999999999999</v>
      </c>
      <c r="R56" s="3">
        <v>4160</v>
      </c>
      <c r="S56" s="10">
        <v>23095.29</v>
      </c>
      <c r="T56" s="1" t="str">
        <f>"Q"&amp;ROUNDUP(salesdata[[#This Row],[Month No.]]/3,0)</f>
        <v>Q3</v>
      </c>
      <c r="U56" s="1" t="str">
        <f>TEXT(salesdata[[#This Row],[Date]],"dddd")</f>
        <v>Friday</v>
      </c>
      <c r="V56" s="12">
        <f>IFERROR(salesdata[[#This Row],[Total Revenue]]/salesdata[[#This Row],[Total Units Sold]],0)</f>
        <v>5.5517524038461543</v>
      </c>
      <c r="W56" s="1" t="str">
        <f>INDEX({"Product1","Product2","Product3","Product4"},MATCH(MAX(salesdata[[#This Row],[S-P1]],salesdata[[#This Row],[S-P2]],salesdata[[#This Row],[S-P3]],salesdata[[#This Row],[S-P4]]),CHOOSE({1,2,3,4},salesdata[[#This Row],[S-P1]],salesdata[[#This Row],[S-P2]],salesdata[[#This Row],[S-P3]],salesdata[[#This Row],[S-P4]]),0))</f>
        <v>Product4</v>
      </c>
      <c r="X56" s="1" t="str">
        <f>IF(salesdata[[#This Row],[Total Revenue]]&gt;=70000,"High",IF(salesdata[[#This Row],[Total Revenue]]&gt;=40000,"Medium","Low"))</f>
        <v>Low</v>
      </c>
      <c r="Y56" s="1" t="str">
        <f>IFERROR(IF(SUMIF(salesdata[Year],salesdata[[#This Row],[Year]],salesdata[Total Revenue])&gt;SUMIF(salesdata[Year],salesdata[[#This Row],[Year]]-1,salesdata[Total Revenue]),"Growth Year","Decline Year"),"")</f>
        <v>Growth Year</v>
      </c>
    </row>
    <row r="57" spans="1:25" x14ac:dyDescent="0.3">
      <c r="A57" s="1">
        <v>56</v>
      </c>
      <c r="B57" s="2">
        <v>40397</v>
      </c>
      <c r="C57" s="1">
        <v>2010</v>
      </c>
      <c r="D57" s="1" t="s">
        <v>21</v>
      </c>
      <c r="E57" s="1">
        <v>8</v>
      </c>
      <c r="F57" s="3">
        <v>3595</v>
      </c>
      <c r="G57" s="10">
        <v>11396.15</v>
      </c>
      <c r="H57" s="12">
        <f>IFERROR(salesdata[[#This Row],[S-P1]]/salesdata[[#This Row],[Q-P1]],0)</f>
        <v>3.17</v>
      </c>
      <c r="I57" s="3">
        <v>3855</v>
      </c>
      <c r="J57" s="10">
        <v>24440.7</v>
      </c>
      <c r="K57" s="12">
        <f>IFERROR(salesdata[[#This Row],[S-P2]]/salesdata[[#This Row],[Q-P2]],0)</f>
        <v>6.34</v>
      </c>
      <c r="L57" s="3">
        <v>4211</v>
      </c>
      <c r="M57" s="10">
        <v>22823.62</v>
      </c>
      <c r="N57" s="12">
        <f>IFERROR(salesdata[[#This Row],[S-P3]]/salesdata[[#This Row],[Q-P3]],0)</f>
        <v>5.42</v>
      </c>
      <c r="O57" s="3">
        <v>1767</v>
      </c>
      <c r="P57" s="10">
        <v>12598.71</v>
      </c>
      <c r="Q57" s="12">
        <f>IFERROR(salesdata[[#This Row],[S-P4]]/salesdata[[#This Row],[Q-P4]],0)</f>
        <v>7.13</v>
      </c>
      <c r="R57" s="3">
        <v>13428</v>
      </c>
      <c r="S57" s="10">
        <v>71259.179999999993</v>
      </c>
      <c r="T57" s="1" t="str">
        <f>"Q"&amp;ROUNDUP(salesdata[[#This Row],[Month No.]]/3,0)</f>
        <v>Q3</v>
      </c>
      <c r="U57" s="1" t="str">
        <f>TEXT(salesdata[[#This Row],[Date]],"dddd")</f>
        <v>Saturday</v>
      </c>
      <c r="V57" s="12">
        <f>IFERROR(salesdata[[#This Row],[Total Revenue]]/salesdata[[#This Row],[Total Units Sold]],0)</f>
        <v>5.3067605004468268</v>
      </c>
      <c r="W57" s="1" t="str">
        <f>INDEX({"Product1","Product2","Product3","Product4"},MATCH(MAX(salesdata[[#This Row],[S-P1]],salesdata[[#This Row],[S-P2]],salesdata[[#This Row],[S-P3]],salesdata[[#This Row],[S-P4]]),CHOOSE({1,2,3,4},salesdata[[#This Row],[S-P1]],salesdata[[#This Row],[S-P2]],salesdata[[#This Row],[S-P3]],salesdata[[#This Row],[S-P4]]),0))</f>
        <v>Product2</v>
      </c>
      <c r="X57" s="1" t="str">
        <f>IF(salesdata[[#This Row],[Total Revenue]]&gt;=70000,"High",IF(salesdata[[#This Row],[Total Revenue]]&gt;=40000,"Medium","Low"))</f>
        <v>High</v>
      </c>
      <c r="Y57" s="1" t="str">
        <f>IFERROR(IF(SUMIF(salesdata[Year],salesdata[[#This Row],[Year]],salesdata[Total Revenue])&gt;SUMIF(salesdata[Year],salesdata[[#This Row],[Year]]-1,salesdata[Total Revenue]),"Growth Year","Decline Year"),"")</f>
        <v>Growth Year</v>
      </c>
    </row>
    <row r="58" spans="1:25" x14ac:dyDescent="0.3">
      <c r="A58" s="1">
        <v>57</v>
      </c>
      <c r="B58" s="2">
        <v>40398</v>
      </c>
      <c r="C58" s="1">
        <v>2010</v>
      </c>
      <c r="D58" s="1" t="s">
        <v>21</v>
      </c>
      <c r="E58" s="1">
        <v>8</v>
      </c>
      <c r="F58" s="3">
        <v>1980</v>
      </c>
      <c r="G58" s="10">
        <v>6276.6</v>
      </c>
      <c r="H58" s="12">
        <f>IFERROR(salesdata[[#This Row],[S-P1]]/salesdata[[#This Row],[Q-P1]],0)</f>
        <v>3.1700000000000004</v>
      </c>
      <c r="I58" s="3">
        <v>1641</v>
      </c>
      <c r="J58" s="10">
        <v>10403.94</v>
      </c>
      <c r="K58" s="12">
        <f>IFERROR(salesdata[[#This Row],[S-P2]]/salesdata[[#This Row],[Q-P2]],0)</f>
        <v>6.3400000000000007</v>
      </c>
      <c r="L58" s="3">
        <v>3747</v>
      </c>
      <c r="M58" s="10">
        <v>20308.740000000002</v>
      </c>
      <c r="N58" s="12">
        <f>IFERROR(salesdata[[#This Row],[S-P3]]/salesdata[[#This Row],[Q-P3]],0)</f>
        <v>5.4200000000000008</v>
      </c>
      <c r="O58" s="3">
        <v>1398</v>
      </c>
      <c r="P58" s="10">
        <v>9967.74</v>
      </c>
      <c r="Q58" s="12">
        <f>IFERROR(salesdata[[#This Row],[S-P4]]/salesdata[[#This Row],[Q-P4]],0)</f>
        <v>7.13</v>
      </c>
      <c r="R58" s="3">
        <v>8766</v>
      </c>
      <c r="S58" s="10">
        <v>46957.02</v>
      </c>
      <c r="T58" s="1" t="str">
        <f>"Q"&amp;ROUNDUP(salesdata[[#This Row],[Month No.]]/3,0)</f>
        <v>Q3</v>
      </c>
      <c r="U58" s="1" t="str">
        <f>TEXT(salesdata[[#This Row],[Date]],"dddd")</f>
        <v>Sunday</v>
      </c>
      <c r="V58" s="12">
        <f>IFERROR(salesdata[[#This Row],[Total Revenue]]/salesdata[[#This Row],[Total Units Sold]],0)</f>
        <v>5.3567214236824086</v>
      </c>
      <c r="W58" s="1" t="str">
        <f>INDEX({"Product1","Product2","Product3","Product4"},MATCH(MAX(salesdata[[#This Row],[S-P1]],salesdata[[#This Row],[S-P2]],salesdata[[#This Row],[S-P3]],salesdata[[#This Row],[S-P4]]),CHOOSE({1,2,3,4},salesdata[[#This Row],[S-P1]],salesdata[[#This Row],[S-P2]],salesdata[[#This Row],[S-P3]],salesdata[[#This Row],[S-P4]]),0))</f>
        <v>Product3</v>
      </c>
      <c r="X58" s="1" t="str">
        <f>IF(salesdata[[#This Row],[Total Revenue]]&gt;=70000,"High",IF(salesdata[[#This Row],[Total Revenue]]&gt;=40000,"Medium","Low"))</f>
        <v>Medium</v>
      </c>
      <c r="Y58" s="1" t="str">
        <f>IFERROR(IF(SUMIF(salesdata[Year],salesdata[[#This Row],[Year]],salesdata[Total Revenue])&gt;SUMIF(salesdata[Year],salesdata[[#This Row],[Year]]-1,salesdata[Total Revenue]),"Growth Year","Decline Year"),"")</f>
        <v>Growth Year</v>
      </c>
    </row>
    <row r="59" spans="1:25" x14ac:dyDescent="0.3">
      <c r="A59" s="1">
        <v>58</v>
      </c>
      <c r="B59" s="2">
        <v>40399</v>
      </c>
      <c r="C59" s="1">
        <v>2010</v>
      </c>
      <c r="D59" s="1" t="s">
        <v>21</v>
      </c>
      <c r="E59" s="1">
        <v>8</v>
      </c>
      <c r="F59" s="3">
        <v>3589</v>
      </c>
      <c r="G59" s="10">
        <v>11377.13</v>
      </c>
      <c r="H59" s="12">
        <f>IFERROR(salesdata[[#This Row],[S-P1]]/salesdata[[#This Row],[Q-P1]],0)</f>
        <v>3.17</v>
      </c>
      <c r="I59" s="3">
        <v>3037</v>
      </c>
      <c r="J59" s="10">
        <v>19254.580000000002</v>
      </c>
      <c r="K59" s="12">
        <f>IFERROR(salesdata[[#This Row],[S-P2]]/salesdata[[#This Row],[Q-P2]],0)</f>
        <v>6.3400000000000007</v>
      </c>
      <c r="L59" s="3">
        <v>4366</v>
      </c>
      <c r="M59" s="10">
        <v>23663.72</v>
      </c>
      <c r="N59" s="12">
        <f>IFERROR(salesdata[[#This Row],[S-P3]]/salesdata[[#This Row],[Q-P3]],0)</f>
        <v>5.42</v>
      </c>
      <c r="O59" s="3">
        <v>724</v>
      </c>
      <c r="P59" s="10">
        <v>5162.12</v>
      </c>
      <c r="Q59" s="12">
        <f>IFERROR(salesdata[[#This Row],[S-P4]]/salesdata[[#This Row],[Q-P4]],0)</f>
        <v>7.13</v>
      </c>
      <c r="R59" s="3">
        <v>11716</v>
      </c>
      <c r="S59" s="10">
        <v>59457.55</v>
      </c>
      <c r="T59" s="1" t="str">
        <f>"Q"&amp;ROUNDUP(salesdata[[#This Row],[Month No.]]/3,0)</f>
        <v>Q3</v>
      </c>
      <c r="U59" s="1" t="str">
        <f>TEXT(salesdata[[#This Row],[Date]],"dddd")</f>
        <v>Monday</v>
      </c>
      <c r="V59" s="12">
        <f>IFERROR(salesdata[[#This Row],[Total Revenue]]/salesdata[[#This Row],[Total Units Sold]],0)</f>
        <v>5.074901843632639</v>
      </c>
      <c r="W59" s="1" t="str">
        <f>INDEX({"Product1","Product2","Product3","Product4"},MATCH(MAX(salesdata[[#This Row],[S-P1]],salesdata[[#This Row],[S-P2]],salesdata[[#This Row],[S-P3]],salesdata[[#This Row],[S-P4]]),CHOOSE({1,2,3,4},salesdata[[#This Row],[S-P1]],salesdata[[#This Row],[S-P2]],salesdata[[#This Row],[S-P3]],salesdata[[#This Row],[S-P4]]),0))</f>
        <v>Product3</v>
      </c>
      <c r="X59" s="1" t="str">
        <f>IF(salesdata[[#This Row],[Total Revenue]]&gt;=70000,"High",IF(salesdata[[#This Row],[Total Revenue]]&gt;=40000,"Medium","Low"))</f>
        <v>Medium</v>
      </c>
      <c r="Y59" s="1" t="str">
        <f>IFERROR(IF(SUMIF(salesdata[Year],salesdata[[#This Row],[Year]],salesdata[Total Revenue])&gt;SUMIF(salesdata[Year],salesdata[[#This Row],[Year]]-1,salesdata[Total Revenue]),"Growth Year","Decline Year"),"")</f>
        <v>Growth Year</v>
      </c>
    </row>
    <row r="60" spans="1:25" x14ac:dyDescent="0.3">
      <c r="A60" s="1">
        <v>59</v>
      </c>
      <c r="B60" s="2">
        <v>40400</v>
      </c>
      <c r="C60" s="1">
        <v>2010</v>
      </c>
      <c r="D60" s="1" t="s">
        <v>21</v>
      </c>
      <c r="E60" s="1">
        <v>8</v>
      </c>
      <c r="F60" s="3">
        <v>2661</v>
      </c>
      <c r="G60" s="10">
        <v>8435.3700000000008</v>
      </c>
      <c r="H60" s="12">
        <f>IFERROR(salesdata[[#This Row],[S-P1]]/salesdata[[#This Row],[Q-P1]],0)</f>
        <v>3.1700000000000004</v>
      </c>
      <c r="I60" s="3">
        <v>1125</v>
      </c>
      <c r="J60" s="10">
        <v>7132.5</v>
      </c>
      <c r="K60" s="12">
        <f>IFERROR(salesdata[[#This Row],[S-P2]]/salesdata[[#This Row],[Q-P2]],0)</f>
        <v>6.34</v>
      </c>
      <c r="L60" s="3">
        <v>2235</v>
      </c>
      <c r="M60" s="10">
        <v>12113.7</v>
      </c>
      <c r="N60" s="12">
        <f>IFERROR(salesdata[[#This Row],[S-P3]]/salesdata[[#This Row],[Q-P3]],0)</f>
        <v>5.42</v>
      </c>
      <c r="O60" s="3">
        <v>281</v>
      </c>
      <c r="P60" s="10">
        <v>2003.53</v>
      </c>
      <c r="Q60" s="12">
        <f>IFERROR(salesdata[[#This Row],[S-P4]]/salesdata[[#This Row],[Q-P4]],0)</f>
        <v>7.13</v>
      </c>
      <c r="R60" s="3">
        <v>6302</v>
      </c>
      <c r="S60" s="10">
        <v>29685.1</v>
      </c>
      <c r="T60" s="1" t="str">
        <f>"Q"&amp;ROUNDUP(salesdata[[#This Row],[Month No.]]/3,0)</f>
        <v>Q3</v>
      </c>
      <c r="U60" s="1" t="str">
        <f>TEXT(salesdata[[#This Row],[Date]],"dddd")</f>
        <v>Tuesday</v>
      </c>
      <c r="V60" s="12">
        <f>IFERROR(salesdata[[#This Row],[Total Revenue]]/salesdata[[#This Row],[Total Units Sold]],0)</f>
        <v>4.7104252618216433</v>
      </c>
      <c r="W60" s="1" t="str">
        <f>INDEX({"Product1","Product2","Product3","Product4"},MATCH(MAX(salesdata[[#This Row],[S-P1]],salesdata[[#This Row],[S-P2]],salesdata[[#This Row],[S-P3]],salesdata[[#This Row],[S-P4]]),CHOOSE({1,2,3,4},salesdata[[#This Row],[S-P1]],salesdata[[#This Row],[S-P2]],salesdata[[#This Row],[S-P3]],salesdata[[#This Row],[S-P4]]),0))</f>
        <v>Product3</v>
      </c>
      <c r="X60" s="1" t="str">
        <f>IF(salesdata[[#This Row],[Total Revenue]]&gt;=70000,"High",IF(salesdata[[#This Row],[Total Revenue]]&gt;=40000,"Medium","Low"))</f>
        <v>Low</v>
      </c>
      <c r="Y60" s="1" t="str">
        <f>IFERROR(IF(SUMIF(salesdata[Year],salesdata[[#This Row],[Year]],salesdata[Total Revenue])&gt;SUMIF(salesdata[Year],salesdata[[#This Row],[Year]]-1,salesdata[Total Revenue]),"Growth Year","Decline Year"),"")</f>
        <v>Growth Year</v>
      </c>
    </row>
    <row r="61" spans="1:25" x14ac:dyDescent="0.3">
      <c r="A61" s="1">
        <v>60</v>
      </c>
      <c r="B61" s="2">
        <v>40401</v>
      </c>
      <c r="C61" s="1">
        <v>2010</v>
      </c>
      <c r="D61" s="1" t="s">
        <v>21</v>
      </c>
      <c r="E61" s="1">
        <v>8</v>
      </c>
      <c r="F61" s="3">
        <v>5148</v>
      </c>
      <c r="G61" s="10">
        <v>16319.16</v>
      </c>
      <c r="H61" s="12">
        <f>IFERROR(salesdata[[#This Row],[S-P1]]/salesdata[[#This Row],[Q-P1]],0)</f>
        <v>3.17</v>
      </c>
      <c r="I61" s="3">
        <v>2530</v>
      </c>
      <c r="J61" s="10">
        <v>16040.2</v>
      </c>
      <c r="K61" s="12">
        <f>IFERROR(salesdata[[#This Row],[S-P2]]/salesdata[[#This Row],[Q-P2]],0)</f>
        <v>6.34</v>
      </c>
      <c r="L61" s="3">
        <v>5069</v>
      </c>
      <c r="M61" s="10">
        <v>27473.98</v>
      </c>
      <c r="N61" s="12">
        <f>IFERROR(salesdata[[#This Row],[S-P3]]/salesdata[[#This Row],[Q-P3]],0)</f>
        <v>5.42</v>
      </c>
      <c r="O61" s="3">
        <v>748</v>
      </c>
      <c r="P61" s="10">
        <v>5333.24</v>
      </c>
      <c r="Q61" s="12">
        <f>IFERROR(salesdata[[#This Row],[S-P4]]/salesdata[[#This Row],[Q-P4]],0)</f>
        <v>7.13</v>
      </c>
      <c r="R61" s="3">
        <v>13495</v>
      </c>
      <c r="S61" s="10">
        <v>65166.58</v>
      </c>
      <c r="T61" s="1" t="str">
        <f>"Q"&amp;ROUNDUP(salesdata[[#This Row],[Month No.]]/3,0)</f>
        <v>Q3</v>
      </c>
      <c r="U61" s="1" t="str">
        <f>TEXT(salesdata[[#This Row],[Date]],"dddd")</f>
        <v>Wednesday</v>
      </c>
      <c r="V61" s="12">
        <f>IFERROR(salesdata[[#This Row],[Total Revenue]]/salesdata[[#This Row],[Total Units Sold]],0)</f>
        <v>4.8289425713227123</v>
      </c>
      <c r="W61" s="1" t="str">
        <f>INDEX({"Product1","Product2","Product3","Product4"},MATCH(MAX(salesdata[[#This Row],[S-P1]],salesdata[[#This Row],[S-P2]],salesdata[[#This Row],[S-P3]],salesdata[[#This Row],[S-P4]]),CHOOSE({1,2,3,4},salesdata[[#This Row],[S-P1]],salesdata[[#This Row],[S-P2]],salesdata[[#This Row],[S-P3]],salesdata[[#This Row],[S-P4]]),0))</f>
        <v>Product3</v>
      </c>
      <c r="X61" s="1" t="str">
        <f>IF(salesdata[[#This Row],[Total Revenue]]&gt;=70000,"High",IF(salesdata[[#This Row],[Total Revenue]]&gt;=40000,"Medium","Low"))</f>
        <v>Medium</v>
      </c>
      <c r="Y61" s="1" t="str">
        <f>IFERROR(IF(SUMIF(salesdata[Year],salesdata[[#This Row],[Year]],salesdata[Total Revenue])&gt;SUMIF(salesdata[Year],salesdata[[#This Row],[Year]]-1,salesdata[Total Revenue]),"Growth Year","Decline Year"),"")</f>
        <v>Growth Year</v>
      </c>
    </row>
    <row r="62" spans="1:25" x14ac:dyDescent="0.3">
      <c r="A62" s="1">
        <v>61</v>
      </c>
      <c r="B62" s="2">
        <v>40402</v>
      </c>
      <c r="C62" s="1">
        <v>2010</v>
      </c>
      <c r="D62" s="1" t="s">
        <v>21</v>
      </c>
      <c r="E62" s="1">
        <v>8</v>
      </c>
      <c r="F62" s="3">
        <v>3272</v>
      </c>
      <c r="G62" s="10">
        <v>10372.24</v>
      </c>
      <c r="H62" s="12">
        <f>IFERROR(salesdata[[#This Row],[S-P1]]/salesdata[[#This Row],[Q-P1]],0)</f>
        <v>3.17</v>
      </c>
      <c r="I62" s="3">
        <v>2734</v>
      </c>
      <c r="J62" s="10">
        <v>17333.560000000001</v>
      </c>
      <c r="K62" s="12">
        <f>IFERROR(salesdata[[#This Row],[S-P2]]/salesdata[[#This Row],[Q-P2]],0)</f>
        <v>6.3400000000000007</v>
      </c>
      <c r="L62" s="3">
        <v>4940</v>
      </c>
      <c r="M62" s="10">
        <v>26774.799999999999</v>
      </c>
      <c r="N62" s="12">
        <f>IFERROR(salesdata[[#This Row],[S-P3]]/salesdata[[#This Row],[Q-P3]],0)</f>
        <v>5.42</v>
      </c>
      <c r="O62" s="3">
        <v>1137</v>
      </c>
      <c r="P62" s="10">
        <v>8106.81</v>
      </c>
      <c r="Q62" s="12">
        <f>IFERROR(salesdata[[#This Row],[S-P4]]/salesdata[[#This Row],[Q-P4]],0)</f>
        <v>7.1300000000000008</v>
      </c>
      <c r="R62" s="3">
        <v>12083</v>
      </c>
      <c r="S62" s="10">
        <v>62587.41</v>
      </c>
      <c r="T62" s="1" t="str">
        <f>"Q"&amp;ROUNDUP(salesdata[[#This Row],[Month No.]]/3,0)</f>
        <v>Q3</v>
      </c>
      <c r="U62" s="1" t="str">
        <f>TEXT(salesdata[[#This Row],[Date]],"dddd")</f>
        <v>Thursday</v>
      </c>
      <c r="V62" s="12">
        <f>IFERROR(salesdata[[#This Row],[Total Revenue]]/salesdata[[#This Row],[Total Units Sold]],0)</f>
        <v>5.1797906149135153</v>
      </c>
      <c r="W62" s="1" t="str">
        <f>INDEX({"Product1","Product2","Product3","Product4"},MATCH(MAX(salesdata[[#This Row],[S-P1]],salesdata[[#This Row],[S-P2]],salesdata[[#This Row],[S-P3]],salesdata[[#This Row],[S-P4]]),CHOOSE({1,2,3,4},salesdata[[#This Row],[S-P1]],salesdata[[#This Row],[S-P2]],salesdata[[#This Row],[S-P3]],salesdata[[#This Row],[S-P4]]),0))</f>
        <v>Product3</v>
      </c>
      <c r="X62" s="1" t="str">
        <f>IF(salesdata[[#This Row],[Total Revenue]]&gt;=70000,"High",IF(salesdata[[#This Row],[Total Revenue]]&gt;=40000,"Medium","Low"))</f>
        <v>Medium</v>
      </c>
      <c r="Y62" s="1" t="str">
        <f>IFERROR(IF(SUMIF(salesdata[Year],salesdata[[#This Row],[Year]],salesdata[Total Revenue])&gt;SUMIF(salesdata[Year],salesdata[[#This Row],[Year]]-1,salesdata[Total Revenue]),"Growth Year","Decline Year"),"")</f>
        <v>Growth Year</v>
      </c>
    </row>
    <row r="63" spans="1:25" x14ac:dyDescent="0.3">
      <c r="A63" s="1">
        <v>62</v>
      </c>
      <c r="B63" s="2">
        <v>40403</v>
      </c>
      <c r="C63" s="1">
        <v>2010</v>
      </c>
      <c r="D63" s="1" t="s">
        <v>21</v>
      </c>
      <c r="E63" s="1">
        <v>8</v>
      </c>
      <c r="F63" s="3">
        <v>5704</v>
      </c>
      <c r="G63" s="10">
        <v>18081.68</v>
      </c>
      <c r="H63" s="12">
        <f>IFERROR(salesdata[[#This Row],[S-P1]]/salesdata[[#This Row],[Q-P1]],0)</f>
        <v>3.17</v>
      </c>
      <c r="I63" s="3">
        <v>808</v>
      </c>
      <c r="J63" s="10">
        <v>5122.72</v>
      </c>
      <c r="K63" s="12">
        <f>IFERROR(salesdata[[#This Row],[S-P2]]/salesdata[[#This Row],[Q-P2]],0)</f>
        <v>6.3400000000000007</v>
      </c>
      <c r="L63" s="3">
        <v>891</v>
      </c>
      <c r="M63" s="10">
        <v>4829.22</v>
      </c>
      <c r="N63" s="12">
        <f>IFERROR(salesdata[[#This Row],[S-P3]]/salesdata[[#This Row],[Q-P3]],0)</f>
        <v>5.42</v>
      </c>
      <c r="O63" s="3">
        <v>994</v>
      </c>
      <c r="P63" s="10">
        <v>7087.22</v>
      </c>
      <c r="Q63" s="12">
        <f>IFERROR(salesdata[[#This Row],[S-P4]]/salesdata[[#This Row],[Q-P4]],0)</f>
        <v>7.13</v>
      </c>
      <c r="R63" s="3">
        <v>8397</v>
      </c>
      <c r="S63" s="10">
        <v>35120.839999999997</v>
      </c>
      <c r="T63" s="1" t="str">
        <f>"Q"&amp;ROUNDUP(salesdata[[#This Row],[Month No.]]/3,0)</f>
        <v>Q3</v>
      </c>
      <c r="U63" s="1" t="str">
        <f>TEXT(salesdata[[#This Row],[Date]],"dddd")</f>
        <v>Friday</v>
      </c>
      <c r="V63" s="12">
        <f>IFERROR(salesdata[[#This Row],[Total Revenue]]/salesdata[[#This Row],[Total Units Sold]],0)</f>
        <v>4.182546147433607</v>
      </c>
      <c r="W63" s="1" t="str">
        <f>INDEX({"Product1","Product2","Product3","Product4"},MATCH(MAX(salesdata[[#This Row],[S-P1]],salesdata[[#This Row],[S-P2]],salesdata[[#This Row],[S-P3]],salesdata[[#This Row],[S-P4]]),CHOOSE({1,2,3,4},salesdata[[#This Row],[S-P1]],salesdata[[#This Row],[S-P2]],salesdata[[#This Row],[S-P3]],salesdata[[#This Row],[S-P4]]),0))</f>
        <v>Product1</v>
      </c>
      <c r="X63" s="1" t="str">
        <f>IF(salesdata[[#This Row],[Total Revenue]]&gt;=70000,"High",IF(salesdata[[#This Row],[Total Revenue]]&gt;=40000,"Medium","Low"))</f>
        <v>Low</v>
      </c>
      <c r="Y63" s="1" t="str">
        <f>IFERROR(IF(SUMIF(salesdata[Year],salesdata[[#This Row],[Year]],salesdata[Total Revenue])&gt;SUMIF(salesdata[Year],salesdata[[#This Row],[Year]]-1,salesdata[Total Revenue]),"Growth Year","Decline Year"),"")</f>
        <v>Growth Year</v>
      </c>
    </row>
    <row r="64" spans="1:25" x14ac:dyDescent="0.3">
      <c r="A64" s="1">
        <v>63</v>
      </c>
      <c r="B64" s="2">
        <v>40404</v>
      </c>
      <c r="C64" s="1">
        <v>2010</v>
      </c>
      <c r="D64" s="1" t="s">
        <v>21</v>
      </c>
      <c r="E64" s="1">
        <v>8</v>
      </c>
      <c r="F64" s="3">
        <v>3914</v>
      </c>
      <c r="G64" s="10">
        <v>12407.38</v>
      </c>
      <c r="H64" s="12">
        <f>IFERROR(salesdata[[#This Row],[S-P1]]/salesdata[[#This Row],[Q-P1]],0)</f>
        <v>3.17</v>
      </c>
      <c r="I64" s="3">
        <v>2652</v>
      </c>
      <c r="J64" s="10">
        <v>16813.68</v>
      </c>
      <c r="K64" s="12">
        <f>IFERROR(salesdata[[#This Row],[S-P2]]/salesdata[[#This Row],[Q-P2]],0)</f>
        <v>6.34</v>
      </c>
      <c r="L64" s="3">
        <v>920</v>
      </c>
      <c r="M64" s="10">
        <v>4986.3999999999996</v>
      </c>
      <c r="N64" s="12">
        <f>IFERROR(salesdata[[#This Row],[S-P3]]/salesdata[[#This Row],[Q-P3]],0)</f>
        <v>5.42</v>
      </c>
      <c r="O64" s="3">
        <v>744</v>
      </c>
      <c r="P64" s="10">
        <v>5304.72</v>
      </c>
      <c r="Q64" s="12">
        <f>IFERROR(salesdata[[#This Row],[S-P4]]/salesdata[[#This Row],[Q-P4]],0)</f>
        <v>7.1300000000000008</v>
      </c>
      <c r="R64" s="3">
        <v>8230</v>
      </c>
      <c r="S64" s="10">
        <v>39512.18</v>
      </c>
      <c r="T64" s="1" t="str">
        <f>"Q"&amp;ROUNDUP(salesdata[[#This Row],[Month No.]]/3,0)</f>
        <v>Q3</v>
      </c>
      <c r="U64" s="1" t="str">
        <f>TEXT(salesdata[[#This Row],[Date]],"dddd")</f>
        <v>Saturday</v>
      </c>
      <c r="V64" s="12">
        <f>IFERROR(salesdata[[#This Row],[Total Revenue]]/salesdata[[#This Row],[Total Units Sold]],0)</f>
        <v>4.8009939246658568</v>
      </c>
      <c r="W64" s="1" t="str">
        <f>INDEX({"Product1","Product2","Product3","Product4"},MATCH(MAX(salesdata[[#This Row],[S-P1]],salesdata[[#This Row],[S-P2]],salesdata[[#This Row],[S-P3]],salesdata[[#This Row],[S-P4]]),CHOOSE({1,2,3,4},salesdata[[#This Row],[S-P1]],salesdata[[#This Row],[S-P2]],salesdata[[#This Row],[S-P3]],salesdata[[#This Row],[S-P4]]),0))</f>
        <v>Product2</v>
      </c>
      <c r="X64" s="1" t="str">
        <f>IF(salesdata[[#This Row],[Total Revenue]]&gt;=70000,"High",IF(salesdata[[#This Row],[Total Revenue]]&gt;=40000,"Medium","Low"))</f>
        <v>Low</v>
      </c>
      <c r="Y64" s="1" t="str">
        <f>IFERROR(IF(SUMIF(salesdata[Year],salesdata[[#This Row],[Year]],salesdata[Total Revenue])&gt;SUMIF(salesdata[Year],salesdata[[#This Row],[Year]]-1,salesdata[Total Revenue]),"Growth Year","Decline Year"),"")</f>
        <v>Growth Year</v>
      </c>
    </row>
    <row r="65" spans="1:25" x14ac:dyDescent="0.3">
      <c r="A65" s="1">
        <v>64</v>
      </c>
      <c r="B65" s="2">
        <v>40405</v>
      </c>
      <c r="C65" s="1">
        <v>2010</v>
      </c>
      <c r="D65" s="1" t="s">
        <v>21</v>
      </c>
      <c r="E65" s="1">
        <v>8</v>
      </c>
      <c r="F65" s="3">
        <v>3094</v>
      </c>
      <c r="G65" s="10">
        <v>9807.98</v>
      </c>
      <c r="H65" s="12">
        <f>IFERROR(salesdata[[#This Row],[S-P1]]/salesdata[[#This Row],[Q-P1]],0)</f>
        <v>3.17</v>
      </c>
      <c r="I65" s="3">
        <v>2510</v>
      </c>
      <c r="J65" s="10">
        <v>15913.4</v>
      </c>
      <c r="K65" s="12">
        <f>IFERROR(salesdata[[#This Row],[S-P2]]/salesdata[[#This Row],[Q-P2]],0)</f>
        <v>6.34</v>
      </c>
      <c r="L65" s="3">
        <v>303</v>
      </c>
      <c r="M65" s="10">
        <v>1642.26</v>
      </c>
      <c r="N65" s="12">
        <f>IFERROR(salesdata[[#This Row],[S-P3]]/salesdata[[#This Row],[Q-P3]],0)</f>
        <v>5.42</v>
      </c>
      <c r="O65" s="3">
        <v>504</v>
      </c>
      <c r="P65" s="10">
        <v>3593.52</v>
      </c>
      <c r="Q65" s="12">
        <f>IFERROR(salesdata[[#This Row],[S-P4]]/salesdata[[#This Row],[Q-P4]],0)</f>
        <v>7.13</v>
      </c>
      <c r="R65" s="3">
        <v>6411</v>
      </c>
      <c r="S65" s="10">
        <v>30957.16</v>
      </c>
      <c r="T65" s="1" t="str">
        <f>"Q"&amp;ROUNDUP(salesdata[[#This Row],[Month No.]]/3,0)</f>
        <v>Q3</v>
      </c>
      <c r="U65" s="1" t="str">
        <f>TEXT(salesdata[[#This Row],[Date]],"dddd")</f>
        <v>Sunday</v>
      </c>
      <c r="V65" s="12">
        <f>IFERROR(salesdata[[#This Row],[Total Revenue]]/salesdata[[#This Row],[Total Units Sold]],0)</f>
        <v>4.8287568242083916</v>
      </c>
      <c r="W65" s="1" t="str">
        <f>INDEX({"Product1","Product2","Product3","Product4"},MATCH(MAX(salesdata[[#This Row],[S-P1]],salesdata[[#This Row],[S-P2]],salesdata[[#This Row],[S-P3]],salesdata[[#This Row],[S-P4]]),CHOOSE({1,2,3,4},salesdata[[#This Row],[S-P1]],salesdata[[#This Row],[S-P2]],salesdata[[#This Row],[S-P3]],salesdata[[#This Row],[S-P4]]),0))</f>
        <v>Product2</v>
      </c>
      <c r="X65" s="1" t="str">
        <f>IF(salesdata[[#This Row],[Total Revenue]]&gt;=70000,"High",IF(salesdata[[#This Row],[Total Revenue]]&gt;=40000,"Medium","Low"))</f>
        <v>Low</v>
      </c>
      <c r="Y65" s="1" t="str">
        <f>IFERROR(IF(SUMIF(salesdata[Year],salesdata[[#This Row],[Year]],salesdata[Total Revenue])&gt;SUMIF(salesdata[Year],salesdata[[#This Row],[Year]]-1,salesdata[Total Revenue]),"Growth Year","Decline Year"),"")</f>
        <v>Growth Year</v>
      </c>
    </row>
    <row r="66" spans="1:25" x14ac:dyDescent="0.3">
      <c r="A66" s="1">
        <v>65</v>
      </c>
      <c r="B66" s="2">
        <v>40406</v>
      </c>
      <c r="C66" s="1">
        <v>2010</v>
      </c>
      <c r="D66" s="1" t="s">
        <v>21</v>
      </c>
      <c r="E66" s="1">
        <v>8</v>
      </c>
      <c r="F66" s="3">
        <v>4180</v>
      </c>
      <c r="G66" s="10">
        <v>13250.6</v>
      </c>
      <c r="H66" s="12">
        <f>IFERROR(salesdata[[#This Row],[S-P1]]/salesdata[[#This Row],[Q-P1]],0)</f>
        <v>3.17</v>
      </c>
      <c r="I66" s="3">
        <v>3720</v>
      </c>
      <c r="J66" s="10">
        <v>23584.799999999999</v>
      </c>
      <c r="K66" s="12">
        <f>IFERROR(salesdata[[#This Row],[S-P2]]/salesdata[[#This Row],[Q-P2]],0)</f>
        <v>6.34</v>
      </c>
      <c r="L66" s="3">
        <v>1356</v>
      </c>
      <c r="M66" s="10">
        <v>7349.52</v>
      </c>
      <c r="N66" s="12">
        <f>IFERROR(salesdata[[#This Row],[S-P3]]/salesdata[[#This Row],[Q-P3]],0)</f>
        <v>5.42</v>
      </c>
      <c r="O66" s="3">
        <v>781</v>
      </c>
      <c r="P66" s="10">
        <v>5568.53</v>
      </c>
      <c r="Q66" s="12">
        <f>IFERROR(salesdata[[#This Row],[S-P4]]/salesdata[[#This Row],[Q-P4]],0)</f>
        <v>7.13</v>
      </c>
      <c r="R66" s="3">
        <v>10037</v>
      </c>
      <c r="S66" s="10">
        <v>49753.45</v>
      </c>
      <c r="T66" s="1" t="str">
        <f>"Q"&amp;ROUNDUP(salesdata[[#This Row],[Month No.]]/3,0)</f>
        <v>Q3</v>
      </c>
      <c r="U66" s="1" t="str">
        <f>TEXT(salesdata[[#This Row],[Date]],"dddd")</f>
        <v>Monday</v>
      </c>
      <c r="V66" s="12">
        <f>IFERROR(salesdata[[#This Row],[Total Revenue]]/salesdata[[#This Row],[Total Units Sold]],0)</f>
        <v>4.9570040848859218</v>
      </c>
      <c r="W66" s="1" t="str">
        <f>INDEX({"Product1","Product2","Product3","Product4"},MATCH(MAX(salesdata[[#This Row],[S-P1]],salesdata[[#This Row],[S-P2]],salesdata[[#This Row],[S-P3]],salesdata[[#This Row],[S-P4]]),CHOOSE({1,2,3,4},salesdata[[#This Row],[S-P1]],salesdata[[#This Row],[S-P2]],salesdata[[#This Row],[S-P3]],salesdata[[#This Row],[S-P4]]),0))</f>
        <v>Product2</v>
      </c>
      <c r="X66" s="1" t="str">
        <f>IF(salesdata[[#This Row],[Total Revenue]]&gt;=70000,"High",IF(salesdata[[#This Row],[Total Revenue]]&gt;=40000,"Medium","Low"))</f>
        <v>Medium</v>
      </c>
      <c r="Y66" s="1" t="str">
        <f>IFERROR(IF(SUMIF(salesdata[Year],salesdata[[#This Row],[Year]],salesdata[Total Revenue])&gt;SUMIF(salesdata[Year],salesdata[[#This Row],[Year]]-1,salesdata[Total Revenue]),"Growth Year","Decline Year"),"")</f>
        <v>Growth Year</v>
      </c>
    </row>
    <row r="67" spans="1:25" x14ac:dyDescent="0.3">
      <c r="A67" s="1">
        <v>66</v>
      </c>
      <c r="B67" s="2">
        <v>40407</v>
      </c>
      <c r="C67" s="1">
        <v>2010</v>
      </c>
      <c r="D67" s="1" t="s">
        <v>21</v>
      </c>
      <c r="E67" s="1">
        <v>8</v>
      </c>
      <c r="F67" s="3">
        <v>7024</v>
      </c>
      <c r="G67" s="10">
        <v>22266.080000000002</v>
      </c>
      <c r="H67" s="12">
        <f>IFERROR(salesdata[[#This Row],[S-P1]]/salesdata[[#This Row],[Q-P1]],0)</f>
        <v>3.1700000000000004</v>
      </c>
      <c r="I67" s="3">
        <v>3160</v>
      </c>
      <c r="J67" s="10">
        <v>20034.400000000001</v>
      </c>
      <c r="K67" s="12">
        <f>IFERROR(salesdata[[#This Row],[S-P2]]/salesdata[[#This Row],[Q-P2]],0)</f>
        <v>6.3400000000000007</v>
      </c>
      <c r="L67" s="3">
        <v>2743</v>
      </c>
      <c r="M67" s="10">
        <v>14867.06</v>
      </c>
      <c r="N67" s="12">
        <f>IFERROR(salesdata[[#This Row],[S-P3]]/salesdata[[#This Row],[Q-P3]],0)</f>
        <v>5.42</v>
      </c>
      <c r="O67" s="3">
        <v>1168</v>
      </c>
      <c r="P67" s="10">
        <v>8327.84</v>
      </c>
      <c r="Q67" s="12">
        <f>IFERROR(salesdata[[#This Row],[S-P4]]/salesdata[[#This Row],[Q-P4]],0)</f>
        <v>7.13</v>
      </c>
      <c r="R67" s="3">
        <v>14095</v>
      </c>
      <c r="S67" s="10">
        <v>65495.38</v>
      </c>
      <c r="T67" s="1" t="str">
        <f>"Q"&amp;ROUNDUP(salesdata[[#This Row],[Month No.]]/3,0)</f>
        <v>Q3</v>
      </c>
      <c r="U67" s="1" t="str">
        <f>TEXT(salesdata[[#This Row],[Date]],"dddd")</f>
        <v>Tuesday</v>
      </c>
      <c r="V67" s="12">
        <f>IFERROR(salesdata[[#This Row],[Total Revenue]]/salesdata[[#This Row],[Total Units Sold]],0)</f>
        <v>4.6467101809152176</v>
      </c>
      <c r="W67" s="1" t="str">
        <f>INDEX({"Product1","Product2","Product3","Product4"},MATCH(MAX(salesdata[[#This Row],[S-P1]],salesdata[[#This Row],[S-P2]],salesdata[[#This Row],[S-P3]],salesdata[[#This Row],[S-P4]]),CHOOSE({1,2,3,4},salesdata[[#This Row],[S-P1]],salesdata[[#This Row],[S-P2]],salesdata[[#This Row],[S-P3]],salesdata[[#This Row],[S-P4]]),0))</f>
        <v>Product1</v>
      </c>
      <c r="X67" s="1" t="str">
        <f>IF(salesdata[[#This Row],[Total Revenue]]&gt;=70000,"High",IF(salesdata[[#This Row],[Total Revenue]]&gt;=40000,"Medium","Low"))</f>
        <v>Medium</v>
      </c>
      <c r="Y67" s="1" t="str">
        <f>IFERROR(IF(SUMIF(salesdata[Year],salesdata[[#This Row],[Year]],salesdata[Total Revenue])&gt;SUMIF(salesdata[Year],salesdata[[#This Row],[Year]]-1,salesdata[Total Revenue]),"Growth Year","Decline Year"),"")</f>
        <v>Growth Year</v>
      </c>
    </row>
    <row r="68" spans="1:25" x14ac:dyDescent="0.3">
      <c r="A68" s="1">
        <v>67</v>
      </c>
      <c r="B68" s="2">
        <v>40408</v>
      </c>
      <c r="C68" s="1">
        <v>2010</v>
      </c>
      <c r="D68" s="1" t="s">
        <v>21</v>
      </c>
      <c r="E68" s="1">
        <v>8</v>
      </c>
      <c r="F68" s="3">
        <v>5187</v>
      </c>
      <c r="G68" s="10">
        <v>16442.79</v>
      </c>
      <c r="H68" s="12">
        <f>IFERROR(salesdata[[#This Row],[S-P1]]/salesdata[[#This Row],[Q-P1]],0)</f>
        <v>3.1700000000000004</v>
      </c>
      <c r="I68" s="3">
        <v>490</v>
      </c>
      <c r="J68" s="10">
        <v>3106.6</v>
      </c>
      <c r="K68" s="12">
        <f>IFERROR(salesdata[[#This Row],[S-P2]]/salesdata[[#This Row],[Q-P2]],0)</f>
        <v>6.34</v>
      </c>
      <c r="L68" s="3">
        <v>5874</v>
      </c>
      <c r="M68" s="10">
        <v>31837.08</v>
      </c>
      <c r="N68" s="12">
        <f>IFERROR(salesdata[[#This Row],[S-P3]]/salesdata[[#This Row],[Q-P3]],0)</f>
        <v>5.42</v>
      </c>
      <c r="O68" s="3">
        <v>1456</v>
      </c>
      <c r="P68" s="10">
        <v>10381.280000000001</v>
      </c>
      <c r="Q68" s="12">
        <f>IFERROR(salesdata[[#This Row],[S-P4]]/salesdata[[#This Row],[Q-P4]],0)</f>
        <v>7.1300000000000008</v>
      </c>
      <c r="R68" s="3">
        <v>13007</v>
      </c>
      <c r="S68" s="10">
        <v>61767.75</v>
      </c>
      <c r="T68" s="1" t="str">
        <f>"Q"&amp;ROUNDUP(salesdata[[#This Row],[Month No.]]/3,0)</f>
        <v>Q3</v>
      </c>
      <c r="U68" s="1" t="str">
        <f>TEXT(salesdata[[#This Row],[Date]],"dddd")</f>
        <v>Wednesday</v>
      </c>
      <c r="V68" s="12">
        <f>IFERROR(salesdata[[#This Row],[Total Revenue]]/salesdata[[#This Row],[Total Units Sold]],0)</f>
        <v>4.7488083339740141</v>
      </c>
      <c r="W68" s="1" t="str">
        <f>INDEX({"Product1","Product2","Product3","Product4"},MATCH(MAX(salesdata[[#This Row],[S-P1]],salesdata[[#This Row],[S-P2]],salesdata[[#This Row],[S-P3]],salesdata[[#This Row],[S-P4]]),CHOOSE({1,2,3,4},salesdata[[#This Row],[S-P1]],salesdata[[#This Row],[S-P2]],salesdata[[#This Row],[S-P3]],salesdata[[#This Row],[S-P4]]),0))</f>
        <v>Product3</v>
      </c>
      <c r="X68" s="1" t="str">
        <f>IF(salesdata[[#This Row],[Total Revenue]]&gt;=70000,"High",IF(salesdata[[#This Row],[Total Revenue]]&gt;=40000,"Medium","Low"))</f>
        <v>Medium</v>
      </c>
      <c r="Y68" s="1" t="str">
        <f>IFERROR(IF(SUMIF(salesdata[Year],salesdata[[#This Row],[Year]],salesdata[Total Revenue])&gt;SUMIF(salesdata[Year],salesdata[[#This Row],[Year]]-1,salesdata[Total Revenue]),"Growth Year","Decline Year"),"")</f>
        <v>Growth Year</v>
      </c>
    </row>
    <row r="69" spans="1:25" x14ac:dyDescent="0.3">
      <c r="A69" s="1">
        <v>68</v>
      </c>
      <c r="B69" s="2">
        <v>40409</v>
      </c>
      <c r="C69" s="1">
        <v>2010</v>
      </c>
      <c r="D69" s="1" t="s">
        <v>21</v>
      </c>
      <c r="E69" s="1">
        <v>8</v>
      </c>
      <c r="F69" s="3">
        <v>570</v>
      </c>
      <c r="G69" s="10">
        <v>1806.9</v>
      </c>
      <c r="H69" s="12">
        <f>IFERROR(salesdata[[#This Row],[S-P1]]/salesdata[[#This Row],[Q-P1]],0)</f>
        <v>3.1700000000000004</v>
      </c>
      <c r="I69" s="3">
        <v>628</v>
      </c>
      <c r="J69" s="10">
        <v>3981.52</v>
      </c>
      <c r="K69" s="12">
        <f>IFERROR(salesdata[[#This Row],[S-P2]]/salesdata[[#This Row],[Q-P2]],0)</f>
        <v>6.34</v>
      </c>
      <c r="L69" s="3">
        <v>4053</v>
      </c>
      <c r="M69" s="10">
        <v>21967.26</v>
      </c>
      <c r="N69" s="12">
        <f>IFERROR(salesdata[[#This Row],[S-P3]]/salesdata[[#This Row],[Q-P3]],0)</f>
        <v>5.42</v>
      </c>
      <c r="O69" s="3">
        <v>1402</v>
      </c>
      <c r="P69" s="10">
        <v>9996.26</v>
      </c>
      <c r="Q69" s="12">
        <f>IFERROR(salesdata[[#This Row],[S-P4]]/salesdata[[#This Row],[Q-P4]],0)</f>
        <v>7.13</v>
      </c>
      <c r="R69" s="3">
        <v>6653</v>
      </c>
      <c r="S69" s="10">
        <v>37751.94</v>
      </c>
      <c r="T69" s="1" t="str">
        <f>"Q"&amp;ROUNDUP(salesdata[[#This Row],[Month No.]]/3,0)</f>
        <v>Q3</v>
      </c>
      <c r="U69" s="1" t="str">
        <f>TEXT(salesdata[[#This Row],[Date]],"dddd")</f>
        <v>Thursday</v>
      </c>
      <c r="V69" s="12">
        <f>IFERROR(salesdata[[#This Row],[Total Revenue]]/salesdata[[#This Row],[Total Units Sold]],0)</f>
        <v>5.6744235683150466</v>
      </c>
      <c r="W69" s="1" t="str">
        <f>INDEX({"Product1","Product2","Product3","Product4"},MATCH(MAX(salesdata[[#This Row],[S-P1]],salesdata[[#This Row],[S-P2]],salesdata[[#This Row],[S-P3]],salesdata[[#This Row],[S-P4]]),CHOOSE({1,2,3,4},salesdata[[#This Row],[S-P1]],salesdata[[#This Row],[S-P2]],salesdata[[#This Row],[S-P3]],salesdata[[#This Row],[S-P4]]),0))</f>
        <v>Product3</v>
      </c>
      <c r="X69" s="1" t="str">
        <f>IF(salesdata[[#This Row],[Total Revenue]]&gt;=70000,"High",IF(salesdata[[#This Row],[Total Revenue]]&gt;=40000,"Medium","Low"))</f>
        <v>Low</v>
      </c>
      <c r="Y69" s="1" t="str">
        <f>IFERROR(IF(SUMIF(salesdata[Year],salesdata[[#This Row],[Year]],salesdata[Total Revenue])&gt;SUMIF(salesdata[Year],salesdata[[#This Row],[Year]]-1,salesdata[Total Revenue]),"Growth Year","Decline Year"),"")</f>
        <v>Growth Year</v>
      </c>
    </row>
    <row r="70" spans="1:25" x14ac:dyDescent="0.3">
      <c r="A70" s="1">
        <v>69</v>
      </c>
      <c r="B70" s="2">
        <v>40410</v>
      </c>
      <c r="C70" s="1">
        <v>2010</v>
      </c>
      <c r="D70" s="1" t="s">
        <v>21</v>
      </c>
      <c r="E70" s="1">
        <v>8</v>
      </c>
      <c r="F70" s="3">
        <v>2497</v>
      </c>
      <c r="G70" s="10">
        <v>7915.49</v>
      </c>
      <c r="H70" s="12">
        <f>IFERROR(salesdata[[#This Row],[S-P1]]/salesdata[[#This Row],[Q-P1]],0)</f>
        <v>3.17</v>
      </c>
      <c r="I70" s="3">
        <v>3055</v>
      </c>
      <c r="J70" s="10">
        <v>19368.7</v>
      </c>
      <c r="K70" s="12">
        <f>IFERROR(salesdata[[#This Row],[S-P2]]/salesdata[[#This Row],[Q-P2]],0)</f>
        <v>6.34</v>
      </c>
      <c r="L70" s="3">
        <v>5978</v>
      </c>
      <c r="M70" s="10">
        <v>32400.76</v>
      </c>
      <c r="N70" s="12">
        <f>IFERROR(salesdata[[#This Row],[S-P3]]/salesdata[[#This Row],[Q-P3]],0)</f>
        <v>5.42</v>
      </c>
      <c r="O70" s="3">
        <v>1606</v>
      </c>
      <c r="P70" s="10">
        <v>11450.78</v>
      </c>
      <c r="Q70" s="12">
        <f>IFERROR(salesdata[[#This Row],[S-P4]]/salesdata[[#This Row],[Q-P4]],0)</f>
        <v>7.1300000000000008</v>
      </c>
      <c r="R70" s="3">
        <v>13136</v>
      </c>
      <c r="S70" s="10">
        <v>71135.73</v>
      </c>
      <c r="T70" s="1" t="str">
        <f>"Q"&amp;ROUNDUP(salesdata[[#This Row],[Month No.]]/3,0)</f>
        <v>Q3</v>
      </c>
      <c r="U70" s="1" t="str">
        <f>TEXT(salesdata[[#This Row],[Date]],"dddd")</f>
        <v>Friday</v>
      </c>
      <c r="V70" s="12">
        <f>IFERROR(salesdata[[#This Row],[Total Revenue]]/salesdata[[#This Row],[Total Units Sold]],0)</f>
        <v>5.415326583434835</v>
      </c>
      <c r="W70" s="1" t="str">
        <f>INDEX({"Product1","Product2","Product3","Product4"},MATCH(MAX(salesdata[[#This Row],[S-P1]],salesdata[[#This Row],[S-P2]],salesdata[[#This Row],[S-P3]],salesdata[[#This Row],[S-P4]]),CHOOSE({1,2,3,4},salesdata[[#This Row],[S-P1]],salesdata[[#This Row],[S-P2]],salesdata[[#This Row],[S-P3]],salesdata[[#This Row],[S-P4]]),0))</f>
        <v>Product3</v>
      </c>
      <c r="X70" s="1" t="str">
        <f>IF(salesdata[[#This Row],[Total Revenue]]&gt;=70000,"High",IF(salesdata[[#This Row],[Total Revenue]]&gt;=40000,"Medium","Low"))</f>
        <v>High</v>
      </c>
      <c r="Y70" s="1" t="str">
        <f>IFERROR(IF(SUMIF(salesdata[Year],salesdata[[#This Row],[Year]],salesdata[Total Revenue])&gt;SUMIF(salesdata[Year],salesdata[[#This Row],[Year]]-1,salesdata[Total Revenue]),"Growth Year","Decline Year"),"")</f>
        <v>Growth Year</v>
      </c>
    </row>
    <row r="71" spans="1:25" x14ac:dyDescent="0.3">
      <c r="A71" s="1">
        <v>70</v>
      </c>
      <c r="B71" s="2">
        <v>40411</v>
      </c>
      <c r="C71" s="1">
        <v>2010</v>
      </c>
      <c r="D71" s="1" t="s">
        <v>21</v>
      </c>
      <c r="E71" s="1">
        <v>8</v>
      </c>
      <c r="F71" s="3">
        <v>419</v>
      </c>
      <c r="G71" s="10">
        <v>1328.23</v>
      </c>
      <c r="H71" s="12">
        <f>IFERROR(salesdata[[#This Row],[S-P1]]/salesdata[[#This Row],[Q-P1]],0)</f>
        <v>3.17</v>
      </c>
      <c r="I71" s="3">
        <v>1278</v>
      </c>
      <c r="J71" s="10">
        <v>8102.52</v>
      </c>
      <c r="K71" s="12">
        <f>IFERROR(salesdata[[#This Row],[S-P2]]/salesdata[[#This Row],[Q-P2]],0)</f>
        <v>6.3400000000000007</v>
      </c>
      <c r="L71" s="3">
        <v>5544</v>
      </c>
      <c r="M71" s="10">
        <v>30048.48</v>
      </c>
      <c r="N71" s="12">
        <f>IFERROR(salesdata[[#This Row],[S-P3]]/salesdata[[#This Row],[Q-P3]],0)</f>
        <v>5.42</v>
      </c>
      <c r="O71" s="3">
        <v>489</v>
      </c>
      <c r="P71" s="10">
        <v>3486.57</v>
      </c>
      <c r="Q71" s="12">
        <f>IFERROR(salesdata[[#This Row],[S-P4]]/salesdata[[#This Row],[Q-P4]],0)</f>
        <v>7.13</v>
      </c>
      <c r="R71" s="3">
        <v>7730</v>
      </c>
      <c r="S71" s="10">
        <v>42965.8</v>
      </c>
      <c r="T71" s="1" t="str">
        <f>"Q"&amp;ROUNDUP(salesdata[[#This Row],[Month No.]]/3,0)</f>
        <v>Q3</v>
      </c>
      <c r="U71" s="1" t="str">
        <f>TEXT(salesdata[[#This Row],[Date]],"dddd")</f>
        <v>Saturday</v>
      </c>
      <c r="V71" s="12">
        <f>IFERROR(salesdata[[#This Row],[Total Revenue]]/salesdata[[#This Row],[Total Units Sold]],0)</f>
        <v>5.5583182406209577</v>
      </c>
      <c r="W71" s="1" t="str">
        <f>INDEX({"Product1","Product2","Product3","Product4"},MATCH(MAX(salesdata[[#This Row],[S-P1]],salesdata[[#This Row],[S-P2]],salesdata[[#This Row],[S-P3]],salesdata[[#This Row],[S-P4]]),CHOOSE({1,2,3,4},salesdata[[#This Row],[S-P1]],salesdata[[#This Row],[S-P2]],salesdata[[#This Row],[S-P3]],salesdata[[#This Row],[S-P4]]),0))</f>
        <v>Product3</v>
      </c>
      <c r="X71" s="1" t="str">
        <f>IF(salesdata[[#This Row],[Total Revenue]]&gt;=70000,"High",IF(salesdata[[#This Row],[Total Revenue]]&gt;=40000,"Medium","Low"))</f>
        <v>Medium</v>
      </c>
      <c r="Y71" s="1" t="str">
        <f>IFERROR(IF(SUMIF(salesdata[Year],salesdata[[#This Row],[Year]],salesdata[Total Revenue])&gt;SUMIF(salesdata[Year],salesdata[[#This Row],[Year]]-1,salesdata[Total Revenue]),"Growth Year","Decline Year"),"")</f>
        <v>Growth Year</v>
      </c>
    </row>
    <row r="72" spans="1:25" x14ac:dyDescent="0.3">
      <c r="A72" s="1">
        <v>71</v>
      </c>
      <c r="B72" s="2">
        <v>40412</v>
      </c>
      <c r="C72" s="1">
        <v>2010</v>
      </c>
      <c r="D72" s="1" t="s">
        <v>21</v>
      </c>
      <c r="E72" s="1">
        <v>8</v>
      </c>
      <c r="F72" s="3">
        <v>2592</v>
      </c>
      <c r="G72" s="10">
        <v>8216.64</v>
      </c>
      <c r="H72" s="12">
        <f>IFERROR(salesdata[[#This Row],[S-P1]]/salesdata[[#This Row],[Q-P1]],0)</f>
        <v>3.17</v>
      </c>
      <c r="I72" s="3">
        <v>438</v>
      </c>
      <c r="J72" s="10">
        <v>2776.92</v>
      </c>
      <c r="K72" s="12">
        <f>IFERROR(salesdata[[#This Row],[S-P2]]/salesdata[[#This Row],[Q-P2]],0)</f>
        <v>6.34</v>
      </c>
      <c r="L72" s="3">
        <v>3777</v>
      </c>
      <c r="M72" s="10">
        <v>20471.34</v>
      </c>
      <c r="N72" s="12">
        <f>IFERROR(salesdata[[#This Row],[S-P3]]/salesdata[[#This Row],[Q-P3]],0)</f>
        <v>5.42</v>
      </c>
      <c r="O72" s="3">
        <v>1568</v>
      </c>
      <c r="P72" s="10">
        <v>11179.84</v>
      </c>
      <c r="Q72" s="12">
        <f>IFERROR(salesdata[[#This Row],[S-P4]]/salesdata[[#This Row],[Q-P4]],0)</f>
        <v>7.13</v>
      </c>
      <c r="R72" s="3">
        <v>8375</v>
      </c>
      <c r="S72" s="10">
        <v>42644.74</v>
      </c>
      <c r="T72" s="1" t="str">
        <f>"Q"&amp;ROUNDUP(salesdata[[#This Row],[Month No.]]/3,0)</f>
        <v>Q3</v>
      </c>
      <c r="U72" s="1" t="str">
        <f>TEXT(salesdata[[#This Row],[Date]],"dddd")</f>
        <v>Sunday</v>
      </c>
      <c r="V72" s="12">
        <f>IFERROR(salesdata[[#This Row],[Total Revenue]]/salesdata[[#This Row],[Total Units Sold]],0)</f>
        <v>5.0919092537313428</v>
      </c>
      <c r="W72" s="1" t="str">
        <f>INDEX({"Product1","Product2","Product3","Product4"},MATCH(MAX(salesdata[[#This Row],[S-P1]],salesdata[[#This Row],[S-P2]],salesdata[[#This Row],[S-P3]],salesdata[[#This Row],[S-P4]]),CHOOSE({1,2,3,4},salesdata[[#This Row],[S-P1]],salesdata[[#This Row],[S-P2]],salesdata[[#This Row],[S-P3]],salesdata[[#This Row],[S-P4]]),0))</f>
        <v>Product3</v>
      </c>
      <c r="X72" s="1" t="str">
        <f>IF(salesdata[[#This Row],[Total Revenue]]&gt;=70000,"High",IF(salesdata[[#This Row],[Total Revenue]]&gt;=40000,"Medium","Low"))</f>
        <v>Medium</v>
      </c>
      <c r="Y72" s="1" t="str">
        <f>IFERROR(IF(SUMIF(salesdata[Year],salesdata[[#This Row],[Year]],salesdata[Total Revenue])&gt;SUMIF(salesdata[Year],salesdata[[#This Row],[Year]]-1,salesdata[Total Revenue]),"Growth Year","Decline Year"),"")</f>
        <v>Growth Year</v>
      </c>
    </row>
    <row r="73" spans="1:25" x14ac:dyDescent="0.3">
      <c r="A73" s="1">
        <v>72</v>
      </c>
      <c r="B73" s="2">
        <v>40413</v>
      </c>
      <c r="C73" s="1">
        <v>2010</v>
      </c>
      <c r="D73" s="1" t="s">
        <v>21</v>
      </c>
      <c r="E73" s="1">
        <v>8</v>
      </c>
      <c r="F73" s="3">
        <v>7712</v>
      </c>
      <c r="G73" s="10">
        <v>24447.040000000001</v>
      </c>
      <c r="H73" s="12">
        <f>IFERROR(salesdata[[#This Row],[S-P1]]/salesdata[[#This Row],[Q-P1]],0)</f>
        <v>3.17</v>
      </c>
      <c r="I73" s="3">
        <v>1739</v>
      </c>
      <c r="J73" s="10">
        <v>11025.26</v>
      </c>
      <c r="K73" s="12">
        <f>IFERROR(salesdata[[#This Row],[S-P2]]/salesdata[[#This Row],[Q-P2]],0)</f>
        <v>6.34</v>
      </c>
      <c r="L73" s="3">
        <v>3940</v>
      </c>
      <c r="M73" s="10">
        <v>21354.799999999999</v>
      </c>
      <c r="N73" s="12">
        <f>IFERROR(salesdata[[#This Row],[S-P3]]/salesdata[[#This Row],[Q-P3]],0)</f>
        <v>5.42</v>
      </c>
      <c r="O73" s="3">
        <v>1041</v>
      </c>
      <c r="P73" s="10">
        <v>7422.33</v>
      </c>
      <c r="Q73" s="12">
        <f>IFERROR(salesdata[[#This Row],[S-P4]]/salesdata[[#This Row],[Q-P4]],0)</f>
        <v>7.13</v>
      </c>
      <c r="R73" s="3">
        <v>14432</v>
      </c>
      <c r="S73" s="10">
        <v>64249.43</v>
      </c>
      <c r="T73" s="1" t="str">
        <f>"Q"&amp;ROUNDUP(salesdata[[#This Row],[Month No.]]/3,0)</f>
        <v>Q3</v>
      </c>
      <c r="U73" s="1" t="str">
        <f>TEXT(salesdata[[#This Row],[Date]],"dddd")</f>
        <v>Monday</v>
      </c>
      <c r="V73" s="12">
        <f>IFERROR(salesdata[[#This Row],[Total Revenue]]/salesdata[[#This Row],[Total Units Sold]],0)</f>
        <v>4.4518729212860313</v>
      </c>
      <c r="W73" s="1" t="str">
        <f>INDEX({"Product1","Product2","Product3","Product4"},MATCH(MAX(salesdata[[#This Row],[S-P1]],salesdata[[#This Row],[S-P2]],salesdata[[#This Row],[S-P3]],salesdata[[#This Row],[S-P4]]),CHOOSE({1,2,3,4},salesdata[[#This Row],[S-P1]],salesdata[[#This Row],[S-P2]],salesdata[[#This Row],[S-P3]],salesdata[[#This Row],[S-P4]]),0))</f>
        <v>Product1</v>
      </c>
      <c r="X73" s="1" t="str">
        <f>IF(salesdata[[#This Row],[Total Revenue]]&gt;=70000,"High",IF(salesdata[[#This Row],[Total Revenue]]&gt;=40000,"Medium","Low"))</f>
        <v>Medium</v>
      </c>
      <c r="Y73" s="1" t="str">
        <f>IFERROR(IF(SUMIF(salesdata[Year],salesdata[[#This Row],[Year]],salesdata[Total Revenue])&gt;SUMIF(salesdata[Year],salesdata[[#This Row],[Year]]-1,salesdata[Total Revenue]),"Growth Year","Decline Year"),"")</f>
        <v>Growth Year</v>
      </c>
    </row>
    <row r="74" spans="1:25" x14ac:dyDescent="0.3">
      <c r="A74" s="1">
        <v>73</v>
      </c>
      <c r="B74" s="2">
        <v>40414</v>
      </c>
      <c r="C74" s="1">
        <v>2010</v>
      </c>
      <c r="D74" s="1" t="s">
        <v>21</v>
      </c>
      <c r="E74" s="1">
        <v>8</v>
      </c>
      <c r="F74" s="3">
        <v>1076</v>
      </c>
      <c r="G74" s="10">
        <v>3410.92</v>
      </c>
      <c r="H74" s="12">
        <f>IFERROR(salesdata[[#This Row],[S-P1]]/salesdata[[#This Row],[Q-P1]],0)</f>
        <v>3.17</v>
      </c>
      <c r="I74" s="3">
        <v>539</v>
      </c>
      <c r="J74" s="10">
        <v>3417.26</v>
      </c>
      <c r="K74" s="12">
        <f>IFERROR(salesdata[[#This Row],[S-P2]]/salesdata[[#This Row],[Q-P2]],0)</f>
        <v>6.3400000000000007</v>
      </c>
      <c r="L74" s="3">
        <v>2568</v>
      </c>
      <c r="M74" s="10">
        <v>13918.56</v>
      </c>
      <c r="N74" s="12">
        <f>IFERROR(salesdata[[#This Row],[S-P3]]/salesdata[[#This Row],[Q-P3]],0)</f>
        <v>5.42</v>
      </c>
      <c r="O74" s="3">
        <v>668</v>
      </c>
      <c r="P74" s="10">
        <v>4762.84</v>
      </c>
      <c r="Q74" s="12">
        <f>IFERROR(salesdata[[#This Row],[S-P4]]/salesdata[[#This Row],[Q-P4]],0)</f>
        <v>7.13</v>
      </c>
      <c r="R74" s="3">
        <v>4851</v>
      </c>
      <c r="S74" s="10">
        <v>25509.58</v>
      </c>
      <c r="T74" s="1" t="str">
        <f>"Q"&amp;ROUNDUP(salesdata[[#This Row],[Month No.]]/3,0)</f>
        <v>Q3</v>
      </c>
      <c r="U74" s="1" t="str">
        <f>TEXT(salesdata[[#This Row],[Date]],"dddd")</f>
        <v>Tuesday</v>
      </c>
      <c r="V74" s="12">
        <f>IFERROR(salesdata[[#This Row],[Total Revenue]]/salesdata[[#This Row],[Total Units Sold]],0)</f>
        <v>5.2586229643372508</v>
      </c>
      <c r="W74" s="1" t="str">
        <f>INDEX({"Product1","Product2","Product3","Product4"},MATCH(MAX(salesdata[[#This Row],[S-P1]],salesdata[[#This Row],[S-P2]],salesdata[[#This Row],[S-P3]],salesdata[[#This Row],[S-P4]]),CHOOSE({1,2,3,4},salesdata[[#This Row],[S-P1]],salesdata[[#This Row],[S-P2]],salesdata[[#This Row],[S-P3]],salesdata[[#This Row],[S-P4]]),0))</f>
        <v>Product3</v>
      </c>
      <c r="X74" s="1" t="str">
        <f>IF(salesdata[[#This Row],[Total Revenue]]&gt;=70000,"High",IF(salesdata[[#This Row],[Total Revenue]]&gt;=40000,"Medium","Low"))</f>
        <v>Low</v>
      </c>
      <c r="Y74" s="1" t="str">
        <f>IFERROR(IF(SUMIF(salesdata[Year],salesdata[[#This Row],[Year]],salesdata[Total Revenue])&gt;SUMIF(salesdata[Year],salesdata[[#This Row],[Year]]-1,salesdata[Total Revenue]),"Growth Year","Decline Year"),"")</f>
        <v>Growth Year</v>
      </c>
    </row>
    <row r="75" spans="1:25" x14ac:dyDescent="0.3">
      <c r="A75" s="1">
        <v>74</v>
      </c>
      <c r="B75" s="2">
        <v>40415</v>
      </c>
      <c r="C75" s="1">
        <v>2010</v>
      </c>
      <c r="D75" s="1" t="s">
        <v>21</v>
      </c>
      <c r="E75" s="1">
        <v>8</v>
      </c>
      <c r="F75" s="3">
        <v>2668</v>
      </c>
      <c r="G75" s="10">
        <v>8457.56</v>
      </c>
      <c r="H75" s="12">
        <f>IFERROR(salesdata[[#This Row],[S-P1]]/salesdata[[#This Row],[Q-P1]],0)</f>
        <v>3.17</v>
      </c>
      <c r="I75" s="3">
        <v>1272</v>
      </c>
      <c r="J75" s="10">
        <v>8064.48</v>
      </c>
      <c r="K75" s="12">
        <f>IFERROR(salesdata[[#This Row],[S-P2]]/salesdata[[#This Row],[Q-P2]],0)</f>
        <v>6.34</v>
      </c>
      <c r="L75" s="3">
        <v>4365</v>
      </c>
      <c r="M75" s="10">
        <v>23658.3</v>
      </c>
      <c r="N75" s="12">
        <f>IFERROR(salesdata[[#This Row],[S-P3]]/salesdata[[#This Row],[Q-P3]],0)</f>
        <v>5.42</v>
      </c>
      <c r="O75" s="3">
        <v>1846</v>
      </c>
      <c r="P75" s="10">
        <v>13161.98</v>
      </c>
      <c r="Q75" s="12">
        <f>IFERROR(salesdata[[#This Row],[S-P4]]/salesdata[[#This Row],[Q-P4]],0)</f>
        <v>7.13</v>
      </c>
      <c r="R75" s="3">
        <v>10151</v>
      </c>
      <c r="S75" s="10">
        <v>53342.32</v>
      </c>
      <c r="T75" s="1" t="str">
        <f>"Q"&amp;ROUNDUP(salesdata[[#This Row],[Month No.]]/3,0)</f>
        <v>Q3</v>
      </c>
      <c r="U75" s="1" t="str">
        <f>TEXT(salesdata[[#This Row],[Date]],"dddd")</f>
        <v>Wednesday</v>
      </c>
      <c r="V75" s="12">
        <f>IFERROR(salesdata[[#This Row],[Total Revenue]]/salesdata[[#This Row],[Total Units Sold]],0)</f>
        <v>5.2548832627327355</v>
      </c>
      <c r="W75" s="1" t="str">
        <f>INDEX({"Product1","Product2","Product3","Product4"},MATCH(MAX(salesdata[[#This Row],[S-P1]],salesdata[[#This Row],[S-P2]],salesdata[[#This Row],[S-P3]],salesdata[[#This Row],[S-P4]]),CHOOSE({1,2,3,4},salesdata[[#This Row],[S-P1]],salesdata[[#This Row],[S-P2]],salesdata[[#This Row],[S-P3]],salesdata[[#This Row],[S-P4]]),0))</f>
        <v>Product3</v>
      </c>
      <c r="X75" s="1" t="str">
        <f>IF(salesdata[[#This Row],[Total Revenue]]&gt;=70000,"High",IF(salesdata[[#This Row],[Total Revenue]]&gt;=40000,"Medium","Low"))</f>
        <v>Medium</v>
      </c>
      <c r="Y75" s="1" t="str">
        <f>IFERROR(IF(SUMIF(salesdata[Year],salesdata[[#This Row],[Year]],salesdata[Total Revenue])&gt;SUMIF(salesdata[Year],salesdata[[#This Row],[Year]]-1,salesdata[Total Revenue]),"Growth Year","Decline Year"),"")</f>
        <v>Growth Year</v>
      </c>
    </row>
    <row r="76" spans="1:25" x14ac:dyDescent="0.3">
      <c r="A76" s="1">
        <v>75</v>
      </c>
      <c r="B76" s="2">
        <v>40416</v>
      </c>
      <c r="C76" s="1">
        <v>2010</v>
      </c>
      <c r="D76" s="1" t="s">
        <v>21</v>
      </c>
      <c r="E76" s="1">
        <v>8</v>
      </c>
      <c r="F76" s="3">
        <v>1350</v>
      </c>
      <c r="G76" s="10">
        <v>4279.5</v>
      </c>
      <c r="H76" s="12">
        <f>IFERROR(salesdata[[#This Row],[S-P1]]/salesdata[[#This Row],[Q-P1]],0)</f>
        <v>3.17</v>
      </c>
      <c r="I76" s="3">
        <v>2211</v>
      </c>
      <c r="J76" s="10">
        <v>14017.74</v>
      </c>
      <c r="K76" s="12">
        <f>IFERROR(salesdata[[#This Row],[S-P2]]/salesdata[[#This Row],[Q-P2]],0)</f>
        <v>6.34</v>
      </c>
      <c r="L76" s="3">
        <v>1900</v>
      </c>
      <c r="M76" s="10">
        <v>10298</v>
      </c>
      <c r="N76" s="12">
        <f>IFERROR(salesdata[[#This Row],[S-P3]]/salesdata[[#This Row],[Q-P3]],0)</f>
        <v>5.42</v>
      </c>
      <c r="O76" s="3">
        <v>602</v>
      </c>
      <c r="P76" s="10">
        <v>4292.26</v>
      </c>
      <c r="Q76" s="12">
        <f>IFERROR(salesdata[[#This Row],[S-P4]]/salesdata[[#This Row],[Q-P4]],0)</f>
        <v>7.1300000000000008</v>
      </c>
      <c r="R76" s="3">
        <v>6063</v>
      </c>
      <c r="S76" s="10">
        <v>32887.5</v>
      </c>
      <c r="T76" s="1" t="str">
        <f>"Q"&amp;ROUNDUP(salesdata[[#This Row],[Month No.]]/3,0)</f>
        <v>Q3</v>
      </c>
      <c r="U76" s="1" t="str">
        <f>TEXT(salesdata[[#This Row],[Date]],"dddd")</f>
        <v>Thursday</v>
      </c>
      <c r="V76" s="12">
        <f>IFERROR(salesdata[[#This Row],[Total Revenue]]/salesdata[[#This Row],[Total Units Sold]],0)</f>
        <v>5.4242949035131121</v>
      </c>
      <c r="W76" s="1" t="str">
        <f>INDEX({"Product1","Product2","Product3","Product4"},MATCH(MAX(salesdata[[#This Row],[S-P1]],salesdata[[#This Row],[S-P2]],salesdata[[#This Row],[S-P3]],salesdata[[#This Row],[S-P4]]),CHOOSE({1,2,3,4},salesdata[[#This Row],[S-P1]],salesdata[[#This Row],[S-P2]],salesdata[[#This Row],[S-P3]],salesdata[[#This Row],[S-P4]]),0))</f>
        <v>Product2</v>
      </c>
      <c r="X76" s="1" t="str">
        <f>IF(salesdata[[#This Row],[Total Revenue]]&gt;=70000,"High",IF(salesdata[[#This Row],[Total Revenue]]&gt;=40000,"Medium","Low"))</f>
        <v>Low</v>
      </c>
      <c r="Y76" s="1" t="str">
        <f>IFERROR(IF(SUMIF(salesdata[Year],salesdata[[#This Row],[Year]],salesdata[Total Revenue])&gt;SUMIF(salesdata[Year],salesdata[[#This Row],[Year]]-1,salesdata[Total Revenue]),"Growth Year","Decline Year"),"")</f>
        <v>Growth Year</v>
      </c>
    </row>
    <row r="77" spans="1:25" x14ac:dyDescent="0.3">
      <c r="A77" s="1">
        <v>76</v>
      </c>
      <c r="B77" s="2">
        <v>40417</v>
      </c>
      <c r="C77" s="1">
        <v>2010</v>
      </c>
      <c r="D77" s="1" t="s">
        <v>21</v>
      </c>
      <c r="E77" s="1">
        <v>8</v>
      </c>
      <c r="F77" s="3">
        <v>7841</v>
      </c>
      <c r="G77" s="10">
        <v>24855.97</v>
      </c>
      <c r="H77" s="12">
        <f>IFERROR(salesdata[[#This Row],[S-P1]]/salesdata[[#This Row],[Q-P1]],0)</f>
        <v>3.17</v>
      </c>
      <c r="I77" s="3">
        <v>469</v>
      </c>
      <c r="J77" s="10">
        <v>2973.46</v>
      </c>
      <c r="K77" s="12">
        <f>IFERROR(salesdata[[#This Row],[S-P2]]/salesdata[[#This Row],[Q-P2]],0)</f>
        <v>6.34</v>
      </c>
      <c r="L77" s="3">
        <v>4670</v>
      </c>
      <c r="M77" s="10">
        <v>25311.4</v>
      </c>
      <c r="N77" s="12">
        <f>IFERROR(salesdata[[#This Row],[S-P3]]/salesdata[[#This Row],[Q-P3]],0)</f>
        <v>5.42</v>
      </c>
      <c r="O77" s="3">
        <v>938</v>
      </c>
      <c r="P77" s="10">
        <v>6687.94</v>
      </c>
      <c r="Q77" s="12">
        <f>IFERROR(salesdata[[#This Row],[S-P4]]/salesdata[[#This Row],[Q-P4]],0)</f>
        <v>7.13</v>
      </c>
      <c r="R77" s="3">
        <v>13918</v>
      </c>
      <c r="S77" s="10">
        <v>59828.77</v>
      </c>
      <c r="T77" s="1" t="str">
        <f>"Q"&amp;ROUNDUP(salesdata[[#This Row],[Month No.]]/3,0)</f>
        <v>Q3</v>
      </c>
      <c r="U77" s="1" t="str">
        <f>TEXT(salesdata[[#This Row],[Date]],"dddd")</f>
        <v>Friday</v>
      </c>
      <c r="V77" s="12">
        <f>IFERROR(salesdata[[#This Row],[Total Revenue]]/salesdata[[#This Row],[Total Units Sold]],0)</f>
        <v>4.2986614456100014</v>
      </c>
      <c r="W77" s="1" t="str">
        <f>INDEX({"Product1","Product2","Product3","Product4"},MATCH(MAX(salesdata[[#This Row],[S-P1]],salesdata[[#This Row],[S-P2]],salesdata[[#This Row],[S-P3]],salesdata[[#This Row],[S-P4]]),CHOOSE({1,2,3,4},salesdata[[#This Row],[S-P1]],salesdata[[#This Row],[S-P2]],salesdata[[#This Row],[S-P3]],salesdata[[#This Row],[S-P4]]),0))</f>
        <v>Product3</v>
      </c>
      <c r="X77" s="1" t="str">
        <f>IF(salesdata[[#This Row],[Total Revenue]]&gt;=70000,"High",IF(salesdata[[#This Row],[Total Revenue]]&gt;=40000,"Medium","Low"))</f>
        <v>Medium</v>
      </c>
      <c r="Y77" s="1" t="str">
        <f>IFERROR(IF(SUMIF(salesdata[Year],salesdata[[#This Row],[Year]],salesdata[Total Revenue])&gt;SUMIF(salesdata[Year],salesdata[[#This Row],[Year]]-1,salesdata[Total Revenue]),"Growth Year","Decline Year"),"")</f>
        <v>Growth Year</v>
      </c>
    </row>
    <row r="78" spans="1:25" x14ac:dyDescent="0.3">
      <c r="A78" s="1">
        <v>77</v>
      </c>
      <c r="B78" s="2">
        <v>40418</v>
      </c>
      <c r="C78" s="1">
        <v>2010</v>
      </c>
      <c r="D78" s="1" t="s">
        <v>21</v>
      </c>
      <c r="E78" s="1">
        <v>8</v>
      </c>
      <c r="F78" s="3">
        <v>586</v>
      </c>
      <c r="G78" s="10">
        <v>1857.62</v>
      </c>
      <c r="H78" s="12">
        <f>IFERROR(salesdata[[#This Row],[S-P1]]/salesdata[[#This Row],[Q-P1]],0)</f>
        <v>3.17</v>
      </c>
      <c r="I78" s="3">
        <v>3052</v>
      </c>
      <c r="J78" s="10">
        <v>19349.68</v>
      </c>
      <c r="K78" s="12">
        <f>IFERROR(salesdata[[#This Row],[S-P2]]/salesdata[[#This Row],[Q-P2]],0)</f>
        <v>6.34</v>
      </c>
      <c r="L78" s="3">
        <v>4481</v>
      </c>
      <c r="M78" s="10">
        <v>24287.02</v>
      </c>
      <c r="N78" s="12">
        <f>IFERROR(salesdata[[#This Row],[S-P3]]/salesdata[[#This Row],[Q-P3]],0)</f>
        <v>5.42</v>
      </c>
      <c r="O78" s="3">
        <v>1919</v>
      </c>
      <c r="P78" s="10">
        <v>13682.47</v>
      </c>
      <c r="Q78" s="12">
        <f>IFERROR(salesdata[[#This Row],[S-P4]]/salesdata[[#This Row],[Q-P4]],0)</f>
        <v>7.13</v>
      </c>
      <c r="R78" s="3">
        <v>10038</v>
      </c>
      <c r="S78" s="10">
        <v>59176.79</v>
      </c>
      <c r="T78" s="1" t="str">
        <f>"Q"&amp;ROUNDUP(salesdata[[#This Row],[Month No.]]/3,0)</f>
        <v>Q3</v>
      </c>
      <c r="U78" s="1" t="str">
        <f>TEXT(salesdata[[#This Row],[Date]],"dddd")</f>
        <v>Saturday</v>
      </c>
      <c r="V78" s="12">
        <f>IFERROR(salesdata[[#This Row],[Total Revenue]]/salesdata[[#This Row],[Total Units Sold]],0)</f>
        <v>5.8952769475991236</v>
      </c>
      <c r="W78" s="1" t="str">
        <f>INDEX({"Product1","Product2","Product3","Product4"},MATCH(MAX(salesdata[[#This Row],[S-P1]],salesdata[[#This Row],[S-P2]],salesdata[[#This Row],[S-P3]],salesdata[[#This Row],[S-P4]]),CHOOSE({1,2,3,4},salesdata[[#This Row],[S-P1]],salesdata[[#This Row],[S-P2]],salesdata[[#This Row],[S-P3]],salesdata[[#This Row],[S-P4]]),0))</f>
        <v>Product3</v>
      </c>
      <c r="X78" s="1" t="str">
        <f>IF(salesdata[[#This Row],[Total Revenue]]&gt;=70000,"High",IF(salesdata[[#This Row],[Total Revenue]]&gt;=40000,"Medium","Low"))</f>
        <v>Medium</v>
      </c>
      <c r="Y78" s="1" t="str">
        <f>IFERROR(IF(SUMIF(salesdata[Year],salesdata[[#This Row],[Year]],salesdata[Total Revenue])&gt;SUMIF(salesdata[Year],salesdata[[#This Row],[Year]]-1,salesdata[Total Revenue]),"Growth Year","Decline Year"),"")</f>
        <v>Growth Year</v>
      </c>
    </row>
    <row r="79" spans="1:25" x14ac:dyDescent="0.3">
      <c r="A79" s="1">
        <v>78</v>
      </c>
      <c r="B79" s="2">
        <v>40419</v>
      </c>
      <c r="C79" s="1">
        <v>2010</v>
      </c>
      <c r="D79" s="1" t="s">
        <v>21</v>
      </c>
      <c r="E79" s="1">
        <v>8</v>
      </c>
      <c r="F79" s="3">
        <v>2003</v>
      </c>
      <c r="G79" s="10">
        <v>6349.51</v>
      </c>
      <c r="H79" s="12">
        <f>IFERROR(salesdata[[#This Row],[S-P1]]/salesdata[[#This Row],[Q-P1]],0)</f>
        <v>3.17</v>
      </c>
      <c r="I79" s="3">
        <v>741</v>
      </c>
      <c r="J79" s="10">
        <v>4697.9399999999996</v>
      </c>
      <c r="K79" s="12">
        <f>IFERROR(salesdata[[#This Row],[S-P2]]/salesdata[[#This Row],[Q-P2]],0)</f>
        <v>6.34</v>
      </c>
      <c r="L79" s="3">
        <v>4222</v>
      </c>
      <c r="M79" s="10">
        <v>22883.24</v>
      </c>
      <c r="N79" s="12">
        <f>IFERROR(salesdata[[#This Row],[S-P3]]/salesdata[[#This Row],[Q-P3]],0)</f>
        <v>5.4200000000000008</v>
      </c>
      <c r="O79" s="3">
        <v>1563</v>
      </c>
      <c r="P79" s="10">
        <v>11144.19</v>
      </c>
      <c r="Q79" s="12">
        <f>IFERROR(salesdata[[#This Row],[S-P4]]/salesdata[[#This Row],[Q-P4]],0)</f>
        <v>7.13</v>
      </c>
      <c r="R79" s="3">
        <v>8529</v>
      </c>
      <c r="S79" s="10">
        <v>45074.879999999997</v>
      </c>
      <c r="T79" s="1" t="str">
        <f>"Q"&amp;ROUNDUP(salesdata[[#This Row],[Month No.]]/3,0)</f>
        <v>Q3</v>
      </c>
      <c r="U79" s="1" t="str">
        <f>TEXT(salesdata[[#This Row],[Date]],"dddd")</f>
        <v>Sunday</v>
      </c>
      <c r="V79" s="12">
        <f>IFERROR(salesdata[[#This Row],[Total Revenue]]/salesdata[[#This Row],[Total Units Sold]],0)</f>
        <v>5.2848962363700309</v>
      </c>
      <c r="W79" s="1" t="str">
        <f>INDEX({"Product1","Product2","Product3","Product4"},MATCH(MAX(salesdata[[#This Row],[S-P1]],salesdata[[#This Row],[S-P2]],salesdata[[#This Row],[S-P3]],salesdata[[#This Row],[S-P4]]),CHOOSE({1,2,3,4},salesdata[[#This Row],[S-P1]],salesdata[[#This Row],[S-P2]],salesdata[[#This Row],[S-P3]],salesdata[[#This Row],[S-P4]]),0))</f>
        <v>Product3</v>
      </c>
      <c r="X79" s="1" t="str">
        <f>IF(salesdata[[#This Row],[Total Revenue]]&gt;=70000,"High",IF(salesdata[[#This Row],[Total Revenue]]&gt;=40000,"Medium","Low"))</f>
        <v>Medium</v>
      </c>
      <c r="Y79" s="1" t="str">
        <f>IFERROR(IF(SUMIF(salesdata[Year],salesdata[[#This Row],[Year]],salesdata[Total Revenue])&gt;SUMIF(salesdata[Year],salesdata[[#This Row],[Year]]-1,salesdata[Total Revenue]),"Growth Year","Decline Year"),"")</f>
        <v>Growth Year</v>
      </c>
    </row>
    <row r="80" spans="1:25" x14ac:dyDescent="0.3">
      <c r="A80" s="1">
        <v>79</v>
      </c>
      <c r="B80" s="2">
        <v>40421</v>
      </c>
      <c r="C80" s="1">
        <v>2010</v>
      </c>
      <c r="D80" s="1" t="s">
        <v>21</v>
      </c>
      <c r="E80" s="1">
        <v>8</v>
      </c>
      <c r="F80" s="3">
        <v>2564</v>
      </c>
      <c r="G80" s="10">
        <v>8127.88</v>
      </c>
      <c r="H80" s="12">
        <f>IFERROR(salesdata[[#This Row],[S-P1]]/salesdata[[#This Row],[Q-P1]],0)</f>
        <v>3.17</v>
      </c>
      <c r="I80" s="3">
        <v>2772</v>
      </c>
      <c r="J80" s="10">
        <v>17574.48</v>
      </c>
      <c r="K80" s="12">
        <f>IFERROR(salesdata[[#This Row],[S-P2]]/salesdata[[#This Row],[Q-P2]],0)</f>
        <v>6.34</v>
      </c>
      <c r="L80" s="3">
        <v>5371</v>
      </c>
      <c r="M80" s="10">
        <v>29110.82</v>
      </c>
      <c r="N80" s="12">
        <f>IFERROR(salesdata[[#This Row],[S-P3]]/salesdata[[#This Row],[Q-P3]],0)</f>
        <v>5.42</v>
      </c>
      <c r="O80" s="3">
        <v>1819</v>
      </c>
      <c r="P80" s="10">
        <v>12969.47</v>
      </c>
      <c r="Q80" s="12">
        <f>IFERROR(salesdata[[#This Row],[S-P4]]/salesdata[[#This Row],[Q-P4]],0)</f>
        <v>7.13</v>
      </c>
      <c r="R80" s="3">
        <v>12526</v>
      </c>
      <c r="S80" s="10">
        <v>67782.649999999994</v>
      </c>
      <c r="T80" s="1" t="str">
        <f>"Q"&amp;ROUNDUP(salesdata[[#This Row],[Month No.]]/3,0)</f>
        <v>Q3</v>
      </c>
      <c r="U80" s="1" t="str">
        <f>TEXT(salesdata[[#This Row],[Date]],"dddd")</f>
        <v>Tuesday</v>
      </c>
      <c r="V80" s="12">
        <f>IFERROR(salesdata[[#This Row],[Total Revenue]]/salesdata[[#This Row],[Total Units Sold]],0)</f>
        <v>5.4113563787322363</v>
      </c>
      <c r="W80" s="1" t="str">
        <f>INDEX({"Product1","Product2","Product3","Product4"},MATCH(MAX(salesdata[[#This Row],[S-P1]],salesdata[[#This Row],[S-P2]],salesdata[[#This Row],[S-P3]],salesdata[[#This Row],[S-P4]]),CHOOSE({1,2,3,4},salesdata[[#This Row],[S-P1]],salesdata[[#This Row],[S-P2]],salesdata[[#This Row],[S-P3]],salesdata[[#This Row],[S-P4]]),0))</f>
        <v>Product3</v>
      </c>
      <c r="X80" s="1" t="str">
        <f>IF(salesdata[[#This Row],[Total Revenue]]&gt;=70000,"High",IF(salesdata[[#This Row],[Total Revenue]]&gt;=40000,"Medium","Low"))</f>
        <v>Medium</v>
      </c>
      <c r="Y80" s="1" t="str">
        <f>IFERROR(IF(SUMIF(salesdata[Year],salesdata[[#This Row],[Year]],salesdata[Total Revenue])&gt;SUMIF(salesdata[Year],salesdata[[#This Row],[Year]]-1,salesdata[Total Revenue]),"Growth Year","Decline Year"),"")</f>
        <v>Growth Year</v>
      </c>
    </row>
    <row r="81" spans="1:25" x14ac:dyDescent="0.3">
      <c r="A81" s="1">
        <v>80</v>
      </c>
      <c r="B81" s="2">
        <v>40422</v>
      </c>
      <c r="C81" s="1">
        <v>2010</v>
      </c>
      <c r="D81" s="1" t="s">
        <v>22</v>
      </c>
      <c r="E81" s="1">
        <v>9</v>
      </c>
      <c r="F81" s="3">
        <v>3532</v>
      </c>
      <c r="G81" s="10">
        <v>11196.44</v>
      </c>
      <c r="H81" s="12">
        <f>IFERROR(salesdata[[#This Row],[S-P1]]/salesdata[[#This Row],[Q-P1]],0)</f>
        <v>3.17</v>
      </c>
      <c r="I81" s="3">
        <v>2223</v>
      </c>
      <c r="J81" s="10">
        <v>14093.82</v>
      </c>
      <c r="K81" s="12">
        <f>IFERROR(salesdata[[#This Row],[S-P2]]/salesdata[[#This Row],[Q-P2]],0)</f>
        <v>6.34</v>
      </c>
      <c r="L81" s="3">
        <v>5959</v>
      </c>
      <c r="M81" s="10">
        <v>32297.78</v>
      </c>
      <c r="N81" s="12">
        <f>IFERROR(salesdata[[#This Row],[S-P3]]/salesdata[[#This Row],[Q-P3]],0)</f>
        <v>5.42</v>
      </c>
      <c r="O81" s="3">
        <v>519</v>
      </c>
      <c r="P81" s="10">
        <v>3700.47</v>
      </c>
      <c r="Q81" s="12">
        <f>IFERROR(salesdata[[#This Row],[S-P4]]/salesdata[[#This Row],[Q-P4]],0)</f>
        <v>7.13</v>
      </c>
      <c r="R81" s="3">
        <v>12233</v>
      </c>
      <c r="S81" s="10">
        <v>61288.51</v>
      </c>
      <c r="T81" s="1" t="str">
        <f>"Q"&amp;ROUNDUP(salesdata[[#This Row],[Month No.]]/3,0)</f>
        <v>Q3</v>
      </c>
      <c r="U81" s="1" t="str">
        <f>TEXT(salesdata[[#This Row],[Date]],"dddd")</f>
        <v>Wednesday</v>
      </c>
      <c r="V81" s="12">
        <f>IFERROR(salesdata[[#This Row],[Total Revenue]]/salesdata[[#This Row],[Total Units Sold]],0)</f>
        <v>5.0100964603940161</v>
      </c>
      <c r="W81" s="1" t="str">
        <f>INDEX({"Product1","Product2","Product3","Product4"},MATCH(MAX(salesdata[[#This Row],[S-P1]],salesdata[[#This Row],[S-P2]],salesdata[[#This Row],[S-P3]],salesdata[[#This Row],[S-P4]]),CHOOSE({1,2,3,4},salesdata[[#This Row],[S-P1]],salesdata[[#This Row],[S-P2]],salesdata[[#This Row],[S-P3]],salesdata[[#This Row],[S-P4]]),0))</f>
        <v>Product3</v>
      </c>
      <c r="X81" s="1" t="str">
        <f>IF(salesdata[[#This Row],[Total Revenue]]&gt;=70000,"High",IF(salesdata[[#This Row],[Total Revenue]]&gt;=40000,"Medium","Low"))</f>
        <v>Medium</v>
      </c>
      <c r="Y81" s="1" t="str">
        <f>IFERROR(IF(SUMIF(salesdata[Year],salesdata[[#This Row],[Year]],salesdata[Total Revenue])&gt;SUMIF(salesdata[Year],salesdata[[#This Row],[Year]]-1,salesdata[Total Revenue]),"Growth Year","Decline Year"),"")</f>
        <v>Growth Year</v>
      </c>
    </row>
    <row r="82" spans="1:25" x14ac:dyDescent="0.3">
      <c r="A82" s="1">
        <v>81</v>
      </c>
      <c r="B82" s="2">
        <v>40423</v>
      </c>
      <c r="C82" s="1">
        <v>2010</v>
      </c>
      <c r="D82" s="1" t="s">
        <v>22</v>
      </c>
      <c r="E82" s="1">
        <v>9</v>
      </c>
      <c r="F82" s="3">
        <v>519</v>
      </c>
      <c r="G82" s="10">
        <v>1645.23</v>
      </c>
      <c r="H82" s="12">
        <f>IFERROR(salesdata[[#This Row],[S-P1]]/salesdata[[#This Row],[Q-P1]],0)</f>
        <v>3.17</v>
      </c>
      <c r="I82" s="3">
        <v>2119</v>
      </c>
      <c r="J82" s="10">
        <v>13434.46</v>
      </c>
      <c r="K82" s="12">
        <f>IFERROR(salesdata[[#This Row],[S-P2]]/salesdata[[#This Row],[Q-P2]],0)</f>
        <v>6.34</v>
      </c>
      <c r="L82" s="3">
        <v>1349</v>
      </c>
      <c r="M82" s="10">
        <v>7311.58</v>
      </c>
      <c r="N82" s="12">
        <f>IFERROR(salesdata[[#This Row],[S-P3]]/salesdata[[#This Row],[Q-P3]],0)</f>
        <v>5.42</v>
      </c>
      <c r="O82" s="3">
        <v>614</v>
      </c>
      <c r="P82" s="10">
        <v>4377.82</v>
      </c>
      <c r="Q82" s="12">
        <f>IFERROR(salesdata[[#This Row],[S-P4]]/salesdata[[#This Row],[Q-P4]],0)</f>
        <v>7.13</v>
      </c>
      <c r="R82" s="3">
        <v>4601</v>
      </c>
      <c r="S82" s="10">
        <v>26769.09</v>
      </c>
      <c r="T82" s="1" t="str">
        <f>"Q"&amp;ROUNDUP(salesdata[[#This Row],[Month No.]]/3,0)</f>
        <v>Q3</v>
      </c>
      <c r="U82" s="1" t="str">
        <f>TEXT(salesdata[[#This Row],[Date]],"dddd")</f>
        <v>Thursday</v>
      </c>
      <c r="V82" s="12">
        <f>IFERROR(salesdata[[#This Row],[Total Revenue]]/salesdata[[#This Row],[Total Units Sold]],0)</f>
        <v>5.8181025863942626</v>
      </c>
      <c r="W82" s="1" t="str">
        <f>INDEX({"Product1","Product2","Product3","Product4"},MATCH(MAX(salesdata[[#This Row],[S-P1]],salesdata[[#This Row],[S-P2]],salesdata[[#This Row],[S-P3]],salesdata[[#This Row],[S-P4]]),CHOOSE({1,2,3,4},salesdata[[#This Row],[S-P1]],salesdata[[#This Row],[S-P2]],salesdata[[#This Row],[S-P3]],salesdata[[#This Row],[S-P4]]),0))</f>
        <v>Product2</v>
      </c>
      <c r="X82" s="1" t="str">
        <f>IF(salesdata[[#This Row],[Total Revenue]]&gt;=70000,"High",IF(salesdata[[#This Row],[Total Revenue]]&gt;=40000,"Medium","Low"))</f>
        <v>Low</v>
      </c>
      <c r="Y82" s="1" t="str">
        <f>IFERROR(IF(SUMIF(salesdata[Year],salesdata[[#This Row],[Year]],salesdata[Total Revenue])&gt;SUMIF(salesdata[Year],salesdata[[#This Row],[Year]]-1,salesdata[Total Revenue]),"Growth Year","Decline Year"),"")</f>
        <v>Growth Year</v>
      </c>
    </row>
    <row r="83" spans="1:25" x14ac:dyDescent="0.3">
      <c r="A83" s="1">
        <v>82</v>
      </c>
      <c r="B83" s="2">
        <v>40424</v>
      </c>
      <c r="C83" s="1">
        <v>2010</v>
      </c>
      <c r="D83" s="1" t="s">
        <v>22</v>
      </c>
      <c r="E83" s="1">
        <v>9</v>
      </c>
      <c r="F83" s="3">
        <v>2957</v>
      </c>
      <c r="G83" s="10">
        <v>9373.69</v>
      </c>
      <c r="H83" s="12">
        <f>IFERROR(salesdata[[#This Row],[S-P1]]/salesdata[[#This Row],[Q-P1]],0)</f>
        <v>3.1700000000000004</v>
      </c>
      <c r="I83" s="3">
        <v>1896</v>
      </c>
      <c r="J83" s="10">
        <v>12020.64</v>
      </c>
      <c r="K83" s="12">
        <f>IFERROR(salesdata[[#This Row],[S-P2]]/salesdata[[#This Row],[Q-P2]],0)</f>
        <v>6.34</v>
      </c>
      <c r="L83" s="3">
        <v>2583</v>
      </c>
      <c r="M83" s="10">
        <v>13999.86</v>
      </c>
      <c r="N83" s="12">
        <f>IFERROR(salesdata[[#This Row],[S-P3]]/salesdata[[#This Row],[Q-P3]],0)</f>
        <v>5.42</v>
      </c>
      <c r="O83" s="3">
        <v>1034</v>
      </c>
      <c r="P83" s="10">
        <v>7372.42</v>
      </c>
      <c r="Q83" s="12">
        <f>IFERROR(salesdata[[#This Row],[S-P4]]/salesdata[[#This Row],[Q-P4]],0)</f>
        <v>7.13</v>
      </c>
      <c r="R83" s="3">
        <v>8470</v>
      </c>
      <c r="S83" s="10">
        <v>42766.61</v>
      </c>
      <c r="T83" s="1" t="str">
        <f>"Q"&amp;ROUNDUP(salesdata[[#This Row],[Month No.]]/3,0)</f>
        <v>Q3</v>
      </c>
      <c r="U83" s="1" t="str">
        <f>TEXT(salesdata[[#This Row],[Date]],"dddd")</f>
        <v>Friday</v>
      </c>
      <c r="V83" s="12">
        <f>IFERROR(salesdata[[#This Row],[Total Revenue]]/salesdata[[#This Row],[Total Units Sold]],0)</f>
        <v>5.0491865407319949</v>
      </c>
      <c r="W83" s="1" t="str">
        <f>INDEX({"Product1","Product2","Product3","Product4"},MATCH(MAX(salesdata[[#This Row],[S-P1]],salesdata[[#This Row],[S-P2]],salesdata[[#This Row],[S-P3]],salesdata[[#This Row],[S-P4]]),CHOOSE({1,2,3,4},salesdata[[#This Row],[S-P1]],salesdata[[#This Row],[S-P2]],salesdata[[#This Row],[S-P3]],salesdata[[#This Row],[S-P4]]),0))</f>
        <v>Product3</v>
      </c>
      <c r="X83" s="1" t="str">
        <f>IF(salesdata[[#This Row],[Total Revenue]]&gt;=70000,"High",IF(salesdata[[#This Row],[Total Revenue]]&gt;=40000,"Medium","Low"))</f>
        <v>Medium</v>
      </c>
      <c r="Y83" s="1" t="str">
        <f>IFERROR(IF(SUMIF(salesdata[Year],salesdata[[#This Row],[Year]],salesdata[Total Revenue])&gt;SUMIF(salesdata[Year],salesdata[[#This Row],[Year]]-1,salesdata[Total Revenue]),"Growth Year","Decline Year"),"")</f>
        <v>Growth Year</v>
      </c>
    </row>
    <row r="84" spans="1:25" x14ac:dyDescent="0.3">
      <c r="A84" s="1">
        <v>83</v>
      </c>
      <c r="B84" s="2">
        <v>40425</v>
      </c>
      <c r="C84" s="1">
        <v>2010</v>
      </c>
      <c r="D84" s="1" t="s">
        <v>22</v>
      </c>
      <c r="E84" s="1">
        <v>9</v>
      </c>
      <c r="F84" s="3">
        <v>5478</v>
      </c>
      <c r="G84" s="10">
        <v>17365.259999999998</v>
      </c>
      <c r="H84" s="12">
        <f>IFERROR(salesdata[[#This Row],[S-P1]]/salesdata[[#This Row],[Q-P1]],0)</f>
        <v>3.17</v>
      </c>
      <c r="I84" s="3">
        <v>3084</v>
      </c>
      <c r="J84" s="10">
        <v>19552.560000000001</v>
      </c>
      <c r="K84" s="12">
        <f>IFERROR(salesdata[[#This Row],[S-P2]]/salesdata[[#This Row],[Q-P2]],0)</f>
        <v>6.3400000000000007</v>
      </c>
      <c r="L84" s="3">
        <v>5614</v>
      </c>
      <c r="M84" s="10">
        <v>30427.88</v>
      </c>
      <c r="N84" s="12">
        <f>IFERROR(salesdata[[#This Row],[S-P3]]/salesdata[[#This Row],[Q-P3]],0)</f>
        <v>5.42</v>
      </c>
      <c r="O84" s="3">
        <v>717</v>
      </c>
      <c r="P84" s="10">
        <v>5112.21</v>
      </c>
      <c r="Q84" s="12">
        <f>IFERROR(salesdata[[#This Row],[S-P4]]/salesdata[[#This Row],[Q-P4]],0)</f>
        <v>7.13</v>
      </c>
      <c r="R84" s="3">
        <v>14893</v>
      </c>
      <c r="S84" s="10">
        <v>72457.91</v>
      </c>
      <c r="T84" s="1" t="str">
        <f>"Q"&amp;ROUNDUP(salesdata[[#This Row],[Month No.]]/3,0)</f>
        <v>Q3</v>
      </c>
      <c r="U84" s="1" t="str">
        <f>TEXT(salesdata[[#This Row],[Date]],"dddd")</f>
        <v>Saturday</v>
      </c>
      <c r="V84" s="12">
        <f>IFERROR(salesdata[[#This Row],[Total Revenue]]/salesdata[[#This Row],[Total Units Sold]],0)</f>
        <v>4.8652326596387567</v>
      </c>
      <c r="W84" s="1" t="str">
        <f>INDEX({"Product1","Product2","Product3","Product4"},MATCH(MAX(salesdata[[#This Row],[S-P1]],salesdata[[#This Row],[S-P2]],salesdata[[#This Row],[S-P3]],salesdata[[#This Row],[S-P4]]),CHOOSE({1,2,3,4},salesdata[[#This Row],[S-P1]],salesdata[[#This Row],[S-P2]],salesdata[[#This Row],[S-P3]],salesdata[[#This Row],[S-P4]]),0))</f>
        <v>Product3</v>
      </c>
      <c r="X84" s="1" t="str">
        <f>IF(salesdata[[#This Row],[Total Revenue]]&gt;=70000,"High",IF(salesdata[[#This Row],[Total Revenue]]&gt;=40000,"Medium","Low"))</f>
        <v>High</v>
      </c>
      <c r="Y84" s="1" t="str">
        <f>IFERROR(IF(SUMIF(salesdata[Year],salesdata[[#This Row],[Year]],salesdata[Total Revenue])&gt;SUMIF(salesdata[Year],salesdata[[#This Row],[Year]]-1,salesdata[Total Revenue]),"Growth Year","Decline Year"),"")</f>
        <v>Growth Year</v>
      </c>
    </row>
    <row r="85" spans="1:25" x14ac:dyDescent="0.3">
      <c r="A85" s="1">
        <v>84</v>
      </c>
      <c r="B85" s="2">
        <v>40426</v>
      </c>
      <c r="C85" s="1">
        <v>2010</v>
      </c>
      <c r="D85" s="1" t="s">
        <v>22</v>
      </c>
      <c r="E85" s="1">
        <v>9</v>
      </c>
      <c r="F85" s="3">
        <v>5010</v>
      </c>
      <c r="G85" s="10">
        <v>15881.7</v>
      </c>
      <c r="H85" s="12">
        <f>IFERROR(salesdata[[#This Row],[S-P1]]/salesdata[[#This Row],[Q-P1]],0)</f>
        <v>3.17</v>
      </c>
      <c r="I85" s="3">
        <v>2834</v>
      </c>
      <c r="J85" s="10">
        <v>17967.560000000001</v>
      </c>
      <c r="K85" s="12">
        <f>IFERROR(salesdata[[#This Row],[S-P2]]/salesdata[[#This Row],[Q-P2]],0)</f>
        <v>6.3400000000000007</v>
      </c>
      <c r="L85" s="3">
        <v>359</v>
      </c>
      <c r="M85" s="10">
        <v>1945.78</v>
      </c>
      <c r="N85" s="12">
        <f>IFERROR(salesdata[[#This Row],[S-P3]]/salesdata[[#This Row],[Q-P3]],0)</f>
        <v>5.42</v>
      </c>
      <c r="O85" s="3">
        <v>1417</v>
      </c>
      <c r="P85" s="10">
        <v>10103.209999999999</v>
      </c>
      <c r="Q85" s="12">
        <f>IFERROR(salesdata[[#This Row],[S-P4]]/salesdata[[#This Row],[Q-P4]],0)</f>
        <v>7.129999999999999</v>
      </c>
      <c r="R85" s="3">
        <v>9620</v>
      </c>
      <c r="S85" s="10">
        <v>45898.25</v>
      </c>
      <c r="T85" s="1" t="str">
        <f>"Q"&amp;ROUNDUP(salesdata[[#This Row],[Month No.]]/3,0)</f>
        <v>Q3</v>
      </c>
      <c r="U85" s="1" t="str">
        <f>TEXT(salesdata[[#This Row],[Date]],"dddd")</f>
        <v>Sunday</v>
      </c>
      <c r="V85" s="12">
        <f>IFERROR(salesdata[[#This Row],[Total Revenue]]/salesdata[[#This Row],[Total Units Sold]],0)</f>
        <v>4.7711278586278585</v>
      </c>
      <c r="W85" s="1" t="str">
        <f>INDEX({"Product1","Product2","Product3","Product4"},MATCH(MAX(salesdata[[#This Row],[S-P1]],salesdata[[#This Row],[S-P2]],salesdata[[#This Row],[S-P3]],salesdata[[#This Row],[S-P4]]),CHOOSE({1,2,3,4},salesdata[[#This Row],[S-P1]],salesdata[[#This Row],[S-P2]],salesdata[[#This Row],[S-P3]],salesdata[[#This Row],[S-P4]]),0))</f>
        <v>Product2</v>
      </c>
      <c r="X85" s="1" t="str">
        <f>IF(salesdata[[#This Row],[Total Revenue]]&gt;=70000,"High",IF(salesdata[[#This Row],[Total Revenue]]&gt;=40000,"Medium","Low"))</f>
        <v>Medium</v>
      </c>
      <c r="Y85" s="1" t="str">
        <f>IFERROR(IF(SUMIF(salesdata[Year],salesdata[[#This Row],[Year]],salesdata[Total Revenue])&gt;SUMIF(salesdata[Year],salesdata[[#This Row],[Year]]-1,salesdata[Total Revenue]),"Growth Year","Decline Year"),"")</f>
        <v>Growth Year</v>
      </c>
    </row>
    <row r="86" spans="1:25" x14ac:dyDescent="0.3">
      <c r="A86" s="1">
        <v>85</v>
      </c>
      <c r="B86" s="2">
        <v>40427</v>
      </c>
      <c r="C86" s="1">
        <v>2010</v>
      </c>
      <c r="D86" s="1" t="s">
        <v>22</v>
      </c>
      <c r="E86" s="1">
        <v>9</v>
      </c>
      <c r="F86" s="3">
        <v>3027</v>
      </c>
      <c r="G86" s="10">
        <v>9595.59</v>
      </c>
      <c r="H86" s="12">
        <f>IFERROR(salesdata[[#This Row],[S-P1]]/salesdata[[#This Row],[Q-P1]],0)</f>
        <v>3.17</v>
      </c>
      <c r="I86" s="3">
        <v>2584</v>
      </c>
      <c r="J86" s="10">
        <v>16382.56</v>
      </c>
      <c r="K86" s="12">
        <f>IFERROR(salesdata[[#This Row],[S-P2]]/salesdata[[#This Row],[Q-P2]],0)</f>
        <v>6.34</v>
      </c>
      <c r="L86" s="3">
        <v>4244</v>
      </c>
      <c r="M86" s="10">
        <v>23002.48</v>
      </c>
      <c r="N86" s="12">
        <f>IFERROR(salesdata[[#This Row],[S-P3]]/salesdata[[#This Row],[Q-P3]],0)</f>
        <v>5.42</v>
      </c>
      <c r="O86" s="3">
        <v>1390</v>
      </c>
      <c r="P86" s="10">
        <v>9910.7000000000007</v>
      </c>
      <c r="Q86" s="12">
        <f>IFERROR(salesdata[[#This Row],[S-P4]]/salesdata[[#This Row],[Q-P4]],0)</f>
        <v>7.1300000000000008</v>
      </c>
      <c r="R86" s="3">
        <v>11245</v>
      </c>
      <c r="S86" s="10">
        <v>58891.33</v>
      </c>
      <c r="T86" s="1" t="str">
        <f>"Q"&amp;ROUNDUP(salesdata[[#This Row],[Month No.]]/3,0)</f>
        <v>Q3</v>
      </c>
      <c r="U86" s="1" t="str">
        <f>TEXT(salesdata[[#This Row],[Date]],"dddd")</f>
        <v>Monday</v>
      </c>
      <c r="V86" s="12">
        <f>IFERROR(salesdata[[#This Row],[Total Revenue]]/salesdata[[#This Row],[Total Units Sold]],0)</f>
        <v>5.2371124944419742</v>
      </c>
      <c r="W86" s="1" t="str">
        <f>INDEX({"Product1","Product2","Product3","Product4"},MATCH(MAX(salesdata[[#This Row],[S-P1]],salesdata[[#This Row],[S-P2]],salesdata[[#This Row],[S-P3]],salesdata[[#This Row],[S-P4]]),CHOOSE({1,2,3,4},salesdata[[#This Row],[S-P1]],salesdata[[#This Row],[S-P2]],salesdata[[#This Row],[S-P3]],salesdata[[#This Row],[S-P4]]),0))</f>
        <v>Product3</v>
      </c>
      <c r="X86" s="1" t="str">
        <f>IF(salesdata[[#This Row],[Total Revenue]]&gt;=70000,"High",IF(salesdata[[#This Row],[Total Revenue]]&gt;=40000,"Medium","Low"))</f>
        <v>Medium</v>
      </c>
      <c r="Y86" s="1" t="str">
        <f>IFERROR(IF(SUMIF(salesdata[Year],salesdata[[#This Row],[Year]],salesdata[Total Revenue])&gt;SUMIF(salesdata[Year],salesdata[[#This Row],[Year]]-1,salesdata[Total Revenue]),"Growth Year","Decline Year"),"")</f>
        <v>Growth Year</v>
      </c>
    </row>
    <row r="87" spans="1:25" x14ac:dyDescent="0.3">
      <c r="A87" s="1">
        <v>86</v>
      </c>
      <c r="B87" s="2">
        <v>40428</v>
      </c>
      <c r="C87" s="1">
        <v>2010</v>
      </c>
      <c r="D87" s="1" t="s">
        <v>22</v>
      </c>
      <c r="E87" s="1">
        <v>9</v>
      </c>
      <c r="F87" s="3">
        <v>867</v>
      </c>
      <c r="G87" s="10">
        <v>2748.39</v>
      </c>
      <c r="H87" s="12">
        <f>IFERROR(salesdata[[#This Row],[S-P1]]/salesdata[[#This Row],[Q-P1]],0)</f>
        <v>3.17</v>
      </c>
      <c r="I87" s="3">
        <v>2795</v>
      </c>
      <c r="J87" s="10">
        <v>17720.3</v>
      </c>
      <c r="K87" s="12">
        <f>IFERROR(salesdata[[#This Row],[S-P2]]/salesdata[[#This Row],[Q-P2]],0)</f>
        <v>6.34</v>
      </c>
      <c r="L87" s="3">
        <v>5645</v>
      </c>
      <c r="M87" s="10">
        <v>30595.9</v>
      </c>
      <c r="N87" s="12">
        <f>IFERROR(salesdata[[#This Row],[S-P3]]/salesdata[[#This Row],[Q-P3]],0)</f>
        <v>5.42</v>
      </c>
      <c r="O87" s="3">
        <v>1641</v>
      </c>
      <c r="P87" s="10">
        <v>11700.33</v>
      </c>
      <c r="Q87" s="12">
        <f>IFERROR(salesdata[[#This Row],[S-P4]]/salesdata[[#This Row],[Q-P4]],0)</f>
        <v>7.13</v>
      </c>
      <c r="R87" s="3">
        <v>10948</v>
      </c>
      <c r="S87" s="10">
        <v>62764.92</v>
      </c>
      <c r="T87" s="1" t="str">
        <f>"Q"&amp;ROUNDUP(salesdata[[#This Row],[Month No.]]/3,0)</f>
        <v>Q3</v>
      </c>
      <c r="U87" s="1" t="str">
        <f>TEXT(salesdata[[#This Row],[Date]],"dddd")</f>
        <v>Tuesday</v>
      </c>
      <c r="V87" s="12">
        <f>IFERROR(salesdata[[#This Row],[Total Revenue]]/salesdata[[#This Row],[Total Units Sold]],0)</f>
        <v>5.7330032882718305</v>
      </c>
      <c r="W87" s="1" t="str">
        <f>INDEX({"Product1","Product2","Product3","Product4"},MATCH(MAX(salesdata[[#This Row],[S-P1]],salesdata[[#This Row],[S-P2]],salesdata[[#This Row],[S-P3]],salesdata[[#This Row],[S-P4]]),CHOOSE({1,2,3,4},salesdata[[#This Row],[S-P1]],salesdata[[#This Row],[S-P2]],salesdata[[#This Row],[S-P3]],salesdata[[#This Row],[S-P4]]),0))</f>
        <v>Product3</v>
      </c>
      <c r="X87" s="1" t="str">
        <f>IF(salesdata[[#This Row],[Total Revenue]]&gt;=70000,"High",IF(salesdata[[#This Row],[Total Revenue]]&gt;=40000,"Medium","Low"))</f>
        <v>Medium</v>
      </c>
      <c r="Y87" s="1" t="str">
        <f>IFERROR(IF(SUMIF(salesdata[Year],salesdata[[#This Row],[Year]],salesdata[Total Revenue])&gt;SUMIF(salesdata[Year],salesdata[[#This Row],[Year]]-1,salesdata[Total Revenue]),"Growth Year","Decline Year"),"")</f>
        <v>Growth Year</v>
      </c>
    </row>
    <row r="88" spans="1:25" x14ac:dyDescent="0.3">
      <c r="A88" s="1">
        <v>87</v>
      </c>
      <c r="B88" s="2">
        <v>40429</v>
      </c>
      <c r="C88" s="1">
        <v>2010</v>
      </c>
      <c r="D88" s="1" t="s">
        <v>22</v>
      </c>
      <c r="E88" s="1">
        <v>9</v>
      </c>
      <c r="F88" s="3">
        <v>4198</v>
      </c>
      <c r="G88" s="10">
        <v>13307.66</v>
      </c>
      <c r="H88" s="12">
        <f>IFERROR(salesdata[[#This Row],[S-P1]]/salesdata[[#This Row],[Q-P1]],0)</f>
        <v>3.17</v>
      </c>
      <c r="I88" s="3">
        <v>2352</v>
      </c>
      <c r="J88" s="10">
        <v>14911.68</v>
      </c>
      <c r="K88" s="12">
        <f>IFERROR(salesdata[[#This Row],[S-P2]]/salesdata[[#This Row],[Q-P2]],0)</f>
        <v>6.34</v>
      </c>
      <c r="L88" s="3">
        <v>2762</v>
      </c>
      <c r="M88" s="10">
        <v>14970.04</v>
      </c>
      <c r="N88" s="12">
        <f>IFERROR(salesdata[[#This Row],[S-P3]]/salesdata[[#This Row],[Q-P3]],0)</f>
        <v>5.42</v>
      </c>
      <c r="O88" s="3">
        <v>366</v>
      </c>
      <c r="P88" s="10">
        <v>2609.58</v>
      </c>
      <c r="Q88" s="12">
        <f>IFERROR(salesdata[[#This Row],[S-P4]]/salesdata[[#This Row],[Q-P4]],0)</f>
        <v>7.13</v>
      </c>
      <c r="R88" s="3">
        <v>9678</v>
      </c>
      <c r="S88" s="10">
        <v>45798.96</v>
      </c>
      <c r="T88" s="1" t="str">
        <f>"Q"&amp;ROUNDUP(salesdata[[#This Row],[Month No.]]/3,0)</f>
        <v>Q3</v>
      </c>
      <c r="U88" s="1" t="str">
        <f>TEXT(salesdata[[#This Row],[Date]],"dddd")</f>
        <v>Wednesday</v>
      </c>
      <c r="V88" s="12">
        <f>IFERROR(salesdata[[#This Row],[Total Revenue]]/salesdata[[#This Row],[Total Units Sold]],0)</f>
        <v>4.7322752634841905</v>
      </c>
      <c r="W88" s="1" t="str">
        <f>INDEX({"Product1","Product2","Product3","Product4"},MATCH(MAX(salesdata[[#This Row],[S-P1]],salesdata[[#This Row],[S-P2]],salesdata[[#This Row],[S-P3]],salesdata[[#This Row],[S-P4]]),CHOOSE({1,2,3,4},salesdata[[#This Row],[S-P1]],salesdata[[#This Row],[S-P2]],salesdata[[#This Row],[S-P3]],salesdata[[#This Row],[S-P4]]),0))</f>
        <v>Product3</v>
      </c>
      <c r="X88" s="1" t="str">
        <f>IF(salesdata[[#This Row],[Total Revenue]]&gt;=70000,"High",IF(salesdata[[#This Row],[Total Revenue]]&gt;=40000,"Medium","Low"))</f>
        <v>Medium</v>
      </c>
      <c r="Y88" s="1" t="str">
        <f>IFERROR(IF(SUMIF(salesdata[Year],salesdata[[#This Row],[Year]],salesdata[Total Revenue])&gt;SUMIF(salesdata[Year],salesdata[[#This Row],[Year]]-1,salesdata[Total Revenue]),"Growth Year","Decline Year"),"")</f>
        <v>Growth Year</v>
      </c>
    </row>
    <row r="89" spans="1:25" x14ac:dyDescent="0.3">
      <c r="A89" s="1">
        <v>88</v>
      </c>
      <c r="B89" s="2">
        <v>40430</v>
      </c>
      <c r="C89" s="1">
        <v>2010</v>
      </c>
      <c r="D89" s="1" t="s">
        <v>22</v>
      </c>
      <c r="E89" s="1">
        <v>9</v>
      </c>
      <c r="F89" s="3">
        <v>2107</v>
      </c>
      <c r="G89" s="10">
        <v>6679.19</v>
      </c>
      <c r="H89" s="12">
        <f>IFERROR(salesdata[[#This Row],[S-P1]]/salesdata[[#This Row],[Q-P1]],0)</f>
        <v>3.17</v>
      </c>
      <c r="I89" s="3">
        <v>3004</v>
      </c>
      <c r="J89" s="10">
        <v>19045.36</v>
      </c>
      <c r="K89" s="12">
        <f>IFERROR(salesdata[[#This Row],[S-P2]]/salesdata[[#This Row],[Q-P2]],0)</f>
        <v>6.34</v>
      </c>
      <c r="L89" s="3">
        <v>5320</v>
      </c>
      <c r="M89" s="10">
        <v>28834.400000000001</v>
      </c>
      <c r="N89" s="12">
        <f>IFERROR(salesdata[[#This Row],[S-P3]]/salesdata[[#This Row],[Q-P3]],0)</f>
        <v>5.42</v>
      </c>
      <c r="O89" s="3">
        <v>1756</v>
      </c>
      <c r="P89" s="10">
        <v>12520.28</v>
      </c>
      <c r="Q89" s="12">
        <f>IFERROR(salesdata[[#This Row],[S-P4]]/salesdata[[#This Row],[Q-P4]],0)</f>
        <v>7.1300000000000008</v>
      </c>
      <c r="R89" s="3">
        <v>12187</v>
      </c>
      <c r="S89" s="10">
        <v>67079.23</v>
      </c>
      <c r="T89" s="1" t="str">
        <f>"Q"&amp;ROUNDUP(salesdata[[#This Row],[Month No.]]/3,0)</f>
        <v>Q3</v>
      </c>
      <c r="U89" s="1" t="str">
        <f>TEXT(salesdata[[#This Row],[Date]],"dddd")</f>
        <v>Thursday</v>
      </c>
      <c r="V89" s="12">
        <f>IFERROR(salesdata[[#This Row],[Total Revenue]]/salesdata[[#This Row],[Total Units Sold]],0)</f>
        <v>5.5041626323131201</v>
      </c>
      <c r="W89" s="1" t="str">
        <f>INDEX({"Product1","Product2","Product3","Product4"},MATCH(MAX(salesdata[[#This Row],[S-P1]],salesdata[[#This Row],[S-P2]],salesdata[[#This Row],[S-P3]],salesdata[[#This Row],[S-P4]]),CHOOSE({1,2,3,4},salesdata[[#This Row],[S-P1]],salesdata[[#This Row],[S-P2]],salesdata[[#This Row],[S-P3]],salesdata[[#This Row],[S-P4]]),0))</f>
        <v>Product3</v>
      </c>
      <c r="X89" s="1" t="str">
        <f>IF(salesdata[[#This Row],[Total Revenue]]&gt;=70000,"High",IF(salesdata[[#This Row],[Total Revenue]]&gt;=40000,"Medium","Low"))</f>
        <v>Medium</v>
      </c>
      <c r="Y89" s="1" t="str">
        <f>IFERROR(IF(SUMIF(salesdata[Year],salesdata[[#This Row],[Year]],salesdata[Total Revenue])&gt;SUMIF(salesdata[Year],salesdata[[#This Row],[Year]]-1,salesdata[Total Revenue]),"Growth Year","Decline Year"),"")</f>
        <v>Growth Year</v>
      </c>
    </row>
    <row r="90" spans="1:25" x14ac:dyDescent="0.3">
      <c r="A90" s="1">
        <v>89</v>
      </c>
      <c r="B90" s="2">
        <v>40431</v>
      </c>
      <c r="C90" s="1">
        <v>2010</v>
      </c>
      <c r="D90" s="1" t="s">
        <v>22</v>
      </c>
      <c r="E90" s="1">
        <v>9</v>
      </c>
      <c r="F90" s="3">
        <v>3807</v>
      </c>
      <c r="G90" s="10">
        <v>12068.19</v>
      </c>
      <c r="H90" s="12">
        <f>IFERROR(salesdata[[#This Row],[S-P1]]/salesdata[[#This Row],[Q-P1]],0)</f>
        <v>3.17</v>
      </c>
      <c r="I90" s="3">
        <v>575</v>
      </c>
      <c r="J90" s="10">
        <v>3645.5</v>
      </c>
      <c r="K90" s="12">
        <f>IFERROR(salesdata[[#This Row],[S-P2]]/salesdata[[#This Row],[Q-P2]],0)</f>
        <v>6.34</v>
      </c>
      <c r="L90" s="3">
        <v>3085</v>
      </c>
      <c r="M90" s="10">
        <v>16720.7</v>
      </c>
      <c r="N90" s="12">
        <f>IFERROR(salesdata[[#This Row],[S-P3]]/salesdata[[#This Row],[Q-P3]],0)</f>
        <v>5.42</v>
      </c>
      <c r="O90" s="3">
        <v>1498</v>
      </c>
      <c r="P90" s="10">
        <v>10680.74</v>
      </c>
      <c r="Q90" s="12">
        <f>IFERROR(salesdata[[#This Row],[S-P4]]/salesdata[[#This Row],[Q-P4]],0)</f>
        <v>7.13</v>
      </c>
      <c r="R90" s="3">
        <v>8965</v>
      </c>
      <c r="S90" s="10">
        <v>43115.13</v>
      </c>
      <c r="T90" s="1" t="str">
        <f>"Q"&amp;ROUNDUP(salesdata[[#This Row],[Month No.]]/3,0)</f>
        <v>Q3</v>
      </c>
      <c r="U90" s="1" t="str">
        <f>TEXT(salesdata[[#This Row],[Date]],"dddd")</f>
        <v>Friday</v>
      </c>
      <c r="V90" s="12">
        <f>IFERROR(salesdata[[#This Row],[Total Revenue]]/salesdata[[#This Row],[Total Units Sold]],0)</f>
        <v>4.8092727272727274</v>
      </c>
      <c r="W90" s="1" t="str">
        <f>INDEX({"Product1","Product2","Product3","Product4"},MATCH(MAX(salesdata[[#This Row],[S-P1]],salesdata[[#This Row],[S-P2]],salesdata[[#This Row],[S-P3]],salesdata[[#This Row],[S-P4]]),CHOOSE({1,2,3,4},salesdata[[#This Row],[S-P1]],salesdata[[#This Row],[S-P2]],salesdata[[#This Row],[S-P3]],salesdata[[#This Row],[S-P4]]),0))</f>
        <v>Product3</v>
      </c>
      <c r="X90" s="1" t="str">
        <f>IF(salesdata[[#This Row],[Total Revenue]]&gt;=70000,"High",IF(salesdata[[#This Row],[Total Revenue]]&gt;=40000,"Medium","Low"))</f>
        <v>Medium</v>
      </c>
      <c r="Y90" s="1" t="str">
        <f>IFERROR(IF(SUMIF(salesdata[Year],salesdata[[#This Row],[Year]],salesdata[Total Revenue])&gt;SUMIF(salesdata[Year],salesdata[[#This Row],[Year]]-1,salesdata[Total Revenue]),"Growth Year","Decline Year"),"")</f>
        <v>Growth Year</v>
      </c>
    </row>
    <row r="91" spans="1:25" x14ac:dyDescent="0.3">
      <c r="A91" s="1">
        <v>90</v>
      </c>
      <c r="B91" s="2">
        <v>40432</v>
      </c>
      <c r="C91" s="1">
        <v>2010</v>
      </c>
      <c r="D91" s="1" t="s">
        <v>22</v>
      </c>
      <c r="E91" s="1">
        <v>9</v>
      </c>
      <c r="F91" s="3">
        <v>1949</v>
      </c>
      <c r="G91" s="10">
        <v>6178.33</v>
      </c>
      <c r="H91" s="12">
        <f>IFERROR(salesdata[[#This Row],[S-P1]]/salesdata[[#This Row],[Q-P1]],0)</f>
        <v>3.17</v>
      </c>
      <c r="I91" s="3">
        <v>1978</v>
      </c>
      <c r="J91" s="10">
        <v>12540.52</v>
      </c>
      <c r="K91" s="12">
        <f>IFERROR(salesdata[[#This Row],[S-P2]]/salesdata[[#This Row],[Q-P2]],0)</f>
        <v>6.34</v>
      </c>
      <c r="L91" s="3">
        <v>4159</v>
      </c>
      <c r="M91" s="10">
        <v>22541.78</v>
      </c>
      <c r="N91" s="12">
        <f>IFERROR(salesdata[[#This Row],[S-P3]]/salesdata[[#This Row],[Q-P3]],0)</f>
        <v>5.42</v>
      </c>
      <c r="O91" s="3">
        <v>950</v>
      </c>
      <c r="P91" s="10">
        <v>6773.5</v>
      </c>
      <c r="Q91" s="12">
        <f>IFERROR(salesdata[[#This Row],[S-P4]]/salesdata[[#This Row],[Q-P4]],0)</f>
        <v>7.13</v>
      </c>
      <c r="R91" s="3">
        <v>9036</v>
      </c>
      <c r="S91" s="10">
        <v>48034.13</v>
      </c>
      <c r="T91" s="1" t="str">
        <f>"Q"&amp;ROUNDUP(salesdata[[#This Row],[Month No.]]/3,0)</f>
        <v>Q3</v>
      </c>
      <c r="U91" s="1" t="str">
        <f>TEXT(salesdata[[#This Row],[Date]],"dddd")</f>
        <v>Saturday</v>
      </c>
      <c r="V91" s="12">
        <f>IFERROR(salesdata[[#This Row],[Total Revenue]]/salesdata[[#This Row],[Total Units Sold]],0)</f>
        <v>5.3158621071270469</v>
      </c>
      <c r="W91" s="1" t="str">
        <f>INDEX({"Product1","Product2","Product3","Product4"},MATCH(MAX(salesdata[[#This Row],[S-P1]],salesdata[[#This Row],[S-P2]],salesdata[[#This Row],[S-P3]],salesdata[[#This Row],[S-P4]]),CHOOSE({1,2,3,4},salesdata[[#This Row],[S-P1]],salesdata[[#This Row],[S-P2]],salesdata[[#This Row],[S-P3]],salesdata[[#This Row],[S-P4]]),0))</f>
        <v>Product3</v>
      </c>
      <c r="X91" s="1" t="str">
        <f>IF(salesdata[[#This Row],[Total Revenue]]&gt;=70000,"High",IF(salesdata[[#This Row],[Total Revenue]]&gt;=40000,"Medium","Low"))</f>
        <v>Medium</v>
      </c>
      <c r="Y91" s="1" t="str">
        <f>IFERROR(IF(SUMIF(salesdata[Year],salesdata[[#This Row],[Year]],salesdata[Total Revenue])&gt;SUMIF(salesdata[Year],salesdata[[#This Row],[Year]]-1,salesdata[Total Revenue]),"Growth Year","Decline Year"),"")</f>
        <v>Growth Year</v>
      </c>
    </row>
    <row r="92" spans="1:25" x14ac:dyDescent="0.3">
      <c r="A92" s="1">
        <v>91</v>
      </c>
      <c r="B92" s="2">
        <v>40433</v>
      </c>
      <c r="C92" s="1">
        <v>2010</v>
      </c>
      <c r="D92" s="1" t="s">
        <v>22</v>
      </c>
      <c r="E92" s="1">
        <v>9</v>
      </c>
      <c r="F92" s="3">
        <v>2923</v>
      </c>
      <c r="G92" s="10">
        <v>9265.91</v>
      </c>
      <c r="H92" s="12">
        <f>IFERROR(salesdata[[#This Row],[S-P1]]/salesdata[[#This Row],[Q-P1]],0)</f>
        <v>3.17</v>
      </c>
      <c r="I92" s="3">
        <v>2974</v>
      </c>
      <c r="J92" s="10">
        <v>18855.16</v>
      </c>
      <c r="K92" s="12">
        <f>IFERROR(salesdata[[#This Row],[S-P2]]/salesdata[[#This Row],[Q-P2]],0)</f>
        <v>6.34</v>
      </c>
      <c r="L92" s="3">
        <v>784</v>
      </c>
      <c r="M92" s="10">
        <v>4249.28</v>
      </c>
      <c r="N92" s="12">
        <f>IFERROR(salesdata[[#This Row],[S-P3]]/salesdata[[#This Row],[Q-P3]],0)</f>
        <v>5.42</v>
      </c>
      <c r="O92" s="3">
        <v>976</v>
      </c>
      <c r="P92" s="10">
        <v>6958.88</v>
      </c>
      <c r="Q92" s="12">
        <f>IFERROR(salesdata[[#This Row],[S-P4]]/salesdata[[#This Row],[Q-P4]],0)</f>
        <v>7.13</v>
      </c>
      <c r="R92" s="3">
        <v>7657</v>
      </c>
      <c r="S92" s="10">
        <v>39329.230000000003</v>
      </c>
      <c r="T92" s="1" t="str">
        <f>"Q"&amp;ROUNDUP(salesdata[[#This Row],[Month No.]]/3,0)</f>
        <v>Q3</v>
      </c>
      <c r="U92" s="1" t="str">
        <f>TEXT(salesdata[[#This Row],[Date]],"dddd")</f>
        <v>Sunday</v>
      </c>
      <c r="V92" s="12">
        <f>IFERROR(salesdata[[#This Row],[Total Revenue]]/salesdata[[#This Row],[Total Units Sold]],0)</f>
        <v>5.1363758652213667</v>
      </c>
      <c r="W92" s="1" t="str">
        <f>INDEX({"Product1","Product2","Product3","Product4"},MATCH(MAX(salesdata[[#This Row],[S-P1]],salesdata[[#This Row],[S-P2]],salesdata[[#This Row],[S-P3]],salesdata[[#This Row],[S-P4]]),CHOOSE({1,2,3,4},salesdata[[#This Row],[S-P1]],salesdata[[#This Row],[S-P2]],salesdata[[#This Row],[S-P3]],salesdata[[#This Row],[S-P4]]),0))</f>
        <v>Product2</v>
      </c>
      <c r="X92" s="1" t="str">
        <f>IF(salesdata[[#This Row],[Total Revenue]]&gt;=70000,"High",IF(salesdata[[#This Row],[Total Revenue]]&gt;=40000,"Medium","Low"))</f>
        <v>Low</v>
      </c>
      <c r="Y92" s="1" t="str">
        <f>IFERROR(IF(SUMIF(salesdata[Year],salesdata[[#This Row],[Year]],salesdata[Total Revenue])&gt;SUMIF(salesdata[Year],salesdata[[#This Row],[Year]]-1,salesdata[Total Revenue]),"Growth Year","Decline Year"),"")</f>
        <v>Growth Year</v>
      </c>
    </row>
    <row r="93" spans="1:25" x14ac:dyDescent="0.3">
      <c r="A93" s="1">
        <v>92</v>
      </c>
      <c r="B93" s="2">
        <v>40434</v>
      </c>
      <c r="C93" s="1">
        <v>2010</v>
      </c>
      <c r="D93" s="1" t="s">
        <v>22</v>
      </c>
      <c r="E93" s="1">
        <v>9</v>
      </c>
      <c r="F93" s="3">
        <v>2111</v>
      </c>
      <c r="G93" s="10">
        <v>6691.87</v>
      </c>
      <c r="H93" s="12">
        <f>IFERROR(salesdata[[#This Row],[S-P1]]/salesdata[[#This Row],[Q-P1]],0)</f>
        <v>3.17</v>
      </c>
      <c r="I93" s="3">
        <v>1739</v>
      </c>
      <c r="J93" s="10">
        <v>11025.26</v>
      </c>
      <c r="K93" s="12">
        <f>IFERROR(salesdata[[#This Row],[S-P2]]/salesdata[[#This Row],[Q-P2]],0)</f>
        <v>6.34</v>
      </c>
      <c r="L93" s="3">
        <v>1049</v>
      </c>
      <c r="M93" s="10">
        <v>5685.58</v>
      </c>
      <c r="N93" s="12">
        <f>IFERROR(salesdata[[#This Row],[S-P3]]/salesdata[[#This Row],[Q-P3]],0)</f>
        <v>5.42</v>
      </c>
      <c r="O93" s="3">
        <v>1535</v>
      </c>
      <c r="P93" s="10">
        <v>10944.55</v>
      </c>
      <c r="Q93" s="12">
        <f>IFERROR(salesdata[[#This Row],[S-P4]]/salesdata[[#This Row],[Q-P4]],0)</f>
        <v>7.13</v>
      </c>
      <c r="R93" s="3">
        <v>6434</v>
      </c>
      <c r="S93" s="10">
        <v>34347.26</v>
      </c>
      <c r="T93" s="1" t="str">
        <f>"Q"&amp;ROUNDUP(salesdata[[#This Row],[Month No.]]/3,0)</f>
        <v>Q3</v>
      </c>
      <c r="U93" s="1" t="str">
        <f>TEXT(salesdata[[#This Row],[Date]],"dddd")</f>
        <v>Monday</v>
      </c>
      <c r="V93" s="12">
        <f>IFERROR(salesdata[[#This Row],[Total Revenue]]/salesdata[[#This Row],[Total Units Sold]],0)</f>
        <v>5.3383991296238733</v>
      </c>
      <c r="W93" s="1" t="str">
        <f>INDEX({"Product1","Product2","Product3","Product4"},MATCH(MAX(salesdata[[#This Row],[S-P1]],salesdata[[#This Row],[S-P2]],salesdata[[#This Row],[S-P3]],salesdata[[#This Row],[S-P4]]),CHOOSE({1,2,3,4},salesdata[[#This Row],[S-P1]],salesdata[[#This Row],[S-P2]],salesdata[[#This Row],[S-P3]],salesdata[[#This Row],[S-P4]]),0))</f>
        <v>Product2</v>
      </c>
      <c r="X93" s="1" t="str">
        <f>IF(salesdata[[#This Row],[Total Revenue]]&gt;=70000,"High",IF(salesdata[[#This Row],[Total Revenue]]&gt;=40000,"Medium","Low"))</f>
        <v>Low</v>
      </c>
      <c r="Y93" s="1" t="str">
        <f>IFERROR(IF(SUMIF(salesdata[Year],salesdata[[#This Row],[Year]],salesdata[Total Revenue])&gt;SUMIF(salesdata[Year],salesdata[[#This Row],[Year]]-1,salesdata[Total Revenue]),"Growth Year","Decline Year"),"")</f>
        <v>Growth Year</v>
      </c>
    </row>
    <row r="94" spans="1:25" x14ac:dyDescent="0.3">
      <c r="A94" s="1">
        <v>93</v>
      </c>
      <c r="B94" s="2">
        <v>40435</v>
      </c>
      <c r="C94" s="1">
        <v>2010</v>
      </c>
      <c r="D94" s="1" t="s">
        <v>22</v>
      </c>
      <c r="E94" s="1">
        <v>9</v>
      </c>
      <c r="F94" s="3">
        <v>3179</v>
      </c>
      <c r="G94" s="10">
        <v>10077.43</v>
      </c>
      <c r="H94" s="12">
        <f>IFERROR(salesdata[[#This Row],[S-P1]]/salesdata[[#This Row],[Q-P1]],0)</f>
        <v>3.17</v>
      </c>
      <c r="I94" s="3">
        <v>3646</v>
      </c>
      <c r="J94" s="10">
        <v>23115.64</v>
      </c>
      <c r="K94" s="12">
        <f>IFERROR(salesdata[[#This Row],[S-P2]]/salesdata[[#This Row],[Q-P2]],0)</f>
        <v>6.34</v>
      </c>
      <c r="L94" s="3">
        <v>4008</v>
      </c>
      <c r="M94" s="10">
        <v>21723.360000000001</v>
      </c>
      <c r="N94" s="12">
        <f>IFERROR(salesdata[[#This Row],[S-P3]]/salesdata[[#This Row],[Q-P3]],0)</f>
        <v>5.42</v>
      </c>
      <c r="O94" s="3">
        <v>1088</v>
      </c>
      <c r="P94" s="10">
        <v>7757.44</v>
      </c>
      <c r="Q94" s="12">
        <f>IFERROR(salesdata[[#This Row],[S-P4]]/salesdata[[#This Row],[Q-P4]],0)</f>
        <v>7.13</v>
      </c>
      <c r="R94" s="3">
        <v>11921</v>
      </c>
      <c r="S94" s="10">
        <v>62673.87</v>
      </c>
      <c r="T94" s="1" t="str">
        <f>"Q"&amp;ROUNDUP(salesdata[[#This Row],[Month No.]]/3,0)</f>
        <v>Q3</v>
      </c>
      <c r="U94" s="1" t="str">
        <f>TEXT(salesdata[[#This Row],[Date]],"dddd")</f>
        <v>Tuesday</v>
      </c>
      <c r="V94" s="12">
        <f>IFERROR(salesdata[[#This Row],[Total Revenue]]/salesdata[[#This Row],[Total Units Sold]],0)</f>
        <v>5.2574339401056962</v>
      </c>
      <c r="W94" s="1" t="str">
        <f>INDEX({"Product1","Product2","Product3","Product4"},MATCH(MAX(salesdata[[#This Row],[S-P1]],salesdata[[#This Row],[S-P2]],salesdata[[#This Row],[S-P3]],salesdata[[#This Row],[S-P4]]),CHOOSE({1,2,3,4},salesdata[[#This Row],[S-P1]],salesdata[[#This Row],[S-P2]],salesdata[[#This Row],[S-P3]],salesdata[[#This Row],[S-P4]]),0))</f>
        <v>Product2</v>
      </c>
      <c r="X94" s="1" t="str">
        <f>IF(salesdata[[#This Row],[Total Revenue]]&gt;=70000,"High",IF(salesdata[[#This Row],[Total Revenue]]&gt;=40000,"Medium","Low"))</f>
        <v>Medium</v>
      </c>
      <c r="Y94" s="1" t="str">
        <f>IFERROR(IF(SUMIF(salesdata[Year],salesdata[[#This Row],[Year]],salesdata[Total Revenue])&gt;SUMIF(salesdata[Year],salesdata[[#This Row],[Year]]-1,salesdata[Total Revenue]),"Growth Year","Decline Year"),"")</f>
        <v>Growth Year</v>
      </c>
    </row>
    <row r="95" spans="1:25" x14ac:dyDescent="0.3">
      <c r="A95" s="1">
        <v>94</v>
      </c>
      <c r="B95" s="2">
        <v>40436</v>
      </c>
      <c r="C95" s="1">
        <v>2010</v>
      </c>
      <c r="D95" s="1" t="s">
        <v>22</v>
      </c>
      <c r="E95" s="1">
        <v>9</v>
      </c>
      <c r="F95" s="3">
        <v>6653</v>
      </c>
      <c r="G95" s="10">
        <v>21090.01</v>
      </c>
      <c r="H95" s="12">
        <f>IFERROR(salesdata[[#This Row],[S-P1]]/salesdata[[#This Row],[Q-P1]],0)</f>
        <v>3.17</v>
      </c>
      <c r="I95" s="3">
        <v>255</v>
      </c>
      <c r="J95" s="10">
        <v>1616.7</v>
      </c>
      <c r="K95" s="12">
        <f>IFERROR(salesdata[[#This Row],[S-P2]]/salesdata[[#This Row],[Q-P2]],0)</f>
        <v>6.34</v>
      </c>
      <c r="L95" s="3">
        <v>554</v>
      </c>
      <c r="M95" s="10">
        <v>3002.68</v>
      </c>
      <c r="N95" s="12">
        <f>IFERROR(salesdata[[#This Row],[S-P3]]/salesdata[[#This Row],[Q-P3]],0)</f>
        <v>5.42</v>
      </c>
      <c r="O95" s="3">
        <v>486</v>
      </c>
      <c r="P95" s="10">
        <v>3465.18</v>
      </c>
      <c r="Q95" s="12">
        <f>IFERROR(salesdata[[#This Row],[S-P4]]/salesdata[[#This Row],[Q-P4]],0)</f>
        <v>7.13</v>
      </c>
      <c r="R95" s="3">
        <v>7948</v>
      </c>
      <c r="S95" s="10">
        <v>29174.57</v>
      </c>
      <c r="T95" s="1" t="str">
        <f>"Q"&amp;ROUNDUP(salesdata[[#This Row],[Month No.]]/3,0)</f>
        <v>Q3</v>
      </c>
      <c r="U95" s="1" t="str">
        <f>TEXT(salesdata[[#This Row],[Date]],"dddd")</f>
        <v>Wednesday</v>
      </c>
      <c r="V95" s="12">
        <f>IFERROR(salesdata[[#This Row],[Total Revenue]]/salesdata[[#This Row],[Total Units Sold]],0)</f>
        <v>3.6706806743834925</v>
      </c>
      <c r="W95" s="1" t="str">
        <f>INDEX({"Product1","Product2","Product3","Product4"},MATCH(MAX(salesdata[[#This Row],[S-P1]],salesdata[[#This Row],[S-P2]],salesdata[[#This Row],[S-P3]],salesdata[[#This Row],[S-P4]]),CHOOSE({1,2,3,4},salesdata[[#This Row],[S-P1]],salesdata[[#This Row],[S-P2]],salesdata[[#This Row],[S-P3]],salesdata[[#This Row],[S-P4]]),0))</f>
        <v>Product1</v>
      </c>
      <c r="X95" s="1" t="str">
        <f>IF(salesdata[[#This Row],[Total Revenue]]&gt;=70000,"High",IF(salesdata[[#This Row],[Total Revenue]]&gt;=40000,"Medium","Low"))</f>
        <v>Low</v>
      </c>
      <c r="Y95" s="1" t="str">
        <f>IFERROR(IF(SUMIF(salesdata[Year],salesdata[[#This Row],[Year]],salesdata[Total Revenue])&gt;SUMIF(salesdata[Year],salesdata[[#This Row],[Year]]-1,salesdata[Total Revenue]),"Growth Year","Decline Year"),"")</f>
        <v>Growth Year</v>
      </c>
    </row>
    <row r="96" spans="1:25" x14ac:dyDescent="0.3">
      <c r="A96" s="1">
        <v>95</v>
      </c>
      <c r="B96" s="2">
        <v>40437</v>
      </c>
      <c r="C96" s="1">
        <v>2010</v>
      </c>
      <c r="D96" s="1" t="s">
        <v>22</v>
      </c>
      <c r="E96" s="1">
        <v>9</v>
      </c>
      <c r="F96" s="3">
        <v>4008</v>
      </c>
      <c r="G96" s="10">
        <v>12705.36</v>
      </c>
      <c r="H96" s="12">
        <f>IFERROR(salesdata[[#This Row],[S-P1]]/salesdata[[#This Row],[Q-P1]],0)</f>
        <v>3.17</v>
      </c>
      <c r="I96" s="3">
        <v>2164</v>
      </c>
      <c r="J96" s="10">
        <v>13719.76</v>
      </c>
      <c r="K96" s="12">
        <f>IFERROR(salesdata[[#This Row],[S-P2]]/salesdata[[#This Row],[Q-P2]],0)</f>
        <v>6.34</v>
      </c>
      <c r="L96" s="3">
        <v>1959</v>
      </c>
      <c r="M96" s="10">
        <v>10617.78</v>
      </c>
      <c r="N96" s="12">
        <f>IFERROR(salesdata[[#This Row],[S-P3]]/salesdata[[#This Row],[Q-P3]],0)</f>
        <v>5.42</v>
      </c>
      <c r="O96" s="3">
        <v>1189</v>
      </c>
      <c r="P96" s="10">
        <v>8477.57</v>
      </c>
      <c r="Q96" s="12">
        <f>IFERROR(salesdata[[#This Row],[S-P4]]/salesdata[[#This Row],[Q-P4]],0)</f>
        <v>7.13</v>
      </c>
      <c r="R96" s="3">
        <v>9320</v>
      </c>
      <c r="S96" s="10">
        <v>45520.47</v>
      </c>
      <c r="T96" s="1" t="str">
        <f>"Q"&amp;ROUNDUP(salesdata[[#This Row],[Month No.]]/3,0)</f>
        <v>Q3</v>
      </c>
      <c r="U96" s="1" t="str">
        <f>TEXT(salesdata[[#This Row],[Date]],"dddd")</f>
        <v>Thursday</v>
      </c>
      <c r="V96" s="12">
        <f>IFERROR(salesdata[[#This Row],[Total Revenue]]/salesdata[[#This Row],[Total Units Sold]],0)</f>
        <v>4.8841706008583694</v>
      </c>
      <c r="W96" s="1" t="str">
        <f>INDEX({"Product1","Product2","Product3","Product4"},MATCH(MAX(salesdata[[#This Row],[S-P1]],salesdata[[#This Row],[S-P2]],salesdata[[#This Row],[S-P3]],salesdata[[#This Row],[S-P4]]),CHOOSE({1,2,3,4},salesdata[[#This Row],[S-P1]],salesdata[[#This Row],[S-P2]],salesdata[[#This Row],[S-P3]],salesdata[[#This Row],[S-P4]]),0))</f>
        <v>Product2</v>
      </c>
      <c r="X96" s="1" t="str">
        <f>IF(salesdata[[#This Row],[Total Revenue]]&gt;=70000,"High",IF(salesdata[[#This Row],[Total Revenue]]&gt;=40000,"Medium","Low"))</f>
        <v>Medium</v>
      </c>
      <c r="Y96" s="1" t="str">
        <f>IFERROR(IF(SUMIF(salesdata[Year],salesdata[[#This Row],[Year]],salesdata[Total Revenue])&gt;SUMIF(salesdata[Year],salesdata[[#This Row],[Year]]-1,salesdata[Total Revenue]),"Growth Year","Decline Year"),"")</f>
        <v>Growth Year</v>
      </c>
    </row>
    <row r="97" spans="1:25" x14ac:dyDescent="0.3">
      <c r="A97" s="1">
        <v>96</v>
      </c>
      <c r="B97" s="2">
        <v>40438</v>
      </c>
      <c r="C97" s="1">
        <v>2010</v>
      </c>
      <c r="D97" s="1" t="s">
        <v>22</v>
      </c>
      <c r="E97" s="1">
        <v>9</v>
      </c>
      <c r="F97" s="3">
        <v>6950</v>
      </c>
      <c r="G97" s="10">
        <v>22031.5</v>
      </c>
      <c r="H97" s="12">
        <f>IFERROR(salesdata[[#This Row],[S-P1]]/salesdata[[#This Row],[Q-P1]],0)</f>
        <v>3.17</v>
      </c>
      <c r="I97" s="3">
        <v>2226</v>
      </c>
      <c r="J97" s="10">
        <v>14112.84</v>
      </c>
      <c r="K97" s="12">
        <f>IFERROR(salesdata[[#This Row],[S-P2]]/salesdata[[#This Row],[Q-P2]],0)</f>
        <v>6.34</v>
      </c>
      <c r="L97" s="3">
        <v>5834</v>
      </c>
      <c r="M97" s="10">
        <v>31620.28</v>
      </c>
      <c r="N97" s="12">
        <f>IFERROR(salesdata[[#This Row],[S-P3]]/salesdata[[#This Row],[Q-P3]],0)</f>
        <v>5.42</v>
      </c>
      <c r="O97" s="3">
        <v>1493</v>
      </c>
      <c r="P97" s="10">
        <v>10645.09</v>
      </c>
      <c r="Q97" s="12">
        <f>IFERROR(salesdata[[#This Row],[S-P4]]/salesdata[[#This Row],[Q-P4]],0)</f>
        <v>7.13</v>
      </c>
      <c r="R97" s="3">
        <v>16503</v>
      </c>
      <c r="S97" s="10">
        <v>78409.710000000006</v>
      </c>
      <c r="T97" s="1" t="str">
        <f>"Q"&amp;ROUNDUP(salesdata[[#This Row],[Month No.]]/3,0)</f>
        <v>Q3</v>
      </c>
      <c r="U97" s="1" t="str">
        <f>TEXT(salesdata[[#This Row],[Date]],"dddd")</f>
        <v>Friday</v>
      </c>
      <c r="V97" s="12">
        <f>IFERROR(salesdata[[#This Row],[Total Revenue]]/salesdata[[#This Row],[Total Units Sold]],0)</f>
        <v>4.7512397745864394</v>
      </c>
      <c r="W97" s="1" t="str">
        <f>INDEX({"Product1","Product2","Product3","Product4"},MATCH(MAX(salesdata[[#This Row],[S-P1]],salesdata[[#This Row],[S-P2]],salesdata[[#This Row],[S-P3]],salesdata[[#This Row],[S-P4]]),CHOOSE({1,2,3,4},salesdata[[#This Row],[S-P1]],salesdata[[#This Row],[S-P2]],salesdata[[#This Row],[S-P3]],salesdata[[#This Row],[S-P4]]),0))</f>
        <v>Product3</v>
      </c>
      <c r="X97" s="1" t="str">
        <f>IF(salesdata[[#This Row],[Total Revenue]]&gt;=70000,"High",IF(salesdata[[#This Row],[Total Revenue]]&gt;=40000,"Medium","Low"))</f>
        <v>High</v>
      </c>
      <c r="Y97" s="1" t="str">
        <f>IFERROR(IF(SUMIF(salesdata[Year],salesdata[[#This Row],[Year]],salesdata[Total Revenue])&gt;SUMIF(salesdata[Year],salesdata[[#This Row],[Year]]-1,salesdata[Total Revenue]),"Growth Year","Decline Year"),"")</f>
        <v>Growth Year</v>
      </c>
    </row>
    <row r="98" spans="1:25" x14ac:dyDescent="0.3">
      <c r="A98" s="1">
        <v>97</v>
      </c>
      <c r="B98" s="2">
        <v>40439</v>
      </c>
      <c r="C98" s="1">
        <v>2010</v>
      </c>
      <c r="D98" s="1" t="s">
        <v>22</v>
      </c>
      <c r="E98" s="1">
        <v>9</v>
      </c>
      <c r="F98" s="3">
        <v>1284</v>
      </c>
      <c r="G98" s="10">
        <v>4070.28</v>
      </c>
      <c r="H98" s="12">
        <f>IFERROR(salesdata[[#This Row],[S-P1]]/salesdata[[#This Row],[Q-P1]],0)</f>
        <v>3.1700000000000004</v>
      </c>
      <c r="I98" s="3">
        <v>1287</v>
      </c>
      <c r="J98" s="10">
        <v>8159.58</v>
      </c>
      <c r="K98" s="12">
        <f>IFERROR(salesdata[[#This Row],[S-P2]]/salesdata[[#This Row],[Q-P2]],0)</f>
        <v>6.34</v>
      </c>
      <c r="L98" s="3">
        <v>3272</v>
      </c>
      <c r="M98" s="10">
        <v>17734.240000000002</v>
      </c>
      <c r="N98" s="12">
        <f>IFERROR(salesdata[[#This Row],[S-P3]]/salesdata[[#This Row],[Q-P3]],0)</f>
        <v>5.4200000000000008</v>
      </c>
      <c r="O98" s="3">
        <v>1777</v>
      </c>
      <c r="P98" s="10">
        <v>12670.01</v>
      </c>
      <c r="Q98" s="12">
        <f>IFERROR(salesdata[[#This Row],[S-P4]]/salesdata[[#This Row],[Q-P4]],0)</f>
        <v>7.13</v>
      </c>
      <c r="R98" s="3">
        <v>7620</v>
      </c>
      <c r="S98" s="10">
        <v>42634.11</v>
      </c>
      <c r="T98" s="1" t="str">
        <f>"Q"&amp;ROUNDUP(salesdata[[#This Row],[Month No.]]/3,0)</f>
        <v>Q3</v>
      </c>
      <c r="U98" s="1" t="str">
        <f>TEXT(salesdata[[#This Row],[Date]],"dddd")</f>
        <v>Saturday</v>
      </c>
      <c r="V98" s="12">
        <f>IFERROR(salesdata[[#This Row],[Total Revenue]]/salesdata[[#This Row],[Total Units Sold]],0)</f>
        <v>5.5950275590551186</v>
      </c>
      <c r="W98" s="1" t="str">
        <f>INDEX({"Product1","Product2","Product3","Product4"},MATCH(MAX(salesdata[[#This Row],[S-P1]],salesdata[[#This Row],[S-P2]],salesdata[[#This Row],[S-P3]],salesdata[[#This Row],[S-P4]]),CHOOSE({1,2,3,4},salesdata[[#This Row],[S-P1]],salesdata[[#This Row],[S-P2]],salesdata[[#This Row],[S-P3]],salesdata[[#This Row],[S-P4]]),0))</f>
        <v>Product3</v>
      </c>
      <c r="X98" s="1" t="str">
        <f>IF(salesdata[[#This Row],[Total Revenue]]&gt;=70000,"High",IF(salesdata[[#This Row],[Total Revenue]]&gt;=40000,"Medium","Low"))</f>
        <v>Medium</v>
      </c>
      <c r="Y98" s="1" t="str">
        <f>IFERROR(IF(SUMIF(salesdata[Year],salesdata[[#This Row],[Year]],salesdata[Total Revenue])&gt;SUMIF(salesdata[Year],salesdata[[#This Row],[Year]]-1,salesdata[Total Revenue]),"Growth Year","Decline Year"),"")</f>
        <v>Growth Year</v>
      </c>
    </row>
    <row r="99" spans="1:25" x14ac:dyDescent="0.3">
      <c r="A99" s="1">
        <v>98</v>
      </c>
      <c r="B99" s="2">
        <v>40440</v>
      </c>
      <c r="C99" s="1">
        <v>2010</v>
      </c>
      <c r="D99" s="1" t="s">
        <v>22</v>
      </c>
      <c r="E99" s="1">
        <v>9</v>
      </c>
      <c r="F99" s="3">
        <v>949</v>
      </c>
      <c r="G99" s="10">
        <v>3008.33</v>
      </c>
      <c r="H99" s="12">
        <f>IFERROR(salesdata[[#This Row],[S-P1]]/salesdata[[#This Row],[Q-P1]],0)</f>
        <v>3.17</v>
      </c>
      <c r="I99" s="3">
        <v>550</v>
      </c>
      <c r="J99" s="10">
        <v>3487</v>
      </c>
      <c r="K99" s="12">
        <f>IFERROR(salesdata[[#This Row],[S-P2]]/salesdata[[#This Row],[Q-P2]],0)</f>
        <v>6.34</v>
      </c>
      <c r="L99" s="3">
        <v>4564</v>
      </c>
      <c r="M99" s="10">
        <v>24736.880000000001</v>
      </c>
      <c r="N99" s="12">
        <f>IFERROR(salesdata[[#This Row],[S-P3]]/salesdata[[#This Row],[Q-P3]],0)</f>
        <v>5.42</v>
      </c>
      <c r="O99" s="3">
        <v>1850</v>
      </c>
      <c r="P99" s="10">
        <v>13190.5</v>
      </c>
      <c r="Q99" s="12">
        <f>IFERROR(salesdata[[#This Row],[S-P4]]/salesdata[[#This Row],[Q-P4]],0)</f>
        <v>7.13</v>
      </c>
      <c r="R99" s="3">
        <v>7913</v>
      </c>
      <c r="S99" s="10">
        <v>44422.71</v>
      </c>
      <c r="T99" s="1" t="str">
        <f>"Q"&amp;ROUNDUP(salesdata[[#This Row],[Month No.]]/3,0)</f>
        <v>Q3</v>
      </c>
      <c r="U99" s="1" t="str">
        <f>TEXT(salesdata[[#This Row],[Date]],"dddd")</f>
        <v>Sunday</v>
      </c>
      <c r="V99" s="12">
        <f>IFERROR(salesdata[[#This Row],[Total Revenue]]/salesdata[[#This Row],[Total Units Sold]],0)</f>
        <v>5.6138898015923164</v>
      </c>
      <c r="W99" s="1" t="str">
        <f>INDEX({"Product1","Product2","Product3","Product4"},MATCH(MAX(salesdata[[#This Row],[S-P1]],salesdata[[#This Row],[S-P2]],salesdata[[#This Row],[S-P3]],salesdata[[#This Row],[S-P4]]),CHOOSE({1,2,3,4},salesdata[[#This Row],[S-P1]],salesdata[[#This Row],[S-P2]],salesdata[[#This Row],[S-P3]],salesdata[[#This Row],[S-P4]]),0))</f>
        <v>Product3</v>
      </c>
      <c r="X99" s="1" t="str">
        <f>IF(salesdata[[#This Row],[Total Revenue]]&gt;=70000,"High",IF(salesdata[[#This Row],[Total Revenue]]&gt;=40000,"Medium","Low"))</f>
        <v>Medium</v>
      </c>
      <c r="Y99" s="1" t="str">
        <f>IFERROR(IF(SUMIF(salesdata[Year],salesdata[[#This Row],[Year]],salesdata[Total Revenue])&gt;SUMIF(salesdata[Year],salesdata[[#This Row],[Year]]-1,salesdata[Total Revenue]),"Growth Year","Decline Year"),"")</f>
        <v>Growth Year</v>
      </c>
    </row>
    <row r="100" spans="1:25" x14ac:dyDescent="0.3">
      <c r="A100" s="1">
        <v>99</v>
      </c>
      <c r="B100" s="2">
        <v>40441</v>
      </c>
      <c r="C100" s="1">
        <v>2010</v>
      </c>
      <c r="D100" s="1" t="s">
        <v>22</v>
      </c>
      <c r="E100" s="1">
        <v>9</v>
      </c>
      <c r="F100" s="3">
        <v>5573</v>
      </c>
      <c r="G100" s="10">
        <v>17666.41</v>
      </c>
      <c r="H100" s="12">
        <f>IFERROR(salesdata[[#This Row],[S-P1]]/salesdata[[#This Row],[Q-P1]],0)</f>
        <v>3.17</v>
      </c>
      <c r="I100" s="3">
        <v>2502</v>
      </c>
      <c r="J100" s="10">
        <v>15862.68</v>
      </c>
      <c r="K100" s="12">
        <f>IFERROR(salesdata[[#This Row],[S-P2]]/salesdata[[#This Row],[Q-P2]],0)</f>
        <v>6.34</v>
      </c>
      <c r="L100" s="3">
        <v>4367</v>
      </c>
      <c r="M100" s="10">
        <v>23669.14</v>
      </c>
      <c r="N100" s="12">
        <f>IFERROR(salesdata[[#This Row],[S-P3]]/salesdata[[#This Row],[Q-P3]],0)</f>
        <v>5.42</v>
      </c>
      <c r="O100" s="3">
        <v>384</v>
      </c>
      <c r="P100" s="10">
        <v>2737.92</v>
      </c>
      <c r="Q100" s="12">
        <f>IFERROR(salesdata[[#This Row],[S-P4]]/salesdata[[#This Row],[Q-P4]],0)</f>
        <v>7.13</v>
      </c>
      <c r="R100" s="3">
        <v>12826</v>
      </c>
      <c r="S100" s="10">
        <v>59936.15</v>
      </c>
      <c r="T100" s="1" t="str">
        <f>"Q"&amp;ROUNDUP(salesdata[[#This Row],[Month No.]]/3,0)</f>
        <v>Q3</v>
      </c>
      <c r="U100" s="1" t="str">
        <f>TEXT(salesdata[[#This Row],[Date]],"dddd")</f>
        <v>Monday</v>
      </c>
      <c r="V100" s="12">
        <f>IFERROR(salesdata[[#This Row],[Total Revenue]]/salesdata[[#This Row],[Total Units Sold]],0)</f>
        <v>4.6730196475908317</v>
      </c>
      <c r="W100" s="1" t="str">
        <f>INDEX({"Product1","Product2","Product3","Product4"},MATCH(MAX(salesdata[[#This Row],[S-P1]],salesdata[[#This Row],[S-P2]],salesdata[[#This Row],[S-P3]],salesdata[[#This Row],[S-P4]]),CHOOSE({1,2,3,4},salesdata[[#This Row],[S-P1]],salesdata[[#This Row],[S-P2]],salesdata[[#This Row],[S-P3]],salesdata[[#This Row],[S-P4]]),0))</f>
        <v>Product3</v>
      </c>
      <c r="X100" s="1" t="str">
        <f>IF(salesdata[[#This Row],[Total Revenue]]&gt;=70000,"High",IF(salesdata[[#This Row],[Total Revenue]]&gt;=40000,"Medium","Low"))</f>
        <v>Medium</v>
      </c>
      <c r="Y100" s="1" t="str">
        <f>IFERROR(IF(SUMIF(salesdata[Year],salesdata[[#This Row],[Year]],salesdata[Total Revenue])&gt;SUMIF(salesdata[Year],salesdata[[#This Row],[Year]]-1,salesdata[Total Revenue]),"Growth Year","Decline Year"),"")</f>
        <v>Growth Year</v>
      </c>
    </row>
    <row r="101" spans="1:25" x14ac:dyDescent="0.3">
      <c r="A101" s="1">
        <v>100</v>
      </c>
      <c r="B101" s="2">
        <v>40442</v>
      </c>
      <c r="C101" s="1">
        <v>2010</v>
      </c>
      <c r="D101" s="1" t="s">
        <v>22</v>
      </c>
      <c r="E101" s="1">
        <v>9</v>
      </c>
      <c r="F101" s="3">
        <v>7043</v>
      </c>
      <c r="G101" s="10">
        <v>22326.31</v>
      </c>
      <c r="H101" s="12">
        <f>IFERROR(salesdata[[#This Row],[S-P1]]/salesdata[[#This Row],[Q-P1]],0)</f>
        <v>3.1700000000000004</v>
      </c>
      <c r="I101" s="3">
        <v>713</v>
      </c>
      <c r="J101" s="10">
        <v>4520.42</v>
      </c>
      <c r="K101" s="12">
        <f>IFERROR(salesdata[[#This Row],[S-P2]]/salesdata[[#This Row],[Q-P2]],0)</f>
        <v>6.34</v>
      </c>
      <c r="L101" s="3">
        <v>532</v>
      </c>
      <c r="M101" s="10">
        <v>2883.44</v>
      </c>
      <c r="N101" s="12">
        <f>IFERROR(salesdata[[#This Row],[S-P3]]/salesdata[[#This Row],[Q-P3]],0)</f>
        <v>5.42</v>
      </c>
      <c r="O101" s="3">
        <v>1209</v>
      </c>
      <c r="P101" s="10">
        <v>8620.17</v>
      </c>
      <c r="Q101" s="12">
        <f>IFERROR(salesdata[[#This Row],[S-P4]]/salesdata[[#This Row],[Q-P4]],0)</f>
        <v>7.13</v>
      </c>
      <c r="R101" s="3">
        <v>9497</v>
      </c>
      <c r="S101" s="10">
        <v>38350.339999999997</v>
      </c>
      <c r="T101" s="1" t="str">
        <f>"Q"&amp;ROUNDUP(salesdata[[#This Row],[Month No.]]/3,0)</f>
        <v>Q3</v>
      </c>
      <c r="U101" s="1" t="str">
        <f>TEXT(salesdata[[#This Row],[Date]],"dddd")</f>
        <v>Tuesday</v>
      </c>
      <c r="V101" s="12">
        <f>IFERROR(salesdata[[#This Row],[Total Revenue]]/salesdata[[#This Row],[Total Units Sold]],0)</f>
        <v>4.0381531009792564</v>
      </c>
      <c r="W101" s="1" t="str">
        <f>INDEX({"Product1","Product2","Product3","Product4"},MATCH(MAX(salesdata[[#This Row],[S-P1]],salesdata[[#This Row],[S-P2]],salesdata[[#This Row],[S-P3]],salesdata[[#This Row],[S-P4]]),CHOOSE({1,2,3,4},salesdata[[#This Row],[S-P1]],salesdata[[#This Row],[S-P2]],salesdata[[#This Row],[S-P3]],salesdata[[#This Row],[S-P4]]),0))</f>
        <v>Product1</v>
      </c>
      <c r="X101" s="1" t="str">
        <f>IF(salesdata[[#This Row],[Total Revenue]]&gt;=70000,"High",IF(salesdata[[#This Row],[Total Revenue]]&gt;=40000,"Medium","Low"))</f>
        <v>Low</v>
      </c>
      <c r="Y101" s="1" t="str">
        <f>IFERROR(IF(SUMIF(salesdata[Year],salesdata[[#This Row],[Year]],salesdata[Total Revenue])&gt;SUMIF(salesdata[Year],salesdata[[#This Row],[Year]]-1,salesdata[Total Revenue]),"Growth Year","Decline Year"),"")</f>
        <v>Growth Year</v>
      </c>
    </row>
    <row r="102" spans="1:25" x14ac:dyDescent="0.3">
      <c r="A102" s="1">
        <v>101</v>
      </c>
      <c r="B102" s="2">
        <v>40443</v>
      </c>
      <c r="C102" s="1">
        <v>2010</v>
      </c>
      <c r="D102" s="1" t="s">
        <v>22</v>
      </c>
      <c r="E102" s="1">
        <v>9</v>
      </c>
      <c r="F102" s="3">
        <v>4505</v>
      </c>
      <c r="G102" s="10">
        <v>14280.85</v>
      </c>
      <c r="H102" s="12">
        <f>IFERROR(salesdata[[#This Row],[S-P1]]/salesdata[[#This Row],[Q-P1]],0)</f>
        <v>3.17</v>
      </c>
      <c r="I102" s="3">
        <v>3078</v>
      </c>
      <c r="J102" s="10">
        <v>19514.52</v>
      </c>
      <c r="K102" s="12">
        <f>IFERROR(salesdata[[#This Row],[S-P2]]/salesdata[[#This Row],[Q-P2]],0)</f>
        <v>6.34</v>
      </c>
      <c r="L102" s="3">
        <v>2148</v>
      </c>
      <c r="M102" s="10">
        <v>11642.16</v>
      </c>
      <c r="N102" s="12">
        <f>IFERROR(salesdata[[#This Row],[S-P3]]/salesdata[[#This Row],[Q-P3]],0)</f>
        <v>5.42</v>
      </c>
      <c r="O102" s="3">
        <v>800</v>
      </c>
      <c r="P102" s="10">
        <v>5704</v>
      </c>
      <c r="Q102" s="12">
        <f>IFERROR(salesdata[[#This Row],[S-P4]]/salesdata[[#This Row],[Q-P4]],0)</f>
        <v>7.13</v>
      </c>
      <c r="R102" s="3">
        <v>10531</v>
      </c>
      <c r="S102" s="10">
        <v>51141.53</v>
      </c>
      <c r="T102" s="1" t="str">
        <f>"Q"&amp;ROUNDUP(salesdata[[#This Row],[Month No.]]/3,0)</f>
        <v>Q3</v>
      </c>
      <c r="U102" s="1" t="str">
        <f>TEXT(salesdata[[#This Row],[Date]],"dddd")</f>
        <v>Wednesday</v>
      </c>
      <c r="V102" s="12">
        <f>IFERROR(salesdata[[#This Row],[Total Revenue]]/salesdata[[#This Row],[Total Units Sold]],0)</f>
        <v>4.8562843034849488</v>
      </c>
      <c r="W102" s="1" t="str">
        <f>INDEX({"Product1","Product2","Product3","Product4"},MATCH(MAX(salesdata[[#This Row],[S-P1]],salesdata[[#This Row],[S-P2]],salesdata[[#This Row],[S-P3]],salesdata[[#This Row],[S-P4]]),CHOOSE({1,2,3,4},salesdata[[#This Row],[S-P1]],salesdata[[#This Row],[S-P2]],salesdata[[#This Row],[S-P3]],salesdata[[#This Row],[S-P4]]),0))</f>
        <v>Product2</v>
      </c>
      <c r="X102" s="1" t="str">
        <f>IF(salesdata[[#This Row],[Total Revenue]]&gt;=70000,"High",IF(salesdata[[#This Row],[Total Revenue]]&gt;=40000,"Medium","Low"))</f>
        <v>Medium</v>
      </c>
      <c r="Y102" s="1" t="str">
        <f>IFERROR(IF(SUMIF(salesdata[Year],salesdata[[#This Row],[Year]],salesdata[Total Revenue])&gt;SUMIF(salesdata[Year],salesdata[[#This Row],[Year]]-1,salesdata[Total Revenue]),"Growth Year","Decline Year"),"")</f>
        <v>Growth Year</v>
      </c>
    </row>
    <row r="103" spans="1:25" x14ac:dyDescent="0.3">
      <c r="A103" s="1">
        <v>102</v>
      </c>
      <c r="B103" s="2">
        <v>40444</v>
      </c>
      <c r="C103" s="1">
        <v>2010</v>
      </c>
      <c r="D103" s="1" t="s">
        <v>22</v>
      </c>
      <c r="E103" s="1">
        <v>9</v>
      </c>
      <c r="F103" s="3">
        <v>2073</v>
      </c>
      <c r="G103" s="10">
        <v>6571.41</v>
      </c>
      <c r="H103" s="12">
        <f>IFERROR(salesdata[[#This Row],[S-P1]]/salesdata[[#This Row],[Q-P1]],0)</f>
        <v>3.17</v>
      </c>
      <c r="I103" s="3">
        <v>3807</v>
      </c>
      <c r="J103" s="10">
        <v>24136.38</v>
      </c>
      <c r="K103" s="12">
        <f>IFERROR(salesdata[[#This Row],[S-P2]]/salesdata[[#This Row],[Q-P2]],0)</f>
        <v>6.34</v>
      </c>
      <c r="L103" s="3">
        <v>5311</v>
      </c>
      <c r="M103" s="10">
        <v>28785.62</v>
      </c>
      <c r="N103" s="12">
        <f>IFERROR(salesdata[[#This Row],[S-P3]]/salesdata[[#This Row],[Q-P3]],0)</f>
        <v>5.42</v>
      </c>
      <c r="O103" s="3">
        <v>490</v>
      </c>
      <c r="P103" s="10">
        <v>3493.7</v>
      </c>
      <c r="Q103" s="12">
        <f>IFERROR(salesdata[[#This Row],[S-P4]]/salesdata[[#This Row],[Q-P4]],0)</f>
        <v>7.13</v>
      </c>
      <c r="R103" s="3">
        <v>11681</v>
      </c>
      <c r="S103" s="10">
        <v>62987.11</v>
      </c>
      <c r="T103" s="1" t="str">
        <f>"Q"&amp;ROUNDUP(salesdata[[#This Row],[Month No.]]/3,0)</f>
        <v>Q3</v>
      </c>
      <c r="U103" s="1" t="str">
        <f>TEXT(salesdata[[#This Row],[Date]],"dddd")</f>
        <v>Thursday</v>
      </c>
      <c r="V103" s="12">
        <f>IFERROR(salesdata[[#This Row],[Total Revenue]]/salesdata[[#This Row],[Total Units Sold]],0)</f>
        <v>5.3922703535656193</v>
      </c>
      <c r="W103" s="1" t="str">
        <f>INDEX({"Product1","Product2","Product3","Product4"},MATCH(MAX(salesdata[[#This Row],[S-P1]],salesdata[[#This Row],[S-P2]],salesdata[[#This Row],[S-P3]],salesdata[[#This Row],[S-P4]]),CHOOSE({1,2,3,4},salesdata[[#This Row],[S-P1]],salesdata[[#This Row],[S-P2]],salesdata[[#This Row],[S-P3]],salesdata[[#This Row],[S-P4]]),0))</f>
        <v>Product3</v>
      </c>
      <c r="X103" s="1" t="str">
        <f>IF(salesdata[[#This Row],[Total Revenue]]&gt;=70000,"High",IF(salesdata[[#This Row],[Total Revenue]]&gt;=40000,"Medium","Low"))</f>
        <v>Medium</v>
      </c>
      <c r="Y103" s="1" t="str">
        <f>IFERROR(IF(SUMIF(salesdata[Year],salesdata[[#This Row],[Year]],salesdata[Total Revenue])&gt;SUMIF(salesdata[Year],salesdata[[#This Row],[Year]]-1,salesdata[Total Revenue]),"Growth Year","Decline Year"),"")</f>
        <v>Growth Year</v>
      </c>
    </row>
    <row r="104" spans="1:25" x14ac:dyDescent="0.3">
      <c r="A104" s="1">
        <v>103</v>
      </c>
      <c r="B104" s="2">
        <v>40445</v>
      </c>
      <c r="C104" s="1">
        <v>2010</v>
      </c>
      <c r="D104" s="1" t="s">
        <v>22</v>
      </c>
      <c r="E104" s="1">
        <v>9</v>
      </c>
      <c r="F104" s="3">
        <v>4845</v>
      </c>
      <c r="G104" s="10">
        <v>15358.65</v>
      </c>
      <c r="H104" s="12">
        <f>IFERROR(salesdata[[#This Row],[S-P1]]/salesdata[[#This Row],[Q-P1]],0)</f>
        <v>3.17</v>
      </c>
      <c r="I104" s="3">
        <v>1556</v>
      </c>
      <c r="J104" s="10">
        <v>9865.0400000000009</v>
      </c>
      <c r="K104" s="12">
        <f>IFERROR(salesdata[[#This Row],[S-P2]]/salesdata[[#This Row],[Q-P2]],0)</f>
        <v>6.3400000000000007</v>
      </c>
      <c r="L104" s="3">
        <v>1016</v>
      </c>
      <c r="M104" s="10">
        <v>5506.72</v>
      </c>
      <c r="N104" s="12">
        <f>IFERROR(salesdata[[#This Row],[S-P3]]/salesdata[[#This Row],[Q-P3]],0)</f>
        <v>5.42</v>
      </c>
      <c r="O104" s="3">
        <v>1511</v>
      </c>
      <c r="P104" s="10">
        <v>10773.43</v>
      </c>
      <c r="Q104" s="12">
        <f>IFERROR(salesdata[[#This Row],[S-P4]]/salesdata[[#This Row],[Q-P4]],0)</f>
        <v>7.13</v>
      </c>
      <c r="R104" s="3">
        <v>8928</v>
      </c>
      <c r="S104" s="10">
        <v>41503.839999999997</v>
      </c>
      <c r="T104" s="1" t="str">
        <f>"Q"&amp;ROUNDUP(salesdata[[#This Row],[Month No.]]/3,0)</f>
        <v>Q3</v>
      </c>
      <c r="U104" s="1" t="str">
        <f>TEXT(salesdata[[#This Row],[Date]],"dddd")</f>
        <v>Friday</v>
      </c>
      <c r="V104" s="12">
        <f>IFERROR(salesdata[[#This Row],[Total Revenue]]/salesdata[[#This Row],[Total Units Sold]],0)</f>
        <v>4.6487275985663077</v>
      </c>
      <c r="W104" s="1" t="str">
        <f>INDEX({"Product1","Product2","Product3","Product4"},MATCH(MAX(salesdata[[#This Row],[S-P1]],salesdata[[#This Row],[S-P2]],salesdata[[#This Row],[S-P3]],salesdata[[#This Row],[S-P4]]),CHOOSE({1,2,3,4},salesdata[[#This Row],[S-P1]],salesdata[[#This Row],[S-P2]],salesdata[[#This Row],[S-P3]],salesdata[[#This Row],[S-P4]]),0))</f>
        <v>Product1</v>
      </c>
      <c r="X104" s="1" t="str">
        <f>IF(salesdata[[#This Row],[Total Revenue]]&gt;=70000,"High",IF(salesdata[[#This Row],[Total Revenue]]&gt;=40000,"Medium","Low"))</f>
        <v>Medium</v>
      </c>
      <c r="Y104" s="1" t="str">
        <f>IFERROR(IF(SUMIF(salesdata[Year],salesdata[[#This Row],[Year]],salesdata[Total Revenue])&gt;SUMIF(salesdata[Year],salesdata[[#This Row],[Year]]-1,salesdata[Total Revenue]),"Growth Year","Decline Year"),"")</f>
        <v>Growth Year</v>
      </c>
    </row>
    <row r="105" spans="1:25" x14ac:dyDescent="0.3">
      <c r="A105" s="1">
        <v>104</v>
      </c>
      <c r="B105" s="2">
        <v>40446</v>
      </c>
      <c r="C105" s="1">
        <v>2010</v>
      </c>
      <c r="D105" s="1" t="s">
        <v>22</v>
      </c>
      <c r="E105" s="1">
        <v>9</v>
      </c>
      <c r="F105" s="3">
        <v>4094</v>
      </c>
      <c r="G105" s="10">
        <v>12977.98</v>
      </c>
      <c r="H105" s="12">
        <f>IFERROR(salesdata[[#This Row],[S-P1]]/salesdata[[#This Row],[Q-P1]],0)</f>
        <v>3.17</v>
      </c>
      <c r="I105" s="3">
        <v>2181</v>
      </c>
      <c r="J105" s="10">
        <v>13827.54</v>
      </c>
      <c r="K105" s="12">
        <f>IFERROR(salesdata[[#This Row],[S-P2]]/salesdata[[#This Row],[Q-P2]],0)</f>
        <v>6.3400000000000007</v>
      </c>
      <c r="L105" s="3">
        <v>3800</v>
      </c>
      <c r="M105" s="10">
        <v>20596</v>
      </c>
      <c r="N105" s="12">
        <f>IFERROR(salesdata[[#This Row],[S-P3]]/salesdata[[#This Row],[Q-P3]],0)</f>
        <v>5.42</v>
      </c>
      <c r="O105" s="3">
        <v>1805</v>
      </c>
      <c r="P105" s="10">
        <v>12869.65</v>
      </c>
      <c r="Q105" s="12">
        <f>IFERROR(salesdata[[#This Row],[S-P4]]/salesdata[[#This Row],[Q-P4]],0)</f>
        <v>7.13</v>
      </c>
      <c r="R105" s="3">
        <v>11880</v>
      </c>
      <c r="S105" s="10">
        <v>60271.17</v>
      </c>
      <c r="T105" s="1" t="str">
        <f>"Q"&amp;ROUNDUP(salesdata[[#This Row],[Month No.]]/3,0)</f>
        <v>Q3</v>
      </c>
      <c r="U105" s="1" t="str">
        <f>TEXT(salesdata[[#This Row],[Date]],"dddd")</f>
        <v>Saturday</v>
      </c>
      <c r="V105" s="12">
        <f>IFERROR(salesdata[[#This Row],[Total Revenue]]/salesdata[[#This Row],[Total Units Sold]],0)</f>
        <v>5.0733308080808079</v>
      </c>
      <c r="W105" s="1" t="str">
        <f>INDEX({"Product1","Product2","Product3","Product4"},MATCH(MAX(salesdata[[#This Row],[S-P1]],salesdata[[#This Row],[S-P2]],salesdata[[#This Row],[S-P3]],salesdata[[#This Row],[S-P4]]),CHOOSE({1,2,3,4},salesdata[[#This Row],[S-P1]],salesdata[[#This Row],[S-P2]],salesdata[[#This Row],[S-P3]],salesdata[[#This Row],[S-P4]]),0))</f>
        <v>Product3</v>
      </c>
      <c r="X105" s="1" t="str">
        <f>IF(salesdata[[#This Row],[Total Revenue]]&gt;=70000,"High",IF(salesdata[[#This Row],[Total Revenue]]&gt;=40000,"Medium","Low"))</f>
        <v>Medium</v>
      </c>
      <c r="Y105" s="1" t="str">
        <f>IFERROR(IF(SUMIF(salesdata[Year],salesdata[[#This Row],[Year]],salesdata[Total Revenue])&gt;SUMIF(salesdata[Year],salesdata[[#This Row],[Year]]-1,salesdata[Total Revenue]),"Growth Year","Decline Year"),"")</f>
        <v>Growth Year</v>
      </c>
    </row>
    <row r="106" spans="1:25" x14ac:dyDescent="0.3">
      <c r="A106" s="1">
        <v>105</v>
      </c>
      <c r="B106" s="2">
        <v>40447</v>
      </c>
      <c r="C106" s="1">
        <v>2010</v>
      </c>
      <c r="D106" s="1" t="s">
        <v>22</v>
      </c>
      <c r="E106" s="1">
        <v>9</v>
      </c>
      <c r="F106" s="3">
        <v>3953</v>
      </c>
      <c r="G106" s="10">
        <v>12531.01</v>
      </c>
      <c r="H106" s="12">
        <f>IFERROR(salesdata[[#This Row],[S-P1]]/salesdata[[#This Row],[Q-P1]],0)</f>
        <v>3.17</v>
      </c>
      <c r="I106" s="3">
        <v>1298</v>
      </c>
      <c r="J106" s="10">
        <v>8229.32</v>
      </c>
      <c r="K106" s="12">
        <f>IFERROR(salesdata[[#This Row],[S-P2]]/salesdata[[#This Row],[Q-P2]],0)</f>
        <v>6.34</v>
      </c>
      <c r="L106" s="3">
        <v>3332</v>
      </c>
      <c r="M106" s="10">
        <v>18059.439999999999</v>
      </c>
      <c r="N106" s="12">
        <f>IFERROR(salesdata[[#This Row],[S-P3]]/salesdata[[#This Row],[Q-P3]],0)</f>
        <v>5.42</v>
      </c>
      <c r="O106" s="3">
        <v>1634</v>
      </c>
      <c r="P106" s="10">
        <v>11650.42</v>
      </c>
      <c r="Q106" s="12">
        <f>IFERROR(salesdata[[#This Row],[S-P4]]/salesdata[[#This Row],[Q-P4]],0)</f>
        <v>7.13</v>
      </c>
      <c r="R106" s="3">
        <v>10217</v>
      </c>
      <c r="S106" s="10">
        <v>50470.19</v>
      </c>
      <c r="T106" s="1" t="str">
        <f>"Q"&amp;ROUNDUP(salesdata[[#This Row],[Month No.]]/3,0)</f>
        <v>Q3</v>
      </c>
      <c r="U106" s="1" t="str">
        <f>TEXT(salesdata[[#This Row],[Date]],"dddd")</f>
        <v>Sunday</v>
      </c>
      <c r="V106" s="12">
        <f>IFERROR(salesdata[[#This Row],[Total Revenue]]/salesdata[[#This Row],[Total Units Sold]],0)</f>
        <v>4.9398248018009205</v>
      </c>
      <c r="W106" s="1" t="str">
        <f>INDEX({"Product1","Product2","Product3","Product4"},MATCH(MAX(salesdata[[#This Row],[S-P1]],salesdata[[#This Row],[S-P2]],salesdata[[#This Row],[S-P3]],salesdata[[#This Row],[S-P4]]),CHOOSE({1,2,3,4},salesdata[[#This Row],[S-P1]],salesdata[[#This Row],[S-P2]],salesdata[[#This Row],[S-P3]],salesdata[[#This Row],[S-P4]]),0))</f>
        <v>Product3</v>
      </c>
      <c r="X106" s="1" t="str">
        <f>IF(salesdata[[#This Row],[Total Revenue]]&gt;=70000,"High",IF(salesdata[[#This Row],[Total Revenue]]&gt;=40000,"Medium","Low"))</f>
        <v>Medium</v>
      </c>
      <c r="Y106" s="1" t="str">
        <f>IFERROR(IF(SUMIF(salesdata[Year],salesdata[[#This Row],[Year]],salesdata[Total Revenue])&gt;SUMIF(salesdata[Year],salesdata[[#This Row],[Year]]-1,salesdata[Total Revenue]),"Growth Year","Decline Year"),"")</f>
        <v>Growth Year</v>
      </c>
    </row>
    <row r="107" spans="1:25" x14ac:dyDescent="0.3">
      <c r="A107" s="1">
        <v>106</v>
      </c>
      <c r="B107" s="2">
        <v>40448</v>
      </c>
      <c r="C107" s="1">
        <v>2010</v>
      </c>
      <c r="D107" s="1" t="s">
        <v>22</v>
      </c>
      <c r="E107" s="1">
        <v>9</v>
      </c>
      <c r="F107" s="3">
        <v>2596</v>
      </c>
      <c r="G107" s="10">
        <v>8229.32</v>
      </c>
      <c r="H107" s="12">
        <f>IFERROR(salesdata[[#This Row],[S-P1]]/salesdata[[#This Row],[Q-P1]],0)</f>
        <v>3.17</v>
      </c>
      <c r="I107" s="3">
        <v>1820</v>
      </c>
      <c r="J107" s="10">
        <v>11538.8</v>
      </c>
      <c r="K107" s="12">
        <f>IFERROR(salesdata[[#This Row],[S-P2]]/salesdata[[#This Row],[Q-P2]],0)</f>
        <v>6.34</v>
      </c>
      <c r="L107" s="3">
        <v>760</v>
      </c>
      <c r="M107" s="10">
        <v>4119.2</v>
      </c>
      <c r="N107" s="12">
        <f>IFERROR(salesdata[[#This Row],[S-P3]]/salesdata[[#This Row],[Q-P3]],0)</f>
        <v>5.42</v>
      </c>
      <c r="O107" s="3">
        <v>1253</v>
      </c>
      <c r="P107" s="10">
        <v>8933.89</v>
      </c>
      <c r="Q107" s="12">
        <f>IFERROR(salesdata[[#This Row],[S-P4]]/salesdata[[#This Row],[Q-P4]],0)</f>
        <v>7.13</v>
      </c>
      <c r="R107" s="3">
        <v>6429</v>
      </c>
      <c r="S107" s="10">
        <v>32821.21</v>
      </c>
      <c r="T107" s="1" t="str">
        <f>"Q"&amp;ROUNDUP(salesdata[[#This Row],[Month No.]]/3,0)</f>
        <v>Q3</v>
      </c>
      <c r="U107" s="1" t="str">
        <f>TEXT(salesdata[[#This Row],[Date]],"dddd")</f>
        <v>Monday</v>
      </c>
      <c r="V107" s="12">
        <f>IFERROR(salesdata[[#This Row],[Total Revenue]]/salesdata[[#This Row],[Total Units Sold]],0)</f>
        <v>5.1051812101415459</v>
      </c>
      <c r="W107" s="1" t="str">
        <f>INDEX({"Product1","Product2","Product3","Product4"},MATCH(MAX(salesdata[[#This Row],[S-P1]],salesdata[[#This Row],[S-P2]],salesdata[[#This Row],[S-P3]],salesdata[[#This Row],[S-P4]]),CHOOSE({1,2,3,4},salesdata[[#This Row],[S-P1]],salesdata[[#This Row],[S-P2]],salesdata[[#This Row],[S-P3]],salesdata[[#This Row],[S-P4]]),0))</f>
        <v>Product2</v>
      </c>
      <c r="X107" s="1" t="str">
        <f>IF(salesdata[[#This Row],[Total Revenue]]&gt;=70000,"High",IF(salesdata[[#This Row],[Total Revenue]]&gt;=40000,"Medium","Low"))</f>
        <v>Low</v>
      </c>
      <c r="Y107" s="1" t="str">
        <f>IFERROR(IF(SUMIF(salesdata[Year],salesdata[[#This Row],[Year]],salesdata[Total Revenue])&gt;SUMIF(salesdata[Year],salesdata[[#This Row],[Year]]-1,salesdata[Total Revenue]),"Growth Year","Decline Year"),"")</f>
        <v>Growth Year</v>
      </c>
    </row>
    <row r="108" spans="1:25" x14ac:dyDescent="0.3">
      <c r="A108" s="1">
        <v>107</v>
      </c>
      <c r="B108" s="2">
        <v>40449</v>
      </c>
      <c r="C108" s="1">
        <v>2010</v>
      </c>
      <c r="D108" s="1" t="s">
        <v>22</v>
      </c>
      <c r="E108" s="1">
        <v>9</v>
      </c>
      <c r="F108" s="3">
        <v>1068</v>
      </c>
      <c r="G108" s="10">
        <v>3385.56</v>
      </c>
      <c r="H108" s="12">
        <f>IFERROR(salesdata[[#This Row],[S-P1]]/salesdata[[#This Row],[Q-P1]],0)</f>
        <v>3.17</v>
      </c>
      <c r="I108" s="3">
        <v>2055</v>
      </c>
      <c r="J108" s="10">
        <v>13028.7</v>
      </c>
      <c r="K108" s="12">
        <f>IFERROR(salesdata[[#This Row],[S-P2]]/salesdata[[#This Row],[Q-P2]],0)</f>
        <v>6.3400000000000007</v>
      </c>
      <c r="L108" s="3">
        <v>715</v>
      </c>
      <c r="M108" s="10">
        <v>3875.3</v>
      </c>
      <c r="N108" s="12">
        <f>IFERROR(salesdata[[#This Row],[S-P3]]/salesdata[[#This Row],[Q-P3]],0)</f>
        <v>5.42</v>
      </c>
      <c r="O108" s="3">
        <v>1087</v>
      </c>
      <c r="P108" s="10">
        <v>7750.31</v>
      </c>
      <c r="Q108" s="12">
        <f>IFERROR(salesdata[[#This Row],[S-P4]]/salesdata[[#This Row],[Q-P4]],0)</f>
        <v>7.1300000000000008</v>
      </c>
      <c r="R108" s="3">
        <v>4925</v>
      </c>
      <c r="S108" s="10">
        <v>28039.87</v>
      </c>
      <c r="T108" s="1" t="str">
        <f>"Q"&amp;ROUNDUP(salesdata[[#This Row],[Month No.]]/3,0)</f>
        <v>Q3</v>
      </c>
      <c r="U108" s="1" t="str">
        <f>TEXT(salesdata[[#This Row],[Date]],"dddd")</f>
        <v>Tuesday</v>
      </c>
      <c r="V108" s="12">
        <f>IFERROR(salesdata[[#This Row],[Total Revenue]]/salesdata[[#This Row],[Total Units Sold]],0)</f>
        <v>5.6933746192893402</v>
      </c>
      <c r="W108" s="1" t="str">
        <f>INDEX({"Product1","Product2","Product3","Product4"},MATCH(MAX(salesdata[[#This Row],[S-P1]],salesdata[[#This Row],[S-P2]],salesdata[[#This Row],[S-P3]],salesdata[[#This Row],[S-P4]]),CHOOSE({1,2,3,4},salesdata[[#This Row],[S-P1]],salesdata[[#This Row],[S-P2]],salesdata[[#This Row],[S-P3]],salesdata[[#This Row],[S-P4]]),0))</f>
        <v>Product2</v>
      </c>
      <c r="X108" s="1" t="str">
        <f>IF(salesdata[[#This Row],[Total Revenue]]&gt;=70000,"High",IF(salesdata[[#This Row],[Total Revenue]]&gt;=40000,"Medium","Low"))</f>
        <v>Low</v>
      </c>
      <c r="Y108" s="1" t="str">
        <f>IFERROR(IF(SUMIF(salesdata[Year],salesdata[[#This Row],[Year]],salesdata[Total Revenue])&gt;SUMIF(salesdata[Year],salesdata[[#This Row],[Year]]-1,salesdata[Total Revenue]),"Growth Year","Decline Year"),"")</f>
        <v>Growth Year</v>
      </c>
    </row>
    <row r="109" spans="1:25" x14ac:dyDescent="0.3">
      <c r="A109" s="1">
        <v>108</v>
      </c>
      <c r="B109" s="2">
        <v>40450</v>
      </c>
      <c r="C109" s="1">
        <v>2010</v>
      </c>
      <c r="D109" s="1" t="s">
        <v>22</v>
      </c>
      <c r="E109" s="1">
        <v>9</v>
      </c>
      <c r="F109" s="3">
        <v>5110</v>
      </c>
      <c r="G109" s="10">
        <v>16198.7</v>
      </c>
      <c r="H109" s="12">
        <f>IFERROR(salesdata[[#This Row],[S-P1]]/salesdata[[#This Row],[Q-P1]],0)</f>
        <v>3.17</v>
      </c>
      <c r="I109" s="3">
        <v>3370</v>
      </c>
      <c r="J109" s="10">
        <v>21365.8</v>
      </c>
      <c r="K109" s="12">
        <f>IFERROR(salesdata[[#This Row],[S-P2]]/salesdata[[#This Row],[Q-P2]],0)</f>
        <v>6.34</v>
      </c>
      <c r="L109" s="3">
        <v>1228</v>
      </c>
      <c r="M109" s="10">
        <v>6655.76</v>
      </c>
      <c r="N109" s="12">
        <f>IFERROR(salesdata[[#This Row],[S-P3]]/salesdata[[#This Row],[Q-P3]],0)</f>
        <v>5.42</v>
      </c>
      <c r="O109" s="3">
        <v>1871</v>
      </c>
      <c r="P109" s="10">
        <v>13340.23</v>
      </c>
      <c r="Q109" s="12">
        <f>IFERROR(salesdata[[#This Row],[S-P4]]/salesdata[[#This Row],[Q-P4]],0)</f>
        <v>7.13</v>
      </c>
      <c r="R109" s="3">
        <v>11579</v>
      </c>
      <c r="S109" s="10">
        <v>57560.49</v>
      </c>
      <c r="T109" s="1" t="str">
        <f>"Q"&amp;ROUNDUP(salesdata[[#This Row],[Month No.]]/3,0)</f>
        <v>Q3</v>
      </c>
      <c r="U109" s="1" t="str">
        <f>TEXT(salesdata[[#This Row],[Date]],"dddd")</f>
        <v>Wednesday</v>
      </c>
      <c r="V109" s="12">
        <f>IFERROR(salesdata[[#This Row],[Total Revenue]]/salesdata[[#This Row],[Total Units Sold]],0)</f>
        <v>4.9711106313153124</v>
      </c>
      <c r="W109" s="1" t="str">
        <f>INDEX({"Product1","Product2","Product3","Product4"},MATCH(MAX(salesdata[[#This Row],[S-P1]],salesdata[[#This Row],[S-P2]],salesdata[[#This Row],[S-P3]],salesdata[[#This Row],[S-P4]]),CHOOSE({1,2,3,4},salesdata[[#This Row],[S-P1]],salesdata[[#This Row],[S-P2]],salesdata[[#This Row],[S-P3]],salesdata[[#This Row],[S-P4]]),0))</f>
        <v>Product2</v>
      </c>
      <c r="X109" s="1" t="str">
        <f>IF(salesdata[[#This Row],[Total Revenue]]&gt;=70000,"High",IF(salesdata[[#This Row],[Total Revenue]]&gt;=40000,"Medium","Low"))</f>
        <v>Medium</v>
      </c>
      <c r="Y109" s="1" t="str">
        <f>IFERROR(IF(SUMIF(salesdata[Year],salesdata[[#This Row],[Year]],salesdata[Total Revenue])&gt;SUMIF(salesdata[Year],salesdata[[#This Row],[Year]]-1,salesdata[Total Revenue]),"Growth Year","Decline Year"),"")</f>
        <v>Growth Year</v>
      </c>
    </row>
    <row r="110" spans="1:25" x14ac:dyDescent="0.3">
      <c r="A110" s="1">
        <v>109</v>
      </c>
      <c r="B110" s="2">
        <v>40451</v>
      </c>
      <c r="C110" s="1">
        <v>2010</v>
      </c>
      <c r="D110" s="1" t="s">
        <v>22</v>
      </c>
      <c r="E110" s="1">
        <v>9</v>
      </c>
      <c r="F110" s="3">
        <v>7642</v>
      </c>
      <c r="G110" s="10">
        <v>24225.14</v>
      </c>
      <c r="H110" s="12">
        <f>IFERROR(salesdata[[#This Row],[S-P1]]/salesdata[[#This Row],[Q-P1]],0)</f>
        <v>3.17</v>
      </c>
      <c r="I110" s="3">
        <v>3158</v>
      </c>
      <c r="J110" s="10">
        <v>20021.72</v>
      </c>
      <c r="K110" s="12">
        <f>IFERROR(salesdata[[#This Row],[S-P2]]/salesdata[[#This Row],[Q-P2]],0)</f>
        <v>6.3400000000000007</v>
      </c>
      <c r="L110" s="3">
        <v>414</v>
      </c>
      <c r="M110" s="10">
        <v>2243.88</v>
      </c>
      <c r="N110" s="12">
        <f>IFERROR(salesdata[[#This Row],[S-P3]]/salesdata[[#This Row],[Q-P3]],0)</f>
        <v>5.42</v>
      </c>
      <c r="O110" s="3">
        <v>656</v>
      </c>
      <c r="P110" s="10">
        <v>4677.28</v>
      </c>
      <c r="Q110" s="12">
        <f>IFERROR(salesdata[[#This Row],[S-P4]]/salesdata[[#This Row],[Q-P4]],0)</f>
        <v>7.13</v>
      </c>
      <c r="R110" s="3">
        <v>11870</v>
      </c>
      <c r="S110" s="10">
        <v>51168.02</v>
      </c>
      <c r="T110" s="1" t="str">
        <f>"Q"&amp;ROUNDUP(salesdata[[#This Row],[Month No.]]/3,0)</f>
        <v>Q3</v>
      </c>
      <c r="U110" s="1" t="str">
        <f>TEXT(salesdata[[#This Row],[Date]],"dddd")</f>
        <v>Thursday</v>
      </c>
      <c r="V110" s="12">
        <f>IFERROR(salesdata[[#This Row],[Total Revenue]]/salesdata[[#This Row],[Total Units Sold]],0)</f>
        <v>4.310700926705981</v>
      </c>
      <c r="W110" s="1" t="str">
        <f>INDEX({"Product1","Product2","Product3","Product4"},MATCH(MAX(salesdata[[#This Row],[S-P1]],salesdata[[#This Row],[S-P2]],salesdata[[#This Row],[S-P3]],salesdata[[#This Row],[S-P4]]),CHOOSE({1,2,3,4},salesdata[[#This Row],[S-P1]],salesdata[[#This Row],[S-P2]],salesdata[[#This Row],[S-P3]],salesdata[[#This Row],[S-P4]]),0))</f>
        <v>Product1</v>
      </c>
      <c r="X110" s="1" t="str">
        <f>IF(salesdata[[#This Row],[Total Revenue]]&gt;=70000,"High",IF(salesdata[[#This Row],[Total Revenue]]&gt;=40000,"Medium","Low"))</f>
        <v>Medium</v>
      </c>
      <c r="Y110" s="1" t="str">
        <f>IFERROR(IF(SUMIF(salesdata[Year],salesdata[[#This Row],[Year]],salesdata[Total Revenue])&gt;SUMIF(salesdata[Year],salesdata[[#This Row],[Year]]-1,salesdata[Total Revenue]),"Growth Year","Decline Year"),"")</f>
        <v>Growth Year</v>
      </c>
    </row>
    <row r="111" spans="1:25" x14ac:dyDescent="0.3">
      <c r="A111" s="1">
        <v>110</v>
      </c>
      <c r="B111" s="2">
        <v>40451</v>
      </c>
      <c r="C111" s="1">
        <v>2010</v>
      </c>
      <c r="D111" s="1" t="s">
        <v>22</v>
      </c>
      <c r="E111" s="1">
        <v>9</v>
      </c>
      <c r="F111" s="3">
        <v>4986</v>
      </c>
      <c r="G111" s="10">
        <v>15805.62</v>
      </c>
      <c r="H111" s="12">
        <f>IFERROR(salesdata[[#This Row],[S-P1]]/salesdata[[#This Row],[Q-P1]],0)</f>
        <v>3.1700000000000004</v>
      </c>
      <c r="I111" s="3">
        <v>342</v>
      </c>
      <c r="J111" s="10">
        <v>2168.2800000000002</v>
      </c>
      <c r="K111" s="12">
        <f>IFERROR(salesdata[[#This Row],[S-P2]]/salesdata[[#This Row],[Q-P2]],0)</f>
        <v>6.3400000000000007</v>
      </c>
      <c r="L111" s="3">
        <v>4978</v>
      </c>
      <c r="M111" s="10">
        <v>26980.76</v>
      </c>
      <c r="N111" s="12">
        <f>IFERROR(salesdata[[#This Row],[S-P3]]/salesdata[[#This Row],[Q-P3]],0)</f>
        <v>5.42</v>
      </c>
      <c r="O111" s="3">
        <v>558</v>
      </c>
      <c r="P111" s="10">
        <v>3978.54</v>
      </c>
      <c r="Q111" s="12">
        <f>IFERROR(salesdata[[#This Row],[S-P4]]/salesdata[[#This Row],[Q-P4]],0)</f>
        <v>7.13</v>
      </c>
      <c r="R111" s="3">
        <v>10864</v>
      </c>
      <c r="S111" s="10">
        <v>48933.2</v>
      </c>
      <c r="T111" s="1" t="str">
        <f>"Q"&amp;ROUNDUP(salesdata[[#This Row],[Month No.]]/3,0)</f>
        <v>Q3</v>
      </c>
      <c r="U111" s="1" t="str">
        <f>TEXT(salesdata[[#This Row],[Date]],"dddd")</f>
        <v>Thursday</v>
      </c>
      <c r="V111" s="12">
        <f>IFERROR(salesdata[[#This Row],[Total Revenue]]/salesdata[[#This Row],[Total Units Sold]],0)</f>
        <v>4.5041605301914576</v>
      </c>
      <c r="W111" s="1" t="str">
        <f>INDEX({"Product1","Product2","Product3","Product4"},MATCH(MAX(salesdata[[#This Row],[S-P1]],salesdata[[#This Row],[S-P2]],salesdata[[#This Row],[S-P3]],salesdata[[#This Row],[S-P4]]),CHOOSE({1,2,3,4},salesdata[[#This Row],[S-P1]],salesdata[[#This Row],[S-P2]],salesdata[[#This Row],[S-P3]],salesdata[[#This Row],[S-P4]]),0))</f>
        <v>Product3</v>
      </c>
      <c r="X111" s="1" t="str">
        <f>IF(salesdata[[#This Row],[Total Revenue]]&gt;=70000,"High",IF(salesdata[[#This Row],[Total Revenue]]&gt;=40000,"Medium","Low"))</f>
        <v>Medium</v>
      </c>
      <c r="Y111" s="1" t="str">
        <f>IFERROR(IF(SUMIF(salesdata[Year],salesdata[[#This Row],[Year]],salesdata[Total Revenue])&gt;SUMIF(salesdata[Year],salesdata[[#This Row],[Year]]-1,salesdata[Total Revenue]),"Growth Year","Decline Year"),"")</f>
        <v>Growth Year</v>
      </c>
    </row>
    <row r="112" spans="1:25" x14ac:dyDescent="0.3">
      <c r="A112" s="1">
        <v>111</v>
      </c>
      <c r="B112" s="2">
        <v>40451</v>
      </c>
      <c r="C112" s="1">
        <v>2010</v>
      </c>
      <c r="D112" s="1" t="s">
        <v>22</v>
      </c>
      <c r="E112" s="1">
        <v>9</v>
      </c>
      <c r="F112" s="3">
        <v>4632</v>
      </c>
      <c r="G112" s="10">
        <v>14683.44</v>
      </c>
      <c r="H112" s="12">
        <f>IFERROR(salesdata[[#This Row],[S-P1]]/salesdata[[#This Row],[Q-P1]],0)</f>
        <v>3.17</v>
      </c>
      <c r="I112" s="3">
        <v>3930</v>
      </c>
      <c r="J112" s="10">
        <v>24916.2</v>
      </c>
      <c r="K112" s="12">
        <f>IFERROR(salesdata[[#This Row],[S-P2]]/salesdata[[#This Row],[Q-P2]],0)</f>
        <v>6.34</v>
      </c>
      <c r="L112" s="3">
        <v>523</v>
      </c>
      <c r="M112" s="10">
        <v>2834.66</v>
      </c>
      <c r="N112" s="12">
        <f>IFERROR(salesdata[[#This Row],[S-P3]]/salesdata[[#This Row],[Q-P3]],0)</f>
        <v>5.42</v>
      </c>
      <c r="O112" s="3">
        <v>1581</v>
      </c>
      <c r="P112" s="10">
        <v>11272.53</v>
      </c>
      <c r="Q112" s="12">
        <f>IFERROR(salesdata[[#This Row],[S-P4]]/salesdata[[#This Row],[Q-P4]],0)</f>
        <v>7.1300000000000008</v>
      </c>
      <c r="R112" s="3">
        <v>10666</v>
      </c>
      <c r="S112" s="10">
        <v>53706.83</v>
      </c>
      <c r="T112" s="1" t="str">
        <f>"Q"&amp;ROUNDUP(salesdata[[#This Row],[Month No.]]/3,0)</f>
        <v>Q3</v>
      </c>
      <c r="U112" s="1" t="str">
        <f>TEXT(salesdata[[#This Row],[Date]],"dddd")</f>
        <v>Thursday</v>
      </c>
      <c r="V112" s="12">
        <f>IFERROR(salesdata[[#This Row],[Total Revenue]]/salesdata[[#This Row],[Total Units Sold]],0)</f>
        <v>5.0353300206262892</v>
      </c>
      <c r="W112" s="1" t="str">
        <f>INDEX({"Product1","Product2","Product3","Product4"},MATCH(MAX(salesdata[[#This Row],[S-P1]],salesdata[[#This Row],[S-P2]],salesdata[[#This Row],[S-P3]],salesdata[[#This Row],[S-P4]]),CHOOSE({1,2,3,4},salesdata[[#This Row],[S-P1]],salesdata[[#This Row],[S-P2]],salesdata[[#This Row],[S-P3]],salesdata[[#This Row],[S-P4]]),0))</f>
        <v>Product2</v>
      </c>
      <c r="X112" s="1" t="str">
        <f>IF(salesdata[[#This Row],[Total Revenue]]&gt;=70000,"High",IF(salesdata[[#This Row],[Total Revenue]]&gt;=40000,"Medium","Low"))</f>
        <v>Medium</v>
      </c>
      <c r="Y112" s="1" t="str">
        <f>IFERROR(IF(SUMIF(salesdata[Year],salesdata[[#This Row],[Year]],salesdata[Total Revenue])&gt;SUMIF(salesdata[Year],salesdata[[#This Row],[Year]]-1,salesdata[Total Revenue]),"Growth Year","Decline Year"),"")</f>
        <v>Growth Year</v>
      </c>
    </row>
    <row r="113" spans="1:25" x14ac:dyDescent="0.3">
      <c r="A113" s="1">
        <v>112</v>
      </c>
      <c r="B113" s="2">
        <v>40451</v>
      </c>
      <c r="C113" s="1">
        <v>2010</v>
      </c>
      <c r="D113" s="1" t="s">
        <v>22</v>
      </c>
      <c r="E113" s="1">
        <v>9</v>
      </c>
      <c r="F113" s="3">
        <v>2242</v>
      </c>
      <c r="G113" s="10">
        <v>7107.14</v>
      </c>
      <c r="H113" s="12">
        <f>IFERROR(salesdata[[#This Row],[S-P1]]/salesdata[[#This Row],[Q-P1]],0)</f>
        <v>3.17</v>
      </c>
      <c r="I113" s="3">
        <v>401</v>
      </c>
      <c r="J113" s="10">
        <v>2542.34</v>
      </c>
      <c r="K113" s="12">
        <f>IFERROR(salesdata[[#This Row],[S-P2]]/salesdata[[#This Row],[Q-P2]],0)</f>
        <v>6.3400000000000007</v>
      </c>
      <c r="L113" s="3">
        <v>5926</v>
      </c>
      <c r="M113" s="10">
        <v>32118.92</v>
      </c>
      <c r="N113" s="12">
        <f>IFERROR(salesdata[[#This Row],[S-P3]]/salesdata[[#This Row],[Q-P3]],0)</f>
        <v>5.42</v>
      </c>
      <c r="O113" s="3">
        <v>789</v>
      </c>
      <c r="P113" s="10">
        <v>5625.57</v>
      </c>
      <c r="Q113" s="12">
        <f>IFERROR(salesdata[[#This Row],[S-P4]]/salesdata[[#This Row],[Q-P4]],0)</f>
        <v>7.13</v>
      </c>
      <c r="R113" s="3">
        <v>9358</v>
      </c>
      <c r="S113" s="10">
        <v>47393.97</v>
      </c>
      <c r="T113" s="1" t="str">
        <f>"Q"&amp;ROUNDUP(salesdata[[#This Row],[Month No.]]/3,0)</f>
        <v>Q3</v>
      </c>
      <c r="U113" s="1" t="str">
        <f>TEXT(salesdata[[#This Row],[Date]],"dddd")</f>
        <v>Thursday</v>
      </c>
      <c r="V113" s="12">
        <f>IFERROR(salesdata[[#This Row],[Total Revenue]]/salesdata[[#This Row],[Total Units Sold]],0)</f>
        <v>5.0645405001068609</v>
      </c>
      <c r="W113" s="1" t="str">
        <f>INDEX({"Product1","Product2","Product3","Product4"},MATCH(MAX(salesdata[[#This Row],[S-P1]],salesdata[[#This Row],[S-P2]],salesdata[[#This Row],[S-P3]],salesdata[[#This Row],[S-P4]]),CHOOSE({1,2,3,4},salesdata[[#This Row],[S-P1]],salesdata[[#This Row],[S-P2]],salesdata[[#This Row],[S-P3]],salesdata[[#This Row],[S-P4]]),0))</f>
        <v>Product3</v>
      </c>
      <c r="X113" s="1" t="str">
        <f>IF(salesdata[[#This Row],[Total Revenue]]&gt;=70000,"High",IF(salesdata[[#This Row],[Total Revenue]]&gt;=40000,"Medium","Low"))</f>
        <v>Medium</v>
      </c>
      <c r="Y113" s="1" t="str">
        <f>IFERROR(IF(SUMIF(salesdata[Year],salesdata[[#This Row],[Year]],salesdata[Total Revenue])&gt;SUMIF(salesdata[Year],salesdata[[#This Row],[Year]]-1,salesdata[Total Revenue]),"Growth Year","Decline Year"),"")</f>
        <v>Growth Year</v>
      </c>
    </row>
    <row r="114" spans="1:25" x14ac:dyDescent="0.3">
      <c r="A114" s="1">
        <v>113</v>
      </c>
      <c r="B114" s="2">
        <v>40451</v>
      </c>
      <c r="C114" s="1">
        <v>2010</v>
      </c>
      <c r="D114" s="1" t="s">
        <v>22</v>
      </c>
      <c r="E114" s="1">
        <v>9</v>
      </c>
      <c r="F114" s="3">
        <v>325</v>
      </c>
      <c r="G114" s="10">
        <v>1030.25</v>
      </c>
      <c r="H114" s="12">
        <f>IFERROR(salesdata[[#This Row],[S-P1]]/salesdata[[#This Row],[Q-P1]],0)</f>
        <v>3.17</v>
      </c>
      <c r="I114" s="3">
        <v>3476</v>
      </c>
      <c r="J114" s="10">
        <v>22037.84</v>
      </c>
      <c r="K114" s="12">
        <f>IFERROR(salesdata[[#This Row],[S-P2]]/salesdata[[#This Row],[Q-P2]],0)</f>
        <v>6.34</v>
      </c>
      <c r="L114" s="3">
        <v>4588</v>
      </c>
      <c r="M114" s="10">
        <v>24866.959999999999</v>
      </c>
      <c r="N114" s="12">
        <f>IFERROR(salesdata[[#This Row],[S-P3]]/salesdata[[#This Row],[Q-P3]],0)</f>
        <v>5.42</v>
      </c>
      <c r="O114" s="3">
        <v>1771</v>
      </c>
      <c r="P114" s="10">
        <v>12627.23</v>
      </c>
      <c r="Q114" s="12">
        <f>IFERROR(salesdata[[#This Row],[S-P4]]/salesdata[[#This Row],[Q-P4]],0)</f>
        <v>7.13</v>
      </c>
      <c r="R114" s="3">
        <v>10160</v>
      </c>
      <c r="S114" s="10">
        <v>60562.28</v>
      </c>
      <c r="T114" s="1" t="str">
        <f>"Q"&amp;ROUNDUP(salesdata[[#This Row],[Month No.]]/3,0)</f>
        <v>Q3</v>
      </c>
      <c r="U114" s="1" t="str">
        <f>TEXT(salesdata[[#This Row],[Date]],"dddd")</f>
        <v>Thursday</v>
      </c>
      <c r="V114" s="12">
        <f>IFERROR(salesdata[[#This Row],[Total Revenue]]/salesdata[[#This Row],[Total Units Sold]],0)</f>
        <v>5.9608543307086617</v>
      </c>
      <c r="W114" s="1" t="str">
        <f>INDEX({"Product1","Product2","Product3","Product4"},MATCH(MAX(salesdata[[#This Row],[S-P1]],salesdata[[#This Row],[S-P2]],salesdata[[#This Row],[S-P3]],salesdata[[#This Row],[S-P4]]),CHOOSE({1,2,3,4},salesdata[[#This Row],[S-P1]],salesdata[[#This Row],[S-P2]],salesdata[[#This Row],[S-P3]],salesdata[[#This Row],[S-P4]]),0))</f>
        <v>Product3</v>
      </c>
      <c r="X114" s="1" t="str">
        <f>IF(salesdata[[#This Row],[Total Revenue]]&gt;=70000,"High",IF(salesdata[[#This Row],[Total Revenue]]&gt;=40000,"Medium","Low"))</f>
        <v>Medium</v>
      </c>
      <c r="Y114" s="1" t="str">
        <f>IFERROR(IF(SUMIF(salesdata[Year],salesdata[[#This Row],[Year]],salesdata[Total Revenue])&gt;SUMIF(salesdata[Year],salesdata[[#This Row],[Year]]-1,salesdata[Total Revenue]),"Growth Year","Decline Year"),"")</f>
        <v>Growth Year</v>
      </c>
    </row>
    <row r="115" spans="1:25" x14ac:dyDescent="0.3">
      <c r="A115" s="1">
        <v>114</v>
      </c>
      <c r="B115" s="2">
        <v>40451</v>
      </c>
      <c r="C115" s="1">
        <v>2010</v>
      </c>
      <c r="D115" s="1" t="s">
        <v>22</v>
      </c>
      <c r="E115" s="1">
        <v>9</v>
      </c>
      <c r="F115" s="3">
        <v>1003</v>
      </c>
      <c r="G115" s="10">
        <v>3179.51</v>
      </c>
      <c r="H115" s="12">
        <f>IFERROR(salesdata[[#This Row],[S-P1]]/salesdata[[#This Row],[Q-P1]],0)</f>
        <v>3.1700000000000004</v>
      </c>
      <c r="I115" s="3">
        <v>256</v>
      </c>
      <c r="J115" s="10">
        <v>1623.04</v>
      </c>
      <c r="K115" s="12">
        <f>IFERROR(salesdata[[#This Row],[S-P2]]/salesdata[[#This Row],[Q-P2]],0)</f>
        <v>6.34</v>
      </c>
      <c r="L115" s="3">
        <v>1346</v>
      </c>
      <c r="M115" s="10">
        <v>7295.32</v>
      </c>
      <c r="N115" s="12">
        <f>IFERROR(salesdata[[#This Row],[S-P3]]/salesdata[[#This Row],[Q-P3]],0)</f>
        <v>5.42</v>
      </c>
      <c r="O115" s="3">
        <v>1449</v>
      </c>
      <c r="P115" s="10">
        <v>10331.370000000001</v>
      </c>
      <c r="Q115" s="12">
        <f>IFERROR(salesdata[[#This Row],[S-P4]]/salesdata[[#This Row],[Q-P4]],0)</f>
        <v>7.1300000000000008</v>
      </c>
      <c r="R115" s="3">
        <v>4054</v>
      </c>
      <c r="S115" s="10">
        <v>22429.24</v>
      </c>
      <c r="T115" s="1" t="str">
        <f>"Q"&amp;ROUNDUP(salesdata[[#This Row],[Month No.]]/3,0)</f>
        <v>Q3</v>
      </c>
      <c r="U115" s="1" t="str">
        <f>TEXT(salesdata[[#This Row],[Date]],"dddd")</f>
        <v>Thursday</v>
      </c>
      <c r="V115" s="12">
        <f>IFERROR(salesdata[[#This Row],[Total Revenue]]/salesdata[[#This Row],[Total Units Sold]],0)</f>
        <v>5.5326196349284658</v>
      </c>
      <c r="W115" s="1" t="str">
        <f>INDEX({"Product1","Product2","Product3","Product4"},MATCH(MAX(salesdata[[#This Row],[S-P1]],salesdata[[#This Row],[S-P2]],salesdata[[#This Row],[S-P3]],salesdata[[#This Row],[S-P4]]),CHOOSE({1,2,3,4},salesdata[[#This Row],[S-P1]],salesdata[[#This Row],[S-P2]],salesdata[[#This Row],[S-P3]],salesdata[[#This Row],[S-P4]]),0))</f>
        <v>Product4</v>
      </c>
      <c r="X115" s="1" t="str">
        <f>IF(salesdata[[#This Row],[Total Revenue]]&gt;=70000,"High",IF(salesdata[[#This Row],[Total Revenue]]&gt;=40000,"Medium","Low"))</f>
        <v>Low</v>
      </c>
      <c r="Y115" s="1" t="str">
        <f>IFERROR(IF(SUMIF(salesdata[Year],salesdata[[#This Row],[Year]],salesdata[Total Revenue])&gt;SUMIF(salesdata[Year],salesdata[[#This Row],[Year]]-1,salesdata[Total Revenue]),"Growth Year","Decline Year"),"")</f>
        <v>Growth Year</v>
      </c>
    </row>
    <row r="116" spans="1:25" x14ac:dyDescent="0.3">
      <c r="A116" s="1">
        <v>115</v>
      </c>
      <c r="B116" s="2">
        <v>40451</v>
      </c>
      <c r="C116" s="1">
        <v>2010</v>
      </c>
      <c r="D116" s="1" t="s">
        <v>22</v>
      </c>
      <c r="E116" s="1">
        <v>9</v>
      </c>
      <c r="F116" s="3">
        <v>2509</v>
      </c>
      <c r="G116" s="10">
        <v>7953.53</v>
      </c>
      <c r="H116" s="12">
        <f>IFERROR(salesdata[[#This Row],[S-P1]]/salesdata[[#This Row],[Q-P1]],0)</f>
        <v>3.17</v>
      </c>
      <c r="I116" s="3">
        <v>2666</v>
      </c>
      <c r="J116" s="10">
        <v>16902.439999999999</v>
      </c>
      <c r="K116" s="12">
        <f>IFERROR(salesdata[[#This Row],[S-P2]]/salesdata[[#This Row],[Q-P2]],0)</f>
        <v>6.34</v>
      </c>
      <c r="L116" s="3">
        <v>4146</v>
      </c>
      <c r="M116" s="10">
        <v>22471.32</v>
      </c>
      <c r="N116" s="12">
        <f>IFERROR(salesdata[[#This Row],[S-P3]]/salesdata[[#This Row],[Q-P3]],0)</f>
        <v>5.42</v>
      </c>
      <c r="O116" s="3">
        <v>593</v>
      </c>
      <c r="P116" s="10">
        <v>4228.09</v>
      </c>
      <c r="Q116" s="12">
        <f>IFERROR(salesdata[[#This Row],[S-P4]]/salesdata[[#This Row],[Q-P4]],0)</f>
        <v>7.13</v>
      </c>
      <c r="R116" s="3">
        <v>9914</v>
      </c>
      <c r="S116" s="10">
        <v>51555.38</v>
      </c>
      <c r="T116" s="1" t="str">
        <f>"Q"&amp;ROUNDUP(salesdata[[#This Row],[Month No.]]/3,0)</f>
        <v>Q3</v>
      </c>
      <c r="U116" s="1" t="str">
        <f>TEXT(salesdata[[#This Row],[Date]],"dddd")</f>
        <v>Thursday</v>
      </c>
      <c r="V116" s="12">
        <f>IFERROR(salesdata[[#This Row],[Total Revenue]]/salesdata[[#This Row],[Total Units Sold]],0)</f>
        <v>5.2002602380472061</v>
      </c>
      <c r="W116" s="1" t="str">
        <f>INDEX({"Product1","Product2","Product3","Product4"},MATCH(MAX(salesdata[[#This Row],[S-P1]],salesdata[[#This Row],[S-P2]],salesdata[[#This Row],[S-P3]],salesdata[[#This Row],[S-P4]]),CHOOSE({1,2,3,4},salesdata[[#This Row],[S-P1]],salesdata[[#This Row],[S-P2]],salesdata[[#This Row],[S-P3]],salesdata[[#This Row],[S-P4]]),0))</f>
        <v>Product3</v>
      </c>
      <c r="X116" s="1" t="str">
        <f>IF(salesdata[[#This Row],[Total Revenue]]&gt;=70000,"High",IF(salesdata[[#This Row],[Total Revenue]]&gt;=40000,"Medium","Low"))</f>
        <v>Medium</v>
      </c>
      <c r="Y116" s="1" t="str">
        <f>IFERROR(IF(SUMIF(salesdata[Year],salesdata[[#This Row],[Year]],salesdata[Total Revenue])&gt;SUMIF(salesdata[Year],salesdata[[#This Row],[Year]]-1,salesdata[Total Revenue]),"Growth Year","Decline Year"),"")</f>
        <v>Growth Year</v>
      </c>
    </row>
    <row r="117" spans="1:25" x14ac:dyDescent="0.3">
      <c r="A117" s="1">
        <v>116</v>
      </c>
      <c r="B117" s="2">
        <v>40451</v>
      </c>
      <c r="C117" s="1">
        <v>2010</v>
      </c>
      <c r="D117" s="1" t="s">
        <v>22</v>
      </c>
      <c r="E117" s="1">
        <v>9</v>
      </c>
      <c r="F117" s="3">
        <v>597</v>
      </c>
      <c r="G117" s="10">
        <v>1892.49</v>
      </c>
      <c r="H117" s="12">
        <f>IFERROR(salesdata[[#This Row],[S-P1]]/salesdata[[#This Row],[Q-P1]],0)</f>
        <v>3.17</v>
      </c>
      <c r="I117" s="3">
        <v>709</v>
      </c>
      <c r="J117" s="10">
        <v>4495.0600000000004</v>
      </c>
      <c r="K117" s="12">
        <f>IFERROR(salesdata[[#This Row],[S-P2]]/salesdata[[#This Row],[Q-P2]],0)</f>
        <v>6.3400000000000007</v>
      </c>
      <c r="L117" s="3">
        <v>5470</v>
      </c>
      <c r="M117" s="10">
        <v>29647.4</v>
      </c>
      <c r="N117" s="12">
        <f>IFERROR(salesdata[[#This Row],[S-P3]]/salesdata[[#This Row],[Q-P3]],0)</f>
        <v>5.42</v>
      </c>
      <c r="O117" s="3">
        <v>1994</v>
      </c>
      <c r="P117" s="10">
        <v>14217.22</v>
      </c>
      <c r="Q117" s="12">
        <f>IFERROR(salesdata[[#This Row],[S-P4]]/salesdata[[#This Row],[Q-P4]],0)</f>
        <v>7.13</v>
      </c>
      <c r="R117" s="3">
        <v>8770</v>
      </c>
      <c r="S117" s="10">
        <v>50252.17</v>
      </c>
      <c r="T117" s="1" t="str">
        <f>"Q"&amp;ROUNDUP(salesdata[[#This Row],[Month No.]]/3,0)</f>
        <v>Q3</v>
      </c>
      <c r="U117" s="1" t="str">
        <f>TEXT(salesdata[[#This Row],[Date]],"dddd")</f>
        <v>Thursday</v>
      </c>
      <c r="V117" s="12">
        <f>IFERROR(salesdata[[#This Row],[Total Revenue]]/salesdata[[#This Row],[Total Units Sold]],0)</f>
        <v>5.7300079817559864</v>
      </c>
      <c r="W117" s="1" t="str">
        <f>INDEX({"Product1","Product2","Product3","Product4"},MATCH(MAX(salesdata[[#This Row],[S-P1]],salesdata[[#This Row],[S-P2]],salesdata[[#This Row],[S-P3]],salesdata[[#This Row],[S-P4]]),CHOOSE({1,2,3,4},salesdata[[#This Row],[S-P1]],salesdata[[#This Row],[S-P2]],salesdata[[#This Row],[S-P3]],salesdata[[#This Row],[S-P4]]),0))</f>
        <v>Product3</v>
      </c>
      <c r="X117" s="1" t="str">
        <f>IF(salesdata[[#This Row],[Total Revenue]]&gt;=70000,"High",IF(salesdata[[#This Row],[Total Revenue]]&gt;=40000,"Medium","Low"))</f>
        <v>Medium</v>
      </c>
      <c r="Y117" s="1" t="str">
        <f>IFERROR(IF(SUMIF(salesdata[Year],salesdata[[#This Row],[Year]],salesdata[Total Revenue])&gt;SUMIF(salesdata[Year],salesdata[[#This Row],[Year]]-1,salesdata[Total Revenue]),"Growth Year","Decline Year"),"")</f>
        <v>Growth Year</v>
      </c>
    </row>
    <row r="118" spans="1:25" x14ac:dyDescent="0.3">
      <c r="A118" s="1">
        <v>117</v>
      </c>
      <c r="B118" s="2">
        <v>40451</v>
      </c>
      <c r="C118" s="1">
        <v>2010</v>
      </c>
      <c r="D118" s="1" t="s">
        <v>22</v>
      </c>
      <c r="E118" s="1">
        <v>9</v>
      </c>
      <c r="F118" s="3">
        <v>7681</v>
      </c>
      <c r="G118" s="10">
        <v>24348.77</v>
      </c>
      <c r="H118" s="12">
        <f>IFERROR(salesdata[[#This Row],[S-P1]]/salesdata[[#This Row],[Q-P1]],0)</f>
        <v>3.17</v>
      </c>
      <c r="I118" s="3">
        <v>1235</v>
      </c>
      <c r="J118" s="10">
        <v>7829.9</v>
      </c>
      <c r="K118" s="12">
        <f>IFERROR(salesdata[[#This Row],[S-P2]]/salesdata[[#This Row],[Q-P2]],0)</f>
        <v>6.34</v>
      </c>
      <c r="L118" s="3">
        <v>347</v>
      </c>
      <c r="M118" s="10">
        <v>1880.74</v>
      </c>
      <c r="N118" s="12">
        <f>IFERROR(salesdata[[#This Row],[S-P3]]/salesdata[[#This Row],[Q-P3]],0)</f>
        <v>5.42</v>
      </c>
      <c r="O118" s="3">
        <v>1087</v>
      </c>
      <c r="P118" s="10">
        <v>7750.31</v>
      </c>
      <c r="Q118" s="12">
        <f>IFERROR(salesdata[[#This Row],[S-P4]]/salesdata[[#This Row],[Q-P4]],0)</f>
        <v>7.1300000000000008</v>
      </c>
      <c r="R118" s="3">
        <v>10350</v>
      </c>
      <c r="S118" s="10">
        <v>41809.72</v>
      </c>
      <c r="T118" s="1" t="str">
        <f>"Q"&amp;ROUNDUP(salesdata[[#This Row],[Month No.]]/3,0)</f>
        <v>Q3</v>
      </c>
      <c r="U118" s="1" t="str">
        <f>TEXT(salesdata[[#This Row],[Date]],"dddd")</f>
        <v>Thursday</v>
      </c>
      <c r="V118" s="12">
        <f>IFERROR(salesdata[[#This Row],[Total Revenue]]/salesdata[[#This Row],[Total Units Sold]],0)</f>
        <v>4.039586473429952</v>
      </c>
      <c r="W118" s="1" t="str">
        <f>INDEX({"Product1","Product2","Product3","Product4"},MATCH(MAX(salesdata[[#This Row],[S-P1]],salesdata[[#This Row],[S-P2]],salesdata[[#This Row],[S-P3]],salesdata[[#This Row],[S-P4]]),CHOOSE({1,2,3,4},salesdata[[#This Row],[S-P1]],salesdata[[#This Row],[S-P2]],salesdata[[#This Row],[S-P3]],salesdata[[#This Row],[S-P4]]),0))</f>
        <v>Product1</v>
      </c>
      <c r="X118" s="1" t="str">
        <f>IF(salesdata[[#This Row],[Total Revenue]]&gt;=70000,"High",IF(salesdata[[#This Row],[Total Revenue]]&gt;=40000,"Medium","Low"))</f>
        <v>Medium</v>
      </c>
      <c r="Y118" s="1" t="str">
        <f>IFERROR(IF(SUMIF(salesdata[Year],salesdata[[#This Row],[Year]],salesdata[Total Revenue])&gt;SUMIF(salesdata[Year],salesdata[[#This Row],[Year]]-1,salesdata[Total Revenue]),"Growth Year","Decline Year"),"")</f>
        <v>Growth Year</v>
      </c>
    </row>
    <row r="119" spans="1:25" x14ac:dyDescent="0.3">
      <c r="A119" s="1">
        <v>118</v>
      </c>
      <c r="B119" s="2">
        <v>40451</v>
      </c>
      <c r="C119" s="1">
        <v>2010</v>
      </c>
      <c r="D119" s="1" t="s">
        <v>22</v>
      </c>
      <c r="E119" s="1">
        <v>9</v>
      </c>
      <c r="F119" s="3">
        <v>5333</v>
      </c>
      <c r="G119" s="10">
        <v>16905.61</v>
      </c>
      <c r="H119" s="12">
        <f>IFERROR(salesdata[[#This Row],[S-P1]]/salesdata[[#This Row],[Q-P1]],0)</f>
        <v>3.17</v>
      </c>
      <c r="I119" s="3">
        <v>833</v>
      </c>
      <c r="J119" s="10">
        <v>5281.22</v>
      </c>
      <c r="K119" s="12">
        <f>IFERROR(salesdata[[#This Row],[S-P2]]/salesdata[[#This Row],[Q-P2]],0)</f>
        <v>6.3400000000000007</v>
      </c>
      <c r="L119" s="3">
        <v>3494</v>
      </c>
      <c r="M119" s="10">
        <v>18937.48</v>
      </c>
      <c r="N119" s="12">
        <f>IFERROR(salesdata[[#This Row],[S-P3]]/salesdata[[#This Row],[Q-P3]],0)</f>
        <v>5.42</v>
      </c>
      <c r="O119" s="3">
        <v>618</v>
      </c>
      <c r="P119" s="10">
        <v>4406.34</v>
      </c>
      <c r="Q119" s="12">
        <f>IFERROR(salesdata[[#This Row],[S-P4]]/salesdata[[#This Row],[Q-P4]],0)</f>
        <v>7.13</v>
      </c>
      <c r="R119" s="3">
        <v>10278</v>
      </c>
      <c r="S119" s="10">
        <v>45530.65</v>
      </c>
      <c r="T119" s="1" t="str">
        <f>"Q"&amp;ROUNDUP(salesdata[[#This Row],[Month No.]]/3,0)</f>
        <v>Q3</v>
      </c>
      <c r="U119" s="1" t="str">
        <f>TEXT(salesdata[[#This Row],[Date]],"dddd")</f>
        <v>Thursday</v>
      </c>
      <c r="V119" s="12">
        <f>IFERROR(salesdata[[#This Row],[Total Revenue]]/salesdata[[#This Row],[Total Units Sold]],0)</f>
        <v>4.4299134072776809</v>
      </c>
      <c r="W119" s="1" t="str">
        <f>INDEX({"Product1","Product2","Product3","Product4"},MATCH(MAX(salesdata[[#This Row],[S-P1]],salesdata[[#This Row],[S-P2]],salesdata[[#This Row],[S-P3]],salesdata[[#This Row],[S-P4]]),CHOOSE({1,2,3,4},salesdata[[#This Row],[S-P1]],salesdata[[#This Row],[S-P2]],salesdata[[#This Row],[S-P3]],salesdata[[#This Row],[S-P4]]),0))</f>
        <v>Product3</v>
      </c>
      <c r="X119" s="1" t="str">
        <f>IF(salesdata[[#This Row],[Total Revenue]]&gt;=70000,"High",IF(salesdata[[#This Row],[Total Revenue]]&gt;=40000,"Medium","Low"))</f>
        <v>Medium</v>
      </c>
      <c r="Y119" s="1" t="str">
        <f>IFERROR(IF(SUMIF(salesdata[Year],salesdata[[#This Row],[Year]],salesdata[Total Revenue])&gt;SUMIF(salesdata[Year],salesdata[[#This Row],[Year]]-1,salesdata[Total Revenue]),"Growth Year","Decline Year"),"")</f>
        <v>Growth Year</v>
      </c>
    </row>
    <row r="120" spans="1:25" x14ac:dyDescent="0.3">
      <c r="A120" s="1">
        <v>119</v>
      </c>
      <c r="B120" s="2">
        <v>40451</v>
      </c>
      <c r="C120" s="1">
        <v>2010</v>
      </c>
      <c r="D120" s="1" t="s">
        <v>22</v>
      </c>
      <c r="E120" s="1">
        <v>9</v>
      </c>
      <c r="F120" s="3">
        <v>3870</v>
      </c>
      <c r="G120" s="10">
        <v>12267.9</v>
      </c>
      <c r="H120" s="12">
        <f>IFERROR(salesdata[[#This Row],[S-P1]]/salesdata[[#This Row],[Q-P1]],0)</f>
        <v>3.17</v>
      </c>
      <c r="I120" s="3">
        <v>2779</v>
      </c>
      <c r="J120" s="10">
        <v>17618.86</v>
      </c>
      <c r="K120" s="12">
        <f>IFERROR(salesdata[[#This Row],[S-P2]]/salesdata[[#This Row],[Q-P2]],0)</f>
        <v>6.34</v>
      </c>
      <c r="L120" s="3">
        <v>3246</v>
      </c>
      <c r="M120" s="10">
        <v>17593.32</v>
      </c>
      <c r="N120" s="12">
        <f>IFERROR(salesdata[[#This Row],[S-P3]]/salesdata[[#This Row],[Q-P3]],0)</f>
        <v>5.42</v>
      </c>
      <c r="O120" s="3">
        <v>1290</v>
      </c>
      <c r="P120" s="10">
        <v>9197.7000000000007</v>
      </c>
      <c r="Q120" s="12">
        <f>IFERROR(salesdata[[#This Row],[S-P4]]/salesdata[[#This Row],[Q-P4]],0)</f>
        <v>7.1300000000000008</v>
      </c>
      <c r="R120" s="3">
        <v>11185</v>
      </c>
      <c r="S120" s="10">
        <v>56677.78</v>
      </c>
      <c r="T120" s="1" t="str">
        <f>"Q"&amp;ROUNDUP(salesdata[[#This Row],[Month No.]]/3,0)</f>
        <v>Q3</v>
      </c>
      <c r="U120" s="1" t="str">
        <f>TEXT(salesdata[[#This Row],[Date]],"dddd")</f>
        <v>Thursday</v>
      </c>
      <c r="V120" s="12">
        <f>IFERROR(salesdata[[#This Row],[Total Revenue]]/salesdata[[#This Row],[Total Units Sold]],0)</f>
        <v>5.0673026374608847</v>
      </c>
      <c r="W120" s="1" t="str">
        <f>INDEX({"Product1","Product2","Product3","Product4"},MATCH(MAX(salesdata[[#This Row],[S-P1]],salesdata[[#This Row],[S-P2]],salesdata[[#This Row],[S-P3]],salesdata[[#This Row],[S-P4]]),CHOOSE({1,2,3,4},salesdata[[#This Row],[S-P1]],salesdata[[#This Row],[S-P2]],salesdata[[#This Row],[S-P3]],salesdata[[#This Row],[S-P4]]),0))</f>
        <v>Product2</v>
      </c>
      <c r="X120" s="1" t="str">
        <f>IF(salesdata[[#This Row],[Total Revenue]]&gt;=70000,"High",IF(salesdata[[#This Row],[Total Revenue]]&gt;=40000,"Medium","Low"))</f>
        <v>Medium</v>
      </c>
      <c r="Y120" s="1" t="str">
        <f>IFERROR(IF(SUMIF(salesdata[Year],salesdata[[#This Row],[Year]],salesdata[Total Revenue])&gt;SUMIF(salesdata[Year],salesdata[[#This Row],[Year]]-1,salesdata[Total Revenue]),"Growth Year","Decline Year"),"")</f>
        <v>Growth Year</v>
      </c>
    </row>
    <row r="121" spans="1:25" x14ac:dyDescent="0.3">
      <c r="A121" s="1">
        <v>120</v>
      </c>
      <c r="B121" s="2">
        <v>40451</v>
      </c>
      <c r="C121" s="1">
        <v>2010</v>
      </c>
      <c r="D121" s="1" t="s">
        <v>22</v>
      </c>
      <c r="E121" s="1">
        <v>9</v>
      </c>
      <c r="F121" s="3">
        <v>3583</v>
      </c>
      <c r="G121" s="10">
        <v>11358.11</v>
      </c>
      <c r="H121" s="12">
        <f>IFERROR(salesdata[[#This Row],[S-P1]]/salesdata[[#This Row],[Q-P1]],0)</f>
        <v>3.1700000000000004</v>
      </c>
      <c r="I121" s="3">
        <v>2111</v>
      </c>
      <c r="J121" s="10">
        <v>13383.74</v>
      </c>
      <c r="K121" s="12">
        <f>IFERROR(salesdata[[#This Row],[S-P2]]/salesdata[[#This Row],[Q-P2]],0)</f>
        <v>6.34</v>
      </c>
      <c r="L121" s="3">
        <v>4225</v>
      </c>
      <c r="M121" s="10">
        <v>22899.5</v>
      </c>
      <c r="N121" s="12">
        <f>IFERROR(salesdata[[#This Row],[S-P3]]/salesdata[[#This Row],[Q-P3]],0)</f>
        <v>5.42</v>
      </c>
      <c r="O121" s="3">
        <v>1401</v>
      </c>
      <c r="P121" s="10">
        <v>9989.1299999999992</v>
      </c>
      <c r="Q121" s="12">
        <f>IFERROR(salesdata[[#This Row],[S-P4]]/salesdata[[#This Row],[Q-P4]],0)</f>
        <v>7.129999999999999</v>
      </c>
      <c r="R121" s="3">
        <v>11320</v>
      </c>
      <c r="S121" s="10">
        <v>57630.48</v>
      </c>
      <c r="T121" s="1" t="str">
        <f>"Q"&amp;ROUNDUP(salesdata[[#This Row],[Month No.]]/3,0)</f>
        <v>Q3</v>
      </c>
      <c r="U121" s="1" t="str">
        <f>TEXT(salesdata[[#This Row],[Date]],"dddd")</f>
        <v>Thursday</v>
      </c>
      <c r="V121" s="12">
        <f>IFERROR(salesdata[[#This Row],[Total Revenue]]/salesdata[[#This Row],[Total Units Sold]],0)</f>
        <v>5.0910318021201419</v>
      </c>
      <c r="W121" s="1" t="str">
        <f>INDEX({"Product1","Product2","Product3","Product4"},MATCH(MAX(salesdata[[#This Row],[S-P1]],salesdata[[#This Row],[S-P2]],salesdata[[#This Row],[S-P3]],salesdata[[#This Row],[S-P4]]),CHOOSE({1,2,3,4},salesdata[[#This Row],[S-P1]],salesdata[[#This Row],[S-P2]],salesdata[[#This Row],[S-P3]],salesdata[[#This Row],[S-P4]]),0))</f>
        <v>Product3</v>
      </c>
      <c r="X121" s="1" t="str">
        <f>IF(salesdata[[#This Row],[Total Revenue]]&gt;=70000,"High",IF(salesdata[[#This Row],[Total Revenue]]&gt;=40000,"Medium","Low"))</f>
        <v>Medium</v>
      </c>
      <c r="Y121" s="1" t="str">
        <f>IFERROR(IF(SUMIF(salesdata[Year],salesdata[[#This Row],[Year]],salesdata[Total Revenue])&gt;SUMIF(salesdata[Year],salesdata[[#This Row],[Year]]-1,salesdata[Total Revenue]),"Growth Year","Decline Year"),"")</f>
        <v>Growth Year</v>
      </c>
    </row>
    <row r="122" spans="1:25" x14ac:dyDescent="0.3">
      <c r="A122" s="1">
        <v>121</v>
      </c>
      <c r="B122" s="2">
        <v>40451</v>
      </c>
      <c r="C122" s="1">
        <v>2010</v>
      </c>
      <c r="D122" s="1" t="s">
        <v>22</v>
      </c>
      <c r="E122" s="1">
        <v>9</v>
      </c>
      <c r="F122" s="3">
        <v>7516</v>
      </c>
      <c r="G122" s="10">
        <v>23825.72</v>
      </c>
      <c r="H122" s="12">
        <f>IFERROR(salesdata[[#This Row],[S-P1]]/salesdata[[#This Row],[Q-P1]],0)</f>
        <v>3.1700000000000004</v>
      </c>
      <c r="I122" s="3">
        <v>3423</v>
      </c>
      <c r="J122" s="10">
        <v>21701.82</v>
      </c>
      <c r="K122" s="12">
        <f>IFERROR(salesdata[[#This Row],[S-P2]]/salesdata[[#This Row],[Q-P2]],0)</f>
        <v>6.34</v>
      </c>
      <c r="L122" s="3">
        <v>3116</v>
      </c>
      <c r="M122" s="10">
        <v>16888.72</v>
      </c>
      <c r="N122" s="12">
        <f>IFERROR(salesdata[[#This Row],[S-P3]]/salesdata[[#This Row],[Q-P3]],0)</f>
        <v>5.4200000000000008</v>
      </c>
      <c r="O122" s="3">
        <v>458</v>
      </c>
      <c r="P122" s="10">
        <v>3265.54</v>
      </c>
      <c r="Q122" s="12">
        <f>IFERROR(salesdata[[#This Row],[S-P4]]/salesdata[[#This Row],[Q-P4]],0)</f>
        <v>7.13</v>
      </c>
      <c r="R122" s="3">
        <v>14513</v>
      </c>
      <c r="S122" s="10">
        <v>65681.8</v>
      </c>
      <c r="T122" s="1" t="str">
        <f>"Q"&amp;ROUNDUP(salesdata[[#This Row],[Month No.]]/3,0)</f>
        <v>Q3</v>
      </c>
      <c r="U122" s="1" t="str">
        <f>TEXT(salesdata[[#This Row],[Date]],"dddd")</f>
        <v>Thursday</v>
      </c>
      <c r="V122" s="12">
        <f>IFERROR(salesdata[[#This Row],[Total Revenue]]/salesdata[[#This Row],[Total Units Sold]],0)</f>
        <v>4.5257217666919312</v>
      </c>
      <c r="W122" s="1" t="str">
        <f>INDEX({"Product1","Product2","Product3","Product4"},MATCH(MAX(salesdata[[#This Row],[S-P1]],salesdata[[#This Row],[S-P2]],salesdata[[#This Row],[S-P3]],salesdata[[#This Row],[S-P4]]),CHOOSE({1,2,3,4},salesdata[[#This Row],[S-P1]],salesdata[[#This Row],[S-P2]],salesdata[[#This Row],[S-P3]],salesdata[[#This Row],[S-P4]]),0))</f>
        <v>Product1</v>
      </c>
      <c r="X122" s="1" t="str">
        <f>IF(salesdata[[#This Row],[Total Revenue]]&gt;=70000,"High",IF(salesdata[[#This Row],[Total Revenue]]&gt;=40000,"Medium","Low"))</f>
        <v>Medium</v>
      </c>
      <c r="Y122" s="1" t="str">
        <f>IFERROR(IF(SUMIF(salesdata[Year],salesdata[[#This Row],[Year]],salesdata[Total Revenue])&gt;SUMIF(salesdata[Year],salesdata[[#This Row],[Year]]-1,salesdata[Total Revenue]),"Growth Year","Decline Year"),"")</f>
        <v>Growth Year</v>
      </c>
    </row>
    <row r="123" spans="1:25" x14ac:dyDescent="0.3">
      <c r="A123" s="1">
        <v>122</v>
      </c>
      <c r="B123" s="2">
        <v>40451</v>
      </c>
      <c r="C123" s="1">
        <v>2010</v>
      </c>
      <c r="D123" s="1" t="s">
        <v>22</v>
      </c>
      <c r="E123" s="1">
        <v>9</v>
      </c>
      <c r="F123" s="3">
        <v>7891</v>
      </c>
      <c r="G123" s="10">
        <v>25014.47</v>
      </c>
      <c r="H123" s="12">
        <f>IFERROR(salesdata[[#This Row],[S-P1]]/salesdata[[#This Row],[Q-P1]],0)</f>
        <v>3.17</v>
      </c>
      <c r="I123" s="3">
        <v>741</v>
      </c>
      <c r="J123" s="10">
        <v>4697.9399999999996</v>
      </c>
      <c r="K123" s="12">
        <f>IFERROR(salesdata[[#This Row],[S-P2]]/salesdata[[#This Row],[Q-P2]],0)</f>
        <v>6.34</v>
      </c>
      <c r="L123" s="3">
        <v>2280</v>
      </c>
      <c r="M123" s="10">
        <v>12357.6</v>
      </c>
      <c r="N123" s="12">
        <f>IFERROR(salesdata[[#This Row],[S-P3]]/salesdata[[#This Row],[Q-P3]],0)</f>
        <v>5.42</v>
      </c>
      <c r="O123" s="3">
        <v>1068</v>
      </c>
      <c r="P123" s="10">
        <v>7614.84</v>
      </c>
      <c r="Q123" s="12">
        <f>IFERROR(salesdata[[#This Row],[S-P4]]/salesdata[[#This Row],[Q-P4]],0)</f>
        <v>7.13</v>
      </c>
      <c r="R123" s="3">
        <v>11980</v>
      </c>
      <c r="S123" s="10">
        <v>49684.85</v>
      </c>
      <c r="T123" s="1" t="str">
        <f>"Q"&amp;ROUNDUP(salesdata[[#This Row],[Month No.]]/3,0)</f>
        <v>Q3</v>
      </c>
      <c r="U123" s="1" t="str">
        <f>TEXT(salesdata[[#This Row],[Date]],"dddd")</f>
        <v>Thursday</v>
      </c>
      <c r="V123" s="12">
        <f>IFERROR(salesdata[[#This Row],[Total Revenue]]/salesdata[[#This Row],[Total Units Sold]],0)</f>
        <v>4.1473163606010015</v>
      </c>
      <c r="W123" s="1" t="str">
        <f>INDEX({"Product1","Product2","Product3","Product4"},MATCH(MAX(salesdata[[#This Row],[S-P1]],salesdata[[#This Row],[S-P2]],salesdata[[#This Row],[S-P3]],salesdata[[#This Row],[S-P4]]),CHOOSE({1,2,3,4},salesdata[[#This Row],[S-P1]],salesdata[[#This Row],[S-P2]],salesdata[[#This Row],[S-P3]],salesdata[[#This Row],[S-P4]]),0))</f>
        <v>Product1</v>
      </c>
      <c r="X123" s="1" t="str">
        <f>IF(salesdata[[#This Row],[Total Revenue]]&gt;=70000,"High",IF(salesdata[[#This Row],[Total Revenue]]&gt;=40000,"Medium","Low"))</f>
        <v>Medium</v>
      </c>
      <c r="Y123" s="1" t="str">
        <f>IFERROR(IF(SUMIF(salesdata[Year],salesdata[[#This Row],[Year]],salesdata[Total Revenue])&gt;SUMIF(salesdata[Year],salesdata[[#This Row],[Year]]-1,salesdata[Total Revenue]),"Growth Year","Decline Year"),"")</f>
        <v>Growth Year</v>
      </c>
    </row>
    <row r="124" spans="1:25" x14ac:dyDescent="0.3">
      <c r="A124" s="1">
        <v>123</v>
      </c>
      <c r="B124" s="2">
        <v>40451</v>
      </c>
      <c r="C124" s="1">
        <v>2010</v>
      </c>
      <c r="D124" s="1" t="s">
        <v>22</v>
      </c>
      <c r="E124" s="1">
        <v>9</v>
      </c>
      <c r="F124" s="3">
        <v>2457</v>
      </c>
      <c r="G124" s="10">
        <v>7788.69</v>
      </c>
      <c r="H124" s="12">
        <f>IFERROR(salesdata[[#This Row],[S-P1]]/salesdata[[#This Row],[Q-P1]],0)</f>
        <v>3.17</v>
      </c>
      <c r="I124" s="3">
        <v>3144</v>
      </c>
      <c r="J124" s="10">
        <v>19932.96</v>
      </c>
      <c r="K124" s="12">
        <f>IFERROR(salesdata[[#This Row],[S-P2]]/salesdata[[#This Row],[Q-P2]],0)</f>
        <v>6.34</v>
      </c>
      <c r="L124" s="3">
        <v>533</v>
      </c>
      <c r="M124" s="10">
        <v>2888.86</v>
      </c>
      <c r="N124" s="12">
        <f>IFERROR(salesdata[[#This Row],[S-P3]]/salesdata[[#This Row],[Q-P3]],0)</f>
        <v>5.42</v>
      </c>
      <c r="O124" s="3">
        <v>1184</v>
      </c>
      <c r="P124" s="10">
        <v>8441.92</v>
      </c>
      <c r="Q124" s="12">
        <f>IFERROR(salesdata[[#This Row],[S-P4]]/salesdata[[#This Row],[Q-P4]],0)</f>
        <v>7.13</v>
      </c>
      <c r="R124" s="3">
        <v>7318</v>
      </c>
      <c r="S124" s="10">
        <v>39052.43</v>
      </c>
      <c r="T124" s="1" t="str">
        <f>"Q"&amp;ROUNDUP(salesdata[[#This Row],[Month No.]]/3,0)</f>
        <v>Q3</v>
      </c>
      <c r="U124" s="1" t="str">
        <f>TEXT(salesdata[[#This Row],[Date]],"dddd")</f>
        <v>Thursday</v>
      </c>
      <c r="V124" s="12">
        <f>IFERROR(salesdata[[#This Row],[Total Revenue]]/salesdata[[#This Row],[Total Units Sold]],0)</f>
        <v>5.3364894779994536</v>
      </c>
      <c r="W124" s="1" t="str">
        <f>INDEX({"Product1","Product2","Product3","Product4"},MATCH(MAX(salesdata[[#This Row],[S-P1]],salesdata[[#This Row],[S-P2]],salesdata[[#This Row],[S-P3]],salesdata[[#This Row],[S-P4]]),CHOOSE({1,2,3,4},salesdata[[#This Row],[S-P1]],salesdata[[#This Row],[S-P2]],salesdata[[#This Row],[S-P3]],salesdata[[#This Row],[S-P4]]),0))</f>
        <v>Product2</v>
      </c>
      <c r="X124" s="1" t="str">
        <f>IF(salesdata[[#This Row],[Total Revenue]]&gt;=70000,"High",IF(salesdata[[#This Row],[Total Revenue]]&gt;=40000,"Medium","Low"))</f>
        <v>Low</v>
      </c>
      <c r="Y124" s="1" t="str">
        <f>IFERROR(IF(SUMIF(salesdata[Year],salesdata[[#This Row],[Year]],salesdata[Total Revenue])&gt;SUMIF(salesdata[Year],salesdata[[#This Row],[Year]]-1,salesdata[Total Revenue]),"Growth Year","Decline Year"),"")</f>
        <v>Growth Year</v>
      </c>
    </row>
    <row r="125" spans="1:25" x14ac:dyDescent="0.3">
      <c r="A125" s="1">
        <v>124</v>
      </c>
      <c r="B125" s="2">
        <v>40451</v>
      </c>
      <c r="C125" s="1">
        <v>2010</v>
      </c>
      <c r="D125" s="1" t="s">
        <v>22</v>
      </c>
      <c r="E125" s="1">
        <v>9</v>
      </c>
      <c r="F125" s="3">
        <v>3512</v>
      </c>
      <c r="G125" s="10">
        <v>11133.04</v>
      </c>
      <c r="H125" s="12">
        <f>IFERROR(salesdata[[#This Row],[S-P1]]/salesdata[[#This Row],[Q-P1]],0)</f>
        <v>3.1700000000000004</v>
      </c>
      <c r="I125" s="3">
        <v>2851</v>
      </c>
      <c r="J125" s="10">
        <v>18075.34</v>
      </c>
      <c r="K125" s="12">
        <f>IFERROR(salesdata[[#This Row],[S-P2]]/salesdata[[#This Row],[Q-P2]],0)</f>
        <v>6.34</v>
      </c>
      <c r="L125" s="3">
        <v>4072</v>
      </c>
      <c r="M125" s="10">
        <v>22070.240000000002</v>
      </c>
      <c r="N125" s="12">
        <f>IFERROR(salesdata[[#This Row],[S-P3]]/salesdata[[#This Row],[Q-P3]],0)</f>
        <v>5.4200000000000008</v>
      </c>
      <c r="O125" s="3">
        <v>1597</v>
      </c>
      <c r="P125" s="10">
        <v>11386.61</v>
      </c>
      <c r="Q125" s="12">
        <f>IFERROR(salesdata[[#This Row],[S-P4]]/salesdata[[#This Row],[Q-P4]],0)</f>
        <v>7.1300000000000008</v>
      </c>
      <c r="R125" s="3">
        <v>12032</v>
      </c>
      <c r="S125" s="10">
        <v>62665.23</v>
      </c>
      <c r="T125" s="1" t="str">
        <f>"Q"&amp;ROUNDUP(salesdata[[#This Row],[Month No.]]/3,0)</f>
        <v>Q3</v>
      </c>
      <c r="U125" s="1" t="str">
        <f>TEXT(salesdata[[#This Row],[Date]],"dddd")</f>
        <v>Thursday</v>
      </c>
      <c r="V125" s="12">
        <f>IFERROR(salesdata[[#This Row],[Total Revenue]]/salesdata[[#This Row],[Total Units Sold]],0)</f>
        <v>5.2082139295212766</v>
      </c>
      <c r="W125" s="1" t="str">
        <f>INDEX({"Product1","Product2","Product3","Product4"},MATCH(MAX(salesdata[[#This Row],[S-P1]],salesdata[[#This Row],[S-P2]],salesdata[[#This Row],[S-P3]],salesdata[[#This Row],[S-P4]]),CHOOSE({1,2,3,4},salesdata[[#This Row],[S-P1]],salesdata[[#This Row],[S-P2]],salesdata[[#This Row],[S-P3]],salesdata[[#This Row],[S-P4]]),0))</f>
        <v>Product3</v>
      </c>
      <c r="X125" s="1" t="str">
        <f>IF(salesdata[[#This Row],[Total Revenue]]&gt;=70000,"High",IF(salesdata[[#This Row],[Total Revenue]]&gt;=40000,"Medium","Low"))</f>
        <v>Medium</v>
      </c>
      <c r="Y125" s="1" t="str">
        <f>IFERROR(IF(SUMIF(salesdata[Year],salesdata[[#This Row],[Year]],salesdata[Total Revenue])&gt;SUMIF(salesdata[Year],salesdata[[#This Row],[Year]]-1,salesdata[Total Revenue]),"Growth Year","Decline Year"),"")</f>
        <v>Growth Year</v>
      </c>
    </row>
    <row r="126" spans="1:25" x14ac:dyDescent="0.3">
      <c r="A126" s="1">
        <v>125</v>
      </c>
      <c r="B126" s="2">
        <v>40451</v>
      </c>
      <c r="C126" s="1">
        <v>2010</v>
      </c>
      <c r="D126" s="1" t="s">
        <v>22</v>
      </c>
      <c r="E126" s="1">
        <v>9</v>
      </c>
      <c r="F126" s="3">
        <v>6094</v>
      </c>
      <c r="G126" s="10">
        <v>19317.98</v>
      </c>
      <c r="H126" s="12">
        <f>IFERROR(salesdata[[#This Row],[S-P1]]/salesdata[[#This Row],[Q-P1]],0)</f>
        <v>3.17</v>
      </c>
      <c r="I126" s="3">
        <v>3798</v>
      </c>
      <c r="J126" s="10">
        <v>24079.32</v>
      </c>
      <c r="K126" s="12">
        <f>IFERROR(salesdata[[#This Row],[S-P2]]/salesdata[[#This Row],[Q-P2]],0)</f>
        <v>6.34</v>
      </c>
      <c r="L126" s="3">
        <v>5849</v>
      </c>
      <c r="M126" s="10">
        <v>31701.58</v>
      </c>
      <c r="N126" s="12">
        <f>IFERROR(salesdata[[#This Row],[S-P3]]/salesdata[[#This Row],[Q-P3]],0)</f>
        <v>5.42</v>
      </c>
      <c r="O126" s="3">
        <v>881</v>
      </c>
      <c r="P126" s="10">
        <v>6281.53</v>
      </c>
      <c r="Q126" s="12">
        <f>IFERROR(salesdata[[#This Row],[S-P4]]/salesdata[[#This Row],[Q-P4]],0)</f>
        <v>7.13</v>
      </c>
      <c r="R126" s="3">
        <v>16622</v>
      </c>
      <c r="S126" s="10">
        <v>81380.41</v>
      </c>
      <c r="T126" s="1" t="str">
        <f>"Q"&amp;ROUNDUP(salesdata[[#This Row],[Month No.]]/3,0)</f>
        <v>Q3</v>
      </c>
      <c r="U126" s="1" t="str">
        <f>TEXT(salesdata[[#This Row],[Date]],"dddd")</f>
        <v>Thursday</v>
      </c>
      <c r="V126" s="12">
        <f>IFERROR(salesdata[[#This Row],[Total Revenue]]/salesdata[[#This Row],[Total Units Sold]],0)</f>
        <v>4.8959457345686443</v>
      </c>
      <c r="W126" s="1" t="str">
        <f>INDEX({"Product1","Product2","Product3","Product4"},MATCH(MAX(salesdata[[#This Row],[S-P1]],salesdata[[#This Row],[S-P2]],salesdata[[#This Row],[S-P3]],salesdata[[#This Row],[S-P4]]),CHOOSE({1,2,3,4},salesdata[[#This Row],[S-P1]],salesdata[[#This Row],[S-P2]],salesdata[[#This Row],[S-P3]],salesdata[[#This Row],[S-P4]]),0))</f>
        <v>Product3</v>
      </c>
      <c r="X126" s="1" t="str">
        <f>IF(salesdata[[#This Row],[Total Revenue]]&gt;=70000,"High",IF(salesdata[[#This Row],[Total Revenue]]&gt;=40000,"Medium","Low"))</f>
        <v>High</v>
      </c>
      <c r="Y126" s="1" t="str">
        <f>IFERROR(IF(SUMIF(salesdata[Year],salesdata[[#This Row],[Year]],salesdata[Total Revenue])&gt;SUMIF(salesdata[Year],salesdata[[#This Row],[Year]]-1,salesdata[Total Revenue]),"Growth Year","Decline Year"),"")</f>
        <v>Growth Year</v>
      </c>
    </row>
    <row r="127" spans="1:25" x14ac:dyDescent="0.3">
      <c r="A127" s="1">
        <v>126</v>
      </c>
      <c r="B127" s="2">
        <v>40451</v>
      </c>
      <c r="C127" s="1">
        <v>2010</v>
      </c>
      <c r="D127" s="1" t="s">
        <v>22</v>
      </c>
      <c r="E127" s="1">
        <v>9</v>
      </c>
      <c r="F127" s="3">
        <v>1727</v>
      </c>
      <c r="G127" s="10">
        <v>5474.59</v>
      </c>
      <c r="H127" s="12">
        <f>IFERROR(salesdata[[#This Row],[S-P1]]/salesdata[[#This Row],[Q-P1]],0)</f>
        <v>3.17</v>
      </c>
      <c r="I127" s="3">
        <v>2645</v>
      </c>
      <c r="J127" s="10">
        <v>16769.3</v>
      </c>
      <c r="K127" s="12">
        <f>IFERROR(salesdata[[#This Row],[S-P2]]/salesdata[[#This Row],[Q-P2]],0)</f>
        <v>6.34</v>
      </c>
      <c r="L127" s="3">
        <v>5715</v>
      </c>
      <c r="M127" s="10">
        <v>30975.3</v>
      </c>
      <c r="N127" s="12">
        <f>IFERROR(salesdata[[#This Row],[S-P3]]/salesdata[[#This Row],[Q-P3]],0)</f>
        <v>5.42</v>
      </c>
      <c r="O127" s="3">
        <v>1295</v>
      </c>
      <c r="P127" s="10">
        <v>9233.35</v>
      </c>
      <c r="Q127" s="12">
        <f>IFERROR(salesdata[[#This Row],[S-P4]]/salesdata[[#This Row],[Q-P4]],0)</f>
        <v>7.13</v>
      </c>
      <c r="R127" s="3">
        <v>11382</v>
      </c>
      <c r="S127" s="10">
        <v>62452.54</v>
      </c>
      <c r="T127" s="1" t="str">
        <f>"Q"&amp;ROUNDUP(salesdata[[#This Row],[Month No.]]/3,0)</f>
        <v>Q3</v>
      </c>
      <c r="U127" s="1" t="str">
        <f>TEXT(salesdata[[#This Row],[Date]],"dddd")</f>
        <v>Thursday</v>
      </c>
      <c r="V127" s="12">
        <f>IFERROR(salesdata[[#This Row],[Total Revenue]]/salesdata[[#This Row],[Total Units Sold]],0)</f>
        <v>5.48695659813741</v>
      </c>
      <c r="W127" s="1" t="str">
        <f>INDEX({"Product1","Product2","Product3","Product4"},MATCH(MAX(salesdata[[#This Row],[S-P1]],salesdata[[#This Row],[S-P2]],salesdata[[#This Row],[S-P3]],salesdata[[#This Row],[S-P4]]),CHOOSE({1,2,3,4},salesdata[[#This Row],[S-P1]],salesdata[[#This Row],[S-P2]],salesdata[[#This Row],[S-P3]],salesdata[[#This Row],[S-P4]]),0))</f>
        <v>Product3</v>
      </c>
      <c r="X127" s="1" t="str">
        <f>IF(salesdata[[#This Row],[Total Revenue]]&gt;=70000,"High",IF(salesdata[[#This Row],[Total Revenue]]&gt;=40000,"Medium","Low"))</f>
        <v>Medium</v>
      </c>
      <c r="Y127" s="1" t="str">
        <f>IFERROR(IF(SUMIF(salesdata[Year],salesdata[[#This Row],[Year]],salesdata[Total Revenue])&gt;SUMIF(salesdata[Year],salesdata[[#This Row],[Year]]-1,salesdata[Total Revenue]),"Growth Year","Decline Year"),"")</f>
        <v>Growth Year</v>
      </c>
    </row>
    <row r="128" spans="1:25" x14ac:dyDescent="0.3">
      <c r="A128" s="1">
        <v>127</v>
      </c>
      <c r="B128" s="2">
        <v>40451</v>
      </c>
      <c r="C128" s="1">
        <v>2010</v>
      </c>
      <c r="D128" s="1" t="s">
        <v>22</v>
      </c>
      <c r="E128" s="1">
        <v>9</v>
      </c>
      <c r="F128" s="3">
        <v>7360</v>
      </c>
      <c r="G128" s="10">
        <v>23331.200000000001</v>
      </c>
      <c r="H128" s="12">
        <f>IFERROR(salesdata[[#This Row],[S-P1]]/salesdata[[#This Row],[Q-P1]],0)</f>
        <v>3.17</v>
      </c>
      <c r="I128" s="3">
        <v>2974</v>
      </c>
      <c r="J128" s="10">
        <v>18855.16</v>
      </c>
      <c r="K128" s="12">
        <f>IFERROR(salesdata[[#This Row],[S-P2]]/salesdata[[#This Row],[Q-P2]],0)</f>
        <v>6.34</v>
      </c>
      <c r="L128" s="3">
        <v>2717</v>
      </c>
      <c r="M128" s="10">
        <v>14726.14</v>
      </c>
      <c r="N128" s="12">
        <f>IFERROR(salesdata[[#This Row],[S-P3]]/salesdata[[#This Row],[Q-P3]],0)</f>
        <v>5.42</v>
      </c>
      <c r="O128" s="3">
        <v>1127</v>
      </c>
      <c r="P128" s="10">
        <v>8035.51</v>
      </c>
      <c r="Q128" s="12">
        <f>IFERROR(salesdata[[#This Row],[S-P4]]/salesdata[[#This Row],[Q-P4]],0)</f>
        <v>7.13</v>
      </c>
      <c r="R128" s="3">
        <v>14178</v>
      </c>
      <c r="S128" s="10">
        <v>64948.01</v>
      </c>
      <c r="T128" s="1" t="str">
        <f>"Q"&amp;ROUNDUP(salesdata[[#This Row],[Month No.]]/3,0)</f>
        <v>Q3</v>
      </c>
      <c r="U128" s="1" t="str">
        <f>TEXT(salesdata[[#This Row],[Date]],"dddd")</f>
        <v>Thursday</v>
      </c>
      <c r="V128" s="12">
        <f>IFERROR(salesdata[[#This Row],[Total Revenue]]/salesdata[[#This Row],[Total Units Sold]],0)</f>
        <v>4.5809006912117365</v>
      </c>
      <c r="W128" s="1" t="str">
        <f>INDEX({"Product1","Product2","Product3","Product4"},MATCH(MAX(salesdata[[#This Row],[S-P1]],salesdata[[#This Row],[S-P2]],salesdata[[#This Row],[S-P3]],salesdata[[#This Row],[S-P4]]),CHOOSE({1,2,3,4},salesdata[[#This Row],[S-P1]],salesdata[[#This Row],[S-P2]],salesdata[[#This Row],[S-P3]],salesdata[[#This Row],[S-P4]]),0))</f>
        <v>Product1</v>
      </c>
      <c r="X128" s="1" t="str">
        <f>IF(salesdata[[#This Row],[Total Revenue]]&gt;=70000,"High",IF(salesdata[[#This Row],[Total Revenue]]&gt;=40000,"Medium","Low"))</f>
        <v>Medium</v>
      </c>
      <c r="Y128" s="1" t="str">
        <f>IFERROR(IF(SUMIF(salesdata[Year],salesdata[[#This Row],[Year]],salesdata[Total Revenue])&gt;SUMIF(salesdata[Year],salesdata[[#This Row],[Year]]-1,salesdata[Total Revenue]),"Growth Year","Decline Year"),"")</f>
        <v>Growth Year</v>
      </c>
    </row>
    <row r="129" spans="1:25" x14ac:dyDescent="0.3">
      <c r="A129" s="1">
        <v>128</v>
      </c>
      <c r="B129" s="2">
        <v>40451</v>
      </c>
      <c r="C129" s="1">
        <v>2010</v>
      </c>
      <c r="D129" s="1" t="s">
        <v>22</v>
      </c>
      <c r="E129" s="1">
        <v>9</v>
      </c>
      <c r="F129" s="3">
        <v>3195</v>
      </c>
      <c r="G129" s="10">
        <v>10128.15</v>
      </c>
      <c r="H129" s="12">
        <f>IFERROR(salesdata[[#This Row],[S-P1]]/salesdata[[#This Row],[Q-P1]],0)</f>
        <v>3.17</v>
      </c>
      <c r="I129" s="3">
        <v>2525</v>
      </c>
      <c r="J129" s="10">
        <v>16008.5</v>
      </c>
      <c r="K129" s="12">
        <f>IFERROR(salesdata[[#This Row],[S-P2]]/salesdata[[#This Row],[Q-P2]],0)</f>
        <v>6.34</v>
      </c>
      <c r="L129" s="3">
        <v>5918</v>
      </c>
      <c r="M129" s="10">
        <v>32075.56</v>
      </c>
      <c r="N129" s="12">
        <f>IFERROR(salesdata[[#This Row],[S-P3]]/salesdata[[#This Row],[Q-P3]],0)</f>
        <v>5.42</v>
      </c>
      <c r="O129" s="3">
        <v>1003</v>
      </c>
      <c r="P129" s="10">
        <v>7151.39</v>
      </c>
      <c r="Q129" s="12">
        <f>IFERROR(salesdata[[#This Row],[S-P4]]/salesdata[[#This Row],[Q-P4]],0)</f>
        <v>7.13</v>
      </c>
      <c r="R129" s="3">
        <v>12641</v>
      </c>
      <c r="S129" s="10">
        <v>65363.6</v>
      </c>
      <c r="T129" s="1" t="str">
        <f>"Q"&amp;ROUNDUP(salesdata[[#This Row],[Month No.]]/3,0)</f>
        <v>Q3</v>
      </c>
      <c r="U129" s="1" t="str">
        <f>TEXT(salesdata[[#This Row],[Date]],"dddd")</f>
        <v>Thursday</v>
      </c>
      <c r="V129" s="12">
        <f>IFERROR(salesdata[[#This Row],[Total Revenue]]/salesdata[[#This Row],[Total Units Sold]],0)</f>
        <v>5.1707618068190806</v>
      </c>
      <c r="W129" s="1" t="str">
        <f>INDEX({"Product1","Product2","Product3","Product4"},MATCH(MAX(salesdata[[#This Row],[S-P1]],salesdata[[#This Row],[S-P2]],salesdata[[#This Row],[S-P3]],salesdata[[#This Row],[S-P4]]),CHOOSE({1,2,3,4},salesdata[[#This Row],[S-P1]],salesdata[[#This Row],[S-P2]],salesdata[[#This Row],[S-P3]],salesdata[[#This Row],[S-P4]]),0))</f>
        <v>Product3</v>
      </c>
      <c r="X129" s="1" t="str">
        <f>IF(salesdata[[#This Row],[Total Revenue]]&gt;=70000,"High",IF(salesdata[[#This Row],[Total Revenue]]&gt;=40000,"Medium","Low"))</f>
        <v>Medium</v>
      </c>
      <c r="Y129" s="1" t="str">
        <f>IFERROR(IF(SUMIF(salesdata[Year],salesdata[[#This Row],[Year]],salesdata[Total Revenue])&gt;SUMIF(salesdata[Year],salesdata[[#This Row],[Year]]-1,salesdata[Total Revenue]),"Growth Year","Decline Year"),"")</f>
        <v>Growth Year</v>
      </c>
    </row>
    <row r="130" spans="1:25" x14ac:dyDescent="0.3">
      <c r="A130" s="1">
        <v>129</v>
      </c>
      <c r="B130" s="2">
        <v>40451</v>
      </c>
      <c r="C130" s="1">
        <v>2010</v>
      </c>
      <c r="D130" s="1" t="s">
        <v>22</v>
      </c>
      <c r="E130" s="1">
        <v>9</v>
      </c>
      <c r="F130" s="3">
        <v>2660</v>
      </c>
      <c r="G130" s="10">
        <v>8432.2000000000007</v>
      </c>
      <c r="H130" s="12">
        <f>IFERROR(salesdata[[#This Row],[S-P1]]/salesdata[[#This Row],[Q-P1]],0)</f>
        <v>3.1700000000000004</v>
      </c>
      <c r="I130" s="3">
        <v>2674</v>
      </c>
      <c r="J130" s="10">
        <v>16953.16</v>
      </c>
      <c r="K130" s="12">
        <f>IFERROR(salesdata[[#This Row],[S-P2]]/salesdata[[#This Row],[Q-P2]],0)</f>
        <v>6.34</v>
      </c>
      <c r="L130" s="3">
        <v>2732</v>
      </c>
      <c r="M130" s="10">
        <v>14807.44</v>
      </c>
      <c r="N130" s="12">
        <f>IFERROR(salesdata[[#This Row],[S-P3]]/salesdata[[#This Row],[Q-P3]],0)</f>
        <v>5.42</v>
      </c>
      <c r="O130" s="3">
        <v>934</v>
      </c>
      <c r="P130" s="10">
        <v>6659.42</v>
      </c>
      <c r="Q130" s="12">
        <f>IFERROR(salesdata[[#This Row],[S-P4]]/salesdata[[#This Row],[Q-P4]],0)</f>
        <v>7.13</v>
      </c>
      <c r="R130" s="3">
        <v>9000</v>
      </c>
      <c r="S130" s="10">
        <v>46852.22</v>
      </c>
      <c r="T130" s="1" t="str">
        <f>"Q"&amp;ROUNDUP(salesdata[[#This Row],[Month No.]]/3,0)</f>
        <v>Q3</v>
      </c>
      <c r="U130" s="1" t="str">
        <f>TEXT(salesdata[[#This Row],[Date]],"dddd")</f>
        <v>Thursday</v>
      </c>
      <c r="V130" s="12">
        <f>IFERROR(salesdata[[#This Row],[Total Revenue]]/salesdata[[#This Row],[Total Units Sold]],0)</f>
        <v>5.2058022222222222</v>
      </c>
      <c r="W130" s="1" t="str">
        <f>INDEX({"Product1","Product2","Product3","Product4"},MATCH(MAX(salesdata[[#This Row],[S-P1]],salesdata[[#This Row],[S-P2]],salesdata[[#This Row],[S-P3]],salesdata[[#This Row],[S-P4]]),CHOOSE({1,2,3,4},salesdata[[#This Row],[S-P1]],salesdata[[#This Row],[S-P2]],salesdata[[#This Row],[S-P3]],salesdata[[#This Row],[S-P4]]),0))</f>
        <v>Product2</v>
      </c>
      <c r="X130" s="1" t="str">
        <f>IF(salesdata[[#This Row],[Total Revenue]]&gt;=70000,"High",IF(salesdata[[#This Row],[Total Revenue]]&gt;=40000,"Medium","Low"))</f>
        <v>Medium</v>
      </c>
      <c r="Y130" s="1" t="str">
        <f>IFERROR(IF(SUMIF(salesdata[Year],salesdata[[#This Row],[Year]],salesdata[Total Revenue])&gt;SUMIF(salesdata[Year],salesdata[[#This Row],[Year]]-1,salesdata[Total Revenue]),"Growth Year","Decline Year"),"")</f>
        <v>Growth Year</v>
      </c>
    </row>
    <row r="131" spans="1:25" x14ac:dyDescent="0.3">
      <c r="A131" s="1">
        <v>130</v>
      </c>
      <c r="B131" s="2">
        <v>40451</v>
      </c>
      <c r="C131" s="1">
        <v>2010</v>
      </c>
      <c r="D131" s="1" t="s">
        <v>22</v>
      </c>
      <c r="E131" s="1">
        <v>9</v>
      </c>
      <c r="F131" s="3">
        <v>4713</v>
      </c>
      <c r="G131" s="10">
        <v>14940.21</v>
      </c>
      <c r="H131" s="12">
        <f>IFERROR(salesdata[[#This Row],[S-P1]]/salesdata[[#This Row],[Q-P1]],0)</f>
        <v>3.17</v>
      </c>
      <c r="I131" s="3">
        <v>1227</v>
      </c>
      <c r="J131" s="10">
        <v>7779.18</v>
      </c>
      <c r="K131" s="12">
        <f>IFERROR(salesdata[[#This Row],[S-P2]]/salesdata[[#This Row],[Q-P2]],0)</f>
        <v>6.34</v>
      </c>
      <c r="L131" s="3">
        <v>4065</v>
      </c>
      <c r="M131" s="10">
        <v>22032.3</v>
      </c>
      <c r="N131" s="12">
        <f>IFERROR(salesdata[[#This Row],[S-P3]]/salesdata[[#This Row],[Q-P3]],0)</f>
        <v>5.42</v>
      </c>
      <c r="O131" s="3">
        <v>403</v>
      </c>
      <c r="P131" s="10">
        <v>2873.39</v>
      </c>
      <c r="Q131" s="12">
        <f>IFERROR(salesdata[[#This Row],[S-P4]]/salesdata[[#This Row],[Q-P4]],0)</f>
        <v>7.13</v>
      </c>
      <c r="R131" s="3">
        <v>10408</v>
      </c>
      <c r="S131" s="10">
        <v>47625.08</v>
      </c>
      <c r="T131" s="1" t="str">
        <f>"Q"&amp;ROUNDUP(salesdata[[#This Row],[Month No.]]/3,0)</f>
        <v>Q3</v>
      </c>
      <c r="U131" s="1" t="str">
        <f>TEXT(salesdata[[#This Row],[Date]],"dddd")</f>
        <v>Thursday</v>
      </c>
      <c r="V131" s="12">
        <f>IFERROR(salesdata[[#This Row],[Total Revenue]]/salesdata[[#This Row],[Total Units Sold]],0)</f>
        <v>4.5758147578785549</v>
      </c>
      <c r="W131" s="1" t="str">
        <f>INDEX({"Product1","Product2","Product3","Product4"},MATCH(MAX(salesdata[[#This Row],[S-P1]],salesdata[[#This Row],[S-P2]],salesdata[[#This Row],[S-P3]],salesdata[[#This Row],[S-P4]]),CHOOSE({1,2,3,4},salesdata[[#This Row],[S-P1]],salesdata[[#This Row],[S-P2]],salesdata[[#This Row],[S-P3]],salesdata[[#This Row],[S-P4]]),0))</f>
        <v>Product3</v>
      </c>
      <c r="X131" s="1" t="str">
        <f>IF(salesdata[[#This Row],[Total Revenue]]&gt;=70000,"High",IF(salesdata[[#This Row],[Total Revenue]]&gt;=40000,"Medium","Low"))</f>
        <v>Medium</v>
      </c>
      <c r="Y131" s="1" t="str">
        <f>IFERROR(IF(SUMIF(salesdata[Year],salesdata[[#This Row],[Year]],salesdata[Total Revenue])&gt;SUMIF(salesdata[Year],salesdata[[#This Row],[Year]]-1,salesdata[Total Revenue]),"Growth Year","Decline Year"),"")</f>
        <v>Growth Year</v>
      </c>
    </row>
    <row r="132" spans="1:25" x14ac:dyDescent="0.3">
      <c r="A132" s="1">
        <v>131</v>
      </c>
      <c r="B132" s="2">
        <v>40451</v>
      </c>
      <c r="C132" s="1">
        <v>2010</v>
      </c>
      <c r="D132" s="1" t="s">
        <v>22</v>
      </c>
      <c r="E132" s="1">
        <v>9</v>
      </c>
      <c r="F132" s="3">
        <v>870</v>
      </c>
      <c r="G132" s="10">
        <v>2757.9</v>
      </c>
      <c r="H132" s="12">
        <f>IFERROR(salesdata[[#This Row],[S-P1]]/salesdata[[#This Row],[Q-P1]],0)</f>
        <v>3.17</v>
      </c>
      <c r="I132" s="3">
        <v>3463</v>
      </c>
      <c r="J132" s="10">
        <v>21955.42</v>
      </c>
      <c r="K132" s="12">
        <f>IFERROR(salesdata[[#This Row],[S-P2]]/salesdata[[#This Row],[Q-P2]],0)</f>
        <v>6.34</v>
      </c>
      <c r="L132" s="3">
        <v>798</v>
      </c>
      <c r="M132" s="10">
        <v>4325.16</v>
      </c>
      <c r="N132" s="12">
        <f>IFERROR(salesdata[[#This Row],[S-P3]]/salesdata[[#This Row],[Q-P3]],0)</f>
        <v>5.42</v>
      </c>
      <c r="O132" s="3">
        <v>851</v>
      </c>
      <c r="P132" s="10">
        <v>6067.63</v>
      </c>
      <c r="Q132" s="12">
        <f>IFERROR(salesdata[[#This Row],[S-P4]]/salesdata[[#This Row],[Q-P4]],0)</f>
        <v>7.13</v>
      </c>
      <c r="R132" s="3">
        <v>5982</v>
      </c>
      <c r="S132" s="10">
        <v>35106.11</v>
      </c>
      <c r="T132" s="1" t="str">
        <f>"Q"&amp;ROUNDUP(salesdata[[#This Row],[Month No.]]/3,0)</f>
        <v>Q3</v>
      </c>
      <c r="U132" s="1" t="str">
        <f>TEXT(salesdata[[#This Row],[Date]],"dddd")</f>
        <v>Thursday</v>
      </c>
      <c r="V132" s="12">
        <f>IFERROR(salesdata[[#This Row],[Total Revenue]]/salesdata[[#This Row],[Total Units Sold]],0)</f>
        <v>5.8686242059511873</v>
      </c>
      <c r="W132" s="1" t="str">
        <f>INDEX({"Product1","Product2","Product3","Product4"},MATCH(MAX(salesdata[[#This Row],[S-P1]],salesdata[[#This Row],[S-P2]],salesdata[[#This Row],[S-P3]],salesdata[[#This Row],[S-P4]]),CHOOSE({1,2,3,4},salesdata[[#This Row],[S-P1]],salesdata[[#This Row],[S-P2]],salesdata[[#This Row],[S-P3]],salesdata[[#This Row],[S-P4]]),0))</f>
        <v>Product2</v>
      </c>
      <c r="X132" s="1" t="str">
        <f>IF(salesdata[[#This Row],[Total Revenue]]&gt;=70000,"High",IF(salesdata[[#This Row],[Total Revenue]]&gt;=40000,"Medium","Low"))</f>
        <v>Low</v>
      </c>
      <c r="Y132" s="1" t="str">
        <f>IFERROR(IF(SUMIF(salesdata[Year],salesdata[[#This Row],[Year]],salesdata[Total Revenue])&gt;SUMIF(salesdata[Year],salesdata[[#This Row],[Year]]-1,salesdata[Total Revenue]),"Growth Year","Decline Year"),"")</f>
        <v>Growth Year</v>
      </c>
    </row>
    <row r="133" spans="1:25" x14ac:dyDescent="0.3">
      <c r="A133" s="1">
        <v>132</v>
      </c>
      <c r="B133" s="2">
        <v>40451</v>
      </c>
      <c r="C133" s="1">
        <v>2010</v>
      </c>
      <c r="D133" s="1" t="s">
        <v>22</v>
      </c>
      <c r="E133" s="1">
        <v>9</v>
      </c>
      <c r="F133" s="3">
        <v>3511</v>
      </c>
      <c r="G133" s="10">
        <v>11129.87</v>
      </c>
      <c r="H133" s="12">
        <f>IFERROR(salesdata[[#This Row],[S-P1]]/salesdata[[#This Row],[Q-P1]],0)</f>
        <v>3.1700000000000004</v>
      </c>
      <c r="I133" s="3">
        <v>2609</v>
      </c>
      <c r="J133" s="10">
        <v>16541.060000000001</v>
      </c>
      <c r="K133" s="12">
        <f>IFERROR(salesdata[[#This Row],[S-P2]]/salesdata[[#This Row],[Q-P2]],0)</f>
        <v>6.3400000000000007</v>
      </c>
      <c r="L133" s="3">
        <v>1543</v>
      </c>
      <c r="M133" s="10">
        <v>8363.06</v>
      </c>
      <c r="N133" s="12">
        <f>IFERROR(salesdata[[#This Row],[S-P3]]/salesdata[[#This Row],[Q-P3]],0)</f>
        <v>5.42</v>
      </c>
      <c r="O133" s="3">
        <v>853</v>
      </c>
      <c r="P133" s="10">
        <v>6081.89</v>
      </c>
      <c r="Q133" s="12">
        <f>IFERROR(salesdata[[#This Row],[S-P4]]/salesdata[[#This Row],[Q-P4]],0)</f>
        <v>7.1300000000000008</v>
      </c>
      <c r="R133" s="3">
        <v>8516</v>
      </c>
      <c r="S133" s="10">
        <v>42115.88</v>
      </c>
      <c r="T133" s="1" t="str">
        <f>"Q"&amp;ROUNDUP(salesdata[[#This Row],[Month No.]]/3,0)</f>
        <v>Q3</v>
      </c>
      <c r="U133" s="1" t="str">
        <f>TEXT(salesdata[[#This Row],[Date]],"dddd")</f>
        <v>Thursday</v>
      </c>
      <c r="V133" s="12">
        <f>IFERROR(salesdata[[#This Row],[Total Revenue]]/salesdata[[#This Row],[Total Units Sold]],0)</f>
        <v>4.9455002348520427</v>
      </c>
      <c r="W133" s="1" t="str">
        <f>INDEX({"Product1","Product2","Product3","Product4"},MATCH(MAX(salesdata[[#This Row],[S-P1]],salesdata[[#This Row],[S-P2]],salesdata[[#This Row],[S-P3]],salesdata[[#This Row],[S-P4]]),CHOOSE({1,2,3,4},salesdata[[#This Row],[S-P1]],salesdata[[#This Row],[S-P2]],salesdata[[#This Row],[S-P3]],salesdata[[#This Row],[S-P4]]),0))</f>
        <v>Product2</v>
      </c>
      <c r="X133" s="1" t="str">
        <f>IF(salesdata[[#This Row],[Total Revenue]]&gt;=70000,"High",IF(salesdata[[#This Row],[Total Revenue]]&gt;=40000,"Medium","Low"))</f>
        <v>Medium</v>
      </c>
      <c r="Y133" s="1" t="str">
        <f>IFERROR(IF(SUMIF(salesdata[Year],salesdata[[#This Row],[Year]],salesdata[Total Revenue])&gt;SUMIF(salesdata[Year],salesdata[[#This Row],[Year]]-1,salesdata[Total Revenue]),"Growth Year","Decline Year"),"")</f>
        <v>Growth Year</v>
      </c>
    </row>
    <row r="134" spans="1:25" x14ac:dyDescent="0.3">
      <c r="A134" s="1">
        <v>133</v>
      </c>
      <c r="B134" s="2">
        <v>40451</v>
      </c>
      <c r="C134" s="1">
        <v>2010</v>
      </c>
      <c r="D134" s="1" t="s">
        <v>22</v>
      </c>
      <c r="E134" s="1">
        <v>9</v>
      </c>
      <c r="F134" s="3">
        <v>506</v>
      </c>
      <c r="G134" s="10">
        <v>1604.02</v>
      </c>
      <c r="H134" s="12">
        <f>IFERROR(salesdata[[#This Row],[S-P1]]/salesdata[[#This Row],[Q-P1]],0)</f>
        <v>3.17</v>
      </c>
      <c r="I134" s="3">
        <v>3333</v>
      </c>
      <c r="J134" s="10">
        <v>21131.22</v>
      </c>
      <c r="K134" s="12">
        <f>IFERROR(salesdata[[#This Row],[S-P2]]/salesdata[[#This Row],[Q-P2]],0)</f>
        <v>6.3400000000000007</v>
      </c>
      <c r="L134" s="3">
        <v>3897</v>
      </c>
      <c r="M134" s="10">
        <v>21121.74</v>
      </c>
      <c r="N134" s="12">
        <f>IFERROR(salesdata[[#This Row],[S-P3]]/salesdata[[#This Row],[Q-P3]],0)</f>
        <v>5.4200000000000008</v>
      </c>
      <c r="O134" s="3">
        <v>574</v>
      </c>
      <c r="P134" s="10">
        <v>4092.62</v>
      </c>
      <c r="Q134" s="12">
        <f>IFERROR(salesdata[[#This Row],[S-P4]]/salesdata[[#This Row],[Q-P4]],0)</f>
        <v>7.13</v>
      </c>
      <c r="R134" s="3">
        <v>8310</v>
      </c>
      <c r="S134" s="10">
        <v>47949.599999999999</v>
      </c>
      <c r="T134" s="1" t="str">
        <f>"Q"&amp;ROUNDUP(salesdata[[#This Row],[Month No.]]/3,0)</f>
        <v>Q3</v>
      </c>
      <c r="U134" s="1" t="str">
        <f>TEXT(salesdata[[#This Row],[Date]],"dddd")</f>
        <v>Thursday</v>
      </c>
      <c r="V134" s="12">
        <f>IFERROR(salesdata[[#This Row],[Total Revenue]]/salesdata[[#This Row],[Total Units Sold]],0)</f>
        <v>5.7701083032490974</v>
      </c>
      <c r="W134" s="1" t="str">
        <f>INDEX({"Product1","Product2","Product3","Product4"},MATCH(MAX(salesdata[[#This Row],[S-P1]],salesdata[[#This Row],[S-P2]],salesdata[[#This Row],[S-P3]],salesdata[[#This Row],[S-P4]]),CHOOSE({1,2,3,4},salesdata[[#This Row],[S-P1]],salesdata[[#This Row],[S-P2]],salesdata[[#This Row],[S-P3]],salesdata[[#This Row],[S-P4]]),0))</f>
        <v>Product2</v>
      </c>
      <c r="X134" s="1" t="str">
        <f>IF(salesdata[[#This Row],[Total Revenue]]&gt;=70000,"High",IF(salesdata[[#This Row],[Total Revenue]]&gt;=40000,"Medium","Low"))</f>
        <v>Medium</v>
      </c>
      <c r="Y134" s="1" t="str">
        <f>IFERROR(IF(SUMIF(salesdata[Year],salesdata[[#This Row],[Year]],salesdata[Total Revenue])&gt;SUMIF(salesdata[Year],salesdata[[#This Row],[Year]]-1,salesdata[Total Revenue]),"Growth Year","Decline Year"),"")</f>
        <v>Growth Year</v>
      </c>
    </row>
    <row r="135" spans="1:25" x14ac:dyDescent="0.3">
      <c r="A135" s="1">
        <v>134</v>
      </c>
      <c r="B135" s="2">
        <v>40451</v>
      </c>
      <c r="C135" s="1">
        <v>2010</v>
      </c>
      <c r="D135" s="1" t="s">
        <v>22</v>
      </c>
      <c r="E135" s="1">
        <v>9</v>
      </c>
      <c r="F135" s="3">
        <v>6964</v>
      </c>
      <c r="G135" s="10">
        <v>22075.88</v>
      </c>
      <c r="H135" s="12">
        <f>IFERROR(salesdata[[#This Row],[S-P1]]/salesdata[[#This Row],[Q-P1]],0)</f>
        <v>3.17</v>
      </c>
      <c r="I135" s="3">
        <v>1873</v>
      </c>
      <c r="J135" s="10">
        <v>11874.82</v>
      </c>
      <c r="K135" s="12">
        <f>IFERROR(salesdata[[#This Row],[S-P2]]/salesdata[[#This Row],[Q-P2]],0)</f>
        <v>6.34</v>
      </c>
      <c r="L135" s="3">
        <v>5481</v>
      </c>
      <c r="M135" s="10">
        <v>29707.02</v>
      </c>
      <c r="N135" s="12">
        <f>IFERROR(salesdata[[#This Row],[S-P3]]/salesdata[[#This Row],[Q-P3]],0)</f>
        <v>5.42</v>
      </c>
      <c r="O135" s="3">
        <v>1336</v>
      </c>
      <c r="P135" s="10">
        <v>9525.68</v>
      </c>
      <c r="Q135" s="12">
        <f>IFERROR(salesdata[[#This Row],[S-P4]]/salesdata[[#This Row],[Q-P4]],0)</f>
        <v>7.13</v>
      </c>
      <c r="R135" s="3">
        <v>15654</v>
      </c>
      <c r="S135" s="10">
        <v>73183.399999999994</v>
      </c>
      <c r="T135" s="1" t="str">
        <f>"Q"&amp;ROUNDUP(salesdata[[#This Row],[Month No.]]/3,0)</f>
        <v>Q3</v>
      </c>
      <c r="U135" s="1" t="str">
        <f>TEXT(salesdata[[#This Row],[Date]],"dddd")</f>
        <v>Thursday</v>
      </c>
      <c r="V135" s="12">
        <f>IFERROR(salesdata[[#This Row],[Total Revenue]]/salesdata[[#This Row],[Total Units Sold]],0)</f>
        <v>4.675060687364252</v>
      </c>
      <c r="W135" s="1" t="str">
        <f>INDEX({"Product1","Product2","Product3","Product4"},MATCH(MAX(salesdata[[#This Row],[S-P1]],salesdata[[#This Row],[S-P2]],salesdata[[#This Row],[S-P3]],salesdata[[#This Row],[S-P4]]),CHOOSE({1,2,3,4},salesdata[[#This Row],[S-P1]],salesdata[[#This Row],[S-P2]],salesdata[[#This Row],[S-P3]],salesdata[[#This Row],[S-P4]]),0))</f>
        <v>Product3</v>
      </c>
      <c r="X135" s="1" t="str">
        <f>IF(salesdata[[#This Row],[Total Revenue]]&gt;=70000,"High",IF(salesdata[[#This Row],[Total Revenue]]&gt;=40000,"Medium","Low"))</f>
        <v>High</v>
      </c>
      <c r="Y135" s="1" t="str">
        <f>IFERROR(IF(SUMIF(salesdata[Year],salesdata[[#This Row],[Year]],salesdata[Total Revenue])&gt;SUMIF(salesdata[Year],salesdata[[#This Row],[Year]]-1,salesdata[Total Revenue]),"Growth Year","Decline Year"),"")</f>
        <v>Growth Year</v>
      </c>
    </row>
    <row r="136" spans="1:25" x14ac:dyDescent="0.3">
      <c r="A136" s="1">
        <v>135</v>
      </c>
      <c r="B136" s="2">
        <v>40451</v>
      </c>
      <c r="C136" s="1">
        <v>2010</v>
      </c>
      <c r="D136" s="1" t="s">
        <v>22</v>
      </c>
      <c r="E136" s="1">
        <v>9</v>
      </c>
      <c r="F136" s="3">
        <v>4600</v>
      </c>
      <c r="G136" s="10">
        <v>14582</v>
      </c>
      <c r="H136" s="12">
        <f>IFERROR(salesdata[[#This Row],[S-P1]]/salesdata[[#This Row],[Q-P1]],0)</f>
        <v>3.17</v>
      </c>
      <c r="I136" s="3">
        <v>2006</v>
      </c>
      <c r="J136" s="10">
        <v>12718.04</v>
      </c>
      <c r="K136" s="12">
        <f>IFERROR(salesdata[[#This Row],[S-P2]]/salesdata[[#This Row],[Q-P2]],0)</f>
        <v>6.3400000000000007</v>
      </c>
      <c r="L136" s="3">
        <v>3796</v>
      </c>
      <c r="M136" s="10">
        <v>20574.32</v>
      </c>
      <c r="N136" s="12">
        <f>IFERROR(salesdata[[#This Row],[S-P3]]/salesdata[[#This Row],[Q-P3]],0)</f>
        <v>5.42</v>
      </c>
      <c r="O136" s="3">
        <v>1426</v>
      </c>
      <c r="P136" s="10">
        <v>10167.379999999999</v>
      </c>
      <c r="Q136" s="12">
        <f>IFERROR(salesdata[[#This Row],[S-P4]]/salesdata[[#This Row],[Q-P4]],0)</f>
        <v>7.129999999999999</v>
      </c>
      <c r="R136" s="3">
        <v>11828</v>
      </c>
      <c r="S136" s="10">
        <v>58041.74</v>
      </c>
      <c r="T136" s="1" t="str">
        <f>"Q"&amp;ROUNDUP(salesdata[[#This Row],[Month No.]]/3,0)</f>
        <v>Q3</v>
      </c>
      <c r="U136" s="1" t="str">
        <f>TEXT(salesdata[[#This Row],[Date]],"dddd")</f>
        <v>Thursday</v>
      </c>
      <c r="V136" s="12">
        <f>IFERROR(salesdata[[#This Row],[Total Revenue]]/salesdata[[#This Row],[Total Units Sold]],0)</f>
        <v>4.9071474467365572</v>
      </c>
      <c r="W136" s="1" t="str">
        <f>INDEX({"Product1","Product2","Product3","Product4"},MATCH(MAX(salesdata[[#This Row],[S-P1]],salesdata[[#This Row],[S-P2]],salesdata[[#This Row],[S-P3]],salesdata[[#This Row],[S-P4]]),CHOOSE({1,2,3,4},salesdata[[#This Row],[S-P1]],salesdata[[#This Row],[S-P2]],salesdata[[#This Row],[S-P3]],salesdata[[#This Row],[S-P4]]),0))</f>
        <v>Product3</v>
      </c>
      <c r="X136" s="1" t="str">
        <f>IF(salesdata[[#This Row],[Total Revenue]]&gt;=70000,"High",IF(salesdata[[#This Row],[Total Revenue]]&gt;=40000,"Medium","Low"))</f>
        <v>Medium</v>
      </c>
      <c r="Y136" s="1" t="str">
        <f>IFERROR(IF(SUMIF(salesdata[Year],salesdata[[#This Row],[Year]],salesdata[Total Revenue])&gt;SUMIF(salesdata[Year],salesdata[[#This Row],[Year]]-1,salesdata[Total Revenue]),"Growth Year","Decline Year"),"")</f>
        <v>Growth Year</v>
      </c>
    </row>
    <row r="137" spans="1:25" x14ac:dyDescent="0.3">
      <c r="A137" s="1">
        <v>136</v>
      </c>
      <c r="B137" s="2">
        <v>40452</v>
      </c>
      <c r="C137" s="1">
        <v>2010</v>
      </c>
      <c r="D137" s="1" t="s">
        <v>23</v>
      </c>
      <c r="E137" s="1">
        <v>10</v>
      </c>
      <c r="F137" s="3">
        <v>4430</v>
      </c>
      <c r="G137" s="10">
        <v>14043.1</v>
      </c>
      <c r="H137" s="12">
        <f>IFERROR(salesdata[[#This Row],[S-P1]]/salesdata[[#This Row],[Q-P1]],0)</f>
        <v>3.17</v>
      </c>
      <c r="I137" s="3">
        <v>1942</v>
      </c>
      <c r="J137" s="10">
        <v>12312.28</v>
      </c>
      <c r="K137" s="12">
        <f>IFERROR(salesdata[[#This Row],[S-P2]]/salesdata[[#This Row],[Q-P2]],0)</f>
        <v>6.3400000000000007</v>
      </c>
      <c r="L137" s="3">
        <v>3211</v>
      </c>
      <c r="M137" s="10">
        <v>17403.62</v>
      </c>
      <c r="N137" s="12">
        <f>IFERROR(salesdata[[#This Row],[S-P3]]/salesdata[[#This Row],[Q-P3]],0)</f>
        <v>5.42</v>
      </c>
      <c r="O137" s="3">
        <v>1751</v>
      </c>
      <c r="P137" s="10">
        <v>12484.63</v>
      </c>
      <c r="Q137" s="12">
        <f>IFERROR(salesdata[[#This Row],[S-P4]]/salesdata[[#This Row],[Q-P4]],0)</f>
        <v>7.13</v>
      </c>
      <c r="R137" s="3">
        <v>11334</v>
      </c>
      <c r="S137" s="10">
        <v>56243.63</v>
      </c>
      <c r="T137" s="1" t="str">
        <f>"Q"&amp;ROUNDUP(salesdata[[#This Row],[Month No.]]/3,0)</f>
        <v>Q4</v>
      </c>
      <c r="U137" s="1" t="str">
        <f>TEXT(salesdata[[#This Row],[Date]],"dddd")</f>
        <v>Friday</v>
      </c>
      <c r="V137" s="12">
        <f>IFERROR(salesdata[[#This Row],[Total Revenue]]/salesdata[[#This Row],[Total Units Sold]],0)</f>
        <v>4.9623813305099702</v>
      </c>
      <c r="W137" s="1" t="str">
        <f>INDEX({"Product1","Product2","Product3","Product4"},MATCH(MAX(salesdata[[#This Row],[S-P1]],salesdata[[#This Row],[S-P2]],salesdata[[#This Row],[S-P3]],salesdata[[#This Row],[S-P4]]),CHOOSE({1,2,3,4},salesdata[[#This Row],[S-P1]],salesdata[[#This Row],[S-P2]],salesdata[[#This Row],[S-P3]],salesdata[[#This Row],[S-P4]]),0))</f>
        <v>Product3</v>
      </c>
      <c r="X137" s="1" t="str">
        <f>IF(salesdata[[#This Row],[Total Revenue]]&gt;=70000,"High",IF(salesdata[[#This Row],[Total Revenue]]&gt;=40000,"Medium","Low"))</f>
        <v>Medium</v>
      </c>
      <c r="Y137" s="1" t="str">
        <f>IFERROR(IF(SUMIF(salesdata[Year],salesdata[[#This Row],[Year]],salesdata[Total Revenue])&gt;SUMIF(salesdata[Year],salesdata[[#This Row],[Year]]-1,salesdata[Total Revenue]),"Growth Year","Decline Year"),"")</f>
        <v>Growth Year</v>
      </c>
    </row>
    <row r="138" spans="1:25" x14ac:dyDescent="0.3">
      <c r="A138" s="1">
        <v>137</v>
      </c>
      <c r="B138" s="2">
        <v>40453</v>
      </c>
      <c r="C138" s="1">
        <v>2010</v>
      </c>
      <c r="D138" s="1" t="s">
        <v>23</v>
      </c>
      <c r="E138" s="1">
        <v>10</v>
      </c>
      <c r="F138" s="3">
        <v>758</v>
      </c>
      <c r="G138" s="10">
        <v>2402.86</v>
      </c>
      <c r="H138" s="12">
        <f>IFERROR(salesdata[[#This Row],[S-P1]]/salesdata[[#This Row],[Q-P1]],0)</f>
        <v>3.1700000000000004</v>
      </c>
      <c r="I138" s="3">
        <v>1656</v>
      </c>
      <c r="J138" s="10">
        <v>10499.04</v>
      </c>
      <c r="K138" s="12">
        <f>IFERROR(salesdata[[#This Row],[S-P2]]/salesdata[[#This Row],[Q-P2]],0)</f>
        <v>6.3400000000000007</v>
      </c>
      <c r="L138" s="3">
        <v>2788</v>
      </c>
      <c r="M138" s="10">
        <v>15110.96</v>
      </c>
      <c r="N138" s="12">
        <f>IFERROR(salesdata[[#This Row],[S-P3]]/salesdata[[#This Row],[Q-P3]],0)</f>
        <v>5.42</v>
      </c>
      <c r="O138" s="3">
        <v>1632</v>
      </c>
      <c r="P138" s="10">
        <v>11636.16</v>
      </c>
      <c r="Q138" s="12">
        <f>IFERROR(salesdata[[#This Row],[S-P4]]/salesdata[[#This Row],[Q-P4]],0)</f>
        <v>7.13</v>
      </c>
      <c r="R138" s="3">
        <v>6834</v>
      </c>
      <c r="S138" s="10">
        <v>39649.019999999997</v>
      </c>
      <c r="T138" s="1" t="str">
        <f>"Q"&amp;ROUNDUP(salesdata[[#This Row],[Month No.]]/3,0)</f>
        <v>Q4</v>
      </c>
      <c r="U138" s="1" t="str">
        <f>TEXT(salesdata[[#This Row],[Date]],"dddd")</f>
        <v>Saturday</v>
      </c>
      <c r="V138" s="12">
        <f>IFERROR(salesdata[[#This Row],[Total Revenue]]/salesdata[[#This Row],[Total Units Sold]],0)</f>
        <v>5.8017295873573307</v>
      </c>
      <c r="W138" s="1" t="str">
        <f>INDEX({"Product1","Product2","Product3","Product4"},MATCH(MAX(salesdata[[#This Row],[S-P1]],salesdata[[#This Row],[S-P2]],salesdata[[#This Row],[S-P3]],salesdata[[#This Row],[S-P4]]),CHOOSE({1,2,3,4},salesdata[[#This Row],[S-P1]],salesdata[[#This Row],[S-P2]],salesdata[[#This Row],[S-P3]],salesdata[[#This Row],[S-P4]]),0))</f>
        <v>Product3</v>
      </c>
      <c r="X138" s="1" t="str">
        <f>IF(salesdata[[#This Row],[Total Revenue]]&gt;=70000,"High",IF(salesdata[[#This Row],[Total Revenue]]&gt;=40000,"Medium","Low"))</f>
        <v>Low</v>
      </c>
      <c r="Y138" s="1" t="str">
        <f>IFERROR(IF(SUMIF(salesdata[Year],salesdata[[#This Row],[Year]],salesdata[Total Revenue])&gt;SUMIF(salesdata[Year],salesdata[[#This Row],[Year]]-1,salesdata[Total Revenue]),"Growth Year","Decline Year"),"")</f>
        <v>Growth Year</v>
      </c>
    </row>
    <row r="139" spans="1:25" x14ac:dyDescent="0.3">
      <c r="A139" s="1">
        <v>138</v>
      </c>
      <c r="B139" s="2">
        <v>40454</v>
      </c>
      <c r="C139" s="1">
        <v>2010</v>
      </c>
      <c r="D139" s="1" t="s">
        <v>23</v>
      </c>
      <c r="E139" s="1">
        <v>10</v>
      </c>
      <c r="F139" s="3">
        <v>7257</v>
      </c>
      <c r="G139" s="10">
        <v>23004.69</v>
      </c>
      <c r="H139" s="12">
        <f>IFERROR(salesdata[[#This Row],[S-P1]]/salesdata[[#This Row],[Q-P1]],0)</f>
        <v>3.17</v>
      </c>
      <c r="I139" s="3">
        <v>3804</v>
      </c>
      <c r="J139" s="10">
        <v>24117.360000000001</v>
      </c>
      <c r="K139" s="12">
        <f>IFERROR(salesdata[[#This Row],[S-P2]]/salesdata[[#This Row],[Q-P2]],0)</f>
        <v>6.34</v>
      </c>
      <c r="L139" s="3">
        <v>2304</v>
      </c>
      <c r="M139" s="10">
        <v>12487.68</v>
      </c>
      <c r="N139" s="12">
        <f>IFERROR(salesdata[[#This Row],[S-P3]]/salesdata[[#This Row],[Q-P3]],0)</f>
        <v>5.42</v>
      </c>
      <c r="O139" s="3">
        <v>1282</v>
      </c>
      <c r="P139" s="10">
        <v>9140.66</v>
      </c>
      <c r="Q139" s="12">
        <f>IFERROR(salesdata[[#This Row],[S-P4]]/salesdata[[#This Row],[Q-P4]],0)</f>
        <v>7.13</v>
      </c>
      <c r="R139" s="3">
        <v>14647</v>
      </c>
      <c r="S139" s="10">
        <v>68750.39</v>
      </c>
      <c r="T139" s="1" t="str">
        <f>"Q"&amp;ROUNDUP(salesdata[[#This Row],[Month No.]]/3,0)</f>
        <v>Q4</v>
      </c>
      <c r="U139" s="1" t="str">
        <f>TEXT(salesdata[[#This Row],[Date]],"dddd")</f>
        <v>Sunday</v>
      </c>
      <c r="V139" s="12">
        <f>IFERROR(salesdata[[#This Row],[Total Revenue]]/salesdata[[#This Row],[Total Units Sold]],0)</f>
        <v>4.6938205775926809</v>
      </c>
      <c r="W139" s="1" t="str">
        <f>INDEX({"Product1","Product2","Product3","Product4"},MATCH(MAX(salesdata[[#This Row],[S-P1]],salesdata[[#This Row],[S-P2]],salesdata[[#This Row],[S-P3]],salesdata[[#This Row],[S-P4]]),CHOOSE({1,2,3,4},salesdata[[#This Row],[S-P1]],salesdata[[#This Row],[S-P2]],salesdata[[#This Row],[S-P3]],salesdata[[#This Row],[S-P4]]),0))</f>
        <v>Product2</v>
      </c>
      <c r="X139" s="1" t="str">
        <f>IF(salesdata[[#This Row],[Total Revenue]]&gt;=70000,"High",IF(salesdata[[#This Row],[Total Revenue]]&gt;=40000,"Medium","Low"))</f>
        <v>Medium</v>
      </c>
      <c r="Y139" s="1" t="str">
        <f>IFERROR(IF(SUMIF(salesdata[Year],salesdata[[#This Row],[Year]],salesdata[Total Revenue])&gt;SUMIF(salesdata[Year],salesdata[[#This Row],[Year]]-1,salesdata[Total Revenue]),"Growth Year","Decline Year"),"")</f>
        <v>Growth Year</v>
      </c>
    </row>
    <row r="140" spans="1:25" x14ac:dyDescent="0.3">
      <c r="A140" s="1">
        <v>139</v>
      </c>
      <c r="B140" s="2">
        <v>40455</v>
      </c>
      <c r="C140" s="1">
        <v>2010</v>
      </c>
      <c r="D140" s="1" t="s">
        <v>23</v>
      </c>
      <c r="E140" s="1">
        <v>10</v>
      </c>
      <c r="F140" s="3">
        <v>4152</v>
      </c>
      <c r="G140" s="10">
        <v>13161.84</v>
      </c>
      <c r="H140" s="12">
        <f>IFERROR(salesdata[[#This Row],[S-P1]]/salesdata[[#This Row],[Q-P1]],0)</f>
        <v>3.17</v>
      </c>
      <c r="I140" s="3">
        <v>2432</v>
      </c>
      <c r="J140" s="10">
        <v>15418.88</v>
      </c>
      <c r="K140" s="12">
        <f>IFERROR(salesdata[[#This Row],[S-P2]]/salesdata[[#This Row],[Q-P2]],0)</f>
        <v>6.34</v>
      </c>
      <c r="L140" s="3">
        <v>3931</v>
      </c>
      <c r="M140" s="10">
        <v>21306.02</v>
      </c>
      <c r="N140" s="12">
        <f>IFERROR(salesdata[[#This Row],[S-P3]]/salesdata[[#This Row],[Q-P3]],0)</f>
        <v>5.42</v>
      </c>
      <c r="O140" s="3">
        <v>542</v>
      </c>
      <c r="P140" s="10">
        <v>3864.46</v>
      </c>
      <c r="Q140" s="12">
        <f>IFERROR(salesdata[[#This Row],[S-P4]]/salesdata[[#This Row],[Q-P4]],0)</f>
        <v>7.13</v>
      </c>
      <c r="R140" s="3">
        <v>11057</v>
      </c>
      <c r="S140" s="10">
        <v>53751.199999999997</v>
      </c>
      <c r="T140" s="1" t="str">
        <f>"Q"&amp;ROUNDUP(salesdata[[#This Row],[Month No.]]/3,0)</f>
        <v>Q4</v>
      </c>
      <c r="U140" s="1" t="str">
        <f>TEXT(salesdata[[#This Row],[Date]],"dddd")</f>
        <v>Monday</v>
      </c>
      <c r="V140" s="12">
        <f>IFERROR(salesdata[[#This Row],[Total Revenue]]/salesdata[[#This Row],[Total Units Sold]],0)</f>
        <v>4.861282445509632</v>
      </c>
      <c r="W140" s="1" t="str">
        <f>INDEX({"Product1","Product2","Product3","Product4"},MATCH(MAX(salesdata[[#This Row],[S-P1]],salesdata[[#This Row],[S-P2]],salesdata[[#This Row],[S-P3]],salesdata[[#This Row],[S-P4]]),CHOOSE({1,2,3,4},salesdata[[#This Row],[S-P1]],salesdata[[#This Row],[S-P2]],salesdata[[#This Row],[S-P3]],salesdata[[#This Row],[S-P4]]),0))</f>
        <v>Product3</v>
      </c>
      <c r="X140" s="1" t="str">
        <f>IF(salesdata[[#This Row],[Total Revenue]]&gt;=70000,"High",IF(salesdata[[#This Row],[Total Revenue]]&gt;=40000,"Medium","Low"))</f>
        <v>Medium</v>
      </c>
      <c r="Y140" s="1" t="str">
        <f>IFERROR(IF(SUMIF(salesdata[Year],salesdata[[#This Row],[Year]],salesdata[Total Revenue])&gt;SUMIF(salesdata[Year],salesdata[[#This Row],[Year]]-1,salesdata[Total Revenue]),"Growth Year","Decline Year"),"")</f>
        <v>Growth Year</v>
      </c>
    </row>
    <row r="141" spans="1:25" x14ac:dyDescent="0.3">
      <c r="A141" s="1">
        <v>140</v>
      </c>
      <c r="B141" s="2">
        <v>40456</v>
      </c>
      <c r="C141" s="1">
        <v>2010</v>
      </c>
      <c r="D141" s="1" t="s">
        <v>23</v>
      </c>
      <c r="E141" s="1">
        <v>10</v>
      </c>
      <c r="F141" s="3">
        <v>2994</v>
      </c>
      <c r="G141" s="10">
        <v>9490.98</v>
      </c>
      <c r="H141" s="12">
        <f>IFERROR(salesdata[[#This Row],[S-P1]]/salesdata[[#This Row],[Q-P1]],0)</f>
        <v>3.17</v>
      </c>
      <c r="I141" s="3">
        <v>910</v>
      </c>
      <c r="J141" s="10">
        <v>5769.4</v>
      </c>
      <c r="K141" s="12">
        <f>IFERROR(salesdata[[#This Row],[S-P2]]/salesdata[[#This Row],[Q-P2]],0)</f>
        <v>6.34</v>
      </c>
      <c r="L141" s="3">
        <v>283</v>
      </c>
      <c r="M141" s="10">
        <v>1533.86</v>
      </c>
      <c r="N141" s="12">
        <f>IFERROR(salesdata[[#This Row],[S-P3]]/salesdata[[#This Row],[Q-P3]],0)</f>
        <v>5.42</v>
      </c>
      <c r="O141" s="3">
        <v>1897</v>
      </c>
      <c r="P141" s="10">
        <v>13525.61</v>
      </c>
      <c r="Q141" s="12">
        <f>IFERROR(salesdata[[#This Row],[S-P4]]/salesdata[[#This Row],[Q-P4]],0)</f>
        <v>7.13</v>
      </c>
      <c r="R141" s="3">
        <v>6084</v>
      </c>
      <c r="S141" s="10">
        <v>30319.85</v>
      </c>
      <c r="T141" s="1" t="str">
        <f>"Q"&amp;ROUNDUP(salesdata[[#This Row],[Month No.]]/3,0)</f>
        <v>Q4</v>
      </c>
      <c r="U141" s="1" t="str">
        <f>TEXT(salesdata[[#This Row],[Date]],"dddd")</f>
        <v>Tuesday</v>
      </c>
      <c r="V141" s="12">
        <f>IFERROR(salesdata[[#This Row],[Total Revenue]]/salesdata[[#This Row],[Total Units Sold]],0)</f>
        <v>4.9835387902695594</v>
      </c>
      <c r="W141" s="1" t="str">
        <f>INDEX({"Product1","Product2","Product3","Product4"},MATCH(MAX(salesdata[[#This Row],[S-P1]],salesdata[[#This Row],[S-P2]],salesdata[[#This Row],[S-P3]],salesdata[[#This Row],[S-P4]]),CHOOSE({1,2,3,4},salesdata[[#This Row],[S-P1]],salesdata[[#This Row],[S-P2]],salesdata[[#This Row],[S-P3]],salesdata[[#This Row],[S-P4]]),0))</f>
        <v>Product4</v>
      </c>
      <c r="X141" s="1" t="str">
        <f>IF(salesdata[[#This Row],[Total Revenue]]&gt;=70000,"High",IF(salesdata[[#This Row],[Total Revenue]]&gt;=40000,"Medium","Low"))</f>
        <v>Low</v>
      </c>
      <c r="Y141" s="1" t="str">
        <f>IFERROR(IF(SUMIF(salesdata[Year],salesdata[[#This Row],[Year]],salesdata[Total Revenue])&gt;SUMIF(salesdata[Year],salesdata[[#This Row],[Year]]-1,salesdata[Total Revenue]),"Growth Year","Decline Year"),"")</f>
        <v>Growth Year</v>
      </c>
    </row>
    <row r="142" spans="1:25" x14ac:dyDescent="0.3">
      <c r="A142" s="1">
        <v>141</v>
      </c>
      <c r="B142" s="2">
        <v>40457</v>
      </c>
      <c r="C142" s="1">
        <v>2010</v>
      </c>
      <c r="D142" s="1" t="s">
        <v>23</v>
      </c>
      <c r="E142" s="1">
        <v>10</v>
      </c>
      <c r="F142" s="3">
        <v>3527</v>
      </c>
      <c r="G142" s="10">
        <v>11180.59</v>
      </c>
      <c r="H142" s="12">
        <f>IFERROR(salesdata[[#This Row],[S-P1]]/salesdata[[#This Row],[Q-P1]],0)</f>
        <v>3.17</v>
      </c>
      <c r="I142" s="3">
        <v>2557</v>
      </c>
      <c r="J142" s="10">
        <v>16211.38</v>
      </c>
      <c r="K142" s="12">
        <f>IFERROR(salesdata[[#This Row],[S-P2]]/salesdata[[#This Row],[Q-P2]],0)</f>
        <v>6.34</v>
      </c>
      <c r="L142" s="3">
        <v>3183</v>
      </c>
      <c r="M142" s="10">
        <v>17251.86</v>
      </c>
      <c r="N142" s="12">
        <f>IFERROR(salesdata[[#This Row],[S-P3]]/salesdata[[#This Row],[Q-P3]],0)</f>
        <v>5.42</v>
      </c>
      <c r="O142" s="3">
        <v>441</v>
      </c>
      <c r="P142" s="10">
        <v>3144.33</v>
      </c>
      <c r="Q142" s="12">
        <f>IFERROR(salesdata[[#This Row],[S-P4]]/salesdata[[#This Row],[Q-P4]],0)</f>
        <v>7.13</v>
      </c>
      <c r="R142" s="3">
        <v>9708</v>
      </c>
      <c r="S142" s="10">
        <v>47788.160000000003</v>
      </c>
      <c r="T142" s="1" t="str">
        <f>"Q"&amp;ROUNDUP(salesdata[[#This Row],[Month No.]]/3,0)</f>
        <v>Q4</v>
      </c>
      <c r="U142" s="1" t="str">
        <f>TEXT(salesdata[[#This Row],[Date]],"dddd")</f>
        <v>Wednesday</v>
      </c>
      <c r="V142" s="12">
        <f>IFERROR(salesdata[[#This Row],[Total Revenue]]/salesdata[[#This Row],[Total Units Sold]],0)</f>
        <v>4.9225545941491555</v>
      </c>
      <c r="W142" s="1" t="str">
        <f>INDEX({"Product1","Product2","Product3","Product4"},MATCH(MAX(salesdata[[#This Row],[S-P1]],salesdata[[#This Row],[S-P2]],salesdata[[#This Row],[S-P3]],salesdata[[#This Row],[S-P4]]),CHOOSE({1,2,3,4},salesdata[[#This Row],[S-P1]],salesdata[[#This Row],[S-P2]],salesdata[[#This Row],[S-P3]],salesdata[[#This Row],[S-P4]]),0))</f>
        <v>Product3</v>
      </c>
      <c r="X142" s="1" t="str">
        <f>IF(salesdata[[#This Row],[Total Revenue]]&gt;=70000,"High",IF(salesdata[[#This Row],[Total Revenue]]&gt;=40000,"Medium","Low"))</f>
        <v>Medium</v>
      </c>
      <c r="Y142" s="1" t="str">
        <f>IFERROR(IF(SUMIF(salesdata[Year],salesdata[[#This Row],[Year]],salesdata[Total Revenue])&gt;SUMIF(salesdata[Year],salesdata[[#This Row],[Year]]-1,salesdata[Total Revenue]),"Growth Year","Decline Year"),"")</f>
        <v>Growth Year</v>
      </c>
    </row>
    <row r="143" spans="1:25" x14ac:dyDescent="0.3">
      <c r="A143" s="1">
        <v>142</v>
      </c>
      <c r="B143" s="2">
        <v>40458</v>
      </c>
      <c r="C143" s="1">
        <v>2010</v>
      </c>
      <c r="D143" s="1" t="s">
        <v>23</v>
      </c>
      <c r="E143" s="1">
        <v>10</v>
      </c>
      <c r="F143" s="3">
        <v>387</v>
      </c>
      <c r="G143" s="10">
        <v>1226.79</v>
      </c>
      <c r="H143" s="12">
        <f>IFERROR(salesdata[[#This Row],[S-P1]]/salesdata[[#This Row],[Q-P1]],0)</f>
        <v>3.17</v>
      </c>
      <c r="I143" s="3">
        <v>3515</v>
      </c>
      <c r="J143" s="10">
        <v>22285.1</v>
      </c>
      <c r="K143" s="12">
        <f>IFERROR(salesdata[[#This Row],[S-P2]]/salesdata[[#This Row],[Q-P2]],0)</f>
        <v>6.34</v>
      </c>
      <c r="L143" s="3">
        <v>3485</v>
      </c>
      <c r="M143" s="10">
        <v>18888.7</v>
      </c>
      <c r="N143" s="12">
        <f>IFERROR(salesdata[[#This Row],[S-P3]]/salesdata[[#This Row],[Q-P3]],0)</f>
        <v>5.42</v>
      </c>
      <c r="O143" s="3">
        <v>545</v>
      </c>
      <c r="P143" s="10">
        <v>3885.85</v>
      </c>
      <c r="Q143" s="12">
        <f>IFERROR(salesdata[[#This Row],[S-P4]]/salesdata[[#This Row],[Q-P4]],0)</f>
        <v>7.13</v>
      </c>
      <c r="R143" s="3">
        <v>7932</v>
      </c>
      <c r="S143" s="10">
        <v>46286.44</v>
      </c>
      <c r="T143" s="1" t="str">
        <f>"Q"&amp;ROUNDUP(salesdata[[#This Row],[Month No.]]/3,0)</f>
        <v>Q4</v>
      </c>
      <c r="U143" s="1" t="str">
        <f>TEXT(salesdata[[#This Row],[Date]],"dddd")</f>
        <v>Thursday</v>
      </c>
      <c r="V143" s="12">
        <f>IFERROR(salesdata[[#This Row],[Total Revenue]]/salesdata[[#This Row],[Total Units Sold]],0)</f>
        <v>5.8354059505799301</v>
      </c>
      <c r="W143" s="1" t="str">
        <f>INDEX({"Product1","Product2","Product3","Product4"},MATCH(MAX(salesdata[[#This Row],[S-P1]],salesdata[[#This Row],[S-P2]],salesdata[[#This Row],[S-P3]],salesdata[[#This Row],[S-P4]]),CHOOSE({1,2,3,4},salesdata[[#This Row],[S-P1]],salesdata[[#This Row],[S-P2]],salesdata[[#This Row],[S-P3]],salesdata[[#This Row],[S-P4]]),0))</f>
        <v>Product2</v>
      </c>
      <c r="X143" s="1" t="str">
        <f>IF(salesdata[[#This Row],[Total Revenue]]&gt;=70000,"High",IF(salesdata[[#This Row],[Total Revenue]]&gt;=40000,"Medium","Low"))</f>
        <v>Medium</v>
      </c>
      <c r="Y143" s="1" t="str">
        <f>IFERROR(IF(SUMIF(salesdata[Year],salesdata[[#This Row],[Year]],salesdata[Total Revenue])&gt;SUMIF(salesdata[Year],salesdata[[#This Row],[Year]]-1,salesdata[Total Revenue]),"Growth Year","Decline Year"),"")</f>
        <v>Growth Year</v>
      </c>
    </row>
    <row r="144" spans="1:25" x14ac:dyDescent="0.3">
      <c r="A144" s="1">
        <v>143</v>
      </c>
      <c r="B144" s="2">
        <v>40459</v>
      </c>
      <c r="C144" s="1">
        <v>2010</v>
      </c>
      <c r="D144" s="1" t="s">
        <v>23</v>
      </c>
      <c r="E144" s="1">
        <v>10</v>
      </c>
      <c r="F144" s="3">
        <v>5205</v>
      </c>
      <c r="G144" s="10">
        <v>16499.849999999999</v>
      </c>
      <c r="H144" s="12">
        <f>IFERROR(salesdata[[#This Row],[S-P1]]/salesdata[[#This Row],[Q-P1]],0)</f>
        <v>3.17</v>
      </c>
      <c r="I144" s="3">
        <v>3146</v>
      </c>
      <c r="J144" s="10">
        <v>19945.64</v>
      </c>
      <c r="K144" s="12">
        <f>IFERROR(salesdata[[#This Row],[S-P2]]/salesdata[[#This Row],[Q-P2]],0)</f>
        <v>6.34</v>
      </c>
      <c r="L144" s="3">
        <v>2376</v>
      </c>
      <c r="M144" s="10">
        <v>12877.92</v>
      </c>
      <c r="N144" s="12">
        <f>IFERROR(salesdata[[#This Row],[S-P3]]/salesdata[[#This Row],[Q-P3]],0)</f>
        <v>5.42</v>
      </c>
      <c r="O144" s="3">
        <v>1708</v>
      </c>
      <c r="P144" s="10">
        <v>12178.04</v>
      </c>
      <c r="Q144" s="12">
        <f>IFERROR(salesdata[[#This Row],[S-P4]]/salesdata[[#This Row],[Q-P4]],0)</f>
        <v>7.1300000000000008</v>
      </c>
      <c r="R144" s="3">
        <v>12435</v>
      </c>
      <c r="S144" s="10">
        <v>61501.45</v>
      </c>
      <c r="T144" s="1" t="str">
        <f>"Q"&amp;ROUNDUP(salesdata[[#This Row],[Month No.]]/3,0)</f>
        <v>Q4</v>
      </c>
      <c r="U144" s="1" t="str">
        <f>TEXT(salesdata[[#This Row],[Date]],"dddd")</f>
        <v>Friday</v>
      </c>
      <c r="V144" s="12">
        <f>IFERROR(salesdata[[#This Row],[Total Revenue]]/salesdata[[#This Row],[Total Units Sold]],0)</f>
        <v>4.9458343385605144</v>
      </c>
      <c r="W144" s="1" t="str">
        <f>INDEX({"Product1","Product2","Product3","Product4"},MATCH(MAX(salesdata[[#This Row],[S-P1]],salesdata[[#This Row],[S-P2]],salesdata[[#This Row],[S-P3]],salesdata[[#This Row],[S-P4]]),CHOOSE({1,2,3,4},salesdata[[#This Row],[S-P1]],salesdata[[#This Row],[S-P2]],salesdata[[#This Row],[S-P3]],salesdata[[#This Row],[S-P4]]),0))</f>
        <v>Product2</v>
      </c>
      <c r="X144" s="1" t="str">
        <f>IF(salesdata[[#This Row],[Total Revenue]]&gt;=70000,"High",IF(salesdata[[#This Row],[Total Revenue]]&gt;=40000,"Medium","Low"))</f>
        <v>Medium</v>
      </c>
      <c r="Y144" s="1" t="str">
        <f>IFERROR(IF(SUMIF(salesdata[Year],salesdata[[#This Row],[Year]],salesdata[Total Revenue])&gt;SUMIF(salesdata[Year],salesdata[[#This Row],[Year]]-1,salesdata[Total Revenue]),"Growth Year","Decline Year"),"")</f>
        <v>Growth Year</v>
      </c>
    </row>
    <row r="145" spans="1:25" x14ac:dyDescent="0.3">
      <c r="A145" s="1">
        <v>144</v>
      </c>
      <c r="B145" s="2">
        <v>40460</v>
      </c>
      <c r="C145" s="1">
        <v>2010</v>
      </c>
      <c r="D145" s="1" t="s">
        <v>23</v>
      </c>
      <c r="E145" s="1">
        <v>10</v>
      </c>
      <c r="F145" s="3">
        <v>854</v>
      </c>
      <c r="G145" s="10">
        <v>2707.18</v>
      </c>
      <c r="H145" s="12">
        <f>IFERROR(salesdata[[#This Row],[S-P1]]/salesdata[[#This Row],[Q-P1]],0)</f>
        <v>3.17</v>
      </c>
      <c r="I145" s="3">
        <v>1533</v>
      </c>
      <c r="J145" s="10">
        <v>9719.2199999999993</v>
      </c>
      <c r="K145" s="12">
        <f>IFERROR(salesdata[[#This Row],[S-P2]]/salesdata[[#This Row],[Q-P2]],0)</f>
        <v>6.34</v>
      </c>
      <c r="L145" s="3">
        <v>3331</v>
      </c>
      <c r="M145" s="10">
        <v>18054.02</v>
      </c>
      <c r="N145" s="12">
        <f>IFERROR(salesdata[[#This Row],[S-P3]]/salesdata[[#This Row],[Q-P3]],0)</f>
        <v>5.42</v>
      </c>
      <c r="O145" s="3">
        <v>1363</v>
      </c>
      <c r="P145" s="10">
        <v>9718.19</v>
      </c>
      <c r="Q145" s="12">
        <f>IFERROR(salesdata[[#This Row],[S-P4]]/salesdata[[#This Row],[Q-P4]],0)</f>
        <v>7.1300000000000008</v>
      </c>
      <c r="R145" s="3">
        <v>7081</v>
      </c>
      <c r="S145" s="10">
        <v>40198.61</v>
      </c>
      <c r="T145" s="1" t="str">
        <f>"Q"&amp;ROUNDUP(salesdata[[#This Row],[Month No.]]/3,0)</f>
        <v>Q4</v>
      </c>
      <c r="U145" s="1" t="str">
        <f>TEXT(salesdata[[#This Row],[Date]],"dddd")</f>
        <v>Saturday</v>
      </c>
      <c r="V145" s="12">
        <f>IFERROR(salesdata[[#This Row],[Total Revenue]]/salesdata[[#This Row],[Total Units Sold]],0)</f>
        <v>5.6769679423810198</v>
      </c>
      <c r="W145" s="1" t="str">
        <f>INDEX({"Product1","Product2","Product3","Product4"},MATCH(MAX(salesdata[[#This Row],[S-P1]],salesdata[[#This Row],[S-P2]],salesdata[[#This Row],[S-P3]],salesdata[[#This Row],[S-P4]]),CHOOSE({1,2,3,4},salesdata[[#This Row],[S-P1]],salesdata[[#This Row],[S-P2]],salesdata[[#This Row],[S-P3]],salesdata[[#This Row],[S-P4]]),0))</f>
        <v>Product3</v>
      </c>
      <c r="X145" s="1" t="str">
        <f>IF(salesdata[[#This Row],[Total Revenue]]&gt;=70000,"High",IF(salesdata[[#This Row],[Total Revenue]]&gt;=40000,"Medium","Low"))</f>
        <v>Medium</v>
      </c>
      <c r="Y145" s="1" t="str">
        <f>IFERROR(IF(SUMIF(salesdata[Year],salesdata[[#This Row],[Year]],salesdata[Total Revenue])&gt;SUMIF(salesdata[Year],salesdata[[#This Row],[Year]]-1,salesdata[Total Revenue]),"Growth Year","Decline Year"),"")</f>
        <v>Growth Year</v>
      </c>
    </row>
    <row r="146" spans="1:25" x14ac:dyDescent="0.3">
      <c r="A146" s="1">
        <v>145</v>
      </c>
      <c r="B146" s="2">
        <v>40461</v>
      </c>
      <c r="C146" s="1">
        <v>2010</v>
      </c>
      <c r="D146" s="1" t="s">
        <v>23</v>
      </c>
      <c r="E146" s="1">
        <v>10</v>
      </c>
      <c r="F146" s="3">
        <v>7329</v>
      </c>
      <c r="G146" s="10">
        <v>23232.93</v>
      </c>
      <c r="H146" s="12">
        <f>IFERROR(salesdata[[#This Row],[S-P1]]/salesdata[[#This Row],[Q-P1]],0)</f>
        <v>3.17</v>
      </c>
      <c r="I146" s="3">
        <v>406</v>
      </c>
      <c r="J146" s="10">
        <v>2574.04</v>
      </c>
      <c r="K146" s="12">
        <f>IFERROR(salesdata[[#This Row],[S-P2]]/salesdata[[#This Row],[Q-P2]],0)</f>
        <v>6.34</v>
      </c>
      <c r="L146" s="3">
        <v>257</v>
      </c>
      <c r="M146" s="10">
        <v>1392.94</v>
      </c>
      <c r="N146" s="12">
        <f>IFERROR(salesdata[[#This Row],[S-P3]]/salesdata[[#This Row],[Q-P3]],0)</f>
        <v>5.42</v>
      </c>
      <c r="O146" s="3">
        <v>1314</v>
      </c>
      <c r="P146" s="10">
        <v>9368.82</v>
      </c>
      <c r="Q146" s="12">
        <f>IFERROR(salesdata[[#This Row],[S-P4]]/salesdata[[#This Row],[Q-P4]],0)</f>
        <v>7.13</v>
      </c>
      <c r="R146" s="3">
        <v>9306</v>
      </c>
      <c r="S146" s="10">
        <v>36568.730000000003</v>
      </c>
      <c r="T146" s="1" t="str">
        <f>"Q"&amp;ROUNDUP(salesdata[[#This Row],[Month No.]]/3,0)</f>
        <v>Q4</v>
      </c>
      <c r="U146" s="1" t="str">
        <f>TEXT(salesdata[[#This Row],[Date]],"dddd")</f>
        <v>Sunday</v>
      </c>
      <c r="V146" s="12">
        <f>IFERROR(salesdata[[#This Row],[Total Revenue]]/salesdata[[#This Row],[Total Units Sold]],0)</f>
        <v>3.9295862884160759</v>
      </c>
      <c r="W146" s="1" t="str">
        <f>INDEX({"Product1","Product2","Product3","Product4"},MATCH(MAX(salesdata[[#This Row],[S-P1]],salesdata[[#This Row],[S-P2]],salesdata[[#This Row],[S-P3]],salesdata[[#This Row],[S-P4]]),CHOOSE({1,2,3,4},salesdata[[#This Row],[S-P1]],salesdata[[#This Row],[S-P2]],salesdata[[#This Row],[S-P3]],salesdata[[#This Row],[S-P4]]),0))</f>
        <v>Product1</v>
      </c>
      <c r="X146" s="1" t="str">
        <f>IF(salesdata[[#This Row],[Total Revenue]]&gt;=70000,"High",IF(salesdata[[#This Row],[Total Revenue]]&gt;=40000,"Medium","Low"))</f>
        <v>Low</v>
      </c>
      <c r="Y146" s="1" t="str">
        <f>IFERROR(IF(SUMIF(salesdata[Year],salesdata[[#This Row],[Year]],salesdata[Total Revenue])&gt;SUMIF(salesdata[Year],salesdata[[#This Row],[Year]]-1,salesdata[Total Revenue]),"Growth Year","Decline Year"),"")</f>
        <v>Growth Year</v>
      </c>
    </row>
    <row r="147" spans="1:25" x14ac:dyDescent="0.3">
      <c r="A147" s="1">
        <v>146</v>
      </c>
      <c r="B147" s="2">
        <v>40462</v>
      </c>
      <c r="C147" s="1">
        <v>2010</v>
      </c>
      <c r="D147" s="1" t="s">
        <v>23</v>
      </c>
      <c r="E147" s="1">
        <v>10</v>
      </c>
      <c r="F147" s="3">
        <v>6253</v>
      </c>
      <c r="G147" s="10">
        <v>19822.009999999998</v>
      </c>
      <c r="H147" s="12">
        <f>IFERROR(salesdata[[#This Row],[S-P1]]/salesdata[[#This Row],[Q-P1]],0)</f>
        <v>3.17</v>
      </c>
      <c r="I147" s="3">
        <v>2602</v>
      </c>
      <c r="J147" s="10">
        <v>16496.68</v>
      </c>
      <c r="K147" s="12">
        <f>IFERROR(salesdata[[#This Row],[S-P2]]/salesdata[[#This Row],[Q-P2]],0)</f>
        <v>6.34</v>
      </c>
      <c r="L147" s="3">
        <v>3013</v>
      </c>
      <c r="M147" s="10">
        <v>16330.46</v>
      </c>
      <c r="N147" s="12">
        <f>IFERROR(salesdata[[#This Row],[S-P3]]/salesdata[[#This Row],[Q-P3]],0)</f>
        <v>5.42</v>
      </c>
      <c r="O147" s="3">
        <v>1255</v>
      </c>
      <c r="P147" s="10">
        <v>8948.15</v>
      </c>
      <c r="Q147" s="12">
        <f>IFERROR(salesdata[[#This Row],[S-P4]]/salesdata[[#This Row],[Q-P4]],0)</f>
        <v>7.13</v>
      </c>
      <c r="R147" s="3">
        <v>13123</v>
      </c>
      <c r="S147" s="10">
        <v>61597.3</v>
      </c>
      <c r="T147" s="1" t="str">
        <f>"Q"&amp;ROUNDUP(salesdata[[#This Row],[Month No.]]/3,0)</f>
        <v>Q4</v>
      </c>
      <c r="U147" s="1" t="str">
        <f>TEXT(salesdata[[#This Row],[Date]],"dddd")</f>
        <v>Monday</v>
      </c>
      <c r="V147" s="12">
        <f>IFERROR(salesdata[[#This Row],[Total Revenue]]/salesdata[[#This Row],[Total Units Sold]],0)</f>
        <v>4.6938428712946738</v>
      </c>
      <c r="W147" s="1" t="str">
        <f>INDEX({"Product1","Product2","Product3","Product4"},MATCH(MAX(salesdata[[#This Row],[S-P1]],salesdata[[#This Row],[S-P2]],salesdata[[#This Row],[S-P3]],salesdata[[#This Row],[S-P4]]),CHOOSE({1,2,3,4},salesdata[[#This Row],[S-P1]],salesdata[[#This Row],[S-P2]],salesdata[[#This Row],[S-P3]],salesdata[[#This Row],[S-P4]]),0))</f>
        <v>Product1</v>
      </c>
      <c r="X147" s="1" t="str">
        <f>IF(salesdata[[#This Row],[Total Revenue]]&gt;=70000,"High",IF(salesdata[[#This Row],[Total Revenue]]&gt;=40000,"Medium","Low"))</f>
        <v>Medium</v>
      </c>
      <c r="Y147" s="1" t="str">
        <f>IFERROR(IF(SUMIF(salesdata[Year],salesdata[[#This Row],[Year]],salesdata[Total Revenue])&gt;SUMIF(salesdata[Year],salesdata[[#This Row],[Year]]-1,salesdata[Total Revenue]),"Growth Year","Decline Year"),"")</f>
        <v>Growth Year</v>
      </c>
    </row>
    <row r="148" spans="1:25" x14ac:dyDescent="0.3">
      <c r="A148" s="1">
        <v>147</v>
      </c>
      <c r="B148" s="2">
        <v>40463</v>
      </c>
      <c r="C148" s="1">
        <v>2010</v>
      </c>
      <c r="D148" s="1" t="s">
        <v>23</v>
      </c>
      <c r="E148" s="1">
        <v>10</v>
      </c>
      <c r="F148" s="3">
        <v>5431</v>
      </c>
      <c r="G148" s="10">
        <v>17216.27</v>
      </c>
      <c r="H148" s="12">
        <f>IFERROR(salesdata[[#This Row],[S-P1]]/salesdata[[#This Row],[Q-P1]],0)</f>
        <v>3.17</v>
      </c>
      <c r="I148" s="3">
        <v>1654</v>
      </c>
      <c r="J148" s="10">
        <v>10486.36</v>
      </c>
      <c r="K148" s="12">
        <f>IFERROR(salesdata[[#This Row],[S-P2]]/salesdata[[#This Row],[Q-P2]],0)</f>
        <v>6.3400000000000007</v>
      </c>
      <c r="L148" s="3">
        <v>764</v>
      </c>
      <c r="M148" s="10">
        <v>4140.88</v>
      </c>
      <c r="N148" s="12">
        <f>IFERROR(salesdata[[#This Row],[S-P3]]/salesdata[[#This Row],[Q-P3]],0)</f>
        <v>5.42</v>
      </c>
      <c r="O148" s="3">
        <v>1048</v>
      </c>
      <c r="P148" s="10">
        <v>7472.24</v>
      </c>
      <c r="Q148" s="12">
        <f>IFERROR(salesdata[[#This Row],[S-P4]]/salesdata[[#This Row],[Q-P4]],0)</f>
        <v>7.13</v>
      </c>
      <c r="R148" s="3">
        <v>8897</v>
      </c>
      <c r="S148" s="10">
        <v>39315.75</v>
      </c>
      <c r="T148" s="1" t="str">
        <f>"Q"&amp;ROUNDUP(salesdata[[#This Row],[Month No.]]/3,0)</f>
        <v>Q4</v>
      </c>
      <c r="U148" s="1" t="str">
        <f>TEXT(salesdata[[#This Row],[Date]],"dddd")</f>
        <v>Tuesday</v>
      </c>
      <c r="V148" s="12">
        <f>IFERROR(salesdata[[#This Row],[Total Revenue]]/salesdata[[#This Row],[Total Units Sold]],0)</f>
        <v>4.4189895470383274</v>
      </c>
      <c r="W148" s="1" t="str">
        <f>INDEX({"Product1","Product2","Product3","Product4"},MATCH(MAX(salesdata[[#This Row],[S-P1]],salesdata[[#This Row],[S-P2]],salesdata[[#This Row],[S-P3]],salesdata[[#This Row],[S-P4]]),CHOOSE({1,2,3,4},salesdata[[#This Row],[S-P1]],salesdata[[#This Row],[S-P2]],salesdata[[#This Row],[S-P3]],salesdata[[#This Row],[S-P4]]),0))</f>
        <v>Product1</v>
      </c>
      <c r="X148" s="1" t="str">
        <f>IF(salesdata[[#This Row],[Total Revenue]]&gt;=70000,"High",IF(salesdata[[#This Row],[Total Revenue]]&gt;=40000,"Medium","Low"))</f>
        <v>Low</v>
      </c>
      <c r="Y148" s="1" t="str">
        <f>IFERROR(IF(SUMIF(salesdata[Year],salesdata[[#This Row],[Year]],salesdata[Total Revenue])&gt;SUMIF(salesdata[Year],salesdata[[#This Row],[Year]]-1,salesdata[Total Revenue]),"Growth Year","Decline Year"),"")</f>
        <v>Growth Year</v>
      </c>
    </row>
    <row r="149" spans="1:25" x14ac:dyDescent="0.3">
      <c r="A149" s="1">
        <v>148</v>
      </c>
      <c r="B149" s="2">
        <v>40464</v>
      </c>
      <c r="C149" s="1">
        <v>2010</v>
      </c>
      <c r="D149" s="1" t="s">
        <v>23</v>
      </c>
      <c r="E149" s="1">
        <v>10</v>
      </c>
      <c r="F149" s="3">
        <v>5041</v>
      </c>
      <c r="G149" s="10">
        <v>15979.97</v>
      </c>
      <c r="H149" s="12">
        <f>IFERROR(salesdata[[#This Row],[S-P1]]/salesdata[[#This Row],[Q-P1]],0)</f>
        <v>3.17</v>
      </c>
      <c r="I149" s="3">
        <v>2762</v>
      </c>
      <c r="J149" s="10">
        <v>17511.080000000002</v>
      </c>
      <c r="K149" s="12">
        <f>IFERROR(salesdata[[#This Row],[S-P2]]/salesdata[[#This Row],[Q-P2]],0)</f>
        <v>6.3400000000000007</v>
      </c>
      <c r="L149" s="3">
        <v>3532</v>
      </c>
      <c r="M149" s="10">
        <v>19143.439999999999</v>
      </c>
      <c r="N149" s="12">
        <f>IFERROR(salesdata[[#This Row],[S-P3]]/salesdata[[#This Row],[Q-P3]],0)</f>
        <v>5.42</v>
      </c>
      <c r="O149" s="3">
        <v>438</v>
      </c>
      <c r="P149" s="10">
        <v>3122.94</v>
      </c>
      <c r="Q149" s="12">
        <f>IFERROR(salesdata[[#This Row],[S-P4]]/salesdata[[#This Row],[Q-P4]],0)</f>
        <v>7.13</v>
      </c>
      <c r="R149" s="3">
        <v>11773</v>
      </c>
      <c r="S149" s="10">
        <v>55757.43</v>
      </c>
      <c r="T149" s="1" t="str">
        <f>"Q"&amp;ROUNDUP(salesdata[[#This Row],[Month No.]]/3,0)</f>
        <v>Q4</v>
      </c>
      <c r="U149" s="1" t="str">
        <f>TEXT(salesdata[[#This Row],[Date]],"dddd")</f>
        <v>Wednesday</v>
      </c>
      <c r="V149" s="12">
        <f>IFERROR(salesdata[[#This Row],[Total Revenue]]/salesdata[[#This Row],[Total Units Sold]],0)</f>
        <v>4.7360426399388436</v>
      </c>
      <c r="W149" s="1" t="str">
        <f>INDEX({"Product1","Product2","Product3","Product4"},MATCH(MAX(salesdata[[#This Row],[S-P1]],salesdata[[#This Row],[S-P2]],salesdata[[#This Row],[S-P3]],salesdata[[#This Row],[S-P4]]),CHOOSE({1,2,3,4},salesdata[[#This Row],[S-P1]],salesdata[[#This Row],[S-P2]],salesdata[[#This Row],[S-P3]],salesdata[[#This Row],[S-P4]]),0))</f>
        <v>Product3</v>
      </c>
      <c r="X149" s="1" t="str">
        <f>IF(salesdata[[#This Row],[Total Revenue]]&gt;=70000,"High",IF(salesdata[[#This Row],[Total Revenue]]&gt;=40000,"Medium","Low"))</f>
        <v>Medium</v>
      </c>
      <c r="Y149" s="1" t="str">
        <f>IFERROR(IF(SUMIF(salesdata[Year],salesdata[[#This Row],[Year]],salesdata[Total Revenue])&gt;SUMIF(salesdata[Year],salesdata[[#This Row],[Year]]-1,salesdata[Total Revenue]),"Growth Year","Decline Year"),"")</f>
        <v>Growth Year</v>
      </c>
    </row>
    <row r="150" spans="1:25" x14ac:dyDescent="0.3">
      <c r="A150" s="1">
        <v>149</v>
      </c>
      <c r="B150" s="2">
        <v>40465</v>
      </c>
      <c r="C150" s="1">
        <v>2010</v>
      </c>
      <c r="D150" s="1" t="s">
        <v>23</v>
      </c>
      <c r="E150" s="1">
        <v>10</v>
      </c>
      <c r="F150" s="3">
        <v>7259</v>
      </c>
      <c r="G150" s="10">
        <v>23011.03</v>
      </c>
      <c r="H150" s="12">
        <f>IFERROR(salesdata[[#This Row],[S-P1]]/salesdata[[#This Row],[Q-P1]],0)</f>
        <v>3.17</v>
      </c>
      <c r="I150" s="3">
        <v>2642</v>
      </c>
      <c r="J150" s="10">
        <v>16750.28</v>
      </c>
      <c r="K150" s="12">
        <f>IFERROR(salesdata[[#This Row],[S-P2]]/salesdata[[#This Row],[Q-P2]],0)</f>
        <v>6.34</v>
      </c>
      <c r="L150" s="3">
        <v>3644</v>
      </c>
      <c r="M150" s="10">
        <v>19750.48</v>
      </c>
      <c r="N150" s="12">
        <f>IFERROR(salesdata[[#This Row],[S-P3]]/salesdata[[#This Row],[Q-P3]],0)</f>
        <v>5.42</v>
      </c>
      <c r="O150" s="3">
        <v>1464</v>
      </c>
      <c r="P150" s="10">
        <v>10438.32</v>
      </c>
      <c r="Q150" s="12">
        <f>IFERROR(salesdata[[#This Row],[S-P4]]/salesdata[[#This Row],[Q-P4]],0)</f>
        <v>7.13</v>
      </c>
      <c r="R150" s="3">
        <v>15009</v>
      </c>
      <c r="S150" s="10">
        <v>69950.11</v>
      </c>
      <c r="T150" s="1" t="str">
        <f>"Q"&amp;ROUNDUP(salesdata[[#This Row],[Month No.]]/3,0)</f>
        <v>Q4</v>
      </c>
      <c r="U150" s="1" t="str">
        <f>TEXT(salesdata[[#This Row],[Date]],"dddd")</f>
        <v>Thursday</v>
      </c>
      <c r="V150" s="12">
        <f>IFERROR(salesdata[[#This Row],[Total Revenue]]/salesdata[[#This Row],[Total Units Sold]],0)</f>
        <v>4.6605443400626294</v>
      </c>
      <c r="W150" s="1" t="str">
        <f>INDEX({"Product1","Product2","Product3","Product4"},MATCH(MAX(salesdata[[#This Row],[S-P1]],salesdata[[#This Row],[S-P2]],salesdata[[#This Row],[S-P3]],salesdata[[#This Row],[S-P4]]),CHOOSE({1,2,3,4},salesdata[[#This Row],[S-P1]],salesdata[[#This Row],[S-P2]],salesdata[[#This Row],[S-P3]],salesdata[[#This Row],[S-P4]]),0))</f>
        <v>Product1</v>
      </c>
      <c r="X150" s="1" t="str">
        <f>IF(salesdata[[#This Row],[Total Revenue]]&gt;=70000,"High",IF(salesdata[[#This Row],[Total Revenue]]&gt;=40000,"Medium","Low"))</f>
        <v>Medium</v>
      </c>
      <c r="Y150" s="1" t="str">
        <f>IFERROR(IF(SUMIF(salesdata[Year],salesdata[[#This Row],[Year]],salesdata[Total Revenue])&gt;SUMIF(salesdata[Year],salesdata[[#This Row],[Year]]-1,salesdata[Total Revenue]),"Growth Year","Decline Year"),"")</f>
        <v>Growth Year</v>
      </c>
    </row>
    <row r="151" spans="1:25" x14ac:dyDescent="0.3">
      <c r="A151" s="1">
        <v>150</v>
      </c>
      <c r="B151" s="2">
        <v>40466</v>
      </c>
      <c r="C151" s="1">
        <v>2010</v>
      </c>
      <c r="D151" s="1" t="s">
        <v>23</v>
      </c>
      <c r="E151" s="1">
        <v>10</v>
      </c>
      <c r="F151" s="3">
        <v>3736</v>
      </c>
      <c r="G151" s="10">
        <v>11843.12</v>
      </c>
      <c r="H151" s="12">
        <f>IFERROR(salesdata[[#This Row],[S-P1]]/salesdata[[#This Row],[Q-P1]],0)</f>
        <v>3.1700000000000004</v>
      </c>
      <c r="I151" s="3">
        <v>3621</v>
      </c>
      <c r="J151" s="10">
        <v>22957.14</v>
      </c>
      <c r="K151" s="12">
        <f>IFERROR(salesdata[[#This Row],[S-P2]]/salesdata[[#This Row],[Q-P2]],0)</f>
        <v>6.34</v>
      </c>
      <c r="L151" s="3">
        <v>5216</v>
      </c>
      <c r="M151" s="10">
        <v>28270.720000000001</v>
      </c>
      <c r="N151" s="12">
        <f>IFERROR(salesdata[[#This Row],[S-P3]]/salesdata[[#This Row],[Q-P3]],0)</f>
        <v>5.42</v>
      </c>
      <c r="O151" s="3">
        <v>724</v>
      </c>
      <c r="P151" s="10">
        <v>5162.12</v>
      </c>
      <c r="Q151" s="12">
        <f>IFERROR(salesdata[[#This Row],[S-P4]]/salesdata[[#This Row],[Q-P4]],0)</f>
        <v>7.13</v>
      </c>
      <c r="R151" s="3">
        <v>13297</v>
      </c>
      <c r="S151" s="10">
        <v>68233.100000000006</v>
      </c>
      <c r="T151" s="1" t="str">
        <f>"Q"&amp;ROUNDUP(salesdata[[#This Row],[Month No.]]/3,0)</f>
        <v>Q4</v>
      </c>
      <c r="U151" s="1" t="str">
        <f>TEXT(salesdata[[#This Row],[Date]],"dddd")</f>
        <v>Friday</v>
      </c>
      <c r="V151" s="12">
        <f>IFERROR(salesdata[[#This Row],[Total Revenue]]/salesdata[[#This Row],[Total Units Sold]],0)</f>
        <v>5.1314657441528171</v>
      </c>
      <c r="W151" s="1" t="str">
        <f>INDEX({"Product1","Product2","Product3","Product4"},MATCH(MAX(salesdata[[#This Row],[S-P1]],salesdata[[#This Row],[S-P2]],salesdata[[#This Row],[S-P3]],salesdata[[#This Row],[S-P4]]),CHOOSE({1,2,3,4},salesdata[[#This Row],[S-P1]],salesdata[[#This Row],[S-P2]],salesdata[[#This Row],[S-P3]],salesdata[[#This Row],[S-P4]]),0))</f>
        <v>Product3</v>
      </c>
      <c r="X151" s="1" t="str">
        <f>IF(salesdata[[#This Row],[Total Revenue]]&gt;=70000,"High",IF(salesdata[[#This Row],[Total Revenue]]&gt;=40000,"Medium","Low"))</f>
        <v>Medium</v>
      </c>
      <c r="Y151" s="1" t="str">
        <f>IFERROR(IF(SUMIF(salesdata[Year],salesdata[[#This Row],[Year]],salesdata[Total Revenue])&gt;SUMIF(salesdata[Year],salesdata[[#This Row],[Year]]-1,salesdata[Total Revenue]),"Growth Year","Decline Year"),"")</f>
        <v>Growth Year</v>
      </c>
    </row>
    <row r="152" spans="1:25" x14ac:dyDescent="0.3">
      <c r="A152" s="1">
        <v>151</v>
      </c>
      <c r="B152" s="2">
        <v>40467</v>
      </c>
      <c r="C152" s="1">
        <v>2010</v>
      </c>
      <c r="D152" s="1" t="s">
        <v>23</v>
      </c>
      <c r="E152" s="1">
        <v>10</v>
      </c>
      <c r="F152" s="3">
        <v>6013</v>
      </c>
      <c r="G152" s="10">
        <v>19061.21</v>
      </c>
      <c r="H152" s="12">
        <f>IFERROR(salesdata[[#This Row],[S-P1]]/salesdata[[#This Row],[Q-P1]],0)</f>
        <v>3.17</v>
      </c>
      <c r="I152" s="3">
        <v>1389</v>
      </c>
      <c r="J152" s="10">
        <v>8806.26</v>
      </c>
      <c r="K152" s="12">
        <f>IFERROR(salesdata[[#This Row],[S-P2]]/salesdata[[#This Row],[Q-P2]],0)</f>
        <v>6.34</v>
      </c>
      <c r="L152" s="3">
        <v>4931</v>
      </c>
      <c r="M152" s="10">
        <v>26726.02</v>
      </c>
      <c r="N152" s="12">
        <f>IFERROR(salesdata[[#This Row],[S-P3]]/salesdata[[#This Row],[Q-P3]],0)</f>
        <v>5.42</v>
      </c>
      <c r="O152" s="3">
        <v>365</v>
      </c>
      <c r="P152" s="10">
        <v>2602.4499999999998</v>
      </c>
      <c r="Q152" s="12">
        <f>IFERROR(salesdata[[#This Row],[S-P4]]/salesdata[[#This Row],[Q-P4]],0)</f>
        <v>7.13</v>
      </c>
      <c r="R152" s="3">
        <v>12698</v>
      </c>
      <c r="S152" s="10">
        <v>57195.94</v>
      </c>
      <c r="T152" s="1" t="str">
        <f>"Q"&amp;ROUNDUP(salesdata[[#This Row],[Month No.]]/3,0)</f>
        <v>Q4</v>
      </c>
      <c r="U152" s="1" t="str">
        <f>TEXT(salesdata[[#This Row],[Date]],"dddd")</f>
        <v>Saturday</v>
      </c>
      <c r="V152" s="12">
        <f>IFERROR(salesdata[[#This Row],[Total Revenue]]/salesdata[[#This Row],[Total Units Sold]],0)</f>
        <v>4.5043266656166328</v>
      </c>
      <c r="W152" s="1" t="str">
        <f>INDEX({"Product1","Product2","Product3","Product4"},MATCH(MAX(salesdata[[#This Row],[S-P1]],salesdata[[#This Row],[S-P2]],salesdata[[#This Row],[S-P3]],salesdata[[#This Row],[S-P4]]),CHOOSE({1,2,3,4},salesdata[[#This Row],[S-P1]],salesdata[[#This Row],[S-P2]],salesdata[[#This Row],[S-P3]],salesdata[[#This Row],[S-P4]]),0))</f>
        <v>Product3</v>
      </c>
      <c r="X152" s="1" t="str">
        <f>IF(salesdata[[#This Row],[Total Revenue]]&gt;=70000,"High",IF(salesdata[[#This Row],[Total Revenue]]&gt;=40000,"Medium","Low"))</f>
        <v>Medium</v>
      </c>
      <c r="Y152" s="1" t="str">
        <f>IFERROR(IF(SUMIF(salesdata[Year],salesdata[[#This Row],[Year]],salesdata[Total Revenue])&gt;SUMIF(salesdata[Year],salesdata[[#This Row],[Year]]-1,salesdata[Total Revenue]),"Growth Year","Decline Year"),"")</f>
        <v>Growth Year</v>
      </c>
    </row>
    <row r="153" spans="1:25" x14ac:dyDescent="0.3">
      <c r="A153" s="1">
        <v>152</v>
      </c>
      <c r="B153" s="2">
        <v>40468</v>
      </c>
      <c r="C153" s="1">
        <v>2010</v>
      </c>
      <c r="D153" s="1" t="s">
        <v>23</v>
      </c>
      <c r="E153" s="1">
        <v>10</v>
      </c>
      <c r="F153" s="3">
        <v>2772</v>
      </c>
      <c r="G153" s="10">
        <v>8787.24</v>
      </c>
      <c r="H153" s="12">
        <f>IFERROR(salesdata[[#This Row],[S-P1]]/salesdata[[#This Row],[Q-P1]],0)</f>
        <v>3.17</v>
      </c>
      <c r="I153" s="3">
        <v>1663</v>
      </c>
      <c r="J153" s="10">
        <v>10543.42</v>
      </c>
      <c r="K153" s="12">
        <f>IFERROR(salesdata[[#This Row],[S-P2]]/salesdata[[#This Row],[Q-P2]],0)</f>
        <v>6.34</v>
      </c>
      <c r="L153" s="3">
        <v>475</v>
      </c>
      <c r="M153" s="10">
        <v>2574.5</v>
      </c>
      <c r="N153" s="12">
        <f>IFERROR(salesdata[[#This Row],[S-P3]]/salesdata[[#This Row],[Q-P3]],0)</f>
        <v>5.42</v>
      </c>
      <c r="O153" s="3">
        <v>1941</v>
      </c>
      <c r="P153" s="10">
        <v>13839.33</v>
      </c>
      <c r="Q153" s="12">
        <f>IFERROR(salesdata[[#This Row],[S-P4]]/salesdata[[#This Row],[Q-P4]],0)</f>
        <v>7.13</v>
      </c>
      <c r="R153" s="3">
        <v>6851</v>
      </c>
      <c r="S153" s="10">
        <v>35744.49</v>
      </c>
      <c r="T153" s="1" t="str">
        <f>"Q"&amp;ROUNDUP(salesdata[[#This Row],[Month No.]]/3,0)</f>
        <v>Q4</v>
      </c>
      <c r="U153" s="1" t="str">
        <f>TEXT(salesdata[[#This Row],[Date]],"dddd")</f>
        <v>Sunday</v>
      </c>
      <c r="V153" s="12">
        <f>IFERROR(salesdata[[#This Row],[Total Revenue]]/salesdata[[#This Row],[Total Units Sold]],0)</f>
        <v>5.2174120566340676</v>
      </c>
      <c r="W153" s="1" t="str">
        <f>INDEX({"Product1","Product2","Product3","Product4"},MATCH(MAX(salesdata[[#This Row],[S-P1]],salesdata[[#This Row],[S-P2]],salesdata[[#This Row],[S-P3]],salesdata[[#This Row],[S-P4]]),CHOOSE({1,2,3,4},salesdata[[#This Row],[S-P1]],salesdata[[#This Row],[S-P2]],salesdata[[#This Row],[S-P3]],salesdata[[#This Row],[S-P4]]),0))</f>
        <v>Product4</v>
      </c>
      <c r="X153" s="1" t="str">
        <f>IF(salesdata[[#This Row],[Total Revenue]]&gt;=70000,"High",IF(salesdata[[#This Row],[Total Revenue]]&gt;=40000,"Medium","Low"))</f>
        <v>Low</v>
      </c>
      <c r="Y153" s="1" t="str">
        <f>IFERROR(IF(SUMIF(salesdata[Year],salesdata[[#This Row],[Year]],salesdata[Total Revenue])&gt;SUMIF(salesdata[Year],salesdata[[#This Row],[Year]]-1,salesdata[Total Revenue]),"Growth Year","Decline Year"),"")</f>
        <v>Growth Year</v>
      </c>
    </row>
    <row r="154" spans="1:25" x14ac:dyDescent="0.3">
      <c r="A154" s="1">
        <v>153</v>
      </c>
      <c r="B154" s="2">
        <v>40469</v>
      </c>
      <c r="C154" s="1">
        <v>2010</v>
      </c>
      <c r="D154" s="1" t="s">
        <v>23</v>
      </c>
      <c r="E154" s="1">
        <v>10</v>
      </c>
      <c r="F154" s="3">
        <v>1723</v>
      </c>
      <c r="G154" s="10">
        <v>5461.91</v>
      </c>
      <c r="H154" s="12">
        <f>IFERROR(salesdata[[#This Row],[S-P1]]/salesdata[[#This Row],[Q-P1]],0)</f>
        <v>3.17</v>
      </c>
      <c r="I154" s="3">
        <v>2129</v>
      </c>
      <c r="J154" s="10">
        <v>13497.86</v>
      </c>
      <c r="K154" s="12">
        <f>IFERROR(salesdata[[#This Row],[S-P2]]/salesdata[[#This Row],[Q-P2]],0)</f>
        <v>6.34</v>
      </c>
      <c r="L154" s="3">
        <v>2859</v>
      </c>
      <c r="M154" s="10">
        <v>15495.78</v>
      </c>
      <c r="N154" s="12">
        <f>IFERROR(salesdata[[#This Row],[S-P3]]/salesdata[[#This Row],[Q-P3]],0)</f>
        <v>5.42</v>
      </c>
      <c r="O154" s="3">
        <v>1682</v>
      </c>
      <c r="P154" s="10">
        <v>11992.66</v>
      </c>
      <c r="Q154" s="12">
        <f>IFERROR(salesdata[[#This Row],[S-P4]]/salesdata[[#This Row],[Q-P4]],0)</f>
        <v>7.13</v>
      </c>
      <c r="R154" s="3">
        <v>8393</v>
      </c>
      <c r="S154" s="10">
        <v>46448.21</v>
      </c>
      <c r="T154" s="1" t="str">
        <f>"Q"&amp;ROUNDUP(salesdata[[#This Row],[Month No.]]/3,0)</f>
        <v>Q4</v>
      </c>
      <c r="U154" s="1" t="str">
        <f>TEXT(salesdata[[#This Row],[Date]],"dddd")</f>
        <v>Monday</v>
      </c>
      <c r="V154" s="12">
        <f>IFERROR(salesdata[[#This Row],[Total Revenue]]/salesdata[[#This Row],[Total Units Sold]],0)</f>
        <v>5.5341606100321696</v>
      </c>
      <c r="W154" s="1" t="str">
        <f>INDEX({"Product1","Product2","Product3","Product4"},MATCH(MAX(salesdata[[#This Row],[S-P1]],salesdata[[#This Row],[S-P2]],salesdata[[#This Row],[S-P3]],salesdata[[#This Row],[S-P4]]),CHOOSE({1,2,3,4},salesdata[[#This Row],[S-P1]],salesdata[[#This Row],[S-P2]],salesdata[[#This Row],[S-P3]],salesdata[[#This Row],[S-P4]]),0))</f>
        <v>Product3</v>
      </c>
      <c r="X154" s="1" t="str">
        <f>IF(salesdata[[#This Row],[Total Revenue]]&gt;=70000,"High",IF(salesdata[[#This Row],[Total Revenue]]&gt;=40000,"Medium","Low"))</f>
        <v>Medium</v>
      </c>
      <c r="Y154" s="1" t="str">
        <f>IFERROR(IF(SUMIF(salesdata[Year],salesdata[[#This Row],[Year]],salesdata[Total Revenue])&gt;SUMIF(salesdata[Year],salesdata[[#This Row],[Year]]-1,salesdata[Total Revenue]),"Growth Year","Decline Year"),"")</f>
        <v>Growth Year</v>
      </c>
    </row>
    <row r="155" spans="1:25" x14ac:dyDescent="0.3">
      <c r="A155" s="1">
        <v>154</v>
      </c>
      <c r="B155" s="2">
        <v>40470</v>
      </c>
      <c r="C155" s="1">
        <v>2010</v>
      </c>
      <c r="D155" s="1" t="s">
        <v>23</v>
      </c>
      <c r="E155" s="1">
        <v>10</v>
      </c>
      <c r="F155" s="3">
        <v>1185</v>
      </c>
      <c r="G155" s="10">
        <v>3756.45</v>
      </c>
      <c r="H155" s="12">
        <f>IFERROR(salesdata[[#This Row],[S-P1]]/salesdata[[#This Row],[Q-P1]],0)</f>
        <v>3.17</v>
      </c>
      <c r="I155" s="3">
        <v>581</v>
      </c>
      <c r="J155" s="10">
        <v>3683.54</v>
      </c>
      <c r="K155" s="12">
        <f>IFERROR(salesdata[[#This Row],[S-P2]]/salesdata[[#This Row],[Q-P2]],0)</f>
        <v>6.34</v>
      </c>
      <c r="L155" s="3">
        <v>2327</v>
      </c>
      <c r="M155" s="10">
        <v>12612.34</v>
      </c>
      <c r="N155" s="12">
        <f>IFERROR(salesdata[[#This Row],[S-P3]]/salesdata[[#This Row],[Q-P3]],0)</f>
        <v>5.42</v>
      </c>
      <c r="O155" s="3">
        <v>1816</v>
      </c>
      <c r="P155" s="10">
        <v>12948.08</v>
      </c>
      <c r="Q155" s="12">
        <f>IFERROR(salesdata[[#This Row],[S-P4]]/salesdata[[#This Row],[Q-P4]],0)</f>
        <v>7.13</v>
      </c>
      <c r="R155" s="3">
        <v>5909</v>
      </c>
      <c r="S155" s="10">
        <v>33000.410000000003</v>
      </c>
      <c r="T155" s="1" t="str">
        <f>"Q"&amp;ROUNDUP(salesdata[[#This Row],[Month No.]]/3,0)</f>
        <v>Q4</v>
      </c>
      <c r="U155" s="1" t="str">
        <f>TEXT(salesdata[[#This Row],[Date]],"dddd")</f>
        <v>Tuesday</v>
      </c>
      <c r="V155" s="12">
        <f>IFERROR(salesdata[[#This Row],[Total Revenue]]/salesdata[[#This Row],[Total Units Sold]],0)</f>
        <v>5.5847706887798276</v>
      </c>
      <c r="W155" s="1" t="str">
        <f>INDEX({"Product1","Product2","Product3","Product4"},MATCH(MAX(salesdata[[#This Row],[S-P1]],salesdata[[#This Row],[S-P2]],salesdata[[#This Row],[S-P3]],salesdata[[#This Row],[S-P4]]),CHOOSE({1,2,3,4},salesdata[[#This Row],[S-P1]],salesdata[[#This Row],[S-P2]],salesdata[[#This Row],[S-P3]],salesdata[[#This Row],[S-P4]]),0))</f>
        <v>Product4</v>
      </c>
      <c r="X155" s="1" t="str">
        <f>IF(salesdata[[#This Row],[Total Revenue]]&gt;=70000,"High",IF(salesdata[[#This Row],[Total Revenue]]&gt;=40000,"Medium","Low"))</f>
        <v>Low</v>
      </c>
      <c r="Y155" s="1" t="str">
        <f>IFERROR(IF(SUMIF(salesdata[Year],salesdata[[#This Row],[Year]],salesdata[Total Revenue])&gt;SUMIF(salesdata[Year],salesdata[[#This Row],[Year]]-1,salesdata[Total Revenue]),"Growth Year","Decline Year"),"")</f>
        <v>Growth Year</v>
      </c>
    </row>
    <row r="156" spans="1:25" x14ac:dyDescent="0.3">
      <c r="A156" s="1">
        <v>155</v>
      </c>
      <c r="B156" s="2">
        <v>40471</v>
      </c>
      <c r="C156" s="1">
        <v>2010</v>
      </c>
      <c r="D156" s="1" t="s">
        <v>23</v>
      </c>
      <c r="E156" s="1">
        <v>10</v>
      </c>
      <c r="F156" s="3">
        <v>6476</v>
      </c>
      <c r="G156" s="10">
        <v>20528.919999999998</v>
      </c>
      <c r="H156" s="12">
        <f>IFERROR(salesdata[[#This Row],[S-P1]]/salesdata[[#This Row],[Q-P1]],0)</f>
        <v>3.17</v>
      </c>
      <c r="I156" s="3">
        <v>3436</v>
      </c>
      <c r="J156" s="10">
        <v>21784.240000000002</v>
      </c>
      <c r="K156" s="12">
        <f>IFERROR(salesdata[[#This Row],[S-P2]]/salesdata[[#This Row],[Q-P2]],0)</f>
        <v>6.3400000000000007</v>
      </c>
      <c r="L156" s="3">
        <v>4327</v>
      </c>
      <c r="M156" s="10">
        <v>23452.34</v>
      </c>
      <c r="N156" s="12">
        <f>IFERROR(salesdata[[#This Row],[S-P3]]/salesdata[[#This Row],[Q-P3]],0)</f>
        <v>5.42</v>
      </c>
      <c r="O156" s="3">
        <v>1567</v>
      </c>
      <c r="P156" s="10">
        <v>11172.71</v>
      </c>
      <c r="Q156" s="12">
        <f>IFERROR(salesdata[[#This Row],[S-P4]]/salesdata[[#This Row],[Q-P4]],0)</f>
        <v>7.129999999999999</v>
      </c>
      <c r="R156" s="3">
        <v>15806</v>
      </c>
      <c r="S156" s="10">
        <v>76938.210000000006</v>
      </c>
      <c r="T156" s="1" t="str">
        <f>"Q"&amp;ROUNDUP(salesdata[[#This Row],[Month No.]]/3,0)</f>
        <v>Q4</v>
      </c>
      <c r="U156" s="1" t="str">
        <f>TEXT(salesdata[[#This Row],[Date]],"dddd")</f>
        <v>Wednesday</v>
      </c>
      <c r="V156" s="12">
        <f>IFERROR(salesdata[[#This Row],[Total Revenue]]/salesdata[[#This Row],[Total Units Sold]],0)</f>
        <v>4.8676584841199553</v>
      </c>
      <c r="W156" s="1" t="str">
        <f>INDEX({"Product1","Product2","Product3","Product4"},MATCH(MAX(salesdata[[#This Row],[S-P1]],salesdata[[#This Row],[S-P2]],salesdata[[#This Row],[S-P3]],salesdata[[#This Row],[S-P4]]),CHOOSE({1,2,3,4},salesdata[[#This Row],[S-P1]],salesdata[[#This Row],[S-P2]],salesdata[[#This Row],[S-P3]],salesdata[[#This Row],[S-P4]]),0))</f>
        <v>Product3</v>
      </c>
      <c r="X156" s="1" t="str">
        <f>IF(salesdata[[#This Row],[Total Revenue]]&gt;=70000,"High",IF(salesdata[[#This Row],[Total Revenue]]&gt;=40000,"Medium","Low"))</f>
        <v>High</v>
      </c>
      <c r="Y156" s="1" t="str">
        <f>IFERROR(IF(SUMIF(salesdata[Year],salesdata[[#This Row],[Year]],salesdata[Total Revenue])&gt;SUMIF(salesdata[Year],salesdata[[#This Row],[Year]]-1,salesdata[Total Revenue]),"Growth Year","Decline Year"),"")</f>
        <v>Growth Year</v>
      </c>
    </row>
    <row r="157" spans="1:25" x14ac:dyDescent="0.3">
      <c r="A157" s="1">
        <v>156</v>
      </c>
      <c r="B157" s="2">
        <v>40472</v>
      </c>
      <c r="C157" s="1">
        <v>2010</v>
      </c>
      <c r="D157" s="1" t="s">
        <v>23</v>
      </c>
      <c r="E157" s="1">
        <v>10</v>
      </c>
      <c r="F157" s="3">
        <v>3985</v>
      </c>
      <c r="G157" s="10">
        <v>12632.45</v>
      </c>
      <c r="H157" s="12">
        <f>IFERROR(salesdata[[#This Row],[S-P1]]/salesdata[[#This Row],[Q-P1]],0)</f>
        <v>3.1700000000000004</v>
      </c>
      <c r="I157" s="3">
        <v>1065</v>
      </c>
      <c r="J157" s="10">
        <v>6752.1</v>
      </c>
      <c r="K157" s="12">
        <f>IFERROR(salesdata[[#This Row],[S-P2]]/salesdata[[#This Row],[Q-P2]],0)</f>
        <v>6.3400000000000007</v>
      </c>
      <c r="L157" s="3">
        <v>703</v>
      </c>
      <c r="M157" s="10">
        <v>3810.26</v>
      </c>
      <c r="N157" s="12">
        <f>IFERROR(salesdata[[#This Row],[S-P3]]/salesdata[[#This Row],[Q-P3]],0)</f>
        <v>5.42</v>
      </c>
      <c r="O157" s="3">
        <v>1285</v>
      </c>
      <c r="P157" s="10">
        <v>9162.0499999999993</v>
      </c>
      <c r="Q157" s="12">
        <f>IFERROR(salesdata[[#This Row],[S-P4]]/salesdata[[#This Row],[Q-P4]],0)</f>
        <v>7.129999999999999</v>
      </c>
      <c r="R157" s="3">
        <v>7038</v>
      </c>
      <c r="S157" s="10">
        <v>32356.86</v>
      </c>
      <c r="T157" s="1" t="str">
        <f>"Q"&amp;ROUNDUP(salesdata[[#This Row],[Month No.]]/3,0)</f>
        <v>Q4</v>
      </c>
      <c r="U157" s="1" t="str">
        <f>TEXT(salesdata[[#This Row],[Date]],"dddd")</f>
        <v>Thursday</v>
      </c>
      <c r="V157" s="12">
        <f>IFERROR(salesdata[[#This Row],[Total Revenue]]/salesdata[[#This Row],[Total Units Sold]],0)</f>
        <v>4.597450980392157</v>
      </c>
      <c r="W157" s="1" t="str">
        <f>INDEX({"Product1","Product2","Product3","Product4"},MATCH(MAX(salesdata[[#This Row],[S-P1]],salesdata[[#This Row],[S-P2]],salesdata[[#This Row],[S-P3]],salesdata[[#This Row],[S-P4]]),CHOOSE({1,2,3,4},salesdata[[#This Row],[S-P1]],salesdata[[#This Row],[S-P2]],salesdata[[#This Row],[S-P3]],salesdata[[#This Row],[S-P4]]),0))</f>
        <v>Product1</v>
      </c>
      <c r="X157" s="1" t="str">
        <f>IF(salesdata[[#This Row],[Total Revenue]]&gt;=70000,"High",IF(salesdata[[#This Row],[Total Revenue]]&gt;=40000,"Medium","Low"))</f>
        <v>Low</v>
      </c>
      <c r="Y157" s="1" t="str">
        <f>IFERROR(IF(SUMIF(salesdata[Year],salesdata[[#This Row],[Year]],salesdata[Total Revenue])&gt;SUMIF(salesdata[Year],salesdata[[#This Row],[Year]]-1,salesdata[Total Revenue]),"Growth Year","Decline Year"),"")</f>
        <v>Growth Year</v>
      </c>
    </row>
    <row r="158" spans="1:25" x14ac:dyDescent="0.3">
      <c r="A158" s="1">
        <v>157</v>
      </c>
      <c r="B158" s="2">
        <v>40473</v>
      </c>
      <c r="C158" s="1">
        <v>2010</v>
      </c>
      <c r="D158" s="1" t="s">
        <v>23</v>
      </c>
      <c r="E158" s="1">
        <v>10</v>
      </c>
      <c r="F158" s="3">
        <v>573</v>
      </c>
      <c r="G158" s="10">
        <v>1816.41</v>
      </c>
      <c r="H158" s="12">
        <f>IFERROR(salesdata[[#This Row],[S-P1]]/salesdata[[#This Row],[Q-P1]],0)</f>
        <v>3.17</v>
      </c>
      <c r="I158" s="3">
        <v>1265</v>
      </c>
      <c r="J158" s="10">
        <v>8020.1</v>
      </c>
      <c r="K158" s="12">
        <f>IFERROR(salesdata[[#This Row],[S-P2]]/salesdata[[#This Row],[Q-P2]],0)</f>
        <v>6.34</v>
      </c>
      <c r="L158" s="3">
        <v>4389</v>
      </c>
      <c r="M158" s="10">
        <v>23788.38</v>
      </c>
      <c r="N158" s="12">
        <f>IFERROR(salesdata[[#This Row],[S-P3]]/salesdata[[#This Row],[Q-P3]],0)</f>
        <v>5.42</v>
      </c>
      <c r="O158" s="3">
        <v>451</v>
      </c>
      <c r="P158" s="10">
        <v>3215.63</v>
      </c>
      <c r="Q158" s="12">
        <f>IFERROR(salesdata[[#This Row],[S-P4]]/salesdata[[#This Row],[Q-P4]],0)</f>
        <v>7.13</v>
      </c>
      <c r="R158" s="3">
        <v>6678</v>
      </c>
      <c r="S158" s="10">
        <v>36840.519999999997</v>
      </c>
      <c r="T158" s="1" t="str">
        <f>"Q"&amp;ROUNDUP(salesdata[[#This Row],[Month No.]]/3,0)</f>
        <v>Q4</v>
      </c>
      <c r="U158" s="1" t="str">
        <f>TEXT(salesdata[[#This Row],[Date]],"dddd")</f>
        <v>Friday</v>
      </c>
      <c r="V158" s="12">
        <f>IFERROR(salesdata[[#This Row],[Total Revenue]]/salesdata[[#This Row],[Total Units Sold]],0)</f>
        <v>5.516699610661874</v>
      </c>
      <c r="W158" s="1" t="str">
        <f>INDEX({"Product1","Product2","Product3","Product4"},MATCH(MAX(salesdata[[#This Row],[S-P1]],salesdata[[#This Row],[S-P2]],salesdata[[#This Row],[S-P3]],salesdata[[#This Row],[S-P4]]),CHOOSE({1,2,3,4},salesdata[[#This Row],[S-P1]],salesdata[[#This Row],[S-P2]],salesdata[[#This Row],[S-P3]],salesdata[[#This Row],[S-P4]]),0))</f>
        <v>Product3</v>
      </c>
      <c r="X158" s="1" t="str">
        <f>IF(salesdata[[#This Row],[Total Revenue]]&gt;=70000,"High",IF(salesdata[[#This Row],[Total Revenue]]&gt;=40000,"Medium","Low"))</f>
        <v>Low</v>
      </c>
      <c r="Y158" s="1" t="str">
        <f>IFERROR(IF(SUMIF(salesdata[Year],salesdata[[#This Row],[Year]],salesdata[Total Revenue])&gt;SUMIF(salesdata[Year],salesdata[[#This Row],[Year]]-1,salesdata[Total Revenue]),"Growth Year","Decline Year"),"")</f>
        <v>Growth Year</v>
      </c>
    </row>
    <row r="159" spans="1:25" x14ac:dyDescent="0.3">
      <c r="A159" s="1">
        <v>158</v>
      </c>
      <c r="B159" s="2">
        <v>40474</v>
      </c>
      <c r="C159" s="1">
        <v>2010</v>
      </c>
      <c r="D159" s="1" t="s">
        <v>23</v>
      </c>
      <c r="E159" s="1">
        <v>10</v>
      </c>
      <c r="F159" s="3">
        <v>5880</v>
      </c>
      <c r="G159" s="10">
        <v>18639.599999999999</v>
      </c>
      <c r="H159" s="12">
        <f>IFERROR(salesdata[[#This Row],[S-P1]]/salesdata[[#This Row],[Q-P1]],0)</f>
        <v>3.17</v>
      </c>
      <c r="I159" s="3">
        <v>1732</v>
      </c>
      <c r="J159" s="10">
        <v>10980.88</v>
      </c>
      <c r="K159" s="12">
        <f>IFERROR(salesdata[[#This Row],[S-P2]]/salesdata[[#This Row],[Q-P2]],0)</f>
        <v>6.34</v>
      </c>
      <c r="L159" s="3">
        <v>3704</v>
      </c>
      <c r="M159" s="10">
        <v>20075.68</v>
      </c>
      <c r="N159" s="12">
        <f>IFERROR(salesdata[[#This Row],[S-P3]]/salesdata[[#This Row],[Q-P3]],0)</f>
        <v>5.42</v>
      </c>
      <c r="O159" s="3">
        <v>1591</v>
      </c>
      <c r="P159" s="10">
        <v>11343.83</v>
      </c>
      <c r="Q159" s="12">
        <f>IFERROR(salesdata[[#This Row],[S-P4]]/salesdata[[#This Row],[Q-P4]],0)</f>
        <v>7.13</v>
      </c>
      <c r="R159" s="3">
        <v>12907</v>
      </c>
      <c r="S159" s="10">
        <v>61039.99</v>
      </c>
      <c r="T159" s="1" t="str">
        <f>"Q"&amp;ROUNDUP(salesdata[[#This Row],[Month No.]]/3,0)</f>
        <v>Q4</v>
      </c>
      <c r="U159" s="1" t="str">
        <f>TEXT(salesdata[[#This Row],[Date]],"dddd")</f>
        <v>Saturday</v>
      </c>
      <c r="V159" s="12">
        <f>IFERROR(salesdata[[#This Row],[Total Revenue]]/salesdata[[#This Row],[Total Units Sold]],0)</f>
        <v>4.7292159293406675</v>
      </c>
      <c r="W159" s="1" t="str">
        <f>INDEX({"Product1","Product2","Product3","Product4"},MATCH(MAX(salesdata[[#This Row],[S-P1]],salesdata[[#This Row],[S-P2]],salesdata[[#This Row],[S-P3]],salesdata[[#This Row],[S-P4]]),CHOOSE({1,2,3,4},salesdata[[#This Row],[S-P1]],salesdata[[#This Row],[S-P2]],salesdata[[#This Row],[S-P3]],salesdata[[#This Row],[S-P4]]),0))</f>
        <v>Product3</v>
      </c>
      <c r="X159" s="1" t="str">
        <f>IF(salesdata[[#This Row],[Total Revenue]]&gt;=70000,"High",IF(salesdata[[#This Row],[Total Revenue]]&gt;=40000,"Medium","Low"))</f>
        <v>Medium</v>
      </c>
      <c r="Y159" s="1" t="str">
        <f>IFERROR(IF(SUMIF(salesdata[Year],salesdata[[#This Row],[Year]],salesdata[Total Revenue])&gt;SUMIF(salesdata[Year],salesdata[[#This Row],[Year]]-1,salesdata[Total Revenue]),"Growth Year","Decline Year"),"")</f>
        <v>Growth Year</v>
      </c>
    </row>
    <row r="160" spans="1:25" x14ac:dyDescent="0.3">
      <c r="A160" s="1">
        <v>159</v>
      </c>
      <c r="B160" s="2">
        <v>40475</v>
      </c>
      <c r="C160" s="1">
        <v>2010</v>
      </c>
      <c r="D160" s="1" t="s">
        <v>23</v>
      </c>
      <c r="E160" s="1">
        <v>10</v>
      </c>
      <c r="F160" s="3">
        <v>6149</v>
      </c>
      <c r="G160" s="10">
        <v>19492.330000000002</v>
      </c>
      <c r="H160" s="12">
        <f>IFERROR(salesdata[[#This Row],[S-P1]]/salesdata[[#This Row],[Q-P1]],0)</f>
        <v>3.1700000000000004</v>
      </c>
      <c r="I160" s="3">
        <v>3407</v>
      </c>
      <c r="J160" s="10">
        <v>21600.38</v>
      </c>
      <c r="K160" s="12">
        <f>IFERROR(salesdata[[#This Row],[S-P2]]/salesdata[[#This Row],[Q-P2]],0)</f>
        <v>6.34</v>
      </c>
      <c r="L160" s="3">
        <v>4939</v>
      </c>
      <c r="M160" s="10">
        <v>26769.38</v>
      </c>
      <c r="N160" s="12">
        <f>IFERROR(salesdata[[#This Row],[S-P3]]/salesdata[[#This Row],[Q-P3]],0)</f>
        <v>5.42</v>
      </c>
      <c r="O160" s="3">
        <v>736</v>
      </c>
      <c r="P160" s="10">
        <v>5247.68</v>
      </c>
      <c r="Q160" s="12">
        <f>IFERROR(salesdata[[#This Row],[S-P4]]/salesdata[[#This Row],[Q-P4]],0)</f>
        <v>7.1300000000000008</v>
      </c>
      <c r="R160" s="3">
        <v>15231</v>
      </c>
      <c r="S160" s="10">
        <v>73109.77</v>
      </c>
      <c r="T160" s="1" t="str">
        <f>"Q"&amp;ROUNDUP(salesdata[[#This Row],[Month No.]]/3,0)</f>
        <v>Q4</v>
      </c>
      <c r="U160" s="1" t="str">
        <f>TEXT(salesdata[[#This Row],[Date]],"dddd")</f>
        <v>Sunday</v>
      </c>
      <c r="V160" s="12">
        <f>IFERROR(salesdata[[#This Row],[Total Revenue]]/salesdata[[#This Row],[Total Units Sold]],0)</f>
        <v>4.8000636859037495</v>
      </c>
      <c r="W160" s="1" t="str">
        <f>INDEX({"Product1","Product2","Product3","Product4"},MATCH(MAX(salesdata[[#This Row],[S-P1]],salesdata[[#This Row],[S-P2]],salesdata[[#This Row],[S-P3]],salesdata[[#This Row],[S-P4]]),CHOOSE({1,2,3,4},salesdata[[#This Row],[S-P1]],salesdata[[#This Row],[S-P2]],salesdata[[#This Row],[S-P3]],salesdata[[#This Row],[S-P4]]),0))</f>
        <v>Product3</v>
      </c>
      <c r="X160" s="1" t="str">
        <f>IF(salesdata[[#This Row],[Total Revenue]]&gt;=70000,"High",IF(salesdata[[#This Row],[Total Revenue]]&gt;=40000,"Medium","Low"))</f>
        <v>High</v>
      </c>
      <c r="Y160" s="1" t="str">
        <f>IFERROR(IF(SUMIF(salesdata[Year],salesdata[[#This Row],[Year]],salesdata[Total Revenue])&gt;SUMIF(salesdata[Year],salesdata[[#This Row],[Year]]-1,salesdata[Total Revenue]),"Growth Year","Decline Year"),"")</f>
        <v>Growth Year</v>
      </c>
    </row>
    <row r="161" spans="1:25" x14ac:dyDescent="0.3">
      <c r="A161" s="1">
        <v>160</v>
      </c>
      <c r="B161" s="2">
        <v>40476</v>
      </c>
      <c r="C161" s="1">
        <v>2010</v>
      </c>
      <c r="D161" s="1" t="s">
        <v>23</v>
      </c>
      <c r="E161" s="1">
        <v>10</v>
      </c>
      <c r="F161" s="3">
        <v>6080</v>
      </c>
      <c r="G161" s="10">
        <v>19273.599999999999</v>
      </c>
      <c r="H161" s="12">
        <f>IFERROR(salesdata[[#This Row],[S-P1]]/salesdata[[#This Row],[Q-P1]],0)</f>
        <v>3.17</v>
      </c>
      <c r="I161" s="3">
        <v>1441</v>
      </c>
      <c r="J161" s="10">
        <v>9135.94</v>
      </c>
      <c r="K161" s="12">
        <f>IFERROR(salesdata[[#This Row],[S-P2]]/salesdata[[#This Row],[Q-P2]],0)</f>
        <v>6.3400000000000007</v>
      </c>
      <c r="L161" s="3">
        <v>3773</v>
      </c>
      <c r="M161" s="10">
        <v>20449.66</v>
      </c>
      <c r="N161" s="12">
        <f>IFERROR(salesdata[[#This Row],[S-P3]]/salesdata[[#This Row],[Q-P3]],0)</f>
        <v>5.42</v>
      </c>
      <c r="O161" s="3">
        <v>417</v>
      </c>
      <c r="P161" s="10">
        <v>2973.21</v>
      </c>
      <c r="Q161" s="12">
        <f>IFERROR(salesdata[[#This Row],[S-P4]]/salesdata[[#This Row],[Q-P4]],0)</f>
        <v>7.13</v>
      </c>
      <c r="R161" s="3">
        <v>11711</v>
      </c>
      <c r="S161" s="10">
        <v>51832.41</v>
      </c>
      <c r="T161" s="1" t="str">
        <f>"Q"&amp;ROUNDUP(salesdata[[#This Row],[Month No.]]/3,0)</f>
        <v>Q4</v>
      </c>
      <c r="U161" s="1" t="str">
        <f>TEXT(salesdata[[#This Row],[Date]],"dddd")</f>
        <v>Monday</v>
      </c>
      <c r="V161" s="12">
        <f>IFERROR(salesdata[[#This Row],[Total Revenue]]/salesdata[[#This Row],[Total Units Sold]],0)</f>
        <v>4.4259593544530782</v>
      </c>
      <c r="W161" s="1" t="str">
        <f>INDEX({"Product1","Product2","Product3","Product4"},MATCH(MAX(salesdata[[#This Row],[S-P1]],salesdata[[#This Row],[S-P2]],salesdata[[#This Row],[S-P3]],salesdata[[#This Row],[S-P4]]),CHOOSE({1,2,3,4},salesdata[[#This Row],[S-P1]],salesdata[[#This Row],[S-P2]],salesdata[[#This Row],[S-P3]],salesdata[[#This Row],[S-P4]]),0))</f>
        <v>Product3</v>
      </c>
      <c r="X161" s="1" t="str">
        <f>IF(salesdata[[#This Row],[Total Revenue]]&gt;=70000,"High",IF(salesdata[[#This Row],[Total Revenue]]&gt;=40000,"Medium","Low"))</f>
        <v>Medium</v>
      </c>
      <c r="Y161" s="1" t="str">
        <f>IFERROR(IF(SUMIF(salesdata[Year],salesdata[[#This Row],[Year]],salesdata[Total Revenue])&gt;SUMIF(salesdata[Year],salesdata[[#This Row],[Year]]-1,salesdata[Total Revenue]),"Growth Year","Decline Year"),"")</f>
        <v>Growth Year</v>
      </c>
    </row>
    <row r="162" spans="1:25" x14ac:dyDescent="0.3">
      <c r="A162" s="1">
        <v>161</v>
      </c>
      <c r="B162" s="2">
        <v>40477</v>
      </c>
      <c r="C162" s="1">
        <v>2010</v>
      </c>
      <c r="D162" s="1" t="s">
        <v>23</v>
      </c>
      <c r="E162" s="1">
        <v>10</v>
      </c>
      <c r="F162" s="3">
        <v>7940</v>
      </c>
      <c r="G162" s="10">
        <v>25169.8</v>
      </c>
      <c r="H162" s="12">
        <f>IFERROR(salesdata[[#This Row],[S-P1]]/salesdata[[#This Row],[Q-P1]],0)</f>
        <v>3.17</v>
      </c>
      <c r="I162" s="3">
        <v>3131</v>
      </c>
      <c r="J162" s="10">
        <v>19850.54</v>
      </c>
      <c r="K162" s="12">
        <f>IFERROR(salesdata[[#This Row],[S-P2]]/salesdata[[#This Row],[Q-P2]],0)</f>
        <v>6.34</v>
      </c>
      <c r="L162" s="3">
        <v>3323</v>
      </c>
      <c r="M162" s="10">
        <v>18010.66</v>
      </c>
      <c r="N162" s="12">
        <f>IFERROR(salesdata[[#This Row],[S-P3]]/salesdata[[#This Row],[Q-P3]],0)</f>
        <v>5.42</v>
      </c>
      <c r="O162" s="3">
        <v>323</v>
      </c>
      <c r="P162" s="10">
        <v>2302.9899999999998</v>
      </c>
      <c r="Q162" s="12">
        <f>IFERROR(salesdata[[#This Row],[S-P4]]/salesdata[[#This Row],[Q-P4]],0)</f>
        <v>7.129999999999999</v>
      </c>
      <c r="R162" s="3">
        <v>14717</v>
      </c>
      <c r="S162" s="10">
        <v>65333.99</v>
      </c>
      <c r="T162" s="1" t="str">
        <f>"Q"&amp;ROUNDUP(salesdata[[#This Row],[Month No.]]/3,0)</f>
        <v>Q4</v>
      </c>
      <c r="U162" s="1" t="str">
        <f>TEXT(salesdata[[#This Row],[Date]],"dddd")</f>
        <v>Tuesday</v>
      </c>
      <c r="V162" s="12">
        <f>IFERROR(salesdata[[#This Row],[Total Revenue]]/salesdata[[#This Row],[Total Units Sold]],0)</f>
        <v>4.4393551674933747</v>
      </c>
      <c r="W162" s="1" t="str">
        <f>INDEX({"Product1","Product2","Product3","Product4"},MATCH(MAX(salesdata[[#This Row],[S-P1]],salesdata[[#This Row],[S-P2]],salesdata[[#This Row],[S-P3]],salesdata[[#This Row],[S-P4]]),CHOOSE({1,2,3,4},salesdata[[#This Row],[S-P1]],salesdata[[#This Row],[S-P2]],salesdata[[#This Row],[S-P3]],salesdata[[#This Row],[S-P4]]),0))</f>
        <v>Product1</v>
      </c>
      <c r="X162" s="1" t="str">
        <f>IF(salesdata[[#This Row],[Total Revenue]]&gt;=70000,"High",IF(salesdata[[#This Row],[Total Revenue]]&gt;=40000,"Medium","Low"))</f>
        <v>Medium</v>
      </c>
      <c r="Y162" s="1" t="str">
        <f>IFERROR(IF(SUMIF(salesdata[Year],salesdata[[#This Row],[Year]],salesdata[Total Revenue])&gt;SUMIF(salesdata[Year],salesdata[[#This Row],[Year]]-1,salesdata[Total Revenue]),"Growth Year","Decline Year"),"")</f>
        <v>Growth Year</v>
      </c>
    </row>
    <row r="163" spans="1:25" x14ac:dyDescent="0.3">
      <c r="A163" s="1">
        <v>162</v>
      </c>
      <c r="B163" s="2">
        <v>40478</v>
      </c>
      <c r="C163" s="1">
        <v>2010</v>
      </c>
      <c r="D163" s="1" t="s">
        <v>23</v>
      </c>
      <c r="E163" s="1">
        <v>10</v>
      </c>
      <c r="F163" s="3">
        <v>828</v>
      </c>
      <c r="G163" s="10">
        <v>2624.76</v>
      </c>
      <c r="H163" s="12">
        <f>IFERROR(salesdata[[#This Row],[S-P1]]/salesdata[[#This Row],[Q-P1]],0)</f>
        <v>3.1700000000000004</v>
      </c>
      <c r="I163" s="3">
        <v>3871</v>
      </c>
      <c r="J163" s="10">
        <v>24542.14</v>
      </c>
      <c r="K163" s="12">
        <f>IFERROR(salesdata[[#This Row],[S-P2]]/salesdata[[#This Row],[Q-P2]],0)</f>
        <v>6.34</v>
      </c>
      <c r="L163" s="3">
        <v>4768</v>
      </c>
      <c r="M163" s="10">
        <v>25842.560000000001</v>
      </c>
      <c r="N163" s="12">
        <f>IFERROR(salesdata[[#This Row],[S-P3]]/salesdata[[#This Row],[Q-P3]],0)</f>
        <v>5.42</v>
      </c>
      <c r="O163" s="3">
        <v>1071</v>
      </c>
      <c r="P163" s="10">
        <v>7636.23</v>
      </c>
      <c r="Q163" s="12">
        <f>IFERROR(salesdata[[#This Row],[S-P4]]/salesdata[[#This Row],[Q-P4]],0)</f>
        <v>7.13</v>
      </c>
      <c r="R163" s="3">
        <v>10538</v>
      </c>
      <c r="S163" s="10">
        <v>60645.69</v>
      </c>
      <c r="T163" s="1" t="str">
        <f>"Q"&amp;ROUNDUP(salesdata[[#This Row],[Month No.]]/3,0)</f>
        <v>Q4</v>
      </c>
      <c r="U163" s="1" t="str">
        <f>TEXT(salesdata[[#This Row],[Date]],"dddd")</f>
        <v>Wednesday</v>
      </c>
      <c r="V163" s="12">
        <f>IFERROR(salesdata[[#This Row],[Total Revenue]]/salesdata[[#This Row],[Total Units Sold]],0)</f>
        <v>5.7549525526665404</v>
      </c>
      <c r="W163" s="1" t="str">
        <f>INDEX({"Product1","Product2","Product3","Product4"},MATCH(MAX(salesdata[[#This Row],[S-P1]],salesdata[[#This Row],[S-P2]],salesdata[[#This Row],[S-P3]],salesdata[[#This Row],[S-P4]]),CHOOSE({1,2,3,4},salesdata[[#This Row],[S-P1]],salesdata[[#This Row],[S-P2]],salesdata[[#This Row],[S-P3]],salesdata[[#This Row],[S-P4]]),0))</f>
        <v>Product3</v>
      </c>
      <c r="X163" s="1" t="str">
        <f>IF(salesdata[[#This Row],[Total Revenue]]&gt;=70000,"High",IF(salesdata[[#This Row],[Total Revenue]]&gt;=40000,"Medium","Low"))</f>
        <v>Medium</v>
      </c>
      <c r="Y163" s="1" t="str">
        <f>IFERROR(IF(SUMIF(salesdata[Year],salesdata[[#This Row],[Year]],salesdata[Total Revenue])&gt;SUMIF(salesdata[Year],salesdata[[#This Row],[Year]]-1,salesdata[Total Revenue]),"Growth Year","Decline Year"),"")</f>
        <v>Growth Year</v>
      </c>
    </row>
    <row r="164" spans="1:25" x14ac:dyDescent="0.3">
      <c r="A164" s="1">
        <v>163</v>
      </c>
      <c r="B164" s="2">
        <v>40479</v>
      </c>
      <c r="C164" s="1">
        <v>2010</v>
      </c>
      <c r="D164" s="1" t="s">
        <v>23</v>
      </c>
      <c r="E164" s="1">
        <v>10</v>
      </c>
      <c r="F164" s="3">
        <v>5866</v>
      </c>
      <c r="G164" s="10">
        <v>18595.22</v>
      </c>
      <c r="H164" s="12">
        <f>IFERROR(salesdata[[#This Row],[S-P1]]/salesdata[[#This Row],[Q-P1]],0)</f>
        <v>3.1700000000000004</v>
      </c>
      <c r="I164" s="3">
        <v>1038</v>
      </c>
      <c r="J164" s="10">
        <v>6580.92</v>
      </c>
      <c r="K164" s="12">
        <f>IFERROR(salesdata[[#This Row],[S-P2]]/salesdata[[#This Row],[Q-P2]],0)</f>
        <v>6.34</v>
      </c>
      <c r="L164" s="3">
        <v>2354</v>
      </c>
      <c r="M164" s="10">
        <v>12758.68</v>
      </c>
      <c r="N164" s="12">
        <f>IFERROR(salesdata[[#This Row],[S-P3]]/salesdata[[#This Row],[Q-P3]],0)</f>
        <v>5.42</v>
      </c>
      <c r="O164" s="3">
        <v>624</v>
      </c>
      <c r="P164" s="10">
        <v>4449.12</v>
      </c>
      <c r="Q164" s="12">
        <f>IFERROR(salesdata[[#This Row],[S-P4]]/salesdata[[#This Row],[Q-P4]],0)</f>
        <v>7.13</v>
      </c>
      <c r="R164" s="3">
        <v>9882</v>
      </c>
      <c r="S164" s="10">
        <v>42383.94</v>
      </c>
      <c r="T164" s="1" t="str">
        <f>"Q"&amp;ROUNDUP(salesdata[[#This Row],[Month No.]]/3,0)</f>
        <v>Q4</v>
      </c>
      <c r="U164" s="1" t="str">
        <f>TEXT(salesdata[[#This Row],[Date]],"dddd")</f>
        <v>Thursday</v>
      </c>
      <c r="V164" s="12">
        <f>IFERROR(salesdata[[#This Row],[Total Revenue]]/salesdata[[#This Row],[Total Units Sold]],0)</f>
        <v>4.2890042501517911</v>
      </c>
      <c r="W164" s="1" t="str">
        <f>INDEX({"Product1","Product2","Product3","Product4"},MATCH(MAX(salesdata[[#This Row],[S-P1]],salesdata[[#This Row],[S-P2]],salesdata[[#This Row],[S-P3]],salesdata[[#This Row],[S-P4]]),CHOOSE({1,2,3,4},salesdata[[#This Row],[S-P1]],salesdata[[#This Row],[S-P2]],salesdata[[#This Row],[S-P3]],salesdata[[#This Row],[S-P4]]),0))</f>
        <v>Product1</v>
      </c>
      <c r="X164" s="1" t="str">
        <f>IF(salesdata[[#This Row],[Total Revenue]]&gt;=70000,"High",IF(salesdata[[#This Row],[Total Revenue]]&gt;=40000,"Medium","Low"))</f>
        <v>Medium</v>
      </c>
      <c r="Y164" s="1" t="str">
        <f>IFERROR(IF(SUMIF(salesdata[Year],salesdata[[#This Row],[Year]],salesdata[Total Revenue])&gt;SUMIF(salesdata[Year],salesdata[[#This Row],[Year]]-1,salesdata[Total Revenue]),"Growth Year","Decline Year"),"")</f>
        <v>Growth Year</v>
      </c>
    </row>
    <row r="165" spans="1:25" x14ac:dyDescent="0.3">
      <c r="A165" s="1">
        <v>164</v>
      </c>
      <c r="B165" s="2">
        <v>40480</v>
      </c>
      <c r="C165" s="1">
        <v>2010</v>
      </c>
      <c r="D165" s="1" t="s">
        <v>23</v>
      </c>
      <c r="E165" s="1">
        <v>10</v>
      </c>
      <c r="F165" s="3">
        <v>4721</v>
      </c>
      <c r="G165" s="10">
        <v>14965.57</v>
      </c>
      <c r="H165" s="12">
        <f>IFERROR(salesdata[[#This Row],[S-P1]]/salesdata[[#This Row],[Q-P1]],0)</f>
        <v>3.17</v>
      </c>
      <c r="I165" s="3">
        <v>1229</v>
      </c>
      <c r="J165" s="10">
        <v>7791.86</v>
      </c>
      <c r="K165" s="12">
        <f>IFERROR(salesdata[[#This Row],[S-P2]]/salesdata[[#This Row],[Q-P2]],0)</f>
        <v>6.34</v>
      </c>
      <c r="L165" s="3">
        <v>4707</v>
      </c>
      <c r="M165" s="10">
        <v>25511.94</v>
      </c>
      <c r="N165" s="12">
        <f>IFERROR(salesdata[[#This Row],[S-P3]]/salesdata[[#This Row],[Q-P3]],0)</f>
        <v>5.42</v>
      </c>
      <c r="O165" s="3">
        <v>739</v>
      </c>
      <c r="P165" s="10">
        <v>5269.07</v>
      </c>
      <c r="Q165" s="12">
        <f>IFERROR(salesdata[[#This Row],[S-P4]]/salesdata[[#This Row],[Q-P4]],0)</f>
        <v>7.13</v>
      </c>
      <c r="R165" s="3">
        <v>11396</v>
      </c>
      <c r="S165" s="10">
        <v>53538.44</v>
      </c>
      <c r="T165" s="1" t="str">
        <f>"Q"&amp;ROUNDUP(salesdata[[#This Row],[Month No.]]/3,0)</f>
        <v>Q4</v>
      </c>
      <c r="U165" s="1" t="str">
        <f>TEXT(salesdata[[#This Row],[Date]],"dddd")</f>
        <v>Friday</v>
      </c>
      <c r="V165" s="12">
        <f>IFERROR(salesdata[[#This Row],[Total Revenue]]/salesdata[[#This Row],[Total Units Sold]],0)</f>
        <v>4.6980028080028085</v>
      </c>
      <c r="W165" s="1" t="str">
        <f>INDEX({"Product1","Product2","Product3","Product4"},MATCH(MAX(salesdata[[#This Row],[S-P1]],salesdata[[#This Row],[S-P2]],salesdata[[#This Row],[S-P3]],salesdata[[#This Row],[S-P4]]),CHOOSE({1,2,3,4},salesdata[[#This Row],[S-P1]],salesdata[[#This Row],[S-P2]],salesdata[[#This Row],[S-P3]],salesdata[[#This Row],[S-P4]]),0))</f>
        <v>Product3</v>
      </c>
      <c r="X165" s="1" t="str">
        <f>IF(salesdata[[#This Row],[Total Revenue]]&gt;=70000,"High",IF(salesdata[[#This Row],[Total Revenue]]&gt;=40000,"Medium","Low"))</f>
        <v>Medium</v>
      </c>
      <c r="Y165" s="1" t="str">
        <f>IFERROR(IF(SUMIF(salesdata[Year],salesdata[[#This Row],[Year]],salesdata[Total Revenue])&gt;SUMIF(salesdata[Year],salesdata[[#This Row],[Year]]-1,salesdata[Total Revenue]),"Growth Year","Decline Year"),"")</f>
        <v>Growth Year</v>
      </c>
    </row>
    <row r="166" spans="1:25" x14ac:dyDescent="0.3">
      <c r="A166" s="1">
        <v>165</v>
      </c>
      <c r="B166" s="2">
        <v>40481</v>
      </c>
      <c r="C166" s="1">
        <v>2010</v>
      </c>
      <c r="D166" s="1" t="s">
        <v>23</v>
      </c>
      <c r="E166" s="1">
        <v>10</v>
      </c>
      <c r="F166" s="3">
        <v>5506</v>
      </c>
      <c r="G166" s="10">
        <v>17454.02</v>
      </c>
      <c r="H166" s="12">
        <f>IFERROR(salesdata[[#This Row],[S-P1]]/salesdata[[#This Row],[Q-P1]],0)</f>
        <v>3.17</v>
      </c>
      <c r="I166" s="3">
        <v>3452</v>
      </c>
      <c r="J166" s="10">
        <v>21885.68</v>
      </c>
      <c r="K166" s="12">
        <f>IFERROR(salesdata[[#This Row],[S-P2]]/salesdata[[#This Row],[Q-P2]],0)</f>
        <v>6.34</v>
      </c>
      <c r="L166" s="3">
        <v>1307</v>
      </c>
      <c r="M166" s="10">
        <v>7083.94</v>
      </c>
      <c r="N166" s="12">
        <f>IFERROR(salesdata[[#This Row],[S-P3]]/salesdata[[#This Row],[Q-P3]],0)</f>
        <v>5.42</v>
      </c>
      <c r="O166" s="3">
        <v>422</v>
      </c>
      <c r="P166" s="10">
        <v>3008.86</v>
      </c>
      <c r="Q166" s="12">
        <f>IFERROR(salesdata[[#This Row],[S-P4]]/salesdata[[#This Row],[Q-P4]],0)</f>
        <v>7.13</v>
      </c>
      <c r="R166" s="3">
        <v>10687</v>
      </c>
      <c r="S166" s="10">
        <v>49432.5</v>
      </c>
      <c r="T166" s="1" t="str">
        <f>"Q"&amp;ROUNDUP(salesdata[[#This Row],[Month No.]]/3,0)</f>
        <v>Q4</v>
      </c>
      <c r="U166" s="1" t="str">
        <f>TEXT(salesdata[[#This Row],[Date]],"dddd")</f>
        <v>Saturday</v>
      </c>
      <c r="V166" s="12">
        <f>IFERROR(salesdata[[#This Row],[Total Revenue]]/salesdata[[#This Row],[Total Units Sold]],0)</f>
        <v>4.6254795545990453</v>
      </c>
      <c r="W166" s="1" t="str">
        <f>INDEX({"Product1","Product2","Product3","Product4"},MATCH(MAX(salesdata[[#This Row],[S-P1]],salesdata[[#This Row],[S-P2]],salesdata[[#This Row],[S-P3]],salesdata[[#This Row],[S-P4]]),CHOOSE({1,2,3,4},salesdata[[#This Row],[S-P1]],salesdata[[#This Row],[S-P2]],salesdata[[#This Row],[S-P3]],salesdata[[#This Row],[S-P4]]),0))</f>
        <v>Product2</v>
      </c>
      <c r="X166" s="1" t="str">
        <f>IF(salesdata[[#This Row],[Total Revenue]]&gt;=70000,"High",IF(salesdata[[#This Row],[Total Revenue]]&gt;=40000,"Medium","Low"))</f>
        <v>Medium</v>
      </c>
      <c r="Y166" s="1" t="str">
        <f>IFERROR(IF(SUMIF(salesdata[Year],salesdata[[#This Row],[Year]],salesdata[Total Revenue])&gt;SUMIF(salesdata[Year],salesdata[[#This Row],[Year]]-1,salesdata[Total Revenue]),"Growth Year","Decline Year"),"")</f>
        <v>Growth Year</v>
      </c>
    </row>
    <row r="167" spans="1:25" x14ac:dyDescent="0.3">
      <c r="A167" s="1">
        <v>166</v>
      </c>
      <c r="B167" s="2">
        <v>40483</v>
      </c>
      <c r="C167" s="1">
        <v>2010</v>
      </c>
      <c r="D167" s="1" t="s">
        <v>24</v>
      </c>
      <c r="E167" s="1">
        <v>11</v>
      </c>
      <c r="F167" s="3">
        <v>3975</v>
      </c>
      <c r="G167" s="10">
        <v>12600.75</v>
      </c>
      <c r="H167" s="12">
        <f>IFERROR(salesdata[[#This Row],[S-P1]]/salesdata[[#This Row],[Q-P1]],0)</f>
        <v>3.17</v>
      </c>
      <c r="I167" s="3">
        <v>1068</v>
      </c>
      <c r="J167" s="10">
        <v>6771.12</v>
      </c>
      <c r="K167" s="12">
        <f>IFERROR(salesdata[[#This Row],[S-P2]]/salesdata[[#This Row],[Q-P2]],0)</f>
        <v>6.34</v>
      </c>
      <c r="L167" s="3">
        <v>5004</v>
      </c>
      <c r="M167" s="10">
        <v>27121.68</v>
      </c>
      <c r="N167" s="12">
        <f>IFERROR(salesdata[[#This Row],[S-P3]]/salesdata[[#This Row],[Q-P3]],0)</f>
        <v>5.42</v>
      </c>
      <c r="O167" s="3">
        <v>1564</v>
      </c>
      <c r="P167" s="10">
        <v>11151.32</v>
      </c>
      <c r="Q167" s="12">
        <f>IFERROR(salesdata[[#This Row],[S-P4]]/salesdata[[#This Row],[Q-P4]],0)</f>
        <v>7.13</v>
      </c>
      <c r="R167" s="3">
        <v>11611</v>
      </c>
      <c r="S167" s="10">
        <v>57644.87</v>
      </c>
      <c r="T167" s="1" t="str">
        <f>"Q"&amp;ROUNDUP(salesdata[[#This Row],[Month No.]]/3,0)</f>
        <v>Q4</v>
      </c>
      <c r="U167" s="1" t="str">
        <f>TEXT(salesdata[[#This Row],[Date]],"dddd")</f>
        <v>Monday</v>
      </c>
      <c r="V167" s="12">
        <f>IFERROR(salesdata[[#This Row],[Total Revenue]]/salesdata[[#This Row],[Total Units Sold]],0)</f>
        <v>4.9646774610283355</v>
      </c>
      <c r="W167" s="1" t="str">
        <f>INDEX({"Product1","Product2","Product3","Product4"},MATCH(MAX(salesdata[[#This Row],[S-P1]],salesdata[[#This Row],[S-P2]],salesdata[[#This Row],[S-P3]],salesdata[[#This Row],[S-P4]]),CHOOSE({1,2,3,4},salesdata[[#This Row],[S-P1]],salesdata[[#This Row],[S-P2]],salesdata[[#This Row],[S-P3]],salesdata[[#This Row],[S-P4]]),0))</f>
        <v>Product3</v>
      </c>
      <c r="X167" s="1" t="str">
        <f>IF(salesdata[[#This Row],[Total Revenue]]&gt;=70000,"High",IF(salesdata[[#This Row],[Total Revenue]]&gt;=40000,"Medium","Low"))</f>
        <v>Medium</v>
      </c>
      <c r="Y167" s="1" t="str">
        <f>IFERROR(IF(SUMIF(salesdata[Year],salesdata[[#This Row],[Year]],salesdata[Total Revenue])&gt;SUMIF(salesdata[Year],salesdata[[#This Row],[Year]]-1,salesdata[Total Revenue]),"Growth Year","Decline Year"),"")</f>
        <v>Growth Year</v>
      </c>
    </row>
    <row r="168" spans="1:25" x14ac:dyDescent="0.3">
      <c r="A168" s="1">
        <v>167</v>
      </c>
      <c r="B168" s="2">
        <v>40484</v>
      </c>
      <c r="C168" s="1">
        <v>2010</v>
      </c>
      <c r="D168" s="1" t="s">
        <v>24</v>
      </c>
      <c r="E168" s="1">
        <v>11</v>
      </c>
      <c r="F168" s="3">
        <v>1498</v>
      </c>
      <c r="G168" s="10">
        <v>4748.66</v>
      </c>
      <c r="H168" s="12">
        <f>IFERROR(salesdata[[#This Row],[S-P1]]/salesdata[[#This Row],[Q-P1]],0)</f>
        <v>3.17</v>
      </c>
      <c r="I168" s="3">
        <v>1525</v>
      </c>
      <c r="J168" s="10">
        <v>9668.5</v>
      </c>
      <c r="K168" s="12">
        <f>IFERROR(salesdata[[#This Row],[S-P2]]/salesdata[[#This Row],[Q-P2]],0)</f>
        <v>6.34</v>
      </c>
      <c r="L168" s="3">
        <v>2722</v>
      </c>
      <c r="M168" s="10">
        <v>14753.24</v>
      </c>
      <c r="N168" s="12">
        <f>IFERROR(salesdata[[#This Row],[S-P3]]/salesdata[[#This Row],[Q-P3]],0)</f>
        <v>5.42</v>
      </c>
      <c r="O168" s="3">
        <v>1276</v>
      </c>
      <c r="P168" s="10">
        <v>9097.8799999999992</v>
      </c>
      <c r="Q168" s="12">
        <f>IFERROR(salesdata[[#This Row],[S-P4]]/salesdata[[#This Row],[Q-P4]],0)</f>
        <v>7.129999999999999</v>
      </c>
      <c r="R168" s="3">
        <v>7021</v>
      </c>
      <c r="S168" s="10">
        <v>38268.28</v>
      </c>
      <c r="T168" s="1" t="str">
        <f>"Q"&amp;ROUNDUP(salesdata[[#This Row],[Month No.]]/3,0)</f>
        <v>Q4</v>
      </c>
      <c r="U168" s="1" t="str">
        <f>TEXT(salesdata[[#This Row],[Date]],"dddd")</f>
        <v>Tuesday</v>
      </c>
      <c r="V168" s="12">
        <f>IFERROR(salesdata[[#This Row],[Total Revenue]]/salesdata[[#This Row],[Total Units Sold]],0)</f>
        <v>5.4505455063381287</v>
      </c>
      <c r="W168" s="1" t="str">
        <f>INDEX({"Product1","Product2","Product3","Product4"},MATCH(MAX(salesdata[[#This Row],[S-P1]],salesdata[[#This Row],[S-P2]],salesdata[[#This Row],[S-P3]],salesdata[[#This Row],[S-P4]]),CHOOSE({1,2,3,4},salesdata[[#This Row],[S-P1]],salesdata[[#This Row],[S-P2]],salesdata[[#This Row],[S-P3]],salesdata[[#This Row],[S-P4]]),0))</f>
        <v>Product3</v>
      </c>
      <c r="X168" s="1" t="str">
        <f>IF(salesdata[[#This Row],[Total Revenue]]&gt;=70000,"High",IF(salesdata[[#This Row],[Total Revenue]]&gt;=40000,"Medium","Low"))</f>
        <v>Low</v>
      </c>
      <c r="Y168" s="1" t="str">
        <f>IFERROR(IF(SUMIF(salesdata[Year],salesdata[[#This Row],[Year]],salesdata[Total Revenue])&gt;SUMIF(salesdata[Year],salesdata[[#This Row],[Year]]-1,salesdata[Total Revenue]),"Growth Year","Decline Year"),"")</f>
        <v>Growth Year</v>
      </c>
    </row>
    <row r="169" spans="1:25" x14ac:dyDescent="0.3">
      <c r="A169" s="1">
        <v>168</v>
      </c>
      <c r="B169" s="2">
        <v>40485</v>
      </c>
      <c r="C169" s="1">
        <v>2010</v>
      </c>
      <c r="D169" s="1" t="s">
        <v>24</v>
      </c>
      <c r="E169" s="1">
        <v>11</v>
      </c>
      <c r="F169" s="3">
        <v>6869</v>
      </c>
      <c r="G169" s="10">
        <v>21774.73</v>
      </c>
      <c r="H169" s="12">
        <f>IFERROR(salesdata[[#This Row],[S-P1]]/salesdata[[#This Row],[Q-P1]],0)</f>
        <v>3.17</v>
      </c>
      <c r="I169" s="3">
        <v>3258</v>
      </c>
      <c r="J169" s="10">
        <v>20655.72</v>
      </c>
      <c r="K169" s="12">
        <f>IFERROR(salesdata[[#This Row],[S-P2]]/salesdata[[#This Row],[Q-P2]],0)</f>
        <v>6.3400000000000007</v>
      </c>
      <c r="L169" s="3">
        <v>4863</v>
      </c>
      <c r="M169" s="10">
        <v>26357.46</v>
      </c>
      <c r="N169" s="12">
        <f>IFERROR(salesdata[[#This Row],[S-P3]]/salesdata[[#This Row],[Q-P3]],0)</f>
        <v>5.42</v>
      </c>
      <c r="O169" s="3">
        <v>337</v>
      </c>
      <c r="P169" s="10">
        <v>2402.81</v>
      </c>
      <c r="Q169" s="12">
        <f>IFERROR(salesdata[[#This Row],[S-P4]]/salesdata[[#This Row],[Q-P4]],0)</f>
        <v>7.13</v>
      </c>
      <c r="R169" s="3">
        <v>15327</v>
      </c>
      <c r="S169" s="10">
        <v>71190.720000000001</v>
      </c>
      <c r="T169" s="1" t="str">
        <f>"Q"&amp;ROUNDUP(salesdata[[#This Row],[Month No.]]/3,0)</f>
        <v>Q4</v>
      </c>
      <c r="U169" s="1" t="str">
        <f>TEXT(salesdata[[#This Row],[Date]],"dddd")</f>
        <v>Wednesday</v>
      </c>
      <c r="V169" s="12">
        <f>IFERROR(salesdata[[#This Row],[Total Revenue]]/salesdata[[#This Row],[Total Units Sold]],0)</f>
        <v>4.644791544333529</v>
      </c>
      <c r="W169" s="1" t="str">
        <f>INDEX({"Product1","Product2","Product3","Product4"},MATCH(MAX(salesdata[[#This Row],[S-P1]],salesdata[[#This Row],[S-P2]],salesdata[[#This Row],[S-P3]],salesdata[[#This Row],[S-P4]]),CHOOSE({1,2,3,4},salesdata[[#This Row],[S-P1]],salesdata[[#This Row],[S-P2]],salesdata[[#This Row],[S-P3]],salesdata[[#This Row],[S-P4]]),0))</f>
        <v>Product3</v>
      </c>
      <c r="X169" s="1" t="str">
        <f>IF(salesdata[[#This Row],[Total Revenue]]&gt;=70000,"High",IF(salesdata[[#This Row],[Total Revenue]]&gt;=40000,"Medium","Low"))</f>
        <v>High</v>
      </c>
      <c r="Y169" s="1" t="str">
        <f>IFERROR(IF(SUMIF(salesdata[Year],salesdata[[#This Row],[Year]],salesdata[Total Revenue])&gt;SUMIF(salesdata[Year],salesdata[[#This Row],[Year]]-1,salesdata[Total Revenue]),"Growth Year","Decline Year"),"")</f>
        <v>Growth Year</v>
      </c>
    </row>
    <row r="170" spans="1:25" x14ac:dyDescent="0.3">
      <c r="A170" s="1">
        <v>169</v>
      </c>
      <c r="B170" s="2">
        <v>40486</v>
      </c>
      <c r="C170" s="1">
        <v>2010</v>
      </c>
      <c r="D170" s="1" t="s">
        <v>24</v>
      </c>
      <c r="E170" s="1">
        <v>11</v>
      </c>
      <c r="F170" s="3">
        <v>6130</v>
      </c>
      <c r="G170" s="10">
        <v>19432.099999999999</v>
      </c>
      <c r="H170" s="12">
        <f>IFERROR(salesdata[[#This Row],[S-P1]]/salesdata[[#This Row],[Q-P1]],0)</f>
        <v>3.17</v>
      </c>
      <c r="I170" s="3">
        <v>3208</v>
      </c>
      <c r="J170" s="10">
        <v>20338.72</v>
      </c>
      <c r="K170" s="12">
        <f>IFERROR(salesdata[[#This Row],[S-P2]]/salesdata[[#This Row],[Q-P2]],0)</f>
        <v>6.3400000000000007</v>
      </c>
      <c r="L170" s="3">
        <v>1974</v>
      </c>
      <c r="M170" s="10">
        <v>10699.08</v>
      </c>
      <c r="N170" s="12">
        <f>IFERROR(salesdata[[#This Row],[S-P3]]/salesdata[[#This Row],[Q-P3]],0)</f>
        <v>5.42</v>
      </c>
      <c r="O170" s="3">
        <v>1085</v>
      </c>
      <c r="P170" s="10">
        <v>7736.05</v>
      </c>
      <c r="Q170" s="12">
        <f>IFERROR(salesdata[[#This Row],[S-P4]]/salesdata[[#This Row],[Q-P4]],0)</f>
        <v>7.13</v>
      </c>
      <c r="R170" s="3">
        <v>12397</v>
      </c>
      <c r="S170" s="10">
        <v>58205.95</v>
      </c>
      <c r="T170" s="1" t="str">
        <f>"Q"&amp;ROUNDUP(salesdata[[#This Row],[Month No.]]/3,0)</f>
        <v>Q4</v>
      </c>
      <c r="U170" s="1" t="str">
        <f>TEXT(salesdata[[#This Row],[Date]],"dddd")</f>
        <v>Thursday</v>
      </c>
      <c r="V170" s="12">
        <f>IFERROR(salesdata[[#This Row],[Total Revenue]]/salesdata[[#This Row],[Total Units Sold]],0)</f>
        <v>4.6951641526175685</v>
      </c>
      <c r="W170" s="1" t="str">
        <f>INDEX({"Product1","Product2","Product3","Product4"},MATCH(MAX(salesdata[[#This Row],[S-P1]],salesdata[[#This Row],[S-P2]],salesdata[[#This Row],[S-P3]],salesdata[[#This Row],[S-P4]]),CHOOSE({1,2,3,4},salesdata[[#This Row],[S-P1]],salesdata[[#This Row],[S-P2]],salesdata[[#This Row],[S-P3]],salesdata[[#This Row],[S-P4]]),0))</f>
        <v>Product2</v>
      </c>
      <c r="X170" s="1" t="str">
        <f>IF(salesdata[[#This Row],[Total Revenue]]&gt;=70000,"High",IF(salesdata[[#This Row],[Total Revenue]]&gt;=40000,"Medium","Low"))</f>
        <v>Medium</v>
      </c>
      <c r="Y170" s="1" t="str">
        <f>IFERROR(IF(SUMIF(salesdata[Year],salesdata[[#This Row],[Year]],salesdata[Total Revenue])&gt;SUMIF(salesdata[Year],salesdata[[#This Row],[Year]]-1,salesdata[Total Revenue]),"Growth Year","Decline Year"),"")</f>
        <v>Growth Year</v>
      </c>
    </row>
    <row r="171" spans="1:25" x14ac:dyDescent="0.3">
      <c r="A171" s="1">
        <v>170</v>
      </c>
      <c r="B171" s="2">
        <v>40487</v>
      </c>
      <c r="C171" s="1">
        <v>2010</v>
      </c>
      <c r="D171" s="1" t="s">
        <v>24</v>
      </c>
      <c r="E171" s="1">
        <v>11</v>
      </c>
      <c r="F171" s="3">
        <v>7366</v>
      </c>
      <c r="G171" s="10">
        <v>23350.22</v>
      </c>
      <c r="H171" s="12">
        <f>IFERROR(salesdata[[#This Row],[S-P1]]/salesdata[[#This Row],[Q-P1]],0)</f>
        <v>3.1700000000000004</v>
      </c>
      <c r="I171" s="3">
        <v>3767</v>
      </c>
      <c r="J171" s="10">
        <v>23882.78</v>
      </c>
      <c r="K171" s="12">
        <f>IFERROR(salesdata[[#This Row],[S-P2]]/salesdata[[#This Row],[Q-P2]],0)</f>
        <v>6.34</v>
      </c>
      <c r="L171" s="3">
        <v>3366</v>
      </c>
      <c r="M171" s="10">
        <v>18243.72</v>
      </c>
      <c r="N171" s="12">
        <f>IFERROR(salesdata[[#This Row],[S-P3]]/salesdata[[#This Row],[Q-P3]],0)</f>
        <v>5.42</v>
      </c>
      <c r="O171" s="3">
        <v>355</v>
      </c>
      <c r="P171" s="10">
        <v>2531.15</v>
      </c>
      <c r="Q171" s="12">
        <f>IFERROR(salesdata[[#This Row],[S-P4]]/salesdata[[#This Row],[Q-P4]],0)</f>
        <v>7.13</v>
      </c>
      <c r="R171" s="3">
        <v>14854</v>
      </c>
      <c r="S171" s="10">
        <v>68007.87</v>
      </c>
      <c r="T171" s="1" t="str">
        <f>"Q"&amp;ROUNDUP(salesdata[[#This Row],[Month No.]]/3,0)</f>
        <v>Q4</v>
      </c>
      <c r="U171" s="1" t="str">
        <f>TEXT(salesdata[[#This Row],[Date]],"dddd")</f>
        <v>Friday</v>
      </c>
      <c r="V171" s="12">
        <f>IFERROR(salesdata[[#This Row],[Total Revenue]]/salesdata[[#This Row],[Total Units Sold]],0)</f>
        <v>4.5784213006597545</v>
      </c>
      <c r="W171" s="1" t="str">
        <f>INDEX({"Product1","Product2","Product3","Product4"},MATCH(MAX(salesdata[[#This Row],[S-P1]],salesdata[[#This Row],[S-P2]],salesdata[[#This Row],[S-P3]],salesdata[[#This Row],[S-P4]]),CHOOSE({1,2,3,4},salesdata[[#This Row],[S-P1]],salesdata[[#This Row],[S-P2]],salesdata[[#This Row],[S-P3]],salesdata[[#This Row],[S-P4]]),0))</f>
        <v>Product2</v>
      </c>
      <c r="X171" s="1" t="str">
        <f>IF(salesdata[[#This Row],[Total Revenue]]&gt;=70000,"High",IF(salesdata[[#This Row],[Total Revenue]]&gt;=40000,"Medium","Low"))</f>
        <v>Medium</v>
      </c>
      <c r="Y171" s="1" t="str">
        <f>IFERROR(IF(SUMIF(salesdata[Year],salesdata[[#This Row],[Year]],salesdata[Total Revenue])&gt;SUMIF(salesdata[Year],salesdata[[#This Row],[Year]]-1,salesdata[Total Revenue]),"Growth Year","Decline Year"),"")</f>
        <v>Growth Year</v>
      </c>
    </row>
    <row r="172" spans="1:25" x14ac:dyDescent="0.3">
      <c r="A172" s="1">
        <v>171</v>
      </c>
      <c r="B172" s="2">
        <v>40488</v>
      </c>
      <c r="C172" s="1">
        <v>2010</v>
      </c>
      <c r="D172" s="1" t="s">
        <v>24</v>
      </c>
      <c r="E172" s="1">
        <v>11</v>
      </c>
      <c r="F172" s="3">
        <v>4671</v>
      </c>
      <c r="G172" s="10">
        <v>14807.07</v>
      </c>
      <c r="H172" s="12">
        <f>IFERROR(salesdata[[#This Row],[S-P1]]/salesdata[[#This Row],[Q-P1]],0)</f>
        <v>3.17</v>
      </c>
      <c r="I172" s="3">
        <v>1956</v>
      </c>
      <c r="J172" s="10">
        <v>12401.04</v>
      </c>
      <c r="K172" s="12">
        <f>IFERROR(salesdata[[#This Row],[S-P2]]/salesdata[[#This Row],[Q-P2]],0)</f>
        <v>6.3400000000000007</v>
      </c>
      <c r="L172" s="3">
        <v>655</v>
      </c>
      <c r="M172" s="10">
        <v>3550.1</v>
      </c>
      <c r="N172" s="12">
        <f>IFERROR(salesdata[[#This Row],[S-P3]]/salesdata[[#This Row],[Q-P3]],0)</f>
        <v>5.42</v>
      </c>
      <c r="O172" s="3">
        <v>900</v>
      </c>
      <c r="P172" s="10">
        <v>6417</v>
      </c>
      <c r="Q172" s="12">
        <f>IFERROR(salesdata[[#This Row],[S-P4]]/salesdata[[#This Row],[Q-P4]],0)</f>
        <v>7.13</v>
      </c>
      <c r="R172" s="3">
        <v>8182</v>
      </c>
      <c r="S172" s="10">
        <v>37175.21</v>
      </c>
      <c r="T172" s="1" t="str">
        <f>"Q"&amp;ROUNDUP(salesdata[[#This Row],[Month No.]]/3,0)</f>
        <v>Q4</v>
      </c>
      <c r="U172" s="1" t="str">
        <f>TEXT(salesdata[[#This Row],[Date]],"dddd")</f>
        <v>Saturday</v>
      </c>
      <c r="V172" s="12">
        <f>IFERROR(salesdata[[#This Row],[Total Revenue]]/salesdata[[#This Row],[Total Units Sold]],0)</f>
        <v>4.5435358103153263</v>
      </c>
      <c r="W172" s="1" t="str">
        <f>INDEX({"Product1","Product2","Product3","Product4"},MATCH(MAX(salesdata[[#This Row],[S-P1]],salesdata[[#This Row],[S-P2]],salesdata[[#This Row],[S-P3]],salesdata[[#This Row],[S-P4]]),CHOOSE({1,2,3,4},salesdata[[#This Row],[S-P1]],salesdata[[#This Row],[S-P2]],salesdata[[#This Row],[S-P3]],salesdata[[#This Row],[S-P4]]),0))</f>
        <v>Product1</v>
      </c>
      <c r="X172" s="1" t="str">
        <f>IF(salesdata[[#This Row],[Total Revenue]]&gt;=70000,"High",IF(salesdata[[#This Row],[Total Revenue]]&gt;=40000,"Medium","Low"))</f>
        <v>Low</v>
      </c>
      <c r="Y172" s="1" t="str">
        <f>IFERROR(IF(SUMIF(salesdata[Year],salesdata[[#This Row],[Year]],salesdata[Total Revenue])&gt;SUMIF(salesdata[Year],salesdata[[#This Row],[Year]]-1,salesdata[Total Revenue]),"Growth Year","Decline Year"),"")</f>
        <v>Growth Year</v>
      </c>
    </row>
    <row r="173" spans="1:25" x14ac:dyDescent="0.3">
      <c r="A173" s="1">
        <v>172</v>
      </c>
      <c r="B173" s="2">
        <v>40489</v>
      </c>
      <c r="C173" s="1">
        <v>2010</v>
      </c>
      <c r="D173" s="1" t="s">
        <v>24</v>
      </c>
      <c r="E173" s="1">
        <v>11</v>
      </c>
      <c r="F173" s="3">
        <v>1719</v>
      </c>
      <c r="G173" s="10">
        <v>5449.23</v>
      </c>
      <c r="H173" s="12">
        <f>IFERROR(salesdata[[#This Row],[S-P1]]/salesdata[[#This Row],[Q-P1]],0)</f>
        <v>3.17</v>
      </c>
      <c r="I173" s="3">
        <v>1221</v>
      </c>
      <c r="J173" s="10">
        <v>7741.14</v>
      </c>
      <c r="K173" s="12">
        <f>IFERROR(salesdata[[#This Row],[S-P2]]/salesdata[[#This Row],[Q-P2]],0)</f>
        <v>6.34</v>
      </c>
      <c r="L173" s="3">
        <v>5147</v>
      </c>
      <c r="M173" s="10">
        <v>27896.74</v>
      </c>
      <c r="N173" s="12">
        <f>IFERROR(salesdata[[#This Row],[S-P3]]/salesdata[[#This Row],[Q-P3]],0)</f>
        <v>5.42</v>
      </c>
      <c r="O173" s="3">
        <v>1499</v>
      </c>
      <c r="P173" s="10">
        <v>10687.87</v>
      </c>
      <c r="Q173" s="12">
        <f>IFERROR(salesdata[[#This Row],[S-P4]]/salesdata[[#This Row],[Q-P4]],0)</f>
        <v>7.1300000000000008</v>
      </c>
      <c r="R173" s="3">
        <v>9586</v>
      </c>
      <c r="S173" s="10">
        <v>51774.98</v>
      </c>
      <c r="T173" s="1" t="str">
        <f>"Q"&amp;ROUNDUP(salesdata[[#This Row],[Month No.]]/3,0)</f>
        <v>Q4</v>
      </c>
      <c r="U173" s="1" t="str">
        <f>TEXT(salesdata[[#This Row],[Date]],"dddd")</f>
        <v>Sunday</v>
      </c>
      <c r="V173" s="12">
        <f>IFERROR(salesdata[[#This Row],[Total Revenue]]/salesdata[[#This Row],[Total Units Sold]],0)</f>
        <v>5.4011036928854583</v>
      </c>
      <c r="W173" s="1" t="str">
        <f>INDEX({"Product1","Product2","Product3","Product4"},MATCH(MAX(salesdata[[#This Row],[S-P1]],salesdata[[#This Row],[S-P2]],salesdata[[#This Row],[S-P3]],salesdata[[#This Row],[S-P4]]),CHOOSE({1,2,3,4},salesdata[[#This Row],[S-P1]],salesdata[[#This Row],[S-P2]],salesdata[[#This Row],[S-P3]],salesdata[[#This Row],[S-P4]]),0))</f>
        <v>Product3</v>
      </c>
      <c r="X173" s="1" t="str">
        <f>IF(salesdata[[#This Row],[Total Revenue]]&gt;=70000,"High",IF(salesdata[[#This Row],[Total Revenue]]&gt;=40000,"Medium","Low"))</f>
        <v>Medium</v>
      </c>
      <c r="Y173" s="1" t="str">
        <f>IFERROR(IF(SUMIF(salesdata[Year],salesdata[[#This Row],[Year]],salesdata[Total Revenue])&gt;SUMIF(salesdata[Year],salesdata[[#This Row],[Year]]-1,salesdata[Total Revenue]),"Growth Year","Decline Year"),"")</f>
        <v>Growth Year</v>
      </c>
    </row>
    <row r="174" spans="1:25" x14ac:dyDescent="0.3">
      <c r="A174" s="1">
        <v>173</v>
      </c>
      <c r="B174" s="2">
        <v>40490</v>
      </c>
      <c r="C174" s="1">
        <v>2010</v>
      </c>
      <c r="D174" s="1" t="s">
        <v>24</v>
      </c>
      <c r="E174" s="1">
        <v>11</v>
      </c>
      <c r="F174" s="3">
        <v>4330</v>
      </c>
      <c r="G174" s="10">
        <v>13726.1</v>
      </c>
      <c r="H174" s="12">
        <f>IFERROR(salesdata[[#This Row],[S-P1]]/salesdata[[#This Row],[Q-P1]],0)</f>
        <v>3.17</v>
      </c>
      <c r="I174" s="3">
        <v>3818</v>
      </c>
      <c r="J174" s="10">
        <v>24206.12</v>
      </c>
      <c r="K174" s="12">
        <f>IFERROR(salesdata[[#This Row],[S-P2]]/salesdata[[#This Row],[Q-P2]],0)</f>
        <v>6.34</v>
      </c>
      <c r="L174" s="3">
        <v>697</v>
      </c>
      <c r="M174" s="10">
        <v>3777.74</v>
      </c>
      <c r="N174" s="12">
        <f>IFERROR(salesdata[[#This Row],[S-P3]]/salesdata[[#This Row],[Q-P3]],0)</f>
        <v>5.42</v>
      </c>
      <c r="O174" s="3">
        <v>401</v>
      </c>
      <c r="P174" s="10">
        <v>2859.13</v>
      </c>
      <c r="Q174" s="12">
        <f>IFERROR(salesdata[[#This Row],[S-P4]]/salesdata[[#This Row],[Q-P4]],0)</f>
        <v>7.13</v>
      </c>
      <c r="R174" s="3">
        <v>9246</v>
      </c>
      <c r="S174" s="10">
        <v>44569.09</v>
      </c>
      <c r="T174" s="1" t="str">
        <f>"Q"&amp;ROUNDUP(salesdata[[#This Row],[Month No.]]/3,0)</f>
        <v>Q4</v>
      </c>
      <c r="U174" s="1" t="str">
        <f>TEXT(salesdata[[#This Row],[Date]],"dddd")</f>
        <v>Monday</v>
      </c>
      <c r="V174" s="12">
        <f>IFERROR(salesdata[[#This Row],[Total Revenue]]/salesdata[[#This Row],[Total Units Sold]],0)</f>
        <v>4.8203644819381353</v>
      </c>
      <c r="W174" s="1" t="str">
        <f>INDEX({"Product1","Product2","Product3","Product4"},MATCH(MAX(salesdata[[#This Row],[S-P1]],salesdata[[#This Row],[S-P2]],salesdata[[#This Row],[S-P3]],salesdata[[#This Row],[S-P4]]),CHOOSE({1,2,3,4},salesdata[[#This Row],[S-P1]],salesdata[[#This Row],[S-P2]],salesdata[[#This Row],[S-P3]],salesdata[[#This Row],[S-P4]]),0))</f>
        <v>Product2</v>
      </c>
      <c r="X174" s="1" t="str">
        <f>IF(salesdata[[#This Row],[Total Revenue]]&gt;=70000,"High",IF(salesdata[[#This Row],[Total Revenue]]&gt;=40000,"Medium","Low"))</f>
        <v>Medium</v>
      </c>
      <c r="Y174" s="1" t="str">
        <f>IFERROR(IF(SUMIF(salesdata[Year],salesdata[[#This Row],[Year]],salesdata[Total Revenue])&gt;SUMIF(salesdata[Year],salesdata[[#This Row],[Year]]-1,salesdata[Total Revenue]),"Growth Year","Decline Year"),"")</f>
        <v>Growth Year</v>
      </c>
    </row>
    <row r="175" spans="1:25" x14ac:dyDescent="0.3">
      <c r="A175" s="1">
        <v>174</v>
      </c>
      <c r="B175" s="2">
        <v>40491</v>
      </c>
      <c r="C175" s="1">
        <v>2010</v>
      </c>
      <c r="D175" s="1" t="s">
        <v>24</v>
      </c>
      <c r="E175" s="1">
        <v>11</v>
      </c>
      <c r="F175" s="3">
        <v>2633</v>
      </c>
      <c r="G175" s="10">
        <v>8346.61</v>
      </c>
      <c r="H175" s="12">
        <f>IFERROR(salesdata[[#This Row],[S-P1]]/salesdata[[#This Row],[Q-P1]],0)</f>
        <v>3.1700000000000004</v>
      </c>
      <c r="I175" s="3">
        <v>652</v>
      </c>
      <c r="J175" s="10">
        <v>4133.68</v>
      </c>
      <c r="K175" s="12">
        <f>IFERROR(salesdata[[#This Row],[S-P2]]/salesdata[[#This Row],[Q-P2]],0)</f>
        <v>6.3400000000000007</v>
      </c>
      <c r="L175" s="3">
        <v>1869</v>
      </c>
      <c r="M175" s="10">
        <v>10129.98</v>
      </c>
      <c r="N175" s="12">
        <f>IFERROR(salesdata[[#This Row],[S-P3]]/salesdata[[#This Row],[Q-P3]],0)</f>
        <v>5.42</v>
      </c>
      <c r="O175" s="3">
        <v>1682</v>
      </c>
      <c r="P175" s="10">
        <v>11992.66</v>
      </c>
      <c r="Q175" s="12">
        <f>IFERROR(salesdata[[#This Row],[S-P4]]/salesdata[[#This Row],[Q-P4]],0)</f>
        <v>7.13</v>
      </c>
      <c r="R175" s="3">
        <v>6836</v>
      </c>
      <c r="S175" s="10">
        <v>34602.93</v>
      </c>
      <c r="T175" s="1" t="str">
        <f>"Q"&amp;ROUNDUP(salesdata[[#This Row],[Month No.]]/3,0)</f>
        <v>Q4</v>
      </c>
      <c r="U175" s="1" t="str">
        <f>TEXT(salesdata[[#This Row],[Date]],"dddd")</f>
        <v>Tuesday</v>
      </c>
      <c r="V175" s="12">
        <f>IFERROR(salesdata[[#This Row],[Total Revenue]]/salesdata[[#This Row],[Total Units Sold]],0)</f>
        <v>5.0618680514921008</v>
      </c>
      <c r="W175" s="1" t="str">
        <f>INDEX({"Product1","Product2","Product3","Product4"},MATCH(MAX(salesdata[[#This Row],[S-P1]],salesdata[[#This Row],[S-P2]],salesdata[[#This Row],[S-P3]],salesdata[[#This Row],[S-P4]]),CHOOSE({1,2,3,4},salesdata[[#This Row],[S-P1]],salesdata[[#This Row],[S-P2]],salesdata[[#This Row],[S-P3]],salesdata[[#This Row],[S-P4]]),0))</f>
        <v>Product4</v>
      </c>
      <c r="X175" s="1" t="str">
        <f>IF(salesdata[[#This Row],[Total Revenue]]&gt;=70000,"High",IF(salesdata[[#This Row],[Total Revenue]]&gt;=40000,"Medium","Low"))</f>
        <v>Low</v>
      </c>
      <c r="Y175" s="1" t="str">
        <f>IFERROR(IF(SUMIF(salesdata[Year],salesdata[[#This Row],[Year]],salesdata[Total Revenue])&gt;SUMIF(salesdata[Year],salesdata[[#This Row],[Year]]-1,salesdata[Total Revenue]),"Growth Year","Decline Year"),"")</f>
        <v>Growth Year</v>
      </c>
    </row>
    <row r="176" spans="1:25" x14ac:dyDescent="0.3">
      <c r="A176" s="1">
        <v>175</v>
      </c>
      <c r="B176" s="2">
        <v>40492</v>
      </c>
      <c r="C176" s="1">
        <v>2010</v>
      </c>
      <c r="D176" s="1" t="s">
        <v>24</v>
      </c>
      <c r="E176" s="1">
        <v>11</v>
      </c>
      <c r="F176" s="3">
        <v>1708</v>
      </c>
      <c r="G176" s="10">
        <v>5414.36</v>
      </c>
      <c r="H176" s="12">
        <f>IFERROR(salesdata[[#This Row],[S-P1]]/salesdata[[#This Row],[Q-P1]],0)</f>
        <v>3.17</v>
      </c>
      <c r="I176" s="3">
        <v>3881</v>
      </c>
      <c r="J176" s="10">
        <v>24605.54</v>
      </c>
      <c r="K176" s="12">
        <f>IFERROR(salesdata[[#This Row],[S-P2]]/salesdata[[#This Row],[Q-P2]],0)</f>
        <v>6.34</v>
      </c>
      <c r="L176" s="3">
        <v>2933</v>
      </c>
      <c r="M176" s="10">
        <v>15896.86</v>
      </c>
      <c r="N176" s="12">
        <f>IFERROR(salesdata[[#This Row],[S-P3]]/salesdata[[#This Row],[Q-P3]],0)</f>
        <v>5.42</v>
      </c>
      <c r="O176" s="3">
        <v>576</v>
      </c>
      <c r="P176" s="10">
        <v>4106.88</v>
      </c>
      <c r="Q176" s="12">
        <f>IFERROR(salesdata[[#This Row],[S-P4]]/salesdata[[#This Row],[Q-P4]],0)</f>
        <v>7.13</v>
      </c>
      <c r="R176" s="3">
        <v>9098</v>
      </c>
      <c r="S176" s="10">
        <v>50023.64</v>
      </c>
      <c r="T176" s="1" t="str">
        <f>"Q"&amp;ROUNDUP(salesdata[[#This Row],[Month No.]]/3,0)</f>
        <v>Q4</v>
      </c>
      <c r="U176" s="1" t="str">
        <f>TEXT(salesdata[[#This Row],[Date]],"dddd")</f>
        <v>Wednesday</v>
      </c>
      <c r="V176" s="12">
        <f>IFERROR(salesdata[[#This Row],[Total Revenue]]/salesdata[[#This Row],[Total Units Sold]],0)</f>
        <v>5.4983117168608482</v>
      </c>
      <c r="W176" s="1" t="str">
        <f>INDEX({"Product1","Product2","Product3","Product4"},MATCH(MAX(salesdata[[#This Row],[S-P1]],salesdata[[#This Row],[S-P2]],salesdata[[#This Row],[S-P3]],salesdata[[#This Row],[S-P4]]),CHOOSE({1,2,3,4},salesdata[[#This Row],[S-P1]],salesdata[[#This Row],[S-P2]],salesdata[[#This Row],[S-P3]],salesdata[[#This Row],[S-P4]]),0))</f>
        <v>Product2</v>
      </c>
      <c r="X176" s="1" t="str">
        <f>IF(salesdata[[#This Row],[Total Revenue]]&gt;=70000,"High",IF(salesdata[[#This Row],[Total Revenue]]&gt;=40000,"Medium","Low"))</f>
        <v>Medium</v>
      </c>
      <c r="Y176" s="1" t="str">
        <f>IFERROR(IF(SUMIF(salesdata[Year],salesdata[[#This Row],[Year]],salesdata[Total Revenue])&gt;SUMIF(salesdata[Year],salesdata[[#This Row],[Year]]-1,salesdata[Total Revenue]),"Growth Year","Decline Year"),"")</f>
        <v>Growth Year</v>
      </c>
    </row>
    <row r="177" spans="1:25" x14ac:dyDescent="0.3">
      <c r="A177" s="1">
        <v>176</v>
      </c>
      <c r="B177" s="2">
        <v>40493</v>
      </c>
      <c r="C177" s="1">
        <v>2010</v>
      </c>
      <c r="D177" s="1" t="s">
        <v>24</v>
      </c>
      <c r="E177" s="1">
        <v>11</v>
      </c>
      <c r="F177" s="3">
        <v>833</v>
      </c>
      <c r="G177" s="10">
        <v>2640.61</v>
      </c>
      <c r="H177" s="12">
        <f>IFERROR(salesdata[[#This Row],[S-P1]]/salesdata[[#This Row],[Q-P1]],0)</f>
        <v>3.1700000000000004</v>
      </c>
      <c r="I177" s="3">
        <v>352</v>
      </c>
      <c r="J177" s="10">
        <v>2231.6799999999998</v>
      </c>
      <c r="K177" s="12">
        <f>IFERROR(salesdata[[#This Row],[S-P2]]/salesdata[[#This Row],[Q-P2]],0)</f>
        <v>6.34</v>
      </c>
      <c r="L177" s="3">
        <v>3143</v>
      </c>
      <c r="M177" s="10">
        <v>17035.060000000001</v>
      </c>
      <c r="N177" s="12">
        <f>IFERROR(salesdata[[#This Row],[S-P3]]/salesdata[[#This Row],[Q-P3]],0)</f>
        <v>5.4200000000000008</v>
      </c>
      <c r="O177" s="3">
        <v>363</v>
      </c>
      <c r="P177" s="10">
        <v>2588.19</v>
      </c>
      <c r="Q177" s="12">
        <f>IFERROR(salesdata[[#This Row],[S-P4]]/salesdata[[#This Row],[Q-P4]],0)</f>
        <v>7.13</v>
      </c>
      <c r="R177" s="3">
        <v>4691</v>
      </c>
      <c r="S177" s="10">
        <v>24495.54</v>
      </c>
      <c r="T177" s="1" t="str">
        <f>"Q"&amp;ROUNDUP(salesdata[[#This Row],[Month No.]]/3,0)</f>
        <v>Q4</v>
      </c>
      <c r="U177" s="1" t="str">
        <f>TEXT(salesdata[[#This Row],[Date]],"dddd")</f>
        <v>Thursday</v>
      </c>
      <c r="V177" s="12">
        <f>IFERROR(salesdata[[#This Row],[Total Revenue]]/salesdata[[#This Row],[Total Units Sold]],0)</f>
        <v>5.2218162438712428</v>
      </c>
      <c r="W177" s="1" t="str">
        <f>INDEX({"Product1","Product2","Product3","Product4"},MATCH(MAX(salesdata[[#This Row],[S-P1]],salesdata[[#This Row],[S-P2]],salesdata[[#This Row],[S-P3]],salesdata[[#This Row],[S-P4]]),CHOOSE({1,2,3,4},salesdata[[#This Row],[S-P1]],salesdata[[#This Row],[S-P2]],salesdata[[#This Row],[S-P3]],salesdata[[#This Row],[S-P4]]),0))</f>
        <v>Product3</v>
      </c>
      <c r="X177" s="1" t="str">
        <f>IF(salesdata[[#This Row],[Total Revenue]]&gt;=70000,"High",IF(salesdata[[#This Row],[Total Revenue]]&gt;=40000,"Medium","Low"))</f>
        <v>Low</v>
      </c>
      <c r="Y177" s="1" t="str">
        <f>IFERROR(IF(SUMIF(salesdata[Year],salesdata[[#This Row],[Year]],salesdata[Total Revenue])&gt;SUMIF(salesdata[Year],salesdata[[#This Row],[Year]]-1,salesdata[Total Revenue]),"Growth Year","Decline Year"),"")</f>
        <v>Growth Year</v>
      </c>
    </row>
    <row r="178" spans="1:25" x14ac:dyDescent="0.3">
      <c r="A178" s="1">
        <v>177</v>
      </c>
      <c r="B178" s="2">
        <v>40494</v>
      </c>
      <c r="C178" s="1">
        <v>2010</v>
      </c>
      <c r="D178" s="1" t="s">
        <v>24</v>
      </c>
      <c r="E178" s="1">
        <v>11</v>
      </c>
      <c r="F178" s="3">
        <v>5185</v>
      </c>
      <c r="G178" s="10">
        <v>16436.45</v>
      </c>
      <c r="H178" s="12">
        <f>IFERROR(salesdata[[#This Row],[S-P1]]/salesdata[[#This Row],[Q-P1]],0)</f>
        <v>3.17</v>
      </c>
      <c r="I178" s="3">
        <v>3088</v>
      </c>
      <c r="J178" s="10">
        <v>19577.919999999998</v>
      </c>
      <c r="K178" s="12">
        <f>IFERROR(salesdata[[#This Row],[S-P2]]/salesdata[[#This Row],[Q-P2]],0)</f>
        <v>6.34</v>
      </c>
      <c r="L178" s="3">
        <v>4103</v>
      </c>
      <c r="M178" s="10">
        <v>22238.26</v>
      </c>
      <c r="N178" s="12">
        <f>IFERROR(salesdata[[#This Row],[S-P3]]/salesdata[[#This Row],[Q-P3]],0)</f>
        <v>5.42</v>
      </c>
      <c r="O178" s="3">
        <v>355</v>
      </c>
      <c r="P178" s="10">
        <v>2531.15</v>
      </c>
      <c r="Q178" s="12">
        <f>IFERROR(salesdata[[#This Row],[S-P4]]/salesdata[[#This Row],[Q-P4]],0)</f>
        <v>7.13</v>
      </c>
      <c r="R178" s="3">
        <v>12731</v>
      </c>
      <c r="S178" s="10">
        <v>60783.78</v>
      </c>
      <c r="T178" s="1" t="str">
        <f>"Q"&amp;ROUNDUP(salesdata[[#This Row],[Month No.]]/3,0)</f>
        <v>Q4</v>
      </c>
      <c r="U178" s="1" t="str">
        <f>TEXT(salesdata[[#This Row],[Date]],"dddd")</f>
        <v>Friday</v>
      </c>
      <c r="V178" s="12">
        <f>IFERROR(salesdata[[#This Row],[Total Revenue]]/salesdata[[#This Row],[Total Units Sold]],0)</f>
        <v>4.7744701908726732</v>
      </c>
      <c r="W178" s="1" t="str">
        <f>INDEX({"Product1","Product2","Product3","Product4"},MATCH(MAX(salesdata[[#This Row],[S-P1]],salesdata[[#This Row],[S-P2]],salesdata[[#This Row],[S-P3]],salesdata[[#This Row],[S-P4]]),CHOOSE({1,2,3,4},salesdata[[#This Row],[S-P1]],salesdata[[#This Row],[S-P2]],salesdata[[#This Row],[S-P3]],salesdata[[#This Row],[S-P4]]),0))</f>
        <v>Product3</v>
      </c>
      <c r="X178" s="1" t="str">
        <f>IF(salesdata[[#This Row],[Total Revenue]]&gt;=70000,"High",IF(salesdata[[#This Row],[Total Revenue]]&gt;=40000,"Medium","Low"))</f>
        <v>Medium</v>
      </c>
      <c r="Y178" s="1" t="str">
        <f>IFERROR(IF(SUMIF(salesdata[Year],salesdata[[#This Row],[Year]],salesdata[Total Revenue])&gt;SUMIF(salesdata[Year],salesdata[[#This Row],[Year]]-1,salesdata[Total Revenue]),"Growth Year","Decline Year"),"")</f>
        <v>Growth Year</v>
      </c>
    </row>
    <row r="179" spans="1:25" x14ac:dyDescent="0.3">
      <c r="A179" s="1">
        <v>178</v>
      </c>
      <c r="B179" s="2">
        <v>40495</v>
      </c>
      <c r="C179" s="1">
        <v>2010</v>
      </c>
      <c r="D179" s="1" t="s">
        <v>24</v>
      </c>
      <c r="E179" s="1">
        <v>11</v>
      </c>
      <c r="F179" s="3">
        <v>4865</v>
      </c>
      <c r="G179" s="10">
        <v>15422.05</v>
      </c>
      <c r="H179" s="12">
        <f>IFERROR(salesdata[[#This Row],[S-P1]]/salesdata[[#This Row],[Q-P1]],0)</f>
        <v>3.17</v>
      </c>
      <c r="I179" s="3">
        <v>3951</v>
      </c>
      <c r="J179" s="10">
        <v>25049.34</v>
      </c>
      <c r="K179" s="12">
        <f>IFERROR(salesdata[[#This Row],[S-P2]]/salesdata[[#This Row],[Q-P2]],0)</f>
        <v>6.34</v>
      </c>
      <c r="L179" s="3">
        <v>5405</v>
      </c>
      <c r="M179" s="10">
        <v>29295.1</v>
      </c>
      <c r="N179" s="12">
        <f>IFERROR(salesdata[[#This Row],[S-P3]]/salesdata[[#This Row],[Q-P3]],0)</f>
        <v>5.42</v>
      </c>
      <c r="O179" s="3">
        <v>975</v>
      </c>
      <c r="P179" s="10">
        <v>6951.75</v>
      </c>
      <c r="Q179" s="12">
        <f>IFERROR(salesdata[[#This Row],[S-P4]]/salesdata[[#This Row],[Q-P4]],0)</f>
        <v>7.13</v>
      </c>
      <c r="R179" s="3">
        <v>15196</v>
      </c>
      <c r="S179" s="10">
        <v>76718.240000000005</v>
      </c>
      <c r="T179" s="1" t="str">
        <f>"Q"&amp;ROUNDUP(salesdata[[#This Row],[Month No.]]/3,0)</f>
        <v>Q4</v>
      </c>
      <c r="U179" s="1" t="str">
        <f>TEXT(salesdata[[#This Row],[Date]],"dddd")</f>
        <v>Saturday</v>
      </c>
      <c r="V179" s="12">
        <f>IFERROR(salesdata[[#This Row],[Total Revenue]]/salesdata[[#This Row],[Total Units Sold]],0)</f>
        <v>5.0485812055804162</v>
      </c>
      <c r="W179" s="1" t="str">
        <f>INDEX({"Product1","Product2","Product3","Product4"},MATCH(MAX(salesdata[[#This Row],[S-P1]],salesdata[[#This Row],[S-P2]],salesdata[[#This Row],[S-P3]],salesdata[[#This Row],[S-P4]]),CHOOSE({1,2,3,4},salesdata[[#This Row],[S-P1]],salesdata[[#This Row],[S-P2]],salesdata[[#This Row],[S-P3]],salesdata[[#This Row],[S-P4]]),0))</f>
        <v>Product3</v>
      </c>
      <c r="X179" s="1" t="str">
        <f>IF(salesdata[[#This Row],[Total Revenue]]&gt;=70000,"High",IF(salesdata[[#This Row],[Total Revenue]]&gt;=40000,"Medium","Low"))</f>
        <v>High</v>
      </c>
      <c r="Y179" s="1" t="str">
        <f>IFERROR(IF(SUMIF(salesdata[Year],salesdata[[#This Row],[Year]],salesdata[Total Revenue])&gt;SUMIF(salesdata[Year],salesdata[[#This Row],[Year]]-1,salesdata[Total Revenue]),"Growth Year","Decline Year"),"")</f>
        <v>Growth Year</v>
      </c>
    </row>
    <row r="180" spans="1:25" x14ac:dyDescent="0.3">
      <c r="A180" s="1">
        <v>179</v>
      </c>
      <c r="B180" s="2">
        <v>40496</v>
      </c>
      <c r="C180" s="1">
        <v>2010</v>
      </c>
      <c r="D180" s="1" t="s">
        <v>24</v>
      </c>
      <c r="E180" s="1">
        <v>11</v>
      </c>
      <c r="F180" s="3">
        <v>302</v>
      </c>
      <c r="G180" s="10">
        <v>957.34</v>
      </c>
      <c r="H180" s="12">
        <f>IFERROR(salesdata[[#This Row],[S-P1]]/salesdata[[#This Row],[Q-P1]],0)</f>
        <v>3.17</v>
      </c>
      <c r="I180" s="3">
        <v>3568</v>
      </c>
      <c r="J180" s="10">
        <v>22621.119999999999</v>
      </c>
      <c r="K180" s="12">
        <f>IFERROR(salesdata[[#This Row],[S-P2]]/salesdata[[#This Row],[Q-P2]],0)</f>
        <v>6.34</v>
      </c>
      <c r="L180" s="3">
        <v>2467</v>
      </c>
      <c r="M180" s="10">
        <v>13371.14</v>
      </c>
      <c r="N180" s="12">
        <f>IFERROR(salesdata[[#This Row],[S-P3]]/salesdata[[#This Row],[Q-P3]],0)</f>
        <v>5.42</v>
      </c>
      <c r="O180" s="3">
        <v>1238</v>
      </c>
      <c r="P180" s="10">
        <v>8826.94</v>
      </c>
      <c r="Q180" s="12">
        <f>IFERROR(salesdata[[#This Row],[S-P4]]/salesdata[[#This Row],[Q-P4]],0)</f>
        <v>7.1300000000000008</v>
      </c>
      <c r="R180" s="3">
        <v>7575</v>
      </c>
      <c r="S180" s="10">
        <v>45776.54</v>
      </c>
      <c r="T180" s="1" t="str">
        <f>"Q"&amp;ROUNDUP(salesdata[[#This Row],[Month No.]]/3,0)</f>
        <v>Q4</v>
      </c>
      <c r="U180" s="1" t="str">
        <f>TEXT(salesdata[[#This Row],[Date]],"dddd")</f>
        <v>Sunday</v>
      </c>
      <c r="V180" s="12">
        <f>IFERROR(salesdata[[#This Row],[Total Revenue]]/salesdata[[#This Row],[Total Units Sold]],0)</f>
        <v>6.0431075907590763</v>
      </c>
      <c r="W180" s="1" t="str">
        <f>INDEX({"Product1","Product2","Product3","Product4"},MATCH(MAX(salesdata[[#This Row],[S-P1]],salesdata[[#This Row],[S-P2]],salesdata[[#This Row],[S-P3]],salesdata[[#This Row],[S-P4]]),CHOOSE({1,2,3,4},salesdata[[#This Row],[S-P1]],salesdata[[#This Row],[S-P2]],salesdata[[#This Row],[S-P3]],salesdata[[#This Row],[S-P4]]),0))</f>
        <v>Product2</v>
      </c>
      <c r="X180" s="1" t="str">
        <f>IF(salesdata[[#This Row],[Total Revenue]]&gt;=70000,"High",IF(salesdata[[#This Row],[Total Revenue]]&gt;=40000,"Medium","Low"))</f>
        <v>Medium</v>
      </c>
      <c r="Y180" s="1" t="str">
        <f>IFERROR(IF(SUMIF(salesdata[Year],salesdata[[#This Row],[Year]],salesdata[Total Revenue])&gt;SUMIF(salesdata[Year],salesdata[[#This Row],[Year]]-1,salesdata[Total Revenue]),"Growth Year","Decline Year"),"")</f>
        <v>Growth Year</v>
      </c>
    </row>
    <row r="181" spans="1:25" x14ac:dyDescent="0.3">
      <c r="A181" s="1">
        <v>180</v>
      </c>
      <c r="B181" s="2">
        <v>40497</v>
      </c>
      <c r="C181" s="1">
        <v>2010</v>
      </c>
      <c r="D181" s="1" t="s">
        <v>24</v>
      </c>
      <c r="E181" s="1">
        <v>11</v>
      </c>
      <c r="F181" s="3">
        <v>7506</v>
      </c>
      <c r="G181" s="10">
        <v>23794.02</v>
      </c>
      <c r="H181" s="12">
        <f>IFERROR(salesdata[[#This Row],[S-P1]]/salesdata[[#This Row],[Q-P1]],0)</f>
        <v>3.17</v>
      </c>
      <c r="I181" s="3">
        <v>3191</v>
      </c>
      <c r="J181" s="10">
        <v>20230.939999999999</v>
      </c>
      <c r="K181" s="12">
        <f>IFERROR(salesdata[[#This Row],[S-P2]]/salesdata[[#This Row],[Q-P2]],0)</f>
        <v>6.34</v>
      </c>
      <c r="L181" s="3">
        <v>438</v>
      </c>
      <c r="M181" s="10">
        <v>2373.96</v>
      </c>
      <c r="N181" s="12">
        <f>IFERROR(salesdata[[#This Row],[S-P3]]/salesdata[[#This Row],[Q-P3]],0)</f>
        <v>5.42</v>
      </c>
      <c r="O181" s="3">
        <v>1481</v>
      </c>
      <c r="P181" s="10">
        <v>10559.53</v>
      </c>
      <c r="Q181" s="12">
        <f>IFERROR(salesdata[[#This Row],[S-P4]]/salesdata[[#This Row],[Q-P4]],0)</f>
        <v>7.1300000000000008</v>
      </c>
      <c r="R181" s="3">
        <v>12616</v>
      </c>
      <c r="S181" s="10">
        <v>56958.45</v>
      </c>
      <c r="T181" s="1" t="str">
        <f>"Q"&amp;ROUNDUP(salesdata[[#This Row],[Month No.]]/3,0)</f>
        <v>Q4</v>
      </c>
      <c r="U181" s="1" t="str">
        <f>TEXT(salesdata[[#This Row],[Date]],"dddd")</f>
        <v>Monday</v>
      </c>
      <c r="V181" s="12">
        <f>IFERROR(salesdata[[#This Row],[Total Revenue]]/salesdata[[#This Row],[Total Units Sold]],0)</f>
        <v>4.5147788522511094</v>
      </c>
      <c r="W181" s="1" t="str">
        <f>INDEX({"Product1","Product2","Product3","Product4"},MATCH(MAX(salesdata[[#This Row],[S-P1]],salesdata[[#This Row],[S-P2]],salesdata[[#This Row],[S-P3]],salesdata[[#This Row],[S-P4]]),CHOOSE({1,2,3,4},salesdata[[#This Row],[S-P1]],salesdata[[#This Row],[S-P2]],salesdata[[#This Row],[S-P3]],salesdata[[#This Row],[S-P4]]),0))</f>
        <v>Product1</v>
      </c>
      <c r="X181" s="1" t="str">
        <f>IF(salesdata[[#This Row],[Total Revenue]]&gt;=70000,"High",IF(salesdata[[#This Row],[Total Revenue]]&gt;=40000,"Medium","Low"))</f>
        <v>Medium</v>
      </c>
      <c r="Y181" s="1" t="str">
        <f>IFERROR(IF(SUMIF(salesdata[Year],salesdata[[#This Row],[Year]],salesdata[Total Revenue])&gt;SUMIF(salesdata[Year],salesdata[[#This Row],[Year]]-1,salesdata[Total Revenue]),"Growth Year","Decline Year"),"")</f>
        <v>Growth Year</v>
      </c>
    </row>
    <row r="182" spans="1:25" x14ac:dyDescent="0.3">
      <c r="A182" s="1">
        <v>181</v>
      </c>
      <c r="B182" s="2">
        <v>40498</v>
      </c>
      <c r="C182" s="1">
        <v>2010</v>
      </c>
      <c r="D182" s="1" t="s">
        <v>24</v>
      </c>
      <c r="E182" s="1">
        <v>11</v>
      </c>
      <c r="F182" s="3">
        <v>948</v>
      </c>
      <c r="G182" s="10">
        <v>3005.16</v>
      </c>
      <c r="H182" s="12">
        <f>IFERROR(salesdata[[#This Row],[S-P1]]/salesdata[[#This Row],[Q-P1]],0)</f>
        <v>3.17</v>
      </c>
      <c r="I182" s="3">
        <v>3510</v>
      </c>
      <c r="J182" s="10">
        <v>22253.4</v>
      </c>
      <c r="K182" s="12">
        <f>IFERROR(salesdata[[#This Row],[S-P2]]/salesdata[[#This Row],[Q-P2]],0)</f>
        <v>6.3400000000000007</v>
      </c>
      <c r="L182" s="3">
        <v>3475</v>
      </c>
      <c r="M182" s="10">
        <v>18834.5</v>
      </c>
      <c r="N182" s="12">
        <f>IFERROR(salesdata[[#This Row],[S-P3]]/salesdata[[#This Row],[Q-P3]],0)</f>
        <v>5.42</v>
      </c>
      <c r="O182" s="3">
        <v>1478</v>
      </c>
      <c r="P182" s="10">
        <v>10538.14</v>
      </c>
      <c r="Q182" s="12">
        <f>IFERROR(salesdata[[#This Row],[S-P4]]/salesdata[[#This Row],[Q-P4]],0)</f>
        <v>7.13</v>
      </c>
      <c r="R182" s="3">
        <v>9411</v>
      </c>
      <c r="S182" s="10">
        <v>54631.199999999997</v>
      </c>
      <c r="T182" s="1" t="str">
        <f>"Q"&amp;ROUNDUP(salesdata[[#This Row],[Month No.]]/3,0)</f>
        <v>Q4</v>
      </c>
      <c r="U182" s="1" t="str">
        <f>TEXT(salesdata[[#This Row],[Date]],"dddd")</f>
        <v>Tuesday</v>
      </c>
      <c r="V182" s="12">
        <f>IFERROR(salesdata[[#This Row],[Total Revenue]]/salesdata[[#This Row],[Total Units Sold]],0)</f>
        <v>5.8050366592285618</v>
      </c>
      <c r="W182" s="1" t="str">
        <f>INDEX({"Product1","Product2","Product3","Product4"},MATCH(MAX(salesdata[[#This Row],[S-P1]],salesdata[[#This Row],[S-P2]],salesdata[[#This Row],[S-P3]],salesdata[[#This Row],[S-P4]]),CHOOSE({1,2,3,4},salesdata[[#This Row],[S-P1]],salesdata[[#This Row],[S-P2]],salesdata[[#This Row],[S-P3]],salesdata[[#This Row],[S-P4]]),0))</f>
        <v>Product2</v>
      </c>
      <c r="X182" s="1" t="str">
        <f>IF(salesdata[[#This Row],[Total Revenue]]&gt;=70000,"High",IF(salesdata[[#This Row],[Total Revenue]]&gt;=40000,"Medium","Low"))</f>
        <v>Medium</v>
      </c>
      <c r="Y182" s="1" t="str">
        <f>IFERROR(IF(SUMIF(salesdata[Year],salesdata[[#This Row],[Year]],salesdata[Total Revenue])&gt;SUMIF(salesdata[Year],salesdata[[#This Row],[Year]]-1,salesdata[Total Revenue]),"Growth Year","Decline Year"),"")</f>
        <v>Growth Year</v>
      </c>
    </row>
    <row r="183" spans="1:25" x14ac:dyDescent="0.3">
      <c r="A183" s="1">
        <v>182</v>
      </c>
      <c r="B183" s="2">
        <v>40499</v>
      </c>
      <c r="C183" s="1">
        <v>2010</v>
      </c>
      <c r="D183" s="1" t="s">
        <v>24</v>
      </c>
      <c r="E183" s="1">
        <v>11</v>
      </c>
      <c r="F183" s="3">
        <v>2047</v>
      </c>
      <c r="G183" s="10">
        <v>6488.99</v>
      </c>
      <c r="H183" s="12">
        <f>IFERROR(salesdata[[#This Row],[S-P1]]/salesdata[[#This Row],[Q-P1]],0)</f>
        <v>3.17</v>
      </c>
      <c r="I183" s="3">
        <v>2179</v>
      </c>
      <c r="J183" s="10">
        <v>13814.86</v>
      </c>
      <c r="K183" s="12">
        <f>IFERROR(salesdata[[#This Row],[S-P2]]/salesdata[[#This Row],[Q-P2]],0)</f>
        <v>6.34</v>
      </c>
      <c r="L183" s="3">
        <v>2797</v>
      </c>
      <c r="M183" s="10">
        <v>15159.74</v>
      </c>
      <c r="N183" s="12">
        <f>IFERROR(salesdata[[#This Row],[S-P3]]/salesdata[[#This Row],[Q-P3]],0)</f>
        <v>5.42</v>
      </c>
      <c r="O183" s="3">
        <v>1064</v>
      </c>
      <c r="P183" s="10">
        <v>7586.32</v>
      </c>
      <c r="Q183" s="12">
        <f>IFERROR(salesdata[[#This Row],[S-P4]]/salesdata[[#This Row],[Q-P4]],0)</f>
        <v>7.13</v>
      </c>
      <c r="R183" s="3">
        <v>8087</v>
      </c>
      <c r="S183" s="10">
        <v>43049.91</v>
      </c>
      <c r="T183" s="1" t="str">
        <f>"Q"&amp;ROUNDUP(salesdata[[#This Row],[Month No.]]/3,0)</f>
        <v>Q4</v>
      </c>
      <c r="U183" s="1" t="str">
        <f>TEXT(salesdata[[#This Row],[Date]],"dddd")</f>
        <v>Wednesday</v>
      </c>
      <c r="V183" s="12">
        <f>IFERROR(salesdata[[#This Row],[Total Revenue]]/salesdata[[#This Row],[Total Units Sold]],0)</f>
        <v>5.3233473475949058</v>
      </c>
      <c r="W183" s="1" t="str">
        <f>INDEX({"Product1","Product2","Product3","Product4"},MATCH(MAX(salesdata[[#This Row],[S-P1]],salesdata[[#This Row],[S-P2]],salesdata[[#This Row],[S-P3]],salesdata[[#This Row],[S-P4]]),CHOOSE({1,2,3,4},salesdata[[#This Row],[S-P1]],salesdata[[#This Row],[S-P2]],salesdata[[#This Row],[S-P3]],salesdata[[#This Row],[S-P4]]),0))</f>
        <v>Product3</v>
      </c>
      <c r="X183" s="1" t="str">
        <f>IF(salesdata[[#This Row],[Total Revenue]]&gt;=70000,"High",IF(salesdata[[#This Row],[Total Revenue]]&gt;=40000,"Medium","Low"))</f>
        <v>Medium</v>
      </c>
      <c r="Y183" s="1" t="str">
        <f>IFERROR(IF(SUMIF(salesdata[Year],salesdata[[#This Row],[Year]],salesdata[Total Revenue])&gt;SUMIF(salesdata[Year],salesdata[[#This Row],[Year]]-1,salesdata[Total Revenue]),"Growth Year","Decline Year"),"")</f>
        <v>Growth Year</v>
      </c>
    </row>
    <row r="184" spans="1:25" x14ac:dyDescent="0.3">
      <c r="A184" s="1">
        <v>183</v>
      </c>
      <c r="B184" s="2">
        <v>40500</v>
      </c>
      <c r="C184" s="1">
        <v>2010</v>
      </c>
      <c r="D184" s="1" t="s">
        <v>24</v>
      </c>
      <c r="E184" s="1">
        <v>11</v>
      </c>
      <c r="F184" s="3">
        <v>3100</v>
      </c>
      <c r="G184" s="10">
        <v>9827</v>
      </c>
      <c r="H184" s="12">
        <f>IFERROR(salesdata[[#This Row],[S-P1]]/salesdata[[#This Row],[Q-P1]],0)</f>
        <v>3.17</v>
      </c>
      <c r="I184" s="3">
        <v>2064</v>
      </c>
      <c r="J184" s="10">
        <v>13085.76</v>
      </c>
      <c r="K184" s="12">
        <f>IFERROR(salesdata[[#This Row],[S-P2]]/salesdata[[#This Row],[Q-P2]],0)</f>
        <v>6.34</v>
      </c>
      <c r="L184" s="3">
        <v>1988</v>
      </c>
      <c r="M184" s="10">
        <v>10774.96</v>
      </c>
      <c r="N184" s="12">
        <f>IFERROR(salesdata[[#This Row],[S-P3]]/salesdata[[#This Row],[Q-P3]],0)</f>
        <v>5.42</v>
      </c>
      <c r="O184" s="3">
        <v>712</v>
      </c>
      <c r="P184" s="10">
        <v>5076.5600000000004</v>
      </c>
      <c r="Q184" s="12">
        <f>IFERROR(salesdata[[#This Row],[S-P4]]/salesdata[[#This Row],[Q-P4]],0)</f>
        <v>7.1300000000000008</v>
      </c>
      <c r="R184" s="3">
        <v>7864</v>
      </c>
      <c r="S184" s="10">
        <v>38764.28</v>
      </c>
      <c r="T184" s="1" t="str">
        <f>"Q"&amp;ROUNDUP(salesdata[[#This Row],[Month No.]]/3,0)</f>
        <v>Q4</v>
      </c>
      <c r="U184" s="1" t="str">
        <f>TEXT(salesdata[[#This Row],[Date]],"dddd")</f>
        <v>Thursday</v>
      </c>
      <c r="V184" s="12">
        <f>IFERROR(salesdata[[#This Row],[Total Revenue]]/salesdata[[#This Row],[Total Units Sold]],0)</f>
        <v>4.9293336724313326</v>
      </c>
      <c r="W184" s="1" t="str">
        <f>INDEX({"Product1","Product2","Product3","Product4"},MATCH(MAX(salesdata[[#This Row],[S-P1]],salesdata[[#This Row],[S-P2]],salesdata[[#This Row],[S-P3]],salesdata[[#This Row],[S-P4]]),CHOOSE({1,2,3,4},salesdata[[#This Row],[S-P1]],salesdata[[#This Row],[S-P2]],salesdata[[#This Row],[S-P3]],salesdata[[#This Row],[S-P4]]),0))</f>
        <v>Product2</v>
      </c>
      <c r="X184" s="1" t="str">
        <f>IF(salesdata[[#This Row],[Total Revenue]]&gt;=70000,"High",IF(salesdata[[#This Row],[Total Revenue]]&gt;=40000,"Medium","Low"))</f>
        <v>Low</v>
      </c>
      <c r="Y184" s="1" t="str">
        <f>IFERROR(IF(SUMIF(salesdata[Year],salesdata[[#This Row],[Year]],salesdata[Total Revenue])&gt;SUMIF(salesdata[Year],salesdata[[#This Row],[Year]]-1,salesdata[Total Revenue]),"Growth Year","Decline Year"),"")</f>
        <v>Growth Year</v>
      </c>
    </row>
    <row r="185" spans="1:25" x14ac:dyDescent="0.3">
      <c r="A185" s="1">
        <v>184</v>
      </c>
      <c r="B185" s="2">
        <v>40501</v>
      </c>
      <c r="C185" s="1">
        <v>2010</v>
      </c>
      <c r="D185" s="1" t="s">
        <v>24</v>
      </c>
      <c r="E185" s="1">
        <v>11</v>
      </c>
      <c r="F185" s="3">
        <v>6094</v>
      </c>
      <c r="G185" s="10">
        <v>19317.98</v>
      </c>
      <c r="H185" s="12">
        <f>IFERROR(salesdata[[#This Row],[S-P1]]/salesdata[[#This Row],[Q-P1]],0)</f>
        <v>3.17</v>
      </c>
      <c r="I185" s="3">
        <v>1287</v>
      </c>
      <c r="J185" s="10">
        <v>8159.58</v>
      </c>
      <c r="K185" s="12">
        <f>IFERROR(salesdata[[#This Row],[S-P2]]/salesdata[[#This Row],[Q-P2]],0)</f>
        <v>6.34</v>
      </c>
      <c r="L185" s="3">
        <v>4889</v>
      </c>
      <c r="M185" s="10">
        <v>26498.38</v>
      </c>
      <c r="N185" s="12">
        <f>IFERROR(salesdata[[#This Row],[S-P3]]/salesdata[[#This Row],[Q-P3]],0)</f>
        <v>5.42</v>
      </c>
      <c r="O185" s="3">
        <v>1795</v>
      </c>
      <c r="P185" s="10">
        <v>12798.35</v>
      </c>
      <c r="Q185" s="12">
        <f>IFERROR(salesdata[[#This Row],[S-P4]]/salesdata[[#This Row],[Q-P4]],0)</f>
        <v>7.13</v>
      </c>
      <c r="R185" s="3">
        <v>14065</v>
      </c>
      <c r="S185" s="10">
        <v>66774.289999999994</v>
      </c>
      <c r="T185" s="1" t="str">
        <f>"Q"&amp;ROUNDUP(salesdata[[#This Row],[Month No.]]/3,0)</f>
        <v>Q4</v>
      </c>
      <c r="U185" s="1" t="str">
        <f>TEXT(salesdata[[#This Row],[Date]],"dddd")</f>
        <v>Friday</v>
      </c>
      <c r="V185" s="12">
        <f>IFERROR(salesdata[[#This Row],[Total Revenue]]/salesdata[[#This Row],[Total Units Sold]],0)</f>
        <v>4.7475499466761457</v>
      </c>
      <c r="W185" s="1" t="str">
        <f>INDEX({"Product1","Product2","Product3","Product4"},MATCH(MAX(salesdata[[#This Row],[S-P1]],salesdata[[#This Row],[S-P2]],salesdata[[#This Row],[S-P3]],salesdata[[#This Row],[S-P4]]),CHOOSE({1,2,3,4},salesdata[[#This Row],[S-P1]],salesdata[[#This Row],[S-P2]],salesdata[[#This Row],[S-P3]],salesdata[[#This Row],[S-P4]]),0))</f>
        <v>Product3</v>
      </c>
      <c r="X185" s="1" t="str">
        <f>IF(salesdata[[#This Row],[Total Revenue]]&gt;=70000,"High",IF(salesdata[[#This Row],[Total Revenue]]&gt;=40000,"Medium","Low"))</f>
        <v>Medium</v>
      </c>
      <c r="Y185" s="1" t="str">
        <f>IFERROR(IF(SUMIF(salesdata[Year],salesdata[[#This Row],[Year]],salesdata[Total Revenue])&gt;SUMIF(salesdata[Year],salesdata[[#This Row],[Year]]-1,salesdata[Total Revenue]),"Growth Year","Decline Year"),"")</f>
        <v>Growth Year</v>
      </c>
    </row>
    <row r="186" spans="1:25" x14ac:dyDescent="0.3">
      <c r="A186" s="1">
        <v>185</v>
      </c>
      <c r="B186" s="2">
        <v>40502</v>
      </c>
      <c r="C186" s="1">
        <v>2010</v>
      </c>
      <c r="D186" s="1" t="s">
        <v>24</v>
      </c>
      <c r="E186" s="1">
        <v>11</v>
      </c>
      <c r="F186" s="3">
        <v>3837</v>
      </c>
      <c r="G186" s="10">
        <v>12163.29</v>
      </c>
      <c r="H186" s="12">
        <f>IFERROR(salesdata[[#This Row],[S-P1]]/salesdata[[#This Row],[Q-P1]],0)</f>
        <v>3.1700000000000004</v>
      </c>
      <c r="I186" s="3">
        <v>1440</v>
      </c>
      <c r="J186" s="10">
        <v>9129.6</v>
      </c>
      <c r="K186" s="12">
        <f>IFERROR(salesdata[[#This Row],[S-P2]]/salesdata[[#This Row],[Q-P2]],0)</f>
        <v>6.34</v>
      </c>
      <c r="L186" s="3">
        <v>3623</v>
      </c>
      <c r="M186" s="10">
        <v>19636.66</v>
      </c>
      <c r="N186" s="12">
        <f>IFERROR(salesdata[[#This Row],[S-P3]]/salesdata[[#This Row],[Q-P3]],0)</f>
        <v>5.42</v>
      </c>
      <c r="O186" s="3">
        <v>518</v>
      </c>
      <c r="P186" s="10">
        <v>3693.34</v>
      </c>
      <c r="Q186" s="12">
        <f>IFERROR(salesdata[[#This Row],[S-P4]]/salesdata[[#This Row],[Q-P4]],0)</f>
        <v>7.13</v>
      </c>
      <c r="R186" s="3">
        <v>9418</v>
      </c>
      <c r="S186" s="10">
        <v>44622.89</v>
      </c>
      <c r="T186" s="1" t="str">
        <f>"Q"&amp;ROUNDUP(salesdata[[#This Row],[Month No.]]/3,0)</f>
        <v>Q4</v>
      </c>
      <c r="U186" s="1" t="str">
        <f>TEXT(salesdata[[#This Row],[Date]],"dddd")</f>
        <v>Saturday</v>
      </c>
      <c r="V186" s="12">
        <f>IFERROR(salesdata[[#This Row],[Total Revenue]]/salesdata[[#This Row],[Total Units Sold]],0)</f>
        <v>4.7380431089403272</v>
      </c>
      <c r="W186" s="1" t="str">
        <f>INDEX({"Product1","Product2","Product3","Product4"},MATCH(MAX(salesdata[[#This Row],[S-P1]],salesdata[[#This Row],[S-P2]],salesdata[[#This Row],[S-P3]],salesdata[[#This Row],[S-P4]]),CHOOSE({1,2,3,4},salesdata[[#This Row],[S-P1]],salesdata[[#This Row],[S-P2]],salesdata[[#This Row],[S-P3]],salesdata[[#This Row],[S-P4]]),0))</f>
        <v>Product3</v>
      </c>
      <c r="X186" s="1" t="str">
        <f>IF(salesdata[[#This Row],[Total Revenue]]&gt;=70000,"High",IF(salesdata[[#This Row],[Total Revenue]]&gt;=40000,"Medium","Low"))</f>
        <v>Medium</v>
      </c>
      <c r="Y186" s="1" t="str">
        <f>IFERROR(IF(SUMIF(salesdata[Year],salesdata[[#This Row],[Year]],salesdata[Total Revenue])&gt;SUMIF(salesdata[Year],salesdata[[#This Row],[Year]]-1,salesdata[Total Revenue]),"Growth Year","Decline Year"),"")</f>
        <v>Growth Year</v>
      </c>
    </row>
    <row r="187" spans="1:25" x14ac:dyDescent="0.3">
      <c r="A187" s="1">
        <v>186</v>
      </c>
      <c r="B187" s="2">
        <v>40503</v>
      </c>
      <c r="C187" s="1">
        <v>2010</v>
      </c>
      <c r="D187" s="1" t="s">
        <v>24</v>
      </c>
      <c r="E187" s="1">
        <v>11</v>
      </c>
      <c r="F187" s="3">
        <v>7427</v>
      </c>
      <c r="G187" s="10">
        <v>23543.59</v>
      </c>
      <c r="H187" s="12">
        <f>IFERROR(salesdata[[#This Row],[S-P1]]/salesdata[[#This Row],[Q-P1]],0)</f>
        <v>3.17</v>
      </c>
      <c r="I187" s="3">
        <v>2519</v>
      </c>
      <c r="J187" s="10">
        <v>15970.46</v>
      </c>
      <c r="K187" s="12">
        <f>IFERROR(salesdata[[#This Row],[S-P2]]/salesdata[[#This Row],[Q-P2]],0)</f>
        <v>6.34</v>
      </c>
      <c r="L187" s="3">
        <v>831</v>
      </c>
      <c r="M187" s="10">
        <v>4504.0200000000004</v>
      </c>
      <c r="N187" s="12">
        <f>IFERROR(salesdata[[#This Row],[S-P3]]/salesdata[[#This Row],[Q-P3]],0)</f>
        <v>5.4200000000000008</v>
      </c>
      <c r="O187" s="3">
        <v>1182</v>
      </c>
      <c r="P187" s="10">
        <v>8427.66</v>
      </c>
      <c r="Q187" s="12">
        <f>IFERROR(salesdata[[#This Row],[S-P4]]/salesdata[[#This Row],[Q-P4]],0)</f>
        <v>7.13</v>
      </c>
      <c r="R187" s="3">
        <v>11959</v>
      </c>
      <c r="S187" s="10">
        <v>52445.73</v>
      </c>
      <c r="T187" s="1" t="str">
        <f>"Q"&amp;ROUNDUP(salesdata[[#This Row],[Month No.]]/3,0)</f>
        <v>Q4</v>
      </c>
      <c r="U187" s="1" t="str">
        <f>TEXT(salesdata[[#This Row],[Date]],"dddd")</f>
        <v>Sunday</v>
      </c>
      <c r="V187" s="12">
        <f>IFERROR(salesdata[[#This Row],[Total Revenue]]/salesdata[[#This Row],[Total Units Sold]],0)</f>
        <v>4.3854611589597798</v>
      </c>
      <c r="W187" s="1" t="str">
        <f>INDEX({"Product1","Product2","Product3","Product4"},MATCH(MAX(salesdata[[#This Row],[S-P1]],salesdata[[#This Row],[S-P2]],salesdata[[#This Row],[S-P3]],salesdata[[#This Row],[S-P4]]),CHOOSE({1,2,3,4},salesdata[[#This Row],[S-P1]],salesdata[[#This Row],[S-P2]],salesdata[[#This Row],[S-P3]],salesdata[[#This Row],[S-P4]]),0))</f>
        <v>Product1</v>
      </c>
      <c r="X187" s="1" t="str">
        <f>IF(salesdata[[#This Row],[Total Revenue]]&gt;=70000,"High",IF(salesdata[[#This Row],[Total Revenue]]&gt;=40000,"Medium","Low"))</f>
        <v>Medium</v>
      </c>
      <c r="Y187" s="1" t="str">
        <f>IFERROR(IF(SUMIF(salesdata[Year],salesdata[[#This Row],[Year]],salesdata[Total Revenue])&gt;SUMIF(salesdata[Year],salesdata[[#This Row],[Year]]-1,salesdata[Total Revenue]),"Growth Year","Decline Year"),"")</f>
        <v>Growth Year</v>
      </c>
    </row>
    <row r="188" spans="1:25" x14ac:dyDescent="0.3">
      <c r="A188" s="1">
        <v>187</v>
      </c>
      <c r="B188" s="2">
        <v>40504</v>
      </c>
      <c r="C188" s="1">
        <v>2010</v>
      </c>
      <c r="D188" s="1" t="s">
        <v>24</v>
      </c>
      <c r="E188" s="1">
        <v>11</v>
      </c>
      <c r="F188" s="3">
        <v>2324</v>
      </c>
      <c r="G188" s="10">
        <v>7367.08</v>
      </c>
      <c r="H188" s="12">
        <f>IFERROR(salesdata[[#This Row],[S-P1]]/salesdata[[#This Row],[Q-P1]],0)</f>
        <v>3.17</v>
      </c>
      <c r="I188" s="3">
        <v>357</v>
      </c>
      <c r="J188" s="10">
        <v>2263.38</v>
      </c>
      <c r="K188" s="12">
        <f>IFERROR(salesdata[[#This Row],[S-P2]]/salesdata[[#This Row],[Q-P2]],0)</f>
        <v>6.3400000000000007</v>
      </c>
      <c r="L188" s="3">
        <v>2214</v>
      </c>
      <c r="M188" s="10">
        <v>11999.88</v>
      </c>
      <c r="N188" s="12">
        <f>IFERROR(salesdata[[#This Row],[S-P3]]/salesdata[[#This Row],[Q-P3]],0)</f>
        <v>5.42</v>
      </c>
      <c r="O188" s="3">
        <v>335</v>
      </c>
      <c r="P188" s="10">
        <v>2388.5500000000002</v>
      </c>
      <c r="Q188" s="12">
        <f>IFERROR(salesdata[[#This Row],[S-P4]]/salesdata[[#This Row],[Q-P4]],0)</f>
        <v>7.1300000000000008</v>
      </c>
      <c r="R188" s="3">
        <v>5230</v>
      </c>
      <c r="S188" s="10">
        <v>24018.89</v>
      </c>
      <c r="T188" s="1" t="str">
        <f>"Q"&amp;ROUNDUP(salesdata[[#This Row],[Month No.]]/3,0)</f>
        <v>Q4</v>
      </c>
      <c r="U188" s="1" t="str">
        <f>TEXT(salesdata[[#This Row],[Date]],"dddd")</f>
        <v>Monday</v>
      </c>
      <c r="V188" s="12">
        <f>IFERROR(salesdata[[#This Row],[Total Revenue]]/salesdata[[#This Row],[Total Units Sold]],0)</f>
        <v>4.5925219885277242</v>
      </c>
      <c r="W188" s="1" t="str">
        <f>INDEX({"Product1","Product2","Product3","Product4"},MATCH(MAX(salesdata[[#This Row],[S-P1]],salesdata[[#This Row],[S-P2]],salesdata[[#This Row],[S-P3]],salesdata[[#This Row],[S-P4]]),CHOOSE({1,2,3,4},salesdata[[#This Row],[S-P1]],salesdata[[#This Row],[S-P2]],salesdata[[#This Row],[S-P3]],salesdata[[#This Row],[S-P4]]),0))</f>
        <v>Product3</v>
      </c>
      <c r="X188" s="1" t="str">
        <f>IF(salesdata[[#This Row],[Total Revenue]]&gt;=70000,"High",IF(salesdata[[#This Row],[Total Revenue]]&gt;=40000,"Medium","Low"))</f>
        <v>Low</v>
      </c>
      <c r="Y188" s="1" t="str">
        <f>IFERROR(IF(SUMIF(salesdata[Year],salesdata[[#This Row],[Year]],salesdata[Total Revenue])&gt;SUMIF(salesdata[Year],salesdata[[#This Row],[Year]]-1,salesdata[Total Revenue]),"Growth Year","Decline Year"),"")</f>
        <v>Growth Year</v>
      </c>
    </row>
    <row r="189" spans="1:25" x14ac:dyDescent="0.3">
      <c r="A189" s="1">
        <v>188</v>
      </c>
      <c r="B189" s="2">
        <v>40505</v>
      </c>
      <c r="C189" s="1">
        <v>2010</v>
      </c>
      <c r="D189" s="1" t="s">
        <v>24</v>
      </c>
      <c r="E189" s="1">
        <v>11</v>
      </c>
      <c r="F189" s="3">
        <v>648</v>
      </c>
      <c r="G189" s="10">
        <v>2054.16</v>
      </c>
      <c r="H189" s="12">
        <f>IFERROR(salesdata[[#This Row],[S-P1]]/salesdata[[#This Row],[Q-P1]],0)</f>
        <v>3.17</v>
      </c>
      <c r="I189" s="3">
        <v>2866</v>
      </c>
      <c r="J189" s="10">
        <v>18170.439999999999</v>
      </c>
      <c r="K189" s="12">
        <f>IFERROR(salesdata[[#This Row],[S-P2]]/salesdata[[#This Row],[Q-P2]],0)</f>
        <v>6.34</v>
      </c>
      <c r="L189" s="3">
        <v>5649</v>
      </c>
      <c r="M189" s="10">
        <v>30617.58</v>
      </c>
      <c r="N189" s="12">
        <f>IFERROR(salesdata[[#This Row],[S-P3]]/salesdata[[#This Row],[Q-P3]],0)</f>
        <v>5.42</v>
      </c>
      <c r="O189" s="3">
        <v>1474</v>
      </c>
      <c r="P189" s="10">
        <v>10509.62</v>
      </c>
      <c r="Q189" s="12">
        <f>IFERROR(salesdata[[#This Row],[S-P4]]/salesdata[[#This Row],[Q-P4]],0)</f>
        <v>7.1300000000000008</v>
      </c>
      <c r="R189" s="3">
        <v>10637</v>
      </c>
      <c r="S189" s="10">
        <v>61351.8</v>
      </c>
      <c r="T189" s="1" t="str">
        <f>"Q"&amp;ROUNDUP(salesdata[[#This Row],[Month No.]]/3,0)</f>
        <v>Q4</v>
      </c>
      <c r="U189" s="1" t="str">
        <f>TEXT(salesdata[[#This Row],[Date]],"dddd")</f>
        <v>Tuesday</v>
      </c>
      <c r="V189" s="12">
        <f>IFERROR(salesdata[[#This Row],[Total Revenue]]/salesdata[[#This Row],[Total Units Sold]],0)</f>
        <v>5.7677728682899314</v>
      </c>
      <c r="W189" s="1" t="str">
        <f>INDEX({"Product1","Product2","Product3","Product4"},MATCH(MAX(salesdata[[#This Row],[S-P1]],salesdata[[#This Row],[S-P2]],salesdata[[#This Row],[S-P3]],salesdata[[#This Row],[S-P4]]),CHOOSE({1,2,3,4},salesdata[[#This Row],[S-P1]],salesdata[[#This Row],[S-P2]],salesdata[[#This Row],[S-P3]],salesdata[[#This Row],[S-P4]]),0))</f>
        <v>Product3</v>
      </c>
      <c r="X189" s="1" t="str">
        <f>IF(salesdata[[#This Row],[Total Revenue]]&gt;=70000,"High",IF(salesdata[[#This Row],[Total Revenue]]&gt;=40000,"Medium","Low"))</f>
        <v>Medium</v>
      </c>
      <c r="Y189" s="1" t="str">
        <f>IFERROR(IF(SUMIF(salesdata[Year],salesdata[[#This Row],[Year]],salesdata[Total Revenue])&gt;SUMIF(salesdata[Year],salesdata[[#This Row],[Year]]-1,salesdata[Total Revenue]),"Growth Year","Decline Year"),"")</f>
        <v>Growth Year</v>
      </c>
    </row>
    <row r="190" spans="1:25" x14ac:dyDescent="0.3">
      <c r="A190" s="1">
        <v>189</v>
      </c>
      <c r="B190" s="2">
        <v>40506</v>
      </c>
      <c r="C190" s="1">
        <v>2010</v>
      </c>
      <c r="D190" s="1" t="s">
        <v>24</v>
      </c>
      <c r="E190" s="1">
        <v>11</v>
      </c>
      <c r="F190" s="3">
        <v>2555</v>
      </c>
      <c r="G190" s="10">
        <v>8099.35</v>
      </c>
      <c r="H190" s="12">
        <f>IFERROR(salesdata[[#This Row],[S-P1]]/salesdata[[#This Row],[Q-P1]],0)</f>
        <v>3.17</v>
      </c>
      <c r="I190" s="3">
        <v>3417</v>
      </c>
      <c r="J190" s="10">
        <v>21663.78</v>
      </c>
      <c r="K190" s="12">
        <f>IFERROR(salesdata[[#This Row],[S-P2]]/salesdata[[#This Row],[Q-P2]],0)</f>
        <v>6.34</v>
      </c>
      <c r="L190" s="3">
        <v>3839</v>
      </c>
      <c r="M190" s="10">
        <v>20807.38</v>
      </c>
      <c r="N190" s="12">
        <f>IFERROR(salesdata[[#This Row],[S-P3]]/salesdata[[#This Row],[Q-P3]],0)</f>
        <v>5.42</v>
      </c>
      <c r="O190" s="3">
        <v>1345</v>
      </c>
      <c r="P190" s="10">
        <v>9589.85</v>
      </c>
      <c r="Q190" s="12">
        <f>IFERROR(salesdata[[#This Row],[S-P4]]/salesdata[[#This Row],[Q-P4]],0)</f>
        <v>7.13</v>
      </c>
      <c r="R190" s="3">
        <v>11156</v>
      </c>
      <c r="S190" s="10">
        <v>60160.36</v>
      </c>
      <c r="T190" s="1" t="str">
        <f>"Q"&amp;ROUNDUP(salesdata[[#This Row],[Month No.]]/3,0)</f>
        <v>Q4</v>
      </c>
      <c r="U190" s="1" t="str">
        <f>TEXT(salesdata[[#This Row],[Date]],"dddd")</f>
        <v>Wednesday</v>
      </c>
      <c r="V190" s="12">
        <f>IFERROR(salesdata[[#This Row],[Total Revenue]]/salesdata[[#This Row],[Total Units Sold]],0)</f>
        <v>5.3926461097167442</v>
      </c>
      <c r="W190" s="1" t="str">
        <f>INDEX({"Product1","Product2","Product3","Product4"},MATCH(MAX(salesdata[[#This Row],[S-P1]],salesdata[[#This Row],[S-P2]],salesdata[[#This Row],[S-P3]],salesdata[[#This Row],[S-P4]]),CHOOSE({1,2,3,4},salesdata[[#This Row],[S-P1]],salesdata[[#This Row],[S-P2]],salesdata[[#This Row],[S-P3]],salesdata[[#This Row],[S-P4]]),0))</f>
        <v>Product2</v>
      </c>
      <c r="X190" s="1" t="str">
        <f>IF(salesdata[[#This Row],[Total Revenue]]&gt;=70000,"High",IF(salesdata[[#This Row],[Total Revenue]]&gt;=40000,"Medium","Low"))</f>
        <v>Medium</v>
      </c>
      <c r="Y190" s="1" t="str">
        <f>IFERROR(IF(SUMIF(salesdata[Year],salesdata[[#This Row],[Year]],salesdata[Total Revenue])&gt;SUMIF(salesdata[Year],salesdata[[#This Row],[Year]]-1,salesdata[Total Revenue]),"Growth Year","Decline Year"),"")</f>
        <v>Growth Year</v>
      </c>
    </row>
    <row r="191" spans="1:25" x14ac:dyDescent="0.3">
      <c r="A191" s="1">
        <v>190</v>
      </c>
      <c r="B191" s="2">
        <v>40507</v>
      </c>
      <c r="C191" s="1">
        <v>2010</v>
      </c>
      <c r="D191" s="1" t="s">
        <v>24</v>
      </c>
      <c r="E191" s="1">
        <v>11</v>
      </c>
      <c r="F191" s="3">
        <v>1969</v>
      </c>
      <c r="G191" s="10">
        <v>6241.73</v>
      </c>
      <c r="H191" s="12">
        <f>IFERROR(salesdata[[#This Row],[S-P1]]/salesdata[[#This Row],[Q-P1]],0)</f>
        <v>3.17</v>
      </c>
      <c r="I191" s="3">
        <v>1090</v>
      </c>
      <c r="J191" s="10">
        <v>6910.6</v>
      </c>
      <c r="K191" s="12">
        <f>IFERROR(salesdata[[#This Row],[S-P2]]/salesdata[[#This Row],[Q-P2]],0)</f>
        <v>6.3400000000000007</v>
      </c>
      <c r="L191" s="3">
        <v>4935</v>
      </c>
      <c r="M191" s="10">
        <v>26747.7</v>
      </c>
      <c r="N191" s="12">
        <f>IFERROR(salesdata[[#This Row],[S-P3]]/salesdata[[#This Row],[Q-P3]],0)</f>
        <v>5.42</v>
      </c>
      <c r="O191" s="3">
        <v>1615</v>
      </c>
      <c r="P191" s="10">
        <v>11514.95</v>
      </c>
      <c r="Q191" s="12">
        <f>IFERROR(salesdata[[#This Row],[S-P4]]/salesdata[[#This Row],[Q-P4]],0)</f>
        <v>7.1300000000000008</v>
      </c>
      <c r="R191" s="3">
        <v>9609</v>
      </c>
      <c r="S191" s="10">
        <v>51414.98</v>
      </c>
      <c r="T191" s="1" t="str">
        <f>"Q"&amp;ROUNDUP(salesdata[[#This Row],[Month No.]]/3,0)</f>
        <v>Q4</v>
      </c>
      <c r="U191" s="1" t="str">
        <f>TEXT(salesdata[[#This Row],[Date]],"dddd")</f>
        <v>Thursday</v>
      </c>
      <c r="V191" s="12">
        <f>IFERROR(salesdata[[#This Row],[Total Revenue]]/salesdata[[#This Row],[Total Units Sold]],0)</f>
        <v>5.3507107919658656</v>
      </c>
      <c r="W191" s="1" t="str">
        <f>INDEX({"Product1","Product2","Product3","Product4"},MATCH(MAX(salesdata[[#This Row],[S-P1]],salesdata[[#This Row],[S-P2]],salesdata[[#This Row],[S-P3]],salesdata[[#This Row],[S-P4]]),CHOOSE({1,2,3,4},salesdata[[#This Row],[S-P1]],salesdata[[#This Row],[S-P2]],salesdata[[#This Row],[S-P3]],salesdata[[#This Row],[S-P4]]),0))</f>
        <v>Product3</v>
      </c>
      <c r="X191" s="1" t="str">
        <f>IF(salesdata[[#This Row],[Total Revenue]]&gt;=70000,"High",IF(salesdata[[#This Row],[Total Revenue]]&gt;=40000,"Medium","Low"))</f>
        <v>Medium</v>
      </c>
      <c r="Y191" s="1" t="str">
        <f>IFERROR(IF(SUMIF(salesdata[Year],salesdata[[#This Row],[Year]],salesdata[Total Revenue])&gt;SUMIF(salesdata[Year],salesdata[[#This Row],[Year]]-1,salesdata[Total Revenue]),"Growth Year","Decline Year"),"")</f>
        <v>Growth Year</v>
      </c>
    </row>
    <row r="192" spans="1:25" x14ac:dyDescent="0.3">
      <c r="A192" s="1">
        <v>191</v>
      </c>
      <c r="B192" s="2">
        <v>40508</v>
      </c>
      <c r="C192" s="1">
        <v>2010</v>
      </c>
      <c r="D192" s="1" t="s">
        <v>24</v>
      </c>
      <c r="E192" s="1">
        <v>11</v>
      </c>
      <c r="F192" s="3">
        <v>398</v>
      </c>
      <c r="G192" s="10">
        <v>1261.6600000000001</v>
      </c>
      <c r="H192" s="12">
        <f>IFERROR(salesdata[[#This Row],[S-P1]]/salesdata[[#This Row],[Q-P1]],0)</f>
        <v>3.1700000000000004</v>
      </c>
      <c r="I192" s="3">
        <v>976</v>
      </c>
      <c r="J192" s="10">
        <v>6187.84</v>
      </c>
      <c r="K192" s="12">
        <f>IFERROR(salesdata[[#This Row],[S-P2]]/salesdata[[#This Row],[Q-P2]],0)</f>
        <v>6.34</v>
      </c>
      <c r="L192" s="3">
        <v>4694</v>
      </c>
      <c r="M192" s="10">
        <v>25441.48</v>
      </c>
      <c r="N192" s="12">
        <f>IFERROR(salesdata[[#This Row],[S-P3]]/salesdata[[#This Row],[Q-P3]],0)</f>
        <v>5.42</v>
      </c>
      <c r="O192" s="3">
        <v>355</v>
      </c>
      <c r="P192" s="10">
        <v>2531.15</v>
      </c>
      <c r="Q192" s="12">
        <f>IFERROR(salesdata[[#This Row],[S-P4]]/salesdata[[#This Row],[Q-P4]],0)</f>
        <v>7.13</v>
      </c>
      <c r="R192" s="3">
        <v>6423</v>
      </c>
      <c r="S192" s="10">
        <v>35422.129999999997</v>
      </c>
      <c r="T192" s="1" t="str">
        <f>"Q"&amp;ROUNDUP(salesdata[[#This Row],[Month No.]]/3,0)</f>
        <v>Q4</v>
      </c>
      <c r="U192" s="1" t="str">
        <f>TEXT(salesdata[[#This Row],[Date]],"dddd")</f>
        <v>Friday</v>
      </c>
      <c r="V192" s="12">
        <f>IFERROR(salesdata[[#This Row],[Total Revenue]]/salesdata[[#This Row],[Total Units Sold]],0)</f>
        <v>5.5148886813015725</v>
      </c>
      <c r="W192" s="1" t="str">
        <f>INDEX({"Product1","Product2","Product3","Product4"},MATCH(MAX(salesdata[[#This Row],[S-P1]],salesdata[[#This Row],[S-P2]],salesdata[[#This Row],[S-P3]],salesdata[[#This Row],[S-P4]]),CHOOSE({1,2,3,4},salesdata[[#This Row],[S-P1]],salesdata[[#This Row],[S-P2]],salesdata[[#This Row],[S-P3]],salesdata[[#This Row],[S-P4]]),0))</f>
        <v>Product3</v>
      </c>
      <c r="X192" s="1" t="str">
        <f>IF(salesdata[[#This Row],[Total Revenue]]&gt;=70000,"High",IF(salesdata[[#This Row],[Total Revenue]]&gt;=40000,"Medium","Low"))</f>
        <v>Low</v>
      </c>
      <c r="Y192" s="1" t="str">
        <f>IFERROR(IF(SUMIF(salesdata[Year],salesdata[[#This Row],[Year]],salesdata[Total Revenue])&gt;SUMIF(salesdata[Year],salesdata[[#This Row],[Year]]-1,salesdata[Total Revenue]),"Growth Year","Decline Year"),"")</f>
        <v>Growth Year</v>
      </c>
    </row>
    <row r="193" spans="1:25" x14ac:dyDescent="0.3">
      <c r="A193" s="1">
        <v>192</v>
      </c>
      <c r="B193" s="2">
        <v>40509</v>
      </c>
      <c r="C193" s="1">
        <v>2010</v>
      </c>
      <c r="D193" s="1" t="s">
        <v>24</v>
      </c>
      <c r="E193" s="1">
        <v>11</v>
      </c>
      <c r="F193" s="3">
        <v>4036</v>
      </c>
      <c r="G193" s="10">
        <v>12794.12</v>
      </c>
      <c r="H193" s="12">
        <f>IFERROR(salesdata[[#This Row],[S-P1]]/salesdata[[#This Row],[Q-P1]],0)</f>
        <v>3.1700000000000004</v>
      </c>
      <c r="I193" s="3">
        <v>3114</v>
      </c>
      <c r="J193" s="10">
        <v>19742.759999999998</v>
      </c>
      <c r="K193" s="12">
        <f>IFERROR(salesdata[[#This Row],[S-P2]]/salesdata[[#This Row],[Q-P2]],0)</f>
        <v>6.34</v>
      </c>
      <c r="L193" s="3">
        <v>3744</v>
      </c>
      <c r="M193" s="10">
        <v>20292.48</v>
      </c>
      <c r="N193" s="12">
        <f>IFERROR(salesdata[[#This Row],[S-P3]]/salesdata[[#This Row],[Q-P3]],0)</f>
        <v>5.42</v>
      </c>
      <c r="O193" s="3">
        <v>498</v>
      </c>
      <c r="P193" s="10">
        <v>3550.74</v>
      </c>
      <c r="Q193" s="12">
        <f>IFERROR(salesdata[[#This Row],[S-P4]]/salesdata[[#This Row],[Q-P4]],0)</f>
        <v>7.13</v>
      </c>
      <c r="R193" s="3">
        <v>11392</v>
      </c>
      <c r="S193" s="10">
        <v>56380.1</v>
      </c>
      <c r="T193" s="1" t="str">
        <f>"Q"&amp;ROUNDUP(salesdata[[#This Row],[Month No.]]/3,0)</f>
        <v>Q4</v>
      </c>
      <c r="U193" s="1" t="str">
        <f>TEXT(salesdata[[#This Row],[Date]],"dddd")</f>
        <v>Saturday</v>
      </c>
      <c r="V193" s="12">
        <f>IFERROR(salesdata[[#This Row],[Total Revenue]]/salesdata[[#This Row],[Total Units Sold]],0)</f>
        <v>4.9490958567415726</v>
      </c>
      <c r="W193" s="1" t="str">
        <f>INDEX({"Product1","Product2","Product3","Product4"},MATCH(MAX(salesdata[[#This Row],[S-P1]],salesdata[[#This Row],[S-P2]],salesdata[[#This Row],[S-P3]],salesdata[[#This Row],[S-P4]]),CHOOSE({1,2,3,4},salesdata[[#This Row],[S-P1]],salesdata[[#This Row],[S-P2]],salesdata[[#This Row],[S-P3]],salesdata[[#This Row],[S-P4]]),0))</f>
        <v>Product3</v>
      </c>
      <c r="X193" s="1" t="str">
        <f>IF(salesdata[[#This Row],[Total Revenue]]&gt;=70000,"High",IF(salesdata[[#This Row],[Total Revenue]]&gt;=40000,"Medium","Low"))</f>
        <v>Medium</v>
      </c>
      <c r="Y193" s="1" t="str">
        <f>IFERROR(IF(SUMIF(salesdata[Year],salesdata[[#This Row],[Year]],salesdata[Total Revenue])&gt;SUMIF(salesdata[Year],salesdata[[#This Row],[Year]]-1,salesdata[Total Revenue]),"Growth Year","Decline Year"),"")</f>
        <v>Growth Year</v>
      </c>
    </row>
    <row r="194" spans="1:25" x14ac:dyDescent="0.3">
      <c r="A194" s="1">
        <v>193</v>
      </c>
      <c r="B194" s="2">
        <v>40510</v>
      </c>
      <c r="C194" s="1">
        <v>2010</v>
      </c>
      <c r="D194" s="1" t="s">
        <v>24</v>
      </c>
      <c r="E194" s="1">
        <v>11</v>
      </c>
      <c r="F194" s="3">
        <v>1804</v>
      </c>
      <c r="G194" s="10">
        <v>5718.68</v>
      </c>
      <c r="H194" s="12">
        <f>IFERROR(salesdata[[#This Row],[S-P1]]/salesdata[[#This Row],[Q-P1]],0)</f>
        <v>3.1700000000000004</v>
      </c>
      <c r="I194" s="3">
        <v>2575</v>
      </c>
      <c r="J194" s="10">
        <v>16325.5</v>
      </c>
      <c r="K194" s="12">
        <f>IFERROR(salesdata[[#This Row],[S-P2]]/salesdata[[#This Row],[Q-P2]],0)</f>
        <v>6.34</v>
      </c>
      <c r="L194" s="3">
        <v>5852</v>
      </c>
      <c r="M194" s="10">
        <v>31717.84</v>
      </c>
      <c r="N194" s="12">
        <f>IFERROR(salesdata[[#This Row],[S-P3]]/salesdata[[#This Row],[Q-P3]],0)</f>
        <v>5.42</v>
      </c>
      <c r="O194" s="3">
        <v>1478</v>
      </c>
      <c r="P194" s="10">
        <v>10538.14</v>
      </c>
      <c r="Q194" s="12">
        <f>IFERROR(salesdata[[#This Row],[S-P4]]/salesdata[[#This Row],[Q-P4]],0)</f>
        <v>7.13</v>
      </c>
      <c r="R194" s="3">
        <v>11709</v>
      </c>
      <c r="S194" s="10">
        <v>64300.160000000003</v>
      </c>
      <c r="T194" s="1" t="str">
        <f>"Q"&amp;ROUNDUP(salesdata[[#This Row],[Month No.]]/3,0)</f>
        <v>Q4</v>
      </c>
      <c r="U194" s="1" t="str">
        <f>TEXT(salesdata[[#This Row],[Date]],"dddd")</f>
        <v>Sunday</v>
      </c>
      <c r="V194" s="12">
        <f>IFERROR(salesdata[[#This Row],[Total Revenue]]/salesdata[[#This Row],[Total Units Sold]],0)</f>
        <v>5.4915159279186954</v>
      </c>
      <c r="W194" s="1" t="str">
        <f>INDEX({"Product1","Product2","Product3","Product4"},MATCH(MAX(salesdata[[#This Row],[S-P1]],salesdata[[#This Row],[S-P2]],salesdata[[#This Row],[S-P3]],salesdata[[#This Row],[S-P4]]),CHOOSE({1,2,3,4},salesdata[[#This Row],[S-P1]],salesdata[[#This Row],[S-P2]],salesdata[[#This Row],[S-P3]],salesdata[[#This Row],[S-P4]]),0))</f>
        <v>Product3</v>
      </c>
      <c r="X194" s="1" t="str">
        <f>IF(salesdata[[#This Row],[Total Revenue]]&gt;=70000,"High",IF(salesdata[[#This Row],[Total Revenue]]&gt;=40000,"Medium","Low"))</f>
        <v>Medium</v>
      </c>
      <c r="Y194" s="1" t="str">
        <f>IFERROR(IF(SUMIF(salesdata[Year],salesdata[[#This Row],[Year]],salesdata[Total Revenue])&gt;SUMIF(salesdata[Year],salesdata[[#This Row],[Year]]-1,salesdata[Total Revenue]),"Growth Year","Decline Year"),"")</f>
        <v>Growth Year</v>
      </c>
    </row>
    <row r="195" spans="1:25" x14ac:dyDescent="0.3">
      <c r="A195" s="1">
        <v>194</v>
      </c>
      <c r="B195" s="2">
        <v>40511</v>
      </c>
      <c r="C195" s="1">
        <v>2010</v>
      </c>
      <c r="D195" s="1" t="s">
        <v>24</v>
      </c>
      <c r="E195" s="1">
        <v>11</v>
      </c>
      <c r="F195" s="3">
        <v>6997</v>
      </c>
      <c r="G195" s="10">
        <v>22180.49</v>
      </c>
      <c r="H195" s="12">
        <f>IFERROR(salesdata[[#This Row],[S-P1]]/salesdata[[#This Row],[Q-P1]],0)</f>
        <v>3.1700000000000004</v>
      </c>
      <c r="I195" s="3">
        <v>3913</v>
      </c>
      <c r="J195" s="10">
        <v>24808.42</v>
      </c>
      <c r="K195" s="12">
        <f>IFERROR(salesdata[[#This Row],[S-P2]]/salesdata[[#This Row],[Q-P2]],0)</f>
        <v>6.34</v>
      </c>
      <c r="L195" s="3">
        <v>5577</v>
      </c>
      <c r="M195" s="10">
        <v>30227.34</v>
      </c>
      <c r="N195" s="12">
        <f>IFERROR(salesdata[[#This Row],[S-P3]]/salesdata[[#This Row],[Q-P3]],0)</f>
        <v>5.42</v>
      </c>
      <c r="O195" s="3">
        <v>1827</v>
      </c>
      <c r="P195" s="10">
        <v>13026.51</v>
      </c>
      <c r="Q195" s="12">
        <f>IFERROR(salesdata[[#This Row],[S-P4]]/salesdata[[#This Row],[Q-P4]],0)</f>
        <v>7.13</v>
      </c>
      <c r="R195" s="3">
        <v>18314</v>
      </c>
      <c r="S195" s="10">
        <v>90242.76</v>
      </c>
      <c r="T195" s="1" t="str">
        <f>"Q"&amp;ROUNDUP(salesdata[[#This Row],[Month No.]]/3,0)</f>
        <v>Q4</v>
      </c>
      <c r="U195" s="1" t="str">
        <f>TEXT(salesdata[[#This Row],[Date]],"dddd")</f>
        <v>Monday</v>
      </c>
      <c r="V195" s="12">
        <f>IFERROR(salesdata[[#This Row],[Total Revenue]]/salesdata[[#This Row],[Total Units Sold]],0)</f>
        <v>4.9275286665938625</v>
      </c>
      <c r="W195" s="1" t="str">
        <f>INDEX({"Product1","Product2","Product3","Product4"},MATCH(MAX(salesdata[[#This Row],[S-P1]],salesdata[[#This Row],[S-P2]],salesdata[[#This Row],[S-P3]],salesdata[[#This Row],[S-P4]]),CHOOSE({1,2,3,4},salesdata[[#This Row],[S-P1]],salesdata[[#This Row],[S-P2]],salesdata[[#This Row],[S-P3]],salesdata[[#This Row],[S-P4]]),0))</f>
        <v>Product3</v>
      </c>
      <c r="X195" s="1" t="str">
        <f>IF(salesdata[[#This Row],[Total Revenue]]&gt;=70000,"High",IF(salesdata[[#This Row],[Total Revenue]]&gt;=40000,"Medium","Low"))</f>
        <v>High</v>
      </c>
      <c r="Y195" s="1" t="str">
        <f>IFERROR(IF(SUMIF(salesdata[Year],salesdata[[#This Row],[Year]],salesdata[Total Revenue])&gt;SUMIF(salesdata[Year],salesdata[[#This Row],[Year]]-1,salesdata[Total Revenue]),"Growth Year","Decline Year"),"")</f>
        <v>Growth Year</v>
      </c>
    </row>
    <row r="196" spans="1:25" x14ac:dyDescent="0.3">
      <c r="A196" s="1">
        <v>195</v>
      </c>
      <c r="B196" s="2">
        <v>40512</v>
      </c>
      <c r="C196" s="1">
        <v>2010</v>
      </c>
      <c r="D196" s="1" t="s">
        <v>24</v>
      </c>
      <c r="E196" s="1">
        <v>11</v>
      </c>
      <c r="F196" s="3">
        <v>1655</v>
      </c>
      <c r="G196" s="10">
        <v>5246.35</v>
      </c>
      <c r="H196" s="12">
        <f>IFERROR(salesdata[[#This Row],[S-P1]]/salesdata[[#This Row],[Q-P1]],0)</f>
        <v>3.1700000000000004</v>
      </c>
      <c r="I196" s="3">
        <v>2876</v>
      </c>
      <c r="J196" s="10">
        <v>18233.84</v>
      </c>
      <c r="K196" s="12">
        <f>IFERROR(salesdata[[#This Row],[S-P2]]/salesdata[[#This Row],[Q-P2]],0)</f>
        <v>6.34</v>
      </c>
      <c r="L196" s="3">
        <v>4278</v>
      </c>
      <c r="M196" s="10">
        <v>23186.76</v>
      </c>
      <c r="N196" s="12">
        <f>IFERROR(salesdata[[#This Row],[S-P3]]/salesdata[[#This Row],[Q-P3]],0)</f>
        <v>5.42</v>
      </c>
      <c r="O196" s="3">
        <v>1361</v>
      </c>
      <c r="P196" s="10">
        <v>9703.93</v>
      </c>
      <c r="Q196" s="12">
        <f>IFERROR(salesdata[[#This Row],[S-P4]]/salesdata[[#This Row],[Q-P4]],0)</f>
        <v>7.13</v>
      </c>
      <c r="R196" s="3">
        <v>10170</v>
      </c>
      <c r="S196" s="10">
        <v>56370.879999999997</v>
      </c>
      <c r="T196" s="1" t="str">
        <f>"Q"&amp;ROUNDUP(salesdata[[#This Row],[Month No.]]/3,0)</f>
        <v>Q4</v>
      </c>
      <c r="U196" s="1" t="str">
        <f>TEXT(salesdata[[#This Row],[Date]],"dddd")</f>
        <v>Tuesday</v>
      </c>
      <c r="V196" s="12">
        <f>IFERROR(salesdata[[#This Row],[Total Revenue]]/salesdata[[#This Row],[Total Units Sold]],0)</f>
        <v>5.542859390363815</v>
      </c>
      <c r="W196" s="1" t="str">
        <f>INDEX({"Product1","Product2","Product3","Product4"},MATCH(MAX(salesdata[[#This Row],[S-P1]],salesdata[[#This Row],[S-P2]],salesdata[[#This Row],[S-P3]],salesdata[[#This Row],[S-P4]]),CHOOSE({1,2,3,4},salesdata[[#This Row],[S-P1]],salesdata[[#This Row],[S-P2]],salesdata[[#This Row],[S-P3]],salesdata[[#This Row],[S-P4]]),0))</f>
        <v>Product3</v>
      </c>
      <c r="X196" s="1" t="str">
        <f>IF(salesdata[[#This Row],[Total Revenue]]&gt;=70000,"High",IF(salesdata[[#This Row],[Total Revenue]]&gt;=40000,"Medium","Low"))</f>
        <v>Medium</v>
      </c>
      <c r="Y196" s="1" t="str">
        <f>IFERROR(IF(SUMIF(salesdata[Year],salesdata[[#This Row],[Year]],salesdata[Total Revenue])&gt;SUMIF(salesdata[Year],salesdata[[#This Row],[Year]]-1,salesdata[Total Revenue]),"Growth Year","Decline Year"),"")</f>
        <v>Growth Year</v>
      </c>
    </row>
    <row r="197" spans="1:25" x14ac:dyDescent="0.3">
      <c r="A197" s="1">
        <v>196</v>
      </c>
      <c r="B197" s="2">
        <v>40513</v>
      </c>
      <c r="C197" s="1">
        <v>2010</v>
      </c>
      <c r="D197" s="1" t="s">
        <v>25</v>
      </c>
      <c r="E197" s="1">
        <v>12</v>
      </c>
      <c r="F197" s="3">
        <v>1736</v>
      </c>
      <c r="G197" s="10">
        <v>5503.12</v>
      </c>
      <c r="H197" s="12">
        <f>IFERROR(salesdata[[#This Row],[S-P1]]/salesdata[[#This Row],[Q-P1]],0)</f>
        <v>3.17</v>
      </c>
      <c r="I197" s="3">
        <v>911</v>
      </c>
      <c r="J197" s="10">
        <v>5775.74</v>
      </c>
      <c r="K197" s="12">
        <f>IFERROR(salesdata[[#This Row],[S-P2]]/salesdata[[#This Row],[Q-P2]],0)</f>
        <v>6.34</v>
      </c>
      <c r="L197" s="3">
        <v>405</v>
      </c>
      <c r="M197" s="10">
        <v>2195.1</v>
      </c>
      <c r="N197" s="12">
        <f>IFERROR(salesdata[[#This Row],[S-P3]]/salesdata[[#This Row],[Q-P3]],0)</f>
        <v>5.42</v>
      </c>
      <c r="O197" s="3">
        <v>1682</v>
      </c>
      <c r="P197" s="10">
        <v>11992.66</v>
      </c>
      <c r="Q197" s="12">
        <f>IFERROR(salesdata[[#This Row],[S-P4]]/salesdata[[#This Row],[Q-P4]],0)</f>
        <v>7.13</v>
      </c>
      <c r="R197" s="3">
        <v>4734</v>
      </c>
      <c r="S197" s="10">
        <v>25466.62</v>
      </c>
      <c r="T197" s="1" t="str">
        <f>"Q"&amp;ROUNDUP(salesdata[[#This Row],[Month No.]]/3,0)</f>
        <v>Q4</v>
      </c>
      <c r="U197" s="1" t="str">
        <f>TEXT(salesdata[[#This Row],[Date]],"dddd")</f>
        <v>Wednesday</v>
      </c>
      <c r="V197" s="12">
        <f>IFERROR(salesdata[[#This Row],[Total Revenue]]/salesdata[[#This Row],[Total Units Sold]],0)</f>
        <v>5.3795141529362063</v>
      </c>
      <c r="W197" s="1" t="str">
        <f>INDEX({"Product1","Product2","Product3","Product4"},MATCH(MAX(salesdata[[#This Row],[S-P1]],salesdata[[#This Row],[S-P2]],salesdata[[#This Row],[S-P3]],salesdata[[#This Row],[S-P4]]),CHOOSE({1,2,3,4},salesdata[[#This Row],[S-P1]],salesdata[[#This Row],[S-P2]],salesdata[[#This Row],[S-P3]],salesdata[[#This Row],[S-P4]]),0))</f>
        <v>Product4</v>
      </c>
      <c r="X197" s="1" t="str">
        <f>IF(salesdata[[#This Row],[Total Revenue]]&gt;=70000,"High",IF(salesdata[[#This Row],[Total Revenue]]&gt;=40000,"Medium","Low"))</f>
        <v>Low</v>
      </c>
      <c r="Y197" s="1" t="str">
        <f>IFERROR(IF(SUMIF(salesdata[Year],salesdata[[#This Row],[Year]],salesdata[Total Revenue])&gt;SUMIF(salesdata[Year],salesdata[[#This Row],[Year]]-1,salesdata[Total Revenue]),"Growth Year","Decline Year"),"")</f>
        <v>Growth Year</v>
      </c>
    </row>
    <row r="198" spans="1:25" x14ac:dyDescent="0.3">
      <c r="A198" s="1">
        <v>197</v>
      </c>
      <c r="B198" s="2">
        <v>40514</v>
      </c>
      <c r="C198" s="1">
        <v>2010</v>
      </c>
      <c r="D198" s="1" t="s">
        <v>25</v>
      </c>
      <c r="E198" s="1">
        <v>12</v>
      </c>
      <c r="F198" s="3">
        <v>6374</v>
      </c>
      <c r="G198" s="10">
        <v>20205.580000000002</v>
      </c>
      <c r="H198" s="12">
        <f>IFERROR(salesdata[[#This Row],[S-P1]]/salesdata[[#This Row],[Q-P1]],0)</f>
        <v>3.1700000000000004</v>
      </c>
      <c r="I198" s="3">
        <v>1409</v>
      </c>
      <c r="J198" s="10">
        <v>8933.06</v>
      </c>
      <c r="K198" s="12">
        <f>IFERROR(salesdata[[#This Row],[S-P2]]/salesdata[[#This Row],[Q-P2]],0)</f>
        <v>6.34</v>
      </c>
      <c r="L198" s="3">
        <v>5807</v>
      </c>
      <c r="M198" s="10">
        <v>31473.94</v>
      </c>
      <c r="N198" s="12">
        <f>IFERROR(salesdata[[#This Row],[S-P3]]/salesdata[[#This Row],[Q-P3]],0)</f>
        <v>5.42</v>
      </c>
      <c r="O198" s="3">
        <v>1056</v>
      </c>
      <c r="P198" s="10">
        <v>7529.28</v>
      </c>
      <c r="Q198" s="12">
        <f>IFERROR(salesdata[[#This Row],[S-P4]]/salesdata[[#This Row],[Q-P4]],0)</f>
        <v>7.13</v>
      </c>
      <c r="R198" s="3">
        <v>14646</v>
      </c>
      <c r="S198" s="10">
        <v>68141.86</v>
      </c>
      <c r="T198" s="1" t="str">
        <f>"Q"&amp;ROUNDUP(salesdata[[#This Row],[Month No.]]/3,0)</f>
        <v>Q4</v>
      </c>
      <c r="U198" s="1" t="str">
        <f>TEXT(salesdata[[#This Row],[Date]],"dddd")</f>
        <v>Thursday</v>
      </c>
      <c r="V198" s="12">
        <f>IFERROR(salesdata[[#This Row],[Total Revenue]]/salesdata[[#This Row],[Total Units Sold]],0)</f>
        <v>4.6525918339478354</v>
      </c>
      <c r="W198" s="1" t="str">
        <f>INDEX({"Product1","Product2","Product3","Product4"},MATCH(MAX(salesdata[[#This Row],[S-P1]],salesdata[[#This Row],[S-P2]],salesdata[[#This Row],[S-P3]],salesdata[[#This Row],[S-P4]]),CHOOSE({1,2,3,4},salesdata[[#This Row],[S-P1]],salesdata[[#This Row],[S-P2]],salesdata[[#This Row],[S-P3]],salesdata[[#This Row],[S-P4]]),0))</f>
        <v>Product3</v>
      </c>
      <c r="X198" s="1" t="str">
        <f>IF(salesdata[[#This Row],[Total Revenue]]&gt;=70000,"High",IF(salesdata[[#This Row],[Total Revenue]]&gt;=40000,"Medium","Low"))</f>
        <v>Medium</v>
      </c>
      <c r="Y198" s="1" t="str">
        <f>IFERROR(IF(SUMIF(salesdata[Year],salesdata[[#This Row],[Year]],salesdata[Total Revenue])&gt;SUMIF(salesdata[Year],salesdata[[#This Row],[Year]]-1,salesdata[Total Revenue]),"Growth Year","Decline Year"),"")</f>
        <v>Growth Year</v>
      </c>
    </row>
    <row r="199" spans="1:25" x14ac:dyDescent="0.3">
      <c r="A199" s="1">
        <v>198</v>
      </c>
      <c r="B199" s="2">
        <v>40515</v>
      </c>
      <c r="C199" s="1">
        <v>2010</v>
      </c>
      <c r="D199" s="1" t="s">
        <v>25</v>
      </c>
      <c r="E199" s="1">
        <v>12</v>
      </c>
      <c r="F199" s="3">
        <v>969</v>
      </c>
      <c r="G199" s="10">
        <v>3071.73</v>
      </c>
      <c r="H199" s="12">
        <f>IFERROR(salesdata[[#This Row],[S-P1]]/salesdata[[#This Row],[Q-P1]],0)</f>
        <v>3.17</v>
      </c>
      <c r="I199" s="3">
        <v>2566</v>
      </c>
      <c r="J199" s="10">
        <v>16268.44</v>
      </c>
      <c r="K199" s="12">
        <f>IFERROR(salesdata[[#This Row],[S-P2]]/salesdata[[#This Row],[Q-P2]],0)</f>
        <v>6.34</v>
      </c>
      <c r="L199" s="3">
        <v>716</v>
      </c>
      <c r="M199" s="10">
        <v>3880.72</v>
      </c>
      <c r="N199" s="12">
        <f>IFERROR(salesdata[[#This Row],[S-P3]]/salesdata[[#This Row],[Q-P3]],0)</f>
        <v>5.42</v>
      </c>
      <c r="O199" s="3">
        <v>1478</v>
      </c>
      <c r="P199" s="10">
        <v>10538.14</v>
      </c>
      <c r="Q199" s="12">
        <f>IFERROR(salesdata[[#This Row],[S-P4]]/salesdata[[#This Row],[Q-P4]],0)</f>
        <v>7.13</v>
      </c>
      <c r="R199" s="3">
        <v>5729</v>
      </c>
      <c r="S199" s="10">
        <v>33759.03</v>
      </c>
      <c r="T199" s="1" t="str">
        <f>"Q"&amp;ROUNDUP(salesdata[[#This Row],[Month No.]]/3,0)</f>
        <v>Q4</v>
      </c>
      <c r="U199" s="1" t="str">
        <f>TEXT(salesdata[[#This Row],[Date]],"dddd")</f>
        <v>Friday</v>
      </c>
      <c r="V199" s="12">
        <f>IFERROR(salesdata[[#This Row],[Total Revenue]]/salesdata[[#This Row],[Total Units Sold]],0)</f>
        <v>5.8926566591028102</v>
      </c>
      <c r="W199" s="1" t="str">
        <f>INDEX({"Product1","Product2","Product3","Product4"},MATCH(MAX(salesdata[[#This Row],[S-P1]],salesdata[[#This Row],[S-P2]],salesdata[[#This Row],[S-P3]],salesdata[[#This Row],[S-P4]]),CHOOSE({1,2,3,4},salesdata[[#This Row],[S-P1]],salesdata[[#This Row],[S-P2]],salesdata[[#This Row],[S-P3]],salesdata[[#This Row],[S-P4]]),0))</f>
        <v>Product2</v>
      </c>
      <c r="X199" s="1" t="str">
        <f>IF(salesdata[[#This Row],[Total Revenue]]&gt;=70000,"High",IF(salesdata[[#This Row],[Total Revenue]]&gt;=40000,"Medium","Low"))</f>
        <v>Low</v>
      </c>
      <c r="Y199" s="1" t="str">
        <f>IFERROR(IF(SUMIF(salesdata[Year],salesdata[[#This Row],[Year]],salesdata[Total Revenue])&gt;SUMIF(salesdata[Year],salesdata[[#This Row],[Year]]-1,salesdata[Total Revenue]),"Growth Year","Decline Year"),"")</f>
        <v>Growth Year</v>
      </c>
    </row>
    <row r="200" spans="1:25" x14ac:dyDescent="0.3">
      <c r="A200" s="1">
        <v>199</v>
      </c>
      <c r="B200" s="2">
        <v>40516</v>
      </c>
      <c r="C200" s="1">
        <v>2010</v>
      </c>
      <c r="D200" s="1" t="s">
        <v>25</v>
      </c>
      <c r="E200" s="1">
        <v>12</v>
      </c>
      <c r="F200" s="3">
        <v>3556</v>
      </c>
      <c r="G200" s="10">
        <v>11272.52</v>
      </c>
      <c r="H200" s="12">
        <f>IFERROR(salesdata[[#This Row],[S-P1]]/salesdata[[#This Row],[Q-P1]],0)</f>
        <v>3.17</v>
      </c>
      <c r="I200" s="3">
        <v>3903</v>
      </c>
      <c r="J200" s="10">
        <v>24745.02</v>
      </c>
      <c r="K200" s="12">
        <f>IFERROR(salesdata[[#This Row],[S-P2]]/salesdata[[#This Row],[Q-P2]],0)</f>
        <v>6.34</v>
      </c>
      <c r="L200" s="3">
        <v>5729</v>
      </c>
      <c r="M200" s="10">
        <v>31051.18</v>
      </c>
      <c r="N200" s="12">
        <f>IFERROR(salesdata[[#This Row],[S-P3]]/salesdata[[#This Row],[Q-P3]],0)</f>
        <v>5.42</v>
      </c>
      <c r="O200" s="3">
        <v>637</v>
      </c>
      <c r="P200" s="10">
        <v>4541.8100000000004</v>
      </c>
      <c r="Q200" s="12">
        <f>IFERROR(salesdata[[#This Row],[S-P4]]/salesdata[[#This Row],[Q-P4]],0)</f>
        <v>7.1300000000000008</v>
      </c>
      <c r="R200" s="3">
        <v>13825</v>
      </c>
      <c r="S200" s="10">
        <v>71610.53</v>
      </c>
      <c r="T200" s="1" t="str">
        <f>"Q"&amp;ROUNDUP(salesdata[[#This Row],[Month No.]]/3,0)</f>
        <v>Q4</v>
      </c>
      <c r="U200" s="1" t="str">
        <f>TEXT(salesdata[[#This Row],[Date]],"dddd")</f>
        <v>Saturday</v>
      </c>
      <c r="V200" s="12">
        <f>IFERROR(salesdata[[#This Row],[Total Revenue]]/salesdata[[#This Row],[Total Units Sold]],0)</f>
        <v>5.1797851717902352</v>
      </c>
      <c r="W200" s="1" t="str">
        <f>INDEX({"Product1","Product2","Product3","Product4"},MATCH(MAX(salesdata[[#This Row],[S-P1]],salesdata[[#This Row],[S-P2]],salesdata[[#This Row],[S-P3]],salesdata[[#This Row],[S-P4]]),CHOOSE({1,2,3,4},salesdata[[#This Row],[S-P1]],salesdata[[#This Row],[S-P2]],salesdata[[#This Row],[S-P3]],salesdata[[#This Row],[S-P4]]),0))</f>
        <v>Product3</v>
      </c>
      <c r="X200" s="1" t="str">
        <f>IF(salesdata[[#This Row],[Total Revenue]]&gt;=70000,"High",IF(salesdata[[#This Row],[Total Revenue]]&gt;=40000,"Medium","Low"))</f>
        <v>High</v>
      </c>
      <c r="Y200" s="1" t="str">
        <f>IFERROR(IF(SUMIF(salesdata[Year],salesdata[[#This Row],[Year]],salesdata[Total Revenue])&gt;SUMIF(salesdata[Year],salesdata[[#This Row],[Year]]-1,salesdata[Total Revenue]),"Growth Year","Decline Year"),"")</f>
        <v>Growth Year</v>
      </c>
    </row>
    <row r="201" spans="1:25" x14ac:dyDescent="0.3">
      <c r="A201" s="1">
        <v>200</v>
      </c>
      <c r="B201" s="2">
        <v>40517</v>
      </c>
      <c r="C201" s="1">
        <v>2010</v>
      </c>
      <c r="D201" s="1" t="s">
        <v>25</v>
      </c>
      <c r="E201" s="1">
        <v>12</v>
      </c>
      <c r="F201" s="3">
        <v>1596</v>
      </c>
      <c r="G201" s="10">
        <v>5059.32</v>
      </c>
      <c r="H201" s="12">
        <f>IFERROR(salesdata[[#This Row],[S-P1]]/salesdata[[#This Row],[Q-P1]],0)</f>
        <v>3.17</v>
      </c>
      <c r="I201" s="3">
        <v>3228</v>
      </c>
      <c r="J201" s="10">
        <v>20465.52</v>
      </c>
      <c r="K201" s="12">
        <f>IFERROR(salesdata[[#This Row],[S-P2]]/salesdata[[#This Row],[Q-P2]],0)</f>
        <v>6.34</v>
      </c>
      <c r="L201" s="3">
        <v>351</v>
      </c>
      <c r="M201" s="10">
        <v>1902.42</v>
      </c>
      <c r="N201" s="12">
        <f>IFERROR(salesdata[[#This Row],[S-P3]]/salesdata[[#This Row],[Q-P3]],0)</f>
        <v>5.42</v>
      </c>
      <c r="O201" s="3">
        <v>1825</v>
      </c>
      <c r="P201" s="10">
        <v>13012.25</v>
      </c>
      <c r="Q201" s="12">
        <f>IFERROR(salesdata[[#This Row],[S-P4]]/salesdata[[#This Row],[Q-P4]],0)</f>
        <v>7.13</v>
      </c>
      <c r="R201" s="3">
        <v>7000</v>
      </c>
      <c r="S201" s="10">
        <v>40439.51</v>
      </c>
      <c r="T201" s="1" t="str">
        <f>"Q"&amp;ROUNDUP(salesdata[[#This Row],[Month No.]]/3,0)</f>
        <v>Q4</v>
      </c>
      <c r="U201" s="1" t="str">
        <f>TEXT(salesdata[[#This Row],[Date]],"dddd")</f>
        <v>Sunday</v>
      </c>
      <c r="V201" s="12">
        <f>IFERROR(salesdata[[#This Row],[Total Revenue]]/salesdata[[#This Row],[Total Units Sold]],0)</f>
        <v>5.7770728571428576</v>
      </c>
      <c r="W201" s="1" t="str">
        <f>INDEX({"Product1","Product2","Product3","Product4"},MATCH(MAX(salesdata[[#This Row],[S-P1]],salesdata[[#This Row],[S-P2]],salesdata[[#This Row],[S-P3]],salesdata[[#This Row],[S-P4]]),CHOOSE({1,2,3,4},salesdata[[#This Row],[S-P1]],salesdata[[#This Row],[S-P2]],salesdata[[#This Row],[S-P3]],salesdata[[#This Row],[S-P4]]),0))</f>
        <v>Product2</v>
      </c>
      <c r="X201" s="1" t="str">
        <f>IF(salesdata[[#This Row],[Total Revenue]]&gt;=70000,"High",IF(salesdata[[#This Row],[Total Revenue]]&gt;=40000,"Medium","Low"))</f>
        <v>Medium</v>
      </c>
      <c r="Y201" s="1" t="str">
        <f>IFERROR(IF(SUMIF(salesdata[Year],salesdata[[#This Row],[Year]],salesdata[Total Revenue])&gt;SUMIF(salesdata[Year],salesdata[[#This Row],[Year]]-1,salesdata[Total Revenue]),"Growth Year","Decline Year"),"")</f>
        <v>Growth Year</v>
      </c>
    </row>
    <row r="202" spans="1:25" x14ac:dyDescent="0.3">
      <c r="A202" s="1">
        <v>201</v>
      </c>
      <c r="B202" s="2">
        <v>40518</v>
      </c>
      <c r="C202" s="1">
        <v>2010</v>
      </c>
      <c r="D202" s="1" t="s">
        <v>25</v>
      </c>
      <c r="E202" s="1">
        <v>12</v>
      </c>
      <c r="F202" s="3">
        <v>5138</v>
      </c>
      <c r="G202" s="10">
        <v>16287.46</v>
      </c>
      <c r="H202" s="12">
        <f>IFERROR(salesdata[[#This Row],[S-P1]]/salesdata[[#This Row],[Q-P1]],0)</f>
        <v>3.17</v>
      </c>
      <c r="I202" s="3">
        <v>3926</v>
      </c>
      <c r="J202" s="10">
        <v>24890.84</v>
      </c>
      <c r="K202" s="12">
        <f>IFERROR(salesdata[[#This Row],[S-P2]]/salesdata[[#This Row],[Q-P2]],0)</f>
        <v>6.34</v>
      </c>
      <c r="L202" s="3">
        <v>4864</v>
      </c>
      <c r="M202" s="10">
        <v>26362.880000000001</v>
      </c>
      <c r="N202" s="12">
        <f>IFERROR(salesdata[[#This Row],[S-P3]]/salesdata[[#This Row],[Q-P3]],0)</f>
        <v>5.42</v>
      </c>
      <c r="O202" s="3">
        <v>256</v>
      </c>
      <c r="P202" s="10">
        <v>1825.28</v>
      </c>
      <c r="Q202" s="12">
        <f>IFERROR(salesdata[[#This Row],[S-P4]]/salesdata[[#This Row],[Q-P4]],0)</f>
        <v>7.13</v>
      </c>
      <c r="R202" s="3">
        <v>14184</v>
      </c>
      <c r="S202" s="10">
        <v>69366.460000000006</v>
      </c>
      <c r="T202" s="1" t="str">
        <f>"Q"&amp;ROUNDUP(salesdata[[#This Row],[Month No.]]/3,0)</f>
        <v>Q4</v>
      </c>
      <c r="U202" s="1" t="str">
        <f>TEXT(salesdata[[#This Row],[Date]],"dddd")</f>
        <v>Monday</v>
      </c>
      <c r="V202" s="12">
        <f>IFERROR(salesdata[[#This Row],[Total Revenue]]/salesdata[[#This Row],[Total Units Sold]],0)</f>
        <v>4.8904723632261708</v>
      </c>
      <c r="W202" s="1" t="str">
        <f>INDEX({"Product1","Product2","Product3","Product4"},MATCH(MAX(salesdata[[#This Row],[S-P1]],salesdata[[#This Row],[S-P2]],salesdata[[#This Row],[S-P3]],salesdata[[#This Row],[S-P4]]),CHOOSE({1,2,3,4},salesdata[[#This Row],[S-P1]],salesdata[[#This Row],[S-P2]],salesdata[[#This Row],[S-P3]],salesdata[[#This Row],[S-P4]]),0))</f>
        <v>Product3</v>
      </c>
      <c r="X202" s="1" t="str">
        <f>IF(salesdata[[#This Row],[Total Revenue]]&gt;=70000,"High",IF(salesdata[[#This Row],[Total Revenue]]&gt;=40000,"Medium","Low"))</f>
        <v>Medium</v>
      </c>
      <c r="Y202" s="1" t="str">
        <f>IFERROR(IF(SUMIF(salesdata[Year],salesdata[[#This Row],[Year]],salesdata[Total Revenue])&gt;SUMIF(salesdata[Year],salesdata[[#This Row],[Year]]-1,salesdata[Total Revenue]),"Growth Year","Decline Year"),"")</f>
        <v>Growth Year</v>
      </c>
    </row>
    <row r="203" spans="1:25" x14ac:dyDescent="0.3">
      <c r="A203" s="1">
        <v>202</v>
      </c>
      <c r="B203" s="2">
        <v>40519</v>
      </c>
      <c r="C203" s="1">
        <v>2010</v>
      </c>
      <c r="D203" s="1" t="s">
        <v>25</v>
      </c>
      <c r="E203" s="1">
        <v>12</v>
      </c>
      <c r="F203" s="3">
        <v>6821</v>
      </c>
      <c r="G203" s="10">
        <v>21622.57</v>
      </c>
      <c r="H203" s="12">
        <f>IFERROR(salesdata[[#This Row],[S-P1]]/salesdata[[#This Row],[Q-P1]],0)</f>
        <v>3.17</v>
      </c>
      <c r="I203" s="3">
        <v>2510</v>
      </c>
      <c r="J203" s="10">
        <v>15913.4</v>
      </c>
      <c r="K203" s="12">
        <f>IFERROR(salesdata[[#This Row],[S-P2]]/salesdata[[#This Row],[Q-P2]],0)</f>
        <v>6.34</v>
      </c>
      <c r="L203" s="3">
        <v>3503</v>
      </c>
      <c r="M203" s="10">
        <v>18986.259999999998</v>
      </c>
      <c r="N203" s="12">
        <f>IFERROR(salesdata[[#This Row],[S-P3]]/salesdata[[#This Row],[Q-P3]],0)</f>
        <v>5.42</v>
      </c>
      <c r="O203" s="3">
        <v>597</v>
      </c>
      <c r="P203" s="10">
        <v>4256.6099999999997</v>
      </c>
      <c r="Q203" s="12">
        <f>IFERROR(salesdata[[#This Row],[S-P4]]/salesdata[[#This Row],[Q-P4]],0)</f>
        <v>7.13</v>
      </c>
      <c r="R203" s="3">
        <v>13431</v>
      </c>
      <c r="S203" s="10">
        <v>60778.84</v>
      </c>
      <c r="T203" s="1" t="str">
        <f>"Q"&amp;ROUNDUP(salesdata[[#This Row],[Month No.]]/3,0)</f>
        <v>Q4</v>
      </c>
      <c r="U203" s="1" t="str">
        <f>TEXT(salesdata[[#This Row],[Date]],"dddd")</f>
        <v>Tuesday</v>
      </c>
      <c r="V203" s="12">
        <f>IFERROR(salesdata[[#This Row],[Total Revenue]]/salesdata[[#This Row],[Total Units Sold]],0)</f>
        <v>4.5252654307199762</v>
      </c>
      <c r="W203" s="1" t="str">
        <f>INDEX({"Product1","Product2","Product3","Product4"},MATCH(MAX(salesdata[[#This Row],[S-P1]],salesdata[[#This Row],[S-P2]],salesdata[[#This Row],[S-P3]],salesdata[[#This Row],[S-P4]]),CHOOSE({1,2,3,4},salesdata[[#This Row],[S-P1]],salesdata[[#This Row],[S-P2]],salesdata[[#This Row],[S-P3]],salesdata[[#This Row],[S-P4]]),0))</f>
        <v>Product1</v>
      </c>
      <c r="X203" s="1" t="str">
        <f>IF(salesdata[[#This Row],[Total Revenue]]&gt;=70000,"High",IF(salesdata[[#This Row],[Total Revenue]]&gt;=40000,"Medium","Low"))</f>
        <v>Medium</v>
      </c>
      <c r="Y203" s="1" t="str">
        <f>IFERROR(IF(SUMIF(salesdata[Year],salesdata[[#This Row],[Year]],salesdata[Total Revenue])&gt;SUMIF(salesdata[Year],salesdata[[#This Row],[Year]]-1,salesdata[Total Revenue]),"Growth Year","Decline Year"),"")</f>
        <v>Growth Year</v>
      </c>
    </row>
    <row r="204" spans="1:25" x14ac:dyDescent="0.3">
      <c r="A204" s="1">
        <v>203</v>
      </c>
      <c r="B204" s="2">
        <v>40520</v>
      </c>
      <c r="C204" s="1">
        <v>2010</v>
      </c>
      <c r="D204" s="1" t="s">
        <v>25</v>
      </c>
      <c r="E204" s="1">
        <v>12</v>
      </c>
      <c r="F204" s="3">
        <v>5877</v>
      </c>
      <c r="G204" s="10">
        <v>18630.09</v>
      </c>
      <c r="H204" s="12">
        <f>IFERROR(salesdata[[#This Row],[S-P1]]/salesdata[[#This Row],[Q-P1]],0)</f>
        <v>3.17</v>
      </c>
      <c r="I204" s="3">
        <v>1567</v>
      </c>
      <c r="J204" s="10">
        <v>9934.7800000000007</v>
      </c>
      <c r="K204" s="12">
        <f>IFERROR(salesdata[[#This Row],[S-P2]]/salesdata[[#This Row],[Q-P2]],0)</f>
        <v>6.3400000000000007</v>
      </c>
      <c r="L204" s="3">
        <v>4069</v>
      </c>
      <c r="M204" s="10">
        <v>22053.98</v>
      </c>
      <c r="N204" s="12">
        <f>IFERROR(salesdata[[#This Row],[S-P3]]/salesdata[[#This Row],[Q-P3]],0)</f>
        <v>5.42</v>
      </c>
      <c r="O204" s="3">
        <v>636</v>
      </c>
      <c r="P204" s="10">
        <v>4534.68</v>
      </c>
      <c r="Q204" s="12">
        <f>IFERROR(salesdata[[#This Row],[S-P4]]/salesdata[[#This Row],[Q-P4]],0)</f>
        <v>7.1300000000000008</v>
      </c>
      <c r="R204" s="3">
        <v>12149</v>
      </c>
      <c r="S204" s="10">
        <v>55153.53</v>
      </c>
      <c r="T204" s="1" t="str">
        <f>"Q"&amp;ROUNDUP(salesdata[[#This Row],[Month No.]]/3,0)</f>
        <v>Q4</v>
      </c>
      <c r="U204" s="1" t="str">
        <f>TEXT(salesdata[[#This Row],[Date]],"dddd")</f>
        <v>Wednesday</v>
      </c>
      <c r="V204" s="12">
        <f>IFERROR(salesdata[[#This Row],[Total Revenue]]/salesdata[[#This Row],[Total Units Sold]],0)</f>
        <v>4.5397588278870691</v>
      </c>
      <c r="W204" s="1" t="str">
        <f>INDEX({"Product1","Product2","Product3","Product4"},MATCH(MAX(salesdata[[#This Row],[S-P1]],salesdata[[#This Row],[S-P2]],salesdata[[#This Row],[S-P3]],salesdata[[#This Row],[S-P4]]),CHOOSE({1,2,3,4},salesdata[[#This Row],[S-P1]],salesdata[[#This Row],[S-P2]],salesdata[[#This Row],[S-P3]],salesdata[[#This Row],[S-P4]]),0))</f>
        <v>Product3</v>
      </c>
      <c r="X204" s="1" t="str">
        <f>IF(salesdata[[#This Row],[Total Revenue]]&gt;=70000,"High",IF(salesdata[[#This Row],[Total Revenue]]&gt;=40000,"Medium","Low"))</f>
        <v>Medium</v>
      </c>
      <c r="Y204" s="1" t="str">
        <f>IFERROR(IF(SUMIF(salesdata[Year],salesdata[[#This Row],[Year]],salesdata[Total Revenue])&gt;SUMIF(salesdata[Year],salesdata[[#This Row],[Year]]-1,salesdata[Total Revenue]),"Growth Year","Decline Year"),"")</f>
        <v>Growth Year</v>
      </c>
    </row>
    <row r="205" spans="1:25" x14ac:dyDescent="0.3">
      <c r="A205" s="1">
        <v>204</v>
      </c>
      <c r="B205" s="2">
        <v>40521</v>
      </c>
      <c r="C205" s="1">
        <v>2010</v>
      </c>
      <c r="D205" s="1" t="s">
        <v>25</v>
      </c>
      <c r="E205" s="1">
        <v>12</v>
      </c>
      <c r="F205" s="3">
        <v>5135</v>
      </c>
      <c r="G205" s="10">
        <v>16277.95</v>
      </c>
      <c r="H205" s="12">
        <f>IFERROR(salesdata[[#This Row],[S-P1]]/salesdata[[#This Row],[Q-P1]],0)</f>
        <v>3.17</v>
      </c>
      <c r="I205" s="3">
        <v>1774</v>
      </c>
      <c r="J205" s="10">
        <v>11247.16</v>
      </c>
      <c r="K205" s="12">
        <f>IFERROR(salesdata[[#This Row],[S-P2]]/salesdata[[#This Row],[Q-P2]],0)</f>
        <v>6.34</v>
      </c>
      <c r="L205" s="3">
        <v>1870</v>
      </c>
      <c r="M205" s="10">
        <v>10135.4</v>
      </c>
      <c r="N205" s="12">
        <f>IFERROR(salesdata[[#This Row],[S-P3]]/salesdata[[#This Row],[Q-P3]],0)</f>
        <v>5.42</v>
      </c>
      <c r="O205" s="3">
        <v>652</v>
      </c>
      <c r="P205" s="10">
        <v>4648.76</v>
      </c>
      <c r="Q205" s="12">
        <f>IFERROR(salesdata[[#This Row],[S-P4]]/salesdata[[#This Row],[Q-P4]],0)</f>
        <v>7.13</v>
      </c>
      <c r="R205" s="3">
        <v>9431</v>
      </c>
      <c r="S205" s="10">
        <v>42309.27</v>
      </c>
      <c r="T205" s="1" t="str">
        <f>"Q"&amp;ROUNDUP(salesdata[[#This Row],[Month No.]]/3,0)</f>
        <v>Q4</v>
      </c>
      <c r="U205" s="1" t="str">
        <f>TEXT(salesdata[[#This Row],[Date]],"dddd")</f>
        <v>Thursday</v>
      </c>
      <c r="V205" s="12">
        <f>IFERROR(salesdata[[#This Row],[Total Revenue]]/salesdata[[#This Row],[Total Units Sold]],0)</f>
        <v>4.4861912840631959</v>
      </c>
      <c r="W205" s="1" t="str">
        <f>INDEX({"Product1","Product2","Product3","Product4"},MATCH(MAX(salesdata[[#This Row],[S-P1]],salesdata[[#This Row],[S-P2]],salesdata[[#This Row],[S-P3]],salesdata[[#This Row],[S-P4]]),CHOOSE({1,2,3,4},salesdata[[#This Row],[S-P1]],salesdata[[#This Row],[S-P2]],salesdata[[#This Row],[S-P3]],salesdata[[#This Row],[S-P4]]),0))</f>
        <v>Product1</v>
      </c>
      <c r="X205" s="1" t="str">
        <f>IF(salesdata[[#This Row],[Total Revenue]]&gt;=70000,"High",IF(salesdata[[#This Row],[Total Revenue]]&gt;=40000,"Medium","Low"))</f>
        <v>Medium</v>
      </c>
      <c r="Y205" s="1" t="str">
        <f>IFERROR(IF(SUMIF(salesdata[Year],salesdata[[#This Row],[Year]],salesdata[Total Revenue])&gt;SUMIF(salesdata[Year],salesdata[[#This Row],[Year]]-1,salesdata[Total Revenue]),"Growth Year","Decline Year"),"")</f>
        <v>Growth Year</v>
      </c>
    </row>
    <row r="206" spans="1:25" x14ac:dyDescent="0.3">
      <c r="A206" s="1">
        <v>205</v>
      </c>
      <c r="B206" s="2">
        <v>40522</v>
      </c>
      <c r="C206" s="1">
        <v>2010</v>
      </c>
      <c r="D206" s="1" t="s">
        <v>25</v>
      </c>
      <c r="E206" s="1">
        <v>12</v>
      </c>
      <c r="F206" s="3">
        <v>5244</v>
      </c>
      <c r="G206" s="10">
        <v>16623.48</v>
      </c>
      <c r="H206" s="12">
        <f>IFERROR(salesdata[[#This Row],[S-P1]]/salesdata[[#This Row],[Q-P1]],0)</f>
        <v>3.17</v>
      </c>
      <c r="I206" s="3">
        <v>2991</v>
      </c>
      <c r="J206" s="10">
        <v>18962.939999999999</v>
      </c>
      <c r="K206" s="12">
        <f>IFERROR(salesdata[[#This Row],[S-P2]]/salesdata[[#This Row],[Q-P2]],0)</f>
        <v>6.34</v>
      </c>
      <c r="L206" s="3">
        <v>3217</v>
      </c>
      <c r="M206" s="10">
        <v>17436.14</v>
      </c>
      <c r="N206" s="12">
        <f>IFERROR(salesdata[[#This Row],[S-P3]]/salesdata[[#This Row],[Q-P3]],0)</f>
        <v>5.42</v>
      </c>
      <c r="O206" s="3">
        <v>1910</v>
      </c>
      <c r="P206" s="10">
        <v>13618.3</v>
      </c>
      <c r="Q206" s="12">
        <f>IFERROR(salesdata[[#This Row],[S-P4]]/salesdata[[#This Row],[Q-P4]],0)</f>
        <v>7.13</v>
      </c>
      <c r="R206" s="3">
        <v>13362</v>
      </c>
      <c r="S206" s="10">
        <v>66640.86</v>
      </c>
      <c r="T206" s="1" t="str">
        <f>"Q"&amp;ROUNDUP(salesdata[[#This Row],[Month No.]]/3,0)</f>
        <v>Q4</v>
      </c>
      <c r="U206" s="1" t="str">
        <f>TEXT(salesdata[[#This Row],[Date]],"dddd")</f>
        <v>Friday</v>
      </c>
      <c r="V206" s="12">
        <f>IFERROR(salesdata[[#This Row],[Total Revenue]]/salesdata[[#This Row],[Total Units Sold]],0)</f>
        <v>4.9873417153120787</v>
      </c>
      <c r="W206" s="1" t="str">
        <f>INDEX({"Product1","Product2","Product3","Product4"},MATCH(MAX(salesdata[[#This Row],[S-P1]],salesdata[[#This Row],[S-P2]],salesdata[[#This Row],[S-P3]],salesdata[[#This Row],[S-P4]]),CHOOSE({1,2,3,4},salesdata[[#This Row],[S-P1]],salesdata[[#This Row],[S-P2]],salesdata[[#This Row],[S-P3]],salesdata[[#This Row],[S-P4]]),0))</f>
        <v>Product2</v>
      </c>
      <c r="X206" s="1" t="str">
        <f>IF(salesdata[[#This Row],[Total Revenue]]&gt;=70000,"High",IF(salesdata[[#This Row],[Total Revenue]]&gt;=40000,"Medium","Low"))</f>
        <v>Medium</v>
      </c>
      <c r="Y206" s="1" t="str">
        <f>IFERROR(IF(SUMIF(salesdata[Year],salesdata[[#This Row],[Year]],salesdata[Total Revenue])&gt;SUMIF(salesdata[Year],salesdata[[#This Row],[Year]]-1,salesdata[Total Revenue]),"Growth Year","Decline Year"),"")</f>
        <v>Growth Year</v>
      </c>
    </row>
    <row r="207" spans="1:25" x14ac:dyDescent="0.3">
      <c r="A207" s="1">
        <v>206</v>
      </c>
      <c r="B207" s="2">
        <v>40523</v>
      </c>
      <c r="C207" s="1">
        <v>2010</v>
      </c>
      <c r="D207" s="1" t="s">
        <v>25</v>
      </c>
      <c r="E207" s="1">
        <v>12</v>
      </c>
      <c r="F207" s="3">
        <v>2610</v>
      </c>
      <c r="G207" s="10">
        <v>8273.7000000000007</v>
      </c>
      <c r="H207" s="12">
        <f>IFERROR(salesdata[[#This Row],[S-P1]]/salesdata[[#This Row],[Q-P1]],0)</f>
        <v>3.1700000000000004</v>
      </c>
      <c r="I207" s="3">
        <v>3664</v>
      </c>
      <c r="J207" s="10">
        <v>23229.759999999998</v>
      </c>
      <c r="K207" s="12">
        <f>IFERROR(salesdata[[#This Row],[S-P2]]/salesdata[[#This Row],[Q-P2]],0)</f>
        <v>6.34</v>
      </c>
      <c r="L207" s="3">
        <v>4707</v>
      </c>
      <c r="M207" s="10">
        <v>25511.94</v>
      </c>
      <c r="N207" s="12">
        <f>IFERROR(salesdata[[#This Row],[S-P3]]/salesdata[[#This Row],[Q-P3]],0)</f>
        <v>5.42</v>
      </c>
      <c r="O207" s="3">
        <v>728</v>
      </c>
      <c r="P207" s="10">
        <v>5190.6400000000003</v>
      </c>
      <c r="Q207" s="12">
        <f>IFERROR(salesdata[[#This Row],[S-P4]]/salesdata[[#This Row],[Q-P4]],0)</f>
        <v>7.1300000000000008</v>
      </c>
      <c r="R207" s="3">
        <v>11709</v>
      </c>
      <c r="S207" s="10">
        <v>62206.04</v>
      </c>
      <c r="T207" s="1" t="str">
        <f>"Q"&amp;ROUNDUP(salesdata[[#This Row],[Month No.]]/3,0)</f>
        <v>Q4</v>
      </c>
      <c r="U207" s="1" t="str">
        <f>TEXT(salesdata[[#This Row],[Date]],"dddd")</f>
        <v>Saturday</v>
      </c>
      <c r="V207" s="12">
        <f>IFERROR(salesdata[[#This Row],[Total Revenue]]/salesdata[[#This Row],[Total Units Sold]],0)</f>
        <v>5.3126688871808012</v>
      </c>
      <c r="W207" s="1" t="str">
        <f>INDEX({"Product1","Product2","Product3","Product4"},MATCH(MAX(salesdata[[#This Row],[S-P1]],salesdata[[#This Row],[S-P2]],salesdata[[#This Row],[S-P3]],salesdata[[#This Row],[S-P4]]),CHOOSE({1,2,3,4},salesdata[[#This Row],[S-P1]],salesdata[[#This Row],[S-P2]],salesdata[[#This Row],[S-P3]],salesdata[[#This Row],[S-P4]]),0))</f>
        <v>Product3</v>
      </c>
      <c r="X207" s="1" t="str">
        <f>IF(salesdata[[#This Row],[Total Revenue]]&gt;=70000,"High",IF(salesdata[[#This Row],[Total Revenue]]&gt;=40000,"Medium","Low"))</f>
        <v>Medium</v>
      </c>
      <c r="Y207" s="1" t="str">
        <f>IFERROR(IF(SUMIF(salesdata[Year],salesdata[[#This Row],[Year]],salesdata[Total Revenue])&gt;SUMIF(salesdata[Year],salesdata[[#This Row],[Year]]-1,salesdata[Total Revenue]),"Growth Year","Decline Year"),"")</f>
        <v>Growth Year</v>
      </c>
    </row>
    <row r="208" spans="1:25" x14ac:dyDescent="0.3">
      <c r="A208" s="1">
        <v>207</v>
      </c>
      <c r="B208" s="2">
        <v>40524</v>
      </c>
      <c r="C208" s="1">
        <v>2010</v>
      </c>
      <c r="D208" s="1" t="s">
        <v>25</v>
      </c>
      <c r="E208" s="1">
        <v>12</v>
      </c>
      <c r="F208" s="3">
        <v>4116</v>
      </c>
      <c r="G208" s="10">
        <v>13047.72</v>
      </c>
      <c r="H208" s="12">
        <f>IFERROR(salesdata[[#This Row],[S-P1]]/salesdata[[#This Row],[Q-P1]],0)</f>
        <v>3.17</v>
      </c>
      <c r="I208" s="3">
        <v>3549</v>
      </c>
      <c r="J208" s="10">
        <v>22500.66</v>
      </c>
      <c r="K208" s="12">
        <f>IFERROR(salesdata[[#This Row],[S-P2]]/salesdata[[#This Row],[Q-P2]],0)</f>
        <v>6.34</v>
      </c>
      <c r="L208" s="3">
        <v>4374</v>
      </c>
      <c r="M208" s="10">
        <v>23707.08</v>
      </c>
      <c r="N208" s="12">
        <f>IFERROR(salesdata[[#This Row],[S-P3]]/salesdata[[#This Row],[Q-P3]],0)</f>
        <v>5.4200000000000008</v>
      </c>
      <c r="O208" s="3">
        <v>1179</v>
      </c>
      <c r="P208" s="10">
        <v>8406.27</v>
      </c>
      <c r="Q208" s="12">
        <f>IFERROR(salesdata[[#This Row],[S-P4]]/salesdata[[#This Row],[Q-P4]],0)</f>
        <v>7.1300000000000008</v>
      </c>
      <c r="R208" s="3">
        <v>13218</v>
      </c>
      <c r="S208" s="10">
        <v>67661.73</v>
      </c>
      <c r="T208" s="1" t="str">
        <f>"Q"&amp;ROUNDUP(salesdata[[#This Row],[Month No.]]/3,0)</f>
        <v>Q4</v>
      </c>
      <c r="U208" s="1" t="str">
        <f>TEXT(salesdata[[#This Row],[Date]],"dddd")</f>
        <v>Sunday</v>
      </c>
      <c r="V208" s="12">
        <f>IFERROR(salesdata[[#This Row],[Total Revenue]]/salesdata[[#This Row],[Total Units Sold]],0)</f>
        <v>5.1189083068542889</v>
      </c>
      <c r="W208" s="1" t="str">
        <f>INDEX({"Product1","Product2","Product3","Product4"},MATCH(MAX(salesdata[[#This Row],[S-P1]],salesdata[[#This Row],[S-P2]],salesdata[[#This Row],[S-P3]],salesdata[[#This Row],[S-P4]]),CHOOSE({1,2,3,4},salesdata[[#This Row],[S-P1]],salesdata[[#This Row],[S-P2]],salesdata[[#This Row],[S-P3]],salesdata[[#This Row],[S-P4]]),0))</f>
        <v>Product3</v>
      </c>
      <c r="X208" s="1" t="str">
        <f>IF(salesdata[[#This Row],[Total Revenue]]&gt;=70000,"High",IF(salesdata[[#This Row],[Total Revenue]]&gt;=40000,"Medium","Low"))</f>
        <v>Medium</v>
      </c>
      <c r="Y208" s="1" t="str">
        <f>IFERROR(IF(SUMIF(salesdata[Year],salesdata[[#This Row],[Year]],salesdata[Total Revenue])&gt;SUMIF(salesdata[Year],salesdata[[#This Row],[Year]]-1,salesdata[Total Revenue]),"Growth Year","Decline Year"),"")</f>
        <v>Growth Year</v>
      </c>
    </row>
    <row r="209" spans="1:25" x14ac:dyDescent="0.3">
      <c r="A209" s="1">
        <v>208</v>
      </c>
      <c r="B209" s="2">
        <v>40525</v>
      </c>
      <c r="C209" s="1">
        <v>2010</v>
      </c>
      <c r="D209" s="1" t="s">
        <v>25</v>
      </c>
      <c r="E209" s="1">
        <v>12</v>
      </c>
      <c r="F209" s="3">
        <v>5843</v>
      </c>
      <c r="G209" s="10">
        <v>18522.310000000001</v>
      </c>
      <c r="H209" s="12">
        <f>IFERROR(salesdata[[#This Row],[S-P1]]/salesdata[[#This Row],[Q-P1]],0)</f>
        <v>3.1700000000000004</v>
      </c>
      <c r="I209" s="3">
        <v>2283</v>
      </c>
      <c r="J209" s="10">
        <v>14474.22</v>
      </c>
      <c r="K209" s="12">
        <f>IFERROR(salesdata[[#This Row],[S-P2]]/salesdata[[#This Row],[Q-P2]],0)</f>
        <v>6.34</v>
      </c>
      <c r="L209" s="3">
        <v>4160</v>
      </c>
      <c r="M209" s="10">
        <v>22547.200000000001</v>
      </c>
      <c r="N209" s="12">
        <f>IFERROR(salesdata[[#This Row],[S-P3]]/salesdata[[#This Row],[Q-P3]],0)</f>
        <v>5.42</v>
      </c>
      <c r="O209" s="3">
        <v>1239</v>
      </c>
      <c r="P209" s="10">
        <v>8834.07</v>
      </c>
      <c r="Q209" s="12">
        <f>IFERROR(salesdata[[#This Row],[S-P4]]/salesdata[[#This Row],[Q-P4]],0)</f>
        <v>7.13</v>
      </c>
      <c r="R209" s="3">
        <v>13525</v>
      </c>
      <c r="S209" s="10">
        <v>64377.8</v>
      </c>
      <c r="T209" s="1" t="str">
        <f>"Q"&amp;ROUNDUP(salesdata[[#This Row],[Month No.]]/3,0)</f>
        <v>Q4</v>
      </c>
      <c r="U209" s="1" t="str">
        <f>TEXT(salesdata[[#This Row],[Date]],"dddd")</f>
        <v>Monday</v>
      </c>
      <c r="V209" s="12">
        <f>IFERROR(salesdata[[#This Row],[Total Revenue]]/salesdata[[#This Row],[Total Units Sold]],0)</f>
        <v>4.759911275415897</v>
      </c>
      <c r="W209" s="1" t="str">
        <f>INDEX({"Product1","Product2","Product3","Product4"},MATCH(MAX(salesdata[[#This Row],[S-P1]],salesdata[[#This Row],[S-P2]],salesdata[[#This Row],[S-P3]],salesdata[[#This Row],[S-P4]]),CHOOSE({1,2,3,4},salesdata[[#This Row],[S-P1]],salesdata[[#This Row],[S-P2]],salesdata[[#This Row],[S-P3]],salesdata[[#This Row],[S-P4]]),0))</f>
        <v>Product3</v>
      </c>
      <c r="X209" s="1" t="str">
        <f>IF(salesdata[[#This Row],[Total Revenue]]&gt;=70000,"High",IF(salesdata[[#This Row],[Total Revenue]]&gt;=40000,"Medium","Low"))</f>
        <v>Medium</v>
      </c>
      <c r="Y209" s="1" t="str">
        <f>IFERROR(IF(SUMIF(salesdata[Year],salesdata[[#This Row],[Year]],salesdata[Total Revenue])&gt;SUMIF(salesdata[Year],salesdata[[#This Row],[Year]]-1,salesdata[Total Revenue]),"Growth Year","Decline Year"),"")</f>
        <v>Growth Year</v>
      </c>
    </row>
    <row r="210" spans="1:25" x14ac:dyDescent="0.3">
      <c r="A210" s="1">
        <v>209</v>
      </c>
      <c r="B210" s="2">
        <v>40526</v>
      </c>
      <c r="C210" s="1">
        <v>2010</v>
      </c>
      <c r="D210" s="1" t="s">
        <v>25</v>
      </c>
      <c r="E210" s="1">
        <v>12</v>
      </c>
      <c r="F210" s="3">
        <v>5274</v>
      </c>
      <c r="G210" s="10">
        <v>16718.580000000002</v>
      </c>
      <c r="H210" s="12">
        <f>IFERROR(salesdata[[#This Row],[S-P1]]/salesdata[[#This Row],[Q-P1]],0)</f>
        <v>3.1700000000000004</v>
      </c>
      <c r="I210" s="3">
        <v>978</v>
      </c>
      <c r="J210" s="10">
        <v>6200.52</v>
      </c>
      <c r="K210" s="12">
        <f>IFERROR(salesdata[[#This Row],[S-P2]]/salesdata[[#This Row],[Q-P2]],0)</f>
        <v>6.3400000000000007</v>
      </c>
      <c r="L210" s="3">
        <v>3655</v>
      </c>
      <c r="M210" s="10">
        <v>19810.099999999999</v>
      </c>
      <c r="N210" s="12">
        <f>IFERROR(salesdata[[#This Row],[S-P3]]/salesdata[[#This Row],[Q-P3]],0)</f>
        <v>5.42</v>
      </c>
      <c r="O210" s="3">
        <v>1788</v>
      </c>
      <c r="P210" s="10">
        <v>12748.44</v>
      </c>
      <c r="Q210" s="12">
        <f>IFERROR(salesdata[[#This Row],[S-P4]]/salesdata[[#This Row],[Q-P4]],0)</f>
        <v>7.13</v>
      </c>
      <c r="R210" s="3">
        <v>11695</v>
      </c>
      <c r="S210" s="10">
        <v>55477.64</v>
      </c>
      <c r="T210" s="1" t="str">
        <f>"Q"&amp;ROUNDUP(salesdata[[#This Row],[Month No.]]/3,0)</f>
        <v>Q4</v>
      </c>
      <c r="U210" s="1" t="str">
        <f>TEXT(salesdata[[#This Row],[Date]],"dddd")</f>
        <v>Tuesday</v>
      </c>
      <c r="V210" s="12">
        <f>IFERROR(salesdata[[#This Row],[Total Revenue]]/salesdata[[#This Row],[Total Units Sold]],0)</f>
        <v>4.743705857203933</v>
      </c>
      <c r="W210" s="1" t="str">
        <f>INDEX({"Product1","Product2","Product3","Product4"},MATCH(MAX(salesdata[[#This Row],[S-P1]],salesdata[[#This Row],[S-P2]],salesdata[[#This Row],[S-P3]],salesdata[[#This Row],[S-P4]]),CHOOSE({1,2,3,4},salesdata[[#This Row],[S-P1]],salesdata[[#This Row],[S-P2]],salesdata[[#This Row],[S-P3]],salesdata[[#This Row],[S-P4]]),0))</f>
        <v>Product3</v>
      </c>
      <c r="X210" s="1" t="str">
        <f>IF(salesdata[[#This Row],[Total Revenue]]&gt;=70000,"High",IF(salesdata[[#This Row],[Total Revenue]]&gt;=40000,"Medium","Low"))</f>
        <v>Medium</v>
      </c>
      <c r="Y210" s="1" t="str">
        <f>IFERROR(IF(SUMIF(salesdata[Year],salesdata[[#This Row],[Year]],salesdata[Total Revenue])&gt;SUMIF(salesdata[Year],salesdata[[#This Row],[Year]]-1,salesdata[Total Revenue]),"Growth Year","Decline Year"),"")</f>
        <v>Growth Year</v>
      </c>
    </row>
    <row r="211" spans="1:25" x14ac:dyDescent="0.3">
      <c r="A211" s="1">
        <v>210</v>
      </c>
      <c r="B211" s="2">
        <v>40527</v>
      </c>
      <c r="C211" s="1">
        <v>2010</v>
      </c>
      <c r="D211" s="1" t="s">
        <v>25</v>
      </c>
      <c r="E211" s="1">
        <v>12</v>
      </c>
      <c r="F211" s="3">
        <v>2143</v>
      </c>
      <c r="G211" s="10">
        <v>6793.31</v>
      </c>
      <c r="H211" s="12">
        <f>IFERROR(salesdata[[#This Row],[S-P1]]/salesdata[[#This Row],[Q-P1]],0)</f>
        <v>3.1700000000000004</v>
      </c>
      <c r="I211" s="3">
        <v>1253</v>
      </c>
      <c r="J211" s="10">
        <v>7944.02</v>
      </c>
      <c r="K211" s="12">
        <f>IFERROR(salesdata[[#This Row],[S-P2]]/salesdata[[#This Row],[Q-P2]],0)</f>
        <v>6.3400000000000007</v>
      </c>
      <c r="L211" s="3">
        <v>3742</v>
      </c>
      <c r="M211" s="10">
        <v>20281.64</v>
      </c>
      <c r="N211" s="12">
        <f>IFERROR(salesdata[[#This Row],[S-P3]]/salesdata[[#This Row],[Q-P3]],0)</f>
        <v>5.42</v>
      </c>
      <c r="O211" s="3">
        <v>329</v>
      </c>
      <c r="P211" s="10">
        <v>2345.77</v>
      </c>
      <c r="Q211" s="12">
        <f>IFERROR(salesdata[[#This Row],[S-P4]]/salesdata[[#This Row],[Q-P4]],0)</f>
        <v>7.13</v>
      </c>
      <c r="R211" s="3">
        <v>7467</v>
      </c>
      <c r="S211" s="10">
        <v>37364.74</v>
      </c>
      <c r="T211" s="1" t="str">
        <f>"Q"&amp;ROUNDUP(salesdata[[#This Row],[Month No.]]/3,0)</f>
        <v>Q4</v>
      </c>
      <c r="U211" s="1" t="str">
        <f>TEXT(salesdata[[#This Row],[Date]],"dddd")</f>
        <v>Wednesday</v>
      </c>
      <c r="V211" s="12">
        <f>IFERROR(salesdata[[#This Row],[Total Revenue]]/salesdata[[#This Row],[Total Units Sold]],0)</f>
        <v>5.0039828579081291</v>
      </c>
      <c r="W211" s="1" t="str">
        <f>INDEX({"Product1","Product2","Product3","Product4"},MATCH(MAX(salesdata[[#This Row],[S-P1]],salesdata[[#This Row],[S-P2]],salesdata[[#This Row],[S-P3]],salesdata[[#This Row],[S-P4]]),CHOOSE({1,2,3,4},salesdata[[#This Row],[S-P1]],salesdata[[#This Row],[S-P2]],salesdata[[#This Row],[S-P3]],salesdata[[#This Row],[S-P4]]),0))</f>
        <v>Product3</v>
      </c>
      <c r="X211" s="1" t="str">
        <f>IF(salesdata[[#This Row],[Total Revenue]]&gt;=70000,"High",IF(salesdata[[#This Row],[Total Revenue]]&gt;=40000,"Medium","Low"))</f>
        <v>Low</v>
      </c>
      <c r="Y211" s="1" t="str">
        <f>IFERROR(IF(SUMIF(salesdata[Year],salesdata[[#This Row],[Year]],salesdata[Total Revenue])&gt;SUMIF(salesdata[Year],salesdata[[#This Row],[Year]]-1,salesdata[Total Revenue]),"Growth Year","Decline Year"),"")</f>
        <v>Growth Year</v>
      </c>
    </row>
    <row r="212" spans="1:25" x14ac:dyDescent="0.3">
      <c r="A212" s="1">
        <v>211</v>
      </c>
      <c r="B212" s="2">
        <v>40528</v>
      </c>
      <c r="C212" s="1">
        <v>2010</v>
      </c>
      <c r="D212" s="1" t="s">
        <v>25</v>
      </c>
      <c r="E212" s="1">
        <v>12</v>
      </c>
      <c r="F212" s="3">
        <v>7014</v>
      </c>
      <c r="G212" s="10">
        <v>22234.38</v>
      </c>
      <c r="H212" s="12">
        <f>IFERROR(salesdata[[#This Row],[S-P1]]/salesdata[[#This Row],[Q-P1]],0)</f>
        <v>3.17</v>
      </c>
      <c r="I212" s="3">
        <v>2877</v>
      </c>
      <c r="J212" s="10">
        <v>18240.18</v>
      </c>
      <c r="K212" s="12">
        <f>IFERROR(salesdata[[#This Row],[S-P2]]/salesdata[[#This Row],[Q-P2]],0)</f>
        <v>6.34</v>
      </c>
      <c r="L212" s="3">
        <v>2129</v>
      </c>
      <c r="M212" s="10">
        <v>11539.18</v>
      </c>
      <c r="N212" s="12">
        <f>IFERROR(salesdata[[#This Row],[S-P3]]/salesdata[[#This Row],[Q-P3]],0)</f>
        <v>5.42</v>
      </c>
      <c r="O212" s="3">
        <v>1012</v>
      </c>
      <c r="P212" s="10">
        <v>7215.56</v>
      </c>
      <c r="Q212" s="12">
        <f>IFERROR(salesdata[[#This Row],[S-P4]]/salesdata[[#This Row],[Q-P4]],0)</f>
        <v>7.1300000000000008</v>
      </c>
      <c r="R212" s="3">
        <v>13032</v>
      </c>
      <c r="S212" s="10">
        <v>59229.3</v>
      </c>
      <c r="T212" s="1" t="str">
        <f>"Q"&amp;ROUNDUP(salesdata[[#This Row],[Month No.]]/3,0)</f>
        <v>Q4</v>
      </c>
      <c r="U212" s="1" t="str">
        <f>TEXT(salesdata[[#This Row],[Date]],"dddd")</f>
        <v>Thursday</v>
      </c>
      <c r="V212" s="12">
        <f>IFERROR(salesdata[[#This Row],[Total Revenue]]/salesdata[[#This Row],[Total Units Sold]],0)</f>
        <v>4.5449125230202583</v>
      </c>
      <c r="W212" s="1" t="str">
        <f>INDEX({"Product1","Product2","Product3","Product4"},MATCH(MAX(salesdata[[#This Row],[S-P1]],salesdata[[#This Row],[S-P2]],salesdata[[#This Row],[S-P3]],salesdata[[#This Row],[S-P4]]),CHOOSE({1,2,3,4},salesdata[[#This Row],[S-P1]],salesdata[[#This Row],[S-P2]],salesdata[[#This Row],[S-P3]],salesdata[[#This Row],[S-P4]]),0))</f>
        <v>Product1</v>
      </c>
      <c r="X212" s="1" t="str">
        <f>IF(salesdata[[#This Row],[Total Revenue]]&gt;=70000,"High",IF(salesdata[[#This Row],[Total Revenue]]&gt;=40000,"Medium","Low"))</f>
        <v>Medium</v>
      </c>
      <c r="Y212" s="1" t="str">
        <f>IFERROR(IF(SUMIF(salesdata[Year],salesdata[[#This Row],[Year]],salesdata[Total Revenue])&gt;SUMIF(salesdata[Year],salesdata[[#This Row],[Year]]-1,salesdata[Total Revenue]),"Growth Year","Decline Year"),"")</f>
        <v>Growth Year</v>
      </c>
    </row>
    <row r="213" spans="1:25" x14ac:dyDescent="0.3">
      <c r="A213" s="1">
        <v>212</v>
      </c>
      <c r="B213" s="2">
        <v>40529</v>
      </c>
      <c r="C213" s="1">
        <v>2010</v>
      </c>
      <c r="D213" s="1" t="s">
        <v>25</v>
      </c>
      <c r="E213" s="1">
        <v>12</v>
      </c>
      <c r="F213" s="3">
        <v>4408</v>
      </c>
      <c r="G213" s="10">
        <v>13973.36</v>
      </c>
      <c r="H213" s="12">
        <f>IFERROR(salesdata[[#This Row],[S-P1]]/salesdata[[#This Row],[Q-P1]],0)</f>
        <v>3.17</v>
      </c>
      <c r="I213" s="3">
        <v>692</v>
      </c>
      <c r="J213" s="10">
        <v>4387.28</v>
      </c>
      <c r="K213" s="12">
        <f>IFERROR(salesdata[[#This Row],[S-P2]]/salesdata[[#This Row],[Q-P2]],0)</f>
        <v>6.34</v>
      </c>
      <c r="L213" s="3">
        <v>3389</v>
      </c>
      <c r="M213" s="10">
        <v>18368.38</v>
      </c>
      <c r="N213" s="12">
        <f>IFERROR(salesdata[[#This Row],[S-P3]]/salesdata[[#This Row],[Q-P3]],0)</f>
        <v>5.42</v>
      </c>
      <c r="O213" s="3">
        <v>434</v>
      </c>
      <c r="P213" s="10">
        <v>3094.42</v>
      </c>
      <c r="Q213" s="12">
        <f>IFERROR(salesdata[[#This Row],[S-P4]]/salesdata[[#This Row],[Q-P4]],0)</f>
        <v>7.13</v>
      </c>
      <c r="R213" s="3">
        <v>8923</v>
      </c>
      <c r="S213" s="10">
        <v>39823.440000000002</v>
      </c>
      <c r="T213" s="1" t="str">
        <f>"Q"&amp;ROUNDUP(salesdata[[#This Row],[Month No.]]/3,0)</f>
        <v>Q4</v>
      </c>
      <c r="U213" s="1" t="str">
        <f>TEXT(salesdata[[#This Row],[Date]],"dddd")</f>
        <v>Friday</v>
      </c>
      <c r="V213" s="12">
        <f>IFERROR(salesdata[[#This Row],[Total Revenue]]/salesdata[[#This Row],[Total Units Sold]],0)</f>
        <v>4.4630101983637793</v>
      </c>
      <c r="W213" s="1" t="str">
        <f>INDEX({"Product1","Product2","Product3","Product4"},MATCH(MAX(salesdata[[#This Row],[S-P1]],salesdata[[#This Row],[S-P2]],salesdata[[#This Row],[S-P3]],salesdata[[#This Row],[S-P4]]),CHOOSE({1,2,3,4},salesdata[[#This Row],[S-P1]],salesdata[[#This Row],[S-P2]],salesdata[[#This Row],[S-P3]],salesdata[[#This Row],[S-P4]]),0))</f>
        <v>Product3</v>
      </c>
      <c r="X213" s="1" t="str">
        <f>IF(salesdata[[#This Row],[Total Revenue]]&gt;=70000,"High",IF(salesdata[[#This Row],[Total Revenue]]&gt;=40000,"Medium","Low"))</f>
        <v>Low</v>
      </c>
      <c r="Y213" s="1" t="str">
        <f>IFERROR(IF(SUMIF(salesdata[Year],salesdata[[#This Row],[Year]],salesdata[Total Revenue])&gt;SUMIF(salesdata[Year],salesdata[[#This Row],[Year]]-1,salesdata[Total Revenue]),"Growth Year","Decline Year"),"")</f>
        <v>Growth Year</v>
      </c>
    </row>
    <row r="214" spans="1:25" x14ac:dyDescent="0.3">
      <c r="A214" s="1">
        <v>213</v>
      </c>
      <c r="B214" s="2">
        <v>40530</v>
      </c>
      <c r="C214" s="1">
        <v>2010</v>
      </c>
      <c r="D214" s="1" t="s">
        <v>25</v>
      </c>
      <c r="E214" s="1">
        <v>12</v>
      </c>
      <c r="F214" s="3">
        <v>5578</v>
      </c>
      <c r="G214" s="10">
        <v>17682.259999999998</v>
      </c>
      <c r="H214" s="12">
        <f>IFERROR(salesdata[[#This Row],[S-P1]]/salesdata[[#This Row],[Q-P1]],0)</f>
        <v>3.17</v>
      </c>
      <c r="I214" s="3">
        <v>2699</v>
      </c>
      <c r="J214" s="10">
        <v>17111.66</v>
      </c>
      <c r="K214" s="12">
        <f>IFERROR(salesdata[[#This Row],[S-P2]]/salesdata[[#This Row],[Q-P2]],0)</f>
        <v>6.34</v>
      </c>
      <c r="L214" s="3">
        <v>2917</v>
      </c>
      <c r="M214" s="10">
        <v>15810.14</v>
      </c>
      <c r="N214" s="12">
        <f>IFERROR(salesdata[[#This Row],[S-P3]]/salesdata[[#This Row],[Q-P3]],0)</f>
        <v>5.42</v>
      </c>
      <c r="O214" s="3">
        <v>960</v>
      </c>
      <c r="P214" s="10">
        <v>6844.8</v>
      </c>
      <c r="Q214" s="12">
        <f>IFERROR(salesdata[[#This Row],[S-P4]]/salesdata[[#This Row],[Q-P4]],0)</f>
        <v>7.13</v>
      </c>
      <c r="R214" s="3">
        <v>12154</v>
      </c>
      <c r="S214" s="10">
        <v>57448.86</v>
      </c>
      <c r="T214" s="1" t="str">
        <f>"Q"&amp;ROUNDUP(salesdata[[#This Row],[Month No.]]/3,0)</f>
        <v>Q4</v>
      </c>
      <c r="U214" s="1" t="str">
        <f>TEXT(salesdata[[#This Row],[Date]],"dddd")</f>
        <v>Saturday</v>
      </c>
      <c r="V214" s="12">
        <f>IFERROR(salesdata[[#This Row],[Total Revenue]]/salesdata[[#This Row],[Total Units Sold]],0)</f>
        <v>4.7267451044923483</v>
      </c>
      <c r="W214" s="1" t="str">
        <f>INDEX({"Product1","Product2","Product3","Product4"},MATCH(MAX(salesdata[[#This Row],[S-P1]],salesdata[[#This Row],[S-P2]],salesdata[[#This Row],[S-P3]],salesdata[[#This Row],[S-P4]]),CHOOSE({1,2,3,4},salesdata[[#This Row],[S-P1]],salesdata[[#This Row],[S-P2]],salesdata[[#This Row],[S-P3]],salesdata[[#This Row],[S-P4]]),0))</f>
        <v>Product1</v>
      </c>
      <c r="X214" s="1" t="str">
        <f>IF(salesdata[[#This Row],[Total Revenue]]&gt;=70000,"High",IF(salesdata[[#This Row],[Total Revenue]]&gt;=40000,"Medium","Low"))</f>
        <v>Medium</v>
      </c>
      <c r="Y214" s="1" t="str">
        <f>IFERROR(IF(SUMIF(salesdata[Year],salesdata[[#This Row],[Year]],salesdata[Total Revenue])&gt;SUMIF(salesdata[Year],salesdata[[#This Row],[Year]]-1,salesdata[Total Revenue]),"Growth Year","Decline Year"),"")</f>
        <v>Growth Year</v>
      </c>
    </row>
    <row r="215" spans="1:25" x14ac:dyDescent="0.3">
      <c r="A215" s="1">
        <v>214</v>
      </c>
      <c r="B215" s="2">
        <v>40531</v>
      </c>
      <c r="C215" s="1">
        <v>2010</v>
      </c>
      <c r="D215" s="1" t="s">
        <v>25</v>
      </c>
      <c r="E215" s="1">
        <v>12</v>
      </c>
      <c r="F215" s="3">
        <v>5930</v>
      </c>
      <c r="G215" s="10">
        <v>18798.099999999999</v>
      </c>
      <c r="H215" s="12">
        <f>IFERROR(salesdata[[#This Row],[S-P1]]/salesdata[[#This Row],[Q-P1]],0)</f>
        <v>3.17</v>
      </c>
      <c r="I215" s="3">
        <v>1998</v>
      </c>
      <c r="J215" s="10">
        <v>12667.32</v>
      </c>
      <c r="K215" s="12">
        <f>IFERROR(salesdata[[#This Row],[S-P2]]/salesdata[[#This Row],[Q-P2]],0)</f>
        <v>6.34</v>
      </c>
      <c r="L215" s="3">
        <v>3351</v>
      </c>
      <c r="M215" s="10">
        <v>18162.419999999998</v>
      </c>
      <c r="N215" s="12">
        <f>IFERROR(salesdata[[#This Row],[S-P3]]/salesdata[[#This Row],[Q-P3]],0)</f>
        <v>5.419999999999999</v>
      </c>
      <c r="O215" s="3">
        <v>268</v>
      </c>
      <c r="P215" s="10">
        <v>1910.84</v>
      </c>
      <c r="Q215" s="12">
        <f>IFERROR(salesdata[[#This Row],[S-P4]]/salesdata[[#This Row],[Q-P4]],0)</f>
        <v>7.13</v>
      </c>
      <c r="R215" s="3">
        <v>11547</v>
      </c>
      <c r="S215" s="10">
        <v>51538.68</v>
      </c>
      <c r="T215" s="1" t="str">
        <f>"Q"&amp;ROUNDUP(salesdata[[#This Row],[Month No.]]/3,0)</f>
        <v>Q4</v>
      </c>
      <c r="U215" s="1" t="str">
        <f>TEXT(salesdata[[#This Row],[Date]],"dddd")</f>
        <v>Sunday</v>
      </c>
      <c r="V215" s="12">
        <f>IFERROR(salesdata[[#This Row],[Total Revenue]]/salesdata[[#This Row],[Total Units Sold]],0)</f>
        <v>4.4633826968043646</v>
      </c>
      <c r="W215" s="1" t="str">
        <f>INDEX({"Product1","Product2","Product3","Product4"},MATCH(MAX(salesdata[[#This Row],[S-P1]],salesdata[[#This Row],[S-P2]],salesdata[[#This Row],[S-P3]],salesdata[[#This Row],[S-P4]]),CHOOSE({1,2,3,4},salesdata[[#This Row],[S-P1]],salesdata[[#This Row],[S-P2]],salesdata[[#This Row],[S-P3]],salesdata[[#This Row],[S-P4]]),0))</f>
        <v>Product1</v>
      </c>
      <c r="X215" s="1" t="str">
        <f>IF(salesdata[[#This Row],[Total Revenue]]&gt;=70000,"High",IF(salesdata[[#This Row],[Total Revenue]]&gt;=40000,"Medium","Low"))</f>
        <v>Medium</v>
      </c>
      <c r="Y215" s="1" t="str">
        <f>IFERROR(IF(SUMIF(salesdata[Year],salesdata[[#This Row],[Year]],salesdata[Total Revenue])&gt;SUMIF(salesdata[Year],salesdata[[#This Row],[Year]]-1,salesdata[Total Revenue]),"Growth Year","Decline Year"),"")</f>
        <v>Growth Year</v>
      </c>
    </row>
    <row r="216" spans="1:25" x14ac:dyDescent="0.3">
      <c r="A216" s="1">
        <v>215</v>
      </c>
      <c r="B216" s="2">
        <v>40532</v>
      </c>
      <c r="C216" s="1">
        <v>2010</v>
      </c>
      <c r="D216" s="1" t="s">
        <v>25</v>
      </c>
      <c r="E216" s="1">
        <v>12</v>
      </c>
      <c r="F216" s="3">
        <v>3619</v>
      </c>
      <c r="G216" s="10">
        <v>11472.23</v>
      </c>
      <c r="H216" s="12">
        <f>IFERROR(salesdata[[#This Row],[S-P1]]/salesdata[[#This Row],[Q-P1]],0)</f>
        <v>3.17</v>
      </c>
      <c r="I216" s="3">
        <v>575</v>
      </c>
      <c r="J216" s="10">
        <v>3645.5</v>
      </c>
      <c r="K216" s="12">
        <f>IFERROR(salesdata[[#This Row],[S-P2]]/salesdata[[#This Row],[Q-P2]],0)</f>
        <v>6.34</v>
      </c>
      <c r="L216" s="3">
        <v>1983</v>
      </c>
      <c r="M216" s="10">
        <v>10747.86</v>
      </c>
      <c r="N216" s="12">
        <f>IFERROR(salesdata[[#This Row],[S-P3]]/salesdata[[#This Row],[Q-P3]],0)</f>
        <v>5.42</v>
      </c>
      <c r="O216" s="3">
        <v>1372</v>
      </c>
      <c r="P216" s="10">
        <v>9782.36</v>
      </c>
      <c r="Q216" s="12">
        <f>IFERROR(salesdata[[#This Row],[S-P4]]/salesdata[[#This Row],[Q-P4]],0)</f>
        <v>7.1300000000000008</v>
      </c>
      <c r="R216" s="3">
        <v>7549</v>
      </c>
      <c r="S216" s="10">
        <v>35647.949999999997</v>
      </c>
      <c r="T216" s="1" t="str">
        <f>"Q"&amp;ROUNDUP(salesdata[[#This Row],[Month No.]]/3,0)</f>
        <v>Q4</v>
      </c>
      <c r="U216" s="1" t="str">
        <f>TEXT(salesdata[[#This Row],[Date]],"dddd")</f>
        <v>Monday</v>
      </c>
      <c r="V216" s="12">
        <f>IFERROR(salesdata[[#This Row],[Total Revenue]]/salesdata[[#This Row],[Total Units Sold]],0)</f>
        <v>4.7222082395019207</v>
      </c>
      <c r="W216" s="1" t="str">
        <f>INDEX({"Product1","Product2","Product3","Product4"},MATCH(MAX(salesdata[[#This Row],[S-P1]],salesdata[[#This Row],[S-P2]],salesdata[[#This Row],[S-P3]],salesdata[[#This Row],[S-P4]]),CHOOSE({1,2,3,4},salesdata[[#This Row],[S-P1]],salesdata[[#This Row],[S-P2]],salesdata[[#This Row],[S-P3]],salesdata[[#This Row],[S-P4]]),0))</f>
        <v>Product1</v>
      </c>
      <c r="X216" s="1" t="str">
        <f>IF(salesdata[[#This Row],[Total Revenue]]&gt;=70000,"High",IF(salesdata[[#This Row],[Total Revenue]]&gt;=40000,"Medium","Low"))</f>
        <v>Low</v>
      </c>
      <c r="Y216" s="1" t="str">
        <f>IFERROR(IF(SUMIF(salesdata[Year],salesdata[[#This Row],[Year]],salesdata[Total Revenue])&gt;SUMIF(salesdata[Year],salesdata[[#This Row],[Year]]-1,salesdata[Total Revenue]),"Growth Year","Decline Year"),"")</f>
        <v>Growth Year</v>
      </c>
    </row>
    <row r="217" spans="1:25" x14ac:dyDescent="0.3">
      <c r="A217" s="1">
        <v>216</v>
      </c>
      <c r="B217" s="2">
        <v>40533</v>
      </c>
      <c r="C217" s="1">
        <v>2010</v>
      </c>
      <c r="D217" s="1" t="s">
        <v>25</v>
      </c>
      <c r="E217" s="1">
        <v>12</v>
      </c>
      <c r="F217" s="3">
        <v>575</v>
      </c>
      <c r="G217" s="10">
        <v>1822.75</v>
      </c>
      <c r="H217" s="12">
        <f>IFERROR(salesdata[[#This Row],[S-P1]]/salesdata[[#This Row],[Q-P1]],0)</f>
        <v>3.17</v>
      </c>
      <c r="I217" s="3">
        <v>1261</v>
      </c>
      <c r="J217" s="10">
        <v>7994.74</v>
      </c>
      <c r="K217" s="12">
        <f>IFERROR(salesdata[[#This Row],[S-P2]]/salesdata[[#This Row],[Q-P2]],0)</f>
        <v>6.34</v>
      </c>
      <c r="L217" s="3">
        <v>5039</v>
      </c>
      <c r="M217" s="10">
        <v>27311.38</v>
      </c>
      <c r="N217" s="12">
        <f>IFERROR(salesdata[[#This Row],[S-P3]]/salesdata[[#This Row],[Q-P3]],0)</f>
        <v>5.42</v>
      </c>
      <c r="O217" s="3">
        <v>1056</v>
      </c>
      <c r="P217" s="10">
        <v>7529.28</v>
      </c>
      <c r="Q217" s="12">
        <f>IFERROR(salesdata[[#This Row],[S-P4]]/salesdata[[#This Row],[Q-P4]],0)</f>
        <v>7.13</v>
      </c>
      <c r="R217" s="3">
        <v>7931</v>
      </c>
      <c r="S217" s="10">
        <v>44658.15</v>
      </c>
      <c r="T217" s="1" t="str">
        <f>"Q"&amp;ROUNDUP(salesdata[[#This Row],[Month No.]]/3,0)</f>
        <v>Q4</v>
      </c>
      <c r="U217" s="1" t="str">
        <f>TEXT(salesdata[[#This Row],[Date]],"dddd")</f>
        <v>Tuesday</v>
      </c>
      <c r="V217" s="12">
        <f>IFERROR(salesdata[[#This Row],[Total Revenue]]/salesdata[[#This Row],[Total Units Sold]],0)</f>
        <v>5.6308346992813014</v>
      </c>
      <c r="W217" s="1" t="str">
        <f>INDEX({"Product1","Product2","Product3","Product4"},MATCH(MAX(salesdata[[#This Row],[S-P1]],salesdata[[#This Row],[S-P2]],salesdata[[#This Row],[S-P3]],salesdata[[#This Row],[S-P4]]),CHOOSE({1,2,3,4},salesdata[[#This Row],[S-P1]],salesdata[[#This Row],[S-P2]],salesdata[[#This Row],[S-P3]],salesdata[[#This Row],[S-P4]]),0))</f>
        <v>Product3</v>
      </c>
      <c r="X217" s="1" t="str">
        <f>IF(salesdata[[#This Row],[Total Revenue]]&gt;=70000,"High",IF(salesdata[[#This Row],[Total Revenue]]&gt;=40000,"Medium","Low"))</f>
        <v>Medium</v>
      </c>
      <c r="Y217" s="1" t="str">
        <f>IFERROR(IF(SUMIF(salesdata[Year],salesdata[[#This Row],[Year]],salesdata[Total Revenue])&gt;SUMIF(salesdata[Year],salesdata[[#This Row],[Year]]-1,salesdata[Total Revenue]),"Growth Year","Decline Year"),"")</f>
        <v>Growth Year</v>
      </c>
    </row>
    <row r="218" spans="1:25" x14ac:dyDescent="0.3">
      <c r="A218" s="1">
        <v>217</v>
      </c>
      <c r="B218" s="2">
        <v>40534</v>
      </c>
      <c r="C218" s="1">
        <v>2010</v>
      </c>
      <c r="D218" s="1" t="s">
        <v>25</v>
      </c>
      <c r="E218" s="1">
        <v>12</v>
      </c>
      <c r="F218" s="3">
        <v>7064</v>
      </c>
      <c r="G218" s="10">
        <v>22392.880000000001</v>
      </c>
      <c r="H218" s="12">
        <f>IFERROR(salesdata[[#This Row],[S-P1]]/salesdata[[#This Row],[Q-P1]],0)</f>
        <v>3.17</v>
      </c>
      <c r="I218" s="3">
        <v>3919</v>
      </c>
      <c r="J218" s="10">
        <v>24846.46</v>
      </c>
      <c r="K218" s="12">
        <f>IFERROR(salesdata[[#This Row],[S-P2]]/salesdata[[#This Row],[Q-P2]],0)</f>
        <v>6.34</v>
      </c>
      <c r="L218" s="3">
        <v>2005</v>
      </c>
      <c r="M218" s="10">
        <v>10867.1</v>
      </c>
      <c r="N218" s="12">
        <f>IFERROR(salesdata[[#This Row],[S-P3]]/salesdata[[#This Row],[Q-P3]],0)</f>
        <v>5.42</v>
      </c>
      <c r="O218" s="3">
        <v>1893</v>
      </c>
      <c r="P218" s="10">
        <v>13497.09</v>
      </c>
      <c r="Q218" s="12">
        <f>IFERROR(salesdata[[#This Row],[S-P4]]/salesdata[[#This Row],[Q-P4]],0)</f>
        <v>7.13</v>
      </c>
      <c r="R218" s="3">
        <v>14881</v>
      </c>
      <c r="S218" s="10">
        <v>71603.53</v>
      </c>
      <c r="T218" s="1" t="str">
        <f>"Q"&amp;ROUNDUP(salesdata[[#This Row],[Month No.]]/3,0)</f>
        <v>Q4</v>
      </c>
      <c r="U218" s="1" t="str">
        <f>TEXT(salesdata[[#This Row],[Date]],"dddd")</f>
        <v>Wednesday</v>
      </c>
      <c r="V218" s="12">
        <f>IFERROR(salesdata[[#This Row],[Total Revenue]]/salesdata[[#This Row],[Total Units Sold]],0)</f>
        <v>4.8117418184261807</v>
      </c>
      <c r="W218" s="1" t="str">
        <f>INDEX({"Product1","Product2","Product3","Product4"},MATCH(MAX(salesdata[[#This Row],[S-P1]],salesdata[[#This Row],[S-P2]],salesdata[[#This Row],[S-P3]],salesdata[[#This Row],[S-P4]]),CHOOSE({1,2,3,4},salesdata[[#This Row],[S-P1]],salesdata[[#This Row],[S-P2]],salesdata[[#This Row],[S-P3]],salesdata[[#This Row],[S-P4]]),0))</f>
        <v>Product2</v>
      </c>
      <c r="X218" s="1" t="str">
        <f>IF(salesdata[[#This Row],[Total Revenue]]&gt;=70000,"High",IF(salesdata[[#This Row],[Total Revenue]]&gt;=40000,"Medium","Low"))</f>
        <v>High</v>
      </c>
      <c r="Y218" s="1" t="str">
        <f>IFERROR(IF(SUMIF(salesdata[Year],salesdata[[#This Row],[Year]],salesdata[Total Revenue])&gt;SUMIF(salesdata[Year],salesdata[[#This Row],[Year]]-1,salesdata[Total Revenue]),"Growth Year","Decline Year"),"")</f>
        <v>Growth Year</v>
      </c>
    </row>
    <row r="219" spans="1:25" x14ac:dyDescent="0.3">
      <c r="A219" s="1">
        <v>218</v>
      </c>
      <c r="B219" s="2">
        <v>40535</v>
      </c>
      <c r="C219" s="1">
        <v>2010</v>
      </c>
      <c r="D219" s="1" t="s">
        <v>25</v>
      </c>
      <c r="E219" s="1">
        <v>12</v>
      </c>
      <c r="F219" s="3">
        <v>651</v>
      </c>
      <c r="G219" s="10">
        <v>2063.67</v>
      </c>
      <c r="H219" s="12">
        <f>IFERROR(salesdata[[#This Row],[S-P1]]/salesdata[[#This Row],[Q-P1]],0)</f>
        <v>3.17</v>
      </c>
      <c r="I219" s="3">
        <v>3418</v>
      </c>
      <c r="J219" s="10">
        <v>21670.12</v>
      </c>
      <c r="K219" s="12">
        <f>IFERROR(salesdata[[#This Row],[S-P2]]/salesdata[[#This Row],[Q-P2]],0)</f>
        <v>6.34</v>
      </c>
      <c r="L219" s="3">
        <v>5831</v>
      </c>
      <c r="M219" s="10">
        <v>31604.02</v>
      </c>
      <c r="N219" s="12">
        <f>IFERROR(salesdata[[#This Row],[S-P3]]/salesdata[[#This Row],[Q-P3]],0)</f>
        <v>5.42</v>
      </c>
      <c r="O219" s="3">
        <v>1018</v>
      </c>
      <c r="P219" s="10">
        <v>7258.34</v>
      </c>
      <c r="Q219" s="12">
        <f>IFERROR(salesdata[[#This Row],[S-P4]]/salesdata[[#This Row],[Q-P4]],0)</f>
        <v>7.13</v>
      </c>
      <c r="R219" s="3">
        <v>10918</v>
      </c>
      <c r="S219" s="10">
        <v>62596.15</v>
      </c>
      <c r="T219" s="1" t="str">
        <f>"Q"&amp;ROUNDUP(salesdata[[#This Row],[Month No.]]/3,0)</f>
        <v>Q4</v>
      </c>
      <c r="U219" s="1" t="str">
        <f>TEXT(salesdata[[#This Row],[Date]],"dddd")</f>
        <v>Thursday</v>
      </c>
      <c r="V219" s="12">
        <f>IFERROR(salesdata[[#This Row],[Total Revenue]]/salesdata[[#This Row],[Total Units Sold]],0)</f>
        <v>5.7332982231177869</v>
      </c>
      <c r="W219" s="1" t="str">
        <f>INDEX({"Product1","Product2","Product3","Product4"},MATCH(MAX(salesdata[[#This Row],[S-P1]],salesdata[[#This Row],[S-P2]],salesdata[[#This Row],[S-P3]],salesdata[[#This Row],[S-P4]]),CHOOSE({1,2,3,4},salesdata[[#This Row],[S-P1]],salesdata[[#This Row],[S-P2]],salesdata[[#This Row],[S-P3]],salesdata[[#This Row],[S-P4]]),0))</f>
        <v>Product3</v>
      </c>
      <c r="X219" s="1" t="str">
        <f>IF(salesdata[[#This Row],[Total Revenue]]&gt;=70000,"High",IF(salesdata[[#This Row],[Total Revenue]]&gt;=40000,"Medium","Low"))</f>
        <v>Medium</v>
      </c>
      <c r="Y219" s="1" t="str">
        <f>IFERROR(IF(SUMIF(salesdata[Year],salesdata[[#This Row],[Year]],salesdata[Total Revenue])&gt;SUMIF(salesdata[Year],salesdata[[#This Row],[Year]]-1,salesdata[Total Revenue]),"Growth Year","Decline Year"),"")</f>
        <v>Growth Year</v>
      </c>
    </row>
    <row r="220" spans="1:25" x14ac:dyDescent="0.3">
      <c r="A220" s="1">
        <v>219</v>
      </c>
      <c r="B220" s="2">
        <v>40536</v>
      </c>
      <c r="C220" s="1">
        <v>2010</v>
      </c>
      <c r="D220" s="1" t="s">
        <v>25</v>
      </c>
      <c r="E220" s="1">
        <v>12</v>
      </c>
      <c r="F220" s="3">
        <v>5006</v>
      </c>
      <c r="G220" s="10">
        <v>15869.02</v>
      </c>
      <c r="H220" s="12">
        <f>IFERROR(salesdata[[#This Row],[S-P1]]/salesdata[[#This Row],[Q-P1]],0)</f>
        <v>3.17</v>
      </c>
      <c r="I220" s="3">
        <v>752</v>
      </c>
      <c r="J220" s="10">
        <v>4767.68</v>
      </c>
      <c r="K220" s="12">
        <f>IFERROR(salesdata[[#This Row],[S-P2]]/salesdata[[#This Row],[Q-P2]],0)</f>
        <v>6.3400000000000007</v>
      </c>
      <c r="L220" s="3">
        <v>4432</v>
      </c>
      <c r="M220" s="10">
        <v>24021.439999999999</v>
      </c>
      <c r="N220" s="12">
        <f>IFERROR(salesdata[[#This Row],[S-P3]]/salesdata[[#This Row],[Q-P3]],0)</f>
        <v>5.42</v>
      </c>
      <c r="O220" s="3">
        <v>706</v>
      </c>
      <c r="P220" s="10">
        <v>5033.78</v>
      </c>
      <c r="Q220" s="12">
        <f>IFERROR(salesdata[[#This Row],[S-P4]]/salesdata[[#This Row],[Q-P4]],0)</f>
        <v>7.13</v>
      </c>
      <c r="R220" s="3">
        <v>10896</v>
      </c>
      <c r="S220" s="10">
        <v>49691.92</v>
      </c>
      <c r="T220" s="1" t="str">
        <f>"Q"&amp;ROUNDUP(salesdata[[#This Row],[Month No.]]/3,0)</f>
        <v>Q4</v>
      </c>
      <c r="U220" s="1" t="str">
        <f>TEXT(salesdata[[#This Row],[Date]],"dddd")</f>
        <v>Friday</v>
      </c>
      <c r="V220" s="12">
        <f>IFERROR(salesdata[[#This Row],[Total Revenue]]/salesdata[[#This Row],[Total Units Sold]],0)</f>
        <v>4.5605653450807635</v>
      </c>
      <c r="W220" s="1" t="str">
        <f>INDEX({"Product1","Product2","Product3","Product4"},MATCH(MAX(salesdata[[#This Row],[S-P1]],salesdata[[#This Row],[S-P2]],salesdata[[#This Row],[S-P3]],salesdata[[#This Row],[S-P4]]),CHOOSE({1,2,3,4},salesdata[[#This Row],[S-P1]],salesdata[[#This Row],[S-P2]],salesdata[[#This Row],[S-P3]],salesdata[[#This Row],[S-P4]]),0))</f>
        <v>Product3</v>
      </c>
      <c r="X220" s="1" t="str">
        <f>IF(salesdata[[#This Row],[Total Revenue]]&gt;=70000,"High",IF(salesdata[[#This Row],[Total Revenue]]&gt;=40000,"Medium","Low"))</f>
        <v>Medium</v>
      </c>
      <c r="Y220" s="1" t="str">
        <f>IFERROR(IF(SUMIF(salesdata[Year],salesdata[[#This Row],[Year]],salesdata[Total Revenue])&gt;SUMIF(salesdata[Year],salesdata[[#This Row],[Year]]-1,salesdata[Total Revenue]),"Growth Year","Decline Year"),"")</f>
        <v>Growth Year</v>
      </c>
    </row>
    <row r="221" spans="1:25" x14ac:dyDescent="0.3">
      <c r="A221" s="1">
        <v>220</v>
      </c>
      <c r="B221" s="2">
        <v>40537</v>
      </c>
      <c r="C221" s="1">
        <v>2010</v>
      </c>
      <c r="D221" s="1" t="s">
        <v>25</v>
      </c>
      <c r="E221" s="1">
        <v>12</v>
      </c>
      <c r="F221" s="3">
        <v>374</v>
      </c>
      <c r="G221" s="10">
        <v>1185.58</v>
      </c>
      <c r="H221" s="12">
        <f>IFERROR(salesdata[[#This Row],[S-P1]]/salesdata[[#This Row],[Q-P1]],0)</f>
        <v>3.17</v>
      </c>
      <c r="I221" s="3">
        <v>970</v>
      </c>
      <c r="J221" s="10">
        <v>6149.8</v>
      </c>
      <c r="K221" s="12">
        <f>IFERROR(salesdata[[#This Row],[S-P2]]/salesdata[[#This Row],[Q-P2]],0)</f>
        <v>6.34</v>
      </c>
      <c r="L221" s="3">
        <v>511</v>
      </c>
      <c r="M221" s="10">
        <v>2769.62</v>
      </c>
      <c r="N221" s="12">
        <f>IFERROR(salesdata[[#This Row],[S-P3]]/salesdata[[#This Row],[Q-P3]],0)</f>
        <v>5.42</v>
      </c>
      <c r="O221" s="3">
        <v>1005</v>
      </c>
      <c r="P221" s="10">
        <v>7165.65</v>
      </c>
      <c r="Q221" s="12">
        <f>IFERROR(salesdata[[#This Row],[S-P4]]/salesdata[[#This Row],[Q-P4]],0)</f>
        <v>7.13</v>
      </c>
      <c r="R221" s="3">
        <v>2860</v>
      </c>
      <c r="S221" s="10">
        <v>17270.650000000001</v>
      </c>
      <c r="T221" s="1" t="str">
        <f>"Q"&amp;ROUNDUP(salesdata[[#This Row],[Month No.]]/3,0)</f>
        <v>Q4</v>
      </c>
      <c r="U221" s="1" t="str">
        <f>TEXT(salesdata[[#This Row],[Date]],"dddd")</f>
        <v>Saturday</v>
      </c>
      <c r="V221" s="12">
        <f>IFERROR(salesdata[[#This Row],[Total Revenue]]/salesdata[[#This Row],[Total Units Sold]],0)</f>
        <v>6.0386888111888117</v>
      </c>
      <c r="W221" s="1" t="str">
        <f>INDEX({"Product1","Product2","Product3","Product4"},MATCH(MAX(salesdata[[#This Row],[S-P1]],salesdata[[#This Row],[S-P2]],salesdata[[#This Row],[S-P3]],salesdata[[#This Row],[S-P4]]),CHOOSE({1,2,3,4},salesdata[[#This Row],[S-P1]],salesdata[[#This Row],[S-P2]],salesdata[[#This Row],[S-P3]],salesdata[[#This Row],[S-P4]]),0))</f>
        <v>Product4</v>
      </c>
      <c r="X221" s="1" t="str">
        <f>IF(salesdata[[#This Row],[Total Revenue]]&gt;=70000,"High",IF(salesdata[[#This Row],[Total Revenue]]&gt;=40000,"Medium","Low"))</f>
        <v>Low</v>
      </c>
      <c r="Y221" s="1" t="str">
        <f>IFERROR(IF(SUMIF(salesdata[Year],salesdata[[#This Row],[Year]],salesdata[Total Revenue])&gt;SUMIF(salesdata[Year],salesdata[[#This Row],[Year]]-1,salesdata[Total Revenue]),"Growth Year","Decline Year"),"")</f>
        <v>Growth Year</v>
      </c>
    </row>
    <row r="222" spans="1:25" x14ac:dyDescent="0.3">
      <c r="A222" s="1">
        <v>221</v>
      </c>
      <c r="B222" s="2">
        <v>40538</v>
      </c>
      <c r="C222" s="1">
        <v>2010</v>
      </c>
      <c r="D222" s="1" t="s">
        <v>25</v>
      </c>
      <c r="E222" s="1">
        <v>12</v>
      </c>
      <c r="F222" s="3">
        <v>3398</v>
      </c>
      <c r="G222" s="10">
        <v>10771.66</v>
      </c>
      <c r="H222" s="12">
        <f>IFERROR(salesdata[[#This Row],[S-P1]]/salesdata[[#This Row],[Q-P1]],0)</f>
        <v>3.17</v>
      </c>
      <c r="I222" s="3">
        <v>1524</v>
      </c>
      <c r="J222" s="10">
        <v>9662.16</v>
      </c>
      <c r="K222" s="12">
        <f>IFERROR(salesdata[[#This Row],[S-P2]]/salesdata[[#This Row],[Q-P2]],0)</f>
        <v>6.34</v>
      </c>
      <c r="L222" s="3">
        <v>5864</v>
      </c>
      <c r="M222" s="10">
        <v>31782.880000000001</v>
      </c>
      <c r="N222" s="12">
        <f>IFERROR(salesdata[[#This Row],[S-P3]]/salesdata[[#This Row],[Q-P3]],0)</f>
        <v>5.42</v>
      </c>
      <c r="O222" s="3">
        <v>725</v>
      </c>
      <c r="P222" s="10">
        <v>5169.25</v>
      </c>
      <c r="Q222" s="12">
        <f>IFERROR(salesdata[[#This Row],[S-P4]]/salesdata[[#This Row],[Q-P4]],0)</f>
        <v>7.13</v>
      </c>
      <c r="R222" s="3">
        <v>11511</v>
      </c>
      <c r="S222" s="10">
        <v>57385.95</v>
      </c>
      <c r="T222" s="1" t="str">
        <f>"Q"&amp;ROUNDUP(salesdata[[#This Row],[Month No.]]/3,0)</f>
        <v>Q4</v>
      </c>
      <c r="U222" s="1" t="str">
        <f>TEXT(salesdata[[#This Row],[Date]],"dddd")</f>
        <v>Sunday</v>
      </c>
      <c r="V222" s="12">
        <f>IFERROR(salesdata[[#This Row],[Total Revenue]]/salesdata[[#This Row],[Total Units Sold]],0)</f>
        <v>4.9853140474328903</v>
      </c>
      <c r="W222" s="1" t="str">
        <f>INDEX({"Product1","Product2","Product3","Product4"},MATCH(MAX(salesdata[[#This Row],[S-P1]],salesdata[[#This Row],[S-P2]],salesdata[[#This Row],[S-P3]],salesdata[[#This Row],[S-P4]]),CHOOSE({1,2,3,4},salesdata[[#This Row],[S-P1]],salesdata[[#This Row],[S-P2]],salesdata[[#This Row],[S-P3]],salesdata[[#This Row],[S-P4]]),0))</f>
        <v>Product3</v>
      </c>
      <c r="X222" s="1" t="str">
        <f>IF(salesdata[[#This Row],[Total Revenue]]&gt;=70000,"High",IF(salesdata[[#This Row],[Total Revenue]]&gt;=40000,"Medium","Low"))</f>
        <v>Medium</v>
      </c>
      <c r="Y222" s="1" t="str">
        <f>IFERROR(IF(SUMIF(salesdata[Year],salesdata[[#This Row],[Year]],salesdata[Total Revenue])&gt;SUMIF(salesdata[Year],salesdata[[#This Row],[Year]]-1,salesdata[Total Revenue]),"Growth Year","Decline Year"),"")</f>
        <v>Growth Year</v>
      </c>
    </row>
    <row r="223" spans="1:25" x14ac:dyDescent="0.3">
      <c r="A223" s="1">
        <v>222</v>
      </c>
      <c r="B223" s="2">
        <v>40539</v>
      </c>
      <c r="C223" s="1">
        <v>2010</v>
      </c>
      <c r="D223" s="1" t="s">
        <v>25</v>
      </c>
      <c r="E223" s="1">
        <v>12</v>
      </c>
      <c r="F223" s="3">
        <v>7935</v>
      </c>
      <c r="G223" s="10">
        <v>25153.95</v>
      </c>
      <c r="H223" s="12">
        <f>IFERROR(salesdata[[#This Row],[S-P1]]/salesdata[[#This Row],[Q-P1]],0)</f>
        <v>3.17</v>
      </c>
      <c r="I223" s="3">
        <v>1473</v>
      </c>
      <c r="J223" s="10">
        <v>9338.82</v>
      </c>
      <c r="K223" s="12">
        <f>IFERROR(salesdata[[#This Row],[S-P2]]/salesdata[[#This Row],[Q-P2]],0)</f>
        <v>6.34</v>
      </c>
      <c r="L223" s="3">
        <v>5052</v>
      </c>
      <c r="M223" s="10">
        <v>27381.84</v>
      </c>
      <c r="N223" s="12">
        <f>IFERROR(salesdata[[#This Row],[S-P3]]/salesdata[[#This Row],[Q-P3]],0)</f>
        <v>5.42</v>
      </c>
      <c r="O223" s="3">
        <v>1955</v>
      </c>
      <c r="P223" s="10">
        <v>13939.15</v>
      </c>
      <c r="Q223" s="12">
        <f>IFERROR(salesdata[[#This Row],[S-P4]]/salesdata[[#This Row],[Q-P4]],0)</f>
        <v>7.13</v>
      </c>
      <c r="R223" s="3">
        <v>16415</v>
      </c>
      <c r="S223" s="10">
        <v>75813.759999999995</v>
      </c>
      <c r="T223" s="1" t="str">
        <f>"Q"&amp;ROUNDUP(salesdata[[#This Row],[Month No.]]/3,0)</f>
        <v>Q4</v>
      </c>
      <c r="U223" s="1" t="str">
        <f>TEXT(salesdata[[#This Row],[Date]],"dddd")</f>
        <v>Monday</v>
      </c>
      <c r="V223" s="12">
        <f>IFERROR(salesdata[[#This Row],[Total Revenue]]/salesdata[[#This Row],[Total Units Sold]],0)</f>
        <v>4.6185659457812971</v>
      </c>
      <c r="W223" s="1" t="str">
        <f>INDEX({"Product1","Product2","Product3","Product4"},MATCH(MAX(salesdata[[#This Row],[S-P1]],salesdata[[#This Row],[S-P2]],salesdata[[#This Row],[S-P3]],salesdata[[#This Row],[S-P4]]),CHOOSE({1,2,3,4},salesdata[[#This Row],[S-P1]],salesdata[[#This Row],[S-P2]],salesdata[[#This Row],[S-P3]],salesdata[[#This Row],[S-P4]]),0))</f>
        <v>Product3</v>
      </c>
      <c r="X223" s="1" t="str">
        <f>IF(salesdata[[#This Row],[Total Revenue]]&gt;=70000,"High",IF(salesdata[[#This Row],[Total Revenue]]&gt;=40000,"Medium","Low"))</f>
        <v>High</v>
      </c>
      <c r="Y223" s="1" t="str">
        <f>IFERROR(IF(SUMIF(salesdata[Year],salesdata[[#This Row],[Year]],salesdata[Total Revenue])&gt;SUMIF(salesdata[Year],salesdata[[#This Row],[Year]]-1,salesdata[Total Revenue]),"Growth Year","Decline Year"),"")</f>
        <v>Growth Year</v>
      </c>
    </row>
    <row r="224" spans="1:25" x14ac:dyDescent="0.3">
      <c r="A224" s="1">
        <v>223</v>
      </c>
      <c r="B224" s="2">
        <v>40540</v>
      </c>
      <c r="C224" s="1">
        <v>2010</v>
      </c>
      <c r="D224" s="1" t="s">
        <v>25</v>
      </c>
      <c r="E224" s="1">
        <v>12</v>
      </c>
      <c r="F224" s="3">
        <v>2801</v>
      </c>
      <c r="G224" s="10">
        <v>8879.17</v>
      </c>
      <c r="H224" s="12">
        <f>IFERROR(salesdata[[#This Row],[S-P1]]/salesdata[[#This Row],[Q-P1]],0)</f>
        <v>3.17</v>
      </c>
      <c r="I224" s="3">
        <v>1773</v>
      </c>
      <c r="J224" s="10">
        <v>11240.82</v>
      </c>
      <c r="K224" s="12">
        <f>IFERROR(salesdata[[#This Row],[S-P2]]/salesdata[[#This Row],[Q-P2]],0)</f>
        <v>6.34</v>
      </c>
      <c r="L224" s="3">
        <v>2744</v>
      </c>
      <c r="M224" s="10">
        <v>14872.48</v>
      </c>
      <c r="N224" s="12">
        <f>IFERROR(salesdata[[#This Row],[S-P3]]/salesdata[[#This Row],[Q-P3]],0)</f>
        <v>5.42</v>
      </c>
      <c r="O224" s="3">
        <v>1810</v>
      </c>
      <c r="P224" s="10">
        <v>12905.3</v>
      </c>
      <c r="Q224" s="12">
        <f>IFERROR(salesdata[[#This Row],[S-P4]]/salesdata[[#This Row],[Q-P4]],0)</f>
        <v>7.13</v>
      </c>
      <c r="R224" s="3">
        <v>9128</v>
      </c>
      <c r="S224" s="10">
        <v>47897.77</v>
      </c>
      <c r="T224" s="1" t="str">
        <f>"Q"&amp;ROUNDUP(salesdata[[#This Row],[Month No.]]/3,0)</f>
        <v>Q4</v>
      </c>
      <c r="U224" s="1" t="str">
        <f>TEXT(salesdata[[#This Row],[Date]],"dddd")</f>
        <v>Tuesday</v>
      </c>
      <c r="V224" s="12">
        <f>IFERROR(salesdata[[#This Row],[Total Revenue]]/salesdata[[#This Row],[Total Units Sold]],0)</f>
        <v>5.2473455302366343</v>
      </c>
      <c r="W224" s="1" t="str">
        <f>INDEX({"Product1","Product2","Product3","Product4"},MATCH(MAX(salesdata[[#This Row],[S-P1]],salesdata[[#This Row],[S-P2]],salesdata[[#This Row],[S-P3]],salesdata[[#This Row],[S-P4]]),CHOOSE({1,2,3,4},salesdata[[#This Row],[S-P1]],salesdata[[#This Row],[S-P2]],salesdata[[#This Row],[S-P3]],salesdata[[#This Row],[S-P4]]),0))</f>
        <v>Product3</v>
      </c>
      <c r="X224" s="1" t="str">
        <f>IF(salesdata[[#This Row],[Total Revenue]]&gt;=70000,"High",IF(salesdata[[#This Row],[Total Revenue]]&gt;=40000,"Medium","Low"))</f>
        <v>Medium</v>
      </c>
      <c r="Y224" s="1" t="str">
        <f>IFERROR(IF(SUMIF(salesdata[Year],salesdata[[#This Row],[Year]],salesdata[Total Revenue])&gt;SUMIF(salesdata[Year],salesdata[[#This Row],[Year]]-1,salesdata[Total Revenue]),"Growth Year","Decline Year"),"")</f>
        <v>Growth Year</v>
      </c>
    </row>
    <row r="225" spans="1:25" x14ac:dyDescent="0.3">
      <c r="A225" s="1">
        <v>224</v>
      </c>
      <c r="B225" s="2">
        <v>40541</v>
      </c>
      <c r="C225" s="1">
        <v>2010</v>
      </c>
      <c r="D225" s="1" t="s">
        <v>25</v>
      </c>
      <c r="E225" s="1">
        <v>12</v>
      </c>
      <c r="F225" s="3">
        <v>6443</v>
      </c>
      <c r="G225" s="10">
        <v>20424.310000000001</v>
      </c>
      <c r="H225" s="12">
        <f>IFERROR(salesdata[[#This Row],[S-P1]]/salesdata[[#This Row],[Q-P1]],0)</f>
        <v>3.1700000000000004</v>
      </c>
      <c r="I225" s="3">
        <v>1773</v>
      </c>
      <c r="J225" s="10">
        <v>11240.82</v>
      </c>
      <c r="K225" s="12">
        <f>IFERROR(salesdata[[#This Row],[S-P2]]/salesdata[[#This Row],[Q-P2]],0)</f>
        <v>6.34</v>
      </c>
      <c r="L225" s="3">
        <v>3781</v>
      </c>
      <c r="M225" s="10">
        <v>20493.02</v>
      </c>
      <c r="N225" s="12">
        <f>IFERROR(salesdata[[#This Row],[S-P3]]/salesdata[[#This Row],[Q-P3]],0)</f>
        <v>5.42</v>
      </c>
      <c r="O225" s="3">
        <v>942</v>
      </c>
      <c r="P225" s="10">
        <v>6716.46</v>
      </c>
      <c r="Q225" s="12">
        <f>IFERROR(salesdata[[#This Row],[S-P4]]/salesdata[[#This Row],[Q-P4]],0)</f>
        <v>7.13</v>
      </c>
      <c r="R225" s="3">
        <v>12939</v>
      </c>
      <c r="S225" s="10">
        <v>58874.61</v>
      </c>
      <c r="T225" s="1" t="str">
        <f>"Q"&amp;ROUNDUP(salesdata[[#This Row],[Month No.]]/3,0)</f>
        <v>Q4</v>
      </c>
      <c r="U225" s="1" t="str">
        <f>TEXT(salesdata[[#This Row],[Date]],"dddd")</f>
        <v>Wednesday</v>
      </c>
      <c r="V225" s="12">
        <f>IFERROR(salesdata[[#This Row],[Total Revenue]]/salesdata[[#This Row],[Total Units Sold]],0)</f>
        <v>4.5501669371667051</v>
      </c>
      <c r="W225" s="1" t="str">
        <f>INDEX({"Product1","Product2","Product3","Product4"},MATCH(MAX(salesdata[[#This Row],[S-P1]],salesdata[[#This Row],[S-P2]],salesdata[[#This Row],[S-P3]],salesdata[[#This Row],[S-P4]]),CHOOSE({1,2,3,4},salesdata[[#This Row],[S-P1]],salesdata[[#This Row],[S-P2]],salesdata[[#This Row],[S-P3]],salesdata[[#This Row],[S-P4]]),0))</f>
        <v>Product3</v>
      </c>
      <c r="X225" s="1" t="str">
        <f>IF(salesdata[[#This Row],[Total Revenue]]&gt;=70000,"High",IF(salesdata[[#This Row],[Total Revenue]]&gt;=40000,"Medium","Low"))</f>
        <v>Medium</v>
      </c>
      <c r="Y225" s="1" t="str">
        <f>IFERROR(IF(SUMIF(salesdata[Year],salesdata[[#This Row],[Year]],salesdata[Total Revenue])&gt;SUMIF(salesdata[Year],salesdata[[#This Row],[Year]]-1,salesdata[Total Revenue]),"Growth Year","Decline Year"),"")</f>
        <v>Growth Year</v>
      </c>
    </row>
    <row r="226" spans="1:25" x14ac:dyDescent="0.3">
      <c r="A226" s="1">
        <v>225</v>
      </c>
      <c r="B226" s="2">
        <v>40542</v>
      </c>
      <c r="C226" s="1">
        <v>2010</v>
      </c>
      <c r="D226" s="1" t="s">
        <v>25</v>
      </c>
      <c r="E226" s="1">
        <v>12</v>
      </c>
      <c r="F226" s="3">
        <v>6216</v>
      </c>
      <c r="G226" s="10">
        <v>19704.72</v>
      </c>
      <c r="H226" s="12">
        <f>IFERROR(salesdata[[#This Row],[S-P1]]/salesdata[[#This Row],[Q-P1]],0)</f>
        <v>3.1700000000000004</v>
      </c>
      <c r="I226" s="3">
        <v>3519</v>
      </c>
      <c r="J226" s="10">
        <v>22310.46</v>
      </c>
      <c r="K226" s="12">
        <f>IFERROR(salesdata[[#This Row],[S-P2]]/salesdata[[#This Row],[Q-P2]],0)</f>
        <v>6.34</v>
      </c>
      <c r="L226" s="3">
        <v>5529</v>
      </c>
      <c r="M226" s="10">
        <v>29967.18</v>
      </c>
      <c r="N226" s="12">
        <f>IFERROR(salesdata[[#This Row],[S-P3]]/salesdata[[#This Row],[Q-P3]],0)</f>
        <v>5.42</v>
      </c>
      <c r="O226" s="3">
        <v>1807</v>
      </c>
      <c r="P226" s="10">
        <v>12883.91</v>
      </c>
      <c r="Q226" s="12">
        <f>IFERROR(salesdata[[#This Row],[S-P4]]/salesdata[[#This Row],[Q-P4]],0)</f>
        <v>7.13</v>
      </c>
      <c r="R226" s="3">
        <v>17071</v>
      </c>
      <c r="S226" s="10">
        <v>84866.27</v>
      </c>
      <c r="T226" s="1" t="str">
        <f>"Q"&amp;ROUNDUP(salesdata[[#This Row],[Month No.]]/3,0)</f>
        <v>Q4</v>
      </c>
      <c r="U226" s="1" t="str">
        <f>TEXT(salesdata[[#This Row],[Date]],"dddd")</f>
        <v>Thursday</v>
      </c>
      <c r="V226" s="12">
        <f>IFERROR(salesdata[[#This Row],[Total Revenue]]/salesdata[[#This Row],[Total Units Sold]],0)</f>
        <v>4.9713707457090974</v>
      </c>
      <c r="W226" s="1" t="str">
        <f>INDEX({"Product1","Product2","Product3","Product4"},MATCH(MAX(salesdata[[#This Row],[S-P1]],salesdata[[#This Row],[S-P2]],salesdata[[#This Row],[S-P3]],salesdata[[#This Row],[S-P4]]),CHOOSE({1,2,3,4},salesdata[[#This Row],[S-P1]],salesdata[[#This Row],[S-P2]],salesdata[[#This Row],[S-P3]],salesdata[[#This Row],[S-P4]]),0))</f>
        <v>Product3</v>
      </c>
      <c r="X226" s="1" t="str">
        <f>IF(salesdata[[#This Row],[Total Revenue]]&gt;=70000,"High",IF(salesdata[[#This Row],[Total Revenue]]&gt;=40000,"Medium","Low"))</f>
        <v>High</v>
      </c>
      <c r="Y226" s="1" t="str">
        <f>IFERROR(IF(SUMIF(salesdata[Year],salesdata[[#This Row],[Year]],salesdata[Total Revenue])&gt;SUMIF(salesdata[Year],salesdata[[#This Row],[Year]]-1,salesdata[Total Revenue]),"Growth Year","Decline Year"),"")</f>
        <v>Growth Year</v>
      </c>
    </row>
    <row r="227" spans="1:25" x14ac:dyDescent="0.3">
      <c r="A227" s="1">
        <v>226</v>
      </c>
      <c r="B227" s="2">
        <v>40544</v>
      </c>
      <c r="C227" s="1">
        <v>2011</v>
      </c>
      <c r="D227" s="1" t="s">
        <v>26</v>
      </c>
      <c r="E227" s="1">
        <v>1</v>
      </c>
      <c r="F227" s="3">
        <v>281</v>
      </c>
      <c r="G227" s="10">
        <v>890.77</v>
      </c>
      <c r="H227" s="12">
        <f>IFERROR(salesdata[[#This Row],[S-P1]]/salesdata[[#This Row],[Q-P1]],0)</f>
        <v>3.17</v>
      </c>
      <c r="I227" s="3">
        <v>3956</v>
      </c>
      <c r="J227" s="10">
        <v>25081.040000000001</v>
      </c>
      <c r="K227" s="12">
        <f>IFERROR(salesdata[[#This Row],[S-P2]]/salesdata[[#This Row],[Q-P2]],0)</f>
        <v>6.34</v>
      </c>
      <c r="L227" s="3">
        <v>4186</v>
      </c>
      <c r="M227" s="10">
        <v>22688.12</v>
      </c>
      <c r="N227" s="12">
        <f>IFERROR(salesdata[[#This Row],[S-P3]]/salesdata[[#This Row],[Q-P3]],0)</f>
        <v>5.42</v>
      </c>
      <c r="O227" s="3">
        <v>1537</v>
      </c>
      <c r="P227" s="10">
        <v>10958.81</v>
      </c>
      <c r="Q227" s="12">
        <f>IFERROR(salesdata[[#This Row],[S-P4]]/salesdata[[#This Row],[Q-P4]],0)</f>
        <v>7.13</v>
      </c>
      <c r="R227" s="3">
        <v>9960</v>
      </c>
      <c r="S227" s="10">
        <v>59618.74</v>
      </c>
      <c r="T227" s="1" t="str">
        <f>"Q"&amp;ROUNDUP(salesdata[[#This Row],[Month No.]]/3,0)</f>
        <v>Q1</v>
      </c>
      <c r="U227" s="1" t="str">
        <f>TEXT(salesdata[[#This Row],[Date]],"dddd")</f>
        <v>Saturday</v>
      </c>
      <c r="V227" s="12">
        <f>IFERROR(salesdata[[#This Row],[Total Revenue]]/salesdata[[#This Row],[Total Units Sold]],0)</f>
        <v>5.9858172690763052</v>
      </c>
      <c r="W227" s="1" t="str">
        <f>INDEX({"Product1","Product2","Product3","Product4"},MATCH(MAX(salesdata[[#This Row],[S-P1]],salesdata[[#This Row],[S-P2]],salesdata[[#This Row],[S-P3]],salesdata[[#This Row],[S-P4]]),CHOOSE({1,2,3,4},salesdata[[#This Row],[S-P1]],salesdata[[#This Row],[S-P2]],salesdata[[#This Row],[S-P3]],salesdata[[#This Row],[S-P4]]),0))</f>
        <v>Product2</v>
      </c>
      <c r="X227" s="1" t="str">
        <f>IF(salesdata[[#This Row],[Total Revenue]]&gt;=70000,"High",IF(salesdata[[#This Row],[Total Revenue]]&gt;=40000,"Medium","Low"))</f>
        <v>Medium</v>
      </c>
      <c r="Y227" s="1" t="str">
        <f>IFERROR(IF(SUMIF(salesdata[Year],salesdata[[#This Row],[Year]],salesdata[Total Revenue])&gt;SUMIF(salesdata[Year],salesdata[[#This Row],[Year]]-1,salesdata[Total Revenue]),"Growth Year","Decline Year"),"")</f>
        <v>Growth Year</v>
      </c>
    </row>
    <row r="228" spans="1:25" x14ac:dyDescent="0.3">
      <c r="A228" s="1">
        <v>227</v>
      </c>
      <c r="B228" s="2">
        <v>40545</v>
      </c>
      <c r="C228" s="1">
        <v>2011</v>
      </c>
      <c r="D228" s="1" t="s">
        <v>26</v>
      </c>
      <c r="E228" s="1">
        <v>1</v>
      </c>
      <c r="F228" s="3">
        <v>7665</v>
      </c>
      <c r="G228" s="10">
        <v>24298.05</v>
      </c>
      <c r="H228" s="12">
        <f>IFERROR(salesdata[[#This Row],[S-P1]]/salesdata[[#This Row],[Q-P1]],0)</f>
        <v>3.17</v>
      </c>
      <c r="I228" s="3">
        <v>1350</v>
      </c>
      <c r="J228" s="10">
        <v>8559</v>
      </c>
      <c r="K228" s="12">
        <f>IFERROR(salesdata[[#This Row],[S-P2]]/salesdata[[#This Row],[Q-P2]],0)</f>
        <v>6.34</v>
      </c>
      <c r="L228" s="3">
        <v>4266</v>
      </c>
      <c r="M228" s="10">
        <v>23121.72</v>
      </c>
      <c r="N228" s="12">
        <f>IFERROR(salesdata[[#This Row],[S-P3]]/salesdata[[#This Row],[Q-P3]],0)</f>
        <v>5.42</v>
      </c>
      <c r="O228" s="3">
        <v>1789</v>
      </c>
      <c r="P228" s="10">
        <v>12755.57</v>
      </c>
      <c r="Q228" s="12">
        <f>IFERROR(salesdata[[#This Row],[S-P4]]/salesdata[[#This Row],[Q-P4]],0)</f>
        <v>7.13</v>
      </c>
      <c r="R228" s="3">
        <v>15070</v>
      </c>
      <c r="S228" s="10">
        <v>68734.34</v>
      </c>
      <c r="T228" s="1" t="str">
        <f>"Q"&amp;ROUNDUP(salesdata[[#This Row],[Month No.]]/3,0)</f>
        <v>Q1</v>
      </c>
      <c r="U228" s="1" t="str">
        <f>TEXT(salesdata[[#This Row],[Date]],"dddd")</f>
        <v>Sunday</v>
      </c>
      <c r="V228" s="12">
        <f>IFERROR(salesdata[[#This Row],[Total Revenue]]/salesdata[[#This Row],[Total Units Sold]],0)</f>
        <v>4.5610046449900459</v>
      </c>
      <c r="W228" s="1" t="str">
        <f>INDEX({"Product1","Product2","Product3","Product4"},MATCH(MAX(salesdata[[#This Row],[S-P1]],salesdata[[#This Row],[S-P2]],salesdata[[#This Row],[S-P3]],salesdata[[#This Row],[S-P4]]),CHOOSE({1,2,3,4},salesdata[[#This Row],[S-P1]],salesdata[[#This Row],[S-P2]],salesdata[[#This Row],[S-P3]],salesdata[[#This Row],[S-P4]]),0))</f>
        <v>Product1</v>
      </c>
      <c r="X228" s="1" t="str">
        <f>IF(salesdata[[#This Row],[Total Revenue]]&gt;=70000,"High",IF(salesdata[[#This Row],[Total Revenue]]&gt;=40000,"Medium","Low"))</f>
        <v>Medium</v>
      </c>
      <c r="Y228" s="1" t="str">
        <f>IFERROR(IF(SUMIF(salesdata[Year],salesdata[[#This Row],[Year]],salesdata[Total Revenue])&gt;SUMIF(salesdata[Year],salesdata[[#This Row],[Year]]-1,salesdata[Total Revenue]),"Growth Year","Decline Year"),"")</f>
        <v>Growth Year</v>
      </c>
    </row>
    <row r="229" spans="1:25" x14ac:dyDescent="0.3">
      <c r="A229" s="1">
        <v>228</v>
      </c>
      <c r="B229" s="2">
        <v>40546</v>
      </c>
      <c r="C229" s="1">
        <v>2011</v>
      </c>
      <c r="D229" s="1" t="s">
        <v>26</v>
      </c>
      <c r="E229" s="1">
        <v>1</v>
      </c>
      <c r="F229" s="3">
        <v>937</v>
      </c>
      <c r="G229" s="10">
        <v>2970.29</v>
      </c>
      <c r="H229" s="12">
        <f>IFERROR(salesdata[[#This Row],[S-P1]]/salesdata[[#This Row],[Q-P1]],0)</f>
        <v>3.17</v>
      </c>
      <c r="I229" s="3">
        <v>3758</v>
      </c>
      <c r="J229" s="10">
        <v>23825.72</v>
      </c>
      <c r="K229" s="12">
        <f>IFERROR(salesdata[[#This Row],[S-P2]]/salesdata[[#This Row],[Q-P2]],0)</f>
        <v>6.3400000000000007</v>
      </c>
      <c r="L229" s="3">
        <v>4311</v>
      </c>
      <c r="M229" s="10">
        <v>23365.62</v>
      </c>
      <c r="N229" s="12">
        <f>IFERROR(salesdata[[#This Row],[S-P3]]/salesdata[[#This Row],[Q-P3]],0)</f>
        <v>5.42</v>
      </c>
      <c r="O229" s="3">
        <v>314</v>
      </c>
      <c r="P229" s="10">
        <v>2238.8200000000002</v>
      </c>
      <c r="Q229" s="12">
        <f>IFERROR(salesdata[[#This Row],[S-P4]]/salesdata[[#This Row],[Q-P4]],0)</f>
        <v>7.1300000000000008</v>
      </c>
      <c r="R229" s="3">
        <v>9320</v>
      </c>
      <c r="S229" s="10">
        <v>52400.45</v>
      </c>
      <c r="T229" s="1" t="str">
        <f>"Q"&amp;ROUNDUP(salesdata[[#This Row],[Month No.]]/3,0)</f>
        <v>Q1</v>
      </c>
      <c r="U229" s="1" t="str">
        <f>TEXT(salesdata[[#This Row],[Date]],"dddd")</f>
        <v>Monday</v>
      </c>
      <c r="V229" s="12">
        <f>IFERROR(salesdata[[#This Row],[Total Revenue]]/salesdata[[#This Row],[Total Units Sold]],0)</f>
        <v>5.622365879828326</v>
      </c>
      <c r="W229" s="1" t="str">
        <f>INDEX({"Product1","Product2","Product3","Product4"},MATCH(MAX(salesdata[[#This Row],[S-P1]],salesdata[[#This Row],[S-P2]],salesdata[[#This Row],[S-P3]],salesdata[[#This Row],[S-P4]]),CHOOSE({1,2,3,4},salesdata[[#This Row],[S-P1]],salesdata[[#This Row],[S-P2]],salesdata[[#This Row],[S-P3]],salesdata[[#This Row],[S-P4]]),0))</f>
        <v>Product2</v>
      </c>
      <c r="X229" s="1" t="str">
        <f>IF(salesdata[[#This Row],[Total Revenue]]&gt;=70000,"High",IF(salesdata[[#This Row],[Total Revenue]]&gt;=40000,"Medium","Low"))</f>
        <v>Medium</v>
      </c>
      <c r="Y229" s="1" t="str">
        <f>IFERROR(IF(SUMIF(salesdata[Year],salesdata[[#This Row],[Year]],salesdata[Total Revenue])&gt;SUMIF(salesdata[Year],salesdata[[#This Row],[Year]]-1,salesdata[Total Revenue]),"Growth Year","Decline Year"),"")</f>
        <v>Growth Year</v>
      </c>
    </row>
    <row r="230" spans="1:25" x14ac:dyDescent="0.3">
      <c r="A230" s="1">
        <v>229</v>
      </c>
      <c r="B230" s="2">
        <v>40547</v>
      </c>
      <c r="C230" s="1">
        <v>2011</v>
      </c>
      <c r="D230" s="1" t="s">
        <v>26</v>
      </c>
      <c r="E230" s="1">
        <v>1</v>
      </c>
      <c r="F230" s="3">
        <v>6378</v>
      </c>
      <c r="G230" s="10">
        <v>20218.259999999998</v>
      </c>
      <c r="H230" s="12">
        <f>IFERROR(salesdata[[#This Row],[S-P1]]/salesdata[[#This Row],[Q-P1]],0)</f>
        <v>3.17</v>
      </c>
      <c r="I230" s="3">
        <v>968</v>
      </c>
      <c r="J230" s="10">
        <v>6137.12</v>
      </c>
      <c r="K230" s="12">
        <f>IFERROR(salesdata[[#This Row],[S-P2]]/salesdata[[#This Row],[Q-P2]],0)</f>
        <v>6.34</v>
      </c>
      <c r="L230" s="3">
        <v>4530</v>
      </c>
      <c r="M230" s="10">
        <v>24552.6</v>
      </c>
      <c r="N230" s="12">
        <f>IFERROR(salesdata[[#This Row],[S-P3]]/salesdata[[#This Row],[Q-P3]],0)</f>
        <v>5.42</v>
      </c>
      <c r="O230" s="3">
        <v>995</v>
      </c>
      <c r="P230" s="10">
        <v>7094.35</v>
      </c>
      <c r="Q230" s="12">
        <f>IFERROR(salesdata[[#This Row],[S-P4]]/salesdata[[#This Row],[Q-P4]],0)</f>
        <v>7.1300000000000008</v>
      </c>
      <c r="R230" s="3">
        <v>12871</v>
      </c>
      <c r="S230" s="10">
        <v>58002.33</v>
      </c>
      <c r="T230" s="1" t="str">
        <f>"Q"&amp;ROUNDUP(salesdata[[#This Row],[Month No.]]/3,0)</f>
        <v>Q1</v>
      </c>
      <c r="U230" s="1" t="str">
        <f>TEXT(salesdata[[#This Row],[Date]],"dddd")</f>
        <v>Tuesday</v>
      </c>
      <c r="V230" s="12">
        <f>IFERROR(salesdata[[#This Row],[Total Revenue]]/salesdata[[#This Row],[Total Units Sold]],0)</f>
        <v>4.5064353974050189</v>
      </c>
      <c r="W230" s="1" t="str">
        <f>INDEX({"Product1","Product2","Product3","Product4"},MATCH(MAX(salesdata[[#This Row],[S-P1]],salesdata[[#This Row],[S-P2]],salesdata[[#This Row],[S-P3]],salesdata[[#This Row],[S-P4]]),CHOOSE({1,2,3,4},salesdata[[#This Row],[S-P1]],salesdata[[#This Row],[S-P2]],salesdata[[#This Row],[S-P3]],salesdata[[#This Row],[S-P4]]),0))</f>
        <v>Product3</v>
      </c>
      <c r="X230" s="1" t="str">
        <f>IF(salesdata[[#This Row],[Total Revenue]]&gt;=70000,"High",IF(salesdata[[#This Row],[Total Revenue]]&gt;=40000,"Medium","Low"))</f>
        <v>Medium</v>
      </c>
      <c r="Y230" s="1" t="str">
        <f>IFERROR(IF(SUMIF(salesdata[Year],salesdata[[#This Row],[Year]],salesdata[Total Revenue])&gt;SUMIF(salesdata[Year],salesdata[[#This Row],[Year]]-1,salesdata[Total Revenue]),"Growth Year","Decline Year"),"")</f>
        <v>Growth Year</v>
      </c>
    </row>
    <row r="231" spans="1:25" x14ac:dyDescent="0.3">
      <c r="A231" s="1">
        <v>230</v>
      </c>
      <c r="B231" s="2">
        <v>40548</v>
      </c>
      <c r="C231" s="1">
        <v>2011</v>
      </c>
      <c r="D231" s="1" t="s">
        <v>26</v>
      </c>
      <c r="E231" s="1">
        <v>1</v>
      </c>
      <c r="F231" s="3">
        <v>731</v>
      </c>
      <c r="G231" s="10">
        <v>2317.27</v>
      </c>
      <c r="H231" s="12">
        <f>IFERROR(salesdata[[#This Row],[S-P1]]/salesdata[[#This Row],[Q-P1]],0)</f>
        <v>3.17</v>
      </c>
      <c r="I231" s="3">
        <v>2174</v>
      </c>
      <c r="J231" s="10">
        <v>13783.16</v>
      </c>
      <c r="K231" s="12">
        <f>IFERROR(salesdata[[#This Row],[S-P2]]/salesdata[[#This Row],[Q-P2]],0)</f>
        <v>6.34</v>
      </c>
      <c r="L231" s="3">
        <v>5908</v>
      </c>
      <c r="M231" s="10">
        <v>32021.360000000001</v>
      </c>
      <c r="N231" s="12">
        <f>IFERROR(salesdata[[#This Row],[S-P3]]/salesdata[[#This Row],[Q-P3]],0)</f>
        <v>5.42</v>
      </c>
      <c r="O231" s="3">
        <v>1505</v>
      </c>
      <c r="P231" s="10">
        <v>10730.65</v>
      </c>
      <c r="Q231" s="12">
        <f>IFERROR(salesdata[[#This Row],[S-P4]]/salesdata[[#This Row],[Q-P4]],0)</f>
        <v>7.13</v>
      </c>
      <c r="R231" s="3">
        <v>10318</v>
      </c>
      <c r="S231" s="10">
        <v>58852.44</v>
      </c>
      <c r="T231" s="1" t="str">
        <f>"Q"&amp;ROUNDUP(salesdata[[#This Row],[Month No.]]/3,0)</f>
        <v>Q1</v>
      </c>
      <c r="U231" s="1" t="str">
        <f>TEXT(salesdata[[#This Row],[Date]],"dddd")</f>
        <v>Wednesday</v>
      </c>
      <c r="V231" s="12">
        <f>IFERROR(salesdata[[#This Row],[Total Revenue]]/salesdata[[#This Row],[Total Units Sold]],0)</f>
        <v>5.7038612134134521</v>
      </c>
      <c r="W231" s="1" t="str">
        <f>INDEX({"Product1","Product2","Product3","Product4"},MATCH(MAX(salesdata[[#This Row],[S-P1]],salesdata[[#This Row],[S-P2]],salesdata[[#This Row],[S-P3]],salesdata[[#This Row],[S-P4]]),CHOOSE({1,2,3,4},salesdata[[#This Row],[S-P1]],salesdata[[#This Row],[S-P2]],salesdata[[#This Row],[S-P3]],salesdata[[#This Row],[S-P4]]),0))</f>
        <v>Product3</v>
      </c>
      <c r="X231" s="1" t="str">
        <f>IF(salesdata[[#This Row],[Total Revenue]]&gt;=70000,"High",IF(salesdata[[#This Row],[Total Revenue]]&gt;=40000,"Medium","Low"))</f>
        <v>Medium</v>
      </c>
      <c r="Y231" s="1" t="str">
        <f>IFERROR(IF(SUMIF(salesdata[Year],salesdata[[#This Row],[Year]],salesdata[Total Revenue])&gt;SUMIF(salesdata[Year],salesdata[[#This Row],[Year]]-1,salesdata[Total Revenue]),"Growth Year","Decline Year"),"")</f>
        <v>Growth Year</v>
      </c>
    </row>
    <row r="232" spans="1:25" x14ac:dyDescent="0.3">
      <c r="A232" s="1">
        <v>231</v>
      </c>
      <c r="B232" s="2">
        <v>40549</v>
      </c>
      <c r="C232" s="1">
        <v>2011</v>
      </c>
      <c r="D232" s="1" t="s">
        <v>26</v>
      </c>
      <c r="E232" s="1">
        <v>1</v>
      </c>
      <c r="F232" s="3">
        <v>2032</v>
      </c>
      <c r="G232" s="10">
        <v>6441.44</v>
      </c>
      <c r="H232" s="12">
        <f>IFERROR(salesdata[[#This Row],[S-P1]]/salesdata[[#This Row],[Q-P1]],0)</f>
        <v>3.17</v>
      </c>
      <c r="I232" s="3">
        <v>3556</v>
      </c>
      <c r="J232" s="10">
        <v>22545.040000000001</v>
      </c>
      <c r="K232" s="12">
        <f>IFERROR(salesdata[[#This Row],[S-P2]]/salesdata[[#This Row],[Q-P2]],0)</f>
        <v>6.34</v>
      </c>
      <c r="L232" s="3">
        <v>349</v>
      </c>
      <c r="M232" s="10">
        <v>1891.58</v>
      </c>
      <c r="N232" s="12">
        <f>IFERROR(salesdata[[#This Row],[S-P3]]/salesdata[[#This Row],[Q-P3]],0)</f>
        <v>5.42</v>
      </c>
      <c r="O232" s="3">
        <v>815</v>
      </c>
      <c r="P232" s="10">
        <v>5810.95</v>
      </c>
      <c r="Q232" s="12">
        <f>IFERROR(salesdata[[#This Row],[S-P4]]/salesdata[[#This Row],[Q-P4]],0)</f>
        <v>7.13</v>
      </c>
      <c r="R232" s="3">
        <v>6752</v>
      </c>
      <c r="S232" s="10">
        <v>36689.01</v>
      </c>
      <c r="T232" s="1" t="str">
        <f>"Q"&amp;ROUNDUP(salesdata[[#This Row],[Month No.]]/3,0)</f>
        <v>Q1</v>
      </c>
      <c r="U232" s="1" t="str">
        <f>TEXT(salesdata[[#This Row],[Date]],"dddd")</f>
        <v>Thursday</v>
      </c>
      <c r="V232" s="12">
        <f>IFERROR(salesdata[[#This Row],[Total Revenue]]/salesdata[[#This Row],[Total Units Sold]],0)</f>
        <v>5.4337988744075831</v>
      </c>
      <c r="W232" s="1" t="str">
        <f>INDEX({"Product1","Product2","Product3","Product4"},MATCH(MAX(salesdata[[#This Row],[S-P1]],salesdata[[#This Row],[S-P2]],salesdata[[#This Row],[S-P3]],salesdata[[#This Row],[S-P4]]),CHOOSE({1,2,3,4},salesdata[[#This Row],[S-P1]],salesdata[[#This Row],[S-P2]],salesdata[[#This Row],[S-P3]],salesdata[[#This Row],[S-P4]]),0))</f>
        <v>Product2</v>
      </c>
      <c r="X232" s="1" t="str">
        <f>IF(salesdata[[#This Row],[Total Revenue]]&gt;=70000,"High",IF(salesdata[[#This Row],[Total Revenue]]&gt;=40000,"Medium","Low"))</f>
        <v>Low</v>
      </c>
      <c r="Y232" s="1" t="str">
        <f>IFERROR(IF(SUMIF(salesdata[Year],salesdata[[#This Row],[Year]],salesdata[Total Revenue])&gt;SUMIF(salesdata[Year],salesdata[[#This Row],[Year]]-1,salesdata[Total Revenue]),"Growth Year","Decline Year"),"")</f>
        <v>Growth Year</v>
      </c>
    </row>
    <row r="233" spans="1:25" x14ac:dyDescent="0.3">
      <c r="A233" s="1">
        <v>232</v>
      </c>
      <c r="B233" s="2">
        <v>40550</v>
      </c>
      <c r="C233" s="1">
        <v>2011</v>
      </c>
      <c r="D233" s="1" t="s">
        <v>26</v>
      </c>
      <c r="E233" s="1">
        <v>1</v>
      </c>
      <c r="F233" s="3">
        <v>1514</v>
      </c>
      <c r="G233" s="10">
        <v>4799.38</v>
      </c>
      <c r="H233" s="12">
        <f>IFERROR(salesdata[[#This Row],[S-P1]]/salesdata[[#This Row],[Q-P1]],0)</f>
        <v>3.17</v>
      </c>
      <c r="I233" s="3">
        <v>3321</v>
      </c>
      <c r="J233" s="10">
        <v>21055.14</v>
      </c>
      <c r="K233" s="12">
        <f>IFERROR(salesdata[[#This Row],[S-P2]]/salesdata[[#This Row],[Q-P2]],0)</f>
        <v>6.34</v>
      </c>
      <c r="L233" s="3">
        <v>5699</v>
      </c>
      <c r="M233" s="10">
        <v>30888.58</v>
      </c>
      <c r="N233" s="12">
        <f>IFERROR(salesdata[[#This Row],[S-P3]]/salesdata[[#This Row],[Q-P3]],0)</f>
        <v>5.42</v>
      </c>
      <c r="O233" s="3">
        <v>1371</v>
      </c>
      <c r="P233" s="10">
        <v>9775.23</v>
      </c>
      <c r="Q233" s="12">
        <f>IFERROR(salesdata[[#This Row],[S-P4]]/salesdata[[#This Row],[Q-P4]],0)</f>
        <v>7.13</v>
      </c>
      <c r="R233" s="3">
        <v>11905</v>
      </c>
      <c r="S233" s="10">
        <v>66518.33</v>
      </c>
      <c r="T233" s="1" t="str">
        <f>"Q"&amp;ROUNDUP(salesdata[[#This Row],[Month No.]]/3,0)</f>
        <v>Q1</v>
      </c>
      <c r="U233" s="1" t="str">
        <f>TEXT(salesdata[[#This Row],[Date]],"dddd")</f>
        <v>Friday</v>
      </c>
      <c r="V233" s="12">
        <f>IFERROR(salesdata[[#This Row],[Total Revenue]]/salesdata[[#This Row],[Total Units Sold]],0)</f>
        <v>5.5874279714405715</v>
      </c>
      <c r="W233" s="1" t="str">
        <f>INDEX({"Product1","Product2","Product3","Product4"},MATCH(MAX(salesdata[[#This Row],[S-P1]],salesdata[[#This Row],[S-P2]],salesdata[[#This Row],[S-P3]],salesdata[[#This Row],[S-P4]]),CHOOSE({1,2,3,4},salesdata[[#This Row],[S-P1]],salesdata[[#This Row],[S-P2]],salesdata[[#This Row],[S-P3]],salesdata[[#This Row],[S-P4]]),0))</f>
        <v>Product3</v>
      </c>
      <c r="X233" s="1" t="str">
        <f>IF(salesdata[[#This Row],[Total Revenue]]&gt;=70000,"High",IF(salesdata[[#This Row],[Total Revenue]]&gt;=40000,"Medium","Low"))</f>
        <v>Medium</v>
      </c>
      <c r="Y233" s="1" t="str">
        <f>IFERROR(IF(SUMIF(salesdata[Year],salesdata[[#This Row],[Year]],salesdata[Total Revenue])&gt;SUMIF(salesdata[Year],salesdata[[#This Row],[Year]]-1,salesdata[Total Revenue]),"Growth Year","Decline Year"),"")</f>
        <v>Growth Year</v>
      </c>
    </row>
    <row r="234" spans="1:25" x14ac:dyDescent="0.3">
      <c r="A234" s="1">
        <v>233</v>
      </c>
      <c r="B234" s="2">
        <v>40551</v>
      </c>
      <c r="C234" s="1">
        <v>2011</v>
      </c>
      <c r="D234" s="1" t="s">
        <v>26</v>
      </c>
      <c r="E234" s="1">
        <v>1</v>
      </c>
      <c r="F234" s="3">
        <v>410</v>
      </c>
      <c r="G234" s="10">
        <v>1299.7</v>
      </c>
      <c r="H234" s="12">
        <f>IFERROR(salesdata[[#This Row],[S-P1]]/salesdata[[#This Row],[Q-P1]],0)</f>
        <v>3.17</v>
      </c>
      <c r="I234" s="3">
        <v>865</v>
      </c>
      <c r="J234" s="10">
        <v>5484.1</v>
      </c>
      <c r="K234" s="12">
        <f>IFERROR(salesdata[[#This Row],[S-P2]]/salesdata[[#This Row],[Q-P2]],0)</f>
        <v>6.3400000000000007</v>
      </c>
      <c r="L234" s="3">
        <v>2384</v>
      </c>
      <c r="M234" s="10">
        <v>12921.28</v>
      </c>
      <c r="N234" s="12">
        <f>IFERROR(salesdata[[#This Row],[S-P3]]/salesdata[[#This Row],[Q-P3]],0)</f>
        <v>5.42</v>
      </c>
      <c r="O234" s="3">
        <v>1502</v>
      </c>
      <c r="P234" s="10">
        <v>10709.26</v>
      </c>
      <c r="Q234" s="12">
        <f>IFERROR(salesdata[[#This Row],[S-P4]]/salesdata[[#This Row],[Q-P4]],0)</f>
        <v>7.13</v>
      </c>
      <c r="R234" s="3">
        <v>5161</v>
      </c>
      <c r="S234" s="10">
        <v>30414.34</v>
      </c>
      <c r="T234" s="1" t="str">
        <f>"Q"&amp;ROUNDUP(salesdata[[#This Row],[Month No.]]/3,0)</f>
        <v>Q1</v>
      </c>
      <c r="U234" s="1" t="str">
        <f>TEXT(salesdata[[#This Row],[Date]],"dddd")</f>
        <v>Saturday</v>
      </c>
      <c r="V234" s="12">
        <f>IFERROR(salesdata[[#This Row],[Total Revenue]]/salesdata[[#This Row],[Total Units Sold]],0)</f>
        <v>5.8931098624297613</v>
      </c>
      <c r="W234" s="1" t="str">
        <f>INDEX({"Product1","Product2","Product3","Product4"},MATCH(MAX(salesdata[[#This Row],[S-P1]],salesdata[[#This Row],[S-P2]],salesdata[[#This Row],[S-P3]],salesdata[[#This Row],[S-P4]]),CHOOSE({1,2,3,4},salesdata[[#This Row],[S-P1]],salesdata[[#This Row],[S-P2]],salesdata[[#This Row],[S-P3]],salesdata[[#This Row],[S-P4]]),0))</f>
        <v>Product3</v>
      </c>
      <c r="X234" s="1" t="str">
        <f>IF(salesdata[[#This Row],[Total Revenue]]&gt;=70000,"High",IF(salesdata[[#This Row],[Total Revenue]]&gt;=40000,"Medium","Low"))</f>
        <v>Low</v>
      </c>
      <c r="Y234" s="1" t="str">
        <f>IFERROR(IF(SUMIF(salesdata[Year],salesdata[[#This Row],[Year]],salesdata[Total Revenue])&gt;SUMIF(salesdata[Year],salesdata[[#This Row],[Year]]-1,salesdata[Total Revenue]),"Growth Year","Decline Year"),"")</f>
        <v>Growth Year</v>
      </c>
    </row>
    <row r="235" spans="1:25" x14ac:dyDescent="0.3">
      <c r="A235" s="1">
        <v>234</v>
      </c>
      <c r="B235" s="2">
        <v>40552</v>
      </c>
      <c r="C235" s="1">
        <v>2011</v>
      </c>
      <c r="D235" s="1" t="s">
        <v>26</v>
      </c>
      <c r="E235" s="1">
        <v>1</v>
      </c>
      <c r="F235" s="3">
        <v>489</v>
      </c>
      <c r="G235" s="10">
        <v>1550.13</v>
      </c>
      <c r="H235" s="12">
        <f>IFERROR(salesdata[[#This Row],[S-P1]]/salesdata[[#This Row],[Q-P1]],0)</f>
        <v>3.1700000000000004</v>
      </c>
      <c r="I235" s="3">
        <v>3673</v>
      </c>
      <c r="J235" s="10">
        <v>23286.82</v>
      </c>
      <c r="K235" s="12">
        <f>IFERROR(salesdata[[#This Row],[S-P2]]/salesdata[[#This Row],[Q-P2]],0)</f>
        <v>6.34</v>
      </c>
      <c r="L235" s="3">
        <v>3283</v>
      </c>
      <c r="M235" s="10">
        <v>17793.86</v>
      </c>
      <c r="N235" s="12">
        <f>IFERROR(salesdata[[#This Row],[S-P3]]/salesdata[[#This Row],[Q-P3]],0)</f>
        <v>5.42</v>
      </c>
      <c r="O235" s="3">
        <v>522</v>
      </c>
      <c r="P235" s="10">
        <v>3721.86</v>
      </c>
      <c r="Q235" s="12">
        <f>IFERROR(salesdata[[#This Row],[S-P4]]/salesdata[[#This Row],[Q-P4]],0)</f>
        <v>7.13</v>
      </c>
      <c r="R235" s="3">
        <v>7967</v>
      </c>
      <c r="S235" s="10">
        <v>46352.67</v>
      </c>
      <c r="T235" s="1" t="str">
        <f>"Q"&amp;ROUNDUP(salesdata[[#This Row],[Month No.]]/3,0)</f>
        <v>Q1</v>
      </c>
      <c r="U235" s="1" t="str">
        <f>TEXT(salesdata[[#This Row],[Date]],"dddd")</f>
        <v>Sunday</v>
      </c>
      <c r="V235" s="12">
        <f>IFERROR(salesdata[[#This Row],[Total Revenue]]/salesdata[[#This Row],[Total Units Sold]],0)</f>
        <v>5.8180833437931465</v>
      </c>
      <c r="W235" s="1" t="str">
        <f>INDEX({"Product1","Product2","Product3","Product4"},MATCH(MAX(salesdata[[#This Row],[S-P1]],salesdata[[#This Row],[S-P2]],salesdata[[#This Row],[S-P3]],salesdata[[#This Row],[S-P4]]),CHOOSE({1,2,3,4},salesdata[[#This Row],[S-P1]],salesdata[[#This Row],[S-P2]],salesdata[[#This Row],[S-P3]],salesdata[[#This Row],[S-P4]]),0))</f>
        <v>Product2</v>
      </c>
      <c r="X235" s="1" t="str">
        <f>IF(salesdata[[#This Row],[Total Revenue]]&gt;=70000,"High",IF(salesdata[[#This Row],[Total Revenue]]&gt;=40000,"Medium","Low"))</f>
        <v>Medium</v>
      </c>
      <c r="Y235" s="1" t="str">
        <f>IFERROR(IF(SUMIF(salesdata[Year],salesdata[[#This Row],[Year]],salesdata[Total Revenue])&gt;SUMIF(salesdata[Year],salesdata[[#This Row],[Year]]-1,salesdata[Total Revenue]),"Growth Year","Decline Year"),"")</f>
        <v>Growth Year</v>
      </c>
    </row>
    <row r="236" spans="1:25" x14ac:dyDescent="0.3">
      <c r="A236" s="1">
        <v>235</v>
      </c>
      <c r="B236" s="2">
        <v>40553</v>
      </c>
      <c r="C236" s="1">
        <v>2011</v>
      </c>
      <c r="D236" s="1" t="s">
        <v>26</v>
      </c>
      <c r="E236" s="1">
        <v>1</v>
      </c>
      <c r="F236" s="3">
        <v>1326</v>
      </c>
      <c r="G236" s="10">
        <v>4203.42</v>
      </c>
      <c r="H236" s="12">
        <f>IFERROR(salesdata[[#This Row],[S-P1]]/salesdata[[#This Row],[Q-P1]],0)</f>
        <v>3.17</v>
      </c>
      <c r="I236" s="3">
        <v>2810</v>
      </c>
      <c r="J236" s="10">
        <v>17815.400000000001</v>
      </c>
      <c r="K236" s="12">
        <f>IFERROR(salesdata[[#This Row],[S-P2]]/salesdata[[#This Row],[Q-P2]],0)</f>
        <v>6.3400000000000007</v>
      </c>
      <c r="L236" s="3">
        <v>4408</v>
      </c>
      <c r="M236" s="10">
        <v>23891.360000000001</v>
      </c>
      <c r="N236" s="12">
        <f>IFERROR(salesdata[[#This Row],[S-P3]]/salesdata[[#This Row],[Q-P3]],0)</f>
        <v>5.42</v>
      </c>
      <c r="O236" s="3">
        <v>1535</v>
      </c>
      <c r="P236" s="10">
        <v>10944.55</v>
      </c>
      <c r="Q236" s="12">
        <f>IFERROR(salesdata[[#This Row],[S-P4]]/salesdata[[#This Row],[Q-P4]],0)</f>
        <v>7.13</v>
      </c>
      <c r="R236" s="3">
        <v>10079</v>
      </c>
      <c r="S236" s="10">
        <v>56854.73</v>
      </c>
      <c r="T236" s="1" t="str">
        <f>"Q"&amp;ROUNDUP(salesdata[[#This Row],[Month No.]]/3,0)</f>
        <v>Q1</v>
      </c>
      <c r="U236" s="1" t="str">
        <f>TEXT(salesdata[[#This Row],[Date]],"dddd")</f>
        <v>Monday</v>
      </c>
      <c r="V236" s="12">
        <f>IFERROR(salesdata[[#This Row],[Total Revenue]]/salesdata[[#This Row],[Total Units Sold]],0)</f>
        <v>5.6409098124813974</v>
      </c>
      <c r="W236" s="1" t="str">
        <f>INDEX({"Product1","Product2","Product3","Product4"},MATCH(MAX(salesdata[[#This Row],[S-P1]],salesdata[[#This Row],[S-P2]],salesdata[[#This Row],[S-P3]],salesdata[[#This Row],[S-P4]]),CHOOSE({1,2,3,4},salesdata[[#This Row],[S-P1]],salesdata[[#This Row],[S-P2]],salesdata[[#This Row],[S-P3]],salesdata[[#This Row],[S-P4]]),0))</f>
        <v>Product3</v>
      </c>
      <c r="X236" s="1" t="str">
        <f>IF(salesdata[[#This Row],[Total Revenue]]&gt;=70000,"High",IF(salesdata[[#This Row],[Total Revenue]]&gt;=40000,"Medium","Low"))</f>
        <v>Medium</v>
      </c>
      <c r="Y236" s="1" t="str">
        <f>IFERROR(IF(SUMIF(salesdata[Year],salesdata[[#This Row],[Year]],salesdata[Total Revenue])&gt;SUMIF(salesdata[Year],salesdata[[#This Row],[Year]]-1,salesdata[Total Revenue]),"Growth Year","Decline Year"),"")</f>
        <v>Growth Year</v>
      </c>
    </row>
    <row r="237" spans="1:25" x14ac:dyDescent="0.3">
      <c r="A237" s="1">
        <v>236</v>
      </c>
      <c r="B237" s="2">
        <v>40554</v>
      </c>
      <c r="C237" s="1">
        <v>2011</v>
      </c>
      <c r="D237" s="1" t="s">
        <v>26</v>
      </c>
      <c r="E237" s="1">
        <v>1</v>
      </c>
      <c r="F237" s="3">
        <v>2535</v>
      </c>
      <c r="G237" s="10">
        <v>8035.95</v>
      </c>
      <c r="H237" s="12">
        <f>IFERROR(salesdata[[#This Row],[S-P1]]/salesdata[[#This Row],[Q-P1]],0)</f>
        <v>3.17</v>
      </c>
      <c r="I237" s="3">
        <v>3027</v>
      </c>
      <c r="J237" s="10">
        <v>19191.18</v>
      </c>
      <c r="K237" s="12">
        <f>IFERROR(salesdata[[#This Row],[S-P2]]/salesdata[[#This Row],[Q-P2]],0)</f>
        <v>6.34</v>
      </c>
      <c r="L237" s="3">
        <v>4185</v>
      </c>
      <c r="M237" s="10">
        <v>22682.7</v>
      </c>
      <c r="N237" s="12">
        <f>IFERROR(salesdata[[#This Row],[S-P3]]/salesdata[[#This Row],[Q-P3]],0)</f>
        <v>5.42</v>
      </c>
      <c r="O237" s="3">
        <v>1219</v>
      </c>
      <c r="P237" s="10">
        <v>8691.4699999999993</v>
      </c>
      <c r="Q237" s="12">
        <f>IFERROR(salesdata[[#This Row],[S-P4]]/salesdata[[#This Row],[Q-P4]],0)</f>
        <v>7.13</v>
      </c>
      <c r="R237" s="3">
        <v>10966</v>
      </c>
      <c r="S237" s="10">
        <v>58601.3</v>
      </c>
      <c r="T237" s="1" t="str">
        <f>"Q"&amp;ROUNDUP(salesdata[[#This Row],[Month No.]]/3,0)</f>
        <v>Q1</v>
      </c>
      <c r="U237" s="1" t="str">
        <f>TEXT(salesdata[[#This Row],[Date]],"dddd")</f>
        <v>Tuesday</v>
      </c>
      <c r="V237" s="12">
        <f>IFERROR(salesdata[[#This Row],[Total Revenue]]/salesdata[[#This Row],[Total Units Sold]],0)</f>
        <v>5.3439084442823273</v>
      </c>
      <c r="W237" s="1" t="str">
        <f>INDEX({"Product1","Product2","Product3","Product4"},MATCH(MAX(salesdata[[#This Row],[S-P1]],salesdata[[#This Row],[S-P2]],salesdata[[#This Row],[S-P3]],salesdata[[#This Row],[S-P4]]),CHOOSE({1,2,3,4},salesdata[[#This Row],[S-P1]],salesdata[[#This Row],[S-P2]],salesdata[[#This Row],[S-P3]],salesdata[[#This Row],[S-P4]]),0))</f>
        <v>Product3</v>
      </c>
      <c r="X237" s="1" t="str">
        <f>IF(salesdata[[#This Row],[Total Revenue]]&gt;=70000,"High",IF(salesdata[[#This Row],[Total Revenue]]&gt;=40000,"Medium","Low"))</f>
        <v>Medium</v>
      </c>
      <c r="Y237" s="1" t="str">
        <f>IFERROR(IF(SUMIF(salesdata[Year],salesdata[[#This Row],[Year]],salesdata[Total Revenue])&gt;SUMIF(salesdata[Year],salesdata[[#This Row],[Year]]-1,salesdata[Total Revenue]),"Growth Year","Decline Year"),"")</f>
        <v>Growth Year</v>
      </c>
    </row>
    <row r="238" spans="1:25" x14ac:dyDescent="0.3">
      <c r="A238" s="1">
        <v>237</v>
      </c>
      <c r="B238" s="2">
        <v>40555</v>
      </c>
      <c r="C238" s="1">
        <v>2011</v>
      </c>
      <c r="D238" s="1" t="s">
        <v>26</v>
      </c>
      <c r="E238" s="1">
        <v>1</v>
      </c>
      <c r="F238" s="3">
        <v>351</v>
      </c>
      <c r="G238" s="10">
        <v>1112.67</v>
      </c>
      <c r="H238" s="12">
        <f>IFERROR(salesdata[[#This Row],[S-P1]]/salesdata[[#This Row],[Q-P1]],0)</f>
        <v>3.1700000000000004</v>
      </c>
      <c r="I238" s="3">
        <v>3737</v>
      </c>
      <c r="J238" s="10">
        <v>23692.58</v>
      </c>
      <c r="K238" s="12">
        <f>IFERROR(salesdata[[#This Row],[S-P2]]/salesdata[[#This Row],[Q-P2]],0)</f>
        <v>6.3400000000000007</v>
      </c>
      <c r="L238" s="3">
        <v>1581</v>
      </c>
      <c r="M238" s="10">
        <v>8569.02</v>
      </c>
      <c r="N238" s="12">
        <f>IFERROR(salesdata[[#This Row],[S-P3]]/salesdata[[#This Row],[Q-P3]],0)</f>
        <v>5.42</v>
      </c>
      <c r="O238" s="3">
        <v>986</v>
      </c>
      <c r="P238" s="10">
        <v>7030.18</v>
      </c>
      <c r="Q238" s="12">
        <f>IFERROR(salesdata[[#This Row],[S-P4]]/salesdata[[#This Row],[Q-P4]],0)</f>
        <v>7.13</v>
      </c>
      <c r="R238" s="3">
        <v>6655</v>
      </c>
      <c r="S238" s="10">
        <v>40404.449999999997</v>
      </c>
      <c r="T238" s="1" t="str">
        <f>"Q"&amp;ROUNDUP(salesdata[[#This Row],[Month No.]]/3,0)</f>
        <v>Q1</v>
      </c>
      <c r="U238" s="1" t="str">
        <f>TEXT(salesdata[[#This Row],[Date]],"dddd")</f>
        <v>Wednesday</v>
      </c>
      <c r="V238" s="12">
        <f>IFERROR(salesdata[[#This Row],[Total Revenue]]/salesdata[[#This Row],[Total Units Sold]],0)</f>
        <v>6.0712922614575504</v>
      </c>
      <c r="W238" s="1" t="str">
        <f>INDEX({"Product1","Product2","Product3","Product4"},MATCH(MAX(salesdata[[#This Row],[S-P1]],salesdata[[#This Row],[S-P2]],salesdata[[#This Row],[S-P3]],salesdata[[#This Row],[S-P4]]),CHOOSE({1,2,3,4},salesdata[[#This Row],[S-P1]],salesdata[[#This Row],[S-P2]],salesdata[[#This Row],[S-P3]],salesdata[[#This Row],[S-P4]]),0))</f>
        <v>Product2</v>
      </c>
      <c r="X238" s="1" t="str">
        <f>IF(salesdata[[#This Row],[Total Revenue]]&gt;=70000,"High",IF(salesdata[[#This Row],[Total Revenue]]&gt;=40000,"Medium","Low"))</f>
        <v>Medium</v>
      </c>
      <c r="Y238" s="1" t="str">
        <f>IFERROR(IF(SUMIF(salesdata[Year],salesdata[[#This Row],[Year]],salesdata[Total Revenue])&gt;SUMIF(salesdata[Year],salesdata[[#This Row],[Year]]-1,salesdata[Total Revenue]),"Growth Year","Decline Year"),"")</f>
        <v>Growth Year</v>
      </c>
    </row>
    <row r="239" spans="1:25" x14ac:dyDescent="0.3">
      <c r="A239" s="1">
        <v>238</v>
      </c>
      <c r="B239" s="2">
        <v>40556</v>
      </c>
      <c r="C239" s="1">
        <v>2011</v>
      </c>
      <c r="D239" s="1" t="s">
        <v>26</v>
      </c>
      <c r="E239" s="1">
        <v>1</v>
      </c>
      <c r="F239" s="3">
        <v>2480</v>
      </c>
      <c r="G239" s="10">
        <v>7861.6</v>
      </c>
      <c r="H239" s="12">
        <f>IFERROR(salesdata[[#This Row],[S-P1]]/salesdata[[#This Row],[Q-P1]],0)</f>
        <v>3.17</v>
      </c>
      <c r="I239" s="3">
        <v>676</v>
      </c>
      <c r="J239" s="10">
        <v>4285.84</v>
      </c>
      <c r="K239" s="12">
        <f>IFERROR(salesdata[[#This Row],[S-P2]]/salesdata[[#This Row],[Q-P2]],0)</f>
        <v>6.34</v>
      </c>
      <c r="L239" s="3">
        <v>5982</v>
      </c>
      <c r="M239" s="10">
        <v>32422.44</v>
      </c>
      <c r="N239" s="12">
        <f>IFERROR(salesdata[[#This Row],[S-P3]]/salesdata[[#This Row],[Q-P3]],0)</f>
        <v>5.42</v>
      </c>
      <c r="O239" s="3">
        <v>475</v>
      </c>
      <c r="P239" s="10">
        <v>3386.75</v>
      </c>
      <c r="Q239" s="12">
        <f>IFERROR(salesdata[[#This Row],[S-P4]]/salesdata[[#This Row],[Q-P4]],0)</f>
        <v>7.13</v>
      </c>
      <c r="R239" s="3">
        <v>9613</v>
      </c>
      <c r="S239" s="10">
        <v>47956.63</v>
      </c>
      <c r="T239" s="1" t="str">
        <f>"Q"&amp;ROUNDUP(salesdata[[#This Row],[Month No.]]/3,0)</f>
        <v>Q1</v>
      </c>
      <c r="U239" s="1" t="str">
        <f>TEXT(salesdata[[#This Row],[Date]],"dddd")</f>
        <v>Thursday</v>
      </c>
      <c r="V239" s="12">
        <f>IFERROR(salesdata[[#This Row],[Total Revenue]]/salesdata[[#This Row],[Total Units Sold]],0)</f>
        <v>4.9887267242276083</v>
      </c>
      <c r="W239" s="1" t="str">
        <f>INDEX({"Product1","Product2","Product3","Product4"},MATCH(MAX(salesdata[[#This Row],[S-P1]],salesdata[[#This Row],[S-P2]],salesdata[[#This Row],[S-P3]],salesdata[[#This Row],[S-P4]]),CHOOSE({1,2,3,4},salesdata[[#This Row],[S-P1]],salesdata[[#This Row],[S-P2]],salesdata[[#This Row],[S-P3]],salesdata[[#This Row],[S-P4]]),0))</f>
        <v>Product3</v>
      </c>
      <c r="X239" s="1" t="str">
        <f>IF(salesdata[[#This Row],[Total Revenue]]&gt;=70000,"High",IF(salesdata[[#This Row],[Total Revenue]]&gt;=40000,"Medium","Low"))</f>
        <v>Medium</v>
      </c>
      <c r="Y239" s="1" t="str">
        <f>IFERROR(IF(SUMIF(salesdata[Year],salesdata[[#This Row],[Year]],salesdata[Total Revenue])&gt;SUMIF(salesdata[Year],salesdata[[#This Row],[Year]]-1,salesdata[Total Revenue]),"Growth Year","Decline Year"),"")</f>
        <v>Growth Year</v>
      </c>
    </row>
    <row r="240" spans="1:25" x14ac:dyDescent="0.3">
      <c r="A240" s="1">
        <v>239</v>
      </c>
      <c r="B240" s="2">
        <v>40557</v>
      </c>
      <c r="C240" s="1">
        <v>2011</v>
      </c>
      <c r="D240" s="1" t="s">
        <v>26</v>
      </c>
      <c r="E240" s="1">
        <v>1</v>
      </c>
      <c r="F240" s="3">
        <v>408</v>
      </c>
      <c r="G240" s="10">
        <v>1293.3599999999999</v>
      </c>
      <c r="H240" s="12">
        <f>IFERROR(salesdata[[#This Row],[S-P1]]/salesdata[[#This Row],[Q-P1]],0)</f>
        <v>3.17</v>
      </c>
      <c r="I240" s="3">
        <v>2952</v>
      </c>
      <c r="J240" s="10">
        <v>18715.68</v>
      </c>
      <c r="K240" s="12">
        <f>IFERROR(salesdata[[#This Row],[S-P2]]/salesdata[[#This Row],[Q-P2]],0)</f>
        <v>6.34</v>
      </c>
      <c r="L240" s="3">
        <v>3147</v>
      </c>
      <c r="M240" s="10">
        <v>17056.740000000002</v>
      </c>
      <c r="N240" s="12">
        <f>IFERROR(salesdata[[#This Row],[S-P3]]/salesdata[[#This Row],[Q-P3]],0)</f>
        <v>5.4200000000000008</v>
      </c>
      <c r="O240" s="3">
        <v>1635</v>
      </c>
      <c r="P240" s="10">
        <v>11657.55</v>
      </c>
      <c r="Q240" s="12">
        <f>IFERROR(salesdata[[#This Row],[S-P4]]/salesdata[[#This Row],[Q-P4]],0)</f>
        <v>7.13</v>
      </c>
      <c r="R240" s="3">
        <v>8142</v>
      </c>
      <c r="S240" s="10">
        <v>48723.33</v>
      </c>
      <c r="T240" s="1" t="str">
        <f>"Q"&amp;ROUNDUP(salesdata[[#This Row],[Month No.]]/3,0)</f>
        <v>Q1</v>
      </c>
      <c r="U240" s="1" t="str">
        <f>TEXT(salesdata[[#This Row],[Date]],"dddd")</f>
        <v>Friday</v>
      </c>
      <c r="V240" s="12">
        <f>IFERROR(salesdata[[#This Row],[Total Revenue]]/salesdata[[#This Row],[Total Units Sold]],0)</f>
        <v>5.9841967575534269</v>
      </c>
      <c r="W240" s="1" t="str">
        <f>INDEX({"Product1","Product2","Product3","Product4"},MATCH(MAX(salesdata[[#This Row],[S-P1]],salesdata[[#This Row],[S-P2]],salesdata[[#This Row],[S-P3]],salesdata[[#This Row],[S-P4]]),CHOOSE({1,2,3,4},salesdata[[#This Row],[S-P1]],salesdata[[#This Row],[S-P2]],salesdata[[#This Row],[S-P3]],salesdata[[#This Row],[S-P4]]),0))</f>
        <v>Product2</v>
      </c>
      <c r="X240" s="1" t="str">
        <f>IF(salesdata[[#This Row],[Total Revenue]]&gt;=70000,"High",IF(salesdata[[#This Row],[Total Revenue]]&gt;=40000,"Medium","Low"))</f>
        <v>Medium</v>
      </c>
      <c r="Y240" s="1" t="str">
        <f>IFERROR(IF(SUMIF(salesdata[Year],salesdata[[#This Row],[Year]],salesdata[Total Revenue])&gt;SUMIF(salesdata[Year],salesdata[[#This Row],[Year]]-1,salesdata[Total Revenue]),"Growth Year","Decline Year"),"")</f>
        <v>Growth Year</v>
      </c>
    </row>
    <row r="241" spans="1:25" x14ac:dyDescent="0.3">
      <c r="A241" s="1">
        <v>240</v>
      </c>
      <c r="B241" s="2">
        <v>40558</v>
      </c>
      <c r="C241" s="1">
        <v>2011</v>
      </c>
      <c r="D241" s="1" t="s">
        <v>26</v>
      </c>
      <c r="E241" s="1">
        <v>1</v>
      </c>
      <c r="F241" s="3">
        <v>2428</v>
      </c>
      <c r="G241" s="10">
        <v>7696.76</v>
      </c>
      <c r="H241" s="12">
        <f>IFERROR(salesdata[[#This Row],[S-P1]]/salesdata[[#This Row],[Q-P1]],0)</f>
        <v>3.17</v>
      </c>
      <c r="I241" s="3">
        <v>1279</v>
      </c>
      <c r="J241" s="10">
        <v>8108.86</v>
      </c>
      <c r="K241" s="12">
        <f>IFERROR(salesdata[[#This Row],[S-P2]]/salesdata[[#This Row],[Q-P2]],0)</f>
        <v>6.34</v>
      </c>
      <c r="L241" s="3">
        <v>4992</v>
      </c>
      <c r="M241" s="10">
        <v>27056.639999999999</v>
      </c>
      <c r="N241" s="12">
        <f>IFERROR(salesdata[[#This Row],[S-P3]]/salesdata[[#This Row],[Q-P3]],0)</f>
        <v>5.42</v>
      </c>
      <c r="O241" s="3">
        <v>452</v>
      </c>
      <c r="P241" s="10">
        <v>3222.76</v>
      </c>
      <c r="Q241" s="12">
        <f>IFERROR(salesdata[[#This Row],[S-P4]]/salesdata[[#This Row],[Q-P4]],0)</f>
        <v>7.1300000000000008</v>
      </c>
      <c r="R241" s="3">
        <v>9151</v>
      </c>
      <c r="S241" s="10">
        <v>46085.02</v>
      </c>
      <c r="T241" s="1" t="str">
        <f>"Q"&amp;ROUNDUP(salesdata[[#This Row],[Month No.]]/3,0)</f>
        <v>Q1</v>
      </c>
      <c r="U241" s="1" t="str">
        <f>TEXT(salesdata[[#This Row],[Date]],"dddd")</f>
        <v>Saturday</v>
      </c>
      <c r="V241" s="12">
        <f>IFERROR(salesdata[[#This Row],[Total Revenue]]/salesdata[[#This Row],[Total Units Sold]],0)</f>
        <v>5.0360638181619493</v>
      </c>
      <c r="W241" s="1" t="str">
        <f>INDEX({"Product1","Product2","Product3","Product4"},MATCH(MAX(salesdata[[#This Row],[S-P1]],salesdata[[#This Row],[S-P2]],salesdata[[#This Row],[S-P3]],salesdata[[#This Row],[S-P4]]),CHOOSE({1,2,3,4},salesdata[[#This Row],[S-P1]],salesdata[[#This Row],[S-P2]],salesdata[[#This Row],[S-P3]],salesdata[[#This Row],[S-P4]]),0))</f>
        <v>Product3</v>
      </c>
      <c r="X241" s="1" t="str">
        <f>IF(salesdata[[#This Row],[Total Revenue]]&gt;=70000,"High",IF(salesdata[[#This Row],[Total Revenue]]&gt;=40000,"Medium","Low"))</f>
        <v>Medium</v>
      </c>
      <c r="Y241" s="1" t="str">
        <f>IFERROR(IF(SUMIF(salesdata[Year],salesdata[[#This Row],[Year]],salesdata[Total Revenue])&gt;SUMIF(salesdata[Year],salesdata[[#This Row],[Year]]-1,salesdata[Total Revenue]),"Growth Year","Decline Year"),"")</f>
        <v>Growth Year</v>
      </c>
    </row>
    <row r="242" spans="1:25" x14ac:dyDescent="0.3">
      <c r="A242" s="1">
        <v>241</v>
      </c>
      <c r="B242" s="2">
        <v>40559</v>
      </c>
      <c r="C242" s="1">
        <v>2011</v>
      </c>
      <c r="D242" s="1" t="s">
        <v>26</v>
      </c>
      <c r="E242" s="1">
        <v>1</v>
      </c>
      <c r="F242" s="3">
        <v>1593</v>
      </c>
      <c r="G242" s="10">
        <v>5049.8100000000004</v>
      </c>
      <c r="H242" s="12">
        <f>IFERROR(salesdata[[#This Row],[S-P1]]/salesdata[[#This Row],[Q-P1]],0)</f>
        <v>3.1700000000000004</v>
      </c>
      <c r="I242" s="3">
        <v>2972</v>
      </c>
      <c r="J242" s="10">
        <v>18842.48</v>
      </c>
      <c r="K242" s="12">
        <f>IFERROR(salesdata[[#This Row],[S-P2]]/salesdata[[#This Row],[Q-P2]],0)</f>
        <v>6.34</v>
      </c>
      <c r="L242" s="3">
        <v>409</v>
      </c>
      <c r="M242" s="10">
        <v>2216.7800000000002</v>
      </c>
      <c r="N242" s="12">
        <f>IFERROR(salesdata[[#This Row],[S-P3]]/salesdata[[#This Row],[Q-P3]],0)</f>
        <v>5.4200000000000008</v>
      </c>
      <c r="O242" s="3">
        <v>343</v>
      </c>
      <c r="P242" s="10">
        <v>2445.59</v>
      </c>
      <c r="Q242" s="12">
        <f>IFERROR(salesdata[[#This Row],[S-P4]]/salesdata[[#This Row],[Q-P4]],0)</f>
        <v>7.1300000000000008</v>
      </c>
      <c r="R242" s="3">
        <v>5317</v>
      </c>
      <c r="S242" s="10">
        <v>28554.66</v>
      </c>
      <c r="T242" s="1" t="str">
        <f>"Q"&amp;ROUNDUP(salesdata[[#This Row],[Month No.]]/3,0)</f>
        <v>Q1</v>
      </c>
      <c r="U242" s="1" t="str">
        <f>TEXT(salesdata[[#This Row],[Date]],"dddd")</f>
        <v>Sunday</v>
      </c>
      <c r="V242" s="12">
        <f>IFERROR(salesdata[[#This Row],[Total Revenue]]/salesdata[[#This Row],[Total Units Sold]],0)</f>
        <v>5.370445740078992</v>
      </c>
      <c r="W242" s="1" t="str">
        <f>INDEX({"Product1","Product2","Product3","Product4"},MATCH(MAX(salesdata[[#This Row],[S-P1]],salesdata[[#This Row],[S-P2]],salesdata[[#This Row],[S-P3]],salesdata[[#This Row],[S-P4]]),CHOOSE({1,2,3,4},salesdata[[#This Row],[S-P1]],salesdata[[#This Row],[S-P2]],salesdata[[#This Row],[S-P3]],salesdata[[#This Row],[S-P4]]),0))</f>
        <v>Product2</v>
      </c>
      <c r="X242" s="1" t="str">
        <f>IF(salesdata[[#This Row],[Total Revenue]]&gt;=70000,"High",IF(salesdata[[#This Row],[Total Revenue]]&gt;=40000,"Medium","Low"))</f>
        <v>Low</v>
      </c>
      <c r="Y242" s="1" t="str">
        <f>IFERROR(IF(SUMIF(salesdata[Year],salesdata[[#This Row],[Year]],salesdata[Total Revenue])&gt;SUMIF(salesdata[Year],salesdata[[#This Row],[Year]]-1,salesdata[Total Revenue]),"Growth Year","Decline Year"),"")</f>
        <v>Growth Year</v>
      </c>
    </row>
    <row r="243" spans="1:25" x14ac:dyDescent="0.3">
      <c r="A243" s="1">
        <v>242</v>
      </c>
      <c r="B243" s="2">
        <v>40560</v>
      </c>
      <c r="C243" s="1">
        <v>2011</v>
      </c>
      <c r="D243" s="1" t="s">
        <v>26</v>
      </c>
      <c r="E243" s="1">
        <v>1</v>
      </c>
      <c r="F243" s="3">
        <v>5324</v>
      </c>
      <c r="G243" s="10">
        <v>16877.080000000002</v>
      </c>
      <c r="H243" s="12">
        <f>IFERROR(salesdata[[#This Row],[S-P1]]/salesdata[[#This Row],[Q-P1]],0)</f>
        <v>3.1700000000000004</v>
      </c>
      <c r="I243" s="3">
        <v>1418</v>
      </c>
      <c r="J243" s="10">
        <v>8990.1200000000008</v>
      </c>
      <c r="K243" s="12">
        <f>IFERROR(salesdata[[#This Row],[S-P2]]/salesdata[[#This Row],[Q-P2]],0)</f>
        <v>6.3400000000000007</v>
      </c>
      <c r="L243" s="3">
        <v>3883</v>
      </c>
      <c r="M243" s="10">
        <v>21045.86</v>
      </c>
      <c r="N243" s="12">
        <f>IFERROR(salesdata[[#This Row],[S-P3]]/salesdata[[#This Row],[Q-P3]],0)</f>
        <v>5.42</v>
      </c>
      <c r="O243" s="3">
        <v>687</v>
      </c>
      <c r="P243" s="10">
        <v>4898.3100000000004</v>
      </c>
      <c r="Q243" s="12">
        <f>IFERROR(salesdata[[#This Row],[S-P4]]/salesdata[[#This Row],[Q-P4]],0)</f>
        <v>7.1300000000000008</v>
      </c>
      <c r="R243" s="3">
        <v>11312</v>
      </c>
      <c r="S243" s="10">
        <v>51811.37</v>
      </c>
      <c r="T243" s="1" t="str">
        <f>"Q"&amp;ROUNDUP(salesdata[[#This Row],[Month No.]]/3,0)</f>
        <v>Q1</v>
      </c>
      <c r="U243" s="1" t="str">
        <f>TEXT(salesdata[[#This Row],[Date]],"dddd")</f>
        <v>Monday</v>
      </c>
      <c r="V243" s="12">
        <f>IFERROR(salesdata[[#This Row],[Total Revenue]]/salesdata[[#This Row],[Total Units Sold]],0)</f>
        <v>4.5802130480905232</v>
      </c>
      <c r="W243" s="1" t="str">
        <f>INDEX({"Product1","Product2","Product3","Product4"},MATCH(MAX(salesdata[[#This Row],[S-P1]],salesdata[[#This Row],[S-P2]],salesdata[[#This Row],[S-P3]],salesdata[[#This Row],[S-P4]]),CHOOSE({1,2,3,4},salesdata[[#This Row],[S-P1]],salesdata[[#This Row],[S-P2]],salesdata[[#This Row],[S-P3]],salesdata[[#This Row],[S-P4]]),0))</f>
        <v>Product3</v>
      </c>
      <c r="X243" s="1" t="str">
        <f>IF(salesdata[[#This Row],[Total Revenue]]&gt;=70000,"High",IF(salesdata[[#This Row],[Total Revenue]]&gt;=40000,"Medium","Low"))</f>
        <v>Medium</v>
      </c>
      <c r="Y243" s="1" t="str">
        <f>IFERROR(IF(SUMIF(salesdata[Year],salesdata[[#This Row],[Year]],salesdata[Total Revenue])&gt;SUMIF(salesdata[Year],salesdata[[#This Row],[Year]]-1,salesdata[Total Revenue]),"Growth Year","Decline Year"),"")</f>
        <v>Growth Year</v>
      </c>
    </row>
    <row r="244" spans="1:25" x14ac:dyDescent="0.3">
      <c r="A244" s="1">
        <v>243</v>
      </c>
      <c r="B244" s="2">
        <v>40561</v>
      </c>
      <c r="C244" s="1">
        <v>2011</v>
      </c>
      <c r="D244" s="1" t="s">
        <v>26</v>
      </c>
      <c r="E244" s="1">
        <v>1</v>
      </c>
      <c r="F244" s="3">
        <v>2623</v>
      </c>
      <c r="G244" s="10">
        <v>8314.91</v>
      </c>
      <c r="H244" s="12">
        <f>IFERROR(salesdata[[#This Row],[S-P1]]/salesdata[[#This Row],[Q-P1]],0)</f>
        <v>3.17</v>
      </c>
      <c r="I244" s="3">
        <v>586</v>
      </c>
      <c r="J244" s="10">
        <v>3715.24</v>
      </c>
      <c r="K244" s="12">
        <f>IFERROR(salesdata[[#This Row],[S-P2]]/salesdata[[#This Row],[Q-P2]],0)</f>
        <v>6.34</v>
      </c>
      <c r="L244" s="3">
        <v>385</v>
      </c>
      <c r="M244" s="10">
        <v>2086.6999999999998</v>
      </c>
      <c r="N244" s="12">
        <f>IFERROR(salesdata[[#This Row],[S-P3]]/salesdata[[#This Row],[Q-P3]],0)</f>
        <v>5.42</v>
      </c>
      <c r="O244" s="3">
        <v>1651</v>
      </c>
      <c r="P244" s="10">
        <v>11771.63</v>
      </c>
      <c r="Q244" s="12">
        <f>IFERROR(salesdata[[#This Row],[S-P4]]/salesdata[[#This Row],[Q-P4]],0)</f>
        <v>7.13</v>
      </c>
      <c r="R244" s="3">
        <v>5245</v>
      </c>
      <c r="S244" s="10">
        <v>25888.48</v>
      </c>
      <c r="T244" s="1" t="str">
        <f>"Q"&amp;ROUNDUP(salesdata[[#This Row],[Month No.]]/3,0)</f>
        <v>Q1</v>
      </c>
      <c r="U244" s="1" t="str">
        <f>TEXT(salesdata[[#This Row],[Date]],"dddd")</f>
        <v>Tuesday</v>
      </c>
      <c r="V244" s="12">
        <f>IFERROR(salesdata[[#This Row],[Total Revenue]]/salesdata[[#This Row],[Total Units Sold]],0)</f>
        <v>4.9358398474737841</v>
      </c>
      <c r="W244" s="1" t="str">
        <f>INDEX({"Product1","Product2","Product3","Product4"},MATCH(MAX(salesdata[[#This Row],[S-P1]],salesdata[[#This Row],[S-P2]],salesdata[[#This Row],[S-P3]],salesdata[[#This Row],[S-P4]]),CHOOSE({1,2,3,4},salesdata[[#This Row],[S-P1]],salesdata[[#This Row],[S-P2]],salesdata[[#This Row],[S-P3]],salesdata[[#This Row],[S-P4]]),0))</f>
        <v>Product4</v>
      </c>
      <c r="X244" s="1" t="str">
        <f>IF(salesdata[[#This Row],[Total Revenue]]&gt;=70000,"High",IF(salesdata[[#This Row],[Total Revenue]]&gt;=40000,"Medium","Low"))</f>
        <v>Low</v>
      </c>
      <c r="Y244" s="1" t="str">
        <f>IFERROR(IF(SUMIF(salesdata[Year],salesdata[[#This Row],[Year]],salesdata[Total Revenue])&gt;SUMIF(salesdata[Year],salesdata[[#This Row],[Year]]-1,salesdata[Total Revenue]),"Growth Year","Decline Year"),"")</f>
        <v>Growth Year</v>
      </c>
    </row>
    <row r="245" spans="1:25" x14ac:dyDescent="0.3">
      <c r="A245" s="1">
        <v>244</v>
      </c>
      <c r="B245" s="2">
        <v>40562</v>
      </c>
      <c r="C245" s="1">
        <v>2011</v>
      </c>
      <c r="D245" s="1" t="s">
        <v>26</v>
      </c>
      <c r="E245" s="1">
        <v>1</v>
      </c>
      <c r="F245" s="3">
        <v>3082</v>
      </c>
      <c r="G245" s="10">
        <v>9769.94</v>
      </c>
      <c r="H245" s="12">
        <f>IFERROR(salesdata[[#This Row],[S-P1]]/salesdata[[#This Row],[Q-P1]],0)</f>
        <v>3.1700000000000004</v>
      </c>
      <c r="I245" s="3">
        <v>357</v>
      </c>
      <c r="J245" s="10">
        <v>2263.38</v>
      </c>
      <c r="K245" s="12">
        <f>IFERROR(salesdata[[#This Row],[S-P2]]/salesdata[[#This Row],[Q-P2]],0)</f>
        <v>6.3400000000000007</v>
      </c>
      <c r="L245" s="3">
        <v>4745</v>
      </c>
      <c r="M245" s="10">
        <v>25717.9</v>
      </c>
      <c r="N245" s="12">
        <f>IFERROR(salesdata[[#This Row],[S-P3]]/salesdata[[#This Row],[Q-P3]],0)</f>
        <v>5.42</v>
      </c>
      <c r="O245" s="3">
        <v>1805</v>
      </c>
      <c r="P245" s="10">
        <v>12869.65</v>
      </c>
      <c r="Q245" s="12">
        <f>IFERROR(salesdata[[#This Row],[S-P4]]/salesdata[[#This Row],[Q-P4]],0)</f>
        <v>7.13</v>
      </c>
      <c r="R245" s="3">
        <v>9989</v>
      </c>
      <c r="S245" s="10">
        <v>50620.87</v>
      </c>
      <c r="T245" s="1" t="str">
        <f>"Q"&amp;ROUNDUP(salesdata[[#This Row],[Month No.]]/3,0)</f>
        <v>Q1</v>
      </c>
      <c r="U245" s="1" t="str">
        <f>TEXT(salesdata[[#This Row],[Date]],"dddd")</f>
        <v>Wednesday</v>
      </c>
      <c r="V245" s="12">
        <f>IFERROR(salesdata[[#This Row],[Total Revenue]]/salesdata[[#This Row],[Total Units Sold]],0)</f>
        <v>5.0676614275703278</v>
      </c>
      <c r="W245" s="1" t="str">
        <f>INDEX({"Product1","Product2","Product3","Product4"},MATCH(MAX(salesdata[[#This Row],[S-P1]],salesdata[[#This Row],[S-P2]],salesdata[[#This Row],[S-P3]],salesdata[[#This Row],[S-P4]]),CHOOSE({1,2,3,4},salesdata[[#This Row],[S-P1]],salesdata[[#This Row],[S-P2]],salesdata[[#This Row],[S-P3]],salesdata[[#This Row],[S-P4]]),0))</f>
        <v>Product3</v>
      </c>
      <c r="X245" s="1" t="str">
        <f>IF(salesdata[[#This Row],[Total Revenue]]&gt;=70000,"High",IF(salesdata[[#This Row],[Total Revenue]]&gt;=40000,"Medium","Low"))</f>
        <v>Medium</v>
      </c>
      <c r="Y245" s="1" t="str">
        <f>IFERROR(IF(SUMIF(salesdata[Year],salesdata[[#This Row],[Year]],salesdata[Total Revenue])&gt;SUMIF(salesdata[Year],salesdata[[#This Row],[Year]]-1,salesdata[Total Revenue]),"Growth Year","Decline Year"),"")</f>
        <v>Growth Year</v>
      </c>
    </row>
    <row r="246" spans="1:25" x14ac:dyDescent="0.3">
      <c r="A246" s="1">
        <v>245</v>
      </c>
      <c r="B246" s="2">
        <v>40563</v>
      </c>
      <c r="C246" s="1">
        <v>2011</v>
      </c>
      <c r="D246" s="1" t="s">
        <v>26</v>
      </c>
      <c r="E246" s="1">
        <v>1</v>
      </c>
      <c r="F246" s="3">
        <v>562</v>
      </c>
      <c r="G246" s="10">
        <v>1781.54</v>
      </c>
      <c r="H246" s="12">
        <f>IFERROR(salesdata[[#This Row],[S-P1]]/salesdata[[#This Row],[Q-P1]],0)</f>
        <v>3.17</v>
      </c>
      <c r="I246" s="3">
        <v>3519</v>
      </c>
      <c r="J246" s="10">
        <v>22310.46</v>
      </c>
      <c r="K246" s="12">
        <f>IFERROR(salesdata[[#This Row],[S-P2]]/salesdata[[#This Row],[Q-P2]],0)</f>
        <v>6.34</v>
      </c>
      <c r="L246" s="3">
        <v>1232</v>
      </c>
      <c r="M246" s="10">
        <v>6677.44</v>
      </c>
      <c r="N246" s="12">
        <f>IFERROR(salesdata[[#This Row],[S-P3]]/salesdata[[#This Row],[Q-P3]],0)</f>
        <v>5.42</v>
      </c>
      <c r="O246" s="3">
        <v>864</v>
      </c>
      <c r="P246" s="10">
        <v>6160.32</v>
      </c>
      <c r="Q246" s="12">
        <f>IFERROR(salesdata[[#This Row],[S-P4]]/salesdata[[#This Row],[Q-P4]],0)</f>
        <v>7.13</v>
      </c>
      <c r="R246" s="3">
        <v>6177</v>
      </c>
      <c r="S246" s="10">
        <v>36929.760000000002</v>
      </c>
      <c r="T246" s="1" t="str">
        <f>"Q"&amp;ROUNDUP(salesdata[[#This Row],[Month No.]]/3,0)</f>
        <v>Q1</v>
      </c>
      <c r="U246" s="1" t="str">
        <f>TEXT(salesdata[[#This Row],[Date]],"dddd")</f>
        <v>Thursday</v>
      </c>
      <c r="V246" s="12">
        <f>IFERROR(salesdata[[#This Row],[Total Revenue]]/salesdata[[#This Row],[Total Units Sold]],0)</f>
        <v>5.9785915492957749</v>
      </c>
      <c r="W246" s="1" t="str">
        <f>INDEX({"Product1","Product2","Product3","Product4"},MATCH(MAX(salesdata[[#This Row],[S-P1]],salesdata[[#This Row],[S-P2]],salesdata[[#This Row],[S-P3]],salesdata[[#This Row],[S-P4]]),CHOOSE({1,2,3,4},salesdata[[#This Row],[S-P1]],salesdata[[#This Row],[S-P2]],salesdata[[#This Row],[S-P3]],salesdata[[#This Row],[S-P4]]),0))</f>
        <v>Product2</v>
      </c>
      <c r="X246" s="1" t="str">
        <f>IF(salesdata[[#This Row],[Total Revenue]]&gt;=70000,"High",IF(salesdata[[#This Row],[Total Revenue]]&gt;=40000,"Medium","Low"))</f>
        <v>Low</v>
      </c>
      <c r="Y246" s="1" t="str">
        <f>IFERROR(IF(SUMIF(salesdata[Year],salesdata[[#This Row],[Year]],salesdata[Total Revenue])&gt;SUMIF(salesdata[Year],salesdata[[#This Row],[Year]]-1,salesdata[Total Revenue]),"Growth Year","Decline Year"),"")</f>
        <v>Growth Year</v>
      </c>
    </row>
    <row r="247" spans="1:25" x14ac:dyDescent="0.3">
      <c r="A247" s="1">
        <v>246</v>
      </c>
      <c r="B247" s="2">
        <v>40564</v>
      </c>
      <c r="C247" s="1">
        <v>2011</v>
      </c>
      <c r="D247" s="1" t="s">
        <v>26</v>
      </c>
      <c r="E247" s="1">
        <v>1</v>
      </c>
      <c r="F247" s="3">
        <v>7642</v>
      </c>
      <c r="G247" s="10">
        <v>24225.14</v>
      </c>
      <c r="H247" s="12">
        <f>IFERROR(salesdata[[#This Row],[S-P1]]/salesdata[[#This Row],[Q-P1]],0)</f>
        <v>3.17</v>
      </c>
      <c r="I247" s="3">
        <v>2224</v>
      </c>
      <c r="J247" s="10">
        <v>14100.16</v>
      </c>
      <c r="K247" s="12">
        <f>IFERROR(salesdata[[#This Row],[S-P2]]/salesdata[[#This Row],[Q-P2]],0)</f>
        <v>6.34</v>
      </c>
      <c r="L247" s="3">
        <v>5279</v>
      </c>
      <c r="M247" s="10">
        <v>28612.18</v>
      </c>
      <c r="N247" s="12">
        <f>IFERROR(salesdata[[#This Row],[S-P3]]/salesdata[[#This Row],[Q-P3]],0)</f>
        <v>5.42</v>
      </c>
      <c r="O247" s="3">
        <v>651</v>
      </c>
      <c r="P247" s="10">
        <v>4641.63</v>
      </c>
      <c r="Q247" s="12">
        <f>IFERROR(salesdata[[#This Row],[S-P4]]/salesdata[[#This Row],[Q-P4]],0)</f>
        <v>7.13</v>
      </c>
      <c r="R247" s="3">
        <v>15796</v>
      </c>
      <c r="S247" s="10">
        <v>71579.11</v>
      </c>
      <c r="T247" s="1" t="str">
        <f>"Q"&amp;ROUNDUP(salesdata[[#This Row],[Month No.]]/3,0)</f>
        <v>Q1</v>
      </c>
      <c r="U247" s="1" t="str">
        <f>TEXT(salesdata[[#This Row],[Date]],"dddd")</f>
        <v>Friday</v>
      </c>
      <c r="V247" s="12">
        <f>IFERROR(salesdata[[#This Row],[Total Revenue]]/salesdata[[#This Row],[Total Units Sold]],0)</f>
        <v>4.5314706254748041</v>
      </c>
      <c r="W247" s="1" t="str">
        <f>INDEX({"Product1","Product2","Product3","Product4"},MATCH(MAX(salesdata[[#This Row],[S-P1]],salesdata[[#This Row],[S-P2]],salesdata[[#This Row],[S-P3]],salesdata[[#This Row],[S-P4]]),CHOOSE({1,2,3,4},salesdata[[#This Row],[S-P1]],salesdata[[#This Row],[S-P2]],salesdata[[#This Row],[S-P3]],salesdata[[#This Row],[S-P4]]),0))</f>
        <v>Product3</v>
      </c>
      <c r="X247" s="1" t="str">
        <f>IF(salesdata[[#This Row],[Total Revenue]]&gt;=70000,"High",IF(salesdata[[#This Row],[Total Revenue]]&gt;=40000,"Medium","Low"))</f>
        <v>High</v>
      </c>
      <c r="Y247" s="1" t="str">
        <f>IFERROR(IF(SUMIF(salesdata[Year],salesdata[[#This Row],[Year]],salesdata[Total Revenue])&gt;SUMIF(salesdata[Year],salesdata[[#This Row],[Year]]-1,salesdata[Total Revenue]),"Growth Year","Decline Year"),"")</f>
        <v>Growth Year</v>
      </c>
    </row>
    <row r="248" spans="1:25" x14ac:dyDescent="0.3">
      <c r="A248" s="1">
        <v>247</v>
      </c>
      <c r="B248" s="2">
        <v>40565</v>
      </c>
      <c r="C248" s="1">
        <v>2011</v>
      </c>
      <c r="D248" s="1" t="s">
        <v>26</v>
      </c>
      <c r="E248" s="1">
        <v>1</v>
      </c>
      <c r="F248" s="3">
        <v>4351</v>
      </c>
      <c r="G248" s="10">
        <v>13792.67</v>
      </c>
      <c r="H248" s="12">
        <f>IFERROR(salesdata[[#This Row],[S-P1]]/salesdata[[#This Row],[Q-P1]],0)</f>
        <v>3.17</v>
      </c>
      <c r="I248" s="3">
        <v>2127</v>
      </c>
      <c r="J248" s="10">
        <v>13485.18</v>
      </c>
      <c r="K248" s="12">
        <f>IFERROR(salesdata[[#This Row],[S-P2]]/salesdata[[#This Row],[Q-P2]],0)</f>
        <v>6.34</v>
      </c>
      <c r="L248" s="3">
        <v>1694</v>
      </c>
      <c r="M248" s="10">
        <v>9181.48</v>
      </c>
      <c r="N248" s="12">
        <f>IFERROR(salesdata[[#This Row],[S-P3]]/salesdata[[#This Row],[Q-P3]],0)</f>
        <v>5.42</v>
      </c>
      <c r="O248" s="3">
        <v>508</v>
      </c>
      <c r="P248" s="10">
        <v>3622.04</v>
      </c>
      <c r="Q248" s="12">
        <f>IFERROR(salesdata[[#This Row],[S-P4]]/salesdata[[#This Row],[Q-P4]],0)</f>
        <v>7.13</v>
      </c>
      <c r="R248" s="3">
        <v>8680</v>
      </c>
      <c r="S248" s="10">
        <v>40081.370000000003</v>
      </c>
      <c r="T248" s="1" t="str">
        <f>"Q"&amp;ROUNDUP(salesdata[[#This Row],[Month No.]]/3,0)</f>
        <v>Q1</v>
      </c>
      <c r="U248" s="1" t="str">
        <f>TEXT(salesdata[[#This Row],[Date]],"dddd")</f>
        <v>Saturday</v>
      </c>
      <c r="V248" s="12">
        <f>IFERROR(salesdata[[#This Row],[Total Revenue]]/salesdata[[#This Row],[Total Units Sold]],0)</f>
        <v>4.6176693548387098</v>
      </c>
      <c r="W248" s="1" t="str">
        <f>INDEX({"Product1","Product2","Product3","Product4"},MATCH(MAX(salesdata[[#This Row],[S-P1]],salesdata[[#This Row],[S-P2]],salesdata[[#This Row],[S-P3]],salesdata[[#This Row],[S-P4]]),CHOOSE({1,2,3,4},salesdata[[#This Row],[S-P1]],salesdata[[#This Row],[S-P2]],salesdata[[#This Row],[S-P3]],salesdata[[#This Row],[S-P4]]),0))</f>
        <v>Product1</v>
      </c>
      <c r="X248" s="1" t="str">
        <f>IF(salesdata[[#This Row],[Total Revenue]]&gt;=70000,"High",IF(salesdata[[#This Row],[Total Revenue]]&gt;=40000,"Medium","Low"))</f>
        <v>Medium</v>
      </c>
      <c r="Y248" s="1" t="str">
        <f>IFERROR(IF(SUMIF(salesdata[Year],salesdata[[#This Row],[Year]],salesdata[Total Revenue])&gt;SUMIF(salesdata[Year],salesdata[[#This Row],[Year]]-1,salesdata[Total Revenue]),"Growth Year","Decline Year"),"")</f>
        <v>Growth Year</v>
      </c>
    </row>
    <row r="249" spans="1:25" x14ac:dyDescent="0.3">
      <c r="A249" s="1">
        <v>248</v>
      </c>
      <c r="B249" s="2">
        <v>40566</v>
      </c>
      <c r="C249" s="1">
        <v>2011</v>
      </c>
      <c r="D249" s="1" t="s">
        <v>26</v>
      </c>
      <c r="E249" s="1">
        <v>1</v>
      </c>
      <c r="F249" s="3">
        <v>6487</v>
      </c>
      <c r="G249" s="10">
        <v>20563.79</v>
      </c>
      <c r="H249" s="12">
        <f>IFERROR(salesdata[[#This Row],[S-P1]]/salesdata[[#This Row],[Q-P1]],0)</f>
        <v>3.17</v>
      </c>
      <c r="I249" s="3">
        <v>426</v>
      </c>
      <c r="J249" s="10">
        <v>2700.84</v>
      </c>
      <c r="K249" s="12">
        <f>IFERROR(salesdata[[#This Row],[S-P2]]/salesdata[[#This Row],[Q-P2]],0)</f>
        <v>6.3400000000000007</v>
      </c>
      <c r="L249" s="3">
        <v>3380</v>
      </c>
      <c r="M249" s="10">
        <v>18319.599999999999</v>
      </c>
      <c r="N249" s="12">
        <f>IFERROR(salesdata[[#This Row],[S-P3]]/salesdata[[#This Row],[Q-P3]],0)</f>
        <v>5.42</v>
      </c>
      <c r="O249" s="3">
        <v>1576</v>
      </c>
      <c r="P249" s="10">
        <v>11236.88</v>
      </c>
      <c r="Q249" s="12">
        <f>IFERROR(salesdata[[#This Row],[S-P4]]/salesdata[[#This Row],[Q-P4]],0)</f>
        <v>7.13</v>
      </c>
      <c r="R249" s="3">
        <v>11869</v>
      </c>
      <c r="S249" s="10">
        <v>52821.11</v>
      </c>
      <c r="T249" s="1" t="str">
        <f>"Q"&amp;ROUNDUP(salesdata[[#This Row],[Month No.]]/3,0)</f>
        <v>Q1</v>
      </c>
      <c r="U249" s="1" t="str">
        <f>TEXT(salesdata[[#This Row],[Date]],"dddd")</f>
        <v>Sunday</v>
      </c>
      <c r="V249" s="12">
        <f>IFERROR(salesdata[[#This Row],[Total Revenue]]/salesdata[[#This Row],[Total Units Sold]],0)</f>
        <v>4.4503420675709835</v>
      </c>
      <c r="W249" s="1" t="str">
        <f>INDEX({"Product1","Product2","Product3","Product4"},MATCH(MAX(salesdata[[#This Row],[S-P1]],salesdata[[#This Row],[S-P2]],salesdata[[#This Row],[S-P3]],salesdata[[#This Row],[S-P4]]),CHOOSE({1,2,3,4},salesdata[[#This Row],[S-P1]],salesdata[[#This Row],[S-P2]],salesdata[[#This Row],[S-P3]],salesdata[[#This Row],[S-P4]]),0))</f>
        <v>Product1</v>
      </c>
      <c r="X249" s="1" t="str">
        <f>IF(salesdata[[#This Row],[Total Revenue]]&gt;=70000,"High",IF(salesdata[[#This Row],[Total Revenue]]&gt;=40000,"Medium","Low"))</f>
        <v>Medium</v>
      </c>
      <c r="Y249" s="1" t="str">
        <f>IFERROR(IF(SUMIF(salesdata[Year],salesdata[[#This Row],[Year]],salesdata[Total Revenue])&gt;SUMIF(salesdata[Year],salesdata[[#This Row],[Year]]-1,salesdata[Total Revenue]),"Growth Year","Decline Year"),"")</f>
        <v>Growth Year</v>
      </c>
    </row>
    <row r="250" spans="1:25" x14ac:dyDescent="0.3">
      <c r="A250" s="1">
        <v>249</v>
      </c>
      <c r="B250" s="2">
        <v>40567</v>
      </c>
      <c r="C250" s="1">
        <v>2011</v>
      </c>
      <c r="D250" s="1" t="s">
        <v>26</v>
      </c>
      <c r="E250" s="1">
        <v>1</v>
      </c>
      <c r="F250" s="3">
        <v>2604</v>
      </c>
      <c r="G250" s="10">
        <v>8254.68</v>
      </c>
      <c r="H250" s="12">
        <f>IFERROR(salesdata[[#This Row],[S-P1]]/salesdata[[#This Row],[Q-P1]],0)</f>
        <v>3.17</v>
      </c>
      <c r="I250" s="3">
        <v>821</v>
      </c>
      <c r="J250" s="10">
        <v>5205.1400000000003</v>
      </c>
      <c r="K250" s="12">
        <f>IFERROR(salesdata[[#This Row],[S-P2]]/salesdata[[#This Row],[Q-P2]],0)</f>
        <v>6.3400000000000007</v>
      </c>
      <c r="L250" s="3">
        <v>586</v>
      </c>
      <c r="M250" s="10">
        <v>3176.12</v>
      </c>
      <c r="N250" s="12">
        <f>IFERROR(salesdata[[#This Row],[S-P3]]/salesdata[[#This Row],[Q-P3]],0)</f>
        <v>5.42</v>
      </c>
      <c r="O250" s="3">
        <v>1567</v>
      </c>
      <c r="P250" s="10">
        <v>11172.71</v>
      </c>
      <c r="Q250" s="12">
        <f>IFERROR(salesdata[[#This Row],[S-P4]]/salesdata[[#This Row],[Q-P4]],0)</f>
        <v>7.129999999999999</v>
      </c>
      <c r="R250" s="3">
        <v>5578</v>
      </c>
      <c r="S250" s="10">
        <v>27808.65</v>
      </c>
      <c r="T250" s="1" t="str">
        <f>"Q"&amp;ROUNDUP(salesdata[[#This Row],[Month No.]]/3,0)</f>
        <v>Q1</v>
      </c>
      <c r="U250" s="1" t="str">
        <f>TEXT(salesdata[[#This Row],[Date]],"dddd")</f>
        <v>Monday</v>
      </c>
      <c r="V250" s="12">
        <f>IFERROR(salesdata[[#This Row],[Total Revenue]]/salesdata[[#This Row],[Total Units Sold]],0)</f>
        <v>4.985415919684475</v>
      </c>
      <c r="W250" s="1" t="str">
        <f>INDEX({"Product1","Product2","Product3","Product4"},MATCH(MAX(salesdata[[#This Row],[S-P1]],salesdata[[#This Row],[S-P2]],salesdata[[#This Row],[S-P3]],salesdata[[#This Row],[S-P4]]),CHOOSE({1,2,3,4},salesdata[[#This Row],[S-P1]],salesdata[[#This Row],[S-P2]],salesdata[[#This Row],[S-P3]],salesdata[[#This Row],[S-P4]]),0))</f>
        <v>Product4</v>
      </c>
      <c r="X250" s="1" t="str">
        <f>IF(salesdata[[#This Row],[Total Revenue]]&gt;=70000,"High",IF(salesdata[[#This Row],[Total Revenue]]&gt;=40000,"Medium","Low"))</f>
        <v>Low</v>
      </c>
      <c r="Y250" s="1" t="str">
        <f>IFERROR(IF(SUMIF(salesdata[Year],salesdata[[#This Row],[Year]],salesdata[Total Revenue])&gt;SUMIF(salesdata[Year],salesdata[[#This Row],[Year]]-1,salesdata[Total Revenue]),"Growth Year","Decline Year"),"")</f>
        <v>Growth Year</v>
      </c>
    </row>
    <row r="251" spans="1:25" x14ac:dyDescent="0.3">
      <c r="A251" s="1">
        <v>250</v>
      </c>
      <c r="B251" s="2">
        <v>40568</v>
      </c>
      <c r="C251" s="1">
        <v>2011</v>
      </c>
      <c r="D251" s="1" t="s">
        <v>26</v>
      </c>
      <c r="E251" s="1">
        <v>1</v>
      </c>
      <c r="F251" s="3">
        <v>7652</v>
      </c>
      <c r="G251" s="10">
        <v>24256.84</v>
      </c>
      <c r="H251" s="12">
        <f>IFERROR(salesdata[[#This Row],[S-P1]]/salesdata[[#This Row],[Q-P1]],0)</f>
        <v>3.17</v>
      </c>
      <c r="I251" s="3">
        <v>339</v>
      </c>
      <c r="J251" s="10">
        <v>2149.2600000000002</v>
      </c>
      <c r="K251" s="12">
        <f>IFERROR(salesdata[[#This Row],[S-P2]]/salesdata[[#This Row],[Q-P2]],0)</f>
        <v>6.3400000000000007</v>
      </c>
      <c r="L251" s="3">
        <v>1610</v>
      </c>
      <c r="M251" s="10">
        <v>8726.2000000000007</v>
      </c>
      <c r="N251" s="12">
        <f>IFERROR(salesdata[[#This Row],[S-P3]]/salesdata[[#This Row],[Q-P3]],0)</f>
        <v>5.4200000000000008</v>
      </c>
      <c r="O251" s="3">
        <v>377</v>
      </c>
      <c r="P251" s="10">
        <v>2688.01</v>
      </c>
      <c r="Q251" s="12">
        <f>IFERROR(salesdata[[#This Row],[S-P4]]/salesdata[[#This Row],[Q-P4]],0)</f>
        <v>7.1300000000000008</v>
      </c>
      <c r="R251" s="3">
        <v>9978</v>
      </c>
      <c r="S251" s="10">
        <v>37820.31</v>
      </c>
      <c r="T251" s="1" t="str">
        <f>"Q"&amp;ROUNDUP(salesdata[[#This Row],[Month No.]]/3,0)</f>
        <v>Q1</v>
      </c>
      <c r="U251" s="1" t="str">
        <f>TEXT(salesdata[[#This Row],[Date]],"dddd")</f>
        <v>Tuesday</v>
      </c>
      <c r="V251" s="12">
        <f>IFERROR(salesdata[[#This Row],[Total Revenue]]/salesdata[[#This Row],[Total Units Sold]],0)</f>
        <v>3.7903698135898973</v>
      </c>
      <c r="W251" s="1" t="str">
        <f>INDEX({"Product1","Product2","Product3","Product4"},MATCH(MAX(salesdata[[#This Row],[S-P1]],salesdata[[#This Row],[S-P2]],salesdata[[#This Row],[S-P3]],salesdata[[#This Row],[S-P4]]),CHOOSE({1,2,3,4},salesdata[[#This Row],[S-P1]],salesdata[[#This Row],[S-P2]],salesdata[[#This Row],[S-P3]],salesdata[[#This Row],[S-P4]]),0))</f>
        <v>Product1</v>
      </c>
      <c r="X251" s="1" t="str">
        <f>IF(salesdata[[#This Row],[Total Revenue]]&gt;=70000,"High",IF(salesdata[[#This Row],[Total Revenue]]&gt;=40000,"Medium","Low"))</f>
        <v>Low</v>
      </c>
      <c r="Y251" s="1" t="str">
        <f>IFERROR(IF(SUMIF(salesdata[Year],salesdata[[#This Row],[Year]],salesdata[Total Revenue])&gt;SUMIF(salesdata[Year],salesdata[[#This Row],[Year]]-1,salesdata[Total Revenue]),"Growth Year","Decline Year"),"")</f>
        <v>Growth Year</v>
      </c>
    </row>
    <row r="252" spans="1:25" x14ac:dyDescent="0.3">
      <c r="A252" s="1">
        <v>251</v>
      </c>
      <c r="B252" s="2">
        <v>40569</v>
      </c>
      <c r="C252" s="1">
        <v>2011</v>
      </c>
      <c r="D252" s="1" t="s">
        <v>26</v>
      </c>
      <c r="E252" s="1">
        <v>1</v>
      </c>
      <c r="F252" s="3">
        <v>295</v>
      </c>
      <c r="G252" s="10">
        <v>935.15</v>
      </c>
      <c r="H252" s="12">
        <f>IFERROR(salesdata[[#This Row],[S-P1]]/salesdata[[#This Row],[Q-P1]],0)</f>
        <v>3.17</v>
      </c>
      <c r="I252" s="3">
        <v>762</v>
      </c>
      <c r="J252" s="10">
        <v>4831.08</v>
      </c>
      <c r="K252" s="12">
        <f>IFERROR(salesdata[[#This Row],[S-P2]]/salesdata[[#This Row],[Q-P2]],0)</f>
        <v>6.34</v>
      </c>
      <c r="L252" s="3">
        <v>2728</v>
      </c>
      <c r="M252" s="10">
        <v>14785.76</v>
      </c>
      <c r="N252" s="12">
        <f>IFERROR(salesdata[[#This Row],[S-P3]]/salesdata[[#This Row],[Q-P3]],0)</f>
        <v>5.42</v>
      </c>
      <c r="O252" s="3">
        <v>477</v>
      </c>
      <c r="P252" s="10">
        <v>3401.01</v>
      </c>
      <c r="Q252" s="12">
        <f>IFERROR(salesdata[[#This Row],[S-P4]]/salesdata[[#This Row],[Q-P4]],0)</f>
        <v>7.1300000000000008</v>
      </c>
      <c r="R252" s="3">
        <v>4262</v>
      </c>
      <c r="S252" s="10">
        <v>23953</v>
      </c>
      <c r="T252" s="1" t="str">
        <f>"Q"&amp;ROUNDUP(salesdata[[#This Row],[Month No.]]/3,0)</f>
        <v>Q1</v>
      </c>
      <c r="U252" s="1" t="str">
        <f>TEXT(salesdata[[#This Row],[Date]],"dddd")</f>
        <v>Wednesday</v>
      </c>
      <c r="V252" s="12">
        <f>IFERROR(salesdata[[#This Row],[Total Revenue]]/salesdata[[#This Row],[Total Units Sold]],0)</f>
        <v>5.6201313937118726</v>
      </c>
      <c r="W252" s="1" t="str">
        <f>INDEX({"Product1","Product2","Product3","Product4"},MATCH(MAX(salesdata[[#This Row],[S-P1]],salesdata[[#This Row],[S-P2]],salesdata[[#This Row],[S-P3]],salesdata[[#This Row],[S-P4]]),CHOOSE({1,2,3,4},salesdata[[#This Row],[S-P1]],salesdata[[#This Row],[S-P2]],salesdata[[#This Row],[S-P3]],salesdata[[#This Row],[S-P4]]),0))</f>
        <v>Product3</v>
      </c>
      <c r="X252" s="1" t="str">
        <f>IF(salesdata[[#This Row],[Total Revenue]]&gt;=70000,"High",IF(salesdata[[#This Row],[Total Revenue]]&gt;=40000,"Medium","Low"))</f>
        <v>Low</v>
      </c>
      <c r="Y252" s="1" t="str">
        <f>IFERROR(IF(SUMIF(salesdata[Year],salesdata[[#This Row],[Year]],salesdata[Total Revenue])&gt;SUMIF(salesdata[Year],salesdata[[#This Row],[Year]]-1,salesdata[Total Revenue]),"Growth Year","Decline Year"),"")</f>
        <v>Growth Year</v>
      </c>
    </row>
    <row r="253" spans="1:25" x14ac:dyDescent="0.3">
      <c r="A253" s="1">
        <v>252</v>
      </c>
      <c r="B253" s="2">
        <v>40570</v>
      </c>
      <c r="C253" s="1">
        <v>2011</v>
      </c>
      <c r="D253" s="1" t="s">
        <v>26</v>
      </c>
      <c r="E253" s="1">
        <v>1</v>
      </c>
      <c r="F253" s="3">
        <v>1486</v>
      </c>
      <c r="G253" s="10">
        <v>4710.62</v>
      </c>
      <c r="H253" s="12">
        <f>IFERROR(salesdata[[#This Row],[S-P1]]/salesdata[[#This Row],[Q-P1]],0)</f>
        <v>3.17</v>
      </c>
      <c r="I253" s="3">
        <v>2309</v>
      </c>
      <c r="J253" s="10">
        <v>14639.06</v>
      </c>
      <c r="K253" s="12">
        <f>IFERROR(salesdata[[#This Row],[S-P2]]/salesdata[[#This Row],[Q-P2]],0)</f>
        <v>6.34</v>
      </c>
      <c r="L253" s="3">
        <v>3206</v>
      </c>
      <c r="M253" s="10">
        <v>17376.52</v>
      </c>
      <c r="N253" s="12">
        <f>IFERROR(salesdata[[#This Row],[S-P3]]/salesdata[[#This Row],[Q-P3]],0)</f>
        <v>5.42</v>
      </c>
      <c r="O253" s="3">
        <v>975</v>
      </c>
      <c r="P253" s="10">
        <v>6951.75</v>
      </c>
      <c r="Q253" s="12">
        <f>IFERROR(salesdata[[#This Row],[S-P4]]/salesdata[[#This Row],[Q-P4]],0)</f>
        <v>7.13</v>
      </c>
      <c r="R253" s="3">
        <v>7976</v>
      </c>
      <c r="S253" s="10">
        <v>43677.95</v>
      </c>
      <c r="T253" s="1" t="str">
        <f>"Q"&amp;ROUNDUP(salesdata[[#This Row],[Month No.]]/3,0)</f>
        <v>Q1</v>
      </c>
      <c r="U253" s="1" t="str">
        <f>TEXT(salesdata[[#This Row],[Date]],"dddd")</f>
        <v>Thursday</v>
      </c>
      <c r="V253" s="12">
        <f>IFERROR(salesdata[[#This Row],[Total Revenue]]/salesdata[[#This Row],[Total Units Sold]],0)</f>
        <v>5.4761722668004005</v>
      </c>
      <c r="W253" s="1" t="str">
        <f>INDEX({"Product1","Product2","Product3","Product4"},MATCH(MAX(salesdata[[#This Row],[S-P1]],salesdata[[#This Row],[S-P2]],salesdata[[#This Row],[S-P3]],salesdata[[#This Row],[S-P4]]),CHOOSE({1,2,3,4},salesdata[[#This Row],[S-P1]],salesdata[[#This Row],[S-P2]],salesdata[[#This Row],[S-P3]],salesdata[[#This Row],[S-P4]]),0))</f>
        <v>Product3</v>
      </c>
      <c r="X253" s="1" t="str">
        <f>IF(salesdata[[#This Row],[Total Revenue]]&gt;=70000,"High",IF(salesdata[[#This Row],[Total Revenue]]&gt;=40000,"Medium","Low"))</f>
        <v>Medium</v>
      </c>
      <c r="Y253" s="1" t="str">
        <f>IFERROR(IF(SUMIF(salesdata[Year],salesdata[[#This Row],[Year]],salesdata[Total Revenue])&gt;SUMIF(salesdata[Year],salesdata[[#This Row],[Year]]-1,salesdata[Total Revenue]),"Growth Year","Decline Year"),"")</f>
        <v>Growth Year</v>
      </c>
    </row>
    <row r="254" spans="1:25" x14ac:dyDescent="0.3">
      <c r="A254" s="1">
        <v>253</v>
      </c>
      <c r="B254" s="2">
        <v>40571</v>
      </c>
      <c r="C254" s="1">
        <v>2011</v>
      </c>
      <c r="D254" s="1" t="s">
        <v>26</v>
      </c>
      <c r="E254" s="1">
        <v>1</v>
      </c>
      <c r="F254" s="3">
        <v>2002</v>
      </c>
      <c r="G254" s="10">
        <v>6346.34</v>
      </c>
      <c r="H254" s="12">
        <f>IFERROR(salesdata[[#This Row],[S-P1]]/salesdata[[#This Row],[Q-P1]],0)</f>
        <v>3.17</v>
      </c>
      <c r="I254" s="3">
        <v>1770</v>
      </c>
      <c r="J254" s="10">
        <v>11221.8</v>
      </c>
      <c r="K254" s="12">
        <f>IFERROR(salesdata[[#This Row],[S-P2]]/salesdata[[#This Row],[Q-P2]],0)</f>
        <v>6.34</v>
      </c>
      <c r="L254" s="3">
        <v>709</v>
      </c>
      <c r="M254" s="10">
        <v>3842.78</v>
      </c>
      <c r="N254" s="12">
        <f>IFERROR(salesdata[[#This Row],[S-P3]]/salesdata[[#This Row],[Q-P3]],0)</f>
        <v>5.42</v>
      </c>
      <c r="O254" s="3">
        <v>1363</v>
      </c>
      <c r="P254" s="10">
        <v>9718.19</v>
      </c>
      <c r="Q254" s="12">
        <f>IFERROR(salesdata[[#This Row],[S-P4]]/salesdata[[#This Row],[Q-P4]],0)</f>
        <v>7.1300000000000008</v>
      </c>
      <c r="R254" s="3">
        <v>5844</v>
      </c>
      <c r="S254" s="10">
        <v>31129.11</v>
      </c>
      <c r="T254" s="1" t="str">
        <f>"Q"&amp;ROUNDUP(salesdata[[#This Row],[Month No.]]/3,0)</f>
        <v>Q1</v>
      </c>
      <c r="U254" s="1" t="str">
        <f>TEXT(salesdata[[#This Row],[Date]],"dddd")</f>
        <v>Friday</v>
      </c>
      <c r="V254" s="12">
        <f>IFERROR(salesdata[[#This Row],[Total Revenue]]/salesdata[[#This Row],[Total Units Sold]],0)</f>
        <v>5.3266786447638603</v>
      </c>
      <c r="W254" s="1" t="str">
        <f>INDEX({"Product1","Product2","Product3","Product4"},MATCH(MAX(salesdata[[#This Row],[S-P1]],salesdata[[#This Row],[S-P2]],salesdata[[#This Row],[S-P3]],salesdata[[#This Row],[S-P4]]),CHOOSE({1,2,3,4},salesdata[[#This Row],[S-P1]],salesdata[[#This Row],[S-P2]],salesdata[[#This Row],[S-P3]],salesdata[[#This Row],[S-P4]]),0))</f>
        <v>Product2</v>
      </c>
      <c r="X254" s="1" t="str">
        <f>IF(salesdata[[#This Row],[Total Revenue]]&gt;=70000,"High",IF(salesdata[[#This Row],[Total Revenue]]&gt;=40000,"Medium","Low"))</f>
        <v>Low</v>
      </c>
      <c r="Y254" s="1" t="str">
        <f>IFERROR(IF(SUMIF(salesdata[Year],salesdata[[#This Row],[Year]],salesdata[Total Revenue])&gt;SUMIF(salesdata[Year],salesdata[[#This Row],[Year]]-1,salesdata[Total Revenue]),"Growth Year","Decline Year"),"")</f>
        <v>Growth Year</v>
      </c>
    </row>
    <row r="255" spans="1:25" x14ac:dyDescent="0.3">
      <c r="A255" s="1">
        <v>254</v>
      </c>
      <c r="B255" s="2">
        <v>40572</v>
      </c>
      <c r="C255" s="1">
        <v>2011</v>
      </c>
      <c r="D255" s="1" t="s">
        <v>26</v>
      </c>
      <c r="E255" s="1">
        <v>1</v>
      </c>
      <c r="F255" s="3">
        <v>6688</v>
      </c>
      <c r="G255" s="10">
        <v>21200.959999999999</v>
      </c>
      <c r="H255" s="12">
        <f>IFERROR(salesdata[[#This Row],[S-P1]]/salesdata[[#This Row],[Q-P1]],0)</f>
        <v>3.17</v>
      </c>
      <c r="I255" s="3">
        <v>1529</v>
      </c>
      <c r="J255" s="10">
        <v>9693.86</v>
      </c>
      <c r="K255" s="12">
        <f>IFERROR(salesdata[[#This Row],[S-P2]]/salesdata[[#This Row],[Q-P2]],0)</f>
        <v>6.3400000000000007</v>
      </c>
      <c r="L255" s="3">
        <v>2796</v>
      </c>
      <c r="M255" s="10">
        <v>15154.32</v>
      </c>
      <c r="N255" s="12">
        <f>IFERROR(salesdata[[#This Row],[S-P3]]/salesdata[[#This Row],[Q-P3]],0)</f>
        <v>5.42</v>
      </c>
      <c r="O255" s="3">
        <v>1808</v>
      </c>
      <c r="P255" s="10">
        <v>12891.04</v>
      </c>
      <c r="Q255" s="12">
        <f>IFERROR(salesdata[[#This Row],[S-P4]]/salesdata[[#This Row],[Q-P4]],0)</f>
        <v>7.1300000000000008</v>
      </c>
      <c r="R255" s="3">
        <v>12821</v>
      </c>
      <c r="S255" s="10">
        <v>58940.18</v>
      </c>
      <c r="T255" s="1" t="str">
        <f>"Q"&amp;ROUNDUP(salesdata[[#This Row],[Month No.]]/3,0)</f>
        <v>Q1</v>
      </c>
      <c r="U255" s="1" t="str">
        <f>TEXT(salesdata[[#This Row],[Date]],"dddd")</f>
        <v>Saturday</v>
      </c>
      <c r="V255" s="12">
        <f>IFERROR(salesdata[[#This Row],[Total Revenue]]/salesdata[[#This Row],[Total Units Sold]],0)</f>
        <v>4.5971593479447783</v>
      </c>
      <c r="W255" s="1" t="str">
        <f>INDEX({"Product1","Product2","Product3","Product4"},MATCH(MAX(salesdata[[#This Row],[S-P1]],salesdata[[#This Row],[S-P2]],salesdata[[#This Row],[S-P3]],salesdata[[#This Row],[S-P4]]),CHOOSE({1,2,3,4},salesdata[[#This Row],[S-P1]],salesdata[[#This Row],[S-P2]],salesdata[[#This Row],[S-P3]],salesdata[[#This Row],[S-P4]]),0))</f>
        <v>Product1</v>
      </c>
      <c r="X255" s="1" t="str">
        <f>IF(salesdata[[#This Row],[Total Revenue]]&gt;=70000,"High",IF(salesdata[[#This Row],[Total Revenue]]&gt;=40000,"Medium","Low"))</f>
        <v>Medium</v>
      </c>
      <c r="Y255" s="1" t="str">
        <f>IFERROR(IF(SUMIF(salesdata[Year],salesdata[[#This Row],[Year]],salesdata[Total Revenue])&gt;SUMIF(salesdata[Year],salesdata[[#This Row],[Year]]-1,salesdata[Total Revenue]),"Growth Year","Decline Year"),"")</f>
        <v>Growth Year</v>
      </c>
    </row>
    <row r="256" spans="1:25" x14ac:dyDescent="0.3">
      <c r="A256" s="1">
        <v>255</v>
      </c>
      <c r="B256" s="2">
        <v>40573</v>
      </c>
      <c r="C256" s="1">
        <v>2011</v>
      </c>
      <c r="D256" s="1" t="s">
        <v>26</v>
      </c>
      <c r="E256" s="1">
        <v>1</v>
      </c>
      <c r="F256" s="3">
        <v>5943</v>
      </c>
      <c r="G256" s="10">
        <v>18839.310000000001</v>
      </c>
      <c r="H256" s="12">
        <f>IFERROR(salesdata[[#This Row],[S-P1]]/salesdata[[#This Row],[Q-P1]],0)</f>
        <v>3.1700000000000004</v>
      </c>
      <c r="I256" s="3">
        <v>2206</v>
      </c>
      <c r="J256" s="10">
        <v>13986.04</v>
      </c>
      <c r="K256" s="12">
        <f>IFERROR(salesdata[[#This Row],[S-P2]]/salesdata[[#This Row],[Q-P2]],0)</f>
        <v>6.3400000000000007</v>
      </c>
      <c r="L256" s="3">
        <v>5708</v>
      </c>
      <c r="M256" s="10">
        <v>30937.360000000001</v>
      </c>
      <c r="N256" s="12">
        <f>IFERROR(salesdata[[#This Row],[S-P3]]/salesdata[[#This Row],[Q-P3]],0)</f>
        <v>5.42</v>
      </c>
      <c r="O256" s="3">
        <v>1427</v>
      </c>
      <c r="P256" s="10">
        <v>10174.51</v>
      </c>
      <c r="Q256" s="12">
        <f>IFERROR(salesdata[[#This Row],[S-P4]]/salesdata[[#This Row],[Q-P4]],0)</f>
        <v>7.13</v>
      </c>
      <c r="R256" s="3">
        <v>15284</v>
      </c>
      <c r="S256" s="10">
        <v>73937.22</v>
      </c>
      <c r="T256" s="1" t="str">
        <f>"Q"&amp;ROUNDUP(salesdata[[#This Row],[Month No.]]/3,0)</f>
        <v>Q1</v>
      </c>
      <c r="U256" s="1" t="str">
        <f>TEXT(salesdata[[#This Row],[Date]],"dddd")</f>
        <v>Sunday</v>
      </c>
      <c r="V256" s="12">
        <f>IFERROR(salesdata[[#This Row],[Total Revenue]]/salesdata[[#This Row],[Total Units Sold]],0)</f>
        <v>4.8375569222716566</v>
      </c>
      <c r="W256" s="1" t="str">
        <f>INDEX({"Product1","Product2","Product3","Product4"},MATCH(MAX(salesdata[[#This Row],[S-P1]],salesdata[[#This Row],[S-P2]],salesdata[[#This Row],[S-P3]],salesdata[[#This Row],[S-P4]]),CHOOSE({1,2,3,4},salesdata[[#This Row],[S-P1]],salesdata[[#This Row],[S-P2]],salesdata[[#This Row],[S-P3]],salesdata[[#This Row],[S-P4]]),0))</f>
        <v>Product3</v>
      </c>
      <c r="X256" s="1" t="str">
        <f>IF(salesdata[[#This Row],[Total Revenue]]&gt;=70000,"High",IF(salesdata[[#This Row],[Total Revenue]]&gt;=40000,"Medium","Low"))</f>
        <v>High</v>
      </c>
      <c r="Y256" s="1" t="str">
        <f>IFERROR(IF(SUMIF(salesdata[Year],salesdata[[#This Row],[Year]],salesdata[Total Revenue])&gt;SUMIF(salesdata[Year],salesdata[[#This Row],[Year]]-1,salesdata[Total Revenue]),"Growth Year","Decline Year"),"")</f>
        <v>Growth Year</v>
      </c>
    </row>
    <row r="257" spans="1:25" x14ac:dyDescent="0.3">
      <c r="A257" s="1">
        <v>256</v>
      </c>
      <c r="B257" s="2">
        <v>40574</v>
      </c>
      <c r="C257" s="1">
        <v>2011</v>
      </c>
      <c r="D257" s="1" t="s">
        <v>26</v>
      </c>
      <c r="E257" s="1">
        <v>1</v>
      </c>
      <c r="F257" s="3">
        <v>939</v>
      </c>
      <c r="G257" s="10">
        <v>2976.63</v>
      </c>
      <c r="H257" s="12">
        <f>IFERROR(salesdata[[#This Row],[S-P1]]/salesdata[[#This Row],[Q-P1]],0)</f>
        <v>3.17</v>
      </c>
      <c r="I257" s="3">
        <v>3325</v>
      </c>
      <c r="J257" s="10">
        <v>21080.5</v>
      </c>
      <c r="K257" s="12">
        <f>IFERROR(salesdata[[#This Row],[S-P2]]/salesdata[[#This Row],[Q-P2]],0)</f>
        <v>6.34</v>
      </c>
      <c r="L257" s="3">
        <v>1863</v>
      </c>
      <c r="M257" s="10">
        <v>10097.459999999999</v>
      </c>
      <c r="N257" s="12">
        <f>IFERROR(salesdata[[#This Row],[S-P3]]/salesdata[[#This Row],[Q-P3]],0)</f>
        <v>5.42</v>
      </c>
      <c r="O257" s="3">
        <v>1612</v>
      </c>
      <c r="P257" s="10">
        <v>11493.56</v>
      </c>
      <c r="Q257" s="12">
        <f>IFERROR(salesdata[[#This Row],[S-P4]]/salesdata[[#This Row],[Q-P4]],0)</f>
        <v>7.13</v>
      </c>
      <c r="R257" s="3">
        <v>7739</v>
      </c>
      <c r="S257" s="10">
        <v>45648.15</v>
      </c>
      <c r="T257" s="1" t="str">
        <f>"Q"&amp;ROUNDUP(salesdata[[#This Row],[Month No.]]/3,0)</f>
        <v>Q1</v>
      </c>
      <c r="U257" s="1" t="str">
        <f>TEXT(salesdata[[#This Row],[Date]],"dddd")</f>
        <v>Monday</v>
      </c>
      <c r="V257" s="12">
        <f>IFERROR(salesdata[[#This Row],[Total Revenue]]/salesdata[[#This Row],[Total Units Sold]],0)</f>
        <v>5.8984558728517902</v>
      </c>
      <c r="W257" s="1" t="str">
        <f>INDEX({"Product1","Product2","Product3","Product4"},MATCH(MAX(salesdata[[#This Row],[S-P1]],salesdata[[#This Row],[S-P2]],salesdata[[#This Row],[S-P3]],salesdata[[#This Row],[S-P4]]),CHOOSE({1,2,3,4},salesdata[[#This Row],[S-P1]],salesdata[[#This Row],[S-P2]],salesdata[[#This Row],[S-P3]],salesdata[[#This Row],[S-P4]]),0))</f>
        <v>Product2</v>
      </c>
      <c r="X257" s="1" t="str">
        <f>IF(salesdata[[#This Row],[Total Revenue]]&gt;=70000,"High",IF(salesdata[[#This Row],[Total Revenue]]&gt;=40000,"Medium","Low"))</f>
        <v>Medium</v>
      </c>
      <c r="Y257" s="1" t="str">
        <f>IFERROR(IF(SUMIF(salesdata[Year],salesdata[[#This Row],[Year]],salesdata[Total Revenue])&gt;SUMIF(salesdata[Year],salesdata[[#This Row],[Year]]-1,salesdata[Total Revenue]),"Growth Year","Decline Year"),"")</f>
        <v>Growth Year</v>
      </c>
    </row>
    <row r="258" spans="1:25" x14ac:dyDescent="0.3">
      <c r="A258" s="1">
        <v>257</v>
      </c>
      <c r="B258" s="2">
        <v>40575</v>
      </c>
      <c r="C258" s="1">
        <v>2011</v>
      </c>
      <c r="D258" s="1" t="s">
        <v>27</v>
      </c>
      <c r="E258" s="1">
        <v>2</v>
      </c>
      <c r="F258" s="3">
        <v>7590</v>
      </c>
      <c r="G258" s="10">
        <v>24060.3</v>
      </c>
      <c r="H258" s="12">
        <f>IFERROR(salesdata[[#This Row],[S-P1]]/salesdata[[#This Row],[Q-P1]],0)</f>
        <v>3.17</v>
      </c>
      <c r="I258" s="3">
        <v>1909</v>
      </c>
      <c r="J258" s="10">
        <v>12103.06</v>
      </c>
      <c r="K258" s="12">
        <f>IFERROR(salesdata[[#This Row],[S-P2]]/salesdata[[#This Row],[Q-P2]],0)</f>
        <v>6.34</v>
      </c>
      <c r="L258" s="3">
        <v>3479</v>
      </c>
      <c r="M258" s="10">
        <v>18856.18</v>
      </c>
      <c r="N258" s="12">
        <f>IFERROR(salesdata[[#This Row],[S-P3]]/salesdata[[#This Row],[Q-P3]],0)</f>
        <v>5.42</v>
      </c>
      <c r="O258" s="3">
        <v>960</v>
      </c>
      <c r="P258" s="10">
        <v>6844.8</v>
      </c>
      <c r="Q258" s="12">
        <f>IFERROR(salesdata[[#This Row],[S-P4]]/salesdata[[#This Row],[Q-P4]],0)</f>
        <v>7.13</v>
      </c>
      <c r="R258" s="3">
        <v>13938</v>
      </c>
      <c r="S258" s="10">
        <v>61864.34</v>
      </c>
      <c r="T258" s="1" t="str">
        <f>"Q"&amp;ROUNDUP(salesdata[[#This Row],[Month No.]]/3,0)</f>
        <v>Q1</v>
      </c>
      <c r="U258" s="1" t="str">
        <f>TEXT(salesdata[[#This Row],[Date]],"dddd")</f>
        <v>Tuesday</v>
      </c>
      <c r="V258" s="12">
        <f>IFERROR(salesdata[[#This Row],[Total Revenue]]/salesdata[[#This Row],[Total Units Sold]],0)</f>
        <v>4.4385378103027691</v>
      </c>
      <c r="W258" s="1" t="str">
        <f>INDEX({"Product1","Product2","Product3","Product4"},MATCH(MAX(salesdata[[#This Row],[S-P1]],salesdata[[#This Row],[S-P2]],salesdata[[#This Row],[S-P3]],salesdata[[#This Row],[S-P4]]),CHOOSE({1,2,3,4},salesdata[[#This Row],[S-P1]],salesdata[[#This Row],[S-P2]],salesdata[[#This Row],[S-P3]],salesdata[[#This Row],[S-P4]]),0))</f>
        <v>Product1</v>
      </c>
      <c r="X258" s="1" t="str">
        <f>IF(salesdata[[#This Row],[Total Revenue]]&gt;=70000,"High",IF(salesdata[[#This Row],[Total Revenue]]&gt;=40000,"Medium","Low"))</f>
        <v>Medium</v>
      </c>
      <c r="Y258" s="1" t="str">
        <f>IFERROR(IF(SUMIF(salesdata[Year],salesdata[[#This Row],[Year]],salesdata[Total Revenue])&gt;SUMIF(salesdata[Year],salesdata[[#This Row],[Year]]-1,salesdata[Total Revenue]),"Growth Year","Decline Year"),"")</f>
        <v>Growth Year</v>
      </c>
    </row>
    <row r="259" spans="1:25" x14ac:dyDescent="0.3">
      <c r="A259" s="1">
        <v>258</v>
      </c>
      <c r="B259" s="2">
        <v>40576</v>
      </c>
      <c r="C259" s="1">
        <v>2011</v>
      </c>
      <c r="D259" s="1" t="s">
        <v>27</v>
      </c>
      <c r="E259" s="1">
        <v>2</v>
      </c>
      <c r="F259" s="3">
        <v>1914</v>
      </c>
      <c r="G259" s="10">
        <v>6067.38</v>
      </c>
      <c r="H259" s="12">
        <f>IFERROR(salesdata[[#This Row],[S-P1]]/salesdata[[#This Row],[Q-P1]],0)</f>
        <v>3.17</v>
      </c>
      <c r="I259" s="3">
        <v>3478</v>
      </c>
      <c r="J259" s="10">
        <v>22050.52</v>
      </c>
      <c r="K259" s="12">
        <f>IFERROR(salesdata[[#This Row],[S-P2]]/salesdata[[#This Row],[Q-P2]],0)</f>
        <v>6.34</v>
      </c>
      <c r="L259" s="3">
        <v>3420</v>
      </c>
      <c r="M259" s="10">
        <v>18536.400000000001</v>
      </c>
      <c r="N259" s="12">
        <f>IFERROR(salesdata[[#This Row],[S-P3]]/salesdata[[#This Row],[Q-P3]],0)</f>
        <v>5.4200000000000008</v>
      </c>
      <c r="O259" s="3">
        <v>1373</v>
      </c>
      <c r="P259" s="10">
        <v>9789.49</v>
      </c>
      <c r="Q259" s="12">
        <f>IFERROR(salesdata[[#This Row],[S-P4]]/salesdata[[#This Row],[Q-P4]],0)</f>
        <v>7.13</v>
      </c>
      <c r="R259" s="3">
        <v>10185</v>
      </c>
      <c r="S259" s="10">
        <v>56443.79</v>
      </c>
      <c r="T259" s="1" t="str">
        <f>"Q"&amp;ROUNDUP(salesdata[[#This Row],[Month No.]]/3,0)</f>
        <v>Q1</v>
      </c>
      <c r="U259" s="1" t="str">
        <f>TEXT(salesdata[[#This Row],[Date]],"dddd")</f>
        <v>Wednesday</v>
      </c>
      <c r="V259" s="12">
        <f>IFERROR(salesdata[[#This Row],[Total Revenue]]/salesdata[[#This Row],[Total Units Sold]],0)</f>
        <v>5.5418546882670592</v>
      </c>
      <c r="W259" s="1" t="str">
        <f>INDEX({"Product1","Product2","Product3","Product4"},MATCH(MAX(salesdata[[#This Row],[S-P1]],salesdata[[#This Row],[S-P2]],salesdata[[#This Row],[S-P3]],salesdata[[#This Row],[S-P4]]),CHOOSE({1,2,3,4},salesdata[[#This Row],[S-P1]],salesdata[[#This Row],[S-P2]],salesdata[[#This Row],[S-P3]],salesdata[[#This Row],[S-P4]]),0))</f>
        <v>Product2</v>
      </c>
      <c r="X259" s="1" t="str">
        <f>IF(salesdata[[#This Row],[Total Revenue]]&gt;=70000,"High",IF(salesdata[[#This Row],[Total Revenue]]&gt;=40000,"Medium","Low"))</f>
        <v>Medium</v>
      </c>
      <c r="Y259" s="1" t="str">
        <f>IFERROR(IF(SUMIF(salesdata[Year],salesdata[[#This Row],[Year]],salesdata[Total Revenue])&gt;SUMIF(salesdata[Year],salesdata[[#This Row],[Year]]-1,salesdata[Total Revenue]),"Growth Year","Decline Year"),"")</f>
        <v>Growth Year</v>
      </c>
    </row>
    <row r="260" spans="1:25" x14ac:dyDescent="0.3">
      <c r="A260" s="1">
        <v>259</v>
      </c>
      <c r="B260" s="2">
        <v>40577</v>
      </c>
      <c r="C260" s="1">
        <v>2011</v>
      </c>
      <c r="D260" s="1" t="s">
        <v>27</v>
      </c>
      <c r="E260" s="1">
        <v>2</v>
      </c>
      <c r="F260" s="3">
        <v>2559</v>
      </c>
      <c r="G260" s="10">
        <v>8112.03</v>
      </c>
      <c r="H260" s="12">
        <f>IFERROR(salesdata[[#This Row],[S-P1]]/salesdata[[#This Row],[Q-P1]],0)</f>
        <v>3.17</v>
      </c>
      <c r="I260" s="3">
        <v>674</v>
      </c>
      <c r="J260" s="10">
        <v>4273.16</v>
      </c>
      <c r="K260" s="12">
        <f>IFERROR(salesdata[[#This Row],[S-P2]]/salesdata[[#This Row],[Q-P2]],0)</f>
        <v>6.34</v>
      </c>
      <c r="L260" s="3">
        <v>5250</v>
      </c>
      <c r="M260" s="10">
        <v>28455</v>
      </c>
      <c r="N260" s="12">
        <f>IFERROR(salesdata[[#This Row],[S-P3]]/salesdata[[#This Row],[Q-P3]],0)</f>
        <v>5.42</v>
      </c>
      <c r="O260" s="3">
        <v>1171</v>
      </c>
      <c r="P260" s="10">
        <v>8349.23</v>
      </c>
      <c r="Q260" s="12">
        <f>IFERROR(salesdata[[#This Row],[S-P4]]/salesdata[[#This Row],[Q-P4]],0)</f>
        <v>7.13</v>
      </c>
      <c r="R260" s="3">
        <v>9654</v>
      </c>
      <c r="S260" s="10">
        <v>49189.42</v>
      </c>
      <c r="T260" s="1" t="str">
        <f>"Q"&amp;ROUNDUP(salesdata[[#This Row],[Month No.]]/3,0)</f>
        <v>Q1</v>
      </c>
      <c r="U260" s="1" t="str">
        <f>TEXT(salesdata[[#This Row],[Date]],"dddd")</f>
        <v>Thursday</v>
      </c>
      <c r="V260" s="12">
        <f>IFERROR(salesdata[[#This Row],[Total Revenue]]/salesdata[[#This Row],[Total Units Sold]],0)</f>
        <v>5.095237207375181</v>
      </c>
      <c r="W260" s="1" t="str">
        <f>INDEX({"Product1","Product2","Product3","Product4"},MATCH(MAX(salesdata[[#This Row],[S-P1]],salesdata[[#This Row],[S-P2]],salesdata[[#This Row],[S-P3]],salesdata[[#This Row],[S-P4]]),CHOOSE({1,2,3,4},salesdata[[#This Row],[S-P1]],salesdata[[#This Row],[S-P2]],salesdata[[#This Row],[S-P3]],salesdata[[#This Row],[S-P4]]),0))</f>
        <v>Product3</v>
      </c>
      <c r="X260" s="1" t="str">
        <f>IF(salesdata[[#This Row],[Total Revenue]]&gt;=70000,"High",IF(salesdata[[#This Row],[Total Revenue]]&gt;=40000,"Medium","Low"))</f>
        <v>Medium</v>
      </c>
      <c r="Y260" s="1" t="str">
        <f>IFERROR(IF(SUMIF(salesdata[Year],salesdata[[#This Row],[Year]],salesdata[Total Revenue])&gt;SUMIF(salesdata[Year],salesdata[[#This Row],[Year]]-1,salesdata[Total Revenue]),"Growth Year","Decline Year"),"")</f>
        <v>Growth Year</v>
      </c>
    </row>
    <row r="261" spans="1:25" x14ac:dyDescent="0.3">
      <c r="A261" s="1">
        <v>260</v>
      </c>
      <c r="B261" s="2">
        <v>40578</v>
      </c>
      <c r="C261" s="1">
        <v>2011</v>
      </c>
      <c r="D261" s="1" t="s">
        <v>27</v>
      </c>
      <c r="E261" s="1">
        <v>2</v>
      </c>
      <c r="F261" s="3">
        <v>1887</v>
      </c>
      <c r="G261" s="10">
        <v>5981.79</v>
      </c>
      <c r="H261" s="12">
        <f>IFERROR(salesdata[[#This Row],[S-P1]]/salesdata[[#This Row],[Q-P1]],0)</f>
        <v>3.17</v>
      </c>
      <c r="I261" s="3">
        <v>3763</v>
      </c>
      <c r="J261" s="10">
        <v>23857.42</v>
      </c>
      <c r="K261" s="12">
        <f>IFERROR(salesdata[[#This Row],[S-P2]]/salesdata[[#This Row],[Q-P2]],0)</f>
        <v>6.34</v>
      </c>
      <c r="L261" s="3">
        <v>4099</v>
      </c>
      <c r="M261" s="10">
        <v>22216.58</v>
      </c>
      <c r="N261" s="12">
        <f>IFERROR(salesdata[[#This Row],[S-P3]]/salesdata[[#This Row],[Q-P3]],0)</f>
        <v>5.4200000000000008</v>
      </c>
      <c r="O261" s="3">
        <v>858</v>
      </c>
      <c r="P261" s="10">
        <v>6117.54</v>
      </c>
      <c r="Q261" s="12">
        <f>IFERROR(salesdata[[#This Row],[S-P4]]/salesdata[[#This Row],[Q-P4]],0)</f>
        <v>7.13</v>
      </c>
      <c r="R261" s="3">
        <v>10607</v>
      </c>
      <c r="S261" s="10">
        <v>58173.33</v>
      </c>
      <c r="T261" s="1" t="str">
        <f>"Q"&amp;ROUNDUP(salesdata[[#This Row],[Month No.]]/3,0)</f>
        <v>Q1</v>
      </c>
      <c r="U261" s="1" t="str">
        <f>TEXT(salesdata[[#This Row],[Date]],"dddd")</f>
        <v>Friday</v>
      </c>
      <c r="V261" s="12">
        <f>IFERROR(salesdata[[#This Row],[Total Revenue]]/salesdata[[#This Row],[Total Units Sold]],0)</f>
        <v>5.4844282077873103</v>
      </c>
      <c r="W261" s="1" t="str">
        <f>INDEX({"Product1","Product2","Product3","Product4"},MATCH(MAX(salesdata[[#This Row],[S-P1]],salesdata[[#This Row],[S-P2]],salesdata[[#This Row],[S-P3]],salesdata[[#This Row],[S-P4]]),CHOOSE({1,2,3,4},salesdata[[#This Row],[S-P1]],salesdata[[#This Row],[S-P2]],salesdata[[#This Row],[S-P3]],salesdata[[#This Row],[S-P4]]),0))</f>
        <v>Product2</v>
      </c>
      <c r="X261" s="1" t="str">
        <f>IF(salesdata[[#This Row],[Total Revenue]]&gt;=70000,"High",IF(salesdata[[#This Row],[Total Revenue]]&gt;=40000,"Medium","Low"))</f>
        <v>Medium</v>
      </c>
      <c r="Y261" s="1" t="str">
        <f>IFERROR(IF(SUMIF(salesdata[Year],salesdata[[#This Row],[Year]],salesdata[Total Revenue])&gt;SUMIF(salesdata[Year],salesdata[[#This Row],[Year]]-1,salesdata[Total Revenue]),"Growth Year","Decline Year"),"")</f>
        <v>Growth Year</v>
      </c>
    </row>
    <row r="262" spans="1:25" x14ac:dyDescent="0.3">
      <c r="A262" s="1">
        <v>261</v>
      </c>
      <c r="B262" s="2">
        <v>40579</v>
      </c>
      <c r="C262" s="1">
        <v>2011</v>
      </c>
      <c r="D262" s="1" t="s">
        <v>27</v>
      </c>
      <c r="E262" s="1">
        <v>2</v>
      </c>
      <c r="F262" s="3">
        <v>4925</v>
      </c>
      <c r="G262" s="10">
        <v>15612.25</v>
      </c>
      <c r="H262" s="12">
        <f>IFERROR(salesdata[[#This Row],[S-P1]]/salesdata[[#This Row],[Q-P1]],0)</f>
        <v>3.17</v>
      </c>
      <c r="I262" s="3">
        <v>3326</v>
      </c>
      <c r="J262" s="10">
        <v>21086.84</v>
      </c>
      <c r="K262" s="12">
        <f>IFERROR(salesdata[[#This Row],[S-P2]]/salesdata[[#This Row],[Q-P2]],0)</f>
        <v>6.34</v>
      </c>
      <c r="L262" s="3">
        <v>3186</v>
      </c>
      <c r="M262" s="10">
        <v>17268.12</v>
      </c>
      <c r="N262" s="12">
        <f>IFERROR(salesdata[[#This Row],[S-P3]]/salesdata[[#This Row],[Q-P3]],0)</f>
        <v>5.42</v>
      </c>
      <c r="O262" s="3">
        <v>1174</v>
      </c>
      <c r="P262" s="10">
        <v>8370.6200000000008</v>
      </c>
      <c r="Q262" s="12">
        <f>IFERROR(salesdata[[#This Row],[S-P4]]/salesdata[[#This Row],[Q-P4]],0)</f>
        <v>7.1300000000000008</v>
      </c>
      <c r="R262" s="3">
        <v>12611</v>
      </c>
      <c r="S262" s="10">
        <v>62337.83</v>
      </c>
      <c r="T262" s="1" t="str">
        <f>"Q"&amp;ROUNDUP(salesdata[[#This Row],[Month No.]]/3,0)</f>
        <v>Q1</v>
      </c>
      <c r="U262" s="1" t="str">
        <f>TEXT(salesdata[[#This Row],[Date]],"dddd")</f>
        <v>Saturday</v>
      </c>
      <c r="V262" s="12">
        <f>IFERROR(salesdata[[#This Row],[Total Revenue]]/salesdata[[#This Row],[Total Units Sold]],0)</f>
        <v>4.9431313932281347</v>
      </c>
      <c r="W262" s="1" t="str">
        <f>INDEX({"Product1","Product2","Product3","Product4"},MATCH(MAX(salesdata[[#This Row],[S-P1]],salesdata[[#This Row],[S-P2]],salesdata[[#This Row],[S-P3]],salesdata[[#This Row],[S-P4]]),CHOOSE({1,2,3,4},salesdata[[#This Row],[S-P1]],salesdata[[#This Row],[S-P2]],salesdata[[#This Row],[S-P3]],salesdata[[#This Row],[S-P4]]),0))</f>
        <v>Product2</v>
      </c>
      <c r="X262" s="1" t="str">
        <f>IF(salesdata[[#This Row],[Total Revenue]]&gt;=70000,"High",IF(salesdata[[#This Row],[Total Revenue]]&gt;=40000,"Medium","Low"))</f>
        <v>Medium</v>
      </c>
      <c r="Y262" s="1" t="str">
        <f>IFERROR(IF(SUMIF(salesdata[Year],salesdata[[#This Row],[Year]],salesdata[Total Revenue])&gt;SUMIF(salesdata[Year],salesdata[[#This Row],[Year]]-1,salesdata[Total Revenue]),"Growth Year","Decline Year"),"")</f>
        <v>Growth Year</v>
      </c>
    </row>
    <row r="263" spans="1:25" x14ac:dyDescent="0.3">
      <c r="A263" s="1">
        <v>262</v>
      </c>
      <c r="B263" s="2">
        <v>40580</v>
      </c>
      <c r="C263" s="1">
        <v>2011</v>
      </c>
      <c r="D263" s="1" t="s">
        <v>27</v>
      </c>
      <c r="E263" s="1">
        <v>2</v>
      </c>
      <c r="F263" s="3">
        <v>1814</v>
      </c>
      <c r="G263" s="10">
        <v>5750.38</v>
      </c>
      <c r="H263" s="12">
        <f>IFERROR(salesdata[[#This Row],[S-P1]]/salesdata[[#This Row],[Q-P1]],0)</f>
        <v>3.17</v>
      </c>
      <c r="I263" s="3">
        <v>3589</v>
      </c>
      <c r="J263" s="10">
        <v>22754.26</v>
      </c>
      <c r="K263" s="12">
        <f>IFERROR(salesdata[[#This Row],[S-P2]]/salesdata[[#This Row],[Q-P2]],0)</f>
        <v>6.34</v>
      </c>
      <c r="L263" s="3">
        <v>1183</v>
      </c>
      <c r="M263" s="10">
        <v>6411.86</v>
      </c>
      <c r="N263" s="12">
        <f>IFERROR(salesdata[[#This Row],[S-P3]]/salesdata[[#This Row],[Q-P3]],0)</f>
        <v>5.42</v>
      </c>
      <c r="O263" s="3">
        <v>1581</v>
      </c>
      <c r="P263" s="10">
        <v>11272.53</v>
      </c>
      <c r="Q263" s="12">
        <f>IFERROR(salesdata[[#This Row],[S-P4]]/salesdata[[#This Row],[Q-P4]],0)</f>
        <v>7.1300000000000008</v>
      </c>
      <c r="R263" s="3">
        <v>8167</v>
      </c>
      <c r="S263" s="10">
        <v>46189.03</v>
      </c>
      <c r="T263" s="1" t="str">
        <f>"Q"&amp;ROUNDUP(salesdata[[#This Row],[Month No.]]/3,0)</f>
        <v>Q1</v>
      </c>
      <c r="U263" s="1" t="str">
        <f>TEXT(salesdata[[#This Row],[Date]],"dddd")</f>
        <v>Sunday</v>
      </c>
      <c r="V263" s="12">
        <f>IFERROR(salesdata[[#This Row],[Total Revenue]]/salesdata[[#This Row],[Total Units Sold]],0)</f>
        <v>5.6555687522958245</v>
      </c>
      <c r="W263" s="1" t="str">
        <f>INDEX({"Product1","Product2","Product3","Product4"},MATCH(MAX(salesdata[[#This Row],[S-P1]],salesdata[[#This Row],[S-P2]],salesdata[[#This Row],[S-P3]],salesdata[[#This Row],[S-P4]]),CHOOSE({1,2,3,4},salesdata[[#This Row],[S-P1]],salesdata[[#This Row],[S-P2]],salesdata[[#This Row],[S-P3]],salesdata[[#This Row],[S-P4]]),0))</f>
        <v>Product2</v>
      </c>
      <c r="X263" s="1" t="str">
        <f>IF(salesdata[[#This Row],[Total Revenue]]&gt;=70000,"High",IF(salesdata[[#This Row],[Total Revenue]]&gt;=40000,"Medium","Low"))</f>
        <v>Medium</v>
      </c>
      <c r="Y263" s="1" t="str">
        <f>IFERROR(IF(SUMIF(salesdata[Year],salesdata[[#This Row],[Year]],salesdata[Total Revenue])&gt;SUMIF(salesdata[Year],salesdata[[#This Row],[Year]]-1,salesdata[Total Revenue]),"Growth Year","Decline Year"),"")</f>
        <v>Growth Year</v>
      </c>
    </row>
    <row r="264" spans="1:25" x14ac:dyDescent="0.3">
      <c r="A264" s="1">
        <v>263</v>
      </c>
      <c r="B264" s="2">
        <v>40581</v>
      </c>
      <c r="C264" s="1">
        <v>2011</v>
      </c>
      <c r="D264" s="1" t="s">
        <v>27</v>
      </c>
      <c r="E264" s="1">
        <v>2</v>
      </c>
      <c r="F264" s="3">
        <v>513</v>
      </c>
      <c r="G264" s="10">
        <v>1626.21</v>
      </c>
      <c r="H264" s="12">
        <f>IFERROR(salesdata[[#This Row],[S-P1]]/salesdata[[#This Row],[Q-P1]],0)</f>
        <v>3.17</v>
      </c>
      <c r="I264" s="3">
        <v>2802</v>
      </c>
      <c r="J264" s="10">
        <v>17764.68</v>
      </c>
      <c r="K264" s="12">
        <f>IFERROR(salesdata[[#This Row],[S-P2]]/salesdata[[#This Row],[Q-P2]],0)</f>
        <v>6.34</v>
      </c>
      <c r="L264" s="3">
        <v>5147</v>
      </c>
      <c r="M264" s="10">
        <v>27896.74</v>
      </c>
      <c r="N264" s="12">
        <f>IFERROR(salesdata[[#This Row],[S-P3]]/salesdata[[#This Row],[Q-P3]],0)</f>
        <v>5.42</v>
      </c>
      <c r="O264" s="3">
        <v>890</v>
      </c>
      <c r="P264" s="10">
        <v>6345.7</v>
      </c>
      <c r="Q264" s="12">
        <f>IFERROR(salesdata[[#This Row],[S-P4]]/salesdata[[#This Row],[Q-P4]],0)</f>
        <v>7.13</v>
      </c>
      <c r="R264" s="3">
        <v>9352</v>
      </c>
      <c r="S264" s="10">
        <v>53633.33</v>
      </c>
      <c r="T264" s="1" t="str">
        <f>"Q"&amp;ROUNDUP(salesdata[[#This Row],[Month No.]]/3,0)</f>
        <v>Q1</v>
      </c>
      <c r="U264" s="1" t="str">
        <f>TEXT(salesdata[[#This Row],[Date]],"dddd")</f>
        <v>Monday</v>
      </c>
      <c r="V264" s="12">
        <f>IFERROR(salesdata[[#This Row],[Total Revenue]]/salesdata[[#This Row],[Total Units Sold]],0)</f>
        <v>5.7349582976903335</v>
      </c>
      <c r="W264" s="1" t="str">
        <f>INDEX({"Product1","Product2","Product3","Product4"},MATCH(MAX(salesdata[[#This Row],[S-P1]],salesdata[[#This Row],[S-P2]],salesdata[[#This Row],[S-P3]],salesdata[[#This Row],[S-P4]]),CHOOSE({1,2,3,4},salesdata[[#This Row],[S-P1]],salesdata[[#This Row],[S-P2]],salesdata[[#This Row],[S-P3]],salesdata[[#This Row],[S-P4]]),0))</f>
        <v>Product3</v>
      </c>
      <c r="X264" s="1" t="str">
        <f>IF(salesdata[[#This Row],[Total Revenue]]&gt;=70000,"High",IF(salesdata[[#This Row],[Total Revenue]]&gt;=40000,"Medium","Low"))</f>
        <v>Medium</v>
      </c>
      <c r="Y264" s="1" t="str">
        <f>IFERROR(IF(SUMIF(salesdata[Year],salesdata[[#This Row],[Year]],salesdata[Total Revenue])&gt;SUMIF(salesdata[Year],salesdata[[#This Row],[Year]]-1,salesdata[Total Revenue]),"Growth Year","Decline Year"),"")</f>
        <v>Growth Year</v>
      </c>
    </row>
    <row r="265" spans="1:25" x14ac:dyDescent="0.3">
      <c r="A265" s="1">
        <v>264</v>
      </c>
      <c r="B265" s="2">
        <v>40582</v>
      </c>
      <c r="C265" s="1">
        <v>2011</v>
      </c>
      <c r="D265" s="1" t="s">
        <v>27</v>
      </c>
      <c r="E265" s="1">
        <v>2</v>
      </c>
      <c r="F265" s="3">
        <v>2717</v>
      </c>
      <c r="G265" s="10">
        <v>8612.89</v>
      </c>
      <c r="H265" s="12">
        <f>IFERROR(salesdata[[#This Row],[S-P1]]/salesdata[[#This Row],[Q-P1]],0)</f>
        <v>3.17</v>
      </c>
      <c r="I265" s="3">
        <v>496</v>
      </c>
      <c r="J265" s="10">
        <v>3144.64</v>
      </c>
      <c r="K265" s="12">
        <f>IFERROR(salesdata[[#This Row],[S-P2]]/salesdata[[#This Row],[Q-P2]],0)</f>
        <v>6.34</v>
      </c>
      <c r="L265" s="3">
        <v>1777</v>
      </c>
      <c r="M265" s="10">
        <v>9631.34</v>
      </c>
      <c r="N265" s="12">
        <f>IFERROR(salesdata[[#This Row],[S-P3]]/salesdata[[#This Row],[Q-P3]],0)</f>
        <v>5.42</v>
      </c>
      <c r="O265" s="3">
        <v>1875</v>
      </c>
      <c r="P265" s="10">
        <v>13368.75</v>
      </c>
      <c r="Q265" s="12">
        <f>IFERROR(salesdata[[#This Row],[S-P4]]/salesdata[[#This Row],[Q-P4]],0)</f>
        <v>7.13</v>
      </c>
      <c r="R265" s="3">
        <v>6865</v>
      </c>
      <c r="S265" s="10">
        <v>34757.620000000003</v>
      </c>
      <c r="T265" s="1" t="str">
        <f>"Q"&amp;ROUNDUP(salesdata[[#This Row],[Month No.]]/3,0)</f>
        <v>Q1</v>
      </c>
      <c r="U265" s="1" t="str">
        <f>TEXT(salesdata[[#This Row],[Date]],"dddd")</f>
        <v>Tuesday</v>
      </c>
      <c r="V265" s="12">
        <f>IFERROR(salesdata[[#This Row],[Total Revenue]]/salesdata[[#This Row],[Total Units Sold]],0)</f>
        <v>5.0630182083029869</v>
      </c>
      <c r="W265" s="1" t="str">
        <f>INDEX({"Product1","Product2","Product3","Product4"},MATCH(MAX(salesdata[[#This Row],[S-P1]],salesdata[[#This Row],[S-P2]],salesdata[[#This Row],[S-P3]],salesdata[[#This Row],[S-P4]]),CHOOSE({1,2,3,4},salesdata[[#This Row],[S-P1]],salesdata[[#This Row],[S-P2]],salesdata[[#This Row],[S-P3]],salesdata[[#This Row],[S-P4]]),0))</f>
        <v>Product4</v>
      </c>
      <c r="X265" s="1" t="str">
        <f>IF(salesdata[[#This Row],[Total Revenue]]&gt;=70000,"High",IF(salesdata[[#This Row],[Total Revenue]]&gt;=40000,"Medium","Low"))</f>
        <v>Low</v>
      </c>
      <c r="Y265" s="1" t="str">
        <f>IFERROR(IF(SUMIF(salesdata[Year],salesdata[[#This Row],[Year]],salesdata[Total Revenue])&gt;SUMIF(salesdata[Year],salesdata[[#This Row],[Year]]-1,salesdata[Total Revenue]),"Growth Year","Decline Year"),"")</f>
        <v>Growth Year</v>
      </c>
    </row>
    <row r="266" spans="1:25" x14ac:dyDescent="0.3">
      <c r="A266" s="1">
        <v>265</v>
      </c>
      <c r="B266" s="2">
        <v>40583</v>
      </c>
      <c r="C266" s="1">
        <v>2011</v>
      </c>
      <c r="D266" s="1" t="s">
        <v>27</v>
      </c>
      <c r="E266" s="1">
        <v>2</v>
      </c>
      <c r="F266" s="3">
        <v>3652</v>
      </c>
      <c r="G266" s="10">
        <v>11576.84</v>
      </c>
      <c r="H266" s="12">
        <f>IFERROR(salesdata[[#This Row],[S-P1]]/salesdata[[#This Row],[Q-P1]],0)</f>
        <v>3.17</v>
      </c>
      <c r="I266" s="3">
        <v>2629</v>
      </c>
      <c r="J266" s="10">
        <v>16667.86</v>
      </c>
      <c r="K266" s="12">
        <f>IFERROR(salesdata[[#This Row],[S-P2]]/salesdata[[#This Row],[Q-P2]],0)</f>
        <v>6.34</v>
      </c>
      <c r="L266" s="3">
        <v>1739</v>
      </c>
      <c r="M266" s="10">
        <v>9425.3799999999992</v>
      </c>
      <c r="N266" s="12">
        <f>IFERROR(salesdata[[#This Row],[S-P3]]/salesdata[[#This Row],[Q-P3]],0)</f>
        <v>5.42</v>
      </c>
      <c r="O266" s="3">
        <v>1835</v>
      </c>
      <c r="P266" s="10">
        <v>13083.55</v>
      </c>
      <c r="Q266" s="12">
        <f>IFERROR(salesdata[[#This Row],[S-P4]]/salesdata[[#This Row],[Q-P4]],0)</f>
        <v>7.13</v>
      </c>
      <c r="R266" s="3">
        <v>9855</v>
      </c>
      <c r="S266" s="10">
        <v>50753.63</v>
      </c>
      <c r="T266" s="1" t="str">
        <f>"Q"&amp;ROUNDUP(salesdata[[#This Row],[Month No.]]/3,0)</f>
        <v>Q1</v>
      </c>
      <c r="U266" s="1" t="str">
        <f>TEXT(salesdata[[#This Row],[Date]],"dddd")</f>
        <v>Wednesday</v>
      </c>
      <c r="V266" s="12">
        <f>IFERROR(salesdata[[#This Row],[Total Revenue]]/salesdata[[#This Row],[Total Units Sold]],0)</f>
        <v>5.1500385591070517</v>
      </c>
      <c r="W266" s="1" t="str">
        <f>INDEX({"Product1","Product2","Product3","Product4"},MATCH(MAX(salesdata[[#This Row],[S-P1]],salesdata[[#This Row],[S-P2]],salesdata[[#This Row],[S-P3]],salesdata[[#This Row],[S-P4]]),CHOOSE({1,2,3,4},salesdata[[#This Row],[S-P1]],salesdata[[#This Row],[S-P2]],salesdata[[#This Row],[S-P3]],salesdata[[#This Row],[S-P4]]),0))</f>
        <v>Product2</v>
      </c>
      <c r="X266" s="1" t="str">
        <f>IF(salesdata[[#This Row],[Total Revenue]]&gt;=70000,"High",IF(salesdata[[#This Row],[Total Revenue]]&gt;=40000,"Medium","Low"))</f>
        <v>Medium</v>
      </c>
      <c r="Y266" s="1" t="str">
        <f>IFERROR(IF(SUMIF(salesdata[Year],salesdata[[#This Row],[Year]],salesdata[Total Revenue])&gt;SUMIF(salesdata[Year],salesdata[[#This Row],[Year]]-1,salesdata[Total Revenue]),"Growth Year","Decline Year"),"")</f>
        <v>Growth Year</v>
      </c>
    </row>
    <row r="267" spans="1:25" x14ac:dyDescent="0.3">
      <c r="A267" s="1">
        <v>266</v>
      </c>
      <c r="B267" s="2">
        <v>40584</v>
      </c>
      <c r="C267" s="1">
        <v>2011</v>
      </c>
      <c r="D267" s="1" t="s">
        <v>27</v>
      </c>
      <c r="E267" s="1">
        <v>2</v>
      </c>
      <c r="F267" s="3">
        <v>3072</v>
      </c>
      <c r="G267" s="10">
        <v>9738.24</v>
      </c>
      <c r="H267" s="12">
        <f>IFERROR(salesdata[[#This Row],[S-P1]]/salesdata[[#This Row],[Q-P1]],0)</f>
        <v>3.17</v>
      </c>
      <c r="I267" s="3">
        <v>762</v>
      </c>
      <c r="J267" s="10">
        <v>4831.08</v>
      </c>
      <c r="K267" s="12">
        <f>IFERROR(salesdata[[#This Row],[S-P2]]/salesdata[[#This Row],[Q-P2]],0)</f>
        <v>6.34</v>
      </c>
      <c r="L267" s="3">
        <v>2218</v>
      </c>
      <c r="M267" s="10">
        <v>12021.56</v>
      </c>
      <c r="N267" s="12">
        <f>IFERROR(salesdata[[#This Row],[S-P3]]/salesdata[[#This Row],[Q-P3]],0)</f>
        <v>5.42</v>
      </c>
      <c r="O267" s="3">
        <v>449</v>
      </c>
      <c r="P267" s="10">
        <v>3201.37</v>
      </c>
      <c r="Q267" s="12">
        <f>IFERROR(salesdata[[#This Row],[S-P4]]/salesdata[[#This Row],[Q-P4]],0)</f>
        <v>7.13</v>
      </c>
      <c r="R267" s="3">
        <v>6501</v>
      </c>
      <c r="S267" s="10">
        <v>29792.25</v>
      </c>
      <c r="T267" s="1" t="str">
        <f>"Q"&amp;ROUNDUP(salesdata[[#This Row],[Month No.]]/3,0)</f>
        <v>Q1</v>
      </c>
      <c r="U267" s="1" t="str">
        <f>TEXT(salesdata[[#This Row],[Date]],"dddd")</f>
        <v>Thursday</v>
      </c>
      <c r="V267" s="12">
        <f>IFERROR(salesdata[[#This Row],[Total Revenue]]/salesdata[[#This Row],[Total Units Sold]],0)</f>
        <v>4.582718043377942</v>
      </c>
      <c r="W267" s="1" t="str">
        <f>INDEX({"Product1","Product2","Product3","Product4"},MATCH(MAX(salesdata[[#This Row],[S-P1]],salesdata[[#This Row],[S-P2]],salesdata[[#This Row],[S-P3]],salesdata[[#This Row],[S-P4]]),CHOOSE({1,2,3,4},salesdata[[#This Row],[S-P1]],salesdata[[#This Row],[S-P2]],salesdata[[#This Row],[S-P3]],salesdata[[#This Row],[S-P4]]),0))</f>
        <v>Product3</v>
      </c>
      <c r="X267" s="1" t="str">
        <f>IF(salesdata[[#This Row],[Total Revenue]]&gt;=70000,"High",IF(salesdata[[#This Row],[Total Revenue]]&gt;=40000,"Medium","Low"))</f>
        <v>Low</v>
      </c>
      <c r="Y267" s="1" t="str">
        <f>IFERROR(IF(SUMIF(salesdata[Year],salesdata[[#This Row],[Year]],salesdata[Total Revenue])&gt;SUMIF(salesdata[Year],salesdata[[#This Row],[Year]]-1,salesdata[Total Revenue]),"Growth Year","Decline Year"),"")</f>
        <v>Growth Year</v>
      </c>
    </row>
    <row r="268" spans="1:25" x14ac:dyDescent="0.3">
      <c r="A268" s="1">
        <v>267</v>
      </c>
      <c r="B268" s="2">
        <v>40585</v>
      </c>
      <c r="C268" s="1">
        <v>2011</v>
      </c>
      <c r="D268" s="1" t="s">
        <v>27</v>
      </c>
      <c r="E268" s="1">
        <v>2</v>
      </c>
      <c r="F268" s="3">
        <v>1912</v>
      </c>
      <c r="G268" s="10">
        <v>6061.04</v>
      </c>
      <c r="H268" s="12">
        <f>IFERROR(salesdata[[#This Row],[S-P1]]/salesdata[[#This Row],[Q-P1]],0)</f>
        <v>3.17</v>
      </c>
      <c r="I268" s="3">
        <v>2167</v>
      </c>
      <c r="J268" s="10">
        <v>13738.78</v>
      </c>
      <c r="K268" s="12">
        <f>IFERROR(salesdata[[#This Row],[S-P2]]/salesdata[[#This Row],[Q-P2]],0)</f>
        <v>6.34</v>
      </c>
      <c r="L268" s="3">
        <v>5992</v>
      </c>
      <c r="M268" s="10">
        <v>32476.639999999999</v>
      </c>
      <c r="N268" s="12">
        <f>IFERROR(salesdata[[#This Row],[S-P3]]/salesdata[[#This Row],[Q-P3]],0)</f>
        <v>5.42</v>
      </c>
      <c r="O268" s="3">
        <v>891</v>
      </c>
      <c r="P268" s="10">
        <v>6352.83</v>
      </c>
      <c r="Q268" s="12">
        <f>IFERROR(salesdata[[#This Row],[S-P4]]/salesdata[[#This Row],[Q-P4]],0)</f>
        <v>7.13</v>
      </c>
      <c r="R268" s="3">
        <v>10962</v>
      </c>
      <c r="S268" s="10">
        <v>58629.29</v>
      </c>
      <c r="T268" s="1" t="str">
        <f>"Q"&amp;ROUNDUP(salesdata[[#This Row],[Month No.]]/3,0)</f>
        <v>Q1</v>
      </c>
      <c r="U268" s="1" t="str">
        <f>TEXT(salesdata[[#This Row],[Date]],"dddd")</f>
        <v>Friday</v>
      </c>
      <c r="V268" s="12">
        <f>IFERROR(salesdata[[#This Row],[Total Revenue]]/salesdata[[#This Row],[Total Units Sold]],0)</f>
        <v>5.3484117861704066</v>
      </c>
      <c r="W268" s="1" t="str">
        <f>INDEX({"Product1","Product2","Product3","Product4"},MATCH(MAX(salesdata[[#This Row],[S-P1]],salesdata[[#This Row],[S-P2]],salesdata[[#This Row],[S-P3]],salesdata[[#This Row],[S-P4]]),CHOOSE({1,2,3,4},salesdata[[#This Row],[S-P1]],salesdata[[#This Row],[S-P2]],salesdata[[#This Row],[S-P3]],salesdata[[#This Row],[S-P4]]),0))</f>
        <v>Product3</v>
      </c>
      <c r="X268" s="1" t="str">
        <f>IF(salesdata[[#This Row],[Total Revenue]]&gt;=70000,"High",IF(salesdata[[#This Row],[Total Revenue]]&gt;=40000,"Medium","Low"))</f>
        <v>Medium</v>
      </c>
      <c r="Y268" s="1" t="str">
        <f>IFERROR(IF(SUMIF(salesdata[Year],salesdata[[#This Row],[Year]],salesdata[Total Revenue])&gt;SUMIF(salesdata[Year],salesdata[[#This Row],[Year]]-1,salesdata[Total Revenue]),"Growth Year","Decline Year"),"")</f>
        <v>Growth Year</v>
      </c>
    </row>
    <row r="269" spans="1:25" x14ac:dyDescent="0.3">
      <c r="A269" s="1">
        <v>268</v>
      </c>
      <c r="B269" s="2">
        <v>40586</v>
      </c>
      <c r="C269" s="1">
        <v>2011</v>
      </c>
      <c r="D269" s="1" t="s">
        <v>27</v>
      </c>
      <c r="E269" s="1">
        <v>2</v>
      </c>
      <c r="F269" s="3">
        <v>1003</v>
      </c>
      <c r="G269" s="10">
        <v>3179.51</v>
      </c>
      <c r="H269" s="12">
        <f>IFERROR(salesdata[[#This Row],[S-P1]]/salesdata[[#This Row],[Q-P1]],0)</f>
        <v>3.1700000000000004</v>
      </c>
      <c r="I269" s="3">
        <v>578</v>
      </c>
      <c r="J269" s="10">
        <v>3664.52</v>
      </c>
      <c r="K269" s="12">
        <f>IFERROR(salesdata[[#This Row],[S-P2]]/salesdata[[#This Row],[Q-P2]],0)</f>
        <v>6.34</v>
      </c>
      <c r="L269" s="3">
        <v>1188</v>
      </c>
      <c r="M269" s="10">
        <v>6438.96</v>
      </c>
      <c r="N269" s="12">
        <f>IFERROR(salesdata[[#This Row],[S-P3]]/salesdata[[#This Row],[Q-P3]],0)</f>
        <v>5.42</v>
      </c>
      <c r="O269" s="3">
        <v>1549</v>
      </c>
      <c r="P269" s="10">
        <v>11044.37</v>
      </c>
      <c r="Q269" s="12">
        <f>IFERROR(salesdata[[#This Row],[S-P4]]/salesdata[[#This Row],[Q-P4]],0)</f>
        <v>7.1300000000000008</v>
      </c>
      <c r="R269" s="3">
        <v>4318</v>
      </c>
      <c r="S269" s="10">
        <v>24327.360000000001</v>
      </c>
      <c r="T269" s="1" t="str">
        <f>"Q"&amp;ROUNDUP(salesdata[[#This Row],[Month No.]]/3,0)</f>
        <v>Q1</v>
      </c>
      <c r="U269" s="1" t="str">
        <f>TEXT(salesdata[[#This Row],[Date]],"dddd")</f>
        <v>Saturday</v>
      </c>
      <c r="V269" s="12">
        <f>IFERROR(salesdata[[#This Row],[Total Revenue]]/salesdata[[#This Row],[Total Units Sold]],0)</f>
        <v>5.6339416396479853</v>
      </c>
      <c r="W269" s="1" t="str">
        <f>INDEX({"Product1","Product2","Product3","Product4"},MATCH(MAX(salesdata[[#This Row],[S-P1]],salesdata[[#This Row],[S-P2]],salesdata[[#This Row],[S-P3]],salesdata[[#This Row],[S-P4]]),CHOOSE({1,2,3,4},salesdata[[#This Row],[S-P1]],salesdata[[#This Row],[S-P2]],salesdata[[#This Row],[S-P3]],salesdata[[#This Row],[S-P4]]),0))</f>
        <v>Product4</v>
      </c>
      <c r="X269" s="1" t="str">
        <f>IF(salesdata[[#This Row],[Total Revenue]]&gt;=70000,"High",IF(salesdata[[#This Row],[Total Revenue]]&gt;=40000,"Medium","Low"))</f>
        <v>Low</v>
      </c>
      <c r="Y269" s="1" t="str">
        <f>IFERROR(IF(SUMIF(salesdata[Year],salesdata[[#This Row],[Year]],salesdata[Total Revenue])&gt;SUMIF(salesdata[Year],salesdata[[#This Row],[Year]]-1,salesdata[Total Revenue]),"Growth Year","Decline Year"),"")</f>
        <v>Growth Year</v>
      </c>
    </row>
    <row r="270" spans="1:25" x14ac:dyDescent="0.3">
      <c r="A270" s="1">
        <v>269</v>
      </c>
      <c r="B270" s="2">
        <v>40587</v>
      </c>
      <c r="C270" s="1">
        <v>2011</v>
      </c>
      <c r="D270" s="1" t="s">
        <v>27</v>
      </c>
      <c r="E270" s="1">
        <v>2</v>
      </c>
      <c r="F270" s="3">
        <v>7652</v>
      </c>
      <c r="G270" s="10">
        <v>24256.84</v>
      </c>
      <c r="H270" s="12">
        <f>IFERROR(salesdata[[#This Row],[S-P1]]/salesdata[[#This Row],[Q-P1]],0)</f>
        <v>3.17</v>
      </c>
      <c r="I270" s="3">
        <v>1813</v>
      </c>
      <c r="J270" s="10">
        <v>11494.42</v>
      </c>
      <c r="K270" s="12">
        <f>IFERROR(salesdata[[#This Row],[S-P2]]/salesdata[[#This Row],[Q-P2]],0)</f>
        <v>6.34</v>
      </c>
      <c r="L270" s="3">
        <v>4636</v>
      </c>
      <c r="M270" s="10">
        <v>25127.119999999999</v>
      </c>
      <c r="N270" s="12">
        <f>IFERROR(salesdata[[#This Row],[S-P3]]/salesdata[[#This Row],[Q-P3]],0)</f>
        <v>5.42</v>
      </c>
      <c r="O270" s="3">
        <v>990</v>
      </c>
      <c r="P270" s="10">
        <v>7058.7</v>
      </c>
      <c r="Q270" s="12">
        <f>IFERROR(salesdata[[#This Row],[S-P4]]/salesdata[[#This Row],[Q-P4]],0)</f>
        <v>7.13</v>
      </c>
      <c r="R270" s="3">
        <v>15091</v>
      </c>
      <c r="S270" s="10">
        <v>67937.08</v>
      </c>
      <c r="T270" s="1" t="str">
        <f>"Q"&amp;ROUNDUP(salesdata[[#This Row],[Month No.]]/3,0)</f>
        <v>Q1</v>
      </c>
      <c r="U270" s="1" t="str">
        <f>TEXT(salesdata[[#This Row],[Date]],"dddd")</f>
        <v>Sunday</v>
      </c>
      <c r="V270" s="12">
        <f>IFERROR(salesdata[[#This Row],[Total Revenue]]/salesdata[[#This Row],[Total Units Sold]],0)</f>
        <v>4.5018275793519313</v>
      </c>
      <c r="W270" s="1" t="str">
        <f>INDEX({"Product1","Product2","Product3","Product4"},MATCH(MAX(salesdata[[#This Row],[S-P1]],salesdata[[#This Row],[S-P2]],salesdata[[#This Row],[S-P3]],salesdata[[#This Row],[S-P4]]),CHOOSE({1,2,3,4},salesdata[[#This Row],[S-P1]],salesdata[[#This Row],[S-P2]],salesdata[[#This Row],[S-P3]],salesdata[[#This Row],[S-P4]]),0))</f>
        <v>Product3</v>
      </c>
      <c r="X270" s="1" t="str">
        <f>IF(salesdata[[#This Row],[Total Revenue]]&gt;=70000,"High",IF(salesdata[[#This Row],[Total Revenue]]&gt;=40000,"Medium","Low"))</f>
        <v>Medium</v>
      </c>
      <c r="Y270" s="1" t="str">
        <f>IFERROR(IF(SUMIF(salesdata[Year],salesdata[[#This Row],[Year]],salesdata[Total Revenue])&gt;SUMIF(salesdata[Year],salesdata[[#This Row],[Year]]-1,salesdata[Total Revenue]),"Growth Year","Decline Year"),"")</f>
        <v>Growth Year</v>
      </c>
    </row>
    <row r="271" spans="1:25" x14ac:dyDescent="0.3">
      <c r="A271" s="1">
        <v>270</v>
      </c>
      <c r="B271" s="2">
        <v>40588</v>
      </c>
      <c r="C271" s="1">
        <v>2011</v>
      </c>
      <c r="D271" s="1" t="s">
        <v>27</v>
      </c>
      <c r="E271" s="1">
        <v>2</v>
      </c>
      <c r="F271" s="3">
        <v>1845</v>
      </c>
      <c r="G271" s="10">
        <v>5848.65</v>
      </c>
      <c r="H271" s="12">
        <f>IFERROR(salesdata[[#This Row],[S-P1]]/salesdata[[#This Row],[Q-P1]],0)</f>
        <v>3.17</v>
      </c>
      <c r="I271" s="3">
        <v>799</v>
      </c>
      <c r="J271" s="10">
        <v>5065.66</v>
      </c>
      <c r="K271" s="12">
        <f>IFERROR(salesdata[[#This Row],[S-P2]]/salesdata[[#This Row],[Q-P2]],0)</f>
        <v>6.34</v>
      </c>
      <c r="L271" s="3">
        <v>4669</v>
      </c>
      <c r="M271" s="10">
        <v>25305.98</v>
      </c>
      <c r="N271" s="12">
        <f>IFERROR(salesdata[[#This Row],[S-P3]]/salesdata[[#This Row],[Q-P3]],0)</f>
        <v>5.42</v>
      </c>
      <c r="O271" s="3">
        <v>1012</v>
      </c>
      <c r="P271" s="10">
        <v>7215.56</v>
      </c>
      <c r="Q271" s="12">
        <f>IFERROR(salesdata[[#This Row],[S-P4]]/salesdata[[#This Row],[Q-P4]],0)</f>
        <v>7.1300000000000008</v>
      </c>
      <c r="R271" s="3">
        <v>8325</v>
      </c>
      <c r="S271" s="10">
        <v>43435.85</v>
      </c>
      <c r="T271" s="1" t="str">
        <f>"Q"&amp;ROUNDUP(salesdata[[#This Row],[Month No.]]/3,0)</f>
        <v>Q1</v>
      </c>
      <c r="U271" s="1" t="str">
        <f>TEXT(salesdata[[#This Row],[Date]],"dddd")</f>
        <v>Monday</v>
      </c>
      <c r="V271" s="12">
        <f>IFERROR(salesdata[[#This Row],[Total Revenue]]/salesdata[[#This Row],[Total Units Sold]],0)</f>
        <v>5.2175195195195192</v>
      </c>
      <c r="W271" s="1" t="str">
        <f>INDEX({"Product1","Product2","Product3","Product4"},MATCH(MAX(salesdata[[#This Row],[S-P1]],salesdata[[#This Row],[S-P2]],salesdata[[#This Row],[S-P3]],salesdata[[#This Row],[S-P4]]),CHOOSE({1,2,3,4},salesdata[[#This Row],[S-P1]],salesdata[[#This Row],[S-P2]],salesdata[[#This Row],[S-P3]],salesdata[[#This Row],[S-P4]]),0))</f>
        <v>Product3</v>
      </c>
      <c r="X271" s="1" t="str">
        <f>IF(salesdata[[#This Row],[Total Revenue]]&gt;=70000,"High",IF(salesdata[[#This Row],[Total Revenue]]&gt;=40000,"Medium","Low"))</f>
        <v>Medium</v>
      </c>
      <c r="Y271" s="1" t="str">
        <f>IFERROR(IF(SUMIF(salesdata[Year],salesdata[[#This Row],[Year]],salesdata[Total Revenue])&gt;SUMIF(salesdata[Year],salesdata[[#This Row],[Year]]-1,salesdata[Total Revenue]),"Growth Year","Decline Year"),"")</f>
        <v>Growth Year</v>
      </c>
    </row>
    <row r="272" spans="1:25" x14ac:dyDescent="0.3">
      <c r="A272" s="1">
        <v>271</v>
      </c>
      <c r="B272" s="2">
        <v>40589</v>
      </c>
      <c r="C272" s="1">
        <v>2011</v>
      </c>
      <c r="D272" s="1" t="s">
        <v>27</v>
      </c>
      <c r="E272" s="1">
        <v>2</v>
      </c>
      <c r="F272" s="3">
        <v>1601</v>
      </c>
      <c r="G272" s="10">
        <v>5075.17</v>
      </c>
      <c r="H272" s="12">
        <f>IFERROR(salesdata[[#This Row],[S-P1]]/salesdata[[#This Row],[Q-P1]],0)</f>
        <v>3.17</v>
      </c>
      <c r="I272" s="3">
        <v>2924</v>
      </c>
      <c r="J272" s="10">
        <v>18538.16</v>
      </c>
      <c r="K272" s="12">
        <f>IFERROR(salesdata[[#This Row],[S-P2]]/salesdata[[#This Row],[Q-P2]],0)</f>
        <v>6.34</v>
      </c>
      <c r="L272" s="3">
        <v>4384</v>
      </c>
      <c r="M272" s="10">
        <v>23761.279999999999</v>
      </c>
      <c r="N272" s="12">
        <f>IFERROR(salesdata[[#This Row],[S-P3]]/salesdata[[#This Row],[Q-P3]],0)</f>
        <v>5.42</v>
      </c>
      <c r="O272" s="3">
        <v>1480</v>
      </c>
      <c r="P272" s="10">
        <v>10552.4</v>
      </c>
      <c r="Q272" s="12">
        <f>IFERROR(salesdata[[#This Row],[S-P4]]/salesdata[[#This Row],[Q-P4]],0)</f>
        <v>7.13</v>
      </c>
      <c r="R272" s="3">
        <v>10389</v>
      </c>
      <c r="S272" s="10">
        <v>57927.01</v>
      </c>
      <c r="T272" s="1" t="str">
        <f>"Q"&amp;ROUNDUP(salesdata[[#This Row],[Month No.]]/3,0)</f>
        <v>Q1</v>
      </c>
      <c r="U272" s="1" t="str">
        <f>TEXT(salesdata[[#This Row],[Date]],"dddd")</f>
        <v>Tuesday</v>
      </c>
      <c r="V272" s="12">
        <f>IFERROR(salesdata[[#This Row],[Total Revenue]]/salesdata[[#This Row],[Total Units Sold]],0)</f>
        <v>5.5758022908845897</v>
      </c>
      <c r="W272" s="1" t="str">
        <f>INDEX({"Product1","Product2","Product3","Product4"},MATCH(MAX(salesdata[[#This Row],[S-P1]],salesdata[[#This Row],[S-P2]],salesdata[[#This Row],[S-P3]],salesdata[[#This Row],[S-P4]]),CHOOSE({1,2,3,4},salesdata[[#This Row],[S-P1]],salesdata[[#This Row],[S-P2]],salesdata[[#This Row],[S-P3]],salesdata[[#This Row],[S-P4]]),0))</f>
        <v>Product3</v>
      </c>
      <c r="X272" s="1" t="str">
        <f>IF(salesdata[[#This Row],[Total Revenue]]&gt;=70000,"High",IF(salesdata[[#This Row],[Total Revenue]]&gt;=40000,"Medium","Low"))</f>
        <v>Medium</v>
      </c>
      <c r="Y272" s="1" t="str">
        <f>IFERROR(IF(SUMIF(salesdata[Year],salesdata[[#This Row],[Year]],salesdata[Total Revenue])&gt;SUMIF(salesdata[Year],salesdata[[#This Row],[Year]]-1,salesdata[Total Revenue]),"Growth Year","Decline Year"),"")</f>
        <v>Growth Year</v>
      </c>
    </row>
    <row r="273" spans="1:25" x14ac:dyDescent="0.3">
      <c r="A273" s="1">
        <v>272</v>
      </c>
      <c r="B273" s="2">
        <v>40590</v>
      </c>
      <c r="C273" s="1">
        <v>2011</v>
      </c>
      <c r="D273" s="1" t="s">
        <v>27</v>
      </c>
      <c r="E273" s="1">
        <v>2</v>
      </c>
      <c r="F273" s="3">
        <v>3735</v>
      </c>
      <c r="G273" s="10">
        <v>11839.95</v>
      </c>
      <c r="H273" s="12">
        <f>IFERROR(salesdata[[#This Row],[S-P1]]/salesdata[[#This Row],[Q-P1]],0)</f>
        <v>3.1700000000000004</v>
      </c>
      <c r="I273" s="3">
        <v>266</v>
      </c>
      <c r="J273" s="10">
        <v>1686.44</v>
      </c>
      <c r="K273" s="12">
        <f>IFERROR(salesdata[[#This Row],[S-P2]]/salesdata[[#This Row],[Q-P2]],0)</f>
        <v>6.34</v>
      </c>
      <c r="L273" s="3">
        <v>5017</v>
      </c>
      <c r="M273" s="10">
        <v>27192.14</v>
      </c>
      <c r="N273" s="12">
        <f>IFERROR(salesdata[[#This Row],[S-P3]]/salesdata[[#This Row],[Q-P3]],0)</f>
        <v>5.42</v>
      </c>
      <c r="O273" s="3">
        <v>1574</v>
      </c>
      <c r="P273" s="10">
        <v>11222.62</v>
      </c>
      <c r="Q273" s="12">
        <f>IFERROR(salesdata[[#This Row],[S-P4]]/salesdata[[#This Row],[Q-P4]],0)</f>
        <v>7.1300000000000008</v>
      </c>
      <c r="R273" s="3">
        <v>10592</v>
      </c>
      <c r="S273" s="10">
        <v>51941.15</v>
      </c>
      <c r="T273" s="1" t="str">
        <f>"Q"&amp;ROUNDUP(salesdata[[#This Row],[Month No.]]/3,0)</f>
        <v>Q1</v>
      </c>
      <c r="U273" s="1" t="str">
        <f>TEXT(salesdata[[#This Row],[Date]],"dddd")</f>
        <v>Wednesday</v>
      </c>
      <c r="V273" s="12">
        <f>IFERROR(salesdata[[#This Row],[Total Revenue]]/salesdata[[#This Row],[Total Units Sold]],0)</f>
        <v>4.9038094788519642</v>
      </c>
      <c r="W273" s="1" t="str">
        <f>INDEX({"Product1","Product2","Product3","Product4"},MATCH(MAX(salesdata[[#This Row],[S-P1]],salesdata[[#This Row],[S-P2]],salesdata[[#This Row],[S-P3]],salesdata[[#This Row],[S-P4]]),CHOOSE({1,2,3,4},salesdata[[#This Row],[S-P1]],salesdata[[#This Row],[S-P2]],salesdata[[#This Row],[S-P3]],salesdata[[#This Row],[S-P4]]),0))</f>
        <v>Product3</v>
      </c>
      <c r="X273" s="1" t="str">
        <f>IF(salesdata[[#This Row],[Total Revenue]]&gt;=70000,"High",IF(salesdata[[#This Row],[Total Revenue]]&gt;=40000,"Medium","Low"))</f>
        <v>Medium</v>
      </c>
      <c r="Y273" s="1" t="str">
        <f>IFERROR(IF(SUMIF(salesdata[Year],salesdata[[#This Row],[Year]],salesdata[Total Revenue])&gt;SUMIF(salesdata[Year],salesdata[[#This Row],[Year]]-1,salesdata[Total Revenue]),"Growth Year","Decline Year"),"")</f>
        <v>Growth Year</v>
      </c>
    </row>
    <row r="274" spans="1:25" x14ac:dyDescent="0.3">
      <c r="A274" s="1">
        <v>273</v>
      </c>
      <c r="B274" s="2">
        <v>40591</v>
      </c>
      <c r="C274" s="1">
        <v>2011</v>
      </c>
      <c r="D274" s="1" t="s">
        <v>27</v>
      </c>
      <c r="E274" s="1">
        <v>2</v>
      </c>
      <c r="F274" s="3">
        <v>5129</v>
      </c>
      <c r="G274" s="10">
        <v>16258.93</v>
      </c>
      <c r="H274" s="12">
        <f>IFERROR(salesdata[[#This Row],[S-P1]]/salesdata[[#This Row],[Q-P1]],0)</f>
        <v>3.17</v>
      </c>
      <c r="I274" s="3">
        <v>3374</v>
      </c>
      <c r="J274" s="10">
        <v>21391.16</v>
      </c>
      <c r="K274" s="12">
        <f>IFERROR(salesdata[[#This Row],[S-P2]]/salesdata[[#This Row],[Q-P2]],0)</f>
        <v>6.34</v>
      </c>
      <c r="L274" s="3">
        <v>258</v>
      </c>
      <c r="M274" s="10">
        <v>1398.36</v>
      </c>
      <c r="N274" s="12">
        <f>IFERROR(salesdata[[#This Row],[S-P3]]/salesdata[[#This Row],[Q-P3]],0)</f>
        <v>5.42</v>
      </c>
      <c r="O274" s="3">
        <v>631</v>
      </c>
      <c r="P274" s="10">
        <v>4499.03</v>
      </c>
      <c r="Q274" s="12">
        <f>IFERROR(salesdata[[#This Row],[S-P4]]/salesdata[[#This Row],[Q-P4]],0)</f>
        <v>7.13</v>
      </c>
      <c r="R274" s="3">
        <v>9392</v>
      </c>
      <c r="S274" s="10">
        <v>43547.48</v>
      </c>
      <c r="T274" s="1" t="str">
        <f>"Q"&amp;ROUNDUP(salesdata[[#This Row],[Month No.]]/3,0)</f>
        <v>Q1</v>
      </c>
      <c r="U274" s="1" t="str">
        <f>TEXT(salesdata[[#This Row],[Date]],"dddd")</f>
        <v>Thursday</v>
      </c>
      <c r="V274" s="12">
        <f>IFERROR(salesdata[[#This Row],[Total Revenue]]/salesdata[[#This Row],[Total Units Sold]],0)</f>
        <v>4.6366567291311762</v>
      </c>
      <c r="W274" s="1" t="str">
        <f>INDEX({"Product1","Product2","Product3","Product4"},MATCH(MAX(salesdata[[#This Row],[S-P1]],salesdata[[#This Row],[S-P2]],salesdata[[#This Row],[S-P3]],salesdata[[#This Row],[S-P4]]),CHOOSE({1,2,3,4},salesdata[[#This Row],[S-P1]],salesdata[[#This Row],[S-P2]],salesdata[[#This Row],[S-P3]],salesdata[[#This Row],[S-P4]]),0))</f>
        <v>Product2</v>
      </c>
      <c r="X274" s="1" t="str">
        <f>IF(salesdata[[#This Row],[Total Revenue]]&gt;=70000,"High",IF(salesdata[[#This Row],[Total Revenue]]&gt;=40000,"Medium","Low"))</f>
        <v>Medium</v>
      </c>
      <c r="Y274" s="1" t="str">
        <f>IFERROR(IF(SUMIF(salesdata[Year],salesdata[[#This Row],[Year]],salesdata[Total Revenue])&gt;SUMIF(salesdata[Year],salesdata[[#This Row],[Year]]-1,salesdata[Total Revenue]),"Growth Year","Decline Year"),"")</f>
        <v>Growth Year</v>
      </c>
    </row>
    <row r="275" spans="1:25" x14ac:dyDescent="0.3">
      <c r="A275" s="1">
        <v>274</v>
      </c>
      <c r="B275" s="2">
        <v>40592</v>
      </c>
      <c r="C275" s="1">
        <v>2011</v>
      </c>
      <c r="D275" s="1" t="s">
        <v>27</v>
      </c>
      <c r="E275" s="1">
        <v>2</v>
      </c>
      <c r="F275" s="3">
        <v>299</v>
      </c>
      <c r="G275" s="10">
        <v>947.83</v>
      </c>
      <c r="H275" s="12">
        <f>IFERROR(salesdata[[#This Row],[S-P1]]/salesdata[[#This Row],[Q-P1]],0)</f>
        <v>3.17</v>
      </c>
      <c r="I275" s="3">
        <v>1945</v>
      </c>
      <c r="J275" s="10">
        <v>12331.3</v>
      </c>
      <c r="K275" s="12">
        <f>IFERROR(salesdata[[#This Row],[S-P2]]/salesdata[[#This Row],[Q-P2]],0)</f>
        <v>6.34</v>
      </c>
      <c r="L275" s="3">
        <v>5483</v>
      </c>
      <c r="M275" s="10">
        <v>29717.86</v>
      </c>
      <c r="N275" s="12">
        <f>IFERROR(salesdata[[#This Row],[S-P3]]/salesdata[[#This Row],[Q-P3]],0)</f>
        <v>5.42</v>
      </c>
      <c r="O275" s="3">
        <v>1527</v>
      </c>
      <c r="P275" s="10">
        <v>10887.51</v>
      </c>
      <c r="Q275" s="12">
        <f>IFERROR(salesdata[[#This Row],[S-P4]]/salesdata[[#This Row],[Q-P4]],0)</f>
        <v>7.13</v>
      </c>
      <c r="R275" s="3">
        <v>9254</v>
      </c>
      <c r="S275" s="10">
        <v>53884.5</v>
      </c>
      <c r="T275" s="1" t="str">
        <f>"Q"&amp;ROUNDUP(salesdata[[#This Row],[Month No.]]/3,0)</f>
        <v>Q1</v>
      </c>
      <c r="U275" s="1" t="str">
        <f>TEXT(salesdata[[#This Row],[Date]],"dddd")</f>
        <v>Friday</v>
      </c>
      <c r="V275" s="12">
        <f>IFERROR(salesdata[[#This Row],[Total Revenue]]/salesdata[[#This Row],[Total Units Sold]],0)</f>
        <v>5.822833369353793</v>
      </c>
      <c r="W275" s="1" t="str">
        <f>INDEX({"Product1","Product2","Product3","Product4"},MATCH(MAX(salesdata[[#This Row],[S-P1]],salesdata[[#This Row],[S-P2]],salesdata[[#This Row],[S-P3]],salesdata[[#This Row],[S-P4]]),CHOOSE({1,2,3,4},salesdata[[#This Row],[S-P1]],salesdata[[#This Row],[S-P2]],salesdata[[#This Row],[S-P3]],salesdata[[#This Row],[S-P4]]),0))</f>
        <v>Product3</v>
      </c>
      <c r="X275" s="1" t="str">
        <f>IF(salesdata[[#This Row],[Total Revenue]]&gt;=70000,"High",IF(salesdata[[#This Row],[Total Revenue]]&gt;=40000,"Medium","Low"))</f>
        <v>Medium</v>
      </c>
      <c r="Y275" s="1" t="str">
        <f>IFERROR(IF(SUMIF(salesdata[Year],salesdata[[#This Row],[Year]],salesdata[Total Revenue])&gt;SUMIF(salesdata[Year],salesdata[[#This Row],[Year]]-1,salesdata[Total Revenue]),"Growth Year","Decline Year"),"")</f>
        <v>Growth Year</v>
      </c>
    </row>
    <row r="276" spans="1:25" x14ac:dyDescent="0.3">
      <c r="A276" s="1">
        <v>275</v>
      </c>
      <c r="B276" s="2">
        <v>40593</v>
      </c>
      <c r="C276" s="1">
        <v>2011</v>
      </c>
      <c r="D276" s="1" t="s">
        <v>27</v>
      </c>
      <c r="E276" s="1">
        <v>2</v>
      </c>
      <c r="F276" s="3">
        <v>6216</v>
      </c>
      <c r="G276" s="10">
        <v>19704.72</v>
      </c>
      <c r="H276" s="12">
        <f>IFERROR(salesdata[[#This Row],[S-P1]]/salesdata[[#This Row],[Q-P1]],0)</f>
        <v>3.1700000000000004</v>
      </c>
      <c r="I276" s="3">
        <v>3625</v>
      </c>
      <c r="J276" s="10">
        <v>22982.5</v>
      </c>
      <c r="K276" s="12">
        <f>IFERROR(salesdata[[#This Row],[S-P2]]/salesdata[[#This Row],[Q-P2]],0)</f>
        <v>6.34</v>
      </c>
      <c r="L276" s="3">
        <v>5546</v>
      </c>
      <c r="M276" s="10">
        <v>30059.32</v>
      </c>
      <c r="N276" s="12">
        <f>IFERROR(salesdata[[#This Row],[S-P3]]/salesdata[[#This Row],[Q-P3]],0)</f>
        <v>5.42</v>
      </c>
      <c r="O276" s="3">
        <v>961</v>
      </c>
      <c r="P276" s="10">
        <v>6851.93</v>
      </c>
      <c r="Q276" s="12">
        <f>IFERROR(salesdata[[#This Row],[S-P4]]/salesdata[[#This Row],[Q-P4]],0)</f>
        <v>7.13</v>
      </c>
      <c r="R276" s="3">
        <v>16348</v>
      </c>
      <c r="S276" s="10">
        <v>79598.47</v>
      </c>
      <c r="T276" s="1" t="str">
        <f>"Q"&amp;ROUNDUP(salesdata[[#This Row],[Month No.]]/3,0)</f>
        <v>Q1</v>
      </c>
      <c r="U276" s="1" t="str">
        <f>TEXT(salesdata[[#This Row],[Date]],"dddd")</f>
        <v>Saturday</v>
      </c>
      <c r="V276" s="12">
        <f>IFERROR(salesdata[[#This Row],[Total Revenue]]/salesdata[[#This Row],[Total Units Sold]],0)</f>
        <v>4.8690035478345974</v>
      </c>
      <c r="W276" s="1" t="str">
        <f>INDEX({"Product1","Product2","Product3","Product4"},MATCH(MAX(salesdata[[#This Row],[S-P1]],salesdata[[#This Row],[S-P2]],salesdata[[#This Row],[S-P3]],salesdata[[#This Row],[S-P4]]),CHOOSE({1,2,3,4},salesdata[[#This Row],[S-P1]],salesdata[[#This Row],[S-P2]],salesdata[[#This Row],[S-P3]],salesdata[[#This Row],[S-P4]]),0))</f>
        <v>Product3</v>
      </c>
      <c r="X276" s="1" t="str">
        <f>IF(salesdata[[#This Row],[Total Revenue]]&gt;=70000,"High",IF(salesdata[[#This Row],[Total Revenue]]&gt;=40000,"Medium","Low"))</f>
        <v>High</v>
      </c>
      <c r="Y276" s="1" t="str">
        <f>IFERROR(IF(SUMIF(salesdata[Year],salesdata[[#This Row],[Year]],salesdata[Total Revenue])&gt;SUMIF(salesdata[Year],salesdata[[#This Row],[Year]]-1,salesdata[Total Revenue]),"Growth Year","Decline Year"),"")</f>
        <v>Growth Year</v>
      </c>
    </row>
    <row r="277" spans="1:25" x14ac:dyDescent="0.3">
      <c r="A277" s="1">
        <v>276</v>
      </c>
      <c r="B277" s="2">
        <v>40594</v>
      </c>
      <c r="C277" s="1">
        <v>2011</v>
      </c>
      <c r="D277" s="1" t="s">
        <v>27</v>
      </c>
      <c r="E277" s="1">
        <v>2</v>
      </c>
      <c r="F277" s="3">
        <v>1953</v>
      </c>
      <c r="G277" s="10">
        <v>6191.01</v>
      </c>
      <c r="H277" s="12">
        <f>IFERROR(salesdata[[#This Row],[S-P1]]/salesdata[[#This Row],[Q-P1]],0)</f>
        <v>3.17</v>
      </c>
      <c r="I277" s="3">
        <v>3677</v>
      </c>
      <c r="J277" s="10">
        <v>23312.18</v>
      </c>
      <c r="K277" s="12">
        <f>IFERROR(salesdata[[#This Row],[S-P2]]/salesdata[[#This Row],[Q-P2]],0)</f>
        <v>6.34</v>
      </c>
      <c r="L277" s="3">
        <v>2640</v>
      </c>
      <c r="M277" s="10">
        <v>14308.8</v>
      </c>
      <c r="N277" s="12">
        <f>IFERROR(salesdata[[#This Row],[S-P3]]/salesdata[[#This Row],[Q-P3]],0)</f>
        <v>5.42</v>
      </c>
      <c r="O277" s="3">
        <v>1219</v>
      </c>
      <c r="P277" s="10">
        <v>8691.4699999999993</v>
      </c>
      <c r="Q277" s="12">
        <f>IFERROR(salesdata[[#This Row],[S-P4]]/salesdata[[#This Row],[Q-P4]],0)</f>
        <v>7.13</v>
      </c>
      <c r="R277" s="3">
        <v>9489</v>
      </c>
      <c r="S277" s="10">
        <v>52503.46</v>
      </c>
      <c r="T277" s="1" t="str">
        <f>"Q"&amp;ROUNDUP(salesdata[[#This Row],[Month No.]]/3,0)</f>
        <v>Q1</v>
      </c>
      <c r="U277" s="1" t="str">
        <f>TEXT(salesdata[[#This Row],[Date]],"dddd")</f>
        <v>Sunday</v>
      </c>
      <c r="V277" s="12">
        <f>IFERROR(salesdata[[#This Row],[Total Revenue]]/salesdata[[#This Row],[Total Units Sold]],0)</f>
        <v>5.5330867320054802</v>
      </c>
      <c r="W277" s="1" t="str">
        <f>INDEX({"Product1","Product2","Product3","Product4"},MATCH(MAX(salesdata[[#This Row],[S-P1]],salesdata[[#This Row],[S-P2]],salesdata[[#This Row],[S-P3]],salesdata[[#This Row],[S-P4]]),CHOOSE({1,2,3,4},salesdata[[#This Row],[S-P1]],salesdata[[#This Row],[S-P2]],salesdata[[#This Row],[S-P3]],salesdata[[#This Row],[S-P4]]),0))</f>
        <v>Product2</v>
      </c>
      <c r="X277" s="1" t="str">
        <f>IF(salesdata[[#This Row],[Total Revenue]]&gt;=70000,"High",IF(salesdata[[#This Row],[Total Revenue]]&gt;=40000,"Medium","Low"))</f>
        <v>Medium</v>
      </c>
      <c r="Y277" s="1" t="str">
        <f>IFERROR(IF(SUMIF(salesdata[Year],salesdata[[#This Row],[Year]],salesdata[Total Revenue])&gt;SUMIF(salesdata[Year],salesdata[[#This Row],[Year]]-1,salesdata[Total Revenue]),"Growth Year","Decline Year"),"")</f>
        <v>Growth Year</v>
      </c>
    </row>
    <row r="278" spans="1:25" x14ac:dyDescent="0.3">
      <c r="A278" s="1">
        <v>277</v>
      </c>
      <c r="B278" s="2">
        <v>40595</v>
      </c>
      <c r="C278" s="1">
        <v>2011</v>
      </c>
      <c r="D278" s="1" t="s">
        <v>27</v>
      </c>
      <c r="E278" s="1">
        <v>2</v>
      </c>
      <c r="F278" s="3">
        <v>5691</v>
      </c>
      <c r="G278" s="10">
        <v>18040.47</v>
      </c>
      <c r="H278" s="12">
        <f>IFERROR(salesdata[[#This Row],[S-P1]]/salesdata[[#This Row],[Q-P1]],0)</f>
        <v>3.1700000000000004</v>
      </c>
      <c r="I278" s="3">
        <v>2610</v>
      </c>
      <c r="J278" s="10">
        <v>16547.400000000001</v>
      </c>
      <c r="K278" s="12">
        <f>IFERROR(salesdata[[#This Row],[S-P2]]/salesdata[[#This Row],[Q-P2]],0)</f>
        <v>6.3400000000000007</v>
      </c>
      <c r="L278" s="3">
        <v>595</v>
      </c>
      <c r="M278" s="10">
        <v>3224.9</v>
      </c>
      <c r="N278" s="12">
        <f>IFERROR(salesdata[[#This Row],[S-P3]]/salesdata[[#This Row],[Q-P3]],0)</f>
        <v>5.42</v>
      </c>
      <c r="O278" s="3">
        <v>1462</v>
      </c>
      <c r="P278" s="10">
        <v>10424.06</v>
      </c>
      <c r="Q278" s="12">
        <f>IFERROR(salesdata[[#This Row],[S-P4]]/salesdata[[#This Row],[Q-P4]],0)</f>
        <v>7.13</v>
      </c>
      <c r="R278" s="3">
        <v>10358</v>
      </c>
      <c r="S278" s="10">
        <v>48236.83</v>
      </c>
      <c r="T278" s="1" t="str">
        <f>"Q"&amp;ROUNDUP(salesdata[[#This Row],[Month No.]]/3,0)</f>
        <v>Q1</v>
      </c>
      <c r="U278" s="1" t="str">
        <f>TEXT(salesdata[[#This Row],[Date]],"dddd")</f>
        <v>Monday</v>
      </c>
      <c r="V278" s="12">
        <f>IFERROR(salesdata[[#This Row],[Total Revenue]]/salesdata[[#This Row],[Total Units Sold]],0)</f>
        <v>4.6569636995558987</v>
      </c>
      <c r="W278" s="1" t="str">
        <f>INDEX({"Product1","Product2","Product3","Product4"},MATCH(MAX(salesdata[[#This Row],[S-P1]],salesdata[[#This Row],[S-P2]],salesdata[[#This Row],[S-P3]],salesdata[[#This Row],[S-P4]]),CHOOSE({1,2,3,4},salesdata[[#This Row],[S-P1]],salesdata[[#This Row],[S-P2]],salesdata[[#This Row],[S-P3]],salesdata[[#This Row],[S-P4]]),0))</f>
        <v>Product1</v>
      </c>
      <c r="X278" s="1" t="str">
        <f>IF(salesdata[[#This Row],[Total Revenue]]&gt;=70000,"High",IF(salesdata[[#This Row],[Total Revenue]]&gt;=40000,"Medium","Low"))</f>
        <v>Medium</v>
      </c>
      <c r="Y278" s="1" t="str">
        <f>IFERROR(IF(SUMIF(salesdata[Year],salesdata[[#This Row],[Year]],salesdata[Total Revenue])&gt;SUMIF(salesdata[Year],salesdata[[#This Row],[Year]]-1,salesdata[Total Revenue]),"Growth Year","Decline Year"),"")</f>
        <v>Growth Year</v>
      </c>
    </row>
    <row r="279" spans="1:25" x14ac:dyDescent="0.3">
      <c r="A279" s="1">
        <v>278</v>
      </c>
      <c r="B279" s="2">
        <v>40596</v>
      </c>
      <c r="C279" s="1">
        <v>2011</v>
      </c>
      <c r="D279" s="1" t="s">
        <v>27</v>
      </c>
      <c r="E279" s="1">
        <v>2</v>
      </c>
      <c r="F279" s="3">
        <v>5590</v>
      </c>
      <c r="G279" s="10">
        <v>17720.3</v>
      </c>
      <c r="H279" s="12">
        <f>IFERROR(salesdata[[#This Row],[S-P1]]/salesdata[[#This Row],[Q-P1]],0)</f>
        <v>3.17</v>
      </c>
      <c r="I279" s="3">
        <v>2418</v>
      </c>
      <c r="J279" s="10">
        <v>15330.12</v>
      </c>
      <c r="K279" s="12">
        <f>IFERROR(salesdata[[#This Row],[S-P2]]/salesdata[[#This Row],[Q-P2]],0)</f>
        <v>6.3400000000000007</v>
      </c>
      <c r="L279" s="3">
        <v>1327</v>
      </c>
      <c r="M279" s="10">
        <v>7192.34</v>
      </c>
      <c r="N279" s="12">
        <f>IFERROR(salesdata[[#This Row],[S-P3]]/salesdata[[#This Row],[Q-P3]],0)</f>
        <v>5.42</v>
      </c>
      <c r="O279" s="3">
        <v>575</v>
      </c>
      <c r="P279" s="10">
        <v>4099.75</v>
      </c>
      <c r="Q279" s="12">
        <f>IFERROR(salesdata[[#This Row],[S-P4]]/salesdata[[#This Row],[Q-P4]],0)</f>
        <v>7.13</v>
      </c>
      <c r="R279" s="3">
        <v>9910</v>
      </c>
      <c r="S279" s="10">
        <v>44342.51</v>
      </c>
      <c r="T279" s="1" t="str">
        <f>"Q"&amp;ROUNDUP(salesdata[[#This Row],[Month No.]]/3,0)</f>
        <v>Q1</v>
      </c>
      <c r="U279" s="1" t="str">
        <f>TEXT(salesdata[[#This Row],[Date]],"dddd")</f>
        <v>Tuesday</v>
      </c>
      <c r="V279" s="12">
        <f>IFERROR(salesdata[[#This Row],[Total Revenue]]/salesdata[[#This Row],[Total Units Sold]],0)</f>
        <v>4.4745216952573159</v>
      </c>
      <c r="W279" s="1" t="str">
        <f>INDEX({"Product1","Product2","Product3","Product4"},MATCH(MAX(salesdata[[#This Row],[S-P1]],salesdata[[#This Row],[S-P2]],salesdata[[#This Row],[S-P3]],salesdata[[#This Row],[S-P4]]),CHOOSE({1,2,3,4},salesdata[[#This Row],[S-P1]],salesdata[[#This Row],[S-P2]],salesdata[[#This Row],[S-P3]],salesdata[[#This Row],[S-P4]]),0))</f>
        <v>Product1</v>
      </c>
      <c r="X279" s="1" t="str">
        <f>IF(salesdata[[#This Row],[Total Revenue]]&gt;=70000,"High",IF(salesdata[[#This Row],[Total Revenue]]&gt;=40000,"Medium","Low"))</f>
        <v>Medium</v>
      </c>
      <c r="Y279" s="1" t="str">
        <f>IFERROR(IF(SUMIF(salesdata[Year],salesdata[[#This Row],[Year]],salesdata[Total Revenue])&gt;SUMIF(salesdata[Year],salesdata[[#This Row],[Year]]-1,salesdata[Total Revenue]),"Growth Year","Decline Year"),"")</f>
        <v>Growth Year</v>
      </c>
    </row>
    <row r="280" spans="1:25" x14ac:dyDescent="0.3">
      <c r="A280" s="1">
        <v>279</v>
      </c>
      <c r="B280" s="2">
        <v>40597</v>
      </c>
      <c r="C280" s="1">
        <v>2011</v>
      </c>
      <c r="D280" s="1" t="s">
        <v>27</v>
      </c>
      <c r="E280" s="1">
        <v>2</v>
      </c>
      <c r="F280" s="3">
        <v>1402</v>
      </c>
      <c r="G280" s="10">
        <v>4444.34</v>
      </c>
      <c r="H280" s="12">
        <f>IFERROR(salesdata[[#This Row],[S-P1]]/salesdata[[#This Row],[Q-P1]],0)</f>
        <v>3.17</v>
      </c>
      <c r="I280" s="3">
        <v>1086</v>
      </c>
      <c r="J280" s="10">
        <v>6885.24</v>
      </c>
      <c r="K280" s="12">
        <f>IFERROR(salesdata[[#This Row],[S-P2]]/salesdata[[#This Row],[Q-P2]],0)</f>
        <v>6.34</v>
      </c>
      <c r="L280" s="3">
        <v>2256</v>
      </c>
      <c r="M280" s="10">
        <v>12227.52</v>
      </c>
      <c r="N280" s="12">
        <f>IFERROR(salesdata[[#This Row],[S-P3]]/salesdata[[#This Row],[Q-P3]],0)</f>
        <v>5.42</v>
      </c>
      <c r="O280" s="3">
        <v>1138</v>
      </c>
      <c r="P280" s="10">
        <v>8113.94</v>
      </c>
      <c r="Q280" s="12">
        <f>IFERROR(salesdata[[#This Row],[S-P4]]/salesdata[[#This Row],[Q-P4]],0)</f>
        <v>7.13</v>
      </c>
      <c r="R280" s="3">
        <v>5882</v>
      </c>
      <c r="S280" s="10">
        <v>31671.040000000001</v>
      </c>
      <c r="T280" s="1" t="str">
        <f>"Q"&amp;ROUNDUP(salesdata[[#This Row],[Month No.]]/3,0)</f>
        <v>Q1</v>
      </c>
      <c r="U280" s="1" t="str">
        <f>TEXT(salesdata[[#This Row],[Date]],"dddd")</f>
        <v>Wednesday</v>
      </c>
      <c r="V280" s="12">
        <f>IFERROR(salesdata[[#This Row],[Total Revenue]]/salesdata[[#This Row],[Total Units Sold]],0)</f>
        <v>5.38439986399184</v>
      </c>
      <c r="W280" s="1" t="str">
        <f>INDEX({"Product1","Product2","Product3","Product4"},MATCH(MAX(salesdata[[#This Row],[S-P1]],salesdata[[#This Row],[S-P2]],salesdata[[#This Row],[S-P3]],salesdata[[#This Row],[S-P4]]),CHOOSE({1,2,3,4},salesdata[[#This Row],[S-P1]],salesdata[[#This Row],[S-P2]],salesdata[[#This Row],[S-P3]],salesdata[[#This Row],[S-P4]]),0))</f>
        <v>Product3</v>
      </c>
      <c r="X280" s="1" t="str">
        <f>IF(salesdata[[#This Row],[Total Revenue]]&gt;=70000,"High",IF(salesdata[[#This Row],[Total Revenue]]&gt;=40000,"Medium","Low"))</f>
        <v>Low</v>
      </c>
      <c r="Y280" s="1" t="str">
        <f>IFERROR(IF(SUMIF(salesdata[Year],salesdata[[#This Row],[Year]],salesdata[Total Revenue])&gt;SUMIF(salesdata[Year],salesdata[[#This Row],[Year]]-1,salesdata[Total Revenue]),"Growth Year","Decline Year"),"")</f>
        <v>Growth Year</v>
      </c>
    </row>
    <row r="281" spans="1:25" x14ac:dyDescent="0.3">
      <c r="A281" s="1">
        <v>280</v>
      </c>
      <c r="B281" s="2">
        <v>40598</v>
      </c>
      <c r="C281" s="1">
        <v>2011</v>
      </c>
      <c r="D281" s="1" t="s">
        <v>27</v>
      </c>
      <c r="E281" s="1">
        <v>2</v>
      </c>
      <c r="F281" s="3">
        <v>3491</v>
      </c>
      <c r="G281" s="10">
        <v>11066.47</v>
      </c>
      <c r="H281" s="12">
        <f>IFERROR(salesdata[[#This Row],[S-P1]]/salesdata[[#This Row],[Q-P1]],0)</f>
        <v>3.17</v>
      </c>
      <c r="I281" s="3">
        <v>2529</v>
      </c>
      <c r="J281" s="10">
        <v>16033.86</v>
      </c>
      <c r="K281" s="12">
        <f>IFERROR(salesdata[[#This Row],[S-P2]]/salesdata[[#This Row],[Q-P2]],0)</f>
        <v>6.34</v>
      </c>
      <c r="L281" s="3">
        <v>3646</v>
      </c>
      <c r="M281" s="10">
        <v>19761.32</v>
      </c>
      <c r="N281" s="12">
        <f>IFERROR(salesdata[[#This Row],[S-P3]]/salesdata[[#This Row],[Q-P3]],0)</f>
        <v>5.42</v>
      </c>
      <c r="O281" s="3">
        <v>1872</v>
      </c>
      <c r="P281" s="10">
        <v>13347.36</v>
      </c>
      <c r="Q281" s="12">
        <f>IFERROR(salesdata[[#This Row],[S-P4]]/salesdata[[#This Row],[Q-P4]],0)</f>
        <v>7.13</v>
      </c>
      <c r="R281" s="3">
        <v>11538</v>
      </c>
      <c r="S281" s="10">
        <v>60209.01</v>
      </c>
      <c r="T281" s="1" t="str">
        <f>"Q"&amp;ROUNDUP(salesdata[[#This Row],[Month No.]]/3,0)</f>
        <v>Q1</v>
      </c>
      <c r="U281" s="1" t="str">
        <f>TEXT(salesdata[[#This Row],[Date]],"dddd")</f>
        <v>Thursday</v>
      </c>
      <c r="V281" s="12">
        <f>IFERROR(salesdata[[#This Row],[Total Revenue]]/salesdata[[#This Row],[Total Units Sold]],0)</f>
        <v>5.2183229329173173</v>
      </c>
      <c r="W281" s="1" t="str">
        <f>INDEX({"Product1","Product2","Product3","Product4"},MATCH(MAX(salesdata[[#This Row],[S-P1]],salesdata[[#This Row],[S-P2]],salesdata[[#This Row],[S-P3]],salesdata[[#This Row],[S-P4]]),CHOOSE({1,2,3,4},salesdata[[#This Row],[S-P1]],salesdata[[#This Row],[S-P2]],salesdata[[#This Row],[S-P3]],salesdata[[#This Row],[S-P4]]),0))</f>
        <v>Product3</v>
      </c>
      <c r="X281" s="1" t="str">
        <f>IF(salesdata[[#This Row],[Total Revenue]]&gt;=70000,"High",IF(salesdata[[#This Row],[Total Revenue]]&gt;=40000,"Medium","Low"))</f>
        <v>Medium</v>
      </c>
      <c r="Y281" s="1" t="str">
        <f>IFERROR(IF(SUMIF(salesdata[Year],salesdata[[#This Row],[Year]],salesdata[Total Revenue])&gt;SUMIF(salesdata[Year],salesdata[[#This Row],[Year]]-1,salesdata[Total Revenue]),"Growth Year","Decline Year"),"")</f>
        <v>Growth Year</v>
      </c>
    </row>
    <row r="282" spans="1:25" x14ac:dyDescent="0.3">
      <c r="A282" s="1">
        <v>281</v>
      </c>
      <c r="B282" s="2">
        <v>40599</v>
      </c>
      <c r="C282" s="1">
        <v>2011</v>
      </c>
      <c r="D282" s="1" t="s">
        <v>27</v>
      </c>
      <c r="E282" s="1">
        <v>2</v>
      </c>
      <c r="F282" s="3">
        <v>6231</v>
      </c>
      <c r="G282" s="10">
        <v>19752.27</v>
      </c>
      <c r="H282" s="12">
        <f>IFERROR(salesdata[[#This Row],[S-P1]]/salesdata[[#This Row],[Q-P1]],0)</f>
        <v>3.17</v>
      </c>
      <c r="I282" s="3">
        <v>3713</v>
      </c>
      <c r="J282" s="10">
        <v>23540.42</v>
      </c>
      <c r="K282" s="12">
        <f>IFERROR(salesdata[[#This Row],[S-P2]]/salesdata[[#This Row],[Q-P2]],0)</f>
        <v>6.34</v>
      </c>
      <c r="L282" s="3">
        <v>916</v>
      </c>
      <c r="M282" s="10">
        <v>4964.72</v>
      </c>
      <c r="N282" s="12">
        <f>IFERROR(salesdata[[#This Row],[S-P3]]/salesdata[[#This Row],[Q-P3]],0)</f>
        <v>5.42</v>
      </c>
      <c r="O282" s="3">
        <v>564</v>
      </c>
      <c r="P282" s="10">
        <v>4021.32</v>
      </c>
      <c r="Q282" s="12">
        <f>IFERROR(salesdata[[#This Row],[S-P4]]/salesdata[[#This Row],[Q-P4]],0)</f>
        <v>7.13</v>
      </c>
      <c r="R282" s="3">
        <v>11424</v>
      </c>
      <c r="S282" s="10">
        <v>52278.73</v>
      </c>
      <c r="T282" s="1" t="str">
        <f>"Q"&amp;ROUNDUP(salesdata[[#This Row],[Month No.]]/3,0)</f>
        <v>Q1</v>
      </c>
      <c r="U282" s="1" t="str">
        <f>TEXT(salesdata[[#This Row],[Date]],"dddd")</f>
        <v>Friday</v>
      </c>
      <c r="V282" s="12">
        <f>IFERROR(salesdata[[#This Row],[Total Revenue]]/salesdata[[#This Row],[Total Units Sold]],0)</f>
        <v>4.576219362745098</v>
      </c>
      <c r="W282" s="1" t="str">
        <f>INDEX({"Product1","Product2","Product3","Product4"},MATCH(MAX(salesdata[[#This Row],[S-P1]],salesdata[[#This Row],[S-P2]],salesdata[[#This Row],[S-P3]],salesdata[[#This Row],[S-P4]]),CHOOSE({1,2,3,4},salesdata[[#This Row],[S-P1]],salesdata[[#This Row],[S-P2]],salesdata[[#This Row],[S-P3]],salesdata[[#This Row],[S-P4]]),0))</f>
        <v>Product2</v>
      </c>
      <c r="X282" s="1" t="str">
        <f>IF(salesdata[[#This Row],[Total Revenue]]&gt;=70000,"High",IF(salesdata[[#This Row],[Total Revenue]]&gt;=40000,"Medium","Low"))</f>
        <v>Medium</v>
      </c>
      <c r="Y282" s="1" t="str">
        <f>IFERROR(IF(SUMIF(salesdata[Year],salesdata[[#This Row],[Year]],salesdata[Total Revenue])&gt;SUMIF(salesdata[Year],salesdata[[#This Row],[Year]]-1,salesdata[Total Revenue]),"Growth Year","Decline Year"),"")</f>
        <v>Growth Year</v>
      </c>
    </row>
    <row r="283" spans="1:25" x14ac:dyDescent="0.3">
      <c r="A283" s="1">
        <v>282</v>
      </c>
      <c r="B283" s="2">
        <v>40600</v>
      </c>
      <c r="C283" s="1">
        <v>2011</v>
      </c>
      <c r="D283" s="1" t="s">
        <v>27</v>
      </c>
      <c r="E283" s="1">
        <v>2</v>
      </c>
      <c r="F283" s="3">
        <v>6113</v>
      </c>
      <c r="G283" s="10">
        <v>19378.21</v>
      </c>
      <c r="H283" s="12">
        <f>IFERROR(salesdata[[#This Row],[S-P1]]/salesdata[[#This Row],[Q-P1]],0)</f>
        <v>3.17</v>
      </c>
      <c r="I283" s="3">
        <v>3831</v>
      </c>
      <c r="J283" s="10">
        <v>24288.54</v>
      </c>
      <c r="K283" s="12">
        <f>IFERROR(salesdata[[#This Row],[S-P2]]/salesdata[[#This Row],[Q-P2]],0)</f>
        <v>6.34</v>
      </c>
      <c r="L283" s="3">
        <v>4455</v>
      </c>
      <c r="M283" s="10">
        <v>24146.1</v>
      </c>
      <c r="N283" s="12">
        <f>IFERROR(salesdata[[#This Row],[S-P3]]/salesdata[[#This Row],[Q-P3]],0)</f>
        <v>5.42</v>
      </c>
      <c r="O283" s="3">
        <v>1969</v>
      </c>
      <c r="P283" s="10">
        <v>14038.97</v>
      </c>
      <c r="Q283" s="12">
        <f>IFERROR(salesdata[[#This Row],[S-P4]]/salesdata[[#This Row],[Q-P4]],0)</f>
        <v>7.13</v>
      </c>
      <c r="R283" s="3">
        <v>16368</v>
      </c>
      <c r="S283" s="10">
        <v>81851.820000000007</v>
      </c>
      <c r="T283" s="1" t="str">
        <f>"Q"&amp;ROUNDUP(salesdata[[#This Row],[Month No.]]/3,0)</f>
        <v>Q1</v>
      </c>
      <c r="U283" s="1" t="str">
        <f>TEXT(salesdata[[#This Row],[Date]],"dddd")</f>
        <v>Saturday</v>
      </c>
      <c r="V283" s="12">
        <f>IFERROR(salesdata[[#This Row],[Total Revenue]]/salesdata[[#This Row],[Total Units Sold]],0)</f>
        <v>5.0007221407624636</v>
      </c>
      <c r="W283" s="1" t="str">
        <f>INDEX({"Product1","Product2","Product3","Product4"},MATCH(MAX(salesdata[[#This Row],[S-P1]],salesdata[[#This Row],[S-P2]],salesdata[[#This Row],[S-P3]],salesdata[[#This Row],[S-P4]]),CHOOSE({1,2,3,4},salesdata[[#This Row],[S-P1]],salesdata[[#This Row],[S-P2]],salesdata[[#This Row],[S-P3]],salesdata[[#This Row],[S-P4]]),0))</f>
        <v>Product2</v>
      </c>
      <c r="X283" s="1" t="str">
        <f>IF(salesdata[[#This Row],[Total Revenue]]&gt;=70000,"High",IF(salesdata[[#This Row],[Total Revenue]]&gt;=40000,"Medium","Low"))</f>
        <v>High</v>
      </c>
      <c r="Y283" s="1" t="str">
        <f>IFERROR(IF(SUMIF(salesdata[Year],salesdata[[#This Row],[Year]],salesdata[Total Revenue])&gt;SUMIF(salesdata[Year],salesdata[[#This Row],[Year]]-1,salesdata[Total Revenue]),"Growth Year","Decline Year"),"")</f>
        <v>Growth Year</v>
      </c>
    </row>
    <row r="284" spans="1:25" x14ac:dyDescent="0.3">
      <c r="A284" s="1">
        <v>283</v>
      </c>
      <c r="B284" s="2">
        <v>40601</v>
      </c>
      <c r="C284" s="1">
        <v>2011</v>
      </c>
      <c r="D284" s="1" t="s">
        <v>27</v>
      </c>
      <c r="E284" s="1">
        <v>2</v>
      </c>
      <c r="F284" s="3">
        <v>1464</v>
      </c>
      <c r="G284" s="10">
        <v>4640.88</v>
      </c>
      <c r="H284" s="12">
        <f>IFERROR(salesdata[[#This Row],[S-P1]]/salesdata[[#This Row],[Q-P1]],0)</f>
        <v>3.17</v>
      </c>
      <c r="I284" s="3">
        <v>3861</v>
      </c>
      <c r="J284" s="10">
        <v>24478.74</v>
      </c>
      <c r="K284" s="12">
        <f>IFERROR(salesdata[[#This Row],[S-P2]]/salesdata[[#This Row],[Q-P2]],0)</f>
        <v>6.3400000000000007</v>
      </c>
      <c r="L284" s="3">
        <v>2510</v>
      </c>
      <c r="M284" s="10">
        <v>13604.2</v>
      </c>
      <c r="N284" s="12">
        <f>IFERROR(salesdata[[#This Row],[S-P3]]/salesdata[[#This Row],[Q-P3]],0)</f>
        <v>5.42</v>
      </c>
      <c r="O284" s="3">
        <v>1841</v>
      </c>
      <c r="P284" s="10">
        <v>13126.33</v>
      </c>
      <c r="Q284" s="12">
        <f>IFERROR(salesdata[[#This Row],[S-P4]]/salesdata[[#This Row],[Q-P4]],0)</f>
        <v>7.13</v>
      </c>
      <c r="R284" s="3">
        <v>9676</v>
      </c>
      <c r="S284" s="10">
        <v>55850.15</v>
      </c>
      <c r="T284" s="1" t="str">
        <f>"Q"&amp;ROUNDUP(salesdata[[#This Row],[Month No.]]/3,0)</f>
        <v>Q1</v>
      </c>
      <c r="U284" s="1" t="str">
        <f>TEXT(salesdata[[#This Row],[Date]],"dddd")</f>
        <v>Sunday</v>
      </c>
      <c r="V284" s="12">
        <f>IFERROR(salesdata[[#This Row],[Total Revenue]]/salesdata[[#This Row],[Total Units Sold]],0)</f>
        <v>5.7720287308805291</v>
      </c>
      <c r="W284" s="1" t="str">
        <f>INDEX({"Product1","Product2","Product3","Product4"},MATCH(MAX(salesdata[[#This Row],[S-P1]],salesdata[[#This Row],[S-P2]],salesdata[[#This Row],[S-P3]],salesdata[[#This Row],[S-P4]]),CHOOSE({1,2,3,4},salesdata[[#This Row],[S-P1]],salesdata[[#This Row],[S-P2]],salesdata[[#This Row],[S-P3]],salesdata[[#This Row],[S-P4]]),0))</f>
        <v>Product2</v>
      </c>
      <c r="X284" s="1" t="str">
        <f>IF(salesdata[[#This Row],[Total Revenue]]&gt;=70000,"High",IF(salesdata[[#This Row],[Total Revenue]]&gt;=40000,"Medium","Low"))</f>
        <v>Medium</v>
      </c>
      <c r="Y284" s="1" t="str">
        <f>IFERROR(IF(SUMIF(salesdata[Year],salesdata[[#This Row],[Year]],salesdata[Total Revenue])&gt;SUMIF(salesdata[Year],salesdata[[#This Row],[Year]]-1,salesdata[Total Revenue]),"Growth Year","Decline Year"),"")</f>
        <v>Growth Year</v>
      </c>
    </row>
    <row r="285" spans="1:25" x14ac:dyDescent="0.3">
      <c r="A285" s="1">
        <v>284</v>
      </c>
      <c r="B285" s="2">
        <v>40602</v>
      </c>
      <c r="C285" s="1">
        <v>2011</v>
      </c>
      <c r="D285" s="1" t="s">
        <v>27</v>
      </c>
      <c r="E285" s="1">
        <v>2</v>
      </c>
      <c r="F285" s="3">
        <v>3338</v>
      </c>
      <c r="G285" s="10">
        <v>10581.46</v>
      </c>
      <c r="H285" s="12">
        <f>IFERROR(salesdata[[#This Row],[S-P1]]/salesdata[[#This Row],[Q-P1]],0)</f>
        <v>3.17</v>
      </c>
      <c r="I285" s="3">
        <v>3434</v>
      </c>
      <c r="J285" s="10">
        <v>21771.56</v>
      </c>
      <c r="K285" s="12">
        <f>IFERROR(salesdata[[#This Row],[S-P2]]/salesdata[[#This Row],[Q-P2]],0)</f>
        <v>6.3400000000000007</v>
      </c>
      <c r="L285" s="3">
        <v>4400</v>
      </c>
      <c r="M285" s="10">
        <v>23848</v>
      </c>
      <c r="N285" s="12">
        <f>IFERROR(salesdata[[#This Row],[S-P3]]/salesdata[[#This Row],[Q-P3]],0)</f>
        <v>5.42</v>
      </c>
      <c r="O285" s="3">
        <v>1571</v>
      </c>
      <c r="P285" s="10">
        <v>11201.23</v>
      </c>
      <c r="Q285" s="12">
        <f>IFERROR(salesdata[[#This Row],[S-P4]]/salesdata[[#This Row],[Q-P4]],0)</f>
        <v>7.13</v>
      </c>
      <c r="R285" s="3">
        <v>12743</v>
      </c>
      <c r="S285" s="10">
        <v>67402.25</v>
      </c>
      <c r="T285" s="1" t="str">
        <f>"Q"&amp;ROUNDUP(salesdata[[#This Row],[Month No.]]/3,0)</f>
        <v>Q1</v>
      </c>
      <c r="U285" s="1" t="str">
        <f>TEXT(salesdata[[#This Row],[Date]],"dddd")</f>
        <v>Monday</v>
      </c>
      <c r="V285" s="12">
        <f>IFERROR(salesdata[[#This Row],[Total Revenue]]/salesdata[[#This Row],[Total Units Sold]],0)</f>
        <v>5.2893549399670405</v>
      </c>
      <c r="W285" s="1" t="str">
        <f>INDEX({"Product1","Product2","Product3","Product4"},MATCH(MAX(salesdata[[#This Row],[S-P1]],salesdata[[#This Row],[S-P2]],salesdata[[#This Row],[S-P3]],salesdata[[#This Row],[S-P4]]),CHOOSE({1,2,3,4},salesdata[[#This Row],[S-P1]],salesdata[[#This Row],[S-P2]],salesdata[[#This Row],[S-P3]],salesdata[[#This Row],[S-P4]]),0))</f>
        <v>Product3</v>
      </c>
      <c r="X285" s="1" t="str">
        <f>IF(salesdata[[#This Row],[Total Revenue]]&gt;=70000,"High",IF(salesdata[[#This Row],[Total Revenue]]&gt;=40000,"Medium","Low"))</f>
        <v>Medium</v>
      </c>
      <c r="Y285" s="1" t="str">
        <f>IFERROR(IF(SUMIF(salesdata[Year],salesdata[[#This Row],[Year]],salesdata[Total Revenue])&gt;SUMIF(salesdata[Year],salesdata[[#This Row],[Year]]-1,salesdata[Total Revenue]),"Growth Year","Decline Year"),"")</f>
        <v>Growth Year</v>
      </c>
    </row>
    <row r="286" spans="1:25" x14ac:dyDescent="0.3">
      <c r="A286" s="1">
        <v>285</v>
      </c>
      <c r="B286" s="2">
        <v>40603</v>
      </c>
      <c r="C286" s="1">
        <v>2011</v>
      </c>
      <c r="D286" s="1" t="s">
        <v>28</v>
      </c>
      <c r="E286" s="1">
        <v>3</v>
      </c>
      <c r="F286" s="3">
        <v>5454</v>
      </c>
      <c r="G286" s="10">
        <v>17289.18</v>
      </c>
      <c r="H286" s="12">
        <f>IFERROR(salesdata[[#This Row],[S-P1]]/salesdata[[#This Row],[Q-P1]],0)</f>
        <v>3.17</v>
      </c>
      <c r="I286" s="3">
        <v>998</v>
      </c>
      <c r="J286" s="10">
        <v>6327.32</v>
      </c>
      <c r="K286" s="12">
        <f>IFERROR(salesdata[[#This Row],[S-P2]]/salesdata[[#This Row],[Q-P2]],0)</f>
        <v>6.34</v>
      </c>
      <c r="L286" s="3">
        <v>2637</v>
      </c>
      <c r="M286" s="10">
        <v>14292.54</v>
      </c>
      <c r="N286" s="12">
        <f>IFERROR(salesdata[[#This Row],[S-P3]]/salesdata[[#This Row],[Q-P3]],0)</f>
        <v>5.42</v>
      </c>
      <c r="O286" s="3">
        <v>1233</v>
      </c>
      <c r="P286" s="10">
        <v>8791.2900000000009</v>
      </c>
      <c r="Q286" s="12">
        <f>IFERROR(salesdata[[#This Row],[S-P4]]/salesdata[[#This Row],[Q-P4]],0)</f>
        <v>7.1300000000000008</v>
      </c>
      <c r="R286" s="3">
        <v>10322</v>
      </c>
      <c r="S286" s="10">
        <v>46700.33</v>
      </c>
      <c r="T286" s="1" t="str">
        <f>"Q"&amp;ROUNDUP(salesdata[[#This Row],[Month No.]]/3,0)</f>
        <v>Q1</v>
      </c>
      <c r="U286" s="1" t="str">
        <f>TEXT(salesdata[[#This Row],[Date]],"dddd")</f>
        <v>Tuesday</v>
      </c>
      <c r="V286" s="12">
        <f>IFERROR(salesdata[[#This Row],[Total Revenue]]/salesdata[[#This Row],[Total Units Sold]],0)</f>
        <v>4.5243489633791905</v>
      </c>
      <c r="W286" s="1" t="str">
        <f>INDEX({"Product1","Product2","Product3","Product4"},MATCH(MAX(salesdata[[#This Row],[S-P1]],salesdata[[#This Row],[S-P2]],salesdata[[#This Row],[S-P3]],salesdata[[#This Row],[S-P4]]),CHOOSE({1,2,3,4},salesdata[[#This Row],[S-P1]],salesdata[[#This Row],[S-P2]],salesdata[[#This Row],[S-P3]],salesdata[[#This Row],[S-P4]]),0))</f>
        <v>Product1</v>
      </c>
      <c r="X286" s="1" t="str">
        <f>IF(salesdata[[#This Row],[Total Revenue]]&gt;=70000,"High",IF(salesdata[[#This Row],[Total Revenue]]&gt;=40000,"Medium","Low"))</f>
        <v>Medium</v>
      </c>
      <c r="Y286" s="1" t="str">
        <f>IFERROR(IF(SUMIF(salesdata[Year],salesdata[[#This Row],[Year]],salesdata[Total Revenue])&gt;SUMIF(salesdata[Year],salesdata[[#This Row],[Year]]-1,salesdata[Total Revenue]),"Growth Year","Decline Year"),"")</f>
        <v>Growth Year</v>
      </c>
    </row>
    <row r="287" spans="1:25" x14ac:dyDescent="0.3">
      <c r="A287" s="1">
        <v>286</v>
      </c>
      <c r="B287" s="2">
        <v>40604</v>
      </c>
      <c r="C287" s="1">
        <v>2011</v>
      </c>
      <c r="D287" s="1" t="s">
        <v>28</v>
      </c>
      <c r="E287" s="1">
        <v>3</v>
      </c>
      <c r="F287" s="3">
        <v>7204</v>
      </c>
      <c r="G287" s="10">
        <v>22836.68</v>
      </c>
      <c r="H287" s="12">
        <f>IFERROR(salesdata[[#This Row],[S-P1]]/salesdata[[#This Row],[Q-P1]],0)</f>
        <v>3.17</v>
      </c>
      <c r="I287" s="3">
        <v>811</v>
      </c>
      <c r="J287" s="10">
        <v>5141.74</v>
      </c>
      <c r="K287" s="12">
        <f>IFERROR(salesdata[[#This Row],[S-P2]]/salesdata[[#This Row],[Q-P2]],0)</f>
        <v>6.34</v>
      </c>
      <c r="L287" s="3">
        <v>5885</v>
      </c>
      <c r="M287" s="10">
        <v>31896.7</v>
      </c>
      <c r="N287" s="12">
        <f>IFERROR(salesdata[[#This Row],[S-P3]]/salesdata[[#This Row],[Q-P3]],0)</f>
        <v>5.42</v>
      </c>
      <c r="O287" s="3">
        <v>475</v>
      </c>
      <c r="P287" s="10">
        <v>3386.75</v>
      </c>
      <c r="Q287" s="12">
        <f>IFERROR(salesdata[[#This Row],[S-P4]]/salesdata[[#This Row],[Q-P4]],0)</f>
        <v>7.13</v>
      </c>
      <c r="R287" s="3">
        <v>14375</v>
      </c>
      <c r="S287" s="10">
        <v>63261.87</v>
      </c>
      <c r="T287" s="1" t="str">
        <f>"Q"&amp;ROUNDUP(salesdata[[#This Row],[Month No.]]/3,0)</f>
        <v>Q1</v>
      </c>
      <c r="U287" s="1" t="str">
        <f>TEXT(salesdata[[#This Row],[Date]],"dddd")</f>
        <v>Wednesday</v>
      </c>
      <c r="V287" s="12">
        <f>IFERROR(salesdata[[#This Row],[Total Revenue]]/salesdata[[#This Row],[Total Units Sold]],0)</f>
        <v>4.4008257391304353</v>
      </c>
      <c r="W287" s="1" t="str">
        <f>INDEX({"Product1","Product2","Product3","Product4"},MATCH(MAX(salesdata[[#This Row],[S-P1]],salesdata[[#This Row],[S-P2]],salesdata[[#This Row],[S-P3]],salesdata[[#This Row],[S-P4]]),CHOOSE({1,2,3,4},salesdata[[#This Row],[S-P1]],salesdata[[#This Row],[S-P2]],salesdata[[#This Row],[S-P3]],salesdata[[#This Row],[S-P4]]),0))</f>
        <v>Product3</v>
      </c>
      <c r="X287" s="1" t="str">
        <f>IF(salesdata[[#This Row],[Total Revenue]]&gt;=70000,"High",IF(salesdata[[#This Row],[Total Revenue]]&gt;=40000,"Medium","Low"))</f>
        <v>Medium</v>
      </c>
      <c r="Y287" s="1" t="str">
        <f>IFERROR(IF(SUMIF(salesdata[Year],salesdata[[#This Row],[Year]],salesdata[Total Revenue])&gt;SUMIF(salesdata[Year],salesdata[[#This Row],[Year]]-1,salesdata[Total Revenue]),"Growth Year","Decline Year"),"")</f>
        <v>Growth Year</v>
      </c>
    </row>
    <row r="288" spans="1:25" x14ac:dyDescent="0.3">
      <c r="A288" s="1">
        <v>287</v>
      </c>
      <c r="B288" s="2">
        <v>40605</v>
      </c>
      <c r="C288" s="1">
        <v>2011</v>
      </c>
      <c r="D288" s="1" t="s">
        <v>28</v>
      </c>
      <c r="E288" s="1">
        <v>3</v>
      </c>
      <c r="F288" s="3">
        <v>7588</v>
      </c>
      <c r="G288" s="10">
        <v>24053.96</v>
      </c>
      <c r="H288" s="12">
        <f>IFERROR(salesdata[[#This Row],[S-P1]]/salesdata[[#This Row],[Q-P1]],0)</f>
        <v>3.17</v>
      </c>
      <c r="I288" s="3">
        <v>1054</v>
      </c>
      <c r="J288" s="10">
        <v>6682.36</v>
      </c>
      <c r="K288" s="12">
        <f>IFERROR(salesdata[[#This Row],[S-P2]]/salesdata[[#This Row],[Q-P2]],0)</f>
        <v>6.34</v>
      </c>
      <c r="L288" s="3">
        <v>1370</v>
      </c>
      <c r="M288" s="10">
        <v>7425.4</v>
      </c>
      <c r="N288" s="12">
        <f>IFERROR(salesdata[[#This Row],[S-P3]]/salesdata[[#This Row],[Q-P3]],0)</f>
        <v>5.42</v>
      </c>
      <c r="O288" s="3">
        <v>395</v>
      </c>
      <c r="P288" s="10">
        <v>2816.35</v>
      </c>
      <c r="Q288" s="12">
        <f>IFERROR(salesdata[[#This Row],[S-P4]]/salesdata[[#This Row],[Q-P4]],0)</f>
        <v>7.13</v>
      </c>
      <c r="R288" s="3">
        <v>10407</v>
      </c>
      <c r="S288" s="10">
        <v>40978.07</v>
      </c>
      <c r="T288" s="1" t="str">
        <f>"Q"&amp;ROUNDUP(salesdata[[#This Row],[Month No.]]/3,0)</f>
        <v>Q1</v>
      </c>
      <c r="U288" s="1" t="str">
        <f>TEXT(salesdata[[#This Row],[Date]],"dddd")</f>
        <v>Thursday</v>
      </c>
      <c r="V288" s="12">
        <f>IFERROR(salesdata[[#This Row],[Total Revenue]]/salesdata[[#This Row],[Total Units Sold]],0)</f>
        <v>3.9375487652541556</v>
      </c>
      <c r="W288" s="1" t="str">
        <f>INDEX({"Product1","Product2","Product3","Product4"},MATCH(MAX(salesdata[[#This Row],[S-P1]],salesdata[[#This Row],[S-P2]],salesdata[[#This Row],[S-P3]],salesdata[[#This Row],[S-P4]]),CHOOSE({1,2,3,4},salesdata[[#This Row],[S-P1]],salesdata[[#This Row],[S-P2]],salesdata[[#This Row],[S-P3]],salesdata[[#This Row],[S-P4]]),0))</f>
        <v>Product1</v>
      </c>
      <c r="X288" s="1" t="str">
        <f>IF(salesdata[[#This Row],[Total Revenue]]&gt;=70000,"High",IF(salesdata[[#This Row],[Total Revenue]]&gt;=40000,"Medium","Low"))</f>
        <v>Medium</v>
      </c>
      <c r="Y288" s="1" t="str">
        <f>IFERROR(IF(SUMIF(salesdata[Year],salesdata[[#This Row],[Year]],salesdata[Total Revenue])&gt;SUMIF(salesdata[Year],salesdata[[#This Row],[Year]]-1,salesdata[Total Revenue]),"Growth Year","Decline Year"),"")</f>
        <v>Growth Year</v>
      </c>
    </row>
    <row r="289" spans="1:25" x14ac:dyDescent="0.3">
      <c r="A289" s="1">
        <v>288</v>
      </c>
      <c r="B289" s="2">
        <v>40606</v>
      </c>
      <c r="C289" s="1">
        <v>2011</v>
      </c>
      <c r="D289" s="1" t="s">
        <v>28</v>
      </c>
      <c r="E289" s="1">
        <v>3</v>
      </c>
      <c r="F289" s="3">
        <v>4454</v>
      </c>
      <c r="G289" s="10">
        <v>14119.18</v>
      </c>
      <c r="H289" s="12">
        <f>IFERROR(salesdata[[#This Row],[S-P1]]/salesdata[[#This Row],[Q-P1]],0)</f>
        <v>3.17</v>
      </c>
      <c r="I289" s="3">
        <v>1135</v>
      </c>
      <c r="J289" s="10">
        <v>7195.9</v>
      </c>
      <c r="K289" s="12">
        <f>IFERROR(salesdata[[#This Row],[S-P2]]/salesdata[[#This Row],[Q-P2]],0)</f>
        <v>6.34</v>
      </c>
      <c r="L289" s="3">
        <v>5698</v>
      </c>
      <c r="M289" s="10">
        <v>30883.16</v>
      </c>
      <c r="N289" s="12">
        <f>IFERROR(salesdata[[#This Row],[S-P3]]/salesdata[[#This Row],[Q-P3]],0)</f>
        <v>5.42</v>
      </c>
      <c r="O289" s="3">
        <v>270</v>
      </c>
      <c r="P289" s="10">
        <v>1925.1</v>
      </c>
      <c r="Q289" s="12">
        <f>IFERROR(salesdata[[#This Row],[S-P4]]/salesdata[[#This Row],[Q-P4]],0)</f>
        <v>7.13</v>
      </c>
      <c r="R289" s="3">
        <v>11557</v>
      </c>
      <c r="S289" s="10">
        <v>54123.34</v>
      </c>
      <c r="T289" s="1" t="str">
        <f>"Q"&amp;ROUNDUP(salesdata[[#This Row],[Month No.]]/3,0)</f>
        <v>Q1</v>
      </c>
      <c r="U289" s="1" t="str">
        <f>TEXT(salesdata[[#This Row],[Date]],"dddd")</f>
        <v>Friday</v>
      </c>
      <c r="V289" s="12">
        <f>IFERROR(salesdata[[#This Row],[Total Revenue]]/salesdata[[#This Row],[Total Units Sold]],0)</f>
        <v>4.6831651812754176</v>
      </c>
      <c r="W289" s="1" t="str">
        <f>INDEX({"Product1","Product2","Product3","Product4"},MATCH(MAX(salesdata[[#This Row],[S-P1]],salesdata[[#This Row],[S-P2]],salesdata[[#This Row],[S-P3]],salesdata[[#This Row],[S-P4]]),CHOOSE({1,2,3,4},salesdata[[#This Row],[S-P1]],salesdata[[#This Row],[S-P2]],salesdata[[#This Row],[S-P3]],salesdata[[#This Row],[S-P4]]),0))</f>
        <v>Product3</v>
      </c>
      <c r="X289" s="1" t="str">
        <f>IF(salesdata[[#This Row],[Total Revenue]]&gt;=70000,"High",IF(salesdata[[#This Row],[Total Revenue]]&gt;=40000,"Medium","Low"))</f>
        <v>Medium</v>
      </c>
      <c r="Y289" s="1" t="str">
        <f>IFERROR(IF(SUMIF(salesdata[Year],salesdata[[#This Row],[Year]],salesdata[Total Revenue])&gt;SUMIF(salesdata[Year],salesdata[[#This Row],[Year]]-1,salesdata[Total Revenue]),"Growth Year","Decline Year"),"")</f>
        <v>Growth Year</v>
      </c>
    </row>
    <row r="290" spans="1:25" x14ac:dyDescent="0.3">
      <c r="A290" s="1">
        <v>289</v>
      </c>
      <c r="B290" s="2">
        <v>40607</v>
      </c>
      <c r="C290" s="1">
        <v>2011</v>
      </c>
      <c r="D290" s="1" t="s">
        <v>28</v>
      </c>
      <c r="E290" s="1">
        <v>3</v>
      </c>
      <c r="F290" s="3">
        <v>4281</v>
      </c>
      <c r="G290" s="10">
        <v>13570.77</v>
      </c>
      <c r="H290" s="12">
        <f>IFERROR(salesdata[[#This Row],[S-P1]]/salesdata[[#This Row],[Q-P1]],0)</f>
        <v>3.17</v>
      </c>
      <c r="I290" s="3">
        <v>524</v>
      </c>
      <c r="J290" s="10">
        <v>3322.16</v>
      </c>
      <c r="K290" s="12">
        <f>IFERROR(salesdata[[#This Row],[S-P2]]/salesdata[[#This Row],[Q-P2]],0)</f>
        <v>6.34</v>
      </c>
      <c r="L290" s="3">
        <v>593</v>
      </c>
      <c r="M290" s="10">
        <v>3214.06</v>
      </c>
      <c r="N290" s="12">
        <f>IFERROR(salesdata[[#This Row],[S-P3]]/salesdata[[#This Row],[Q-P3]],0)</f>
        <v>5.42</v>
      </c>
      <c r="O290" s="3">
        <v>1970</v>
      </c>
      <c r="P290" s="10">
        <v>14046.1</v>
      </c>
      <c r="Q290" s="12">
        <f>IFERROR(salesdata[[#This Row],[S-P4]]/salesdata[[#This Row],[Q-P4]],0)</f>
        <v>7.13</v>
      </c>
      <c r="R290" s="3">
        <v>7368</v>
      </c>
      <c r="S290" s="10">
        <v>34153.089999999997</v>
      </c>
      <c r="T290" s="1" t="str">
        <f>"Q"&amp;ROUNDUP(salesdata[[#This Row],[Month No.]]/3,0)</f>
        <v>Q1</v>
      </c>
      <c r="U290" s="1" t="str">
        <f>TEXT(salesdata[[#This Row],[Date]],"dddd")</f>
        <v>Saturday</v>
      </c>
      <c r="V290" s="12">
        <f>IFERROR(salesdata[[#This Row],[Total Revenue]]/salesdata[[#This Row],[Total Units Sold]],0)</f>
        <v>4.6353270901194348</v>
      </c>
      <c r="W290" s="1" t="str">
        <f>INDEX({"Product1","Product2","Product3","Product4"},MATCH(MAX(salesdata[[#This Row],[S-P1]],salesdata[[#This Row],[S-P2]],salesdata[[#This Row],[S-P3]],salesdata[[#This Row],[S-P4]]),CHOOSE({1,2,3,4},salesdata[[#This Row],[S-P1]],salesdata[[#This Row],[S-P2]],salesdata[[#This Row],[S-P3]],salesdata[[#This Row],[S-P4]]),0))</f>
        <v>Product4</v>
      </c>
      <c r="X290" s="1" t="str">
        <f>IF(salesdata[[#This Row],[Total Revenue]]&gt;=70000,"High",IF(salesdata[[#This Row],[Total Revenue]]&gt;=40000,"Medium","Low"))</f>
        <v>Low</v>
      </c>
      <c r="Y290" s="1" t="str">
        <f>IFERROR(IF(SUMIF(salesdata[Year],salesdata[[#This Row],[Year]],salesdata[Total Revenue])&gt;SUMIF(salesdata[Year],salesdata[[#This Row],[Year]]-1,salesdata[Total Revenue]),"Growth Year","Decline Year"),"")</f>
        <v>Growth Year</v>
      </c>
    </row>
    <row r="291" spans="1:25" x14ac:dyDescent="0.3">
      <c r="A291" s="1">
        <v>290</v>
      </c>
      <c r="B291" s="2">
        <v>40608</v>
      </c>
      <c r="C291" s="1">
        <v>2011</v>
      </c>
      <c r="D291" s="1" t="s">
        <v>28</v>
      </c>
      <c r="E291" s="1">
        <v>3</v>
      </c>
      <c r="F291" s="3">
        <v>2297</v>
      </c>
      <c r="G291" s="10">
        <v>7281.49</v>
      </c>
      <c r="H291" s="12">
        <f>IFERROR(salesdata[[#This Row],[S-P1]]/salesdata[[#This Row],[Q-P1]],0)</f>
        <v>3.17</v>
      </c>
      <c r="I291" s="3">
        <v>270</v>
      </c>
      <c r="J291" s="10">
        <v>1711.8</v>
      </c>
      <c r="K291" s="12">
        <f>IFERROR(salesdata[[#This Row],[S-P2]]/salesdata[[#This Row],[Q-P2]],0)</f>
        <v>6.34</v>
      </c>
      <c r="L291" s="3">
        <v>3216</v>
      </c>
      <c r="M291" s="10">
        <v>17430.72</v>
      </c>
      <c r="N291" s="12">
        <f>IFERROR(salesdata[[#This Row],[S-P3]]/salesdata[[#This Row],[Q-P3]],0)</f>
        <v>5.42</v>
      </c>
      <c r="O291" s="3">
        <v>1964</v>
      </c>
      <c r="P291" s="10">
        <v>14003.32</v>
      </c>
      <c r="Q291" s="12">
        <f>IFERROR(salesdata[[#This Row],[S-P4]]/salesdata[[#This Row],[Q-P4]],0)</f>
        <v>7.13</v>
      </c>
      <c r="R291" s="3">
        <v>7747</v>
      </c>
      <c r="S291" s="10">
        <v>40427.33</v>
      </c>
      <c r="T291" s="1" t="str">
        <f>"Q"&amp;ROUNDUP(salesdata[[#This Row],[Month No.]]/3,0)</f>
        <v>Q1</v>
      </c>
      <c r="U291" s="1" t="str">
        <f>TEXT(salesdata[[#This Row],[Date]],"dddd")</f>
        <v>Sunday</v>
      </c>
      <c r="V291" s="12">
        <f>IFERROR(salesdata[[#This Row],[Total Revenue]]/salesdata[[#This Row],[Total Units Sold]],0)</f>
        <v>5.218449722473216</v>
      </c>
      <c r="W291" s="1" t="str">
        <f>INDEX({"Product1","Product2","Product3","Product4"},MATCH(MAX(salesdata[[#This Row],[S-P1]],salesdata[[#This Row],[S-P2]],salesdata[[#This Row],[S-P3]],salesdata[[#This Row],[S-P4]]),CHOOSE({1,2,3,4},salesdata[[#This Row],[S-P1]],salesdata[[#This Row],[S-P2]],salesdata[[#This Row],[S-P3]],salesdata[[#This Row],[S-P4]]),0))</f>
        <v>Product3</v>
      </c>
      <c r="X291" s="1" t="str">
        <f>IF(salesdata[[#This Row],[Total Revenue]]&gt;=70000,"High",IF(salesdata[[#This Row],[Total Revenue]]&gt;=40000,"Medium","Low"))</f>
        <v>Medium</v>
      </c>
      <c r="Y291" s="1" t="str">
        <f>IFERROR(IF(SUMIF(salesdata[Year],salesdata[[#This Row],[Year]],salesdata[Total Revenue])&gt;SUMIF(salesdata[Year],salesdata[[#This Row],[Year]]-1,salesdata[Total Revenue]),"Growth Year","Decline Year"),"")</f>
        <v>Growth Year</v>
      </c>
    </row>
    <row r="292" spans="1:25" x14ac:dyDescent="0.3">
      <c r="A292" s="1">
        <v>291</v>
      </c>
      <c r="B292" s="2">
        <v>40609</v>
      </c>
      <c r="C292" s="1">
        <v>2011</v>
      </c>
      <c r="D292" s="1" t="s">
        <v>28</v>
      </c>
      <c r="E292" s="1">
        <v>3</v>
      </c>
      <c r="F292" s="3">
        <v>1846</v>
      </c>
      <c r="G292" s="10">
        <v>5851.82</v>
      </c>
      <c r="H292" s="12">
        <f>IFERROR(salesdata[[#This Row],[S-P1]]/salesdata[[#This Row],[Q-P1]],0)</f>
        <v>3.17</v>
      </c>
      <c r="I292" s="3">
        <v>1503</v>
      </c>
      <c r="J292" s="10">
        <v>9529.02</v>
      </c>
      <c r="K292" s="12">
        <f>IFERROR(salesdata[[#This Row],[S-P2]]/salesdata[[#This Row],[Q-P2]],0)</f>
        <v>6.34</v>
      </c>
      <c r="L292" s="3">
        <v>2769</v>
      </c>
      <c r="M292" s="10">
        <v>15007.98</v>
      </c>
      <c r="N292" s="12">
        <f>IFERROR(salesdata[[#This Row],[S-P3]]/salesdata[[#This Row],[Q-P3]],0)</f>
        <v>5.42</v>
      </c>
      <c r="O292" s="3">
        <v>1700</v>
      </c>
      <c r="P292" s="10">
        <v>12121</v>
      </c>
      <c r="Q292" s="12">
        <f>IFERROR(salesdata[[#This Row],[S-P4]]/salesdata[[#This Row],[Q-P4]],0)</f>
        <v>7.13</v>
      </c>
      <c r="R292" s="3">
        <v>7818</v>
      </c>
      <c r="S292" s="10">
        <v>42509.82</v>
      </c>
      <c r="T292" s="1" t="str">
        <f>"Q"&amp;ROUNDUP(salesdata[[#This Row],[Month No.]]/3,0)</f>
        <v>Q1</v>
      </c>
      <c r="U292" s="1" t="str">
        <f>TEXT(salesdata[[#This Row],[Date]],"dddd")</f>
        <v>Monday</v>
      </c>
      <c r="V292" s="12">
        <f>IFERROR(salesdata[[#This Row],[Total Revenue]]/salesdata[[#This Row],[Total Units Sold]],0)</f>
        <v>5.4374290099769764</v>
      </c>
      <c r="W292" s="1" t="str">
        <f>INDEX({"Product1","Product2","Product3","Product4"},MATCH(MAX(salesdata[[#This Row],[S-P1]],salesdata[[#This Row],[S-P2]],salesdata[[#This Row],[S-P3]],salesdata[[#This Row],[S-P4]]),CHOOSE({1,2,3,4},salesdata[[#This Row],[S-P1]],salesdata[[#This Row],[S-P2]],salesdata[[#This Row],[S-P3]],salesdata[[#This Row],[S-P4]]),0))</f>
        <v>Product3</v>
      </c>
      <c r="X292" s="1" t="str">
        <f>IF(salesdata[[#This Row],[Total Revenue]]&gt;=70000,"High",IF(salesdata[[#This Row],[Total Revenue]]&gt;=40000,"Medium","Low"))</f>
        <v>Medium</v>
      </c>
      <c r="Y292" s="1" t="str">
        <f>IFERROR(IF(SUMIF(salesdata[Year],salesdata[[#This Row],[Year]],salesdata[Total Revenue])&gt;SUMIF(salesdata[Year],salesdata[[#This Row],[Year]]-1,salesdata[Total Revenue]),"Growth Year","Decline Year"),"")</f>
        <v>Growth Year</v>
      </c>
    </row>
    <row r="293" spans="1:25" x14ac:dyDescent="0.3">
      <c r="A293" s="1">
        <v>292</v>
      </c>
      <c r="B293" s="2">
        <v>40610</v>
      </c>
      <c r="C293" s="1">
        <v>2011</v>
      </c>
      <c r="D293" s="1" t="s">
        <v>28</v>
      </c>
      <c r="E293" s="1">
        <v>3</v>
      </c>
      <c r="F293" s="3">
        <v>6073</v>
      </c>
      <c r="G293" s="10">
        <v>19251.41</v>
      </c>
      <c r="H293" s="12">
        <f>IFERROR(salesdata[[#This Row],[S-P1]]/salesdata[[#This Row],[Q-P1]],0)</f>
        <v>3.17</v>
      </c>
      <c r="I293" s="3">
        <v>1068</v>
      </c>
      <c r="J293" s="10">
        <v>6771.12</v>
      </c>
      <c r="K293" s="12">
        <f>IFERROR(salesdata[[#This Row],[S-P2]]/salesdata[[#This Row],[Q-P2]],0)</f>
        <v>6.34</v>
      </c>
      <c r="L293" s="3">
        <v>1075</v>
      </c>
      <c r="M293" s="10">
        <v>5826.5</v>
      </c>
      <c r="N293" s="12">
        <f>IFERROR(salesdata[[#This Row],[S-P3]]/salesdata[[#This Row],[Q-P3]],0)</f>
        <v>5.42</v>
      </c>
      <c r="O293" s="3">
        <v>596</v>
      </c>
      <c r="P293" s="10">
        <v>4249.4799999999996</v>
      </c>
      <c r="Q293" s="12">
        <f>IFERROR(salesdata[[#This Row],[S-P4]]/salesdata[[#This Row],[Q-P4]],0)</f>
        <v>7.129999999999999</v>
      </c>
      <c r="R293" s="3">
        <v>8812</v>
      </c>
      <c r="S293" s="10">
        <v>36098.51</v>
      </c>
      <c r="T293" s="1" t="str">
        <f>"Q"&amp;ROUNDUP(salesdata[[#This Row],[Month No.]]/3,0)</f>
        <v>Q1</v>
      </c>
      <c r="U293" s="1" t="str">
        <f>TEXT(salesdata[[#This Row],[Date]],"dddd")</f>
        <v>Tuesday</v>
      </c>
      <c r="V293" s="12">
        <f>IFERROR(salesdata[[#This Row],[Total Revenue]]/salesdata[[#This Row],[Total Units Sold]],0)</f>
        <v>4.096517249205629</v>
      </c>
      <c r="W293" s="1" t="str">
        <f>INDEX({"Product1","Product2","Product3","Product4"},MATCH(MAX(salesdata[[#This Row],[S-P1]],salesdata[[#This Row],[S-P2]],salesdata[[#This Row],[S-P3]],salesdata[[#This Row],[S-P4]]),CHOOSE({1,2,3,4},salesdata[[#This Row],[S-P1]],salesdata[[#This Row],[S-P2]],salesdata[[#This Row],[S-P3]],salesdata[[#This Row],[S-P4]]),0))</f>
        <v>Product1</v>
      </c>
      <c r="X293" s="1" t="str">
        <f>IF(salesdata[[#This Row],[Total Revenue]]&gt;=70000,"High",IF(salesdata[[#This Row],[Total Revenue]]&gt;=40000,"Medium","Low"))</f>
        <v>Low</v>
      </c>
      <c r="Y293" s="1" t="str">
        <f>IFERROR(IF(SUMIF(salesdata[Year],salesdata[[#This Row],[Year]],salesdata[Total Revenue])&gt;SUMIF(salesdata[Year],salesdata[[#This Row],[Year]]-1,salesdata[Total Revenue]),"Growth Year","Decline Year"),"")</f>
        <v>Growth Year</v>
      </c>
    </row>
    <row r="294" spans="1:25" x14ac:dyDescent="0.3">
      <c r="A294" s="1">
        <v>293</v>
      </c>
      <c r="B294" s="2">
        <v>40611</v>
      </c>
      <c r="C294" s="1">
        <v>2011</v>
      </c>
      <c r="D294" s="1" t="s">
        <v>28</v>
      </c>
      <c r="E294" s="1">
        <v>3</v>
      </c>
      <c r="F294" s="3">
        <v>6109</v>
      </c>
      <c r="G294" s="10">
        <v>19365.53</v>
      </c>
      <c r="H294" s="12">
        <f>IFERROR(salesdata[[#This Row],[S-P1]]/salesdata[[#This Row],[Q-P1]],0)</f>
        <v>3.17</v>
      </c>
      <c r="I294" s="3">
        <v>3729</v>
      </c>
      <c r="J294" s="10">
        <v>23641.86</v>
      </c>
      <c r="K294" s="12">
        <f>IFERROR(salesdata[[#This Row],[S-P2]]/salesdata[[#This Row],[Q-P2]],0)</f>
        <v>6.34</v>
      </c>
      <c r="L294" s="3">
        <v>5224</v>
      </c>
      <c r="M294" s="10">
        <v>28314.080000000002</v>
      </c>
      <c r="N294" s="12">
        <f>IFERROR(salesdata[[#This Row],[S-P3]]/salesdata[[#This Row],[Q-P3]],0)</f>
        <v>5.42</v>
      </c>
      <c r="O294" s="3">
        <v>1681</v>
      </c>
      <c r="P294" s="10">
        <v>11985.53</v>
      </c>
      <c r="Q294" s="12">
        <f>IFERROR(salesdata[[#This Row],[S-P4]]/salesdata[[#This Row],[Q-P4]],0)</f>
        <v>7.1300000000000008</v>
      </c>
      <c r="R294" s="3">
        <v>16743</v>
      </c>
      <c r="S294" s="10">
        <v>83307</v>
      </c>
      <c r="T294" s="1" t="str">
        <f>"Q"&amp;ROUNDUP(salesdata[[#This Row],[Month No.]]/3,0)</f>
        <v>Q1</v>
      </c>
      <c r="U294" s="1" t="str">
        <f>TEXT(salesdata[[#This Row],[Date]],"dddd")</f>
        <v>Wednesday</v>
      </c>
      <c r="V294" s="12">
        <f>IFERROR(salesdata[[#This Row],[Total Revenue]]/salesdata[[#This Row],[Total Units Sold]],0)</f>
        <v>4.9756316072388458</v>
      </c>
      <c r="W294" s="1" t="str">
        <f>INDEX({"Product1","Product2","Product3","Product4"},MATCH(MAX(salesdata[[#This Row],[S-P1]],salesdata[[#This Row],[S-P2]],salesdata[[#This Row],[S-P3]],salesdata[[#This Row],[S-P4]]),CHOOSE({1,2,3,4},salesdata[[#This Row],[S-P1]],salesdata[[#This Row],[S-P2]],salesdata[[#This Row],[S-P3]],salesdata[[#This Row],[S-P4]]),0))</f>
        <v>Product3</v>
      </c>
      <c r="X294" s="1" t="str">
        <f>IF(salesdata[[#This Row],[Total Revenue]]&gt;=70000,"High",IF(salesdata[[#This Row],[Total Revenue]]&gt;=40000,"Medium","Low"))</f>
        <v>High</v>
      </c>
      <c r="Y294" s="1" t="str">
        <f>IFERROR(IF(SUMIF(salesdata[Year],salesdata[[#This Row],[Year]],salesdata[Total Revenue])&gt;SUMIF(salesdata[Year],salesdata[[#This Row],[Year]]-1,salesdata[Total Revenue]),"Growth Year","Decline Year"),"")</f>
        <v>Growth Year</v>
      </c>
    </row>
    <row r="295" spans="1:25" x14ac:dyDescent="0.3">
      <c r="A295" s="1">
        <v>294</v>
      </c>
      <c r="B295" s="2">
        <v>40612</v>
      </c>
      <c r="C295" s="1">
        <v>2011</v>
      </c>
      <c r="D295" s="1" t="s">
        <v>28</v>
      </c>
      <c r="E295" s="1">
        <v>3</v>
      </c>
      <c r="F295" s="3">
        <v>6477</v>
      </c>
      <c r="G295" s="10">
        <v>20532.09</v>
      </c>
      <c r="H295" s="12">
        <f>IFERROR(salesdata[[#This Row],[S-P1]]/salesdata[[#This Row],[Q-P1]],0)</f>
        <v>3.17</v>
      </c>
      <c r="I295" s="3">
        <v>3178</v>
      </c>
      <c r="J295" s="10">
        <v>20148.52</v>
      </c>
      <c r="K295" s="12">
        <f>IFERROR(salesdata[[#This Row],[S-P2]]/salesdata[[#This Row],[Q-P2]],0)</f>
        <v>6.34</v>
      </c>
      <c r="L295" s="3">
        <v>747</v>
      </c>
      <c r="M295" s="10">
        <v>4048.74</v>
      </c>
      <c r="N295" s="12">
        <f>IFERROR(salesdata[[#This Row],[S-P3]]/salesdata[[#This Row],[Q-P3]],0)</f>
        <v>5.42</v>
      </c>
      <c r="O295" s="3">
        <v>822</v>
      </c>
      <c r="P295" s="10">
        <v>5860.86</v>
      </c>
      <c r="Q295" s="12">
        <f>IFERROR(salesdata[[#This Row],[S-P4]]/salesdata[[#This Row],[Q-P4]],0)</f>
        <v>7.13</v>
      </c>
      <c r="R295" s="3">
        <v>11224</v>
      </c>
      <c r="S295" s="10">
        <v>50590.21</v>
      </c>
      <c r="T295" s="1" t="str">
        <f>"Q"&amp;ROUNDUP(salesdata[[#This Row],[Month No.]]/3,0)</f>
        <v>Q1</v>
      </c>
      <c r="U295" s="1" t="str">
        <f>TEXT(salesdata[[#This Row],[Date]],"dddd")</f>
        <v>Thursday</v>
      </c>
      <c r="V295" s="12">
        <f>IFERROR(salesdata[[#This Row],[Total Revenue]]/salesdata[[#This Row],[Total Units Sold]],0)</f>
        <v>4.5073244832501782</v>
      </c>
      <c r="W295" s="1" t="str">
        <f>INDEX({"Product1","Product2","Product3","Product4"},MATCH(MAX(salesdata[[#This Row],[S-P1]],salesdata[[#This Row],[S-P2]],salesdata[[#This Row],[S-P3]],salesdata[[#This Row],[S-P4]]),CHOOSE({1,2,3,4},salesdata[[#This Row],[S-P1]],salesdata[[#This Row],[S-P2]],salesdata[[#This Row],[S-P3]],salesdata[[#This Row],[S-P4]]),0))</f>
        <v>Product1</v>
      </c>
      <c r="X295" s="1" t="str">
        <f>IF(salesdata[[#This Row],[Total Revenue]]&gt;=70000,"High",IF(salesdata[[#This Row],[Total Revenue]]&gt;=40000,"Medium","Low"))</f>
        <v>Medium</v>
      </c>
      <c r="Y295" s="1" t="str">
        <f>IFERROR(IF(SUMIF(salesdata[Year],salesdata[[#This Row],[Year]],salesdata[Total Revenue])&gt;SUMIF(salesdata[Year],salesdata[[#This Row],[Year]]-1,salesdata[Total Revenue]),"Growth Year","Decline Year"),"")</f>
        <v>Growth Year</v>
      </c>
    </row>
    <row r="296" spans="1:25" x14ac:dyDescent="0.3">
      <c r="A296" s="1">
        <v>295</v>
      </c>
      <c r="B296" s="2">
        <v>40613</v>
      </c>
      <c r="C296" s="1">
        <v>2011</v>
      </c>
      <c r="D296" s="1" t="s">
        <v>28</v>
      </c>
      <c r="E296" s="1">
        <v>3</v>
      </c>
      <c r="F296" s="3">
        <v>6226</v>
      </c>
      <c r="G296" s="10">
        <v>19736.419999999998</v>
      </c>
      <c r="H296" s="12">
        <f>IFERROR(salesdata[[#This Row],[S-P1]]/salesdata[[#This Row],[Q-P1]],0)</f>
        <v>3.17</v>
      </c>
      <c r="I296" s="3">
        <v>2493</v>
      </c>
      <c r="J296" s="10">
        <v>15805.62</v>
      </c>
      <c r="K296" s="12">
        <f>IFERROR(salesdata[[#This Row],[S-P2]]/salesdata[[#This Row],[Q-P2]],0)</f>
        <v>6.3400000000000007</v>
      </c>
      <c r="L296" s="3">
        <v>3489</v>
      </c>
      <c r="M296" s="10">
        <v>18910.38</v>
      </c>
      <c r="N296" s="12">
        <f>IFERROR(salesdata[[#This Row],[S-P3]]/salesdata[[#This Row],[Q-P3]],0)</f>
        <v>5.42</v>
      </c>
      <c r="O296" s="3">
        <v>751</v>
      </c>
      <c r="P296" s="10">
        <v>5354.63</v>
      </c>
      <c r="Q296" s="12">
        <f>IFERROR(salesdata[[#This Row],[S-P4]]/salesdata[[#This Row],[Q-P4]],0)</f>
        <v>7.13</v>
      </c>
      <c r="R296" s="3">
        <v>12959</v>
      </c>
      <c r="S296" s="10">
        <v>59807.05</v>
      </c>
      <c r="T296" s="1" t="str">
        <f>"Q"&amp;ROUNDUP(salesdata[[#This Row],[Month No.]]/3,0)</f>
        <v>Q1</v>
      </c>
      <c r="U296" s="1" t="str">
        <f>TEXT(salesdata[[#This Row],[Date]],"dddd")</f>
        <v>Friday</v>
      </c>
      <c r="V296" s="12">
        <f>IFERROR(salesdata[[#This Row],[Total Revenue]]/salesdata[[#This Row],[Total Units Sold]],0)</f>
        <v>4.6150976155567562</v>
      </c>
      <c r="W296" s="1" t="str">
        <f>INDEX({"Product1","Product2","Product3","Product4"},MATCH(MAX(salesdata[[#This Row],[S-P1]],salesdata[[#This Row],[S-P2]],salesdata[[#This Row],[S-P3]],salesdata[[#This Row],[S-P4]]),CHOOSE({1,2,3,4},salesdata[[#This Row],[S-P1]],salesdata[[#This Row],[S-P2]],salesdata[[#This Row],[S-P3]],salesdata[[#This Row],[S-P4]]),0))</f>
        <v>Product1</v>
      </c>
      <c r="X296" s="1" t="str">
        <f>IF(salesdata[[#This Row],[Total Revenue]]&gt;=70000,"High",IF(salesdata[[#This Row],[Total Revenue]]&gt;=40000,"Medium","Low"))</f>
        <v>Medium</v>
      </c>
      <c r="Y296" s="1" t="str">
        <f>IFERROR(IF(SUMIF(salesdata[Year],salesdata[[#This Row],[Year]],salesdata[Total Revenue])&gt;SUMIF(salesdata[Year],salesdata[[#This Row],[Year]]-1,salesdata[Total Revenue]),"Growth Year","Decline Year"),"")</f>
        <v>Growth Year</v>
      </c>
    </row>
    <row r="297" spans="1:25" x14ac:dyDescent="0.3">
      <c r="A297" s="1">
        <v>296</v>
      </c>
      <c r="B297" s="2">
        <v>40614</v>
      </c>
      <c r="C297" s="1">
        <v>2011</v>
      </c>
      <c r="D297" s="1" t="s">
        <v>28</v>
      </c>
      <c r="E297" s="1">
        <v>3</v>
      </c>
      <c r="F297" s="3">
        <v>2626</v>
      </c>
      <c r="G297" s="10">
        <v>8324.42</v>
      </c>
      <c r="H297" s="12">
        <f>IFERROR(salesdata[[#This Row],[S-P1]]/salesdata[[#This Row],[Q-P1]],0)</f>
        <v>3.17</v>
      </c>
      <c r="I297" s="3">
        <v>1626</v>
      </c>
      <c r="J297" s="10">
        <v>10308.84</v>
      </c>
      <c r="K297" s="12">
        <f>IFERROR(salesdata[[#This Row],[S-P2]]/salesdata[[#This Row],[Q-P2]],0)</f>
        <v>6.34</v>
      </c>
      <c r="L297" s="3">
        <v>1794</v>
      </c>
      <c r="M297" s="10">
        <v>9723.48</v>
      </c>
      <c r="N297" s="12">
        <f>IFERROR(salesdata[[#This Row],[S-P3]]/salesdata[[#This Row],[Q-P3]],0)</f>
        <v>5.42</v>
      </c>
      <c r="O297" s="3">
        <v>1725</v>
      </c>
      <c r="P297" s="10">
        <v>12299.25</v>
      </c>
      <c r="Q297" s="12">
        <f>IFERROR(salesdata[[#This Row],[S-P4]]/salesdata[[#This Row],[Q-P4]],0)</f>
        <v>7.13</v>
      </c>
      <c r="R297" s="3">
        <v>7771</v>
      </c>
      <c r="S297" s="10">
        <v>40655.99</v>
      </c>
      <c r="T297" s="1" t="str">
        <f>"Q"&amp;ROUNDUP(salesdata[[#This Row],[Month No.]]/3,0)</f>
        <v>Q1</v>
      </c>
      <c r="U297" s="1" t="str">
        <f>TEXT(salesdata[[#This Row],[Date]],"dddd")</f>
        <v>Saturday</v>
      </c>
      <c r="V297" s="12">
        <f>IFERROR(salesdata[[#This Row],[Total Revenue]]/salesdata[[#This Row],[Total Units Sold]],0)</f>
        <v>5.2317578175267014</v>
      </c>
      <c r="W297" s="1" t="str">
        <f>INDEX({"Product1","Product2","Product3","Product4"},MATCH(MAX(salesdata[[#This Row],[S-P1]],salesdata[[#This Row],[S-P2]],salesdata[[#This Row],[S-P3]],salesdata[[#This Row],[S-P4]]),CHOOSE({1,2,3,4},salesdata[[#This Row],[S-P1]],salesdata[[#This Row],[S-P2]],salesdata[[#This Row],[S-P3]],salesdata[[#This Row],[S-P4]]),0))</f>
        <v>Product4</v>
      </c>
      <c r="X297" s="1" t="str">
        <f>IF(salesdata[[#This Row],[Total Revenue]]&gt;=70000,"High",IF(salesdata[[#This Row],[Total Revenue]]&gt;=40000,"Medium","Low"))</f>
        <v>Medium</v>
      </c>
      <c r="Y297" s="1" t="str">
        <f>IFERROR(IF(SUMIF(salesdata[Year],salesdata[[#This Row],[Year]],salesdata[Total Revenue])&gt;SUMIF(salesdata[Year],salesdata[[#This Row],[Year]]-1,salesdata[Total Revenue]),"Growth Year","Decline Year"),"")</f>
        <v>Growth Year</v>
      </c>
    </row>
    <row r="298" spans="1:25" x14ac:dyDescent="0.3">
      <c r="A298" s="1">
        <v>297</v>
      </c>
      <c r="B298" s="2">
        <v>40615</v>
      </c>
      <c r="C298" s="1">
        <v>2011</v>
      </c>
      <c r="D298" s="1" t="s">
        <v>28</v>
      </c>
      <c r="E298" s="1">
        <v>3</v>
      </c>
      <c r="F298" s="3">
        <v>6693</v>
      </c>
      <c r="G298" s="10">
        <v>21216.81</v>
      </c>
      <c r="H298" s="12">
        <f>IFERROR(salesdata[[#This Row],[S-P1]]/salesdata[[#This Row],[Q-P1]],0)</f>
        <v>3.1700000000000004</v>
      </c>
      <c r="I298" s="3">
        <v>2292</v>
      </c>
      <c r="J298" s="10">
        <v>14531.28</v>
      </c>
      <c r="K298" s="12">
        <f>IFERROR(salesdata[[#This Row],[S-P2]]/salesdata[[#This Row],[Q-P2]],0)</f>
        <v>6.34</v>
      </c>
      <c r="L298" s="3">
        <v>5488</v>
      </c>
      <c r="M298" s="10">
        <v>29744.959999999999</v>
      </c>
      <c r="N298" s="12">
        <f>IFERROR(salesdata[[#This Row],[S-P3]]/salesdata[[#This Row],[Q-P3]],0)</f>
        <v>5.42</v>
      </c>
      <c r="O298" s="3">
        <v>1078</v>
      </c>
      <c r="P298" s="10">
        <v>7686.14</v>
      </c>
      <c r="Q298" s="12">
        <f>IFERROR(salesdata[[#This Row],[S-P4]]/salesdata[[#This Row],[Q-P4]],0)</f>
        <v>7.13</v>
      </c>
      <c r="R298" s="3">
        <v>15551</v>
      </c>
      <c r="S298" s="10">
        <v>73179.19</v>
      </c>
      <c r="T298" s="1" t="str">
        <f>"Q"&amp;ROUNDUP(salesdata[[#This Row],[Month No.]]/3,0)</f>
        <v>Q1</v>
      </c>
      <c r="U298" s="1" t="str">
        <f>TEXT(salesdata[[#This Row],[Date]],"dddd")</f>
        <v>Sunday</v>
      </c>
      <c r="V298" s="12">
        <f>IFERROR(salesdata[[#This Row],[Total Revenue]]/salesdata[[#This Row],[Total Units Sold]],0)</f>
        <v>4.7057546138511999</v>
      </c>
      <c r="W298" s="1" t="str">
        <f>INDEX({"Product1","Product2","Product3","Product4"},MATCH(MAX(salesdata[[#This Row],[S-P1]],salesdata[[#This Row],[S-P2]],salesdata[[#This Row],[S-P3]],salesdata[[#This Row],[S-P4]]),CHOOSE({1,2,3,4},salesdata[[#This Row],[S-P1]],salesdata[[#This Row],[S-P2]],salesdata[[#This Row],[S-P3]],salesdata[[#This Row],[S-P4]]),0))</f>
        <v>Product3</v>
      </c>
      <c r="X298" s="1" t="str">
        <f>IF(salesdata[[#This Row],[Total Revenue]]&gt;=70000,"High",IF(salesdata[[#This Row],[Total Revenue]]&gt;=40000,"Medium","Low"))</f>
        <v>High</v>
      </c>
      <c r="Y298" s="1" t="str">
        <f>IFERROR(IF(SUMIF(salesdata[Year],salesdata[[#This Row],[Year]],salesdata[Total Revenue])&gt;SUMIF(salesdata[Year],salesdata[[#This Row],[Year]]-1,salesdata[Total Revenue]),"Growth Year","Decline Year"),"")</f>
        <v>Growth Year</v>
      </c>
    </row>
    <row r="299" spans="1:25" x14ac:dyDescent="0.3">
      <c r="A299" s="1">
        <v>298</v>
      </c>
      <c r="B299" s="2">
        <v>40616</v>
      </c>
      <c r="C299" s="1">
        <v>2011</v>
      </c>
      <c r="D299" s="1" t="s">
        <v>28</v>
      </c>
      <c r="E299" s="1">
        <v>3</v>
      </c>
      <c r="F299" s="3">
        <v>1698</v>
      </c>
      <c r="G299" s="10">
        <v>5382.66</v>
      </c>
      <c r="H299" s="12">
        <f>IFERROR(salesdata[[#This Row],[S-P1]]/salesdata[[#This Row],[Q-P1]],0)</f>
        <v>3.17</v>
      </c>
      <c r="I299" s="3">
        <v>509</v>
      </c>
      <c r="J299" s="10">
        <v>3227.06</v>
      </c>
      <c r="K299" s="12">
        <f>IFERROR(salesdata[[#This Row],[S-P2]]/salesdata[[#This Row],[Q-P2]],0)</f>
        <v>6.34</v>
      </c>
      <c r="L299" s="3">
        <v>620</v>
      </c>
      <c r="M299" s="10">
        <v>3360.4</v>
      </c>
      <c r="N299" s="12">
        <f>IFERROR(salesdata[[#This Row],[S-P3]]/salesdata[[#This Row],[Q-P3]],0)</f>
        <v>5.42</v>
      </c>
      <c r="O299" s="3">
        <v>1221</v>
      </c>
      <c r="P299" s="10">
        <v>8705.73</v>
      </c>
      <c r="Q299" s="12">
        <f>IFERROR(salesdata[[#This Row],[S-P4]]/salesdata[[#This Row],[Q-P4]],0)</f>
        <v>7.13</v>
      </c>
      <c r="R299" s="3">
        <v>4048</v>
      </c>
      <c r="S299" s="10">
        <v>20675.849999999999</v>
      </c>
      <c r="T299" s="1" t="str">
        <f>"Q"&amp;ROUNDUP(salesdata[[#This Row],[Month No.]]/3,0)</f>
        <v>Q1</v>
      </c>
      <c r="U299" s="1" t="str">
        <f>TEXT(salesdata[[#This Row],[Date]],"dddd")</f>
        <v>Monday</v>
      </c>
      <c r="V299" s="12">
        <f>IFERROR(salesdata[[#This Row],[Total Revenue]]/salesdata[[#This Row],[Total Units Sold]],0)</f>
        <v>5.1076704545454543</v>
      </c>
      <c r="W299" s="1" t="str">
        <f>INDEX({"Product1","Product2","Product3","Product4"},MATCH(MAX(salesdata[[#This Row],[S-P1]],salesdata[[#This Row],[S-P2]],salesdata[[#This Row],[S-P3]],salesdata[[#This Row],[S-P4]]),CHOOSE({1,2,3,4},salesdata[[#This Row],[S-P1]],salesdata[[#This Row],[S-P2]],salesdata[[#This Row],[S-P3]],salesdata[[#This Row],[S-P4]]),0))</f>
        <v>Product4</v>
      </c>
      <c r="X299" s="1" t="str">
        <f>IF(salesdata[[#This Row],[Total Revenue]]&gt;=70000,"High",IF(salesdata[[#This Row],[Total Revenue]]&gt;=40000,"Medium","Low"))</f>
        <v>Low</v>
      </c>
      <c r="Y299" s="1" t="str">
        <f>IFERROR(IF(SUMIF(salesdata[Year],salesdata[[#This Row],[Year]],salesdata[Total Revenue])&gt;SUMIF(salesdata[Year],salesdata[[#This Row],[Year]]-1,salesdata[Total Revenue]),"Growth Year","Decline Year"),"")</f>
        <v>Growth Year</v>
      </c>
    </row>
    <row r="300" spans="1:25" x14ac:dyDescent="0.3">
      <c r="A300" s="1">
        <v>299</v>
      </c>
      <c r="B300" s="2">
        <v>40617</v>
      </c>
      <c r="C300" s="1">
        <v>2011</v>
      </c>
      <c r="D300" s="1" t="s">
        <v>28</v>
      </c>
      <c r="E300" s="1">
        <v>3</v>
      </c>
      <c r="F300" s="3">
        <v>3982</v>
      </c>
      <c r="G300" s="10">
        <v>12622.94</v>
      </c>
      <c r="H300" s="12">
        <f>IFERROR(salesdata[[#This Row],[S-P1]]/salesdata[[#This Row],[Q-P1]],0)</f>
        <v>3.17</v>
      </c>
      <c r="I300" s="3">
        <v>3468</v>
      </c>
      <c r="J300" s="10">
        <v>21987.119999999999</v>
      </c>
      <c r="K300" s="12">
        <f>IFERROR(salesdata[[#This Row],[S-P2]]/salesdata[[#This Row],[Q-P2]],0)</f>
        <v>6.34</v>
      </c>
      <c r="L300" s="3">
        <v>3067</v>
      </c>
      <c r="M300" s="10">
        <v>16623.14</v>
      </c>
      <c r="N300" s="12">
        <f>IFERROR(salesdata[[#This Row],[S-P3]]/salesdata[[#This Row],[Q-P3]],0)</f>
        <v>5.42</v>
      </c>
      <c r="O300" s="3">
        <v>487</v>
      </c>
      <c r="P300" s="10">
        <v>3472.31</v>
      </c>
      <c r="Q300" s="12">
        <f>IFERROR(salesdata[[#This Row],[S-P4]]/salesdata[[#This Row],[Q-P4]],0)</f>
        <v>7.13</v>
      </c>
      <c r="R300" s="3">
        <v>11004</v>
      </c>
      <c r="S300" s="10">
        <v>54705.51</v>
      </c>
      <c r="T300" s="1" t="str">
        <f>"Q"&amp;ROUNDUP(salesdata[[#This Row],[Month No.]]/3,0)</f>
        <v>Q1</v>
      </c>
      <c r="U300" s="1" t="str">
        <f>TEXT(salesdata[[#This Row],[Date]],"dddd")</f>
        <v>Tuesday</v>
      </c>
      <c r="V300" s="12">
        <f>IFERROR(salesdata[[#This Row],[Total Revenue]]/salesdata[[#This Row],[Total Units Sold]],0)</f>
        <v>4.9714203925845153</v>
      </c>
      <c r="W300" s="1" t="str">
        <f>INDEX({"Product1","Product2","Product3","Product4"},MATCH(MAX(salesdata[[#This Row],[S-P1]],salesdata[[#This Row],[S-P2]],salesdata[[#This Row],[S-P3]],salesdata[[#This Row],[S-P4]]),CHOOSE({1,2,3,4},salesdata[[#This Row],[S-P1]],salesdata[[#This Row],[S-P2]],salesdata[[#This Row],[S-P3]],salesdata[[#This Row],[S-P4]]),0))</f>
        <v>Product2</v>
      </c>
      <c r="X300" s="1" t="str">
        <f>IF(salesdata[[#This Row],[Total Revenue]]&gt;=70000,"High",IF(salesdata[[#This Row],[Total Revenue]]&gt;=40000,"Medium","Low"))</f>
        <v>Medium</v>
      </c>
      <c r="Y300" s="1" t="str">
        <f>IFERROR(IF(SUMIF(salesdata[Year],salesdata[[#This Row],[Year]],salesdata[Total Revenue])&gt;SUMIF(salesdata[Year],salesdata[[#This Row],[Year]]-1,salesdata[Total Revenue]),"Growth Year","Decline Year"),"")</f>
        <v>Growth Year</v>
      </c>
    </row>
    <row r="301" spans="1:25" x14ac:dyDescent="0.3">
      <c r="A301" s="1">
        <v>300</v>
      </c>
      <c r="B301" s="2">
        <v>40618</v>
      </c>
      <c r="C301" s="1">
        <v>2011</v>
      </c>
      <c r="D301" s="1" t="s">
        <v>28</v>
      </c>
      <c r="E301" s="1">
        <v>3</v>
      </c>
      <c r="F301" s="3">
        <v>1645</v>
      </c>
      <c r="G301" s="10">
        <v>5214.6499999999996</v>
      </c>
      <c r="H301" s="12">
        <f>IFERROR(salesdata[[#This Row],[S-P1]]/salesdata[[#This Row],[Q-P1]],0)</f>
        <v>3.17</v>
      </c>
      <c r="I301" s="3">
        <v>3966</v>
      </c>
      <c r="J301" s="10">
        <v>25144.44</v>
      </c>
      <c r="K301" s="12">
        <f>IFERROR(salesdata[[#This Row],[S-P2]]/salesdata[[#This Row],[Q-P2]],0)</f>
        <v>6.34</v>
      </c>
      <c r="L301" s="3">
        <v>4044</v>
      </c>
      <c r="M301" s="10">
        <v>21918.48</v>
      </c>
      <c r="N301" s="12">
        <f>IFERROR(salesdata[[#This Row],[S-P3]]/salesdata[[#This Row],[Q-P3]],0)</f>
        <v>5.42</v>
      </c>
      <c r="O301" s="3">
        <v>1626</v>
      </c>
      <c r="P301" s="10">
        <v>11593.38</v>
      </c>
      <c r="Q301" s="12">
        <f>IFERROR(salesdata[[#This Row],[S-P4]]/salesdata[[#This Row],[Q-P4]],0)</f>
        <v>7.13</v>
      </c>
      <c r="R301" s="3">
        <v>11281</v>
      </c>
      <c r="S301" s="10">
        <v>63870.95</v>
      </c>
      <c r="T301" s="1" t="str">
        <f>"Q"&amp;ROUNDUP(salesdata[[#This Row],[Month No.]]/3,0)</f>
        <v>Q1</v>
      </c>
      <c r="U301" s="1" t="str">
        <f>TEXT(salesdata[[#This Row],[Date]],"dddd")</f>
        <v>Wednesday</v>
      </c>
      <c r="V301" s="12">
        <f>IFERROR(salesdata[[#This Row],[Total Revenue]]/salesdata[[#This Row],[Total Units Sold]],0)</f>
        <v>5.6618163283396861</v>
      </c>
      <c r="W301" s="1" t="str">
        <f>INDEX({"Product1","Product2","Product3","Product4"},MATCH(MAX(salesdata[[#This Row],[S-P1]],salesdata[[#This Row],[S-P2]],salesdata[[#This Row],[S-P3]],salesdata[[#This Row],[S-P4]]),CHOOSE({1,2,3,4},salesdata[[#This Row],[S-P1]],salesdata[[#This Row],[S-P2]],salesdata[[#This Row],[S-P3]],salesdata[[#This Row],[S-P4]]),0))</f>
        <v>Product2</v>
      </c>
      <c r="X301" s="1" t="str">
        <f>IF(salesdata[[#This Row],[Total Revenue]]&gt;=70000,"High",IF(salesdata[[#This Row],[Total Revenue]]&gt;=40000,"Medium","Low"))</f>
        <v>Medium</v>
      </c>
      <c r="Y301" s="1" t="str">
        <f>IFERROR(IF(SUMIF(salesdata[Year],salesdata[[#This Row],[Year]],salesdata[Total Revenue])&gt;SUMIF(salesdata[Year],salesdata[[#This Row],[Year]]-1,salesdata[Total Revenue]),"Growth Year","Decline Year"),"")</f>
        <v>Growth Year</v>
      </c>
    </row>
    <row r="302" spans="1:25" x14ac:dyDescent="0.3">
      <c r="A302" s="1">
        <v>301</v>
      </c>
      <c r="B302" s="2">
        <v>40619</v>
      </c>
      <c r="C302" s="1">
        <v>2011</v>
      </c>
      <c r="D302" s="1" t="s">
        <v>28</v>
      </c>
      <c r="E302" s="1">
        <v>3</v>
      </c>
      <c r="F302" s="3">
        <v>5848</v>
      </c>
      <c r="G302" s="10">
        <v>18538.16</v>
      </c>
      <c r="H302" s="12">
        <f>IFERROR(salesdata[[#This Row],[S-P1]]/salesdata[[#This Row],[Q-P1]],0)</f>
        <v>3.17</v>
      </c>
      <c r="I302" s="3">
        <v>1072</v>
      </c>
      <c r="J302" s="10">
        <v>6796.48</v>
      </c>
      <c r="K302" s="12">
        <f>IFERROR(salesdata[[#This Row],[S-P2]]/salesdata[[#This Row],[Q-P2]],0)</f>
        <v>6.34</v>
      </c>
      <c r="L302" s="3">
        <v>2651</v>
      </c>
      <c r="M302" s="10">
        <v>14368.42</v>
      </c>
      <c r="N302" s="12">
        <f>IFERROR(salesdata[[#This Row],[S-P3]]/salesdata[[#This Row],[Q-P3]],0)</f>
        <v>5.42</v>
      </c>
      <c r="O302" s="3">
        <v>337</v>
      </c>
      <c r="P302" s="10">
        <v>2402.81</v>
      </c>
      <c r="Q302" s="12">
        <f>IFERROR(salesdata[[#This Row],[S-P4]]/salesdata[[#This Row],[Q-P4]],0)</f>
        <v>7.13</v>
      </c>
      <c r="R302" s="3">
        <v>9908</v>
      </c>
      <c r="S302" s="10">
        <v>42105.87</v>
      </c>
      <c r="T302" s="1" t="str">
        <f>"Q"&amp;ROUNDUP(salesdata[[#This Row],[Month No.]]/3,0)</f>
        <v>Q1</v>
      </c>
      <c r="U302" s="1" t="str">
        <f>TEXT(salesdata[[#This Row],[Date]],"dddd")</f>
        <v>Thursday</v>
      </c>
      <c r="V302" s="12">
        <f>IFERROR(salesdata[[#This Row],[Total Revenue]]/salesdata[[#This Row],[Total Units Sold]],0)</f>
        <v>4.2496840936616875</v>
      </c>
      <c r="W302" s="1" t="str">
        <f>INDEX({"Product1","Product2","Product3","Product4"},MATCH(MAX(salesdata[[#This Row],[S-P1]],salesdata[[#This Row],[S-P2]],salesdata[[#This Row],[S-P3]],salesdata[[#This Row],[S-P4]]),CHOOSE({1,2,3,4},salesdata[[#This Row],[S-P1]],salesdata[[#This Row],[S-P2]],salesdata[[#This Row],[S-P3]],salesdata[[#This Row],[S-P4]]),0))</f>
        <v>Product1</v>
      </c>
      <c r="X302" s="1" t="str">
        <f>IF(salesdata[[#This Row],[Total Revenue]]&gt;=70000,"High",IF(salesdata[[#This Row],[Total Revenue]]&gt;=40000,"Medium","Low"))</f>
        <v>Medium</v>
      </c>
      <c r="Y302" s="1" t="str">
        <f>IFERROR(IF(SUMIF(salesdata[Year],salesdata[[#This Row],[Year]],salesdata[Total Revenue])&gt;SUMIF(salesdata[Year],salesdata[[#This Row],[Year]]-1,salesdata[Total Revenue]),"Growth Year","Decline Year"),"")</f>
        <v>Growth Year</v>
      </c>
    </row>
    <row r="303" spans="1:25" x14ac:dyDescent="0.3">
      <c r="A303" s="1">
        <v>302</v>
      </c>
      <c r="B303" s="2">
        <v>40620</v>
      </c>
      <c r="C303" s="1">
        <v>2011</v>
      </c>
      <c r="D303" s="1" t="s">
        <v>28</v>
      </c>
      <c r="E303" s="1">
        <v>3</v>
      </c>
      <c r="F303" s="3">
        <v>824</v>
      </c>
      <c r="G303" s="10">
        <v>2612.08</v>
      </c>
      <c r="H303" s="12">
        <f>IFERROR(salesdata[[#This Row],[S-P1]]/salesdata[[#This Row],[Q-P1]],0)</f>
        <v>3.17</v>
      </c>
      <c r="I303" s="3">
        <v>1263</v>
      </c>
      <c r="J303" s="10">
        <v>8007.42</v>
      </c>
      <c r="K303" s="12">
        <f>IFERROR(salesdata[[#This Row],[S-P2]]/salesdata[[#This Row],[Q-P2]],0)</f>
        <v>6.34</v>
      </c>
      <c r="L303" s="3">
        <v>1278</v>
      </c>
      <c r="M303" s="10">
        <v>6926.76</v>
      </c>
      <c r="N303" s="12">
        <f>IFERROR(salesdata[[#This Row],[S-P3]]/salesdata[[#This Row],[Q-P3]],0)</f>
        <v>5.42</v>
      </c>
      <c r="O303" s="3">
        <v>1826</v>
      </c>
      <c r="P303" s="10">
        <v>13019.38</v>
      </c>
      <c r="Q303" s="12">
        <f>IFERROR(salesdata[[#This Row],[S-P4]]/salesdata[[#This Row],[Q-P4]],0)</f>
        <v>7.13</v>
      </c>
      <c r="R303" s="3">
        <v>5191</v>
      </c>
      <c r="S303" s="10">
        <v>30565.64</v>
      </c>
      <c r="T303" s="1" t="str">
        <f>"Q"&amp;ROUNDUP(salesdata[[#This Row],[Month No.]]/3,0)</f>
        <v>Q1</v>
      </c>
      <c r="U303" s="1" t="str">
        <f>TEXT(salesdata[[#This Row],[Date]],"dddd")</f>
        <v>Friday</v>
      </c>
      <c r="V303" s="12">
        <f>IFERROR(salesdata[[#This Row],[Total Revenue]]/salesdata[[#This Row],[Total Units Sold]],0)</f>
        <v>5.8881988056251204</v>
      </c>
      <c r="W303" s="1" t="str">
        <f>INDEX({"Product1","Product2","Product3","Product4"},MATCH(MAX(salesdata[[#This Row],[S-P1]],salesdata[[#This Row],[S-P2]],salesdata[[#This Row],[S-P3]],salesdata[[#This Row],[S-P4]]),CHOOSE({1,2,3,4},salesdata[[#This Row],[S-P1]],salesdata[[#This Row],[S-P2]],salesdata[[#This Row],[S-P3]],salesdata[[#This Row],[S-P4]]),0))</f>
        <v>Product4</v>
      </c>
      <c r="X303" s="1" t="str">
        <f>IF(salesdata[[#This Row],[Total Revenue]]&gt;=70000,"High",IF(salesdata[[#This Row],[Total Revenue]]&gt;=40000,"Medium","Low"))</f>
        <v>Low</v>
      </c>
      <c r="Y303" s="1" t="str">
        <f>IFERROR(IF(SUMIF(salesdata[Year],salesdata[[#This Row],[Year]],salesdata[Total Revenue])&gt;SUMIF(salesdata[Year],salesdata[[#This Row],[Year]]-1,salesdata[Total Revenue]),"Growth Year","Decline Year"),"")</f>
        <v>Growth Year</v>
      </c>
    </row>
    <row r="304" spans="1:25" x14ac:dyDescent="0.3">
      <c r="A304" s="1">
        <v>303</v>
      </c>
      <c r="B304" s="2">
        <v>40621</v>
      </c>
      <c r="C304" s="1">
        <v>2011</v>
      </c>
      <c r="D304" s="1" t="s">
        <v>28</v>
      </c>
      <c r="E304" s="1">
        <v>3</v>
      </c>
      <c r="F304" s="3">
        <v>1342</v>
      </c>
      <c r="G304" s="10">
        <v>4254.1400000000003</v>
      </c>
      <c r="H304" s="12">
        <f>IFERROR(salesdata[[#This Row],[S-P1]]/salesdata[[#This Row],[Q-P1]],0)</f>
        <v>3.1700000000000004</v>
      </c>
      <c r="I304" s="3">
        <v>3246</v>
      </c>
      <c r="J304" s="10">
        <v>20579.64</v>
      </c>
      <c r="K304" s="12">
        <f>IFERROR(salesdata[[#This Row],[S-P2]]/salesdata[[#This Row],[Q-P2]],0)</f>
        <v>6.34</v>
      </c>
      <c r="L304" s="3">
        <v>4990</v>
      </c>
      <c r="M304" s="10">
        <v>27045.8</v>
      </c>
      <c r="N304" s="12">
        <f>IFERROR(salesdata[[#This Row],[S-P3]]/salesdata[[#This Row],[Q-P3]],0)</f>
        <v>5.42</v>
      </c>
      <c r="O304" s="3">
        <v>1546</v>
      </c>
      <c r="P304" s="10">
        <v>11022.98</v>
      </c>
      <c r="Q304" s="12">
        <f>IFERROR(salesdata[[#This Row],[S-P4]]/salesdata[[#This Row],[Q-P4]],0)</f>
        <v>7.13</v>
      </c>
      <c r="R304" s="3">
        <v>11124</v>
      </c>
      <c r="S304" s="10">
        <v>62902.559999999998</v>
      </c>
      <c r="T304" s="1" t="str">
        <f>"Q"&amp;ROUNDUP(salesdata[[#This Row],[Month No.]]/3,0)</f>
        <v>Q1</v>
      </c>
      <c r="U304" s="1" t="str">
        <f>TEXT(salesdata[[#This Row],[Date]],"dddd")</f>
        <v>Saturday</v>
      </c>
      <c r="V304" s="12">
        <f>IFERROR(salesdata[[#This Row],[Total Revenue]]/salesdata[[#This Row],[Total Units Sold]],0)</f>
        <v>5.6546709816612726</v>
      </c>
      <c r="W304" s="1" t="str">
        <f>INDEX({"Product1","Product2","Product3","Product4"},MATCH(MAX(salesdata[[#This Row],[S-P1]],salesdata[[#This Row],[S-P2]],salesdata[[#This Row],[S-P3]],salesdata[[#This Row],[S-P4]]),CHOOSE({1,2,3,4},salesdata[[#This Row],[S-P1]],salesdata[[#This Row],[S-P2]],salesdata[[#This Row],[S-P3]],salesdata[[#This Row],[S-P4]]),0))</f>
        <v>Product3</v>
      </c>
      <c r="X304" s="1" t="str">
        <f>IF(salesdata[[#This Row],[Total Revenue]]&gt;=70000,"High",IF(salesdata[[#This Row],[Total Revenue]]&gt;=40000,"Medium","Low"))</f>
        <v>Medium</v>
      </c>
      <c r="Y304" s="1" t="str">
        <f>IFERROR(IF(SUMIF(salesdata[Year],salesdata[[#This Row],[Year]],salesdata[Total Revenue])&gt;SUMIF(salesdata[Year],salesdata[[#This Row],[Year]]-1,salesdata[Total Revenue]),"Growth Year","Decline Year"),"")</f>
        <v>Growth Year</v>
      </c>
    </row>
    <row r="305" spans="1:25" x14ac:dyDescent="0.3">
      <c r="A305" s="1">
        <v>304</v>
      </c>
      <c r="B305" s="2">
        <v>40622</v>
      </c>
      <c r="C305" s="1">
        <v>2011</v>
      </c>
      <c r="D305" s="1" t="s">
        <v>28</v>
      </c>
      <c r="E305" s="1">
        <v>3</v>
      </c>
      <c r="F305" s="3">
        <v>581</v>
      </c>
      <c r="G305" s="10">
        <v>1841.77</v>
      </c>
      <c r="H305" s="12">
        <f>IFERROR(salesdata[[#This Row],[S-P1]]/salesdata[[#This Row],[Q-P1]],0)</f>
        <v>3.17</v>
      </c>
      <c r="I305" s="3">
        <v>883</v>
      </c>
      <c r="J305" s="10">
        <v>5598.22</v>
      </c>
      <c r="K305" s="12">
        <f>IFERROR(salesdata[[#This Row],[S-P2]]/salesdata[[#This Row],[Q-P2]],0)</f>
        <v>6.34</v>
      </c>
      <c r="L305" s="3">
        <v>1833</v>
      </c>
      <c r="M305" s="10">
        <v>9934.86</v>
      </c>
      <c r="N305" s="12">
        <f>IFERROR(salesdata[[#This Row],[S-P3]]/salesdata[[#This Row],[Q-P3]],0)</f>
        <v>5.42</v>
      </c>
      <c r="O305" s="3">
        <v>718</v>
      </c>
      <c r="P305" s="10">
        <v>5119.34</v>
      </c>
      <c r="Q305" s="12">
        <f>IFERROR(salesdata[[#This Row],[S-P4]]/salesdata[[#This Row],[Q-P4]],0)</f>
        <v>7.13</v>
      </c>
      <c r="R305" s="3">
        <v>4015</v>
      </c>
      <c r="S305" s="10">
        <v>22494.19</v>
      </c>
      <c r="T305" s="1" t="str">
        <f>"Q"&amp;ROUNDUP(salesdata[[#This Row],[Month No.]]/3,0)</f>
        <v>Q1</v>
      </c>
      <c r="U305" s="1" t="str">
        <f>TEXT(salesdata[[#This Row],[Date]],"dddd")</f>
        <v>Sunday</v>
      </c>
      <c r="V305" s="12">
        <f>IFERROR(salesdata[[#This Row],[Total Revenue]]/salesdata[[#This Row],[Total Units Sold]],0)</f>
        <v>5.6025379825653792</v>
      </c>
      <c r="W305" s="1" t="str">
        <f>INDEX({"Product1","Product2","Product3","Product4"},MATCH(MAX(salesdata[[#This Row],[S-P1]],salesdata[[#This Row],[S-P2]],salesdata[[#This Row],[S-P3]],salesdata[[#This Row],[S-P4]]),CHOOSE({1,2,3,4},salesdata[[#This Row],[S-P1]],salesdata[[#This Row],[S-P2]],salesdata[[#This Row],[S-P3]],salesdata[[#This Row],[S-P4]]),0))</f>
        <v>Product3</v>
      </c>
      <c r="X305" s="1" t="str">
        <f>IF(salesdata[[#This Row],[Total Revenue]]&gt;=70000,"High",IF(salesdata[[#This Row],[Total Revenue]]&gt;=40000,"Medium","Low"))</f>
        <v>Low</v>
      </c>
      <c r="Y305" s="1" t="str">
        <f>IFERROR(IF(SUMIF(salesdata[Year],salesdata[[#This Row],[Year]],salesdata[Total Revenue])&gt;SUMIF(salesdata[Year],salesdata[[#This Row],[Year]]-1,salesdata[Total Revenue]),"Growth Year","Decline Year"),"")</f>
        <v>Growth Year</v>
      </c>
    </row>
    <row r="306" spans="1:25" x14ac:dyDescent="0.3">
      <c r="A306" s="1">
        <v>305</v>
      </c>
      <c r="B306" s="2">
        <v>40623</v>
      </c>
      <c r="C306" s="1">
        <v>2011</v>
      </c>
      <c r="D306" s="1" t="s">
        <v>28</v>
      </c>
      <c r="E306" s="1">
        <v>3</v>
      </c>
      <c r="F306" s="3">
        <v>1906</v>
      </c>
      <c r="G306" s="10">
        <v>6042.02</v>
      </c>
      <c r="H306" s="12">
        <f>IFERROR(salesdata[[#This Row],[S-P1]]/salesdata[[#This Row],[Q-P1]],0)</f>
        <v>3.1700000000000004</v>
      </c>
      <c r="I306" s="3">
        <v>1021</v>
      </c>
      <c r="J306" s="10">
        <v>6473.14</v>
      </c>
      <c r="K306" s="12">
        <f>IFERROR(salesdata[[#This Row],[S-P2]]/salesdata[[#This Row],[Q-P2]],0)</f>
        <v>6.3400000000000007</v>
      </c>
      <c r="L306" s="3">
        <v>5985</v>
      </c>
      <c r="M306" s="10">
        <v>32438.7</v>
      </c>
      <c r="N306" s="12">
        <f>IFERROR(salesdata[[#This Row],[S-P3]]/salesdata[[#This Row],[Q-P3]],0)</f>
        <v>5.42</v>
      </c>
      <c r="O306" s="3">
        <v>1411</v>
      </c>
      <c r="P306" s="10">
        <v>10060.43</v>
      </c>
      <c r="Q306" s="12">
        <f>IFERROR(salesdata[[#This Row],[S-P4]]/salesdata[[#This Row],[Q-P4]],0)</f>
        <v>7.13</v>
      </c>
      <c r="R306" s="3">
        <v>10323</v>
      </c>
      <c r="S306" s="10">
        <v>55014.29</v>
      </c>
      <c r="T306" s="1" t="str">
        <f>"Q"&amp;ROUNDUP(salesdata[[#This Row],[Month No.]]/3,0)</f>
        <v>Q1</v>
      </c>
      <c r="U306" s="1" t="str">
        <f>TEXT(salesdata[[#This Row],[Date]],"dddd")</f>
        <v>Monday</v>
      </c>
      <c r="V306" s="12">
        <f>IFERROR(salesdata[[#This Row],[Total Revenue]]/salesdata[[#This Row],[Total Units Sold]],0)</f>
        <v>5.3292928412283249</v>
      </c>
      <c r="W306" s="1" t="str">
        <f>INDEX({"Product1","Product2","Product3","Product4"},MATCH(MAX(salesdata[[#This Row],[S-P1]],salesdata[[#This Row],[S-P2]],salesdata[[#This Row],[S-P3]],salesdata[[#This Row],[S-P4]]),CHOOSE({1,2,3,4},salesdata[[#This Row],[S-P1]],salesdata[[#This Row],[S-P2]],salesdata[[#This Row],[S-P3]],salesdata[[#This Row],[S-P4]]),0))</f>
        <v>Product3</v>
      </c>
      <c r="X306" s="1" t="str">
        <f>IF(salesdata[[#This Row],[Total Revenue]]&gt;=70000,"High",IF(salesdata[[#This Row],[Total Revenue]]&gt;=40000,"Medium","Low"))</f>
        <v>Medium</v>
      </c>
      <c r="Y306" s="1" t="str">
        <f>IFERROR(IF(SUMIF(salesdata[Year],salesdata[[#This Row],[Year]],salesdata[Total Revenue])&gt;SUMIF(salesdata[Year],salesdata[[#This Row],[Year]]-1,salesdata[Total Revenue]),"Growth Year","Decline Year"),"")</f>
        <v>Growth Year</v>
      </c>
    </row>
    <row r="307" spans="1:25" x14ac:dyDescent="0.3">
      <c r="A307" s="1">
        <v>306</v>
      </c>
      <c r="B307" s="2">
        <v>40624</v>
      </c>
      <c r="C307" s="1">
        <v>2011</v>
      </c>
      <c r="D307" s="1" t="s">
        <v>28</v>
      </c>
      <c r="E307" s="1">
        <v>3</v>
      </c>
      <c r="F307" s="3">
        <v>7910</v>
      </c>
      <c r="G307" s="10">
        <v>25074.7</v>
      </c>
      <c r="H307" s="12">
        <f>IFERROR(salesdata[[#This Row],[S-P1]]/salesdata[[#This Row],[Q-P1]],0)</f>
        <v>3.17</v>
      </c>
      <c r="I307" s="3">
        <v>1290</v>
      </c>
      <c r="J307" s="10">
        <v>8178.6</v>
      </c>
      <c r="K307" s="12">
        <f>IFERROR(salesdata[[#This Row],[S-P2]]/salesdata[[#This Row],[Q-P2]],0)</f>
        <v>6.34</v>
      </c>
      <c r="L307" s="3">
        <v>2715</v>
      </c>
      <c r="M307" s="10">
        <v>14715.3</v>
      </c>
      <c r="N307" s="12">
        <f>IFERROR(salesdata[[#This Row],[S-P3]]/salesdata[[#This Row],[Q-P3]],0)</f>
        <v>5.42</v>
      </c>
      <c r="O307" s="3">
        <v>1375</v>
      </c>
      <c r="P307" s="10">
        <v>9803.75</v>
      </c>
      <c r="Q307" s="12">
        <f>IFERROR(salesdata[[#This Row],[S-P4]]/salesdata[[#This Row],[Q-P4]],0)</f>
        <v>7.13</v>
      </c>
      <c r="R307" s="3">
        <v>13290</v>
      </c>
      <c r="S307" s="10">
        <v>57772.35</v>
      </c>
      <c r="T307" s="1" t="str">
        <f>"Q"&amp;ROUNDUP(salesdata[[#This Row],[Month No.]]/3,0)</f>
        <v>Q1</v>
      </c>
      <c r="U307" s="1" t="str">
        <f>TEXT(salesdata[[#This Row],[Date]],"dddd")</f>
        <v>Tuesday</v>
      </c>
      <c r="V307" s="12">
        <f>IFERROR(salesdata[[#This Row],[Total Revenue]]/salesdata[[#This Row],[Total Units Sold]],0)</f>
        <v>4.347054176072235</v>
      </c>
      <c r="W307" s="1" t="str">
        <f>INDEX({"Product1","Product2","Product3","Product4"},MATCH(MAX(salesdata[[#This Row],[S-P1]],salesdata[[#This Row],[S-P2]],salesdata[[#This Row],[S-P3]],salesdata[[#This Row],[S-P4]]),CHOOSE({1,2,3,4},salesdata[[#This Row],[S-P1]],salesdata[[#This Row],[S-P2]],salesdata[[#This Row],[S-P3]],salesdata[[#This Row],[S-P4]]),0))</f>
        <v>Product1</v>
      </c>
      <c r="X307" s="1" t="str">
        <f>IF(salesdata[[#This Row],[Total Revenue]]&gt;=70000,"High",IF(salesdata[[#This Row],[Total Revenue]]&gt;=40000,"Medium","Low"))</f>
        <v>Medium</v>
      </c>
      <c r="Y307" s="1" t="str">
        <f>IFERROR(IF(SUMIF(salesdata[Year],salesdata[[#This Row],[Year]],salesdata[Total Revenue])&gt;SUMIF(salesdata[Year],salesdata[[#This Row],[Year]]-1,salesdata[Total Revenue]),"Growth Year","Decline Year"),"")</f>
        <v>Growth Year</v>
      </c>
    </row>
    <row r="308" spans="1:25" x14ac:dyDescent="0.3">
      <c r="A308" s="1">
        <v>307</v>
      </c>
      <c r="B308" s="2">
        <v>40625</v>
      </c>
      <c r="C308" s="1">
        <v>2011</v>
      </c>
      <c r="D308" s="1" t="s">
        <v>28</v>
      </c>
      <c r="E308" s="1">
        <v>3</v>
      </c>
      <c r="F308" s="3">
        <v>2320</v>
      </c>
      <c r="G308" s="10">
        <v>7354.4</v>
      </c>
      <c r="H308" s="12">
        <f>IFERROR(salesdata[[#This Row],[S-P1]]/salesdata[[#This Row],[Q-P1]],0)</f>
        <v>3.17</v>
      </c>
      <c r="I308" s="3">
        <v>983</v>
      </c>
      <c r="J308" s="10">
        <v>6232.22</v>
      </c>
      <c r="K308" s="12">
        <f>IFERROR(salesdata[[#This Row],[S-P2]]/salesdata[[#This Row],[Q-P2]],0)</f>
        <v>6.34</v>
      </c>
      <c r="L308" s="3">
        <v>505</v>
      </c>
      <c r="M308" s="10">
        <v>2737.1</v>
      </c>
      <c r="N308" s="12">
        <f>IFERROR(salesdata[[#This Row],[S-P3]]/salesdata[[#This Row],[Q-P3]],0)</f>
        <v>5.42</v>
      </c>
      <c r="O308" s="3">
        <v>633</v>
      </c>
      <c r="P308" s="10">
        <v>4513.29</v>
      </c>
      <c r="Q308" s="12">
        <f>IFERROR(salesdata[[#This Row],[S-P4]]/salesdata[[#This Row],[Q-P4]],0)</f>
        <v>7.13</v>
      </c>
      <c r="R308" s="3">
        <v>4441</v>
      </c>
      <c r="S308" s="10">
        <v>20837.009999999998</v>
      </c>
      <c r="T308" s="1" t="str">
        <f>"Q"&amp;ROUNDUP(salesdata[[#This Row],[Month No.]]/3,0)</f>
        <v>Q1</v>
      </c>
      <c r="U308" s="1" t="str">
        <f>TEXT(salesdata[[#This Row],[Date]],"dddd")</f>
        <v>Wednesday</v>
      </c>
      <c r="V308" s="12">
        <f>IFERROR(salesdata[[#This Row],[Total Revenue]]/salesdata[[#This Row],[Total Units Sold]],0)</f>
        <v>4.6919635217293401</v>
      </c>
      <c r="W308" s="1" t="str">
        <f>INDEX({"Product1","Product2","Product3","Product4"},MATCH(MAX(salesdata[[#This Row],[S-P1]],salesdata[[#This Row],[S-P2]],salesdata[[#This Row],[S-P3]],salesdata[[#This Row],[S-P4]]),CHOOSE({1,2,3,4},salesdata[[#This Row],[S-P1]],salesdata[[#This Row],[S-P2]],salesdata[[#This Row],[S-P3]],salesdata[[#This Row],[S-P4]]),0))</f>
        <v>Product1</v>
      </c>
      <c r="X308" s="1" t="str">
        <f>IF(salesdata[[#This Row],[Total Revenue]]&gt;=70000,"High",IF(salesdata[[#This Row],[Total Revenue]]&gt;=40000,"Medium","Low"))</f>
        <v>Low</v>
      </c>
      <c r="Y308" s="1" t="str">
        <f>IFERROR(IF(SUMIF(salesdata[Year],salesdata[[#This Row],[Year]],salesdata[Total Revenue])&gt;SUMIF(salesdata[Year],salesdata[[#This Row],[Year]]-1,salesdata[Total Revenue]),"Growth Year","Decline Year"),"")</f>
        <v>Growth Year</v>
      </c>
    </row>
    <row r="309" spans="1:25" x14ac:dyDescent="0.3">
      <c r="A309" s="1">
        <v>308</v>
      </c>
      <c r="B309" s="2">
        <v>40626</v>
      </c>
      <c r="C309" s="1">
        <v>2011</v>
      </c>
      <c r="D309" s="1" t="s">
        <v>28</v>
      </c>
      <c r="E309" s="1">
        <v>3</v>
      </c>
      <c r="F309" s="3">
        <v>7283</v>
      </c>
      <c r="G309" s="10">
        <v>23087.11</v>
      </c>
      <c r="H309" s="12">
        <f>IFERROR(salesdata[[#This Row],[S-P1]]/salesdata[[#This Row],[Q-P1]],0)</f>
        <v>3.17</v>
      </c>
      <c r="I309" s="3">
        <v>3595</v>
      </c>
      <c r="J309" s="10">
        <v>22792.3</v>
      </c>
      <c r="K309" s="12">
        <f>IFERROR(salesdata[[#This Row],[S-P2]]/salesdata[[#This Row],[Q-P2]],0)</f>
        <v>6.34</v>
      </c>
      <c r="L309" s="3">
        <v>5422</v>
      </c>
      <c r="M309" s="10">
        <v>29387.24</v>
      </c>
      <c r="N309" s="12">
        <f>IFERROR(salesdata[[#This Row],[S-P3]]/salesdata[[#This Row],[Q-P3]],0)</f>
        <v>5.42</v>
      </c>
      <c r="O309" s="3">
        <v>747</v>
      </c>
      <c r="P309" s="10">
        <v>5326.11</v>
      </c>
      <c r="Q309" s="12">
        <f>IFERROR(salesdata[[#This Row],[S-P4]]/salesdata[[#This Row],[Q-P4]],0)</f>
        <v>7.13</v>
      </c>
      <c r="R309" s="3">
        <v>17047</v>
      </c>
      <c r="S309" s="10">
        <v>80592.759999999995</v>
      </c>
      <c r="T309" s="1" t="str">
        <f>"Q"&amp;ROUNDUP(salesdata[[#This Row],[Month No.]]/3,0)</f>
        <v>Q1</v>
      </c>
      <c r="U309" s="1" t="str">
        <f>TEXT(salesdata[[#This Row],[Date]],"dddd")</f>
        <v>Thursday</v>
      </c>
      <c r="V309" s="12">
        <f>IFERROR(salesdata[[#This Row],[Total Revenue]]/salesdata[[#This Row],[Total Units Sold]],0)</f>
        <v>4.7276799436851054</v>
      </c>
      <c r="W309" s="1" t="str">
        <f>INDEX({"Product1","Product2","Product3","Product4"},MATCH(MAX(salesdata[[#This Row],[S-P1]],salesdata[[#This Row],[S-P2]],salesdata[[#This Row],[S-P3]],salesdata[[#This Row],[S-P4]]),CHOOSE({1,2,3,4},salesdata[[#This Row],[S-P1]],salesdata[[#This Row],[S-P2]],salesdata[[#This Row],[S-P3]],salesdata[[#This Row],[S-P4]]),0))</f>
        <v>Product3</v>
      </c>
      <c r="X309" s="1" t="str">
        <f>IF(salesdata[[#This Row],[Total Revenue]]&gt;=70000,"High",IF(salesdata[[#This Row],[Total Revenue]]&gt;=40000,"Medium","Low"))</f>
        <v>High</v>
      </c>
      <c r="Y309" s="1" t="str">
        <f>IFERROR(IF(SUMIF(salesdata[Year],salesdata[[#This Row],[Year]],salesdata[Total Revenue])&gt;SUMIF(salesdata[Year],salesdata[[#This Row],[Year]]-1,salesdata[Total Revenue]),"Growth Year","Decline Year"),"")</f>
        <v>Growth Year</v>
      </c>
    </row>
    <row r="310" spans="1:25" x14ac:dyDescent="0.3">
      <c r="A310" s="1">
        <v>309</v>
      </c>
      <c r="B310" s="2">
        <v>40627</v>
      </c>
      <c r="C310" s="1">
        <v>2011</v>
      </c>
      <c r="D310" s="1" t="s">
        <v>28</v>
      </c>
      <c r="E310" s="1">
        <v>3</v>
      </c>
      <c r="F310" s="3">
        <v>2316</v>
      </c>
      <c r="G310" s="10">
        <v>7341.72</v>
      </c>
      <c r="H310" s="12">
        <f>IFERROR(salesdata[[#This Row],[S-P1]]/salesdata[[#This Row],[Q-P1]],0)</f>
        <v>3.17</v>
      </c>
      <c r="I310" s="3">
        <v>2964</v>
      </c>
      <c r="J310" s="10">
        <v>18791.759999999998</v>
      </c>
      <c r="K310" s="12">
        <f>IFERROR(salesdata[[#This Row],[S-P2]]/salesdata[[#This Row],[Q-P2]],0)</f>
        <v>6.34</v>
      </c>
      <c r="L310" s="3">
        <v>1346</v>
      </c>
      <c r="M310" s="10">
        <v>7295.32</v>
      </c>
      <c r="N310" s="12">
        <f>IFERROR(salesdata[[#This Row],[S-P3]]/salesdata[[#This Row],[Q-P3]],0)</f>
        <v>5.42</v>
      </c>
      <c r="O310" s="3">
        <v>315</v>
      </c>
      <c r="P310" s="10">
        <v>2245.9499999999998</v>
      </c>
      <c r="Q310" s="12">
        <f>IFERROR(salesdata[[#This Row],[S-P4]]/salesdata[[#This Row],[Q-P4]],0)</f>
        <v>7.129999999999999</v>
      </c>
      <c r="R310" s="3">
        <v>6941</v>
      </c>
      <c r="S310" s="10">
        <v>35674.75</v>
      </c>
      <c r="T310" s="1" t="str">
        <f>"Q"&amp;ROUNDUP(salesdata[[#This Row],[Month No.]]/3,0)</f>
        <v>Q1</v>
      </c>
      <c r="U310" s="1" t="str">
        <f>TEXT(salesdata[[#This Row],[Date]],"dddd")</f>
        <v>Friday</v>
      </c>
      <c r="V310" s="12">
        <f>IFERROR(salesdata[[#This Row],[Total Revenue]]/salesdata[[#This Row],[Total Units Sold]],0)</f>
        <v>5.1397132977957067</v>
      </c>
      <c r="W310" s="1" t="str">
        <f>INDEX({"Product1","Product2","Product3","Product4"},MATCH(MAX(salesdata[[#This Row],[S-P1]],salesdata[[#This Row],[S-P2]],salesdata[[#This Row],[S-P3]],salesdata[[#This Row],[S-P4]]),CHOOSE({1,2,3,4},salesdata[[#This Row],[S-P1]],salesdata[[#This Row],[S-P2]],salesdata[[#This Row],[S-P3]],salesdata[[#This Row],[S-P4]]),0))</f>
        <v>Product2</v>
      </c>
      <c r="X310" s="1" t="str">
        <f>IF(salesdata[[#This Row],[Total Revenue]]&gt;=70000,"High",IF(salesdata[[#This Row],[Total Revenue]]&gt;=40000,"Medium","Low"))</f>
        <v>Low</v>
      </c>
      <c r="Y310" s="1" t="str">
        <f>IFERROR(IF(SUMIF(salesdata[Year],salesdata[[#This Row],[Year]],salesdata[Total Revenue])&gt;SUMIF(salesdata[Year],salesdata[[#This Row],[Year]]-1,salesdata[Total Revenue]),"Growth Year","Decline Year"),"")</f>
        <v>Growth Year</v>
      </c>
    </row>
    <row r="311" spans="1:25" x14ac:dyDescent="0.3">
      <c r="A311" s="1">
        <v>310</v>
      </c>
      <c r="B311" s="2">
        <v>40628</v>
      </c>
      <c r="C311" s="1">
        <v>2011</v>
      </c>
      <c r="D311" s="1" t="s">
        <v>28</v>
      </c>
      <c r="E311" s="1">
        <v>3</v>
      </c>
      <c r="F311" s="3">
        <v>6993</v>
      </c>
      <c r="G311" s="10">
        <v>22167.81</v>
      </c>
      <c r="H311" s="12">
        <f>IFERROR(salesdata[[#This Row],[S-P1]]/salesdata[[#This Row],[Q-P1]],0)</f>
        <v>3.1700000000000004</v>
      </c>
      <c r="I311" s="3">
        <v>2134</v>
      </c>
      <c r="J311" s="10">
        <v>13529.56</v>
      </c>
      <c r="K311" s="12">
        <f>IFERROR(salesdata[[#This Row],[S-P2]]/salesdata[[#This Row],[Q-P2]],0)</f>
        <v>6.34</v>
      </c>
      <c r="L311" s="3">
        <v>2058</v>
      </c>
      <c r="M311" s="10">
        <v>11154.36</v>
      </c>
      <c r="N311" s="12">
        <f>IFERROR(salesdata[[#This Row],[S-P3]]/salesdata[[#This Row],[Q-P3]],0)</f>
        <v>5.42</v>
      </c>
      <c r="O311" s="3">
        <v>427</v>
      </c>
      <c r="P311" s="10">
        <v>3044.51</v>
      </c>
      <c r="Q311" s="12">
        <f>IFERROR(salesdata[[#This Row],[S-P4]]/salesdata[[#This Row],[Q-P4]],0)</f>
        <v>7.1300000000000008</v>
      </c>
      <c r="R311" s="3">
        <v>11612</v>
      </c>
      <c r="S311" s="10">
        <v>49896.24</v>
      </c>
      <c r="T311" s="1" t="str">
        <f>"Q"&amp;ROUNDUP(salesdata[[#This Row],[Month No.]]/3,0)</f>
        <v>Q1</v>
      </c>
      <c r="U311" s="1" t="str">
        <f>TEXT(salesdata[[#This Row],[Date]],"dddd")</f>
        <v>Saturday</v>
      </c>
      <c r="V311" s="12">
        <f>IFERROR(salesdata[[#This Row],[Total Revenue]]/salesdata[[#This Row],[Total Units Sold]],0)</f>
        <v>4.2969548742679988</v>
      </c>
      <c r="W311" s="1" t="str">
        <f>INDEX({"Product1","Product2","Product3","Product4"},MATCH(MAX(salesdata[[#This Row],[S-P1]],salesdata[[#This Row],[S-P2]],salesdata[[#This Row],[S-P3]],salesdata[[#This Row],[S-P4]]),CHOOSE({1,2,3,4},salesdata[[#This Row],[S-P1]],salesdata[[#This Row],[S-P2]],salesdata[[#This Row],[S-P3]],salesdata[[#This Row],[S-P4]]),0))</f>
        <v>Product1</v>
      </c>
      <c r="X311" s="1" t="str">
        <f>IF(salesdata[[#This Row],[Total Revenue]]&gt;=70000,"High",IF(salesdata[[#This Row],[Total Revenue]]&gt;=40000,"Medium","Low"))</f>
        <v>Medium</v>
      </c>
      <c r="Y311" s="1" t="str">
        <f>IFERROR(IF(SUMIF(salesdata[Year],salesdata[[#This Row],[Year]],salesdata[Total Revenue])&gt;SUMIF(salesdata[Year],salesdata[[#This Row],[Year]]-1,salesdata[Total Revenue]),"Growth Year","Decline Year"),"")</f>
        <v>Growth Year</v>
      </c>
    </row>
    <row r="312" spans="1:25" x14ac:dyDescent="0.3">
      <c r="A312" s="1">
        <v>311</v>
      </c>
      <c r="B312" s="2">
        <v>40629</v>
      </c>
      <c r="C312" s="1">
        <v>2011</v>
      </c>
      <c r="D312" s="1" t="s">
        <v>28</v>
      </c>
      <c r="E312" s="1">
        <v>3</v>
      </c>
      <c r="F312" s="3">
        <v>4148</v>
      </c>
      <c r="G312" s="10">
        <v>13149.16</v>
      </c>
      <c r="H312" s="12">
        <f>IFERROR(salesdata[[#This Row],[S-P1]]/salesdata[[#This Row],[Q-P1]],0)</f>
        <v>3.17</v>
      </c>
      <c r="I312" s="3">
        <v>3816</v>
      </c>
      <c r="J312" s="10">
        <v>24193.439999999999</v>
      </c>
      <c r="K312" s="12">
        <f>IFERROR(salesdata[[#This Row],[S-P2]]/salesdata[[#This Row],[Q-P2]],0)</f>
        <v>6.34</v>
      </c>
      <c r="L312" s="3">
        <v>2449</v>
      </c>
      <c r="M312" s="10">
        <v>13273.58</v>
      </c>
      <c r="N312" s="12">
        <f>IFERROR(salesdata[[#This Row],[S-P3]]/salesdata[[#This Row],[Q-P3]],0)</f>
        <v>5.42</v>
      </c>
      <c r="O312" s="3">
        <v>1163</v>
      </c>
      <c r="P312" s="10">
        <v>8292.19</v>
      </c>
      <c r="Q312" s="12">
        <f>IFERROR(salesdata[[#This Row],[S-P4]]/salesdata[[#This Row],[Q-P4]],0)</f>
        <v>7.1300000000000008</v>
      </c>
      <c r="R312" s="3">
        <v>11576</v>
      </c>
      <c r="S312" s="10">
        <v>58908.37</v>
      </c>
      <c r="T312" s="1" t="str">
        <f>"Q"&amp;ROUNDUP(salesdata[[#This Row],[Month No.]]/3,0)</f>
        <v>Q1</v>
      </c>
      <c r="U312" s="1" t="str">
        <f>TEXT(salesdata[[#This Row],[Date]],"dddd")</f>
        <v>Sunday</v>
      </c>
      <c r="V312" s="12">
        <f>IFERROR(salesdata[[#This Row],[Total Revenue]]/salesdata[[#This Row],[Total Units Sold]],0)</f>
        <v>5.0888363856254317</v>
      </c>
      <c r="W312" s="1" t="str">
        <f>INDEX({"Product1","Product2","Product3","Product4"},MATCH(MAX(salesdata[[#This Row],[S-P1]],salesdata[[#This Row],[S-P2]],salesdata[[#This Row],[S-P3]],salesdata[[#This Row],[S-P4]]),CHOOSE({1,2,3,4},salesdata[[#This Row],[S-P1]],salesdata[[#This Row],[S-P2]],salesdata[[#This Row],[S-P3]],salesdata[[#This Row],[S-P4]]),0))</f>
        <v>Product2</v>
      </c>
      <c r="X312" s="1" t="str">
        <f>IF(salesdata[[#This Row],[Total Revenue]]&gt;=70000,"High",IF(salesdata[[#This Row],[Total Revenue]]&gt;=40000,"Medium","Low"))</f>
        <v>Medium</v>
      </c>
      <c r="Y312" s="1" t="str">
        <f>IFERROR(IF(SUMIF(salesdata[Year],salesdata[[#This Row],[Year]],salesdata[Total Revenue])&gt;SUMIF(salesdata[Year],salesdata[[#This Row],[Year]]-1,salesdata[Total Revenue]),"Growth Year","Decline Year"),"")</f>
        <v>Growth Year</v>
      </c>
    </row>
    <row r="313" spans="1:25" x14ac:dyDescent="0.3">
      <c r="A313" s="1">
        <v>312</v>
      </c>
      <c r="B313" s="2">
        <v>40630</v>
      </c>
      <c r="C313" s="1">
        <v>2011</v>
      </c>
      <c r="D313" s="1" t="s">
        <v>28</v>
      </c>
      <c r="E313" s="1">
        <v>3</v>
      </c>
      <c r="F313" s="3">
        <v>5076</v>
      </c>
      <c r="G313" s="10">
        <v>16090.92</v>
      </c>
      <c r="H313" s="12">
        <f>IFERROR(salesdata[[#This Row],[S-P1]]/salesdata[[#This Row],[Q-P1]],0)</f>
        <v>3.17</v>
      </c>
      <c r="I313" s="3">
        <v>2352</v>
      </c>
      <c r="J313" s="10">
        <v>14911.68</v>
      </c>
      <c r="K313" s="12">
        <f>IFERROR(salesdata[[#This Row],[S-P2]]/salesdata[[#This Row],[Q-P2]],0)</f>
        <v>6.34</v>
      </c>
      <c r="L313" s="3">
        <v>1230</v>
      </c>
      <c r="M313" s="10">
        <v>6666.6</v>
      </c>
      <c r="N313" s="12">
        <f>IFERROR(salesdata[[#This Row],[S-P3]]/salesdata[[#This Row],[Q-P3]],0)</f>
        <v>5.42</v>
      </c>
      <c r="O313" s="3">
        <v>1550</v>
      </c>
      <c r="P313" s="10">
        <v>11051.5</v>
      </c>
      <c r="Q313" s="12">
        <f>IFERROR(salesdata[[#This Row],[S-P4]]/salesdata[[#This Row],[Q-P4]],0)</f>
        <v>7.13</v>
      </c>
      <c r="R313" s="3">
        <v>10208</v>
      </c>
      <c r="S313" s="10">
        <v>48720.7</v>
      </c>
      <c r="T313" s="1" t="str">
        <f>"Q"&amp;ROUNDUP(salesdata[[#This Row],[Month No.]]/3,0)</f>
        <v>Q1</v>
      </c>
      <c r="U313" s="1" t="str">
        <f>TEXT(salesdata[[#This Row],[Date]],"dddd")</f>
        <v>Monday</v>
      </c>
      <c r="V313" s="12">
        <f>IFERROR(salesdata[[#This Row],[Total Revenue]]/salesdata[[#This Row],[Total Units Sold]],0)</f>
        <v>4.7727958463949838</v>
      </c>
      <c r="W313" s="1" t="str">
        <f>INDEX({"Product1","Product2","Product3","Product4"},MATCH(MAX(salesdata[[#This Row],[S-P1]],salesdata[[#This Row],[S-P2]],salesdata[[#This Row],[S-P3]],salesdata[[#This Row],[S-P4]]),CHOOSE({1,2,3,4},salesdata[[#This Row],[S-P1]],salesdata[[#This Row],[S-P2]],salesdata[[#This Row],[S-P3]],salesdata[[#This Row],[S-P4]]),0))</f>
        <v>Product1</v>
      </c>
      <c r="X313" s="1" t="str">
        <f>IF(salesdata[[#This Row],[Total Revenue]]&gt;=70000,"High",IF(salesdata[[#This Row],[Total Revenue]]&gt;=40000,"Medium","Low"))</f>
        <v>Medium</v>
      </c>
      <c r="Y313" s="1" t="str">
        <f>IFERROR(IF(SUMIF(salesdata[Year],salesdata[[#This Row],[Year]],salesdata[Total Revenue])&gt;SUMIF(salesdata[Year],salesdata[[#This Row],[Year]]-1,salesdata[Total Revenue]),"Growth Year","Decline Year"),"")</f>
        <v>Growth Year</v>
      </c>
    </row>
    <row r="314" spans="1:25" x14ac:dyDescent="0.3">
      <c r="A314" s="1">
        <v>313</v>
      </c>
      <c r="B314" s="2">
        <v>40631</v>
      </c>
      <c r="C314" s="1">
        <v>2011</v>
      </c>
      <c r="D314" s="1" t="s">
        <v>28</v>
      </c>
      <c r="E314" s="1">
        <v>3</v>
      </c>
      <c r="F314" s="3">
        <v>7922</v>
      </c>
      <c r="G314" s="10">
        <v>25112.74</v>
      </c>
      <c r="H314" s="12">
        <f>IFERROR(salesdata[[#This Row],[S-P1]]/salesdata[[#This Row],[Q-P1]],0)</f>
        <v>3.1700000000000004</v>
      </c>
      <c r="I314" s="3">
        <v>2889</v>
      </c>
      <c r="J314" s="10">
        <v>18316.259999999998</v>
      </c>
      <c r="K314" s="12">
        <f>IFERROR(salesdata[[#This Row],[S-P2]]/salesdata[[#This Row],[Q-P2]],0)</f>
        <v>6.34</v>
      </c>
      <c r="L314" s="3">
        <v>4665</v>
      </c>
      <c r="M314" s="10">
        <v>25284.3</v>
      </c>
      <c r="N314" s="12">
        <f>IFERROR(salesdata[[#This Row],[S-P3]]/salesdata[[#This Row],[Q-P3]],0)</f>
        <v>5.42</v>
      </c>
      <c r="O314" s="3">
        <v>356</v>
      </c>
      <c r="P314" s="10">
        <v>2538.2800000000002</v>
      </c>
      <c r="Q314" s="12">
        <f>IFERROR(salesdata[[#This Row],[S-P4]]/salesdata[[#This Row],[Q-P4]],0)</f>
        <v>7.1300000000000008</v>
      </c>
      <c r="R314" s="3">
        <v>15832</v>
      </c>
      <c r="S314" s="10">
        <v>71251.58</v>
      </c>
      <c r="T314" s="1" t="str">
        <f>"Q"&amp;ROUNDUP(salesdata[[#This Row],[Month No.]]/3,0)</f>
        <v>Q1</v>
      </c>
      <c r="U314" s="1" t="str">
        <f>TEXT(salesdata[[#This Row],[Date]],"dddd")</f>
        <v>Tuesday</v>
      </c>
      <c r="V314" s="12">
        <f>IFERROR(salesdata[[#This Row],[Total Revenue]]/salesdata[[#This Row],[Total Units Sold]],0)</f>
        <v>4.5004787771601817</v>
      </c>
      <c r="W314" s="1" t="str">
        <f>INDEX({"Product1","Product2","Product3","Product4"},MATCH(MAX(salesdata[[#This Row],[S-P1]],salesdata[[#This Row],[S-P2]],salesdata[[#This Row],[S-P3]],salesdata[[#This Row],[S-P4]]),CHOOSE({1,2,3,4},salesdata[[#This Row],[S-P1]],salesdata[[#This Row],[S-P2]],salesdata[[#This Row],[S-P3]],salesdata[[#This Row],[S-P4]]),0))</f>
        <v>Product3</v>
      </c>
      <c r="X314" s="1" t="str">
        <f>IF(salesdata[[#This Row],[Total Revenue]]&gt;=70000,"High",IF(salesdata[[#This Row],[Total Revenue]]&gt;=40000,"Medium","Low"))</f>
        <v>High</v>
      </c>
      <c r="Y314" s="1" t="str">
        <f>IFERROR(IF(SUMIF(salesdata[Year],salesdata[[#This Row],[Year]],salesdata[Total Revenue])&gt;SUMIF(salesdata[Year],salesdata[[#This Row],[Year]]-1,salesdata[Total Revenue]),"Growth Year","Decline Year"),"")</f>
        <v>Growth Year</v>
      </c>
    </row>
    <row r="315" spans="1:25" x14ac:dyDescent="0.3">
      <c r="A315" s="1">
        <v>314</v>
      </c>
      <c r="B315" s="2">
        <v>40632</v>
      </c>
      <c r="C315" s="1">
        <v>2011</v>
      </c>
      <c r="D315" s="1" t="s">
        <v>28</v>
      </c>
      <c r="E315" s="1">
        <v>3</v>
      </c>
      <c r="F315" s="3">
        <v>1174</v>
      </c>
      <c r="G315" s="10">
        <v>3721.58</v>
      </c>
      <c r="H315" s="12">
        <f>IFERROR(salesdata[[#This Row],[S-P1]]/salesdata[[#This Row],[Q-P1]],0)</f>
        <v>3.17</v>
      </c>
      <c r="I315" s="3">
        <v>3980</v>
      </c>
      <c r="J315" s="10">
        <v>25233.200000000001</v>
      </c>
      <c r="K315" s="12">
        <f>IFERROR(salesdata[[#This Row],[S-P2]]/salesdata[[#This Row],[Q-P2]],0)</f>
        <v>6.34</v>
      </c>
      <c r="L315" s="3">
        <v>4739</v>
      </c>
      <c r="M315" s="10">
        <v>25685.38</v>
      </c>
      <c r="N315" s="12">
        <f>IFERROR(salesdata[[#This Row],[S-P3]]/salesdata[[#This Row],[Q-P3]],0)</f>
        <v>5.42</v>
      </c>
      <c r="O315" s="3">
        <v>1168</v>
      </c>
      <c r="P315" s="10">
        <v>8327.84</v>
      </c>
      <c r="Q315" s="12">
        <f>IFERROR(salesdata[[#This Row],[S-P4]]/salesdata[[#This Row],[Q-P4]],0)</f>
        <v>7.13</v>
      </c>
      <c r="R315" s="3">
        <v>11061</v>
      </c>
      <c r="S315" s="10">
        <v>62968</v>
      </c>
      <c r="T315" s="1" t="str">
        <f>"Q"&amp;ROUNDUP(salesdata[[#This Row],[Month No.]]/3,0)</f>
        <v>Q1</v>
      </c>
      <c r="U315" s="1" t="str">
        <f>TEXT(salesdata[[#This Row],[Date]],"dddd")</f>
        <v>Wednesday</v>
      </c>
      <c r="V315" s="12">
        <f>IFERROR(salesdata[[#This Row],[Total Revenue]]/salesdata[[#This Row],[Total Units Sold]],0)</f>
        <v>5.6927945032094751</v>
      </c>
      <c r="W315" s="1" t="str">
        <f>INDEX({"Product1","Product2","Product3","Product4"},MATCH(MAX(salesdata[[#This Row],[S-P1]],salesdata[[#This Row],[S-P2]],salesdata[[#This Row],[S-P3]],salesdata[[#This Row],[S-P4]]),CHOOSE({1,2,3,4},salesdata[[#This Row],[S-P1]],salesdata[[#This Row],[S-P2]],salesdata[[#This Row],[S-P3]],salesdata[[#This Row],[S-P4]]),0))</f>
        <v>Product3</v>
      </c>
      <c r="X315" s="1" t="str">
        <f>IF(salesdata[[#This Row],[Total Revenue]]&gt;=70000,"High",IF(salesdata[[#This Row],[Total Revenue]]&gt;=40000,"Medium","Low"))</f>
        <v>Medium</v>
      </c>
      <c r="Y315" s="1" t="str">
        <f>IFERROR(IF(SUMIF(salesdata[Year],salesdata[[#This Row],[Year]],salesdata[Total Revenue])&gt;SUMIF(salesdata[Year],salesdata[[#This Row],[Year]]-1,salesdata[Total Revenue]),"Growth Year","Decline Year"),"")</f>
        <v>Growth Year</v>
      </c>
    </row>
    <row r="316" spans="1:25" x14ac:dyDescent="0.3">
      <c r="A316" s="1">
        <v>315</v>
      </c>
      <c r="B316" s="2">
        <v>40633</v>
      </c>
      <c r="C316" s="1">
        <v>2011</v>
      </c>
      <c r="D316" s="1" t="s">
        <v>28</v>
      </c>
      <c r="E316" s="1">
        <v>3</v>
      </c>
      <c r="F316" s="3">
        <v>464</v>
      </c>
      <c r="G316" s="10">
        <v>1470.88</v>
      </c>
      <c r="H316" s="12">
        <f>IFERROR(salesdata[[#This Row],[S-P1]]/salesdata[[#This Row],[Q-P1]],0)</f>
        <v>3.1700000000000004</v>
      </c>
      <c r="I316" s="3">
        <v>2220</v>
      </c>
      <c r="J316" s="10">
        <v>14074.8</v>
      </c>
      <c r="K316" s="12">
        <f>IFERROR(salesdata[[#This Row],[S-P2]]/salesdata[[#This Row],[Q-P2]],0)</f>
        <v>6.34</v>
      </c>
      <c r="L316" s="3">
        <v>421</v>
      </c>
      <c r="M316" s="10">
        <v>2281.8200000000002</v>
      </c>
      <c r="N316" s="12">
        <f>IFERROR(salesdata[[#This Row],[S-P3]]/salesdata[[#This Row],[Q-P3]],0)</f>
        <v>5.4200000000000008</v>
      </c>
      <c r="O316" s="3">
        <v>1663</v>
      </c>
      <c r="P316" s="10">
        <v>11857.19</v>
      </c>
      <c r="Q316" s="12">
        <f>IFERROR(salesdata[[#This Row],[S-P4]]/salesdata[[#This Row],[Q-P4]],0)</f>
        <v>7.13</v>
      </c>
      <c r="R316" s="3">
        <v>4768</v>
      </c>
      <c r="S316" s="10">
        <v>29684.69</v>
      </c>
      <c r="T316" s="1" t="str">
        <f>"Q"&amp;ROUNDUP(salesdata[[#This Row],[Month No.]]/3,0)</f>
        <v>Q1</v>
      </c>
      <c r="U316" s="1" t="str">
        <f>TEXT(salesdata[[#This Row],[Date]],"dddd")</f>
        <v>Thursday</v>
      </c>
      <c r="V316" s="12">
        <f>IFERROR(salesdata[[#This Row],[Total Revenue]]/salesdata[[#This Row],[Total Units Sold]],0)</f>
        <v>6.2258158557046981</v>
      </c>
      <c r="W316" s="1" t="str">
        <f>INDEX({"Product1","Product2","Product3","Product4"},MATCH(MAX(salesdata[[#This Row],[S-P1]],salesdata[[#This Row],[S-P2]],salesdata[[#This Row],[S-P3]],salesdata[[#This Row],[S-P4]]),CHOOSE({1,2,3,4},salesdata[[#This Row],[S-P1]],salesdata[[#This Row],[S-P2]],salesdata[[#This Row],[S-P3]],salesdata[[#This Row],[S-P4]]),0))</f>
        <v>Product2</v>
      </c>
      <c r="X316" s="1" t="str">
        <f>IF(salesdata[[#This Row],[Total Revenue]]&gt;=70000,"High",IF(salesdata[[#This Row],[Total Revenue]]&gt;=40000,"Medium","Low"))</f>
        <v>Low</v>
      </c>
      <c r="Y316" s="1" t="str">
        <f>IFERROR(IF(SUMIF(salesdata[Year],salesdata[[#This Row],[Year]],salesdata[Total Revenue])&gt;SUMIF(salesdata[Year],salesdata[[#This Row],[Year]]-1,salesdata[Total Revenue]),"Growth Year","Decline Year"),"")</f>
        <v>Growth Year</v>
      </c>
    </row>
    <row r="317" spans="1:25" x14ac:dyDescent="0.3">
      <c r="A317" s="1">
        <v>316</v>
      </c>
      <c r="B317" s="2">
        <v>40634</v>
      </c>
      <c r="C317" s="1">
        <v>2011</v>
      </c>
      <c r="D317" s="1" t="s">
        <v>29</v>
      </c>
      <c r="E317" s="1">
        <v>4</v>
      </c>
      <c r="F317" s="3">
        <v>4176</v>
      </c>
      <c r="G317" s="10">
        <v>13237.92</v>
      </c>
      <c r="H317" s="12">
        <f>IFERROR(salesdata[[#This Row],[S-P1]]/salesdata[[#This Row],[Q-P1]],0)</f>
        <v>3.17</v>
      </c>
      <c r="I317" s="3">
        <v>1068</v>
      </c>
      <c r="J317" s="10">
        <v>6771.12</v>
      </c>
      <c r="K317" s="12">
        <f>IFERROR(salesdata[[#This Row],[S-P2]]/salesdata[[#This Row],[Q-P2]],0)</f>
        <v>6.34</v>
      </c>
      <c r="L317" s="3">
        <v>1958</v>
      </c>
      <c r="M317" s="10">
        <v>10612.36</v>
      </c>
      <c r="N317" s="12">
        <f>IFERROR(salesdata[[#This Row],[S-P3]]/salesdata[[#This Row],[Q-P3]],0)</f>
        <v>5.42</v>
      </c>
      <c r="O317" s="3">
        <v>1985</v>
      </c>
      <c r="P317" s="10">
        <v>14153.05</v>
      </c>
      <c r="Q317" s="12">
        <f>IFERROR(salesdata[[#This Row],[S-P4]]/salesdata[[#This Row],[Q-P4]],0)</f>
        <v>7.13</v>
      </c>
      <c r="R317" s="3">
        <v>9187</v>
      </c>
      <c r="S317" s="10">
        <v>44774.45</v>
      </c>
      <c r="T317" s="1" t="str">
        <f>"Q"&amp;ROUNDUP(salesdata[[#This Row],[Month No.]]/3,0)</f>
        <v>Q2</v>
      </c>
      <c r="U317" s="1" t="str">
        <f>TEXT(salesdata[[#This Row],[Date]],"dddd")</f>
        <v>Friday</v>
      </c>
      <c r="V317" s="12">
        <f>IFERROR(salesdata[[#This Row],[Total Revenue]]/salesdata[[#This Row],[Total Units Sold]],0)</f>
        <v>4.8736747578099484</v>
      </c>
      <c r="W317" s="1" t="str">
        <f>INDEX({"Product1","Product2","Product3","Product4"},MATCH(MAX(salesdata[[#This Row],[S-P1]],salesdata[[#This Row],[S-P2]],salesdata[[#This Row],[S-P3]],salesdata[[#This Row],[S-P4]]),CHOOSE({1,2,3,4},salesdata[[#This Row],[S-P1]],salesdata[[#This Row],[S-P2]],salesdata[[#This Row],[S-P3]],salesdata[[#This Row],[S-P4]]),0))</f>
        <v>Product4</v>
      </c>
      <c r="X317" s="1" t="str">
        <f>IF(salesdata[[#This Row],[Total Revenue]]&gt;=70000,"High",IF(salesdata[[#This Row],[Total Revenue]]&gt;=40000,"Medium","Low"))</f>
        <v>Medium</v>
      </c>
      <c r="Y317" s="1" t="str">
        <f>IFERROR(IF(SUMIF(salesdata[Year],salesdata[[#This Row],[Year]],salesdata[Total Revenue])&gt;SUMIF(salesdata[Year],salesdata[[#This Row],[Year]]-1,salesdata[Total Revenue]),"Growth Year","Decline Year"),"")</f>
        <v>Growth Year</v>
      </c>
    </row>
    <row r="318" spans="1:25" x14ac:dyDescent="0.3">
      <c r="A318" s="1">
        <v>317</v>
      </c>
      <c r="B318" s="2">
        <v>40635</v>
      </c>
      <c r="C318" s="1">
        <v>2011</v>
      </c>
      <c r="D318" s="1" t="s">
        <v>29</v>
      </c>
      <c r="E318" s="1">
        <v>4</v>
      </c>
      <c r="F318" s="3">
        <v>1314</v>
      </c>
      <c r="G318" s="10">
        <v>4165.38</v>
      </c>
      <c r="H318" s="12">
        <f>IFERROR(salesdata[[#This Row],[S-P1]]/salesdata[[#This Row],[Q-P1]],0)</f>
        <v>3.17</v>
      </c>
      <c r="I318" s="3">
        <v>3826</v>
      </c>
      <c r="J318" s="10">
        <v>24256.84</v>
      </c>
      <c r="K318" s="12">
        <f>IFERROR(salesdata[[#This Row],[S-P2]]/salesdata[[#This Row],[Q-P2]],0)</f>
        <v>6.34</v>
      </c>
      <c r="L318" s="3">
        <v>1653</v>
      </c>
      <c r="M318" s="10">
        <v>8959.26</v>
      </c>
      <c r="N318" s="12">
        <f>IFERROR(salesdata[[#This Row],[S-P3]]/salesdata[[#This Row],[Q-P3]],0)</f>
        <v>5.42</v>
      </c>
      <c r="O318" s="3">
        <v>1874</v>
      </c>
      <c r="P318" s="10">
        <v>13361.62</v>
      </c>
      <c r="Q318" s="12">
        <f>IFERROR(salesdata[[#This Row],[S-P4]]/salesdata[[#This Row],[Q-P4]],0)</f>
        <v>7.1300000000000008</v>
      </c>
      <c r="R318" s="3">
        <v>8667</v>
      </c>
      <c r="S318" s="10">
        <v>50743.1</v>
      </c>
      <c r="T318" s="1" t="str">
        <f>"Q"&amp;ROUNDUP(salesdata[[#This Row],[Month No.]]/3,0)</f>
        <v>Q2</v>
      </c>
      <c r="U318" s="1" t="str">
        <f>TEXT(salesdata[[#This Row],[Date]],"dddd")</f>
        <v>Saturday</v>
      </c>
      <c r="V318" s="12">
        <f>IFERROR(salesdata[[#This Row],[Total Revenue]]/salesdata[[#This Row],[Total Units Sold]],0)</f>
        <v>5.8547478943117568</v>
      </c>
      <c r="W318" s="1" t="str">
        <f>INDEX({"Product1","Product2","Product3","Product4"},MATCH(MAX(salesdata[[#This Row],[S-P1]],salesdata[[#This Row],[S-P2]],salesdata[[#This Row],[S-P3]],salesdata[[#This Row],[S-P4]]),CHOOSE({1,2,3,4},salesdata[[#This Row],[S-P1]],salesdata[[#This Row],[S-P2]],salesdata[[#This Row],[S-P3]],salesdata[[#This Row],[S-P4]]),0))</f>
        <v>Product2</v>
      </c>
      <c r="X318" s="1" t="str">
        <f>IF(salesdata[[#This Row],[Total Revenue]]&gt;=70000,"High",IF(salesdata[[#This Row],[Total Revenue]]&gt;=40000,"Medium","Low"))</f>
        <v>Medium</v>
      </c>
      <c r="Y318" s="1" t="str">
        <f>IFERROR(IF(SUMIF(salesdata[Year],salesdata[[#This Row],[Year]],salesdata[Total Revenue])&gt;SUMIF(salesdata[Year],salesdata[[#This Row],[Year]]-1,salesdata[Total Revenue]),"Growth Year","Decline Year"),"")</f>
        <v>Growth Year</v>
      </c>
    </row>
    <row r="319" spans="1:25" x14ac:dyDescent="0.3">
      <c r="A319" s="1">
        <v>318</v>
      </c>
      <c r="B319" s="2">
        <v>40636</v>
      </c>
      <c r="C319" s="1">
        <v>2011</v>
      </c>
      <c r="D319" s="1" t="s">
        <v>29</v>
      </c>
      <c r="E319" s="1">
        <v>4</v>
      </c>
      <c r="F319" s="3">
        <v>1947</v>
      </c>
      <c r="G319" s="10">
        <v>6171.99</v>
      </c>
      <c r="H319" s="12">
        <f>IFERROR(salesdata[[#This Row],[S-P1]]/salesdata[[#This Row],[Q-P1]],0)</f>
        <v>3.17</v>
      </c>
      <c r="I319" s="3">
        <v>2925</v>
      </c>
      <c r="J319" s="10">
        <v>18544.5</v>
      </c>
      <c r="K319" s="12">
        <f>IFERROR(salesdata[[#This Row],[S-P2]]/salesdata[[#This Row],[Q-P2]],0)</f>
        <v>6.34</v>
      </c>
      <c r="L319" s="3">
        <v>4086</v>
      </c>
      <c r="M319" s="10">
        <v>22146.12</v>
      </c>
      <c r="N319" s="12">
        <f>IFERROR(salesdata[[#This Row],[S-P3]]/salesdata[[#This Row],[Q-P3]],0)</f>
        <v>5.42</v>
      </c>
      <c r="O319" s="3">
        <v>1794</v>
      </c>
      <c r="P319" s="10">
        <v>12791.22</v>
      </c>
      <c r="Q319" s="12">
        <f>IFERROR(salesdata[[#This Row],[S-P4]]/salesdata[[#This Row],[Q-P4]],0)</f>
        <v>7.13</v>
      </c>
      <c r="R319" s="3">
        <v>10752</v>
      </c>
      <c r="S319" s="10">
        <v>59653.83</v>
      </c>
      <c r="T319" s="1" t="str">
        <f>"Q"&amp;ROUNDUP(salesdata[[#This Row],[Month No.]]/3,0)</f>
        <v>Q2</v>
      </c>
      <c r="U319" s="1" t="str">
        <f>TEXT(salesdata[[#This Row],[Date]],"dddd")</f>
        <v>Sunday</v>
      </c>
      <c r="V319" s="12">
        <f>IFERROR(salesdata[[#This Row],[Total Revenue]]/salesdata[[#This Row],[Total Units Sold]],0)</f>
        <v>5.5481612723214289</v>
      </c>
      <c r="W319" s="1" t="str">
        <f>INDEX({"Product1","Product2","Product3","Product4"},MATCH(MAX(salesdata[[#This Row],[S-P1]],salesdata[[#This Row],[S-P2]],salesdata[[#This Row],[S-P3]],salesdata[[#This Row],[S-P4]]),CHOOSE({1,2,3,4},salesdata[[#This Row],[S-P1]],salesdata[[#This Row],[S-P2]],salesdata[[#This Row],[S-P3]],salesdata[[#This Row],[S-P4]]),0))</f>
        <v>Product3</v>
      </c>
      <c r="X319" s="1" t="str">
        <f>IF(salesdata[[#This Row],[Total Revenue]]&gt;=70000,"High",IF(salesdata[[#This Row],[Total Revenue]]&gt;=40000,"Medium","Low"))</f>
        <v>Medium</v>
      </c>
      <c r="Y319" s="1" t="str">
        <f>IFERROR(IF(SUMIF(salesdata[Year],salesdata[[#This Row],[Year]],salesdata[Total Revenue])&gt;SUMIF(salesdata[Year],salesdata[[#This Row],[Year]]-1,salesdata[Total Revenue]),"Growth Year","Decline Year"),"")</f>
        <v>Growth Year</v>
      </c>
    </row>
    <row r="320" spans="1:25" x14ac:dyDescent="0.3">
      <c r="A320" s="1">
        <v>319</v>
      </c>
      <c r="B320" s="2">
        <v>40637</v>
      </c>
      <c r="C320" s="1">
        <v>2011</v>
      </c>
      <c r="D320" s="1" t="s">
        <v>29</v>
      </c>
      <c r="E320" s="1">
        <v>4</v>
      </c>
      <c r="F320" s="3">
        <v>2226</v>
      </c>
      <c r="G320" s="10">
        <v>7056.42</v>
      </c>
      <c r="H320" s="12">
        <f>IFERROR(salesdata[[#This Row],[S-P1]]/salesdata[[#This Row],[Q-P1]],0)</f>
        <v>3.17</v>
      </c>
      <c r="I320" s="3">
        <v>3245</v>
      </c>
      <c r="J320" s="10">
        <v>20573.3</v>
      </c>
      <c r="K320" s="12">
        <f>IFERROR(salesdata[[#This Row],[S-P2]]/salesdata[[#This Row],[Q-P2]],0)</f>
        <v>6.34</v>
      </c>
      <c r="L320" s="3">
        <v>1005</v>
      </c>
      <c r="M320" s="10">
        <v>5447.1</v>
      </c>
      <c r="N320" s="12">
        <f>IFERROR(salesdata[[#This Row],[S-P3]]/salesdata[[#This Row],[Q-P3]],0)</f>
        <v>5.42</v>
      </c>
      <c r="O320" s="3">
        <v>746</v>
      </c>
      <c r="P320" s="10">
        <v>5318.98</v>
      </c>
      <c r="Q320" s="12">
        <f>IFERROR(salesdata[[#This Row],[S-P4]]/salesdata[[#This Row],[Q-P4]],0)</f>
        <v>7.129999999999999</v>
      </c>
      <c r="R320" s="3">
        <v>7222</v>
      </c>
      <c r="S320" s="10">
        <v>38395.800000000003</v>
      </c>
      <c r="T320" s="1" t="str">
        <f>"Q"&amp;ROUNDUP(salesdata[[#This Row],[Month No.]]/3,0)</f>
        <v>Q2</v>
      </c>
      <c r="U320" s="1" t="str">
        <f>TEXT(salesdata[[#This Row],[Date]],"dddd")</f>
        <v>Monday</v>
      </c>
      <c r="V320" s="12">
        <f>IFERROR(salesdata[[#This Row],[Total Revenue]]/salesdata[[#This Row],[Total Units Sold]],0)</f>
        <v>5.3165051232345615</v>
      </c>
      <c r="W320" s="1" t="str">
        <f>INDEX({"Product1","Product2","Product3","Product4"},MATCH(MAX(salesdata[[#This Row],[S-P1]],salesdata[[#This Row],[S-P2]],salesdata[[#This Row],[S-P3]],salesdata[[#This Row],[S-P4]]),CHOOSE({1,2,3,4},salesdata[[#This Row],[S-P1]],salesdata[[#This Row],[S-P2]],salesdata[[#This Row],[S-P3]],salesdata[[#This Row],[S-P4]]),0))</f>
        <v>Product2</v>
      </c>
      <c r="X320" s="1" t="str">
        <f>IF(salesdata[[#This Row],[Total Revenue]]&gt;=70000,"High",IF(salesdata[[#This Row],[Total Revenue]]&gt;=40000,"Medium","Low"))</f>
        <v>Low</v>
      </c>
      <c r="Y320" s="1" t="str">
        <f>IFERROR(IF(SUMIF(salesdata[Year],salesdata[[#This Row],[Year]],salesdata[Total Revenue])&gt;SUMIF(salesdata[Year],salesdata[[#This Row],[Year]]-1,salesdata[Total Revenue]),"Growth Year","Decline Year"),"")</f>
        <v>Growth Year</v>
      </c>
    </row>
    <row r="321" spans="1:25" x14ac:dyDescent="0.3">
      <c r="A321" s="1">
        <v>320</v>
      </c>
      <c r="B321" s="2">
        <v>40638</v>
      </c>
      <c r="C321" s="1">
        <v>2011</v>
      </c>
      <c r="D321" s="1" t="s">
        <v>29</v>
      </c>
      <c r="E321" s="1">
        <v>4</v>
      </c>
      <c r="F321" s="3">
        <v>3159</v>
      </c>
      <c r="G321" s="10">
        <v>10014.030000000001</v>
      </c>
      <c r="H321" s="12">
        <f>IFERROR(salesdata[[#This Row],[S-P1]]/salesdata[[#This Row],[Q-P1]],0)</f>
        <v>3.1700000000000004</v>
      </c>
      <c r="I321" s="3">
        <v>1842</v>
      </c>
      <c r="J321" s="10">
        <v>11678.28</v>
      </c>
      <c r="K321" s="12">
        <f>IFERROR(salesdata[[#This Row],[S-P2]]/salesdata[[#This Row],[Q-P2]],0)</f>
        <v>6.3400000000000007</v>
      </c>
      <c r="L321" s="3">
        <v>1408</v>
      </c>
      <c r="M321" s="10">
        <v>7631.36</v>
      </c>
      <c r="N321" s="12">
        <f>IFERROR(salesdata[[#This Row],[S-P3]]/salesdata[[#This Row],[Q-P3]],0)</f>
        <v>5.42</v>
      </c>
      <c r="O321" s="3">
        <v>421</v>
      </c>
      <c r="P321" s="10">
        <v>3001.73</v>
      </c>
      <c r="Q321" s="12">
        <f>IFERROR(salesdata[[#This Row],[S-P4]]/salesdata[[#This Row],[Q-P4]],0)</f>
        <v>7.13</v>
      </c>
      <c r="R321" s="3">
        <v>6830</v>
      </c>
      <c r="S321" s="10">
        <v>32325.4</v>
      </c>
      <c r="T321" s="1" t="str">
        <f>"Q"&amp;ROUNDUP(salesdata[[#This Row],[Month No.]]/3,0)</f>
        <v>Q2</v>
      </c>
      <c r="U321" s="1" t="str">
        <f>TEXT(salesdata[[#This Row],[Date]],"dddd")</f>
        <v>Tuesday</v>
      </c>
      <c r="V321" s="12">
        <f>IFERROR(salesdata[[#This Row],[Total Revenue]]/salesdata[[#This Row],[Total Units Sold]],0)</f>
        <v>4.7328550512445098</v>
      </c>
      <c r="W321" s="1" t="str">
        <f>INDEX({"Product1","Product2","Product3","Product4"},MATCH(MAX(salesdata[[#This Row],[S-P1]],salesdata[[#This Row],[S-P2]],salesdata[[#This Row],[S-P3]],salesdata[[#This Row],[S-P4]]),CHOOSE({1,2,3,4},salesdata[[#This Row],[S-P1]],salesdata[[#This Row],[S-P2]],salesdata[[#This Row],[S-P3]],salesdata[[#This Row],[S-P4]]),0))</f>
        <v>Product2</v>
      </c>
      <c r="X321" s="1" t="str">
        <f>IF(salesdata[[#This Row],[Total Revenue]]&gt;=70000,"High",IF(salesdata[[#This Row],[Total Revenue]]&gt;=40000,"Medium","Low"))</f>
        <v>Low</v>
      </c>
      <c r="Y321" s="1" t="str">
        <f>IFERROR(IF(SUMIF(salesdata[Year],salesdata[[#This Row],[Year]],salesdata[Total Revenue])&gt;SUMIF(salesdata[Year],salesdata[[#This Row],[Year]]-1,salesdata[Total Revenue]),"Growth Year","Decline Year"),"")</f>
        <v>Growth Year</v>
      </c>
    </row>
    <row r="322" spans="1:25" x14ac:dyDescent="0.3">
      <c r="A322" s="1">
        <v>321</v>
      </c>
      <c r="B322" s="2">
        <v>40639</v>
      </c>
      <c r="C322" s="1">
        <v>2011</v>
      </c>
      <c r="D322" s="1" t="s">
        <v>29</v>
      </c>
      <c r="E322" s="1">
        <v>4</v>
      </c>
      <c r="F322" s="3">
        <v>6244</v>
      </c>
      <c r="G322" s="10">
        <v>19793.48</v>
      </c>
      <c r="H322" s="12">
        <f>IFERROR(salesdata[[#This Row],[S-P1]]/salesdata[[#This Row],[Q-P1]],0)</f>
        <v>3.17</v>
      </c>
      <c r="I322" s="3">
        <v>3283</v>
      </c>
      <c r="J322" s="10">
        <v>20814.22</v>
      </c>
      <c r="K322" s="12">
        <f>IFERROR(salesdata[[#This Row],[S-P2]]/salesdata[[#This Row],[Q-P2]],0)</f>
        <v>6.3400000000000007</v>
      </c>
      <c r="L322" s="3">
        <v>2935</v>
      </c>
      <c r="M322" s="10">
        <v>15907.7</v>
      </c>
      <c r="N322" s="12">
        <f>IFERROR(salesdata[[#This Row],[S-P3]]/salesdata[[#This Row],[Q-P3]],0)</f>
        <v>5.42</v>
      </c>
      <c r="O322" s="3">
        <v>395</v>
      </c>
      <c r="P322" s="10">
        <v>2816.35</v>
      </c>
      <c r="Q322" s="12">
        <f>IFERROR(salesdata[[#This Row],[S-P4]]/salesdata[[#This Row],[Q-P4]],0)</f>
        <v>7.13</v>
      </c>
      <c r="R322" s="3">
        <v>12857</v>
      </c>
      <c r="S322" s="10">
        <v>59331.75</v>
      </c>
      <c r="T322" s="1" t="str">
        <f>"Q"&amp;ROUNDUP(salesdata[[#This Row],[Month No.]]/3,0)</f>
        <v>Q2</v>
      </c>
      <c r="U322" s="1" t="str">
        <f>TEXT(salesdata[[#This Row],[Date]],"dddd")</f>
        <v>Wednesday</v>
      </c>
      <c r="V322" s="12">
        <f>IFERROR(salesdata[[#This Row],[Total Revenue]]/salesdata[[#This Row],[Total Units Sold]],0)</f>
        <v>4.6147429415882399</v>
      </c>
      <c r="W322" s="1" t="str">
        <f>INDEX({"Product1","Product2","Product3","Product4"},MATCH(MAX(salesdata[[#This Row],[S-P1]],salesdata[[#This Row],[S-P2]],salesdata[[#This Row],[S-P3]],salesdata[[#This Row],[S-P4]]),CHOOSE({1,2,3,4},salesdata[[#This Row],[S-P1]],salesdata[[#This Row],[S-P2]],salesdata[[#This Row],[S-P3]],salesdata[[#This Row],[S-P4]]),0))</f>
        <v>Product2</v>
      </c>
      <c r="X322" s="1" t="str">
        <f>IF(salesdata[[#This Row],[Total Revenue]]&gt;=70000,"High",IF(salesdata[[#This Row],[Total Revenue]]&gt;=40000,"Medium","Low"))</f>
        <v>Medium</v>
      </c>
      <c r="Y322" s="1" t="str">
        <f>IFERROR(IF(SUMIF(salesdata[Year],salesdata[[#This Row],[Year]],salesdata[Total Revenue])&gt;SUMIF(salesdata[Year],salesdata[[#This Row],[Year]]-1,salesdata[Total Revenue]),"Growth Year","Decline Year"),"")</f>
        <v>Growth Year</v>
      </c>
    </row>
    <row r="323" spans="1:25" x14ac:dyDescent="0.3">
      <c r="A323" s="1">
        <v>322</v>
      </c>
      <c r="B323" s="2">
        <v>40640</v>
      </c>
      <c r="C323" s="1">
        <v>2011</v>
      </c>
      <c r="D323" s="1" t="s">
        <v>29</v>
      </c>
      <c r="E323" s="1">
        <v>4</v>
      </c>
      <c r="F323" s="3">
        <v>7436</v>
      </c>
      <c r="G323" s="10">
        <v>23572.12</v>
      </c>
      <c r="H323" s="12">
        <f>IFERROR(salesdata[[#This Row],[S-P1]]/salesdata[[#This Row],[Q-P1]],0)</f>
        <v>3.17</v>
      </c>
      <c r="I323" s="3">
        <v>1300</v>
      </c>
      <c r="J323" s="10">
        <v>8242</v>
      </c>
      <c r="K323" s="12">
        <f>IFERROR(salesdata[[#This Row],[S-P2]]/salesdata[[#This Row],[Q-P2]],0)</f>
        <v>6.34</v>
      </c>
      <c r="L323" s="3">
        <v>3444</v>
      </c>
      <c r="M323" s="10">
        <v>18666.48</v>
      </c>
      <c r="N323" s="12">
        <f>IFERROR(salesdata[[#This Row],[S-P3]]/salesdata[[#This Row],[Q-P3]],0)</f>
        <v>5.42</v>
      </c>
      <c r="O323" s="3">
        <v>1945</v>
      </c>
      <c r="P323" s="10">
        <v>13867.85</v>
      </c>
      <c r="Q323" s="12">
        <f>IFERROR(salesdata[[#This Row],[S-P4]]/salesdata[[#This Row],[Q-P4]],0)</f>
        <v>7.13</v>
      </c>
      <c r="R323" s="3">
        <v>14125</v>
      </c>
      <c r="S323" s="10">
        <v>64348.45</v>
      </c>
      <c r="T323" s="1" t="str">
        <f>"Q"&amp;ROUNDUP(salesdata[[#This Row],[Month No.]]/3,0)</f>
        <v>Q2</v>
      </c>
      <c r="U323" s="1" t="str">
        <f>TEXT(salesdata[[#This Row],[Date]],"dddd")</f>
        <v>Thursday</v>
      </c>
      <c r="V323" s="12">
        <f>IFERROR(salesdata[[#This Row],[Total Revenue]]/salesdata[[#This Row],[Total Units Sold]],0)</f>
        <v>4.5556424778761055</v>
      </c>
      <c r="W323" s="1" t="str">
        <f>INDEX({"Product1","Product2","Product3","Product4"},MATCH(MAX(salesdata[[#This Row],[S-P1]],salesdata[[#This Row],[S-P2]],salesdata[[#This Row],[S-P3]],salesdata[[#This Row],[S-P4]]),CHOOSE({1,2,3,4},salesdata[[#This Row],[S-P1]],salesdata[[#This Row],[S-P2]],salesdata[[#This Row],[S-P3]],salesdata[[#This Row],[S-P4]]),0))</f>
        <v>Product1</v>
      </c>
      <c r="X323" s="1" t="str">
        <f>IF(salesdata[[#This Row],[Total Revenue]]&gt;=70000,"High",IF(salesdata[[#This Row],[Total Revenue]]&gt;=40000,"Medium","Low"))</f>
        <v>Medium</v>
      </c>
      <c r="Y323" s="1" t="str">
        <f>IFERROR(IF(SUMIF(salesdata[Year],salesdata[[#This Row],[Year]],salesdata[Total Revenue])&gt;SUMIF(salesdata[Year],salesdata[[#This Row],[Year]]-1,salesdata[Total Revenue]),"Growth Year","Decline Year"),"")</f>
        <v>Growth Year</v>
      </c>
    </row>
    <row r="324" spans="1:25" x14ac:dyDescent="0.3">
      <c r="A324" s="1">
        <v>323</v>
      </c>
      <c r="B324" s="2">
        <v>40641</v>
      </c>
      <c r="C324" s="1">
        <v>2011</v>
      </c>
      <c r="D324" s="1" t="s">
        <v>29</v>
      </c>
      <c r="E324" s="1">
        <v>4</v>
      </c>
      <c r="F324" s="3">
        <v>6742</v>
      </c>
      <c r="G324" s="10">
        <v>21372.14</v>
      </c>
      <c r="H324" s="12">
        <f>IFERROR(salesdata[[#This Row],[S-P1]]/salesdata[[#This Row],[Q-P1]],0)</f>
        <v>3.17</v>
      </c>
      <c r="I324" s="3">
        <v>2425</v>
      </c>
      <c r="J324" s="10">
        <v>15374.5</v>
      </c>
      <c r="K324" s="12">
        <f>IFERROR(salesdata[[#This Row],[S-P2]]/salesdata[[#This Row],[Q-P2]],0)</f>
        <v>6.34</v>
      </c>
      <c r="L324" s="3">
        <v>4512</v>
      </c>
      <c r="M324" s="10">
        <v>24455.040000000001</v>
      </c>
      <c r="N324" s="12">
        <f>IFERROR(salesdata[[#This Row],[S-P3]]/salesdata[[#This Row],[Q-P3]],0)</f>
        <v>5.42</v>
      </c>
      <c r="O324" s="3">
        <v>1168</v>
      </c>
      <c r="P324" s="10">
        <v>8327.84</v>
      </c>
      <c r="Q324" s="12">
        <f>IFERROR(salesdata[[#This Row],[S-P4]]/salesdata[[#This Row],[Q-P4]],0)</f>
        <v>7.13</v>
      </c>
      <c r="R324" s="3">
        <v>14847</v>
      </c>
      <c r="S324" s="10">
        <v>69529.52</v>
      </c>
      <c r="T324" s="1" t="str">
        <f>"Q"&amp;ROUNDUP(salesdata[[#This Row],[Month No.]]/3,0)</f>
        <v>Q2</v>
      </c>
      <c r="U324" s="1" t="str">
        <f>TEXT(salesdata[[#This Row],[Date]],"dddd")</f>
        <v>Friday</v>
      </c>
      <c r="V324" s="12">
        <f>IFERROR(salesdata[[#This Row],[Total Revenue]]/salesdata[[#This Row],[Total Units Sold]],0)</f>
        <v>4.683068633393952</v>
      </c>
      <c r="W324" s="1" t="str">
        <f>INDEX({"Product1","Product2","Product3","Product4"},MATCH(MAX(salesdata[[#This Row],[S-P1]],salesdata[[#This Row],[S-P2]],salesdata[[#This Row],[S-P3]],salesdata[[#This Row],[S-P4]]),CHOOSE({1,2,3,4},salesdata[[#This Row],[S-P1]],salesdata[[#This Row],[S-P2]],salesdata[[#This Row],[S-P3]],salesdata[[#This Row],[S-P4]]),0))</f>
        <v>Product3</v>
      </c>
      <c r="X324" s="1" t="str">
        <f>IF(salesdata[[#This Row],[Total Revenue]]&gt;=70000,"High",IF(salesdata[[#This Row],[Total Revenue]]&gt;=40000,"Medium","Low"))</f>
        <v>Medium</v>
      </c>
      <c r="Y324" s="1" t="str">
        <f>IFERROR(IF(SUMIF(salesdata[Year],salesdata[[#This Row],[Year]],salesdata[Total Revenue])&gt;SUMIF(salesdata[Year],salesdata[[#This Row],[Year]]-1,salesdata[Total Revenue]),"Growth Year","Decline Year"),"")</f>
        <v>Growth Year</v>
      </c>
    </row>
    <row r="325" spans="1:25" x14ac:dyDescent="0.3">
      <c r="A325" s="1">
        <v>324</v>
      </c>
      <c r="B325" s="2">
        <v>40642</v>
      </c>
      <c r="C325" s="1">
        <v>2011</v>
      </c>
      <c r="D325" s="1" t="s">
        <v>29</v>
      </c>
      <c r="E325" s="1">
        <v>4</v>
      </c>
      <c r="F325" s="3">
        <v>483</v>
      </c>
      <c r="G325" s="10">
        <v>1531.11</v>
      </c>
      <c r="H325" s="12">
        <f>IFERROR(salesdata[[#This Row],[S-P1]]/salesdata[[#This Row],[Q-P1]],0)</f>
        <v>3.17</v>
      </c>
      <c r="I325" s="3">
        <v>507</v>
      </c>
      <c r="J325" s="10">
        <v>3214.38</v>
      </c>
      <c r="K325" s="12">
        <f>IFERROR(salesdata[[#This Row],[S-P2]]/salesdata[[#This Row],[Q-P2]],0)</f>
        <v>6.34</v>
      </c>
      <c r="L325" s="3">
        <v>2413</v>
      </c>
      <c r="M325" s="10">
        <v>13078.46</v>
      </c>
      <c r="N325" s="12">
        <f>IFERROR(salesdata[[#This Row],[S-P3]]/salesdata[[#This Row],[Q-P3]],0)</f>
        <v>5.42</v>
      </c>
      <c r="O325" s="3">
        <v>1389</v>
      </c>
      <c r="P325" s="10">
        <v>9903.57</v>
      </c>
      <c r="Q325" s="12">
        <f>IFERROR(salesdata[[#This Row],[S-P4]]/salesdata[[#This Row],[Q-P4]],0)</f>
        <v>7.13</v>
      </c>
      <c r="R325" s="3">
        <v>4792</v>
      </c>
      <c r="S325" s="10">
        <v>27727.52</v>
      </c>
      <c r="T325" s="1" t="str">
        <f>"Q"&amp;ROUNDUP(salesdata[[#This Row],[Month No.]]/3,0)</f>
        <v>Q2</v>
      </c>
      <c r="U325" s="1" t="str">
        <f>TEXT(salesdata[[#This Row],[Date]],"dddd")</f>
        <v>Saturday</v>
      </c>
      <c r="V325" s="12">
        <f>IFERROR(salesdata[[#This Row],[Total Revenue]]/salesdata[[#This Row],[Total Units Sold]],0)</f>
        <v>5.786210350584307</v>
      </c>
      <c r="W325" s="1" t="str">
        <f>INDEX({"Product1","Product2","Product3","Product4"},MATCH(MAX(salesdata[[#This Row],[S-P1]],salesdata[[#This Row],[S-P2]],salesdata[[#This Row],[S-P3]],salesdata[[#This Row],[S-P4]]),CHOOSE({1,2,3,4},salesdata[[#This Row],[S-P1]],salesdata[[#This Row],[S-P2]],salesdata[[#This Row],[S-P3]],salesdata[[#This Row],[S-P4]]),0))</f>
        <v>Product3</v>
      </c>
      <c r="X325" s="1" t="str">
        <f>IF(salesdata[[#This Row],[Total Revenue]]&gt;=70000,"High",IF(salesdata[[#This Row],[Total Revenue]]&gt;=40000,"Medium","Low"))</f>
        <v>Low</v>
      </c>
      <c r="Y325" s="1" t="str">
        <f>IFERROR(IF(SUMIF(salesdata[Year],salesdata[[#This Row],[Year]],salesdata[Total Revenue])&gt;SUMIF(salesdata[Year],salesdata[[#This Row],[Year]]-1,salesdata[Total Revenue]),"Growth Year","Decline Year"),"")</f>
        <v>Growth Year</v>
      </c>
    </row>
    <row r="326" spans="1:25" x14ac:dyDescent="0.3">
      <c r="A326" s="1">
        <v>325</v>
      </c>
      <c r="B326" s="2">
        <v>40643</v>
      </c>
      <c r="C326" s="1">
        <v>2011</v>
      </c>
      <c r="D326" s="1" t="s">
        <v>29</v>
      </c>
      <c r="E326" s="1">
        <v>4</v>
      </c>
      <c r="F326" s="3">
        <v>3840</v>
      </c>
      <c r="G326" s="10">
        <v>12172.8</v>
      </c>
      <c r="H326" s="12">
        <f>IFERROR(salesdata[[#This Row],[S-P1]]/salesdata[[#This Row],[Q-P1]],0)</f>
        <v>3.17</v>
      </c>
      <c r="I326" s="3">
        <v>617</v>
      </c>
      <c r="J326" s="10">
        <v>3911.78</v>
      </c>
      <c r="K326" s="12">
        <f>IFERROR(salesdata[[#This Row],[S-P2]]/salesdata[[#This Row],[Q-P2]],0)</f>
        <v>6.3400000000000007</v>
      </c>
      <c r="L326" s="3">
        <v>1239</v>
      </c>
      <c r="M326" s="10">
        <v>6715.38</v>
      </c>
      <c r="N326" s="12">
        <f>IFERROR(salesdata[[#This Row],[S-P3]]/salesdata[[#This Row],[Q-P3]],0)</f>
        <v>5.42</v>
      </c>
      <c r="O326" s="3">
        <v>1696</v>
      </c>
      <c r="P326" s="10">
        <v>12092.48</v>
      </c>
      <c r="Q326" s="12">
        <f>IFERROR(salesdata[[#This Row],[S-P4]]/salesdata[[#This Row],[Q-P4]],0)</f>
        <v>7.13</v>
      </c>
      <c r="R326" s="3">
        <v>7392</v>
      </c>
      <c r="S326" s="10">
        <v>34892.44</v>
      </c>
      <c r="T326" s="1" t="str">
        <f>"Q"&amp;ROUNDUP(salesdata[[#This Row],[Month No.]]/3,0)</f>
        <v>Q2</v>
      </c>
      <c r="U326" s="1" t="str">
        <f>TEXT(salesdata[[#This Row],[Date]],"dddd")</f>
        <v>Sunday</v>
      </c>
      <c r="V326" s="12">
        <f>IFERROR(salesdata[[#This Row],[Total Revenue]]/salesdata[[#This Row],[Total Units Sold]],0)</f>
        <v>4.7202976190476198</v>
      </c>
      <c r="W326" s="1" t="str">
        <f>INDEX({"Product1","Product2","Product3","Product4"},MATCH(MAX(salesdata[[#This Row],[S-P1]],salesdata[[#This Row],[S-P2]],salesdata[[#This Row],[S-P3]],salesdata[[#This Row],[S-P4]]),CHOOSE({1,2,3,4},salesdata[[#This Row],[S-P1]],salesdata[[#This Row],[S-P2]],salesdata[[#This Row],[S-P3]],salesdata[[#This Row],[S-P4]]),0))</f>
        <v>Product1</v>
      </c>
      <c r="X326" s="1" t="str">
        <f>IF(salesdata[[#This Row],[Total Revenue]]&gt;=70000,"High",IF(salesdata[[#This Row],[Total Revenue]]&gt;=40000,"Medium","Low"))</f>
        <v>Low</v>
      </c>
      <c r="Y326" s="1" t="str">
        <f>IFERROR(IF(SUMIF(salesdata[Year],salesdata[[#This Row],[Year]],salesdata[Total Revenue])&gt;SUMIF(salesdata[Year],salesdata[[#This Row],[Year]]-1,salesdata[Total Revenue]),"Growth Year","Decline Year"),"")</f>
        <v>Growth Year</v>
      </c>
    </row>
    <row r="327" spans="1:25" x14ac:dyDescent="0.3">
      <c r="A327" s="1">
        <v>326</v>
      </c>
      <c r="B327" s="2">
        <v>40644</v>
      </c>
      <c r="C327" s="1">
        <v>2011</v>
      </c>
      <c r="D327" s="1" t="s">
        <v>29</v>
      </c>
      <c r="E327" s="1">
        <v>4</v>
      </c>
      <c r="F327" s="3">
        <v>2471</v>
      </c>
      <c r="G327" s="10">
        <v>7833.07</v>
      </c>
      <c r="H327" s="12">
        <f>IFERROR(salesdata[[#This Row],[S-P1]]/salesdata[[#This Row],[Q-P1]],0)</f>
        <v>3.17</v>
      </c>
      <c r="I327" s="3">
        <v>1187</v>
      </c>
      <c r="J327" s="10">
        <v>7525.58</v>
      </c>
      <c r="K327" s="12">
        <f>IFERROR(salesdata[[#This Row],[S-P2]]/salesdata[[#This Row],[Q-P2]],0)</f>
        <v>6.34</v>
      </c>
      <c r="L327" s="3">
        <v>5553</v>
      </c>
      <c r="M327" s="10">
        <v>30097.26</v>
      </c>
      <c r="N327" s="12">
        <f>IFERROR(salesdata[[#This Row],[S-P3]]/salesdata[[#This Row],[Q-P3]],0)</f>
        <v>5.42</v>
      </c>
      <c r="O327" s="3">
        <v>1572</v>
      </c>
      <c r="P327" s="10">
        <v>11208.36</v>
      </c>
      <c r="Q327" s="12">
        <f>IFERROR(salesdata[[#This Row],[S-P4]]/salesdata[[#This Row],[Q-P4]],0)</f>
        <v>7.1300000000000008</v>
      </c>
      <c r="R327" s="3">
        <v>10783</v>
      </c>
      <c r="S327" s="10">
        <v>56664.27</v>
      </c>
      <c r="T327" s="1" t="str">
        <f>"Q"&amp;ROUNDUP(salesdata[[#This Row],[Month No.]]/3,0)</f>
        <v>Q2</v>
      </c>
      <c r="U327" s="1" t="str">
        <f>TEXT(salesdata[[#This Row],[Date]],"dddd")</f>
        <v>Monday</v>
      </c>
      <c r="V327" s="12">
        <f>IFERROR(salesdata[[#This Row],[Total Revenue]]/salesdata[[#This Row],[Total Units Sold]],0)</f>
        <v>5.2549633682648613</v>
      </c>
      <c r="W327" s="1" t="str">
        <f>INDEX({"Product1","Product2","Product3","Product4"},MATCH(MAX(salesdata[[#This Row],[S-P1]],salesdata[[#This Row],[S-P2]],salesdata[[#This Row],[S-P3]],salesdata[[#This Row],[S-P4]]),CHOOSE({1,2,3,4},salesdata[[#This Row],[S-P1]],salesdata[[#This Row],[S-P2]],salesdata[[#This Row],[S-P3]],salesdata[[#This Row],[S-P4]]),0))</f>
        <v>Product3</v>
      </c>
      <c r="X327" s="1" t="str">
        <f>IF(salesdata[[#This Row],[Total Revenue]]&gt;=70000,"High",IF(salesdata[[#This Row],[Total Revenue]]&gt;=40000,"Medium","Low"))</f>
        <v>Medium</v>
      </c>
      <c r="Y327" s="1" t="str">
        <f>IFERROR(IF(SUMIF(salesdata[Year],salesdata[[#This Row],[Year]],salesdata[Total Revenue])&gt;SUMIF(salesdata[Year],salesdata[[#This Row],[Year]]-1,salesdata[Total Revenue]),"Growth Year","Decline Year"),"")</f>
        <v>Growth Year</v>
      </c>
    </row>
    <row r="328" spans="1:25" x14ac:dyDescent="0.3">
      <c r="A328" s="1">
        <v>327</v>
      </c>
      <c r="B328" s="2">
        <v>40645</v>
      </c>
      <c r="C328" s="1">
        <v>2011</v>
      </c>
      <c r="D328" s="1" t="s">
        <v>29</v>
      </c>
      <c r="E328" s="1">
        <v>4</v>
      </c>
      <c r="F328" s="3">
        <v>2651</v>
      </c>
      <c r="G328" s="10">
        <v>8403.67</v>
      </c>
      <c r="H328" s="12">
        <f>IFERROR(salesdata[[#This Row],[S-P1]]/salesdata[[#This Row],[Q-P1]],0)</f>
        <v>3.17</v>
      </c>
      <c r="I328" s="3">
        <v>1807</v>
      </c>
      <c r="J328" s="10">
        <v>11456.38</v>
      </c>
      <c r="K328" s="12">
        <f>IFERROR(salesdata[[#This Row],[S-P2]]/salesdata[[#This Row],[Q-P2]],0)</f>
        <v>6.34</v>
      </c>
      <c r="L328" s="3">
        <v>3716</v>
      </c>
      <c r="M328" s="10">
        <v>20140.72</v>
      </c>
      <c r="N328" s="12">
        <f>IFERROR(salesdata[[#This Row],[S-P3]]/salesdata[[#This Row],[Q-P3]],0)</f>
        <v>5.42</v>
      </c>
      <c r="O328" s="3">
        <v>701</v>
      </c>
      <c r="P328" s="10">
        <v>4998.13</v>
      </c>
      <c r="Q328" s="12">
        <f>IFERROR(salesdata[[#This Row],[S-P4]]/salesdata[[#This Row],[Q-P4]],0)</f>
        <v>7.13</v>
      </c>
      <c r="R328" s="3">
        <v>8875</v>
      </c>
      <c r="S328" s="10">
        <v>44998.9</v>
      </c>
      <c r="T328" s="1" t="str">
        <f>"Q"&amp;ROUNDUP(salesdata[[#This Row],[Month No.]]/3,0)</f>
        <v>Q2</v>
      </c>
      <c r="U328" s="1" t="str">
        <f>TEXT(salesdata[[#This Row],[Date]],"dddd")</f>
        <v>Tuesday</v>
      </c>
      <c r="V328" s="12">
        <f>IFERROR(salesdata[[#This Row],[Total Revenue]]/salesdata[[#This Row],[Total Units Sold]],0)</f>
        <v>5.070298591549296</v>
      </c>
      <c r="W328" s="1" t="str">
        <f>INDEX({"Product1","Product2","Product3","Product4"},MATCH(MAX(salesdata[[#This Row],[S-P1]],salesdata[[#This Row],[S-P2]],salesdata[[#This Row],[S-P3]],salesdata[[#This Row],[S-P4]]),CHOOSE({1,2,3,4},salesdata[[#This Row],[S-P1]],salesdata[[#This Row],[S-P2]],salesdata[[#This Row],[S-P3]],salesdata[[#This Row],[S-P4]]),0))</f>
        <v>Product3</v>
      </c>
      <c r="X328" s="1" t="str">
        <f>IF(salesdata[[#This Row],[Total Revenue]]&gt;=70000,"High",IF(salesdata[[#This Row],[Total Revenue]]&gt;=40000,"Medium","Low"))</f>
        <v>Medium</v>
      </c>
      <c r="Y328" s="1" t="str">
        <f>IFERROR(IF(SUMIF(salesdata[Year],salesdata[[#This Row],[Year]],salesdata[Total Revenue])&gt;SUMIF(salesdata[Year],salesdata[[#This Row],[Year]]-1,salesdata[Total Revenue]),"Growth Year","Decline Year"),"")</f>
        <v>Growth Year</v>
      </c>
    </row>
    <row r="329" spans="1:25" x14ac:dyDescent="0.3">
      <c r="A329" s="1">
        <v>328</v>
      </c>
      <c r="B329" s="2">
        <v>40646</v>
      </c>
      <c r="C329" s="1">
        <v>2011</v>
      </c>
      <c r="D329" s="1" t="s">
        <v>29</v>
      </c>
      <c r="E329" s="1">
        <v>4</v>
      </c>
      <c r="F329" s="3">
        <v>3096</v>
      </c>
      <c r="G329" s="10">
        <v>9814.32</v>
      </c>
      <c r="H329" s="12">
        <f>IFERROR(salesdata[[#This Row],[S-P1]]/salesdata[[#This Row],[Q-P1]],0)</f>
        <v>3.17</v>
      </c>
      <c r="I329" s="3">
        <v>1732</v>
      </c>
      <c r="J329" s="10">
        <v>10980.88</v>
      </c>
      <c r="K329" s="12">
        <f>IFERROR(salesdata[[#This Row],[S-P2]]/salesdata[[#This Row],[Q-P2]],0)</f>
        <v>6.34</v>
      </c>
      <c r="L329" s="3">
        <v>2198</v>
      </c>
      <c r="M329" s="10">
        <v>11913.16</v>
      </c>
      <c r="N329" s="12">
        <f>IFERROR(salesdata[[#This Row],[S-P3]]/salesdata[[#This Row],[Q-P3]],0)</f>
        <v>5.42</v>
      </c>
      <c r="O329" s="3">
        <v>607</v>
      </c>
      <c r="P329" s="10">
        <v>4327.91</v>
      </c>
      <c r="Q329" s="12">
        <f>IFERROR(salesdata[[#This Row],[S-P4]]/salesdata[[#This Row],[Q-P4]],0)</f>
        <v>7.13</v>
      </c>
      <c r="R329" s="3">
        <v>7633</v>
      </c>
      <c r="S329" s="10">
        <v>37036.269999999997</v>
      </c>
      <c r="T329" s="1" t="str">
        <f>"Q"&amp;ROUNDUP(salesdata[[#This Row],[Month No.]]/3,0)</f>
        <v>Q2</v>
      </c>
      <c r="U329" s="1" t="str">
        <f>TEXT(salesdata[[#This Row],[Date]],"dddd")</f>
        <v>Wednesday</v>
      </c>
      <c r="V329" s="12">
        <f>IFERROR(salesdata[[#This Row],[Total Revenue]]/salesdata[[#This Row],[Total Units Sold]],0)</f>
        <v>4.8521249836237388</v>
      </c>
      <c r="W329" s="1" t="str">
        <f>INDEX({"Product1","Product2","Product3","Product4"},MATCH(MAX(salesdata[[#This Row],[S-P1]],salesdata[[#This Row],[S-P2]],salesdata[[#This Row],[S-P3]],salesdata[[#This Row],[S-P4]]),CHOOSE({1,2,3,4},salesdata[[#This Row],[S-P1]],salesdata[[#This Row],[S-P2]],salesdata[[#This Row],[S-P3]],salesdata[[#This Row],[S-P4]]),0))</f>
        <v>Product3</v>
      </c>
      <c r="X329" s="1" t="str">
        <f>IF(salesdata[[#This Row],[Total Revenue]]&gt;=70000,"High",IF(salesdata[[#This Row],[Total Revenue]]&gt;=40000,"Medium","Low"))</f>
        <v>Low</v>
      </c>
      <c r="Y329" s="1" t="str">
        <f>IFERROR(IF(SUMIF(salesdata[Year],salesdata[[#This Row],[Year]],salesdata[Total Revenue])&gt;SUMIF(salesdata[Year],salesdata[[#This Row],[Year]]-1,salesdata[Total Revenue]),"Growth Year","Decline Year"),"")</f>
        <v>Growth Year</v>
      </c>
    </row>
    <row r="330" spans="1:25" x14ac:dyDescent="0.3">
      <c r="A330" s="1">
        <v>329</v>
      </c>
      <c r="B330" s="2">
        <v>40647</v>
      </c>
      <c r="C330" s="1">
        <v>2011</v>
      </c>
      <c r="D330" s="1" t="s">
        <v>29</v>
      </c>
      <c r="E330" s="1">
        <v>4</v>
      </c>
      <c r="F330" s="3">
        <v>2764</v>
      </c>
      <c r="G330" s="10">
        <v>8761.8799999999992</v>
      </c>
      <c r="H330" s="12">
        <f>IFERROR(salesdata[[#This Row],[S-P1]]/salesdata[[#This Row],[Q-P1]],0)</f>
        <v>3.17</v>
      </c>
      <c r="I330" s="3">
        <v>641</v>
      </c>
      <c r="J330" s="10">
        <v>4063.94</v>
      </c>
      <c r="K330" s="12">
        <f>IFERROR(salesdata[[#This Row],[S-P2]]/salesdata[[#This Row],[Q-P2]],0)</f>
        <v>6.34</v>
      </c>
      <c r="L330" s="3">
        <v>743</v>
      </c>
      <c r="M330" s="10">
        <v>4027.06</v>
      </c>
      <c r="N330" s="12">
        <f>IFERROR(salesdata[[#This Row],[S-P3]]/salesdata[[#This Row],[Q-P3]],0)</f>
        <v>5.42</v>
      </c>
      <c r="O330" s="3">
        <v>263</v>
      </c>
      <c r="P330" s="10">
        <v>1875.19</v>
      </c>
      <c r="Q330" s="12">
        <f>IFERROR(salesdata[[#This Row],[S-P4]]/salesdata[[#This Row],[Q-P4]],0)</f>
        <v>7.13</v>
      </c>
      <c r="R330" s="3">
        <v>4411</v>
      </c>
      <c r="S330" s="10">
        <v>18728.07</v>
      </c>
      <c r="T330" s="1" t="str">
        <f>"Q"&amp;ROUNDUP(salesdata[[#This Row],[Month No.]]/3,0)</f>
        <v>Q2</v>
      </c>
      <c r="U330" s="1" t="str">
        <f>TEXT(salesdata[[#This Row],[Date]],"dddd")</f>
        <v>Thursday</v>
      </c>
      <c r="V330" s="12">
        <f>IFERROR(salesdata[[#This Row],[Total Revenue]]/salesdata[[#This Row],[Total Units Sold]],0)</f>
        <v>4.2457651326229877</v>
      </c>
      <c r="W330" s="1" t="str">
        <f>INDEX({"Product1","Product2","Product3","Product4"},MATCH(MAX(salesdata[[#This Row],[S-P1]],salesdata[[#This Row],[S-P2]],salesdata[[#This Row],[S-P3]],salesdata[[#This Row],[S-P4]]),CHOOSE({1,2,3,4},salesdata[[#This Row],[S-P1]],salesdata[[#This Row],[S-P2]],salesdata[[#This Row],[S-P3]],salesdata[[#This Row],[S-P4]]),0))</f>
        <v>Product1</v>
      </c>
      <c r="X330" s="1" t="str">
        <f>IF(salesdata[[#This Row],[Total Revenue]]&gt;=70000,"High",IF(salesdata[[#This Row],[Total Revenue]]&gt;=40000,"Medium","Low"))</f>
        <v>Low</v>
      </c>
      <c r="Y330" s="1" t="str">
        <f>IFERROR(IF(SUMIF(salesdata[Year],salesdata[[#This Row],[Year]],salesdata[Total Revenue])&gt;SUMIF(salesdata[Year],salesdata[[#This Row],[Year]]-1,salesdata[Total Revenue]),"Growth Year","Decline Year"),"")</f>
        <v>Growth Year</v>
      </c>
    </row>
    <row r="331" spans="1:25" x14ac:dyDescent="0.3">
      <c r="A331" s="1">
        <v>330</v>
      </c>
      <c r="B331" s="2">
        <v>40648</v>
      </c>
      <c r="C331" s="1">
        <v>2011</v>
      </c>
      <c r="D331" s="1" t="s">
        <v>29</v>
      </c>
      <c r="E331" s="1">
        <v>4</v>
      </c>
      <c r="F331" s="3">
        <v>1836</v>
      </c>
      <c r="G331" s="10">
        <v>5820.12</v>
      </c>
      <c r="H331" s="12">
        <f>IFERROR(salesdata[[#This Row],[S-P1]]/salesdata[[#This Row],[Q-P1]],0)</f>
        <v>3.17</v>
      </c>
      <c r="I331" s="3">
        <v>698</v>
      </c>
      <c r="J331" s="10">
        <v>4425.32</v>
      </c>
      <c r="K331" s="12">
        <f>IFERROR(salesdata[[#This Row],[S-P2]]/salesdata[[#This Row],[Q-P2]],0)</f>
        <v>6.34</v>
      </c>
      <c r="L331" s="3">
        <v>5337</v>
      </c>
      <c r="M331" s="10">
        <v>28926.54</v>
      </c>
      <c r="N331" s="12">
        <f>IFERROR(salesdata[[#This Row],[S-P3]]/salesdata[[#This Row],[Q-P3]],0)</f>
        <v>5.42</v>
      </c>
      <c r="O331" s="3">
        <v>1119</v>
      </c>
      <c r="P331" s="10">
        <v>7978.47</v>
      </c>
      <c r="Q331" s="12">
        <f>IFERROR(salesdata[[#This Row],[S-P4]]/salesdata[[#This Row],[Q-P4]],0)</f>
        <v>7.13</v>
      </c>
      <c r="R331" s="3">
        <v>8990</v>
      </c>
      <c r="S331" s="10">
        <v>47150.45</v>
      </c>
      <c r="T331" s="1" t="str">
        <f>"Q"&amp;ROUNDUP(salesdata[[#This Row],[Month No.]]/3,0)</f>
        <v>Q2</v>
      </c>
      <c r="U331" s="1" t="str">
        <f>TEXT(salesdata[[#This Row],[Date]],"dddd")</f>
        <v>Friday</v>
      </c>
      <c r="V331" s="12">
        <f>IFERROR(salesdata[[#This Row],[Total Revenue]]/salesdata[[#This Row],[Total Units Sold]],0)</f>
        <v>5.2447664071190205</v>
      </c>
      <c r="W331" s="1" t="str">
        <f>INDEX({"Product1","Product2","Product3","Product4"},MATCH(MAX(salesdata[[#This Row],[S-P1]],salesdata[[#This Row],[S-P2]],salesdata[[#This Row],[S-P3]],salesdata[[#This Row],[S-P4]]),CHOOSE({1,2,3,4},salesdata[[#This Row],[S-P1]],salesdata[[#This Row],[S-P2]],salesdata[[#This Row],[S-P3]],salesdata[[#This Row],[S-P4]]),0))</f>
        <v>Product3</v>
      </c>
      <c r="X331" s="1" t="str">
        <f>IF(salesdata[[#This Row],[Total Revenue]]&gt;=70000,"High",IF(salesdata[[#This Row],[Total Revenue]]&gt;=40000,"Medium","Low"))</f>
        <v>Medium</v>
      </c>
      <c r="Y331" s="1" t="str">
        <f>IFERROR(IF(SUMIF(salesdata[Year],salesdata[[#This Row],[Year]],salesdata[Total Revenue])&gt;SUMIF(salesdata[Year],salesdata[[#This Row],[Year]]-1,salesdata[Total Revenue]),"Growth Year","Decline Year"),"")</f>
        <v>Growth Year</v>
      </c>
    </row>
    <row r="332" spans="1:25" x14ac:dyDescent="0.3">
      <c r="A332" s="1">
        <v>331</v>
      </c>
      <c r="B332" s="2">
        <v>40649</v>
      </c>
      <c r="C332" s="1">
        <v>2011</v>
      </c>
      <c r="D332" s="1" t="s">
        <v>29</v>
      </c>
      <c r="E332" s="1">
        <v>4</v>
      </c>
      <c r="F332" s="3">
        <v>4836</v>
      </c>
      <c r="G332" s="10">
        <v>15330.12</v>
      </c>
      <c r="H332" s="12">
        <f>IFERROR(salesdata[[#This Row],[S-P1]]/salesdata[[#This Row],[Q-P1]],0)</f>
        <v>3.1700000000000004</v>
      </c>
      <c r="I332" s="3">
        <v>1505</v>
      </c>
      <c r="J332" s="10">
        <v>9541.7000000000007</v>
      </c>
      <c r="K332" s="12">
        <f>IFERROR(salesdata[[#This Row],[S-P2]]/salesdata[[#This Row],[Q-P2]],0)</f>
        <v>6.3400000000000007</v>
      </c>
      <c r="L332" s="3">
        <v>5600</v>
      </c>
      <c r="M332" s="10">
        <v>30352</v>
      </c>
      <c r="N332" s="12">
        <f>IFERROR(salesdata[[#This Row],[S-P3]]/salesdata[[#This Row],[Q-P3]],0)</f>
        <v>5.42</v>
      </c>
      <c r="O332" s="3">
        <v>519</v>
      </c>
      <c r="P332" s="10">
        <v>3700.47</v>
      </c>
      <c r="Q332" s="12">
        <f>IFERROR(salesdata[[#This Row],[S-P4]]/salesdata[[#This Row],[Q-P4]],0)</f>
        <v>7.13</v>
      </c>
      <c r="R332" s="3">
        <v>12460</v>
      </c>
      <c r="S332" s="10">
        <v>58924.29</v>
      </c>
      <c r="T332" s="1" t="str">
        <f>"Q"&amp;ROUNDUP(salesdata[[#This Row],[Month No.]]/3,0)</f>
        <v>Q2</v>
      </c>
      <c r="U332" s="1" t="str">
        <f>TEXT(salesdata[[#This Row],[Date]],"dddd")</f>
        <v>Saturday</v>
      </c>
      <c r="V332" s="12">
        <f>IFERROR(salesdata[[#This Row],[Total Revenue]]/salesdata[[#This Row],[Total Units Sold]],0)</f>
        <v>4.7290762439807388</v>
      </c>
      <c r="W332" s="1" t="str">
        <f>INDEX({"Product1","Product2","Product3","Product4"},MATCH(MAX(salesdata[[#This Row],[S-P1]],salesdata[[#This Row],[S-P2]],salesdata[[#This Row],[S-P3]],salesdata[[#This Row],[S-P4]]),CHOOSE({1,2,3,4},salesdata[[#This Row],[S-P1]],salesdata[[#This Row],[S-P2]],salesdata[[#This Row],[S-P3]],salesdata[[#This Row],[S-P4]]),0))</f>
        <v>Product3</v>
      </c>
      <c r="X332" s="1" t="str">
        <f>IF(salesdata[[#This Row],[Total Revenue]]&gt;=70000,"High",IF(salesdata[[#This Row],[Total Revenue]]&gt;=40000,"Medium","Low"))</f>
        <v>Medium</v>
      </c>
      <c r="Y332" s="1" t="str">
        <f>IFERROR(IF(SUMIF(salesdata[Year],salesdata[[#This Row],[Year]],salesdata[Total Revenue])&gt;SUMIF(salesdata[Year],salesdata[[#This Row],[Year]]-1,salesdata[Total Revenue]),"Growth Year","Decline Year"),"")</f>
        <v>Growth Year</v>
      </c>
    </row>
    <row r="333" spans="1:25" x14ac:dyDescent="0.3">
      <c r="A333" s="1">
        <v>332</v>
      </c>
      <c r="B333" s="2">
        <v>40650</v>
      </c>
      <c r="C333" s="1">
        <v>2011</v>
      </c>
      <c r="D333" s="1" t="s">
        <v>29</v>
      </c>
      <c r="E333" s="1">
        <v>4</v>
      </c>
      <c r="F333" s="3">
        <v>2900</v>
      </c>
      <c r="G333" s="10">
        <v>9193</v>
      </c>
      <c r="H333" s="12">
        <f>IFERROR(salesdata[[#This Row],[S-P1]]/salesdata[[#This Row],[Q-P1]],0)</f>
        <v>3.17</v>
      </c>
      <c r="I333" s="3">
        <v>1512</v>
      </c>
      <c r="J333" s="10">
        <v>9586.08</v>
      </c>
      <c r="K333" s="12">
        <f>IFERROR(salesdata[[#This Row],[S-P2]]/salesdata[[#This Row],[Q-P2]],0)</f>
        <v>6.34</v>
      </c>
      <c r="L333" s="3">
        <v>2201</v>
      </c>
      <c r="M333" s="10">
        <v>11929.42</v>
      </c>
      <c r="N333" s="12">
        <f>IFERROR(salesdata[[#This Row],[S-P3]]/salesdata[[#This Row],[Q-P3]],0)</f>
        <v>5.42</v>
      </c>
      <c r="O333" s="3">
        <v>1641</v>
      </c>
      <c r="P333" s="10">
        <v>11700.33</v>
      </c>
      <c r="Q333" s="12">
        <f>IFERROR(salesdata[[#This Row],[S-P4]]/salesdata[[#This Row],[Q-P4]],0)</f>
        <v>7.13</v>
      </c>
      <c r="R333" s="3">
        <v>8254</v>
      </c>
      <c r="S333" s="10">
        <v>42408.83</v>
      </c>
      <c r="T333" s="1" t="str">
        <f>"Q"&amp;ROUNDUP(salesdata[[#This Row],[Month No.]]/3,0)</f>
        <v>Q2</v>
      </c>
      <c r="U333" s="1" t="str">
        <f>TEXT(salesdata[[#This Row],[Date]],"dddd")</f>
        <v>Sunday</v>
      </c>
      <c r="V333" s="12">
        <f>IFERROR(salesdata[[#This Row],[Total Revenue]]/salesdata[[#This Row],[Total Units Sold]],0)</f>
        <v>5.1379731039496006</v>
      </c>
      <c r="W333" s="1" t="str">
        <f>INDEX({"Product1","Product2","Product3","Product4"},MATCH(MAX(salesdata[[#This Row],[S-P1]],salesdata[[#This Row],[S-P2]],salesdata[[#This Row],[S-P3]],salesdata[[#This Row],[S-P4]]),CHOOSE({1,2,3,4},salesdata[[#This Row],[S-P1]],salesdata[[#This Row],[S-P2]],salesdata[[#This Row],[S-P3]],salesdata[[#This Row],[S-P4]]),0))</f>
        <v>Product3</v>
      </c>
      <c r="X333" s="1" t="str">
        <f>IF(salesdata[[#This Row],[Total Revenue]]&gt;=70000,"High",IF(salesdata[[#This Row],[Total Revenue]]&gt;=40000,"Medium","Low"))</f>
        <v>Medium</v>
      </c>
      <c r="Y333" s="1" t="str">
        <f>IFERROR(IF(SUMIF(salesdata[Year],salesdata[[#This Row],[Year]],salesdata[Total Revenue])&gt;SUMIF(salesdata[Year],salesdata[[#This Row],[Year]]-1,salesdata[Total Revenue]),"Growth Year","Decline Year"),"")</f>
        <v>Growth Year</v>
      </c>
    </row>
    <row r="334" spans="1:25" x14ac:dyDescent="0.3">
      <c r="A334" s="1">
        <v>333</v>
      </c>
      <c r="B334" s="2">
        <v>40651</v>
      </c>
      <c r="C334" s="1">
        <v>2011</v>
      </c>
      <c r="D334" s="1" t="s">
        <v>29</v>
      </c>
      <c r="E334" s="1">
        <v>4</v>
      </c>
      <c r="F334" s="3">
        <v>2501</v>
      </c>
      <c r="G334" s="10">
        <v>7928.17</v>
      </c>
      <c r="H334" s="12">
        <f>IFERROR(salesdata[[#This Row],[S-P1]]/salesdata[[#This Row],[Q-P1]],0)</f>
        <v>3.17</v>
      </c>
      <c r="I334" s="3">
        <v>3322</v>
      </c>
      <c r="J334" s="10">
        <v>21061.48</v>
      </c>
      <c r="K334" s="12">
        <f>IFERROR(salesdata[[#This Row],[S-P2]]/salesdata[[#This Row],[Q-P2]],0)</f>
        <v>6.34</v>
      </c>
      <c r="L334" s="3">
        <v>4078</v>
      </c>
      <c r="M334" s="10">
        <v>22102.76</v>
      </c>
      <c r="N334" s="12">
        <f>IFERROR(salesdata[[#This Row],[S-P3]]/salesdata[[#This Row],[Q-P3]],0)</f>
        <v>5.42</v>
      </c>
      <c r="O334" s="3">
        <v>1683</v>
      </c>
      <c r="P334" s="10">
        <v>11999.79</v>
      </c>
      <c r="Q334" s="12">
        <f>IFERROR(salesdata[[#This Row],[S-P4]]/salesdata[[#This Row],[Q-P4]],0)</f>
        <v>7.1300000000000008</v>
      </c>
      <c r="R334" s="3">
        <v>11584</v>
      </c>
      <c r="S334" s="10">
        <v>63092.2</v>
      </c>
      <c r="T334" s="1" t="str">
        <f>"Q"&amp;ROUNDUP(salesdata[[#This Row],[Month No.]]/3,0)</f>
        <v>Q2</v>
      </c>
      <c r="U334" s="1" t="str">
        <f>TEXT(salesdata[[#This Row],[Date]],"dddd")</f>
        <v>Monday</v>
      </c>
      <c r="V334" s="12">
        <f>IFERROR(salesdata[[#This Row],[Total Revenue]]/salesdata[[#This Row],[Total Units Sold]],0)</f>
        <v>5.4464951657458558</v>
      </c>
      <c r="W334" s="1" t="str">
        <f>INDEX({"Product1","Product2","Product3","Product4"},MATCH(MAX(salesdata[[#This Row],[S-P1]],salesdata[[#This Row],[S-P2]],salesdata[[#This Row],[S-P3]],salesdata[[#This Row],[S-P4]]),CHOOSE({1,2,3,4},salesdata[[#This Row],[S-P1]],salesdata[[#This Row],[S-P2]],salesdata[[#This Row],[S-P3]],salesdata[[#This Row],[S-P4]]),0))</f>
        <v>Product3</v>
      </c>
      <c r="X334" s="1" t="str">
        <f>IF(salesdata[[#This Row],[Total Revenue]]&gt;=70000,"High",IF(salesdata[[#This Row],[Total Revenue]]&gt;=40000,"Medium","Low"))</f>
        <v>Medium</v>
      </c>
      <c r="Y334" s="1" t="str">
        <f>IFERROR(IF(SUMIF(salesdata[Year],salesdata[[#This Row],[Year]],salesdata[Total Revenue])&gt;SUMIF(salesdata[Year],salesdata[[#This Row],[Year]]-1,salesdata[Total Revenue]),"Growth Year","Decline Year"),"")</f>
        <v>Growth Year</v>
      </c>
    </row>
    <row r="335" spans="1:25" x14ac:dyDescent="0.3">
      <c r="A335" s="1">
        <v>334</v>
      </c>
      <c r="B335" s="2">
        <v>40652</v>
      </c>
      <c r="C335" s="1">
        <v>2011</v>
      </c>
      <c r="D335" s="1" t="s">
        <v>29</v>
      </c>
      <c r="E335" s="1">
        <v>4</v>
      </c>
      <c r="F335" s="3">
        <v>610</v>
      </c>
      <c r="G335" s="10">
        <v>1933.7</v>
      </c>
      <c r="H335" s="12">
        <f>IFERROR(salesdata[[#This Row],[S-P1]]/salesdata[[#This Row],[Q-P1]],0)</f>
        <v>3.17</v>
      </c>
      <c r="I335" s="3">
        <v>2304</v>
      </c>
      <c r="J335" s="10">
        <v>14607.36</v>
      </c>
      <c r="K335" s="12">
        <f>IFERROR(salesdata[[#This Row],[S-P2]]/salesdata[[#This Row],[Q-P2]],0)</f>
        <v>6.34</v>
      </c>
      <c r="L335" s="3">
        <v>2971</v>
      </c>
      <c r="M335" s="10">
        <v>16102.82</v>
      </c>
      <c r="N335" s="12">
        <f>IFERROR(salesdata[[#This Row],[S-P3]]/salesdata[[#This Row],[Q-P3]],0)</f>
        <v>5.42</v>
      </c>
      <c r="O335" s="3">
        <v>1657</v>
      </c>
      <c r="P335" s="10">
        <v>11814.41</v>
      </c>
      <c r="Q335" s="12">
        <f>IFERROR(salesdata[[#This Row],[S-P4]]/salesdata[[#This Row],[Q-P4]],0)</f>
        <v>7.13</v>
      </c>
      <c r="R335" s="3">
        <v>7542</v>
      </c>
      <c r="S335" s="10">
        <v>44458.29</v>
      </c>
      <c r="T335" s="1" t="str">
        <f>"Q"&amp;ROUNDUP(salesdata[[#This Row],[Month No.]]/3,0)</f>
        <v>Q2</v>
      </c>
      <c r="U335" s="1" t="str">
        <f>TEXT(salesdata[[#This Row],[Date]],"dddd")</f>
        <v>Tuesday</v>
      </c>
      <c r="V335" s="12">
        <f>IFERROR(salesdata[[#This Row],[Total Revenue]]/salesdata[[#This Row],[Total Units Sold]],0)</f>
        <v>5.8947613365155132</v>
      </c>
      <c r="W335" s="1" t="str">
        <f>INDEX({"Product1","Product2","Product3","Product4"},MATCH(MAX(salesdata[[#This Row],[S-P1]],salesdata[[#This Row],[S-P2]],salesdata[[#This Row],[S-P3]],salesdata[[#This Row],[S-P4]]),CHOOSE({1,2,3,4},salesdata[[#This Row],[S-P1]],salesdata[[#This Row],[S-P2]],salesdata[[#This Row],[S-P3]],salesdata[[#This Row],[S-P4]]),0))</f>
        <v>Product3</v>
      </c>
      <c r="X335" s="1" t="str">
        <f>IF(salesdata[[#This Row],[Total Revenue]]&gt;=70000,"High",IF(salesdata[[#This Row],[Total Revenue]]&gt;=40000,"Medium","Low"))</f>
        <v>Medium</v>
      </c>
      <c r="Y335" s="1" t="str">
        <f>IFERROR(IF(SUMIF(salesdata[Year],salesdata[[#This Row],[Year]],salesdata[Total Revenue])&gt;SUMIF(salesdata[Year],salesdata[[#This Row],[Year]]-1,salesdata[Total Revenue]),"Growth Year","Decline Year"),"")</f>
        <v>Growth Year</v>
      </c>
    </row>
    <row r="336" spans="1:25" x14ac:dyDescent="0.3">
      <c r="A336" s="1">
        <v>335</v>
      </c>
      <c r="B336" s="2">
        <v>40653</v>
      </c>
      <c r="C336" s="1">
        <v>2011</v>
      </c>
      <c r="D336" s="1" t="s">
        <v>29</v>
      </c>
      <c r="E336" s="1">
        <v>4</v>
      </c>
      <c r="F336" s="3">
        <v>2319</v>
      </c>
      <c r="G336" s="10">
        <v>7351.23</v>
      </c>
      <c r="H336" s="12">
        <f>IFERROR(salesdata[[#This Row],[S-P1]]/salesdata[[#This Row],[Q-P1]],0)</f>
        <v>3.17</v>
      </c>
      <c r="I336" s="3">
        <v>3222</v>
      </c>
      <c r="J336" s="10">
        <v>20427.48</v>
      </c>
      <c r="K336" s="12">
        <f>IFERROR(salesdata[[#This Row],[S-P2]]/salesdata[[#This Row],[Q-P2]],0)</f>
        <v>6.34</v>
      </c>
      <c r="L336" s="3">
        <v>704</v>
      </c>
      <c r="M336" s="10">
        <v>3815.68</v>
      </c>
      <c r="N336" s="12">
        <f>IFERROR(salesdata[[#This Row],[S-P3]]/salesdata[[#This Row],[Q-P3]],0)</f>
        <v>5.42</v>
      </c>
      <c r="O336" s="3">
        <v>1208</v>
      </c>
      <c r="P336" s="10">
        <v>8613.0400000000009</v>
      </c>
      <c r="Q336" s="12">
        <f>IFERROR(salesdata[[#This Row],[S-P4]]/salesdata[[#This Row],[Q-P4]],0)</f>
        <v>7.1300000000000008</v>
      </c>
      <c r="R336" s="3">
        <v>7453</v>
      </c>
      <c r="S336" s="10">
        <v>40207.43</v>
      </c>
      <c r="T336" s="1" t="str">
        <f>"Q"&amp;ROUNDUP(salesdata[[#This Row],[Month No.]]/3,0)</f>
        <v>Q2</v>
      </c>
      <c r="U336" s="1" t="str">
        <f>TEXT(salesdata[[#This Row],[Date]],"dddd")</f>
        <v>Wednesday</v>
      </c>
      <c r="V336" s="12">
        <f>IFERROR(salesdata[[#This Row],[Total Revenue]]/salesdata[[#This Row],[Total Units Sold]],0)</f>
        <v>5.3947980678921237</v>
      </c>
      <c r="W336" s="1" t="str">
        <f>INDEX({"Product1","Product2","Product3","Product4"},MATCH(MAX(salesdata[[#This Row],[S-P1]],salesdata[[#This Row],[S-P2]],salesdata[[#This Row],[S-P3]],salesdata[[#This Row],[S-P4]]),CHOOSE({1,2,3,4},salesdata[[#This Row],[S-P1]],salesdata[[#This Row],[S-P2]],salesdata[[#This Row],[S-P3]],salesdata[[#This Row],[S-P4]]),0))</f>
        <v>Product2</v>
      </c>
      <c r="X336" s="1" t="str">
        <f>IF(salesdata[[#This Row],[Total Revenue]]&gt;=70000,"High",IF(salesdata[[#This Row],[Total Revenue]]&gt;=40000,"Medium","Low"))</f>
        <v>Medium</v>
      </c>
      <c r="Y336" s="1" t="str">
        <f>IFERROR(IF(SUMIF(salesdata[Year],salesdata[[#This Row],[Year]],salesdata[Total Revenue])&gt;SUMIF(salesdata[Year],salesdata[[#This Row],[Year]]-1,salesdata[Total Revenue]),"Growth Year","Decline Year"),"")</f>
        <v>Growth Year</v>
      </c>
    </row>
    <row r="337" spans="1:25" x14ac:dyDescent="0.3">
      <c r="A337" s="1">
        <v>336</v>
      </c>
      <c r="B337" s="2">
        <v>40654</v>
      </c>
      <c r="C337" s="1">
        <v>2011</v>
      </c>
      <c r="D337" s="1" t="s">
        <v>29</v>
      </c>
      <c r="E337" s="1">
        <v>4</v>
      </c>
      <c r="F337" s="3">
        <v>7155</v>
      </c>
      <c r="G337" s="10">
        <v>22681.35</v>
      </c>
      <c r="H337" s="12">
        <f>IFERROR(salesdata[[#This Row],[S-P1]]/salesdata[[#This Row],[Q-P1]],0)</f>
        <v>3.17</v>
      </c>
      <c r="I337" s="3">
        <v>1511</v>
      </c>
      <c r="J337" s="10">
        <v>9579.74</v>
      </c>
      <c r="K337" s="12">
        <f>IFERROR(salesdata[[#This Row],[S-P2]]/salesdata[[#This Row],[Q-P2]],0)</f>
        <v>6.34</v>
      </c>
      <c r="L337" s="3">
        <v>3626</v>
      </c>
      <c r="M337" s="10">
        <v>19652.919999999998</v>
      </c>
      <c r="N337" s="12">
        <f>IFERROR(salesdata[[#This Row],[S-P3]]/salesdata[[#This Row],[Q-P3]],0)</f>
        <v>5.42</v>
      </c>
      <c r="O337" s="3">
        <v>662</v>
      </c>
      <c r="P337" s="10">
        <v>4720.0600000000004</v>
      </c>
      <c r="Q337" s="12">
        <f>IFERROR(salesdata[[#This Row],[S-P4]]/salesdata[[#This Row],[Q-P4]],0)</f>
        <v>7.1300000000000008</v>
      </c>
      <c r="R337" s="3">
        <v>12954</v>
      </c>
      <c r="S337" s="10">
        <v>56634.07</v>
      </c>
      <c r="T337" s="1" t="str">
        <f>"Q"&amp;ROUNDUP(salesdata[[#This Row],[Month No.]]/3,0)</f>
        <v>Q2</v>
      </c>
      <c r="U337" s="1" t="str">
        <f>TEXT(salesdata[[#This Row],[Date]],"dddd")</f>
        <v>Thursday</v>
      </c>
      <c r="V337" s="12">
        <f>IFERROR(salesdata[[#This Row],[Total Revenue]]/salesdata[[#This Row],[Total Units Sold]],0)</f>
        <v>4.3719368534815501</v>
      </c>
      <c r="W337" s="1" t="str">
        <f>INDEX({"Product1","Product2","Product3","Product4"},MATCH(MAX(salesdata[[#This Row],[S-P1]],salesdata[[#This Row],[S-P2]],salesdata[[#This Row],[S-P3]],salesdata[[#This Row],[S-P4]]),CHOOSE({1,2,3,4},salesdata[[#This Row],[S-P1]],salesdata[[#This Row],[S-P2]],salesdata[[#This Row],[S-P3]],salesdata[[#This Row],[S-P4]]),0))</f>
        <v>Product1</v>
      </c>
      <c r="X337" s="1" t="str">
        <f>IF(salesdata[[#This Row],[Total Revenue]]&gt;=70000,"High",IF(salesdata[[#This Row],[Total Revenue]]&gt;=40000,"Medium","Low"))</f>
        <v>Medium</v>
      </c>
      <c r="Y337" s="1" t="str">
        <f>IFERROR(IF(SUMIF(salesdata[Year],salesdata[[#This Row],[Year]],salesdata[Total Revenue])&gt;SUMIF(salesdata[Year],salesdata[[#This Row],[Year]]-1,salesdata[Total Revenue]),"Growth Year","Decline Year"),"")</f>
        <v>Growth Year</v>
      </c>
    </row>
    <row r="338" spans="1:25" x14ac:dyDescent="0.3">
      <c r="A338" s="1">
        <v>337</v>
      </c>
      <c r="B338" s="2">
        <v>40655</v>
      </c>
      <c r="C338" s="1">
        <v>2011</v>
      </c>
      <c r="D338" s="1" t="s">
        <v>29</v>
      </c>
      <c r="E338" s="1">
        <v>4</v>
      </c>
      <c r="F338" s="3">
        <v>1433</v>
      </c>
      <c r="G338" s="10">
        <v>4542.6099999999997</v>
      </c>
      <c r="H338" s="12">
        <f>IFERROR(salesdata[[#This Row],[S-P1]]/salesdata[[#This Row],[Q-P1]],0)</f>
        <v>3.17</v>
      </c>
      <c r="I338" s="3">
        <v>2490</v>
      </c>
      <c r="J338" s="10">
        <v>15786.6</v>
      </c>
      <c r="K338" s="12">
        <f>IFERROR(salesdata[[#This Row],[S-P2]]/salesdata[[#This Row],[Q-P2]],0)</f>
        <v>6.34</v>
      </c>
      <c r="L338" s="3">
        <v>1664</v>
      </c>
      <c r="M338" s="10">
        <v>9018.8799999999992</v>
      </c>
      <c r="N338" s="12">
        <f>IFERROR(salesdata[[#This Row],[S-P3]]/salesdata[[#This Row],[Q-P3]],0)</f>
        <v>5.42</v>
      </c>
      <c r="O338" s="3">
        <v>1475</v>
      </c>
      <c r="P338" s="10">
        <v>10516.75</v>
      </c>
      <c r="Q338" s="12">
        <f>IFERROR(salesdata[[#This Row],[S-P4]]/salesdata[[#This Row],[Q-P4]],0)</f>
        <v>7.13</v>
      </c>
      <c r="R338" s="3">
        <v>7062</v>
      </c>
      <c r="S338" s="10">
        <v>39864.839999999997</v>
      </c>
      <c r="T338" s="1" t="str">
        <f>"Q"&amp;ROUNDUP(salesdata[[#This Row],[Month No.]]/3,0)</f>
        <v>Q2</v>
      </c>
      <c r="U338" s="1" t="str">
        <f>TEXT(salesdata[[#This Row],[Date]],"dddd")</f>
        <v>Friday</v>
      </c>
      <c r="V338" s="12">
        <f>IFERROR(salesdata[[#This Row],[Total Revenue]]/salesdata[[#This Row],[Total Units Sold]],0)</f>
        <v>5.6449787595581986</v>
      </c>
      <c r="W338" s="1" t="str">
        <f>INDEX({"Product1","Product2","Product3","Product4"},MATCH(MAX(salesdata[[#This Row],[S-P1]],salesdata[[#This Row],[S-P2]],salesdata[[#This Row],[S-P3]],salesdata[[#This Row],[S-P4]]),CHOOSE({1,2,3,4},salesdata[[#This Row],[S-P1]],salesdata[[#This Row],[S-P2]],salesdata[[#This Row],[S-P3]],salesdata[[#This Row],[S-P4]]),0))</f>
        <v>Product2</v>
      </c>
      <c r="X338" s="1" t="str">
        <f>IF(salesdata[[#This Row],[Total Revenue]]&gt;=70000,"High",IF(salesdata[[#This Row],[Total Revenue]]&gt;=40000,"Medium","Low"))</f>
        <v>Low</v>
      </c>
      <c r="Y338" s="1" t="str">
        <f>IFERROR(IF(SUMIF(salesdata[Year],salesdata[[#This Row],[Year]],salesdata[Total Revenue])&gt;SUMIF(salesdata[Year],salesdata[[#This Row],[Year]]-1,salesdata[Total Revenue]),"Growth Year","Decline Year"),"")</f>
        <v>Growth Year</v>
      </c>
    </row>
    <row r="339" spans="1:25" x14ac:dyDescent="0.3">
      <c r="A339" s="1">
        <v>338</v>
      </c>
      <c r="B339" s="2">
        <v>40656</v>
      </c>
      <c r="C339" s="1">
        <v>2011</v>
      </c>
      <c r="D339" s="1" t="s">
        <v>29</v>
      </c>
      <c r="E339" s="1">
        <v>4</v>
      </c>
      <c r="F339" s="3">
        <v>697</v>
      </c>
      <c r="G339" s="10">
        <v>2209.4899999999998</v>
      </c>
      <c r="H339" s="12">
        <f>IFERROR(salesdata[[#This Row],[S-P1]]/salesdata[[#This Row],[Q-P1]],0)</f>
        <v>3.1699999999999995</v>
      </c>
      <c r="I339" s="3">
        <v>788</v>
      </c>
      <c r="J339" s="10">
        <v>4995.92</v>
      </c>
      <c r="K339" s="12">
        <f>IFERROR(salesdata[[#This Row],[S-P2]]/salesdata[[#This Row],[Q-P2]],0)</f>
        <v>6.34</v>
      </c>
      <c r="L339" s="3">
        <v>5433</v>
      </c>
      <c r="M339" s="10">
        <v>29446.86</v>
      </c>
      <c r="N339" s="12">
        <f>IFERROR(salesdata[[#This Row],[S-P3]]/salesdata[[#This Row],[Q-P3]],0)</f>
        <v>5.42</v>
      </c>
      <c r="O339" s="3">
        <v>1872</v>
      </c>
      <c r="P339" s="10">
        <v>13347.36</v>
      </c>
      <c r="Q339" s="12">
        <f>IFERROR(salesdata[[#This Row],[S-P4]]/salesdata[[#This Row],[Q-P4]],0)</f>
        <v>7.13</v>
      </c>
      <c r="R339" s="3">
        <v>8790</v>
      </c>
      <c r="S339" s="10">
        <v>49999.63</v>
      </c>
      <c r="T339" s="1" t="str">
        <f>"Q"&amp;ROUNDUP(salesdata[[#This Row],[Month No.]]/3,0)</f>
        <v>Q2</v>
      </c>
      <c r="U339" s="1" t="str">
        <f>TEXT(salesdata[[#This Row],[Date]],"dddd")</f>
        <v>Saturday</v>
      </c>
      <c r="V339" s="12">
        <f>IFERROR(salesdata[[#This Row],[Total Revenue]]/salesdata[[#This Row],[Total Units Sold]],0)</f>
        <v>5.6882400455062569</v>
      </c>
      <c r="W339" s="1" t="str">
        <f>INDEX({"Product1","Product2","Product3","Product4"},MATCH(MAX(salesdata[[#This Row],[S-P1]],salesdata[[#This Row],[S-P2]],salesdata[[#This Row],[S-P3]],salesdata[[#This Row],[S-P4]]),CHOOSE({1,2,3,4},salesdata[[#This Row],[S-P1]],salesdata[[#This Row],[S-P2]],salesdata[[#This Row],[S-P3]],salesdata[[#This Row],[S-P4]]),0))</f>
        <v>Product3</v>
      </c>
      <c r="X339" s="1" t="str">
        <f>IF(salesdata[[#This Row],[Total Revenue]]&gt;=70000,"High",IF(salesdata[[#This Row],[Total Revenue]]&gt;=40000,"Medium","Low"))</f>
        <v>Medium</v>
      </c>
      <c r="Y339" s="1" t="str">
        <f>IFERROR(IF(SUMIF(salesdata[Year],salesdata[[#This Row],[Year]],salesdata[Total Revenue])&gt;SUMIF(salesdata[Year],salesdata[[#This Row],[Year]]-1,salesdata[Total Revenue]),"Growth Year","Decline Year"),"")</f>
        <v>Growth Year</v>
      </c>
    </row>
    <row r="340" spans="1:25" x14ac:dyDescent="0.3">
      <c r="A340" s="1">
        <v>339</v>
      </c>
      <c r="B340" s="2">
        <v>40657</v>
      </c>
      <c r="C340" s="1">
        <v>2011</v>
      </c>
      <c r="D340" s="1" t="s">
        <v>29</v>
      </c>
      <c r="E340" s="1">
        <v>4</v>
      </c>
      <c r="F340" s="3">
        <v>6149</v>
      </c>
      <c r="G340" s="10">
        <v>19492.330000000002</v>
      </c>
      <c r="H340" s="12">
        <f>IFERROR(salesdata[[#This Row],[S-P1]]/salesdata[[#This Row],[Q-P1]],0)</f>
        <v>3.1700000000000004</v>
      </c>
      <c r="I340" s="3">
        <v>2464</v>
      </c>
      <c r="J340" s="10">
        <v>15621.76</v>
      </c>
      <c r="K340" s="12">
        <f>IFERROR(salesdata[[#This Row],[S-P2]]/salesdata[[#This Row],[Q-P2]],0)</f>
        <v>6.34</v>
      </c>
      <c r="L340" s="3">
        <v>2089</v>
      </c>
      <c r="M340" s="10">
        <v>11322.38</v>
      </c>
      <c r="N340" s="12">
        <f>IFERROR(salesdata[[#This Row],[S-P3]]/salesdata[[#This Row],[Q-P3]],0)</f>
        <v>5.42</v>
      </c>
      <c r="O340" s="3">
        <v>689</v>
      </c>
      <c r="P340" s="10">
        <v>4912.57</v>
      </c>
      <c r="Q340" s="12">
        <f>IFERROR(salesdata[[#This Row],[S-P4]]/salesdata[[#This Row],[Q-P4]],0)</f>
        <v>7.13</v>
      </c>
      <c r="R340" s="3">
        <v>11391</v>
      </c>
      <c r="S340" s="10">
        <v>51349.04</v>
      </c>
      <c r="T340" s="1" t="str">
        <f>"Q"&amp;ROUNDUP(salesdata[[#This Row],[Month No.]]/3,0)</f>
        <v>Q2</v>
      </c>
      <c r="U340" s="1" t="str">
        <f>TEXT(salesdata[[#This Row],[Date]],"dddd")</f>
        <v>Sunday</v>
      </c>
      <c r="V340" s="12">
        <f>IFERROR(salesdata[[#This Row],[Total Revenue]]/salesdata[[#This Row],[Total Units Sold]],0)</f>
        <v>4.5078605916951977</v>
      </c>
      <c r="W340" s="1" t="str">
        <f>INDEX({"Product1","Product2","Product3","Product4"},MATCH(MAX(salesdata[[#This Row],[S-P1]],salesdata[[#This Row],[S-P2]],salesdata[[#This Row],[S-P3]],salesdata[[#This Row],[S-P4]]),CHOOSE({1,2,3,4},salesdata[[#This Row],[S-P1]],salesdata[[#This Row],[S-P2]],salesdata[[#This Row],[S-P3]],salesdata[[#This Row],[S-P4]]),0))</f>
        <v>Product1</v>
      </c>
      <c r="X340" s="1" t="str">
        <f>IF(salesdata[[#This Row],[Total Revenue]]&gt;=70000,"High",IF(salesdata[[#This Row],[Total Revenue]]&gt;=40000,"Medium","Low"))</f>
        <v>Medium</v>
      </c>
      <c r="Y340" s="1" t="str">
        <f>IFERROR(IF(SUMIF(salesdata[Year],salesdata[[#This Row],[Year]],salesdata[Total Revenue])&gt;SUMIF(salesdata[Year],salesdata[[#This Row],[Year]]-1,salesdata[Total Revenue]),"Growth Year","Decline Year"),"")</f>
        <v>Growth Year</v>
      </c>
    </row>
    <row r="341" spans="1:25" x14ac:dyDescent="0.3">
      <c r="A341" s="1">
        <v>340</v>
      </c>
      <c r="B341" s="2">
        <v>40658</v>
      </c>
      <c r="C341" s="1">
        <v>2011</v>
      </c>
      <c r="D341" s="1" t="s">
        <v>29</v>
      </c>
      <c r="E341" s="1">
        <v>4</v>
      </c>
      <c r="F341" s="3">
        <v>5382</v>
      </c>
      <c r="G341" s="10">
        <v>17060.939999999999</v>
      </c>
      <c r="H341" s="12">
        <f>IFERROR(salesdata[[#This Row],[S-P1]]/salesdata[[#This Row],[Q-P1]],0)</f>
        <v>3.17</v>
      </c>
      <c r="I341" s="3">
        <v>3474</v>
      </c>
      <c r="J341" s="10">
        <v>22025.16</v>
      </c>
      <c r="K341" s="12">
        <f>IFERROR(salesdata[[#This Row],[S-P2]]/salesdata[[#This Row],[Q-P2]],0)</f>
        <v>6.34</v>
      </c>
      <c r="L341" s="3">
        <v>4141</v>
      </c>
      <c r="M341" s="10">
        <v>22444.22</v>
      </c>
      <c r="N341" s="12">
        <f>IFERROR(salesdata[[#This Row],[S-P3]]/salesdata[[#This Row],[Q-P3]],0)</f>
        <v>5.42</v>
      </c>
      <c r="O341" s="3">
        <v>464</v>
      </c>
      <c r="P341" s="10">
        <v>3308.32</v>
      </c>
      <c r="Q341" s="12">
        <f>IFERROR(salesdata[[#This Row],[S-P4]]/salesdata[[#This Row],[Q-P4]],0)</f>
        <v>7.1300000000000008</v>
      </c>
      <c r="R341" s="3">
        <v>13461</v>
      </c>
      <c r="S341" s="10">
        <v>64838.64</v>
      </c>
      <c r="T341" s="1" t="str">
        <f>"Q"&amp;ROUNDUP(salesdata[[#This Row],[Month No.]]/3,0)</f>
        <v>Q2</v>
      </c>
      <c r="U341" s="1" t="str">
        <f>TEXT(salesdata[[#This Row],[Date]],"dddd")</f>
        <v>Monday</v>
      </c>
      <c r="V341" s="12">
        <f>IFERROR(salesdata[[#This Row],[Total Revenue]]/salesdata[[#This Row],[Total Units Sold]],0)</f>
        <v>4.8167773568085579</v>
      </c>
      <c r="W341" s="1" t="str">
        <f>INDEX({"Product1","Product2","Product3","Product4"},MATCH(MAX(salesdata[[#This Row],[S-P1]],salesdata[[#This Row],[S-P2]],salesdata[[#This Row],[S-P3]],salesdata[[#This Row],[S-P4]]),CHOOSE({1,2,3,4},salesdata[[#This Row],[S-P1]],salesdata[[#This Row],[S-P2]],salesdata[[#This Row],[S-P3]],salesdata[[#This Row],[S-P4]]),0))</f>
        <v>Product3</v>
      </c>
      <c r="X341" s="1" t="str">
        <f>IF(salesdata[[#This Row],[Total Revenue]]&gt;=70000,"High",IF(salesdata[[#This Row],[Total Revenue]]&gt;=40000,"Medium","Low"))</f>
        <v>Medium</v>
      </c>
      <c r="Y341" s="1" t="str">
        <f>IFERROR(IF(SUMIF(salesdata[Year],salesdata[[#This Row],[Year]],salesdata[Total Revenue])&gt;SUMIF(salesdata[Year],salesdata[[#This Row],[Year]]-1,salesdata[Total Revenue]),"Growth Year","Decline Year"),"")</f>
        <v>Growth Year</v>
      </c>
    </row>
    <row r="342" spans="1:25" x14ac:dyDescent="0.3">
      <c r="A342" s="1">
        <v>341</v>
      </c>
      <c r="B342" s="2">
        <v>40659</v>
      </c>
      <c r="C342" s="1">
        <v>2011</v>
      </c>
      <c r="D342" s="1" t="s">
        <v>29</v>
      </c>
      <c r="E342" s="1">
        <v>4</v>
      </c>
      <c r="F342" s="3">
        <v>6956</v>
      </c>
      <c r="G342" s="10">
        <v>22050.52</v>
      </c>
      <c r="H342" s="12">
        <f>IFERROR(salesdata[[#This Row],[S-P1]]/salesdata[[#This Row],[Q-P1]],0)</f>
        <v>3.17</v>
      </c>
      <c r="I342" s="3">
        <v>1828</v>
      </c>
      <c r="J342" s="10">
        <v>11589.52</v>
      </c>
      <c r="K342" s="12">
        <f>IFERROR(salesdata[[#This Row],[S-P2]]/salesdata[[#This Row],[Q-P2]],0)</f>
        <v>6.34</v>
      </c>
      <c r="L342" s="3">
        <v>3164</v>
      </c>
      <c r="M342" s="10">
        <v>17148.88</v>
      </c>
      <c r="N342" s="12">
        <f>IFERROR(salesdata[[#This Row],[S-P3]]/salesdata[[#This Row],[Q-P3]],0)</f>
        <v>5.42</v>
      </c>
      <c r="O342" s="3">
        <v>1630</v>
      </c>
      <c r="P342" s="10">
        <v>11621.9</v>
      </c>
      <c r="Q342" s="12">
        <f>IFERROR(salesdata[[#This Row],[S-P4]]/salesdata[[#This Row],[Q-P4]],0)</f>
        <v>7.13</v>
      </c>
      <c r="R342" s="3">
        <v>13578</v>
      </c>
      <c r="S342" s="10">
        <v>62410.82</v>
      </c>
      <c r="T342" s="1" t="str">
        <f>"Q"&amp;ROUNDUP(salesdata[[#This Row],[Month No.]]/3,0)</f>
        <v>Q2</v>
      </c>
      <c r="U342" s="1" t="str">
        <f>TEXT(salesdata[[#This Row],[Date]],"dddd")</f>
        <v>Tuesday</v>
      </c>
      <c r="V342" s="12">
        <f>IFERROR(salesdata[[#This Row],[Total Revenue]]/salesdata[[#This Row],[Total Units Sold]],0)</f>
        <v>4.5964663426130503</v>
      </c>
      <c r="W342" s="1" t="str">
        <f>INDEX({"Product1","Product2","Product3","Product4"},MATCH(MAX(salesdata[[#This Row],[S-P1]],salesdata[[#This Row],[S-P2]],salesdata[[#This Row],[S-P3]],salesdata[[#This Row],[S-P4]]),CHOOSE({1,2,3,4},salesdata[[#This Row],[S-P1]],salesdata[[#This Row],[S-P2]],salesdata[[#This Row],[S-P3]],salesdata[[#This Row],[S-P4]]),0))</f>
        <v>Product1</v>
      </c>
      <c r="X342" s="1" t="str">
        <f>IF(salesdata[[#This Row],[Total Revenue]]&gt;=70000,"High",IF(salesdata[[#This Row],[Total Revenue]]&gt;=40000,"Medium","Low"))</f>
        <v>Medium</v>
      </c>
      <c r="Y342" s="1" t="str">
        <f>IFERROR(IF(SUMIF(salesdata[Year],salesdata[[#This Row],[Year]],salesdata[Total Revenue])&gt;SUMIF(salesdata[Year],salesdata[[#This Row],[Year]]-1,salesdata[Total Revenue]),"Growth Year","Decline Year"),"")</f>
        <v>Growth Year</v>
      </c>
    </row>
    <row r="343" spans="1:25" x14ac:dyDescent="0.3">
      <c r="A343" s="1">
        <v>342</v>
      </c>
      <c r="B343" s="2">
        <v>40660</v>
      </c>
      <c r="C343" s="1">
        <v>2011</v>
      </c>
      <c r="D343" s="1" t="s">
        <v>29</v>
      </c>
      <c r="E343" s="1">
        <v>4</v>
      </c>
      <c r="F343" s="3">
        <v>4706</v>
      </c>
      <c r="G343" s="10">
        <v>14918.02</v>
      </c>
      <c r="H343" s="12">
        <f>IFERROR(salesdata[[#This Row],[S-P1]]/salesdata[[#This Row],[Q-P1]],0)</f>
        <v>3.17</v>
      </c>
      <c r="I343" s="3">
        <v>2361</v>
      </c>
      <c r="J343" s="10">
        <v>14968.74</v>
      </c>
      <c r="K343" s="12">
        <f>IFERROR(salesdata[[#This Row],[S-P2]]/salesdata[[#This Row],[Q-P2]],0)</f>
        <v>6.34</v>
      </c>
      <c r="L343" s="3">
        <v>1328</v>
      </c>
      <c r="M343" s="10">
        <v>7197.76</v>
      </c>
      <c r="N343" s="12">
        <f>IFERROR(salesdata[[#This Row],[S-P3]]/salesdata[[#This Row],[Q-P3]],0)</f>
        <v>5.42</v>
      </c>
      <c r="O343" s="3">
        <v>1837</v>
      </c>
      <c r="P343" s="10">
        <v>13097.81</v>
      </c>
      <c r="Q343" s="12">
        <f>IFERROR(salesdata[[#This Row],[S-P4]]/salesdata[[#This Row],[Q-P4]],0)</f>
        <v>7.13</v>
      </c>
      <c r="R343" s="3">
        <v>10232</v>
      </c>
      <c r="S343" s="10">
        <v>50182.33</v>
      </c>
      <c r="T343" s="1" t="str">
        <f>"Q"&amp;ROUNDUP(salesdata[[#This Row],[Month No.]]/3,0)</f>
        <v>Q2</v>
      </c>
      <c r="U343" s="1" t="str">
        <f>TEXT(salesdata[[#This Row],[Date]],"dddd")</f>
        <v>Wednesday</v>
      </c>
      <c r="V343" s="12">
        <f>IFERROR(salesdata[[#This Row],[Total Revenue]]/salesdata[[#This Row],[Total Units Sold]],0)</f>
        <v>4.9044497654417514</v>
      </c>
      <c r="W343" s="1" t="str">
        <f>INDEX({"Product1","Product2","Product3","Product4"},MATCH(MAX(salesdata[[#This Row],[S-P1]],salesdata[[#This Row],[S-P2]],salesdata[[#This Row],[S-P3]],salesdata[[#This Row],[S-P4]]),CHOOSE({1,2,3,4},salesdata[[#This Row],[S-P1]],salesdata[[#This Row],[S-P2]],salesdata[[#This Row],[S-P3]],salesdata[[#This Row],[S-P4]]),0))</f>
        <v>Product2</v>
      </c>
      <c r="X343" s="1" t="str">
        <f>IF(salesdata[[#This Row],[Total Revenue]]&gt;=70000,"High",IF(salesdata[[#This Row],[Total Revenue]]&gt;=40000,"Medium","Low"))</f>
        <v>Medium</v>
      </c>
      <c r="Y343" s="1" t="str">
        <f>IFERROR(IF(SUMIF(salesdata[Year],salesdata[[#This Row],[Year]],salesdata[Total Revenue])&gt;SUMIF(salesdata[Year],salesdata[[#This Row],[Year]]-1,salesdata[Total Revenue]),"Growth Year","Decline Year"),"")</f>
        <v>Growth Year</v>
      </c>
    </row>
    <row r="344" spans="1:25" x14ac:dyDescent="0.3">
      <c r="A344" s="1">
        <v>343</v>
      </c>
      <c r="B344" s="2">
        <v>40661</v>
      </c>
      <c r="C344" s="1">
        <v>2011</v>
      </c>
      <c r="D344" s="1" t="s">
        <v>29</v>
      </c>
      <c r="E344" s="1">
        <v>4</v>
      </c>
      <c r="F344" s="3">
        <v>6323</v>
      </c>
      <c r="G344" s="10">
        <v>20043.91</v>
      </c>
      <c r="H344" s="12">
        <f>IFERROR(salesdata[[#This Row],[S-P1]]/salesdata[[#This Row],[Q-P1]],0)</f>
        <v>3.17</v>
      </c>
      <c r="I344" s="3">
        <v>287</v>
      </c>
      <c r="J344" s="10">
        <v>1819.58</v>
      </c>
      <c r="K344" s="12">
        <f>IFERROR(salesdata[[#This Row],[S-P2]]/salesdata[[#This Row],[Q-P2]],0)</f>
        <v>6.34</v>
      </c>
      <c r="L344" s="3">
        <v>2077</v>
      </c>
      <c r="M344" s="10">
        <v>11257.34</v>
      </c>
      <c r="N344" s="12">
        <f>IFERROR(salesdata[[#This Row],[S-P3]]/salesdata[[#This Row],[Q-P3]],0)</f>
        <v>5.42</v>
      </c>
      <c r="O344" s="3">
        <v>1959</v>
      </c>
      <c r="P344" s="10">
        <v>13967.67</v>
      </c>
      <c r="Q344" s="12">
        <f>IFERROR(salesdata[[#This Row],[S-P4]]/salesdata[[#This Row],[Q-P4]],0)</f>
        <v>7.13</v>
      </c>
      <c r="R344" s="3">
        <v>10646</v>
      </c>
      <c r="S344" s="10">
        <v>47088.5</v>
      </c>
      <c r="T344" s="1" t="str">
        <f>"Q"&amp;ROUNDUP(salesdata[[#This Row],[Month No.]]/3,0)</f>
        <v>Q2</v>
      </c>
      <c r="U344" s="1" t="str">
        <f>TEXT(salesdata[[#This Row],[Date]],"dddd")</f>
        <v>Thursday</v>
      </c>
      <c r="V344" s="12">
        <f>IFERROR(salesdata[[#This Row],[Total Revenue]]/salesdata[[#This Row],[Total Units Sold]],0)</f>
        <v>4.4231166635356001</v>
      </c>
      <c r="W344" s="1" t="str">
        <f>INDEX({"Product1","Product2","Product3","Product4"},MATCH(MAX(salesdata[[#This Row],[S-P1]],salesdata[[#This Row],[S-P2]],salesdata[[#This Row],[S-P3]],salesdata[[#This Row],[S-P4]]),CHOOSE({1,2,3,4},salesdata[[#This Row],[S-P1]],salesdata[[#This Row],[S-P2]],salesdata[[#This Row],[S-P3]],salesdata[[#This Row],[S-P4]]),0))</f>
        <v>Product1</v>
      </c>
      <c r="X344" s="1" t="str">
        <f>IF(salesdata[[#This Row],[Total Revenue]]&gt;=70000,"High",IF(salesdata[[#This Row],[Total Revenue]]&gt;=40000,"Medium","Low"))</f>
        <v>Medium</v>
      </c>
      <c r="Y344" s="1" t="str">
        <f>IFERROR(IF(SUMIF(salesdata[Year],salesdata[[#This Row],[Year]],salesdata[Total Revenue])&gt;SUMIF(salesdata[Year],salesdata[[#This Row],[Year]]-1,salesdata[Total Revenue]),"Growth Year","Decline Year"),"")</f>
        <v>Growth Year</v>
      </c>
    </row>
    <row r="345" spans="1:25" x14ac:dyDescent="0.3">
      <c r="A345" s="1">
        <v>344</v>
      </c>
      <c r="B345" s="2">
        <v>40662</v>
      </c>
      <c r="C345" s="1">
        <v>2011</v>
      </c>
      <c r="D345" s="1" t="s">
        <v>29</v>
      </c>
      <c r="E345" s="1">
        <v>4</v>
      </c>
      <c r="F345" s="3">
        <v>7336</v>
      </c>
      <c r="G345" s="10">
        <v>23255.119999999999</v>
      </c>
      <c r="H345" s="12">
        <f>IFERROR(salesdata[[#This Row],[S-P1]]/salesdata[[#This Row],[Q-P1]],0)</f>
        <v>3.17</v>
      </c>
      <c r="I345" s="3">
        <v>3888</v>
      </c>
      <c r="J345" s="10">
        <v>24649.919999999998</v>
      </c>
      <c r="K345" s="12">
        <f>IFERROR(salesdata[[#This Row],[S-P2]]/salesdata[[#This Row],[Q-P2]],0)</f>
        <v>6.34</v>
      </c>
      <c r="L345" s="3">
        <v>5703</v>
      </c>
      <c r="M345" s="10">
        <v>30910.26</v>
      </c>
      <c r="N345" s="12">
        <f>IFERROR(salesdata[[#This Row],[S-P3]]/salesdata[[#This Row],[Q-P3]],0)</f>
        <v>5.42</v>
      </c>
      <c r="O345" s="3">
        <v>847</v>
      </c>
      <c r="P345" s="10">
        <v>6039.11</v>
      </c>
      <c r="Q345" s="12">
        <f>IFERROR(salesdata[[#This Row],[S-P4]]/salesdata[[#This Row],[Q-P4]],0)</f>
        <v>7.13</v>
      </c>
      <c r="R345" s="3">
        <v>17774</v>
      </c>
      <c r="S345" s="10">
        <v>84854.41</v>
      </c>
      <c r="T345" s="1" t="str">
        <f>"Q"&amp;ROUNDUP(salesdata[[#This Row],[Month No.]]/3,0)</f>
        <v>Q2</v>
      </c>
      <c r="U345" s="1" t="str">
        <f>TEXT(salesdata[[#This Row],[Date]],"dddd")</f>
        <v>Friday</v>
      </c>
      <c r="V345" s="12">
        <f>IFERROR(salesdata[[#This Row],[Total Revenue]]/salesdata[[#This Row],[Total Units Sold]],0)</f>
        <v>4.7740750534488585</v>
      </c>
      <c r="W345" s="1" t="str">
        <f>INDEX({"Product1","Product2","Product3","Product4"},MATCH(MAX(salesdata[[#This Row],[S-P1]],salesdata[[#This Row],[S-P2]],salesdata[[#This Row],[S-P3]],salesdata[[#This Row],[S-P4]]),CHOOSE({1,2,3,4},salesdata[[#This Row],[S-P1]],salesdata[[#This Row],[S-P2]],salesdata[[#This Row],[S-P3]],salesdata[[#This Row],[S-P4]]),0))</f>
        <v>Product3</v>
      </c>
      <c r="X345" s="1" t="str">
        <f>IF(salesdata[[#This Row],[Total Revenue]]&gt;=70000,"High",IF(salesdata[[#This Row],[Total Revenue]]&gt;=40000,"Medium","Low"))</f>
        <v>High</v>
      </c>
      <c r="Y345" s="1" t="str">
        <f>IFERROR(IF(SUMIF(salesdata[Year],salesdata[[#This Row],[Year]],salesdata[Total Revenue])&gt;SUMIF(salesdata[Year],salesdata[[#This Row],[Year]]-1,salesdata[Total Revenue]),"Growth Year","Decline Year"),"")</f>
        <v>Growth Year</v>
      </c>
    </row>
    <row r="346" spans="1:25" x14ac:dyDescent="0.3">
      <c r="A346" s="1">
        <v>345</v>
      </c>
      <c r="B346" s="2">
        <v>40663</v>
      </c>
      <c r="C346" s="1">
        <v>2011</v>
      </c>
      <c r="D346" s="1" t="s">
        <v>29</v>
      </c>
      <c r="E346" s="1">
        <v>4</v>
      </c>
      <c r="F346" s="3">
        <v>1214</v>
      </c>
      <c r="G346" s="10">
        <v>3848.38</v>
      </c>
      <c r="H346" s="12">
        <f>IFERROR(salesdata[[#This Row],[S-P1]]/salesdata[[#This Row],[Q-P1]],0)</f>
        <v>3.17</v>
      </c>
      <c r="I346" s="3">
        <v>2287</v>
      </c>
      <c r="J346" s="10">
        <v>14499.58</v>
      </c>
      <c r="K346" s="12">
        <f>IFERROR(salesdata[[#This Row],[S-P2]]/salesdata[[#This Row],[Q-P2]],0)</f>
        <v>6.34</v>
      </c>
      <c r="L346" s="3">
        <v>684</v>
      </c>
      <c r="M346" s="10">
        <v>3707.28</v>
      </c>
      <c r="N346" s="12">
        <f>IFERROR(salesdata[[#This Row],[S-P3]]/salesdata[[#This Row],[Q-P3]],0)</f>
        <v>5.42</v>
      </c>
      <c r="O346" s="3">
        <v>1611</v>
      </c>
      <c r="P346" s="10">
        <v>11486.43</v>
      </c>
      <c r="Q346" s="12">
        <f>IFERROR(salesdata[[#This Row],[S-P4]]/salesdata[[#This Row],[Q-P4]],0)</f>
        <v>7.13</v>
      </c>
      <c r="R346" s="3">
        <v>5796</v>
      </c>
      <c r="S346" s="10">
        <v>33541.67</v>
      </c>
      <c r="T346" s="1" t="str">
        <f>"Q"&amp;ROUNDUP(salesdata[[#This Row],[Month No.]]/3,0)</f>
        <v>Q2</v>
      </c>
      <c r="U346" s="1" t="str">
        <f>TEXT(salesdata[[#This Row],[Date]],"dddd")</f>
        <v>Saturday</v>
      </c>
      <c r="V346" s="12">
        <f>IFERROR(salesdata[[#This Row],[Total Revenue]]/salesdata[[#This Row],[Total Units Sold]],0)</f>
        <v>5.7870376121463076</v>
      </c>
      <c r="W346" s="1" t="str">
        <f>INDEX({"Product1","Product2","Product3","Product4"},MATCH(MAX(salesdata[[#This Row],[S-P1]],salesdata[[#This Row],[S-P2]],salesdata[[#This Row],[S-P3]],salesdata[[#This Row],[S-P4]]),CHOOSE({1,2,3,4},salesdata[[#This Row],[S-P1]],salesdata[[#This Row],[S-P2]],salesdata[[#This Row],[S-P3]],salesdata[[#This Row],[S-P4]]),0))</f>
        <v>Product2</v>
      </c>
      <c r="X346" s="1" t="str">
        <f>IF(salesdata[[#This Row],[Total Revenue]]&gt;=70000,"High",IF(salesdata[[#This Row],[Total Revenue]]&gt;=40000,"Medium","Low"))</f>
        <v>Low</v>
      </c>
      <c r="Y346" s="1" t="str">
        <f>IFERROR(IF(SUMIF(salesdata[Year],salesdata[[#This Row],[Year]],salesdata[Total Revenue])&gt;SUMIF(salesdata[Year],salesdata[[#This Row],[Year]]-1,salesdata[Total Revenue]),"Growth Year","Decline Year"),"")</f>
        <v>Growth Year</v>
      </c>
    </row>
    <row r="347" spans="1:25" x14ac:dyDescent="0.3">
      <c r="A347" s="1">
        <v>346</v>
      </c>
      <c r="B347" s="2">
        <v>40664</v>
      </c>
      <c r="C347" s="1">
        <v>2011</v>
      </c>
      <c r="D347" s="1" t="s">
        <v>30</v>
      </c>
      <c r="E347" s="1">
        <v>5</v>
      </c>
      <c r="F347" s="3">
        <v>4192</v>
      </c>
      <c r="G347" s="10">
        <v>13288.64</v>
      </c>
      <c r="H347" s="12">
        <f>IFERROR(salesdata[[#This Row],[S-P1]]/salesdata[[#This Row],[Q-P1]],0)</f>
        <v>3.17</v>
      </c>
      <c r="I347" s="3">
        <v>3280</v>
      </c>
      <c r="J347" s="10">
        <v>20795.2</v>
      </c>
      <c r="K347" s="12">
        <f>IFERROR(salesdata[[#This Row],[S-P2]]/salesdata[[#This Row],[Q-P2]],0)</f>
        <v>6.34</v>
      </c>
      <c r="L347" s="3">
        <v>5368</v>
      </c>
      <c r="M347" s="10">
        <v>29094.560000000001</v>
      </c>
      <c r="N347" s="12">
        <f>IFERROR(salesdata[[#This Row],[S-P3]]/salesdata[[#This Row],[Q-P3]],0)</f>
        <v>5.42</v>
      </c>
      <c r="O347" s="3">
        <v>1142</v>
      </c>
      <c r="P347" s="10">
        <v>8142.46</v>
      </c>
      <c r="Q347" s="12">
        <f>IFERROR(salesdata[[#This Row],[S-P4]]/salesdata[[#This Row],[Q-P4]],0)</f>
        <v>7.13</v>
      </c>
      <c r="R347" s="3">
        <v>13982</v>
      </c>
      <c r="S347" s="10">
        <v>71320.86</v>
      </c>
      <c r="T347" s="1" t="str">
        <f>"Q"&amp;ROUNDUP(salesdata[[#This Row],[Month No.]]/3,0)</f>
        <v>Q2</v>
      </c>
      <c r="U347" s="1" t="str">
        <f>TEXT(salesdata[[#This Row],[Date]],"dddd")</f>
        <v>Sunday</v>
      </c>
      <c r="V347" s="12">
        <f>IFERROR(salesdata[[#This Row],[Total Revenue]]/salesdata[[#This Row],[Total Units Sold]],0)</f>
        <v>5.1009054498641113</v>
      </c>
      <c r="W347" s="1" t="str">
        <f>INDEX({"Product1","Product2","Product3","Product4"},MATCH(MAX(salesdata[[#This Row],[S-P1]],salesdata[[#This Row],[S-P2]],salesdata[[#This Row],[S-P3]],salesdata[[#This Row],[S-P4]]),CHOOSE({1,2,3,4},salesdata[[#This Row],[S-P1]],salesdata[[#This Row],[S-P2]],salesdata[[#This Row],[S-P3]],salesdata[[#This Row],[S-P4]]),0))</f>
        <v>Product3</v>
      </c>
      <c r="X347" s="1" t="str">
        <f>IF(salesdata[[#This Row],[Total Revenue]]&gt;=70000,"High",IF(salesdata[[#This Row],[Total Revenue]]&gt;=40000,"Medium","Low"))</f>
        <v>High</v>
      </c>
      <c r="Y347" s="1" t="str">
        <f>IFERROR(IF(SUMIF(salesdata[Year],salesdata[[#This Row],[Year]],salesdata[Total Revenue])&gt;SUMIF(salesdata[Year],salesdata[[#This Row],[Year]]-1,salesdata[Total Revenue]),"Growth Year","Decline Year"),"")</f>
        <v>Growth Year</v>
      </c>
    </row>
    <row r="348" spans="1:25" x14ac:dyDescent="0.3">
      <c r="A348" s="1">
        <v>347</v>
      </c>
      <c r="B348" s="2">
        <v>40665</v>
      </c>
      <c r="C348" s="1">
        <v>2011</v>
      </c>
      <c r="D348" s="1" t="s">
        <v>30</v>
      </c>
      <c r="E348" s="1">
        <v>5</v>
      </c>
      <c r="F348" s="3">
        <v>6271</v>
      </c>
      <c r="G348" s="10">
        <v>19879.07</v>
      </c>
      <c r="H348" s="12">
        <f>IFERROR(salesdata[[#This Row],[S-P1]]/salesdata[[#This Row],[Q-P1]],0)</f>
        <v>3.17</v>
      </c>
      <c r="I348" s="3">
        <v>3108</v>
      </c>
      <c r="J348" s="10">
        <v>19704.72</v>
      </c>
      <c r="K348" s="12">
        <f>IFERROR(salesdata[[#This Row],[S-P2]]/salesdata[[#This Row],[Q-P2]],0)</f>
        <v>6.3400000000000007</v>
      </c>
      <c r="L348" s="3">
        <v>5218</v>
      </c>
      <c r="M348" s="10">
        <v>28281.56</v>
      </c>
      <c r="N348" s="12">
        <f>IFERROR(salesdata[[#This Row],[S-P3]]/salesdata[[#This Row],[Q-P3]],0)</f>
        <v>5.42</v>
      </c>
      <c r="O348" s="3">
        <v>335</v>
      </c>
      <c r="P348" s="10">
        <v>2388.5500000000002</v>
      </c>
      <c r="Q348" s="12">
        <f>IFERROR(salesdata[[#This Row],[S-P4]]/salesdata[[#This Row],[Q-P4]],0)</f>
        <v>7.1300000000000008</v>
      </c>
      <c r="R348" s="3">
        <v>14932</v>
      </c>
      <c r="S348" s="10">
        <v>70253.899999999994</v>
      </c>
      <c r="T348" s="1" t="str">
        <f>"Q"&amp;ROUNDUP(salesdata[[#This Row],[Month No.]]/3,0)</f>
        <v>Q2</v>
      </c>
      <c r="U348" s="1" t="str">
        <f>TEXT(salesdata[[#This Row],[Date]],"dddd")</f>
        <v>Monday</v>
      </c>
      <c r="V348" s="12">
        <f>IFERROR(salesdata[[#This Row],[Total Revenue]]/salesdata[[#This Row],[Total Units Sold]],0)</f>
        <v>4.7049223144923653</v>
      </c>
      <c r="W348" s="1" t="str">
        <f>INDEX({"Product1","Product2","Product3","Product4"},MATCH(MAX(salesdata[[#This Row],[S-P1]],salesdata[[#This Row],[S-P2]],salesdata[[#This Row],[S-P3]],salesdata[[#This Row],[S-P4]]),CHOOSE({1,2,3,4},salesdata[[#This Row],[S-P1]],salesdata[[#This Row],[S-P2]],salesdata[[#This Row],[S-P3]],salesdata[[#This Row],[S-P4]]),0))</f>
        <v>Product3</v>
      </c>
      <c r="X348" s="1" t="str">
        <f>IF(salesdata[[#This Row],[Total Revenue]]&gt;=70000,"High",IF(salesdata[[#This Row],[Total Revenue]]&gt;=40000,"Medium","Low"))</f>
        <v>High</v>
      </c>
      <c r="Y348" s="1" t="str">
        <f>IFERROR(IF(SUMIF(salesdata[Year],salesdata[[#This Row],[Year]],salesdata[Total Revenue])&gt;SUMIF(salesdata[Year],salesdata[[#This Row],[Year]]-1,salesdata[Total Revenue]),"Growth Year","Decline Year"),"")</f>
        <v>Growth Year</v>
      </c>
    </row>
    <row r="349" spans="1:25" x14ac:dyDescent="0.3">
      <c r="A349" s="1">
        <v>348</v>
      </c>
      <c r="B349" s="2">
        <v>40666</v>
      </c>
      <c r="C349" s="1">
        <v>2011</v>
      </c>
      <c r="D349" s="1" t="s">
        <v>30</v>
      </c>
      <c r="E349" s="1">
        <v>5</v>
      </c>
      <c r="F349" s="3">
        <v>5365</v>
      </c>
      <c r="G349" s="10">
        <v>17007.05</v>
      </c>
      <c r="H349" s="12">
        <f>IFERROR(salesdata[[#This Row],[S-P1]]/salesdata[[#This Row],[Q-P1]],0)</f>
        <v>3.17</v>
      </c>
      <c r="I349" s="3">
        <v>478</v>
      </c>
      <c r="J349" s="10">
        <v>3030.52</v>
      </c>
      <c r="K349" s="12">
        <f>IFERROR(salesdata[[#This Row],[S-P2]]/salesdata[[#This Row],[Q-P2]],0)</f>
        <v>6.34</v>
      </c>
      <c r="L349" s="3">
        <v>5777</v>
      </c>
      <c r="M349" s="10">
        <v>31311.34</v>
      </c>
      <c r="N349" s="12">
        <f>IFERROR(salesdata[[#This Row],[S-P3]]/salesdata[[#This Row],[Q-P3]],0)</f>
        <v>5.42</v>
      </c>
      <c r="O349" s="3">
        <v>253</v>
      </c>
      <c r="P349" s="10">
        <v>1803.89</v>
      </c>
      <c r="Q349" s="12">
        <f>IFERROR(salesdata[[#This Row],[S-P4]]/salesdata[[#This Row],[Q-P4]],0)</f>
        <v>7.1300000000000008</v>
      </c>
      <c r="R349" s="3">
        <v>11873</v>
      </c>
      <c r="S349" s="10">
        <v>53152.800000000003</v>
      </c>
      <c r="T349" s="1" t="str">
        <f>"Q"&amp;ROUNDUP(salesdata[[#This Row],[Month No.]]/3,0)</f>
        <v>Q2</v>
      </c>
      <c r="U349" s="1" t="str">
        <f>TEXT(salesdata[[#This Row],[Date]],"dddd")</f>
        <v>Tuesday</v>
      </c>
      <c r="V349" s="12">
        <f>IFERROR(salesdata[[#This Row],[Total Revenue]]/salesdata[[#This Row],[Total Units Sold]],0)</f>
        <v>4.4767792470310788</v>
      </c>
      <c r="W349" s="1" t="str">
        <f>INDEX({"Product1","Product2","Product3","Product4"},MATCH(MAX(salesdata[[#This Row],[S-P1]],salesdata[[#This Row],[S-P2]],salesdata[[#This Row],[S-P3]],salesdata[[#This Row],[S-P4]]),CHOOSE({1,2,3,4},salesdata[[#This Row],[S-P1]],salesdata[[#This Row],[S-P2]],salesdata[[#This Row],[S-P3]],salesdata[[#This Row],[S-P4]]),0))</f>
        <v>Product3</v>
      </c>
      <c r="X349" s="1" t="str">
        <f>IF(salesdata[[#This Row],[Total Revenue]]&gt;=70000,"High",IF(salesdata[[#This Row],[Total Revenue]]&gt;=40000,"Medium","Low"))</f>
        <v>Medium</v>
      </c>
      <c r="Y349" s="1" t="str">
        <f>IFERROR(IF(SUMIF(salesdata[Year],salesdata[[#This Row],[Year]],salesdata[Total Revenue])&gt;SUMIF(salesdata[Year],salesdata[[#This Row],[Year]]-1,salesdata[Total Revenue]),"Growth Year","Decline Year"),"")</f>
        <v>Growth Year</v>
      </c>
    </row>
    <row r="350" spans="1:25" x14ac:dyDescent="0.3">
      <c r="A350" s="1">
        <v>349</v>
      </c>
      <c r="B350" s="2">
        <v>40667</v>
      </c>
      <c r="C350" s="1">
        <v>2011</v>
      </c>
      <c r="D350" s="1" t="s">
        <v>30</v>
      </c>
      <c r="E350" s="1">
        <v>5</v>
      </c>
      <c r="F350" s="3">
        <v>7103</v>
      </c>
      <c r="G350" s="10">
        <v>22516.51</v>
      </c>
      <c r="H350" s="12">
        <f>IFERROR(salesdata[[#This Row],[S-P1]]/salesdata[[#This Row],[Q-P1]],0)</f>
        <v>3.17</v>
      </c>
      <c r="I350" s="3">
        <v>2609</v>
      </c>
      <c r="J350" s="10">
        <v>16541.060000000001</v>
      </c>
      <c r="K350" s="12">
        <f>IFERROR(salesdata[[#This Row],[S-P2]]/salesdata[[#This Row],[Q-P2]],0)</f>
        <v>6.3400000000000007</v>
      </c>
      <c r="L350" s="3">
        <v>2302</v>
      </c>
      <c r="M350" s="10">
        <v>12476.84</v>
      </c>
      <c r="N350" s="12">
        <f>IFERROR(salesdata[[#This Row],[S-P3]]/salesdata[[#This Row],[Q-P3]],0)</f>
        <v>5.42</v>
      </c>
      <c r="O350" s="3">
        <v>551</v>
      </c>
      <c r="P350" s="10">
        <v>3928.63</v>
      </c>
      <c r="Q350" s="12">
        <f>IFERROR(salesdata[[#This Row],[S-P4]]/salesdata[[#This Row],[Q-P4]],0)</f>
        <v>7.13</v>
      </c>
      <c r="R350" s="3">
        <v>12565</v>
      </c>
      <c r="S350" s="10">
        <v>55463.040000000001</v>
      </c>
      <c r="T350" s="1" t="str">
        <f>"Q"&amp;ROUNDUP(salesdata[[#This Row],[Month No.]]/3,0)</f>
        <v>Q2</v>
      </c>
      <c r="U350" s="1" t="str">
        <f>TEXT(salesdata[[#This Row],[Date]],"dddd")</f>
        <v>Wednesday</v>
      </c>
      <c r="V350" s="12">
        <f>IFERROR(salesdata[[#This Row],[Total Revenue]]/salesdata[[#This Row],[Total Units Sold]],0)</f>
        <v>4.4140899323517706</v>
      </c>
      <c r="W350" s="1" t="str">
        <f>INDEX({"Product1","Product2","Product3","Product4"},MATCH(MAX(salesdata[[#This Row],[S-P1]],salesdata[[#This Row],[S-P2]],salesdata[[#This Row],[S-P3]],salesdata[[#This Row],[S-P4]]),CHOOSE({1,2,3,4},salesdata[[#This Row],[S-P1]],salesdata[[#This Row],[S-P2]],salesdata[[#This Row],[S-P3]],salesdata[[#This Row],[S-P4]]),0))</f>
        <v>Product1</v>
      </c>
      <c r="X350" s="1" t="str">
        <f>IF(salesdata[[#This Row],[Total Revenue]]&gt;=70000,"High",IF(salesdata[[#This Row],[Total Revenue]]&gt;=40000,"Medium","Low"))</f>
        <v>Medium</v>
      </c>
      <c r="Y350" s="1" t="str">
        <f>IFERROR(IF(SUMIF(salesdata[Year],salesdata[[#This Row],[Year]],salesdata[Total Revenue])&gt;SUMIF(salesdata[Year],salesdata[[#This Row],[Year]]-1,salesdata[Total Revenue]),"Growth Year","Decline Year"),"")</f>
        <v>Growth Year</v>
      </c>
    </row>
    <row r="351" spans="1:25" x14ac:dyDescent="0.3">
      <c r="A351" s="1">
        <v>350</v>
      </c>
      <c r="B351" s="2">
        <v>40668</v>
      </c>
      <c r="C351" s="1">
        <v>2011</v>
      </c>
      <c r="D351" s="1" t="s">
        <v>30</v>
      </c>
      <c r="E351" s="1">
        <v>5</v>
      </c>
      <c r="F351" s="3">
        <v>7786</v>
      </c>
      <c r="G351" s="10">
        <v>24681.62</v>
      </c>
      <c r="H351" s="12">
        <f>IFERROR(salesdata[[#This Row],[S-P1]]/salesdata[[#This Row],[Q-P1]],0)</f>
        <v>3.17</v>
      </c>
      <c r="I351" s="3">
        <v>2542</v>
      </c>
      <c r="J351" s="10">
        <v>16116.28</v>
      </c>
      <c r="K351" s="12">
        <f>IFERROR(salesdata[[#This Row],[S-P2]]/salesdata[[#This Row],[Q-P2]],0)</f>
        <v>6.34</v>
      </c>
      <c r="L351" s="3">
        <v>5509</v>
      </c>
      <c r="M351" s="10">
        <v>29858.78</v>
      </c>
      <c r="N351" s="12">
        <f>IFERROR(salesdata[[#This Row],[S-P3]]/salesdata[[#This Row],[Q-P3]],0)</f>
        <v>5.42</v>
      </c>
      <c r="O351" s="3">
        <v>1384</v>
      </c>
      <c r="P351" s="10">
        <v>9867.92</v>
      </c>
      <c r="Q351" s="12">
        <f>IFERROR(salesdata[[#This Row],[S-P4]]/salesdata[[#This Row],[Q-P4]],0)</f>
        <v>7.13</v>
      </c>
      <c r="R351" s="3">
        <v>17221</v>
      </c>
      <c r="S351" s="10">
        <v>80524.600000000006</v>
      </c>
      <c r="T351" s="1" t="str">
        <f>"Q"&amp;ROUNDUP(salesdata[[#This Row],[Month No.]]/3,0)</f>
        <v>Q2</v>
      </c>
      <c r="U351" s="1" t="str">
        <f>TEXT(salesdata[[#This Row],[Date]],"dddd")</f>
        <v>Thursday</v>
      </c>
      <c r="V351" s="12">
        <f>IFERROR(salesdata[[#This Row],[Total Revenue]]/salesdata[[#This Row],[Total Units Sold]],0)</f>
        <v>4.6759537773648452</v>
      </c>
      <c r="W351" s="1" t="str">
        <f>INDEX({"Product1","Product2","Product3","Product4"},MATCH(MAX(salesdata[[#This Row],[S-P1]],salesdata[[#This Row],[S-P2]],salesdata[[#This Row],[S-P3]],salesdata[[#This Row],[S-P4]]),CHOOSE({1,2,3,4},salesdata[[#This Row],[S-P1]],salesdata[[#This Row],[S-P2]],salesdata[[#This Row],[S-P3]],salesdata[[#This Row],[S-P4]]),0))</f>
        <v>Product3</v>
      </c>
      <c r="X351" s="1" t="str">
        <f>IF(salesdata[[#This Row],[Total Revenue]]&gt;=70000,"High",IF(salesdata[[#This Row],[Total Revenue]]&gt;=40000,"Medium","Low"))</f>
        <v>High</v>
      </c>
      <c r="Y351" s="1" t="str">
        <f>IFERROR(IF(SUMIF(salesdata[Year],salesdata[[#This Row],[Year]],salesdata[Total Revenue])&gt;SUMIF(salesdata[Year],salesdata[[#This Row],[Year]]-1,salesdata[Total Revenue]),"Growth Year","Decline Year"),"")</f>
        <v>Growth Year</v>
      </c>
    </row>
    <row r="352" spans="1:25" x14ac:dyDescent="0.3">
      <c r="A352" s="1">
        <v>351</v>
      </c>
      <c r="B352" s="2">
        <v>40669</v>
      </c>
      <c r="C352" s="1">
        <v>2011</v>
      </c>
      <c r="D352" s="1" t="s">
        <v>30</v>
      </c>
      <c r="E352" s="1">
        <v>5</v>
      </c>
      <c r="F352" s="3">
        <v>7331</v>
      </c>
      <c r="G352" s="10">
        <v>23239.27</v>
      </c>
      <c r="H352" s="12">
        <f>IFERROR(salesdata[[#This Row],[S-P1]]/salesdata[[#This Row],[Q-P1]],0)</f>
        <v>3.17</v>
      </c>
      <c r="I352" s="3">
        <v>690</v>
      </c>
      <c r="J352" s="10">
        <v>4374.6000000000004</v>
      </c>
      <c r="K352" s="12">
        <f>IFERROR(salesdata[[#This Row],[S-P2]]/salesdata[[#This Row],[Q-P2]],0)</f>
        <v>6.3400000000000007</v>
      </c>
      <c r="L352" s="3">
        <v>5113</v>
      </c>
      <c r="M352" s="10">
        <v>27712.46</v>
      </c>
      <c r="N352" s="12">
        <f>IFERROR(salesdata[[#This Row],[S-P3]]/salesdata[[#This Row],[Q-P3]],0)</f>
        <v>5.42</v>
      </c>
      <c r="O352" s="3">
        <v>1834</v>
      </c>
      <c r="P352" s="10">
        <v>13076.42</v>
      </c>
      <c r="Q352" s="12">
        <f>IFERROR(salesdata[[#This Row],[S-P4]]/salesdata[[#This Row],[Q-P4]],0)</f>
        <v>7.13</v>
      </c>
      <c r="R352" s="3">
        <v>14968</v>
      </c>
      <c r="S352" s="10">
        <v>68402.75</v>
      </c>
      <c r="T352" s="1" t="str">
        <f>"Q"&amp;ROUNDUP(salesdata[[#This Row],[Month No.]]/3,0)</f>
        <v>Q2</v>
      </c>
      <c r="U352" s="1" t="str">
        <f>TEXT(salesdata[[#This Row],[Date]],"dddd")</f>
        <v>Friday</v>
      </c>
      <c r="V352" s="12">
        <f>IFERROR(salesdata[[#This Row],[Total Revenue]]/salesdata[[#This Row],[Total Units Sold]],0)</f>
        <v>4.569932522715126</v>
      </c>
      <c r="W352" s="1" t="str">
        <f>INDEX({"Product1","Product2","Product3","Product4"},MATCH(MAX(salesdata[[#This Row],[S-P1]],salesdata[[#This Row],[S-P2]],salesdata[[#This Row],[S-P3]],salesdata[[#This Row],[S-P4]]),CHOOSE({1,2,3,4},salesdata[[#This Row],[S-P1]],salesdata[[#This Row],[S-P2]],salesdata[[#This Row],[S-P3]],salesdata[[#This Row],[S-P4]]),0))</f>
        <v>Product3</v>
      </c>
      <c r="X352" s="1" t="str">
        <f>IF(salesdata[[#This Row],[Total Revenue]]&gt;=70000,"High",IF(salesdata[[#This Row],[Total Revenue]]&gt;=40000,"Medium","Low"))</f>
        <v>Medium</v>
      </c>
      <c r="Y352" s="1" t="str">
        <f>IFERROR(IF(SUMIF(salesdata[Year],salesdata[[#This Row],[Year]],salesdata[Total Revenue])&gt;SUMIF(salesdata[Year],salesdata[[#This Row],[Year]]-1,salesdata[Total Revenue]),"Growth Year","Decline Year"),"")</f>
        <v>Growth Year</v>
      </c>
    </row>
    <row r="353" spans="1:25" x14ac:dyDescent="0.3">
      <c r="A353" s="1">
        <v>352</v>
      </c>
      <c r="B353" s="2">
        <v>40670</v>
      </c>
      <c r="C353" s="1">
        <v>2011</v>
      </c>
      <c r="D353" s="1" t="s">
        <v>30</v>
      </c>
      <c r="E353" s="1">
        <v>5</v>
      </c>
      <c r="F353" s="3">
        <v>7574</v>
      </c>
      <c r="G353" s="10">
        <v>24009.58</v>
      </c>
      <c r="H353" s="12">
        <f>IFERROR(salesdata[[#This Row],[S-P1]]/salesdata[[#This Row],[Q-P1]],0)</f>
        <v>3.1700000000000004</v>
      </c>
      <c r="I353" s="3">
        <v>251</v>
      </c>
      <c r="J353" s="10">
        <v>1591.34</v>
      </c>
      <c r="K353" s="12">
        <f>IFERROR(salesdata[[#This Row],[S-P2]]/salesdata[[#This Row],[Q-P2]],0)</f>
        <v>6.34</v>
      </c>
      <c r="L353" s="3">
        <v>3805</v>
      </c>
      <c r="M353" s="10">
        <v>20623.099999999999</v>
      </c>
      <c r="N353" s="12">
        <f>IFERROR(salesdata[[#This Row],[S-P3]]/salesdata[[#This Row],[Q-P3]],0)</f>
        <v>5.42</v>
      </c>
      <c r="O353" s="3">
        <v>1098</v>
      </c>
      <c r="P353" s="10">
        <v>7828.74</v>
      </c>
      <c r="Q353" s="12">
        <f>IFERROR(salesdata[[#This Row],[S-P4]]/salesdata[[#This Row],[Q-P4]],0)</f>
        <v>7.13</v>
      </c>
      <c r="R353" s="3">
        <v>12728</v>
      </c>
      <c r="S353" s="10">
        <v>54052.76</v>
      </c>
      <c r="T353" s="1" t="str">
        <f>"Q"&amp;ROUNDUP(salesdata[[#This Row],[Month No.]]/3,0)</f>
        <v>Q2</v>
      </c>
      <c r="U353" s="1" t="str">
        <f>TEXT(salesdata[[#This Row],[Date]],"dddd")</f>
        <v>Saturday</v>
      </c>
      <c r="V353" s="12">
        <f>IFERROR(salesdata[[#This Row],[Total Revenue]]/salesdata[[#This Row],[Total Units Sold]],0)</f>
        <v>4.2467598994343181</v>
      </c>
      <c r="W353" s="1" t="str">
        <f>INDEX({"Product1","Product2","Product3","Product4"},MATCH(MAX(salesdata[[#This Row],[S-P1]],salesdata[[#This Row],[S-P2]],salesdata[[#This Row],[S-P3]],salesdata[[#This Row],[S-P4]]),CHOOSE({1,2,3,4},salesdata[[#This Row],[S-P1]],salesdata[[#This Row],[S-P2]],salesdata[[#This Row],[S-P3]],salesdata[[#This Row],[S-P4]]),0))</f>
        <v>Product1</v>
      </c>
      <c r="X353" s="1" t="str">
        <f>IF(salesdata[[#This Row],[Total Revenue]]&gt;=70000,"High",IF(salesdata[[#This Row],[Total Revenue]]&gt;=40000,"Medium","Low"))</f>
        <v>Medium</v>
      </c>
      <c r="Y353" s="1" t="str">
        <f>IFERROR(IF(SUMIF(salesdata[Year],salesdata[[#This Row],[Year]],salesdata[Total Revenue])&gt;SUMIF(salesdata[Year],salesdata[[#This Row],[Year]]-1,salesdata[Total Revenue]),"Growth Year","Decline Year"),"")</f>
        <v>Growth Year</v>
      </c>
    </row>
    <row r="354" spans="1:25" x14ac:dyDescent="0.3">
      <c r="A354" s="1">
        <v>353</v>
      </c>
      <c r="B354" s="2">
        <v>40671</v>
      </c>
      <c r="C354" s="1">
        <v>2011</v>
      </c>
      <c r="D354" s="1" t="s">
        <v>30</v>
      </c>
      <c r="E354" s="1">
        <v>5</v>
      </c>
      <c r="F354" s="3">
        <v>3354</v>
      </c>
      <c r="G354" s="10">
        <v>10632.18</v>
      </c>
      <c r="H354" s="12">
        <f>IFERROR(salesdata[[#This Row],[S-P1]]/salesdata[[#This Row],[Q-P1]],0)</f>
        <v>3.17</v>
      </c>
      <c r="I354" s="3">
        <v>3891</v>
      </c>
      <c r="J354" s="10">
        <v>24668.94</v>
      </c>
      <c r="K354" s="12">
        <f>IFERROR(salesdata[[#This Row],[S-P2]]/salesdata[[#This Row],[Q-P2]],0)</f>
        <v>6.34</v>
      </c>
      <c r="L354" s="3">
        <v>2568</v>
      </c>
      <c r="M354" s="10">
        <v>13918.56</v>
      </c>
      <c r="N354" s="12">
        <f>IFERROR(salesdata[[#This Row],[S-P3]]/salesdata[[#This Row],[Q-P3]],0)</f>
        <v>5.42</v>
      </c>
      <c r="O354" s="3">
        <v>581</v>
      </c>
      <c r="P354" s="10">
        <v>4142.53</v>
      </c>
      <c r="Q354" s="12">
        <f>IFERROR(salesdata[[#This Row],[S-P4]]/salesdata[[#This Row],[Q-P4]],0)</f>
        <v>7.13</v>
      </c>
      <c r="R354" s="3">
        <v>10394</v>
      </c>
      <c r="S354" s="10">
        <v>53362.21</v>
      </c>
      <c r="T354" s="1" t="str">
        <f>"Q"&amp;ROUNDUP(salesdata[[#This Row],[Month No.]]/3,0)</f>
        <v>Q2</v>
      </c>
      <c r="U354" s="1" t="str">
        <f>TEXT(salesdata[[#This Row],[Date]],"dddd")</f>
        <v>Sunday</v>
      </c>
      <c r="V354" s="12">
        <f>IFERROR(salesdata[[#This Row],[Total Revenue]]/salesdata[[#This Row],[Total Units Sold]],0)</f>
        <v>5.1339436213199923</v>
      </c>
      <c r="W354" s="1" t="str">
        <f>INDEX({"Product1","Product2","Product3","Product4"},MATCH(MAX(salesdata[[#This Row],[S-P1]],salesdata[[#This Row],[S-P2]],salesdata[[#This Row],[S-P3]],salesdata[[#This Row],[S-P4]]),CHOOSE({1,2,3,4},salesdata[[#This Row],[S-P1]],salesdata[[#This Row],[S-P2]],salesdata[[#This Row],[S-P3]],salesdata[[#This Row],[S-P4]]),0))</f>
        <v>Product2</v>
      </c>
      <c r="X354" s="1" t="str">
        <f>IF(salesdata[[#This Row],[Total Revenue]]&gt;=70000,"High",IF(salesdata[[#This Row],[Total Revenue]]&gt;=40000,"Medium","Low"))</f>
        <v>Medium</v>
      </c>
      <c r="Y354" s="1" t="str">
        <f>IFERROR(IF(SUMIF(salesdata[Year],salesdata[[#This Row],[Year]],salesdata[Total Revenue])&gt;SUMIF(salesdata[Year],salesdata[[#This Row],[Year]]-1,salesdata[Total Revenue]),"Growth Year","Decline Year"),"")</f>
        <v>Growth Year</v>
      </c>
    </row>
    <row r="355" spans="1:25" x14ac:dyDescent="0.3">
      <c r="A355" s="1">
        <v>354</v>
      </c>
      <c r="B355" s="2">
        <v>40672</v>
      </c>
      <c r="C355" s="1">
        <v>2011</v>
      </c>
      <c r="D355" s="1" t="s">
        <v>30</v>
      </c>
      <c r="E355" s="1">
        <v>5</v>
      </c>
      <c r="F355" s="3">
        <v>4439</v>
      </c>
      <c r="G355" s="10">
        <v>14071.63</v>
      </c>
      <c r="H355" s="12">
        <f>IFERROR(salesdata[[#This Row],[S-P1]]/salesdata[[#This Row],[Q-P1]],0)</f>
        <v>3.17</v>
      </c>
      <c r="I355" s="3">
        <v>3955</v>
      </c>
      <c r="J355" s="10">
        <v>25074.7</v>
      </c>
      <c r="K355" s="12">
        <f>IFERROR(salesdata[[#This Row],[S-P2]]/salesdata[[#This Row],[Q-P2]],0)</f>
        <v>6.34</v>
      </c>
      <c r="L355" s="3">
        <v>3710</v>
      </c>
      <c r="M355" s="10">
        <v>20108.2</v>
      </c>
      <c r="N355" s="12">
        <f>IFERROR(salesdata[[#This Row],[S-P3]]/salesdata[[#This Row],[Q-P3]],0)</f>
        <v>5.42</v>
      </c>
      <c r="O355" s="3">
        <v>528</v>
      </c>
      <c r="P355" s="10">
        <v>3764.64</v>
      </c>
      <c r="Q355" s="12">
        <f>IFERROR(salesdata[[#This Row],[S-P4]]/salesdata[[#This Row],[Q-P4]],0)</f>
        <v>7.13</v>
      </c>
      <c r="R355" s="3">
        <v>12632</v>
      </c>
      <c r="S355" s="10">
        <v>63019.17</v>
      </c>
      <c r="T355" s="1" t="str">
        <f>"Q"&amp;ROUNDUP(salesdata[[#This Row],[Month No.]]/3,0)</f>
        <v>Q2</v>
      </c>
      <c r="U355" s="1" t="str">
        <f>TEXT(salesdata[[#This Row],[Date]],"dddd")</f>
        <v>Monday</v>
      </c>
      <c r="V355" s="12">
        <f>IFERROR(salesdata[[#This Row],[Total Revenue]]/salesdata[[#This Row],[Total Units Sold]],0)</f>
        <v>4.9888513299556676</v>
      </c>
      <c r="W355" s="1" t="str">
        <f>INDEX({"Product1","Product2","Product3","Product4"},MATCH(MAX(salesdata[[#This Row],[S-P1]],salesdata[[#This Row],[S-P2]],salesdata[[#This Row],[S-P3]],salesdata[[#This Row],[S-P4]]),CHOOSE({1,2,3,4},salesdata[[#This Row],[S-P1]],salesdata[[#This Row],[S-P2]],salesdata[[#This Row],[S-P3]],salesdata[[#This Row],[S-P4]]),0))</f>
        <v>Product2</v>
      </c>
      <c r="X355" s="1" t="str">
        <f>IF(salesdata[[#This Row],[Total Revenue]]&gt;=70000,"High",IF(salesdata[[#This Row],[Total Revenue]]&gt;=40000,"Medium","Low"))</f>
        <v>Medium</v>
      </c>
      <c r="Y355" s="1" t="str">
        <f>IFERROR(IF(SUMIF(salesdata[Year],salesdata[[#This Row],[Year]],salesdata[Total Revenue])&gt;SUMIF(salesdata[Year],salesdata[[#This Row],[Year]]-1,salesdata[Total Revenue]),"Growth Year","Decline Year"),"")</f>
        <v>Growth Year</v>
      </c>
    </row>
    <row r="356" spans="1:25" x14ac:dyDescent="0.3">
      <c r="A356" s="1">
        <v>355</v>
      </c>
      <c r="B356" s="2">
        <v>40673</v>
      </c>
      <c r="C356" s="1">
        <v>2011</v>
      </c>
      <c r="D356" s="1" t="s">
        <v>30</v>
      </c>
      <c r="E356" s="1">
        <v>5</v>
      </c>
      <c r="F356" s="3">
        <v>2605</v>
      </c>
      <c r="G356" s="10">
        <v>8257.85</v>
      </c>
      <c r="H356" s="12">
        <f>IFERROR(salesdata[[#This Row],[S-P1]]/salesdata[[#This Row],[Q-P1]],0)</f>
        <v>3.17</v>
      </c>
      <c r="I356" s="3">
        <v>2211</v>
      </c>
      <c r="J356" s="10">
        <v>14017.74</v>
      </c>
      <c r="K356" s="12">
        <f>IFERROR(salesdata[[#This Row],[S-P2]]/salesdata[[#This Row],[Q-P2]],0)</f>
        <v>6.34</v>
      </c>
      <c r="L356" s="3">
        <v>4858</v>
      </c>
      <c r="M356" s="10">
        <v>26330.36</v>
      </c>
      <c r="N356" s="12">
        <f>IFERROR(salesdata[[#This Row],[S-P3]]/salesdata[[#This Row],[Q-P3]],0)</f>
        <v>5.42</v>
      </c>
      <c r="O356" s="3">
        <v>518</v>
      </c>
      <c r="P356" s="10">
        <v>3693.34</v>
      </c>
      <c r="Q356" s="12">
        <f>IFERROR(salesdata[[#This Row],[S-P4]]/salesdata[[#This Row],[Q-P4]],0)</f>
        <v>7.13</v>
      </c>
      <c r="R356" s="3">
        <v>10192</v>
      </c>
      <c r="S356" s="10">
        <v>52299.29</v>
      </c>
      <c r="T356" s="1" t="str">
        <f>"Q"&amp;ROUNDUP(salesdata[[#This Row],[Month No.]]/3,0)</f>
        <v>Q2</v>
      </c>
      <c r="U356" s="1" t="str">
        <f>TEXT(salesdata[[#This Row],[Date]],"dddd")</f>
        <v>Tuesday</v>
      </c>
      <c r="V356" s="12">
        <f>IFERROR(salesdata[[#This Row],[Total Revenue]]/salesdata[[#This Row],[Total Units Sold]],0)</f>
        <v>5.131406004709576</v>
      </c>
      <c r="W356" s="1" t="str">
        <f>INDEX({"Product1","Product2","Product3","Product4"},MATCH(MAX(salesdata[[#This Row],[S-P1]],salesdata[[#This Row],[S-P2]],salesdata[[#This Row],[S-P3]],salesdata[[#This Row],[S-P4]]),CHOOSE({1,2,3,4},salesdata[[#This Row],[S-P1]],salesdata[[#This Row],[S-P2]],salesdata[[#This Row],[S-P3]],salesdata[[#This Row],[S-P4]]),0))</f>
        <v>Product3</v>
      </c>
      <c r="X356" s="1" t="str">
        <f>IF(salesdata[[#This Row],[Total Revenue]]&gt;=70000,"High",IF(salesdata[[#This Row],[Total Revenue]]&gt;=40000,"Medium","Low"))</f>
        <v>Medium</v>
      </c>
      <c r="Y356" s="1" t="str">
        <f>IFERROR(IF(SUMIF(salesdata[Year],salesdata[[#This Row],[Year]],salesdata[Total Revenue])&gt;SUMIF(salesdata[Year],salesdata[[#This Row],[Year]]-1,salesdata[Total Revenue]),"Growth Year","Decline Year"),"")</f>
        <v>Growth Year</v>
      </c>
    </row>
    <row r="357" spans="1:25" x14ac:dyDescent="0.3">
      <c r="A357" s="1">
        <v>356</v>
      </c>
      <c r="B357" s="2">
        <v>40674</v>
      </c>
      <c r="C357" s="1">
        <v>2011</v>
      </c>
      <c r="D357" s="1" t="s">
        <v>30</v>
      </c>
      <c r="E357" s="1">
        <v>5</v>
      </c>
      <c r="F357" s="3">
        <v>504</v>
      </c>
      <c r="G357" s="10">
        <v>1597.68</v>
      </c>
      <c r="H357" s="12">
        <f>IFERROR(salesdata[[#This Row],[S-P1]]/salesdata[[#This Row],[Q-P1]],0)</f>
        <v>3.17</v>
      </c>
      <c r="I357" s="3">
        <v>1439</v>
      </c>
      <c r="J357" s="10">
        <v>9123.26</v>
      </c>
      <c r="K357" s="12">
        <f>IFERROR(salesdata[[#This Row],[S-P2]]/salesdata[[#This Row],[Q-P2]],0)</f>
        <v>6.34</v>
      </c>
      <c r="L357" s="3">
        <v>3041</v>
      </c>
      <c r="M357" s="10">
        <v>16482.22</v>
      </c>
      <c r="N357" s="12">
        <f>IFERROR(salesdata[[#This Row],[S-P3]]/salesdata[[#This Row],[Q-P3]],0)</f>
        <v>5.4200000000000008</v>
      </c>
      <c r="O357" s="3">
        <v>1606</v>
      </c>
      <c r="P357" s="10">
        <v>11450.78</v>
      </c>
      <c r="Q357" s="12">
        <f>IFERROR(salesdata[[#This Row],[S-P4]]/salesdata[[#This Row],[Q-P4]],0)</f>
        <v>7.1300000000000008</v>
      </c>
      <c r="R357" s="3">
        <v>6590</v>
      </c>
      <c r="S357" s="10">
        <v>38653.94</v>
      </c>
      <c r="T357" s="1" t="str">
        <f>"Q"&amp;ROUNDUP(salesdata[[#This Row],[Month No.]]/3,0)</f>
        <v>Q2</v>
      </c>
      <c r="U357" s="1" t="str">
        <f>TEXT(salesdata[[#This Row],[Date]],"dddd")</f>
        <v>Wednesday</v>
      </c>
      <c r="V357" s="12">
        <f>IFERROR(salesdata[[#This Row],[Total Revenue]]/salesdata[[#This Row],[Total Units Sold]],0)</f>
        <v>5.8655447647951444</v>
      </c>
      <c r="W357" s="1" t="str">
        <f>INDEX({"Product1","Product2","Product3","Product4"},MATCH(MAX(salesdata[[#This Row],[S-P1]],salesdata[[#This Row],[S-P2]],salesdata[[#This Row],[S-P3]],salesdata[[#This Row],[S-P4]]),CHOOSE({1,2,3,4},salesdata[[#This Row],[S-P1]],salesdata[[#This Row],[S-P2]],salesdata[[#This Row],[S-P3]],salesdata[[#This Row],[S-P4]]),0))</f>
        <v>Product3</v>
      </c>
      <c r="X357" s="1" t="str">
        <f>IF(salesdata[[#This Row],[Total Revenue]]&gt;=70000,"High",IF(salesdata[[#This Row],[Total Revenue]]&gt;=40000,"Medium","Low"))</f>
        <v>Low</v>
      </c>
      <c r="Y357" s="1" t="str">
        <f>IFERROR(IF(SUMIF(salesdata[Year],salesdata[[#This Row],[Year]],salesdata[Total Revenue])&gt;SUMIF(salesdata[Year],salesdata[[#This Row],[Year]]-1,salesdata[Total Revenue]),"Growth Year","Decline Year"),"")</f>
        <v>Growth Year</v>
      </c>
    </row>
    <row r="358" spans="1:25" x14ac:dyDescent="0.3">
      <c r="A358" s="1">
        <v>357</v>
      </c>
      <c r="B358" s="2">
        <v>40675</v>
      </c>
      <c r="C358" s="1">
        <v>2011</v>
      </c>
      <c r="D358" s="1" t="s">
        <v>30</v>
      </c>
      <c r="E358" s="1">
        <v>5</v>
      </c>
      <c r="F358" s="3">
        <v>6064</v>
      </c>
      <c r="G358" s="10">
        <v>19222.88</v>
      </c>
      <c r="H358" s="12">
        <f>IFERROR(salesdata[[#This Row],[S-P1]]/salesdata[[#This Row],[Q-P1]],0)</f>
        <v>3.1700000000000004</v>
      </c>
      <c r="I358" s="3">
        <v>2151</v>
      </c>
      <c r="J358" s="10">
        <v>13637.34</v>
      </c>
      <c r="K358" s="12">
        <f>IFERROR(salesdata[[#This Row],[S-P2]]/salesdata[[#This Row],[Q-P2]],0)</f>
        <v>6.34</v>
      </c>
      <c r="L358" s="3">
        <v>3480</v>
      </c>
      <c r="M358" s="10">
        <v>18861.599999999999</v>
      </c>
      <c r="N358" s="12">
        <f>IFERROR(salesdata[[#This Row],[S-P3]]/salesdata[[#This Row],[Q-P3]],0)</f>
        <v>5.42</v>
      </c>
      <c r="O358" s="3">
        <v>1228</v>
      </c>
      <c r="P358" s="10">
        <v>8755.64</v>
      </c>
      <c r="Q358" s="12">
        <f>IFERROR(salesdata[[#This Row],[S-P4]]/salesdata[[#This Row],[Q-P4]],0)</f>
        <v>7.13</v>
      </c>
      <c r="R358" s="3">
        <v>12923</v>
      </c>
      <c r="S358" s="10">
        <v>60477.46</v>
      </c>
      <c r="T358" s="1" t="str">
        <f>"Q"&amp;ROUNDUP(salesdata[[#This Row],[Month No.]]/3,0)</f>
        <v>Q2</v>
      </c>
      <c r="U358" s="1" t="str">
        <f>TEXT(salesdata[[#This Row],[Date]],"dddd")</f>
        <v>Thursday</v>
      </c>
      <c r="V358" s="12">
        <f>IFERROR(salesdata[[#This Row],[Total Revenue]]/salesdata[[#This Row],[Total Units Sold]],0)</f>
        <v>4.6798313085196934</v>
      </c>
      <c r="W358" s="1" t="str">
        <f>INDEX({"Product1","Product2","Product3","Product4"},MATCH(MAX(salesdata[[#This Row],[S-P1]],salesdata[[#This Row],[S-P2]],salesdata[[#This Row],[S-P3]],salesdata[[#This Row],[S-P4]]),CHOOSE({1,2,3,4},salesdata[[#This Row],[S-P1]],salesdata[[#This Row],[S-P2]],salesdata[[#This Row],[S-P3]],salesdata[[#This Row],[S-P4]]),0))</f>
        <v>Product1</v>
      </c>
      <c r="X358" s="1" t="str">
        <f>IF(salesdata[[#This Row],[Total Revenue]]&gt;=70000,"High",IF(salesdata[[#This Row],[Total Revenue]]&gt;=40000,"Medium","Low"))</f>
        <v>Medium</v>
      </c>
      <c r="Y358" s="1" t="str">
        <f>IFERROR(IF(SUMIF(salesdata[Year],salesdata[[#This Row],[Year]],salesdata[Total Revenue])&gt;SUMIF(salesdata[Year],salesdata[[#This Row],[Year]]-1,salesdata[Total Revenue]),"Growth Year","Decline Year"),"")</f>
        <v>Growth Year</v>
      </c>
    </row>
    <row r="359" spans="1:25" x14ac:dyDescent="0.3">
      <c r="A359" s="1">
        <v>358</v>
      </c>
      <c r="B359" s="2">
        <v>40676</v>
      </c>
      <c r="C359" s="1">
        <v>2011</v>
      </c>
      <c r="D359" s="1" t="s">
        <v>30</v>
      </c>
      <c r="E359" s="1">
        <v>5</v>
      </c>
      <c r="F359" s="3">
        <v>7826</v>
      </c>
      <c r="G359" s="10">
        <v>24808.42</v>
      </c>
      <c r="H359" s="12">
        <f>IFERROR(salesdata[[#This Row],[S-P1]]/salesdata[[#This Row],[Q-P1]],0)</f>
        <v>3.17</v>
      </c>
      <c r="I359" s="3">
        <v>1678</v>
      </c>
      <c r="J359" s="10">
        <v>10638.52</v>
      </c>
      <c r="K359" s="12">
        <f>IFERROR(salesdata[[#This Row],[S-P2]]/salesdata[[#This Row],[Q-P2]],0)</f>
        <v>6.34</v>
      </c>
      <c r="L359" s="3">
        <v>716</v>
      </c>
      <c r="M359" s="10">
        <v>3880.72</v>
      </c>
      <c r="N359" s="12">
        <f>IFERROR(salesdata[[#This Row],[S-P3]]/salesdata[[#This Row],[Q-P3]],0)</f>
        <v>5.42</v>
      </c>
      <c r="O359" s="3">
        <v>634</v>
      </c>
      <c r="P359" s="10">
        <v>4520.42</v>
      </c>
      <c r="Q359" s="12">
        <f>IFERROR(salesdata[[#This Row],[S-P4]]/salesdata[[#This Row],[Q-P4]],0)</f>
        <v>7.13</v>
      </c>
      <c r="R359" s="3">
        <v>10854</v>
      </c>
      <c r="S359" s="10">
        <v>43848.08</v>
      </c>
      <c r="T359" s="1" t="str">
        <f>"Q"&amp;ROUNDUP(salesdata[[#This Row],[Month No.]]/3,0)</f>
        <v>Q2</v>
      </c>
      <c r="U359" s="1" t="str">
        <f>TEXT(salesdata[[#This Row],[Date]],"dddd")</f>
        <v>Friday</v>
      </c>
      <c r="V359" s="12">
        <f>IFERROR(salesdata[[#This Row],[Total Revenue]]/salesdata[[#This Row],[Total Units Sold]],0)</f>
        <v>4.0398083655795096</v>
      </c>
      <c r="W359" s="1" t="str">
        <f>INDEX({"Product1","Product2","Product3","Product4"},MATCH(MAX(salesdata[[#This Row],[S-P1]],salesdata[[#This Row],[S-P2]],salesdata[[#This Row],[S-P3]],salesdata[[#This Row],[S-P4]]),CHOOSE({1,2,3,4},salesdata[[#This Row],[S-P1]],salesdata[[#This Row],[S-P2]],salesdata[[#This Row],[S-P3]],salesdata[[#This Row],[S-P4]]),0))</f>
        <v>Product1</v>
      </c>
      <c r="X359" s="1" t="str">
        <f>IF(salesdata[[#This Row],[Total Revenue]]&gt;=70000,"High",IF(salesdata[[#This Row],[Total Revenue]]&gt;=40000,"Medium","Low"))</f>
        <v>Medium</v>
      </c>
      <c r="Y359" s="1" t="str">
        <f>IFERROR(IF(SUMIF(salesdata[Year],salesdata[[#This Row],[Year]],salesdata[Total Revenue])&gt;SUMIF(salesdata[Year],salesdata[[#This Row],[Year]]-1,salesdata[Total Revenue]),"Growth Year","Decline Year"),"")</f>
        <v>Growth Year</v>
      </c>
    </row>
    <row r="360" spans="1:25" x14ac:dyDescent="0.3">
      <c r="A360" s="1">
        <v>359</v>
      </c>
      <c r="B360" s="2">
        <v>40677</v>
      </c>
      <c r="C360" s="1">
        <v>2011</v>
      </c>
      <c r="D360" s="1" t="s">
        <v>30</v>
      </c>
      <c r="E360" s="1">
        <v>5</v>
      </c>
      <c r="F360" s="3">
        <v>6499</v>
      </c>
      <c r="G360" s="10">
        <v>20601.830000000002</v>
      </c>
      <c r="H360" s="12">
        <f>IFERROR(salesdata[[#This Row],[S-P1]]/salesdata[[#This Row],[Q-P1]],0)</f>
        <v>3.1700000000000004</v>
      </c>
      <c r="I360" s="3">
        <v>2546</v>
      </c>
      <c r="J360" s="10">
        <v>16141.64</v>
      </c>
      <c r="K360" s="12">
        <f>IFERROR(salesdata[[#This Row],[S-P2]]/salesdata[[#This Row],[Q-P2]],0)</f>
        <v>6.34</v>
      </c>
      <c r="L360" s="3">
        <v>2963</v>
      </c>
      <c r="M360" s="10">
        <v>16059.46</v>
      </c>
      <c r="N360" s="12">
        <f>IFERROR(salesdata[[#This Row],[S-P3]]/salesdata[[#This Row],[Q-P3]],0)</f>
        <v>5.42</v>
      </c>
      <c r="O360" s="3">
        <v>1103</v>
      </c>
      <c r="P360" s="10">
        <v>7864.39</v>
      </c>
      <c r="Q360" s="12">
        <f>IFERROR(salesdata[[#This Row],[S-P4]]/salesdata[[#This Row],[Q-P4]],0)</f>
        <v>7.13</v>
      </c>
      <c r="R360" s="3">
        <v>13111</v>
      </c>
      <c r="S360" s="10">
        <v>60667.32</v>
      </c>
      <c r="T360" s="1" t="str">
        <f>"Q"&amp;ROUNDUP(salesdata[[#This Row],[Month No.]]/3,0)</f>
        <v>Q2</v>
      </c>
      <c r="U360" s="1" t="str">
        <f>TEXT(salesdata[[#This Row],[Date]],"dddd")</f>
        <v>Saturday</v>
      </c>
      <c r="V360" s="12">
        <f>IFERROR(salesdata[[#This Row],[Total Revenue]]/salesdata[[#This Row],[Total Units Sold]],0)</f>
        <v>4.6272076882007473</v>
      </c>
      <c r="W360" s="1" t="str">
        <f>INDEX({"Product1","Product2","Product3","Product4"},MATCH(MAX(salesdata[[#This Row],[S-P1]],salesdata[[#This Row],[S-P2]],salesdata[[#This Row],[S-P3]],salesdata[[#This Row],[S-P4]]),CHOOSE({1,2,3,4},salesdata[[#This Row],[S-P1]],salesdata[[#This Row],[S-P2]],salesdata[[#This Row],[S-P3]],salesdata[[#This Row],[S-P4]]),0))</f>
        <v>Product1</v>
      </c>
      <c r="X360" s="1" t="str">
        <f>IF(salesdata[[#This Row],[Total Revenue]]&gt;=70000,"High",IF(salesdata[[#This Row],[Total Revenue]]&gt;=40000,"Medium","Low"))</f>
        <v>Medium</v>
      </c>
      <c r="Y360" s="1" t="str">
        <f>IFERROR(IF(SUMIF(salesdata[Year],salesdata[[#This Row],[Year]],salesdata[Total Revenue])&gt;SUMIF(salesdata[Year],salesdata[[#This Row],[Year]]-1,salesdata[Total Revenue]),"Growth Year","Decline Year"),"")</f>
        <v>Growth Year</v>
      </c>
    </row>
    <row r="361" spans="1:25" x14ac:dyDescent="0.3">
      <c r="A361" s="1">
        <v>360</v>
      </c>
      <c r="B361" s="2">
        <v>40678</v>
      </c>
      <c r="C361" s="1">
        <v>2011</v>
      </c>
      <c r="D361" s="1" t="s">
        <v>30</v>
      </c>
      <c r="E361" s="1">
        <v>5</v>
      </c>
      <c r="F361" s="3">
        <v>1946</v>
      </c>
      <c r="G361" s="10">
        <v>6168.82</v>
      </c>
      <c r="H361" s="12">
        <f>IFERROR(salesdata[[#This Row],[S-P1]]/salesdata[[#This Row],[Q-P1]],0)</f>
        <v>3.17</v>
      </c>
      <c r="I361" s="3">
        <v>3626</v>
      </c>
      <c r="J361" s="10">
        <v>22988.84</v>
      </c>
      <c r="K361" s="12">
        <f>IFERROR(salesdata[[#This Row],[S-P2]]/salesdata[[#This Row],[Q-P2]],0)</f>
        <v>6.34</v>
      </c>
      <c r="L361" s="3">
        <v>4299</v>
      </c>
      <c r="M361" s="10">
        <v>23300.58</v>
      </c>
      <c r="N361" s="12">
        <f>IFERROR(salesdata[[#This Row],[S-P3]]/salesdata[[#This Row],[Q-P3]],0)</f>
        <v>5.4200000000000008</v>
      </c>
      <c r="O361" s="3">
        <v>1586</v>
      </c>
      <c r="P361" s="10">
        <v>11308.18</v>
      </c>
      <c r="Q361" s="12">
        <f>IFERROR(salesdata[[#This Row],[S-P4]]/salesdata[[#This Row],[Q-P4]],0)</f>
        <v>7.13</v>
      </c>
      <c r="R361" s="3">
        <v>11457</v>
      </c>
      <c r="S361" s="10">
        <v>63766.42</v>
      </c>
      <c r="T361" s="1" t="str">
        <f>"Q"&amp;ROUNDUP(salesdata[[#This Row],[Month No.]]/3,0)</f>
        <v>Q2</v>
      </c>
      <c r="U361" s="1" t="str">
        <f>TEXT(salesdata[[#This Row],[Date]],"dddd")</f>
        <v>Sunday</v>
      </c>
      <c r="V361" s="12">
        <f>IFERROR(salesdata[[#This Row],[Total Revenue]]/salesdata[[#This Row],[Total Units Sold]],0)</f>
        <v>5.5657170288906341</v>
      </c>
      <c r="W361" s="1" t="str">
        <f>INDEX({"Product1","Product2","Product3","Product4"},MATCH(MAX(salesdata[[#This Row],[S-P1]],salesdata[[#This Row],[S-P2]],salesdata[[#This Row],[S-P3]],salesdata[[#This Row],[S-P4]]),CHOOSE({1,2,3,4},salesdata[[#This Row],[S-P1]],salesdata[[#This Row],[S-P2]],salesdata[[#This Row],[S-P3]],salesdata[[#This Row],[S-P4]]),0))</f>
        <v>Product3</v>
      </c>
      <c r="X361" s="1" t="str">
        <f>IF(salesdata[[#This Row],[Total Revenue]]&gt;=70000,"High",IF(salesdata[[#This Row],[Total Revenue]]&gt;=40000,"Medium","Low"))</f>
        <v>Medium</v>
      </c>
      <c r="Y361" s="1" t="str">
        <f>IFERROR(IF(SUMIF(salesdata[Year],salesdata[[#This Row],[Year]],salesdata[Total Revenue])&gt;SUMIF(salesdata[Year],salesdata[[#This Row],[Year]]-1,salesdata[Total Revenue]),"Growth Year","Decline Year"),"")</f>
        <v>Growth Year</v>
      </c>
    </row>
    <row r="362" spans="1:25" x14ac:dyDescent="0.3">
      <c r="A362" s="1">
        <v>361</v>
      </c>
      <c r="B362" s="2">
        <v>40679</v>
      </c>
      <c r="C362" s="1">
        <v>2011</v>
      </c>
      <c r="D362" s="1" t="s">
        <v>30</v>
      </c>
      <c r="E362" s="1">
        <v>5</v>
      </c>
      <c r="F362" s="3">
        <v>1942</v>
      </c>
      <c r="G362" s="10">
        <v>6156.14</v>
      </c>
      <c r="H362" s="12">
        <f>IFERROR(salesdata[[#This Row],[S-P1]]/salesdata[[#This Row],[Q-P1]],0)</f>
        <v>3.1700000000000004</v>
      </c>
      <c r="I362" s="3">
        <v>2412</v>
      </c>
      <c r="J362" s="10">
        <v>15292.08</v>
      </c>
      <c r="K362" s="12">
        <f>IFERROR(salesdata[[#This Row],[S-P2]]/salesdata[[#This Row],[Q-P2]],0)</f>
        <v>6.34</v>
      </c>
      <c r="L362" s="3">
        <v>3651</v>
      </c>
      <c r="M362" s="10">
        <v>19788.419999999998</v>
      </c>
      <c r="N362" s="12">
        <f>IFERROR(salesdata[[#This Row],[S-P3]]/salesdata[[#This Row],[Q-P3]],0)</f>
        <v>5.42</v>
      </c>
      <c r="O362" s="3">
        <v>377</v>
      </c>
      <c r="P362" s="10">
        <v>2688.01</v>
      </c>
      <c r="Q362" s="12">
        <f>IFERROR(salesdata[[#This Row],[S-P4]]/salesdata[[#This Row],[Q-P4]],0)</f>
        <v>7.1300000000000008</v>
      </c>
      <c r="R362" s="3">
        <v>8382</v>
      </c>
      <c r="S362" s="10">
        <v>43924.65</v>
      </c>
      <c r="T362" s="1" t="str">
        <f>"Q"&amp;ROUNDUP(salesdata[[#This Row],[Month No.]]/3,0)</f>
        <v>Q2</v>
      </c>
      <c r="U362" s="1" t="str">
        <f>TEXT(salesdata[[#This Row],[Date]],"dddd")</f>
        <v>Monday</v>
      </c>
      <c r="V362" s="12">
        <f>IFERROR(salesdata[[#This Row],[Total Revenue]]/salesdata[[#This Row],[Total Units Sold]],0)</f>
        <v>5.2403543307086613</v>
      </c>
      <c r="W362" s="1" t="str">
        <f>INDEX({"Product1","Product2","Product3","Product4"},MATCH(MAX(salesdata[[#This Row],[S-P1]],salesdata[[#This Row],[S-P2]],salesdata[[#This Row],[S-P3]],salesdata[[#This Row],[S-P4]]),CHOOSE({1,2,3,4},salesdata[[#This Row],[S-P1]],salesdata[[#This Row],[S-P2]],salesdata[[#This Row],[S-P3]],salesdata[[#This Row],[S-P4]]),0))</f>
        <v>Product3</v>
      </c>
      <c r="X362" s="1" t="str">
        <f>IF(salesdata[[#This Row],[Total Revenue]]&gt;=70000,"High",IF(salesdata[[#This Row],[Total Revenue]]&gt;=40000,"Medium","Low"))</f>
        <v>Medium</v>
      </c>
      <c r="Y362" s="1" t="str">
        <f>IFERROR(IF(SUMIF(salesdata[Year],salesdata[[#This Row],[Year]],salesdata[Total Revenue])&gt;SUMIF(salesdata[Year],salesdata[[#This Row],[Year]]-1,salesdata[Total Revenue]),"Growth Year","Decline Year"),"")</f>
        <v>Growth Year</v>
      </c>
    </row>
    <row r="363" spans="1:25" x14ac:dyDescent="0.3">
      <c r="A363" s="1">
        <v>362</v>
      </c>
      <c r="B363" s="2">
        <v>40680</v>
      </c>
      <c r="C363" s="1">
        <v>2011</v>
      </c>
      <c r="D363" s="1" t="s">
        <v>30</v>
      </c>
      <c r="E363" s="1">
        <v>5</v>
      </c>
      <c r="F363" s="3">
        <v>5544</v>
      </c>
      <c r="G363" s="10">
        <v>17574.48</v>
      </c>
      <c r="H363" s="12">
        <f>IFERROR(salesdata[[#This Row],[S-P1]]/salesdata[[#This Row],[Q-P1]],0)</f>
        <v>3.17</v>
      </c>
      <c r="I363" s="3">
        <v>3039</v>
      </c>
      <c r="J363" s="10">
        <v>19267.259999999998</v>
      </c>
      <c r="K363" s="12">
        <f>IFERROR(salesdata[[#This Row],[S-P2]]/salesdata[[#This Row],[Q-P2]],0)</f>
        <v>6.34</v>
      </c>
      <c r="L363" s="3">
        <v>4246</v>
      </c>
      <c r="M363" s="10">
        <v>23013.32</v>
      </c>
      <c r="N363" s="12">
        <f>IFERROR(salesdata[[#This Row],[S-P3]]/salesdata[[#This Row],[Q-P3]],0)</f>
        <v>5.42</v>
      </c>
      <c r="O363" s="3">
        <v>1187</v>
      </c>
      <c r="P363" s="10">
        <v>8463.31</v>
      </c>
      <c r="Q363" s="12">
        <f>IFERROR(salesdata[[#This Row],[S-P4]]/salesdata[[#This Row],[Q-P4]],0)</f>
        <v>7.13</v>
      </c>
      <c r="R363" s="3">
        <v>14016</v>
      </c>
      <c r="S363" s="10">
        <v>68318.37</v>
      </c>
      <c r="T363" s="1" t="str">
        <f>"Q"&amp;ROUNDUP(salesdata[[#This Row],[Month No.]]/3,0)</f>
        <v>Q2</v>
      </c>
      <c r="U363" s="1" t="str">
        <f>TEXT(salesdata[[#This Row],[Date]],"dddd")</f>
        <v>Tuesday</v>
      </c>
      <c r="V363" s="12">
        <f>IFERROR(salesdata[[#This Row],[Total Revenue]]/salesdata[[#This Row],[Total Units Sold]],0)</f>
        <v>4.8743129280821913</v>
      </c>
      <c r="W363" s="1" t="str">
        <f>INDEX({"Product1","Product2","Product3","Product4"},MATCH(MAX(salesdata[[#This Row],[S-P1]],salesdata[[#This Row],[S-P2]],salesdata[[#This Row],[S-P3]],salesdata[[#This Row],[S-P4]]),CHOOSE({1,2,3,4},salesdata[[#This Row],[S-P1]],salesdata[[#This Row],[S-P2]],salesdata[[#This Row],[S-P3]],salesdata[[#This Row],[S-P4]]),0))</f>
        <v>Product3</v>
      </c>
      <c r="X363" s="1" t="str">
        <f>IF(salesdata[[#This Row],[Total Revenue]]&gt;=70000,"High",IF(salesdata[[#This Row],[Total Revenue]]&gt;=40000,"Medium","Low"))</f>
        <v>Medium</v>
      </c>
      <c r="Y363" s="1" t="str">
        <f>IFERROR(IF(SUMIF(salesdata[Year],salesdata[[#This Row],[Year]],salesdata[Total Revenue])&gt;SUMIF(salesdata[Year],salesdata[[#This Row],[Year]]-1,salesdata[Total Revenue]),"Growth Year","Decline Year"),"")</f>
        <v>Growth Year</v>
      </c>
    </row>
    <row r="364" spans="1:25" x14ac:dyDescent="0.3">
      <c r="A364" s="1">
        <v>363</v>
      </c>
      <c r="B364" s="2">
        <v>40681</v>
      </c>
      <c r="C364" s="1">
        <v>2011</v>
      </c>
      <c r="D364" s="1" t="s">
        <v>30</v>
      </c>
      <c r="E364" s="1">
        <v>5</v>
      </c>
      <c r="F364" s="3">
        <v>5920</v>
      </c>
      <c r="G364" s="10">
        <v>18766.400000000001</v>
      </c>
      <c r="H364" s="12">
        <f>IFERROR(salesdata[[#This Row],[S-P1]]/salesdata[[#This Row],[Q-P1]],0)</f>
        <v>3.1700000000000004</v>
      </c>
      <c r="I364" s="3">
        <v>423</v>
      </c>
      <c r="J364" s="10">
        <v>2681.82</v>
      </c>
      <c r="K364" s="12">
        <f>IFERROR(salesdata[[#This Row],[S-P2]]/salesdata[[#This Row],[Q-P2]],0)</f>
        <v>6.3400000000000007</v>
      </c>
      <c r="L364" s="3">
        <v>1180</v>
      </c>
      <c r="M364" s="10">
        <v>6395.6</v>
      </c>
      <c r="N364" s="12">
        <f>IFERROR(salesdata[[#This Row],[S-P3]]/salesdata[[#This Row],[Q-P3]],0)</f>
        <v>5.42</v>
      </c>
      <c r="O364" s="3">
        <v>1834</v>
      </c>
      <c r="P364" s="10">
        <v>13076.42</v>
      </c>
      <c r="Q364" s="12">
        <f>IFERROR(salesdata[[#This Row],[S-P4]]/salesdata[[#This Row],[Q-P4]],0)</f>
        <v>7.13</v>
      </c>
      <c r="R364" s="3">
        <v>9357</v>
      </c>
      <c r="S364" s="10">
        <v>40920.239999999998</v>
      </c>
      <c r="T364" s="1" t="str">
        <f>"Q"&amp;ROUNDUP(salesdata[[#This Row],[Month No.]]/3,0)</f>
        <v>Q2</v>
      </c>
      <c r="U364" s="1" t="str">
        <f>TEXT(salesdata[[#This Row],[Date]],"dddd")</f>
        <v>Wednesday</v>
      </c>
      <c r="V364" s="12">
        <f>IFERROR(salesdata[[#This Row],[Total Revenue]]/salesdata[[#This Row],[Total Units Sold]],0)</f>
        <v>4.3732221865982686</v>
      </c>
      <c r="W364" s="1" t="str">
        <f>INDEX({"Product1","Product2","Product3","Product4"},MATCH(MAX(salesdata[[#This Row],[S-P1]],salesdata[[#This Row],[S-P2]],salesdata[[#This Row],[S-P3]],salesdata[[#This Row],[S-P4]]),CHOOSE({1,2,3,4},salesdata[[#This Row],[S-P1]],salesdata[[#This Row],[S-P2]],salesdata[[#This Row],[S-P3]],salesdata[[#This Row],[S-P4]]),0))</f>
        <v>Product1</v>
      </c>
      <c r="X364" s="1" t="str">
        <f>IF(salesdata[[#This Row],[Total Revenue]]&gt;=70000,"High",IF(salesdata[[#This Row],[Total Revenue]]&gt;=40000,"Medium","Low"))</f>
        <v>Medium</v>
      </c>
      <c r="Y364" s="1" t="str">
        <f>IFERROR(IF(SUMIF(salesdata[Year],salesdata[[#This Row],[Year]],salesdata[Total Revenue])&gt;SUMIF(salesdata[Year],salesdata[[#This Row],[Year]]-1,salesdata[Total Revenue]),"Growth Year","Decline Year"),"")</f>
        <v>Growth Year</v>
      </c>
    </row>
    <row r="365" spans="1:25" x14ac:dyDescent="0.3">
      <c r="A365" s="1">
        <v>364</v>
      </c>
      <c r="B365" s="2">
        <v>40682</v>
      </c>
      <c r="C365" s="1">
        <v>2011</v>
      </c>
      <c r="D365" s="1" t="s">
        <v>30</v>
      </c>
      <c r="E365" s="1">
        <v>5</v>
      </c>
      <c r="F365" s="3">
        <v>5632</v>
      </c>
      <c r="G365" s="10">
        <v>17853.439999999999</v>
      </c>
      <c r="H365" s="12">
        <f>IFERROR(salesdata[[#This Row],[S-P1]]/salesdata[[#This Row],[Q-P1]],0)</f>
        <v>3.17</v>
      </c>
      <c r="I365" s="3">
        <v>3975</v>
      </c>
      <c r="J365" s="10">
        <v>25201.5</v>
      </c>
      <c r="K365" s="12">
        <f>IFERROR(salesdata[[#This Row],[S-P2]]/salesdata[[#This Row],[Q-P2]],0)</f>
        <v>6.34</v>
      </c>
      <c r="L365" s="3">
        <v>4771</v>
      </c>
      <c r="M365" s="10">
        <v>25858.82</v>
      </c>
      <c r="N365" s="12">
        <f>IFERROR(salesdata[[#This Row],[S-P3]]/salesdata[[#This Row],[Q-P3]],0)</f>
        <v>5.42</v>
      </c>
      <c r="O365" s="3">
        <v>1181</v>
      </c>
      <c r="P365" s="10">
        <v>8420.5300000000007</v>
      </c>
      <c r="Q365" s="12">
        <f>IFERROR(salesdata[[#This Row],[S-P4]]/salesdata[[#This Row],[Q-P4]],0)</f>
        <v>7.1300000000000008</v>
      </c>
      <c r="R365" s="3">
        <v>15559</v>
      </c>
      <c r="S365" s="10">
        <v>77334.289999999994</v>
      </c>
      <c r="T365" s="1" t="str">
        <f>"Q"&amp;ROUNDUP(salesdata[[#This Row],[Month No.]]/3,0)</f>
        <v>Q2</v>
      </c>
      <c r="U365" s="1" t="str">
        <f>TEXT(salesdata[[#This Row],[Date]],"dddd")</f>
        <v>Thursday</v>
      </c>
      <c r="V365" s="12">
        <f>IFERROR(salesdata[[#This Row],[Total Revenue]]/salesdata[[#This Row],[Total Units Sold]],0)</f>
        <v>4.9703894851854225</v>
      </c>
      <c r="W365" s="1" t="str">
        <f>INDEX({"Product1","Product2","Product3","Product4"},MATCH(MAX(salesdata[[#This Row],[S-P1]],salesdata[[#This Row],[S-P2]],salesdata[[#This Row],[S-P3]],salesdata[[#This Row],[S-P4]]),CHOOSE({1,2,3,4},salesdata[[#This Row],[S-P1]],salesdata[[#This Row],[S-P2]],salesdata[[#This Row],[S-P3]],salesdata[[#This Row],[S-P4]]),0))</f>
        <v>Product3</v>
      </c>
      <c r="X365" s="1" t="str">
        <f>IF(salesdata[[#This Row],[Total Revenue]]&gt;=70000,"High",IF(salesdata[[#This Row],[Total Revenue]]&gt;=40000,"Medium","Low"))</f>
        <v>High</v>
      </c>
      <c r="Y365" s="1" t="str">
        <f>IFERROR(IF(SUMIF(salesdata[Year],salesdata[[#This Row],[Year]],salesdata[Total Revenue])&gt;SUMIF(salesdata[Year],salesdata[[#This Row],[Year]]-1,salesdata[Total Revenue]),"Growth Year","Decline Year"),"")</f>
        <v>Growth Year</v>
      </c>
    </row>
    <row r="366" spans="1:25" x14ac:dyDescent="0.3">
      <c r="A366" s="1">
        <v>365</v>
      </c>
      <c r="B366" s="2">
        <v>40683</v>
      </c>
      <c r="C366" s="1">
        <v>2011</v>
      </c>
      <c r="D366" s="1" t="s">
        <v>30</v>
      </c>
      <c r="E366" s="1">
        <v>5</v>
      </c>
      <c r="F366" s="3">
        <v>1152</v>
      </c>
      <c r="G366" s="10">
        <v>3651.84</v>
      </c>
      <c r="H366" s="12">
        <f>IFERROR(salesdata[[#This Row],[S-P1]]/salesdata[[#This Row],[Q-P1]],0)</f>
        <v>3.17</v>
      </c>
      <c r="I366" s="3">
        <v>287</v>
      </c>
      <c r="J366" s="10">
        <v>1819.58</v>
      </c>
      <c r="K366" s="12">
        <f>IFERROR(salesdata[[#This Row],[S-P2]]/salesdata[[#This Row],[Q-P2]],0)</f>
        <v>6.34</v>
      </c>
      <c r="L366" s="3">
        <v>1929</v>
      </c>
      <c r="M366" s="10">
        <v>10455.18</v>
      </c>
      <c r="N366" s="12">
        <f>IFERROR(salesdata[[#This Row],[S-P3]]/salesdata[[#This Row],[Q-P3]],0)</f>
        <v>5.42</v>
      </c>
      <c r="O366" s="3">
        <v>301</v>
      </c>
      <c r="P366" s="10">
        <v>2146.13</v>
      </c>
      <c r="Q366" s="12">
        <f>IFERROR(salesdata[[#This Row],[S-P4]]/salesdata[[#This Row],[Q-P4]],0)</f>
        <v>7.1300000000000008</v>
      </c>
      <c r="R366" s="3">
        <v>3669</v>
      </c>
      <c r="S366" s="10">
        <v>18072.73</v>
      </c>
      <c r="T366" s="1" t="str">
        <f>"Q"&amp;ROUNDUP(salesdata[[#This Row],[Month No.]]/3,0)</f>
        <v>Q2</v>
      </c>
      <c r="U366" s="1" t="str">
        <f>TEXT(salesdata[[#This Row],[Date]],"dddd")</f>
        <v>Friday</v>
      </c>
      <c r="V366" s="12">
        <f>IFERROR(salesdata[[#This Row],[Total Revenue]]/salesdata[[#This Row],[Total Units Sold]],0)</f>
        <v>4.9257917688743529</v>
      </c>
      <c r="W366" s="1" t="str">
        <f>INDEX({"Product1","Product2","Product3","Product4"},MATCH(MAX(salesdata[[#This Row],[S-P1]],salesdata[[#This Row],[S-P2]],salesdata[[#This Row],[S-P3]],salesdata[[#This Row],[S-P4]]),CHOOSE({1,2,3,4},salesdata[[#This Row],[S-P1]],salesdata[[#This Row],[S-P2]],salesdata[[#This Row],[S-P3]],salesdata[[#This Row],[S-P4]]),0))</f>
        <v>Product3</v>
      </c>
      <c r="X366" s="1" t="str">
        <f>IF(salesdata[[#This Row],[Total Revenue]]&gt;=70000,"High",IF(salesdata[[#This Row],[Total Revenue]]&gt;=40000,"Medium","Low"))</f>
        <v>Low</v>
      </c>
      <c r="Y366" s="1" t="str">
        <f>IFERROR(IF(SUMIF(salesdata[Year],salesdata[[#This Row],[Year]],salesdata[Total Revenue])&gt;SUMIF(salesdata[Year],salesdata[[#This Row],[Year]]-1,salesdata[Total Revenue]),"Growth Year","Decline Year"),"")</f>
        <v>Growth Year</v>
      </c>
    </row>
    <row r="367" spans="1:25" x14ac:dyDescent="0.3">
      <c r="A367" s="1">
        <v>366</v>
      </c>
      <c r="B367" s="2">
        <v>40684</v>
      </c>
      <c r="C367" s="1">
        <v>2011</v>
      </c>
      <c r="D367" s="1" t="s">
        <v>30</v>
      </c>
      <c r="E367" s="1">
        <v>5</v>
      </c>
      <c r="F367" s="3">
        <v>1216</v>
      </c>
      <c r="G367" s="10">
        <v>3854.72</v>
      </c>
      <c r="H367" s="12">
        <f>IFERROR(salesdata[[#This Row],[S-P1]]/salesdata[[#This Row],[Q-P1]],0)</f>
        <v>3.17</v>
      </c>
      <c r="I367" s="3">
        <v>2236</v>
      </c>
      <c r="J367" s="10">
        <v>14176.24</v>
      </c>
      <c r="K367" s="12">
        <f>IFERROR(salesdata[[#This Row],[S-P2]]/salesdata[[#This Row],[Q-P2]],0)</f>
        <v>6.34</v>
      </c>
      <c r="L367" s="3">
        <v>5667</v>
      </c>
      <c r="M367" s="10">
        <v>30715.14</v>
      </c>
      <c r="N367" s="12">
        <f>IFERROR(salesdata[[#This Row],[S-P3]]/salesdata[[#This Row],[Q-P3]],0)</f>
        <v>5.42</v>
      </c>
      <c r="O367" s="3">
        <v>1499</v>
      </c>
      <c r="P367" s="10">
        <v>10687.87</v>
      </c>
      <c r="Q367" s="12">
        <f>IFERROR(salesdata[[#This Row],[S-P4]]/salesdata[[#This Row],[Q-P4]],0)</f>
        <v>7.1300000000000008</v>
      </c>
      <c r="R367" s="3">
        <v>10618</v>
      </c>
      <c r="S367" s="10">
        <v>59433.97</v>
      </c>
      <c r="T367" s="1" t="str">
        <f>"Q"&amp;ROUNDUP(salesdata[[#This Row],[Month No.]]/3,0)</f>
        <v>Q2</v>
      </c>
      <c r="U367" s="1" t="str">
        <f>TEXT(salesdata[[#This Row],[Date]],"dddd")</f>
        <v>Saturday</v>
      </c>
      <c r="V367" s="12">
        <f>IFERROR(salesdata[[#This Row],[Total Revenue]]/salesdata[[#This Row],[Total Units Sold]],0)</f>
        <v>5.5974731587869657</v>
      </c>
      <c r="W367" s="1" t="str">
        <f>INDEX({"Product1","Product2","Product3","Product4"},MATCH(MAX(salesdata[[#This Row],[S-P1]],salesdata[[#This Row],[S-P2]],salesdata[[#This Row],[S-P3]],salesdata[[#This Row],[S-P4]]),CHOOSE({1,2,3,4},salesdata[[#This Row],[S-P1]],salesdata[[#This Row],[S-P2]],salesdata[[#This Row],[S-P3]],salesdata[[#This Row],[S-P4]]),0))</f>
        <v>Product3</v>
      </c>
      <c r="X367" s="1" t="str">
        <f>IF(salesdata[[#This Row],[Total Revenue]]&gt;=70000,"High",IF(salesdata[[#This Row],[Total Revenue]]&gt;=40000,"Medium","Low"))</f>
        <v>Medium</v>
      </c>
      <c r="Y367" s="1" t="str">
        <f>IFERROR(IF(SUMIF(salesdata[Year],salesdata[[#This Row],[Year]],salesdata[Total Revenue])&gt;SUMIF(salesdata[Year],salesdata[[#This Row],[Year]]-1,salesdata[Total Revenue]),"Growth Year","Decline Year"),"")</f>
        <v>Growth Year</v>
      </c>
    </row>
    <row r="368" spans="1:25" x14ac:dyDescent="0.3">
      <c r="A368" s="1">
        <v>367</v>
      </c>
      <c r="B368" s="2">
        <v>40685</v>
      </c>
      <c r="C368" s="1">
        <v>2011</v>
      </c>
      <c r="D368" s="1" t="s">
        <v>30</v>
      </c>
      <c r="E368" s="1">
        <v>5</v>
      </c>
      <c r="F368" s="3">
        <v>2151</v>
      </c>
      <c r="G368" s="10">
        <v>6818.67</v>
      </c>
      <c r="H368" s="12">
        <f>IFERROR(salesdata[[#This Row],[S-P1]]/salesdata[[#This Row],[Q-P1]],0)</f>
        <v>3.17</v>
      </c>
      <c r="I368" s="3">
        <v>2213</v>
      </c>
      <c r="J368" s="10">
        <v>14030.42</v>
      </c>
      <c r="K368" s="12">
        <f>IFERROR(salesdata[[#This Row],[S-P2]]/salesdata[[#This Row],[Q-P2]],0)</f>
        <v>6.34</v>
      </c>
      <c r="L368" s="3">
        <v>3555</v>
      </c>
      <c r="M368" s="10">
        <v>19268.099999999999</v>
      </c>
      <c r="N368" s="12">
        <f>IFERROR(salesdata[[#This Row],[S-P3]]/salesdata[[#This Row],[Q-P3]],0)</f>
        <v>5.42</v>
      </c>
      <c r="O368" s="3">
        <v>1979</v>
      </c>
      <c r="P368" s="10">
        <v>14110.27</v>
      </c>
      <c r="Q368" s="12">
        <f>IFERROR(salesdata[[#This Row],[S-P4]]/salesdata[[#This Row],[Q-P4]],0)</f>
        <v>7.13</v>
      </c>
      <c r="R368" s="3">
        <v>9898</v>
      </c>
      <c r="S368" s="10">
        <v>54227.46</v>
      </c>
      <c r="T368" s="1" t="str">
        <f>"Q"&amp;ROUNDUP(salesdata[[#This Row],[Month No.]]/3,0)</f>
        <v>Q2</v>
      </c>
      <c r="U368" s="1" t="str">
        <f>TEXT(salesdata[[#This Row],[Date]],"dddd")</f>
        <v>Sunday</v>
      </c>
      <c r="V368" s="12">
        <f>IFERROR(salesdata[[#This Row],[Total Revenue]]/salesdata[[#This Row],[Total Units Sold]],0)</f>
        <v>5.4786280056577086</v>
      </c>
      <c r="W368" s="1" t="str">
        <f>INDEX({"Product1","Product2","Product3","Product4"},MATCH(MAX(salesdata[[#This Row],[S-P1]],salesdata[[#This Row],[S-P2]],salesdata[[#This Row],[S-P3]],salesdata[[#This Row],[S-P4]]),CHOOSE({1,2,3,4},salesdata[[#This Row],[S-P1]],salesdata[[#This Row],[S-P2]],salesdata[[#This Row],[S-P3]],salesdata[[#This Row],[S-P4]]),0))</f>
        <v>Product3</v>
      </c>
      <c r="X368" s="1" t="str">
        <f>IF(salesdata[[#This Row],[Total Revenue]]&gt;=70000,"High",IF(salesdata[[#This Row],[Total Revenue]]&gt;=40000,"Medium","Low"))</f>
        <v>Medium</v>
      </c>
      <c r="Y368" s="1" t="str">
        <f>IFERROR(IF(SUMIF(salesdata[Year],salesdata[[#This Row],[Year]],salesdata[Total Revenue])&gt;SUMIF(salesdata[Year],salesdata[[#This Row],[Year]]-1,salesdata[Total Revenue]),"Growth Year","Decline Year"),"")</f>
        <v>Growth Year</v>
      </c>
    </row>
    <row r="369" spans="1:25" x14ac:dyDescent="0.3">
      <c r="A369" s="1">
        <v>368</v>
      </c>
      <c r="B369" s="2">
        <v>40686</v>
      </c>
      <c r="C369" s="1">
        <v>2011</v>
      </c>
      <c r="D369" s="1" t="s">
        <v>30</v>
      </c>
      <c r="E369" s="1">
        <v>5</v>
      </c>
      <c r="F369" s="3">
        <v>3941</v>
      </c>
      <c r="G369" s="10">
        <v>12492.97</v>
      </c>
      <c r="H369" s="12">
        <f>IFERROR(salesdata[[#This Row],[S-P1]]/salesdata[[#This Row],[Q-P1]],0)</f>
        <v>3.17</v>
      </c>
      <c r="I369" s="3">
        <v>3098</v>
      </c>
      <c r="J369" s="10">
        <v>19641.32</v>
      </c>
      <c r="K369" s="12">
        <f>IFERROR(salesdata[[#This Row],[S-P2]]/salesdata[[#This Row],[Q-P2]],0)</f>
        <v>6.34</v>
      </c>
      <c r="L369" s="3">
        <v>282</v>
      </c>
      <c r="M369" s="10">
        <v>1528.44</v>
      </c>
      <c r="N369" s="12">
        <f>IFERROR(salesdata[[#This Row],[S-P3]]/salesdata[[#This Row],[Q-P3]],0)</f>
        <v>5.42</v>
      </c>
      <c r="O369" s="3">
        <v>590</v>
      </c>
      <c r="P369" s="10">
        <v>4206.7</v>
      </c>
      <c r="Q369" s="12">
        <f>IFERROR(salesdata[[#This Row],[S-P4]]/salesdata[[#This Row],[Q-P4]],0)</f>
        <v>7.13</v>
      </c>
      <c r="R369" s="3">
        <v>7911</v>
      </c>
      <c r="S369" s="10">
        <v>37869.43</v>
      </c>
      <c r="T369" s="1" t="str">
        <f>"Q"&amp;ROUNDUP(salesdata[[#This Row],[Month No.]]/3,0)</f>
        <v>Q2</v>
      </c>
      <c r="U369" s="1" t="str">
        <f>TEXT(salesdata[[#This Row],[Date]],"dddd")</f>
        <v>Monday</v>
      </c>
      <c r="V369" s="12">
        <f>IFERROR(salesdata[[#This Row],[Total Revenue]]/salesdata[[#This Row],[Total Units Sold]],0)</f>
        <v>4.7869333838958417</v>
      </c>
      <c r="W369" s="1" t="str">
        <f>INDEX({"Product1","Product2","Product3","Product4"},MATCH(MAX(salesdata[[#This Row],[S-P1]],salesdata[[#This Row],[S-P2]],salesdata[[#This Row],[S-P3]],salesdata[[#This Row],[S-P4]]),CHOOSE({1,2,3,4},salesdata[[#This Row],[S-P1]],salesdata[[#This Row],[S-P2]],salesdata[[#This Row],[S-P3]],salesdata[[#This Row],[S-P4]]),0))</f>
        <v>Product2</v>
      </c>
      <c r="X369" s="1" t="str">
        <f>IF(salesdata[[#This Row],[Total Revenue]]&gt;=70000,"High",IF(salesdata[[#This Row],[Total Revenue]]&gt;=40000,"Medium","Low"))</f>
        <v>Low</v>
      </c>
      <c r="Y369" s="1" t="str">
        <f>IFERROR(IF(SUMIF(salesdata[Year],salesdata[[#This Row],[Year]],salesdata[Total Revenue])&gt;SUMIF(salesdata[Year],salesdata[[#This Row],[Year]]-1,salesdata[Total Revenue]),"Growth Year","Decline Year"),"")</f>
        <v>Growth Year</v>
      </c>
    </row>
    <row r="370" spans="1:25" x14ac:dyDescent="0.3">
      <c r="A370" s="1">
        <v>369</v>
      </c>
      <c r="B370" s="2">
        <v>40687</v>
      </c>
      <c r="C370" s="1">
        <v>2011</v>
      </c>
      <c r="D370" s="1" t="s">
        <v>30</v>
      </c>
      <c r="E370" s="1">
        <v>5</v>
      </c>
      <c r="F370" s="3">
        <v>6413</v>
      </c>
      <c r="G370" s="10">
        <v>20329.21</v>
      </c>
      <c r="H370" s="12">
        <f>IFERROR(salesdata[[#This Row],[S-P1]]/salesdata[[#This Row],[Q-P1]],0)</f>
        <v>3.17</v>
      </c>
      <c r="I370" s="3">
        <v>986</v>
      </c>
      <c r="J370" s="10">
        <v>6251.24</v>
      </c>
      <c r="K370" s="12">
        <f>IFERROR(salesdata[[#This Row],[S-P2]]/salesdata[[#This Row],[Q-P2]],0)</f>
        <v>6.34</v>
      </c>
      <c r="L370" s="3">
        <v>3012</v>
      </c>
      <c r="M370" s="10">
        <v>16325.04</v>
      </c>
      <c r="N370" s="12">
        <f>IFERROR(salesdata[[#This Row],[S-P3]]/salesdata[[#This Row],[Q-P3]],0)</f>
        <v>5.42</v>
      </c>
      <c r="O370" s="3">
        <v>790</v>
      </c>
      <c r="P370" s="10">
        <v>5632.7</v>
      </c>
      <c r="Q370" s="12">
        <f>IFERROR(salesdata[[#This Row],[S-P4]]/salesdata[[#This Row],[Q-P4]],0)</f>
        <v>7.13</v>
      </c>
      <c r="R370" s="3">
        <v>11201</v>
      </c>
      <c r="S370" s="10">
        <v>48538.19</v>
      </c>
      <c r="T370" s="1" t="str">
        <f>"Q"&amp;ROUNDUP(salesdata[[#This Row],[Month No.]]/3,0)</f>
        <v>Q2</v>
      </c>
      <c r="U370" s="1" t="str">
        <f>TEXT(salesdata[[#This Row],[Date]],"dddd")</f>
        <v>Tuesday</v>
      </c>
      <c r="V370" s="12">
        <f>IFERROR(salesdata[[#This Row],[Total Revenue]]/salesdata[[#This Row],[Total Units Sold]],0)</f>
        <v>4.3333800553522011</v>
      </c>
      <c r="W370" s="1" t="str">
        <f>INDEX({"Product1","Product2","Product3","Product4"},MATCH(MAX(salesdata[[#This Row],[S-P1]],salesdata[[#This Row],[S-P2]],salesdata[[#This Row],[S-P3]],salesdata[[#This Row],[S-P4]]),CHOOSE({1,2,3,4},salesdata[[#This Row],[S-P1]],salesdata[[#This Row],[S-P2]],salesdata[[#This Row],[S-P3]],salesdata[[#This Row],[S-P4]]),0))</f>
        <v>Product1</v>
      </c>
      <c r="X370" s="1" t="str">
        <f>IF(salesdata[[#This Row],[Total Revenue]]&gt;=70000,"High",IF(salesdata[[#This Row],[Total Revenue]]&gt;=40000,"Medium","Low"))</f>
        <v>Medium</v>
      </c>
      <c r="Y370" s="1" t="str">
        <f>IFERROR(IF(SUMIF(salesdata[Year],salesdata[[#This Row],[Year]],salesdata[Total Revenue])&gt;SUMIF(salesdata[Year],salesdata[[#This Row],[Year]]-1,salesdata[Total Revenue]),"Growth Year","Decline Year"),"")</f>
        <v>Growth Year</v>
      </c>
    </row>
    <row r="371" spans="1:25" x14ac:dyDescent="0.3">
      <c r="A371" s="1">
        <v>370</v>
      </c>
      <c r="B371" s="2">
        <v>40688</v>
      </c>
      <c r="C371" s="1">
        <v>2011</v>
      </c>
      <c r="D371" s="1" t="s">
        <v>30</v>
      </c>
      <c r="E371" s="1">
        <v>5</v>
      </c>
      <c r="F371" s="3">
        <v>733</v>
      </c>
      <c r="G371" s="10">
        <v>2323.61</v>
      </c>
      <c r="H371" s="12">
        <f>IFERROR(salesdata[[#This Row],[S-P1]]/salesdata[[#This Row],[Q-P1]],0)</f>
        <v>3.1700000000000004</v>
      </c>
      <c r="I371" s="3">
        <v>951</v>
      </c>
      <c r="J371" s="10">
        <v>6029.34</v>
      </c>
      <c r="K371" s="12">
        <f>IFERROR(salesdata[[#This Row],[S-P2]]/salesdata[[#This Row],[Q-P2]],0)</f>
        <v>6.34</v>
      </c>
      <c r="L371" s="3">
        <v>620</v>
      </c>
      <c r="M371" s="10">
        <v>3360.4</v>
      </c>
      <c r="N371" s="12">
        <f>IFERROR(salesdata[[#This Row],[S-P3]]/salesdata[[#This Row],[Q-P3]],0)</f>
        <v>5.42</v>
      </c>
      <c r="O371" s="3">
        <v>298</v>
      </c>
      <c r="P371" s="10">
        <v>2124.7399999999998</v>
      </c>
      <c r="Q371" s="12">
        <f>IFERROR(salesdata[[#This Row],[S-P4]]/salesdata[[#This Row],[Q-P4]],0)</f>
        <v>7.129999999999999</v>
      </c>
      <c r="R371" s="3">
        <v>2602</v>
      </c>
      <c r="S371" s="10">
        <v>13838.09</v>
      </c>
      <c r="T371" s="1" t="str">
        <f>"Q"&amp;ROUNDUP(salesdata[[#This Row],[Month No.]]/3,0)</f>
        <v>Q2</v>
      </c>
      <c r="U371" s="1" t="str">
        <f>TEXT(salesdata[[#This Row],[Date]],"dddd")</f>
        <v>Wednesday</v>
      </c>
      <c r="V371" s="12">
        <f>IFERROR(salesdata[[#This Row],[Total Revenue]]/salesdata[[#This Row],[Total Units Sold]],0)</f>
        <v>5.3182513451191396</v>
      </c>
      <c r="W371" s="1" t="str">
        <f>INDEX({"Product1","Product2","Product3","Product4"},MATCH(MAX(salesdata[[#This Row],[S-P1]],salesdata[[#This Row],[S-P2]],salesdata[[#This Row],[S-P3]],salesdata[[#This Row],[S-P4]]),CHOOSE({1,2,3,4},salesdata[[#This Row],[S-P1]],salesdata[[#This Row],[S-P2]],salesdata[[#This Row],[S-P3]],salesdata[[#This Row],[S-P4]]),0))</f>
        <v>Product2</v>
      </c>
      <c r="X371" s="1" t="str">
        <f>IF(salesdata[[#This Row],[Total Revenue]]&gt;=70000,"High",IF(salesdata[[#This Row],[Total Revenue]]&gt;=40000,"Medium","Low"))</f>
        <v>Low</v>
      </c>
      <c r="Y371" s="1" t="str">
        <f>IFERROR(IF(SUMIF(salesdata[Year],salesdata[[#This Row],[Year]],salesdata[Total Revenue])&gt;SUMIF(salesdata[Year],salesdata[[#This Row],[Year]]-1,salesdata[Total Revenue]),"Growth Year","Decline Year"),"")</f>
        <v>Growth Year</v>
      </c>
    </row>
    <row r="372" spans="1:25" x14ac:dyDescent="0.3">
      <c r="A372" s="1">
        <v>371</v>
      </c>
      <c r="B372" s="2">
        <v>40689</v>
      </c>
      <c r="C372" s="1">
        <v>2011</v>
      </c>
      <c r="D372" s="1" t="s">
        <v>30</v>
      </c>
      <c r="E372" s="1">
        <v>5</v>
      </c>
      <c r="F372" s="3">
        <v>2582</v>
      </c>
      <c r="G372" s="10">
        <v>8184.94</v>
      </c>
      <c r="H372" s="12">
        <f>IFERROR(salesdata[[#This Row],[S-P1]]/salesdata[[#This Row],[Q-P1]],0)</f>
        <v>3.17</v>
      </c>
      <c r="I372" s="3">
        <v>3386</v>
      </c>
      <c r="J372" s="10">
        <v>21467.24</v>
      </c>
      <c r="K372" s="12">
        <f>IFERROR(salesdata[[#This Row],[S-P2]]/salesdata[[#This Row],[Q-P2]],0)</f>
        <v>6.3400000000000007</v>
      </c>
      <c r="L372" s="3">
        <v>4222</v>
      </c>
      <c r="M372" s="10">
        <v>22883.24</v>
      </c>
      <c r="N372" s="12">
        <f>IFERROR(salesdata[[#This Row],[S-P3]]/salesdata[[#This Row],[Q-P3]],0)</f>
        <v>5.4200000000000008</v>
      </c>
      <c r="O372" s="3">
        <v>1143</v>
      </c>
      <c r="P372" s="10">
        <v>8149.59</v>
      </c>
      <c r="Q372" s="12">
        <f>IFERROR(salesdata[[#This Row],[S-P4]]/salesdata[[#This Row],[Q-P4]],0)</f>
        <v>7.13</v>
      </c>
      <c r="R372" s="3">
        <v>11333</v>
      </c>
      <c r="S372" s="10">
        <v>60685.01</v>
      </c>
      <c r="T372" s="1" t="str">
        <f>"Q"&amp;ROUNDUP(salesdata[[#This Row],[Month No.]]/3,0)</f>
        <v>Q2</v>
      </c>
      <c r="U372" s="1" t="str">
        <f>TEXT(salesdata[[#This Row],[Date]],"dddd")</f>
        <v>Thursday</v>
      </c>
      <c r="V372" s="12">
        <f>IFERROR(salesdata[[#This Row],[Total Revenue]]/salesdata[[#This Row],[Total Units Sold]],0)</f>
        <v>5.3547171975646348</v>
      </c>
      <c r="W372" s="1" t="str">
        <f>INDEX({"Product1","Product2","Product3","Product4"},MATCH(MAX(salesdata[[#This Row],[S-P1]],salesdata[[#This Row],[S-P2]],salesdata[[#This Row],[S-P3]],salesdata[[#This Row],[S-P4]]),CHOOSE({1,2,3,4},salesdata[[#This Row],[S-P1]],salesdata[[#This Row],[S-P2]],salesdata[[#This Row],[S-P3]],salesdata[[#This Row],[S-P4]]),0))</f>
        <v>Product3</v>
      </c>
      <c r="X372" s="1" t="str">
        <f>IF(salesdata[[#This Row],[Total Revenue]]&gt;=70000,"High",IF(salesdata[[#This Row],[Total Revenue]]&gt;=40000,"Medium","Low"))</f>
        <v>Medium</v>
      </c>
      <c r="Y372" s="1" t="str">
        <f>IFERROR(IF(SUMIF(salesdata[Year],salesdata[[#This Row],[Year]],salesdata[Total Revenue])&gt;SUMIF(salesdata[Year],salesdata[[#This Row],[Year]]-1,salesdata[Total Revenue]),"Growth Year","Decline Year"),"")</f>
        <v>Growth Year</v>
      </c>
    </row>
    <row r="373" spans="1:25" x14ac:dyDescent="0.3">
      <c r="A373" s="1">
        <v>372</v>
      </c>
      <c r="B373" s="2">
        <v>40690</v>
      </c>
      <c r="C373" s="1">
        <v>2011</v>
      </c>
      <c r="D373" s="1" t="s">
        <v>30</v>
      </c>
      <c r="E373" s="1">
        <v>5</v>
      </c>
      <c r="F373" s="3">
        <v>7152</v>
      </c>
      <c r="G373" s="10">
        <v>22671.84</v>
      </c>
      <c r="H373" s="12">
        <f>IFERROR(salesdata[[#This Row],[S-P1]]/salesdata[[#This Row],[Q-P1]],0)</f>
        <v>3.17</v>
      </c>
      <c r="I373" s="3">
        <v>2086</v>
      </c>
      <c r="J373" s="10">
        <v>13225.24</v>
      </c>
      <c r="K373" s="12">
        <f>IFERROR(salesdata[[#This Row],[S-P2]]/salesdata[[#This Row],[Q-P2]],0)</f>
        <v>6.34</v>
      </c>
      <c r="L373" s="3">
        <v>5467</v>
      </c>
      <c r="M373" s="10">
        <v>29631.14</v>
      </c>
      <c r="N373" s="12">
        <f>IFERROR(salesdata[[#This Row],[S-P3]]/salesdata[[#This Row],[Q-P3]],0)</f>
        <v>5.42</v>
      </c>
      <c r="O373" s="3">
        <v>685</v>
      </c>
      <c r="P373" s="10">
        <v>4884.05</v>
      </c>
      <c r="Q373" s="12">
        <f>IFERROR(salesdata[[#This Row],[S-P4]]/salesdata[[#This Row],[Q-P4]],0)</f>
        <v>7.13</v>
      </c>
      <c r="R373" s="3">
        <v>15390</v>
      </c>
      <c r="S373" s="10">
        <v>70412.27</v>
      </c>
      <c r="T373" s="1" t="str">
        <f>"Q"&amp;ROUNDUP(salesdata[[#This Row],[Month No.]]/3,0)</f>
        <v>Q2</v>
      </c>
      <c r="U373" s="1" t="str">
        <f>TEXT(salesdata[[#This Row],[Date]],"dddd")</f>
        <v>Friday</v>
      </c>
      <c r="V373" s="12">
        <f>IFERROR(salesdata[[#This Row],[Total Revenue]]/salesdata[[#This Row],[Total Units Sold]],0)</f>
        <v>4.5751962313190386</v>
      </c>
      <c r="W373" s="1" t="str">
        <f>INDEX({"Product1","Product2","Product3","Product4"},MATCH(MAX(salesdata[[#This Row],[S-P1]],salesdata[[#This Row],[S-P2]],salesdata[[#This Row],[S-P3]],salesdata[[#This Row],[S-P4]]),CHOOSE({1,2,3,4},salesdata[[#This Row],[S-P1]],salesdata[[#This Row],[S-P2]],salesdata[[#This Row],[S-P3]],salesdata[[#This Row],[S-P4]]),0))</f>
        <v>Product3</v>
      </c>
      <c r="X373" s="1" t="str">
        <f>IF(salesdata[[#This Row],[Total Revenue]]&gt;=70000,"High",IF(salesdata[[#This Row],[Total Revenue]]&gt;=40000,"Medium","Low"))</f>
        <v>High</v>
      </c>
      <c r="Y373" s="1" t="str">
        <f>IFERROR(IF(SUMIF(salesdata[Year],salesdata[[#This Row],[Year]],salesdata[Total Revenue])&gt;SUMIF(salesdata[Year],salesdata[[#This Row],[Year]]-1,salesdata[Total Revenue]),"Growth Year","Decline Year"),"")</f>
        <v>Growth Year</v>
      </c>
    </row>
    <row r="374" spans="1:25" x14ac:dyDescent="0.3">
      <c r="A374" s="1">
        <v>373</v>
      </c>
      <c r="B374" s="2">
        <v>40691</v>
      </c>
      <c r="C374" s="1">
        <v>2011</v>
      </c>
      <c r="D374" s="1" t="s">
        <v>30</v>
      </c>
      <c r="E374" s="1">
        <v>5</v>
      </c>
      <c r="F374" s="3">
        <v>5973</v>
      </c>
      <c r="G374" s="10">
        <v>18934.41</v>
      </c>
      <c r="H374" s="12">
        <f>IFERROR(salesdata[[#This Row],[S-P1]]/salesdata[[#This Row],[Q-P1]],0)</f>
        <v>3.17</v>
      </c>
      <c r="I374" s="3">
        <v>1952</v>
      </c>
      <c r="J374" s="10">
        <v>12375.68</v>
      </c>
      <c r="K374" s="12">
        <f>IFERROR(salesdata[[#This Row],[S-P2]]/salesdata[[#This Row],[Q-P2]],0)</f>
        <v>6.34</v>
      </c>
      <c r="L374" s="3">
        <v>3088</v>
      </c>
      <c r="M374" s="10">
        <v>16736.96</v>
      </c>
      <c r="N374" s="12">
        <f>IFERROR(salesdata[[#This Row],[S-P3]]/salesdata[[#This Row],[Q-P3]],0)</f>
        <v>5.42</v>
      </c>
      <c r="O374" s="3">
        <v>1415</v>
      </c>
      <c r="P374" s="10">
        <v>10088.950000000001</v>
      </c>
      <c r="Q374" s="12">
        <f>IFERROR(salesdata[[#This Row],[S-P4]]/salesdata[[#This Row],[Q-P4]],0)</f>
        <v>7.1300000000000008</v>
      </c>
      <c r="R374" s="3">
        <v>12428</v>
      </c>
      <c r="S374" s="10">
        <v>58136</v>
      </c>
      <c r="T374" s="1" t="str">
        <f>"Q"&amp;ROUNDUP(salesdata[[#This Row],[Month No.]]/3,0)</f>
        <v>Q2</v>
      </c>
      <c r="U374" s="1" t="str">
        <f>TEXT(salesdata[[#This Row],[Date]],"dddd")</f>
        <v>Saturday</v>
      </c>
      <c r="V374" s="12">
        <f>IFERROR(salesdata[[#This Row],[Total Revenue]]/salesdata[[#This Row],[Total Units Sold]],0)</f>
        <v>4.6778242677824267</v>
      </c>
      <c r="W374" s="1" t="str">
        <f>INDEX({"Product1","Product2","Product3","Product4"},MATCH(MAX(salesdata[[#This Row],[S-P1]],salesdata[[#This Row],[S-P2]],salesdata[[#This Row],[S-P3]],salesdata[[#This Row],[S-P4]]),CHOOSE({1,2,3,4},salesdata[[#This Row],[S-P1]],salesdata[[#This Row],[S-P2]],salesdata[[#This Row],[S-P3]],salesdata[[#This Row],[S-P4]]),0))</f>
        <v>Product1</v>
      </c>
      <c r="X374" s="1" t="str">
        <f>IF(salesdata[[#This Row],[Total Revenue]]&gt;=70000,"High",IF(salesdata[[#This Row],[Total Revenue]]&gt;=40000,"Medium","Low"))</f>
        <v>Medium</v>
      </c>
      <c r="Y374" s="1" t="str">
        <f>IFERROR(IF(SUMIF(salesdata[Year],salesdata[[#This Row],[Year]],salesdata[Total Revenue])&gt;SUMIF(salesdata[Year],salesdata[[#This Row],[Year]]-1,salesdata[Total Revenue]),"Growth Year","Decline Year"),"")</f>
        <v>Growth Year</v>
      </c>
    </row>
    <row r="375" spans="1:25" x14ac:dyDescent="0.3">
      <c r="A375" s="1">
        <v>374</v>
      </c>
      <c r="B375" s="2">
        <v>40692</v>
      </c>
      <c r="C375" s="1">
        <v>2011</v>
      </c>
      <c r="D375" s="1" t="s">
        <v>30</v>
      </c>
      <c r="E375" s="1">
        <v>5</v>
      </c>
      <c r="F375" s="3">
        <v>7138</v>
      </c>
      <c r="G375" s="10">
        <v>22627.46</v>
      </c>
      <c r="H375" s="12">
        <f>IFERROR(salesdata[[#This Row],[S-P1]]/salesdata[[#This Row],[Q-P1]],0)</f>
        <v>3.17</v>
      </c>
      <c r="I375" s="3">
        <v>2891</v>
      </c>
      <c r="J375" s="10">
        <v>18328.939999999999</v>
      </c>
      <c r="K375" s="12">
        <f>IFERROR(salesdata[[#This Row],[S-P2]]/salesdata[[#This Row],[Q-P2]],0)</f>
        <v>6.34</v>
      </c>
      <c r="L375" s="3">
        <v>2414</v>
      </c>
      <c r="M375" s="10">
        <v>13083.88</v>
      </c>
      <c r="N375" s="12">
        <f>IFERROR(salesdata[[#This Row],[S-P3]]/salesdata[[#This Row],[Q-P3]],0)</f>
        <v>5.42</v>
      </c>
      <c r="O375" s="3">
        <v>375</v>
      </c>
      <c r="P375" s="10">
        <v>2673.75</v>
      </c>
      <c r="Q375" s="12">
        <f>IFERROR(salesdata[[#This Row],[S-P4]]/salesdata[[#This Row],[Q-P4]],0)</f>
        <v>7.13</v>
      </c>
      <c r="R375" s="3">
        <v>12818</v>
      </c>
      <c r="S375" s="10">
        <v>56714.03</v>
      </c>
      <c r="T375" s="1" t="str">
        <f>"Q"&amp;ROUNDUP(salesdata[[#This Row],[Month No.]]/3,0)</f>
        <v>Q2</v>
      </c>
      <c r="U375" s="1" t="str">
        <f>TEXT(salesdata[[#This Row],[Date]],"dddd")</f>
        <v>Sunday</v>
      </c>
      <c r="V375" s="12">
        <f>IFERROR(salesdata[[#This Row],[Total Revenue]]/salesdata[[#This Row],[Total Units Sold]],0)</f>
        <v>4.4245615540645966</v>
      </c>
      <c r="W375" s="1" t="str">
        <f>INDEX({"Product1","Product2","Product3","Product4"},MATCH(MAX(salesdata[[#This Row],[S-P1]],salesdata[[#This Row],[S-P2]],salesdata[[#This Row],[S-P3]],salesdata[[#This Row],[S-P4]]),CHOOSE({1,2,3,4},salesdata[[#This Row],[S-P1]],salesdata[[#This Row],[S-P2]],salesdata[[#This Row],[S-P3]],salesdata[[#This Row],[S-P4]]),0))</f>
        <v>Product1</v>
      </c>
      <c r="X375" s="1" t="str">
        <f>IF(salesdata[[#This Row],[Total Revenue]]&gt;=70000,"High",IF(salesdata[[#This Row],[Total Revenue]]&gt;=40000,"Medium","Low"))</f>
        <v>Medium</v>
      </c>
      <c r="Y375" s="1" t="str">
        <f>IFERROR(IF(SUMIF(salesdata[Year],salesdata[[#This Row],[Year]],salesdata[Total Revenue])&gt;SUMIF(salesdata[Year],salesdata[[#This Row],[Year]]-1,salesdata[Total Revenue]),"Growth Year","Decline Year"),"")</f>
        <v>Growth Year</v>
      </c>
    </row>
    <row r="376" spans="1:25" x14ac:dyDescent="0.3">
      <c r="A376" s="1">
        <v>375</v>
      </c>
      <c r="B376" s="2">
        <v>40693</v>
      </c>
      <c r="C376" s="1">
        <v>2011</v>
      </c>
      <c r="D376" s="1" t="s">
        <v>30</v>
      </c>
      <c r="E376" s="1">
        <v>5</v>
      </c>
      <c r="F376" s="3">
        <v>4139</v>
      </c>
      <c r="G376" s="10">
        <v>13120.63</v>
      </c>
      <c r="H376" s="12">
        <f>IFERROR(salesdata[[#This Row],[S-P1]]/salesdata[[#This Row],[Q-P1]],0)</f>
        <v>3.17</v>
      </c>
      <c r="I376" s="3">
        <v>311</v>
      </c>
      <c r="J376" s="10">
        <v>1971.74</v>
      </c>
      <c r="K376" s="12">
        <f>IFERROR(salesdata[[#This Row],[S-P2]]/salesdata[[#This Row],[Q-P2]],0)</f>
        <v>6.34</v>
      </c>
      <c r="L376" s="3">
        <v>5433</v>
      </c>
      <c r="M376" s="10">
        <v>29446.86</v>
      </c>
      <c r="N376" s="12">
        <f>IFERROR(salesdata[[#This Row],[S-P3]]/salesdata[[#This Row],[Q-P3]],0)</f>
        <v>5.42</v>
      </c>
      <c r="O376" s="3">
        <v>345</v>
      </c>
      <c r="P376" s="10">
        <v>2459.85</v>
      </c>
      <c r="Q376" s="12">
        <f>IFERROR(salesdata[[#This Row],[S-P4]]/salesdata[[#This Row],[Q-P4]],0)</f>
        <v>7.13</v>
      </c>
      <c r="R376" s="3">
        <v>10228</v>
      </c>
      <c r="S376" s="10">
        <v>46999.08</v>
      </c>
      <c r="T376" s="1" t="str">
        <f>"Q"&amp;ROUNDUP(salesdata[[#This Row],[Month No.]]/3,0)</f>
        <v>Q2</v>
      </c>
      <c r="U376" s="1" t="str">
        <f>TEXT(salesdata[[#This Row],[Date]],"dddd")</f>
        <v>Monday</v>
      </c>
      <c r="V376" s="12">
        <f>IFERROR(salesdata[[#This Row],[Total Revenue]]/salesdata[[#This Row],[Total Units Sold]],0)</f>
        <v>4.5951388345717641</v>
      </c>
      <c r="W376" s="1" t="str">
        <f>INDEX({"Product1","Product2","Product3","Product4"},MATCH(MAX(salesdata[[#This Row],[S-P1]],salesdata[[#This Row],[S-P2]],salesdata[[#This Row],[S-P3]],salesdata[[#This Row],[S-P4]]),CHOOSE({1,2,3,4},salesdata[[#This Row],[S-P1]],salesdata[[#This Row],[S-P2]],salesdata[[#This Row],[S-P3]],salesdata[[#This Row],[S-P4]]),0))</f>
        <v>Product3</v>
      </c>
      <c r="X376" s="1" t="str">
        <f>IF(salesdata[[#This Row],[Total Revenue]]&gt;=70000,"High",IF(salesdata[[#This Row],[Total Revenue]]&gt;=40000,"Medium","Low"))</f>
        <v>Medium</v>
      </c>
      <c r="Y376" s="1" t="str">
        <f>IFERROR(IF(SUMIF(salesdata[Year],salesdata[[#This Row],[Year]],salesdata[Total Revenue])&gt;SUMIF(salesdata[Year],salesdata[[#This Row],[Year]]-1,salesdata[Total Revenue]),"Growth Year","Decline Year"),"")</f>
        <v>Growth Year</v>
      </c>
    </row>
    <row r="377" spans="1:25" x14ac:dyDescent="0.3">
      <c r="A377" s="1">
        <v>376</v>
      </c>
      <c r="B377" s="2">
        <v>40694</v>
      </c>
      <c r="C377" s="1">
        <v>2011</v>
      </c>
      <c r="D377" s="1" t="s">
        <v>30</v>
      </c>
      <c r="E377" s="1">
        <v>5</v>
      </c>
      <c r="F377" s="3">
        <v>1507</v>
      </c>
      <c r="G377" s="10">
        <v>4777.1899999999996</v>
      </c>
      <c r="H377" s="12">
        <f>IFERROR(salesdata[[#This Row],[S-P1]]/salesdata[[#This Row],[Q-P1]],0)</f>
        <v>3.17</v>
      </c>
      <c r="I377" s="3">
        <v>2980</v>
      </c>
      <c r="J377" s="10">
        <v>18893.2</v>
      </c>
      <c r="K377" s="12">
        <f>IFERROR(salesdata[[#This Row],[S-P2]]/salesdata[[#This Row],[Q-P2]],0)</f>
        <v>6.34</v>
      </c>
      <c r="L377" s="3">
        <v>3816</v>
      </c>
      <c r="M377" s="10">
        <v>20682.72</v>
      </c>
      <c r="N377" s="12">
        <f>IFERROR(salesdata[[#This Row],[S-P3]]/salesdata[[#This Row],[Q-P3]],0)</f>
        <v>5.42</v>
      </c>
      <c r="O377" s="3">
        <v>1202</v>
      </c>
      <c r="P377" s="10">
        <v>8570.26</v>
      </c>
      <c r="Q377" s="12">
        <f>IFERROR(salesdata[[#This Row],[S-P4]]/salesdata[[#This Row],[Q-P4]],0)</f>
        <v>7.13</v>
      </c>
      <c r="R377" s="3">
        <v>9505</v>
      </c>
      <c r="S377" s="10">
        <v>52923.37</v>
      </c>
      <c r="T377" s="1" t="str">
        <f>"Q"&amp;ROUNDUP(salesdata[[#This Row],[Month No.]]/3,0)</f>
        <v>Q2</v>
      </c>
      <c r="U377" s="1" t="str">
        <f>TEXT(salesdata[[#This Row],[Date]],"dddd")</f>
        <v>Tuesday</v>
      </c>
      <c r="V377" s="12">
        <f>IFERROR(salesdata[[#This Row],[Total Revenue]]/salesdata[[#This Row],[Total Units Sold]],0)</f>
        <v>5.5679505523408732</v>
      </c>
      <c r="W377" s="1" t="str">
        <f>INDEX({"Product1","Product2","Product3","Product4"},MATCH(MAX(salesdata[[#This Row],[S-P1]],salesdata[[#This Row],[S-P2]],salesdata[[#This Row],[S-P3]],salesdata[[#This Row],[S-P4]]),CHOOSE({1,2,3,4},salesdata[[#This Row],[S-P1]],salesdata[[#This Row],[S-P2]],salesdata[[#This Row],[S-P3]],salesdata[[#This Row],[S-P4]]),0))</f>
        <v>Product3</v>
      </c>
      <c r="X377" s="1" t="str">
        <f>IF(salesdata[[#This Row],[Total Revenue]]&gt;=70000,"High",IF(salesdata[[#This Row],[Total Revenue]]&gt;=40000,"Medium","Low"))</f>
        <v>Medium</v>
      </c>
      <c r="Y377" s="1" t="str">
        <f>IFERROR(IF(SUMIF(salesdata[Year],salesdata[[#This Row],[Year]],salesdata[Total Revenue])&gt;SUMIF(salesdata[Year],salesdata[[#This Row],[Year]]-1,salesdata[Total Revenue]),"Growth Year","Decline Year"),"")</f>
        <v>Growth Year</v>
      </c>
    </row>
    <row r="378" spans="1:25" x14ac:dyDescent="0.3">
      <c r="A378" s="1">
        <v>377</v>
      </c>
      <c r="B378" s="2">
        <v>40695</v>
      </c>
      <c r="C378" s="1">
        <v>2011</v>
      </c>
      <c r="D378" s="1" t="s">
        <v>19</v>
      </c>
      <c r="E378" s="1">
        <v>6</v>
      </c>
      <c r="F378" s="3">
        <v>756</v>
      </c>
      <c r="G378" s="10">
        <v>2396.52</v>
      </c>
      <c r="H378" s="12">
        <f>IFERROR(salesdata[[#This Row],[S-P1]]/salesdata[[#This Row],[Q-P1]],0)</f>
        <v>3.17</v>
      </c>
      <c r="I378" s="3">
        <v>318</v>
      </c>
      <c r="J378" s="10">
        <v>2016.12</v>
      </c>
      <c r="K378" s="12">
        <f>IFERROR(salesdata[[#This Row],[S-P2]]/salesdata[[#This Row],[Q-P2]],0)</f>
        <v>6.34</v>
      </c>
      <c r="L378" s="3">
        <v>5439</v>
      </c>
      <c r="M378" s="10">
        <v>29479.38</v>
      </c>
      <c r="N378" s="12">
        <f>IFERROR(salesdata[[#This Row],[S-P3]]/salesdata[[#This Row],[Q-P3]],0)</f>
        <v>5.42</v>
      </c>
      <c r="O378" s="3">
        <v>305</v>
      </c>
      <c r="P378" s="10">
        <v>2174.65</v>
      </c>
      <c r="Q378" s="12">
        <f>IFERROR(salesdata[[#This Row],[S-P4]]/salesdata[[#This Row],[Q-P4]],0)</f>
        <v>7.13</v>
      </c>
      <c r="R378" s="3">
        <v>6818</v>
      </c>
      <c r="S378" s="10">
        <v>36066.67</v>
      </c>
      <c r="T378" s="1" t="str">
        <f>"Q"&amp;ROUNDUP(salesdata[[#This Row],[Month No.]]/3,0)</f>
        <v>Q2</v>
      </c>
      <c r="U378" s="1" t="str">
        <f>TEXT(salesdata[[#This Row],[Date]],"dddd")</f>
        <v>Wednesday</v>
      </c>
      <c r="V378" s="12">
        <f>IFERROR(salesdata[[#This Row],[Total Revenue]]/salesdata[[#This Row],[Total Units Sold]],0)</f>
        <v>5.2899193311821646</v>
      </c>
      <c r="W378" s="1" t="str">
        <f>INDEX({"Product1","Product2","Product3","Product4"},MATCH(MAX(salesdata[[#This Row],[S-P1]],salesdata[[#This Row],[S-P2]],salesdata[[#This Row],[S-P3]],salesdata[[#This Row],[S-P4]]),CHOOSE({1,2,3,4},salesdata[[#This Row],[S-P1]],salesdata[[#This Row],[S-P2]],salesdata[[#This Row],[S-P3]],salesdata[[#This Row],[S-P4]]),0))</f>
        <v>Product3</v>
      </c>
      <c r="X378" s="1" t="str">
        <f>IF(salesdata[[#This Row],[Total Revenue]]&gt;=70000,"High",IF(salesdata[[#This Row],[Total Revenue]]&gt;=40000,"Medium","Low"))</f>
        <v>Low</v>
      </c>
      <c r="Y378" s="1" t="str">
        <f>IFERROR(IF(SUMIF(salesdata[Year],salesdata[[#This Row],[Year]],salesdata[Total Revenue])&gt;SUMIF(salesdata[Year],salesdata[[#This Row],[Year]]-1,salesdata[Total Revenue]),"Growth Year","Decline Year"),"")</f>
        <v>Growth Year</v>
      </c>
    </row>
    <row r="379" spans="1:25" x14ac:dyDescent="0.3">
      <c r="A379" s="1">
        <v>378</v>
      </c>
      <c r="B379" s="2">
        <v>40696</v>
      </c>
      <c r="C379" s="1">
        <v>2011</v>
      </c>
      <c r="D379" s="1" t="s">
        <v>19</v>
      </c>
      <c r="E379" s="1">
        <v>6</v>
      </c>
      <c r="F379" s="3">
        <v>2661</v>
      </c>
      <c r="G379" s="10">
        <v>8435.3700000000008</v>
      </c>
      <c r="H379" s="12">
        <f>IFERROR(salesdata[[#This Row],[S-P1]]/salesdata[[#This Row],[Q-P1]],0)</f>
        <v>3.1700000000000004</v>
      </c>
      <c r="I379" s="3">
        <v>3781</v>
      </c>
      <c r="J379" s="10">
        <v>23971.54</v>
      </c>
      <c r="K379" s="12">
        <f>IFERROR(salesdata[[#This Row],[S-P2]]/salesdata[[#This Row],[Q-P2]],0)</f>
        <v>6.34</v>
      </c>
      <c r="L379" s="3">
        <v>4460</v>
      </c>
      <c r="M379" s="10">
        <v>24173.200000000001</v>
      </c>
      <c r="N379" s="12">
        <f>IFERROR(salesdata[[#This Row],[S-P3]]/salesdata[[#This Row],[Q-P3]],0)</f>
        <v>5.42</v>
      </c>
      <c r="O379" s="3">
        <v>405</v>
      </c>
      <c r="P379" s="10">
        <v>2887.65</v>
      </c>
      <c r="Q379" s="12">
        <f>IFERROR(salesdata[[#This Row],[S-P4]]/salesdata[[#This Row],[Q-P4]],0)</f>
        <v>7.13</v>
      </c>
      <c r="R379" s="3">
        <v>11307</v>
      </c>
      <c r="S379" s="10">
        <v>59467.76</v>
      </c>
      <c r="T379" s="1" t="str">
        <f>"Q"&amp;ROUNDUP(salesdata[[#This Row],[Month No.]]/3,0)</f>
        <v>Q2</v>
      </c>
      <c r="U379" s="1" t="str">
        <f>TEXT(salesdata[[#This Row],[Date]],"dddd")</f>
        <v>Thursday</v>
      </c>
      <c r="V379" s="12">
        <f>IFERROR(salesdata[[#This Row],[Total Revenue]]/salesdata[[#This Row],[Total Units Sold]],0)</f>
        <v>5.2593756080304237</v>
      </c>
      <c r="W379" s="1" t="str">
        <f>INDEX({"Product1","Product2","Product3","Product4"},MATCH(MAX(salesdata[[#This Row],[S-P1]],salesdata[[#This Row],[S-P2]],salesdata[[#This Row],[S-P3]],salesdata[[#This Row],[S-P4]]),CHOOSE({1,2,3,4},salesdata[[#This Row],[S-P1]],salesdata[[#This Row],[S-P2]],salesdata[[#This Row],[S-P3]],salesdata[[#This Row],[S-P4]]),0))</f>
        <v>Product3</v>
      </c>
      <c r="X379" s="1" t="str">
        <f>IF(salesdata[[#This Row],[Total Revenue]]&gt;=70000,"High",IF(salesdata[[#This Row],[Total Revenue]]&gt;=40000,"Medium","Low"))</f>
        <v>Medium</v>
      </c>
      <c r="Y379" s="1" t="str">
        <f>IFERROR(IF(SUMIF(salesdata[Year],salesdata[[#This Row],[Year]],salesdata[Total Revenue])&gt;SUMIF(salesdata[Year],salesdata[[#This Row],[Year]]-1,salesdata[Total Revenue]),"Growth Year","Decline Year"),"")</f>
        <v>Growth Year</v>
      </c>
    </row>
    <row r="380" spans="1:25" x14ac:dyDescent="0.3">
      <c r="A380" s="1">
        <v>379</v>
      </c>
      <c r="B380" s="2">
        <v>40697</v>
      </c>
      <c r="C380" s="1">
        <v>2011</v>
      </c>
      <c r="D380" s="1" t="s">
        <v>19</v>
      </c>
      <c r="E380" s="1">
        <v>6</v>
      </c>
      <c r="F380" s="3">
        <v>4612</v>
      </c>
      <c r="G380" s="10">
        <v>14620.04</v>
      </c>
      <c r="H380" s="12">
        <f>IFERROR(salesdata[[#This Row],[S-P1]]/salesdata[[#This Row],[Q-P1]],0)</f>
        <v>3.1700000000000004</v>
      </c>
      <c r="I380" s="3">
        <v>398</v>
      </c>
      <c r="J380" s="10">
        <v>2523.3200000000002</v>
      </c>
      <c r="K380" s="12">
        <f>IFERROR(salesdata[[#This Row],[S-P2]]/salesdata[[#This Row],[Q-P2]],0)</f>
        <v>6.3400000000000007</v>
      </c>
      <c r="L380" s="3">
        <v>3706</v>
      </c>
      <c r="M380" s="10">
        <v>20086.52</v>
      </c>
      <c r="N380" s="12">
        <f>IFERROR(salesdata[[#This Row],[S-P3]]/salesdata[[#This Row],[Q-P3]],0)</f>
        <v>5.42</v>
      </c>
      <c r="O380" s="3">
        <v>472</v>
      </c>
      <c r="P380" s="10">
        <v>3365.36</v>
      </c>
      <c r="Q380" s="12">
        <f>IFERROR(salesdata[[#This Row],[S-P4]]/salesdata[[#This Row],[Q-P4]],0)</f>
        <v>7.13</v>
      </c>
      <c r="R380" s="3">
        <v>9188</v>
      </c>
      <c r="S380" s="10">
        <v>40595.24</v>
      </c>
      <c r="T380" s="1" t="str">
        <f>"Q"&amp;ROUNDUP(salesdata[[#This Row],[Month No.]]/3,0)</f>
        <v>Q2</v>
      </c>
      <c r="U380" s="1" t="str">
        <f>TEXT(salesdata[[#This Row],[Date]],"dddd")</f>
        <v>Friday</v>
      </c>
      <c r="V380" s="12">
        <f>IFERROR(salesdata[[#This Row],[Total Revenue]]/salesdata[[#This Row],[Total Units Sold]],0)</f>
        <v>4.4182890727035264</v>
      </c>
      <c r="W380" s="1" t="str">
        <f>INDEX({"Product1","Product2","Product3","Product4"},MATCH(MAX(salesdata[[#This Row],[S-P1]],salesdata[[#This Row],[S-P2]],salesdata[[#This Row],[S-P3]],salesdata[[#This Row],[S-P4]]),CHOOSE({1,2,3,4},salesdata[[#This Row],[S-P1]],salesdata[[#This Row],[S-P2]],salesdata[[#This Row],[S-P3]],salesdata[[#This Row],[S-P4]]),0))</f>
        <v>Product3</v>
      </c>
      <c r="X380" s="1" t="str">
        <f>IF(salesdata[[#This Row],[Total Revenue]]&gt;=70000,"High",IF(salesdata[[#This Row],[Total Revenue]]&gt;=40000,"Medium","Low"))</f>
        <v>Medium</v>
      </c>
      <c r="Y380" s="1" t="str">
        <f>IFERROR(IF(SUMIF(salesdata[Year],salesdata[[#This Row],[Year]],salesdata[Total Revenue])&gt;SUMIF(salesdata[Year],salesdata[[#This Row],[Year]]-1,salesdata[Total Revenue]),"Growth Year","Decline Year"),"")</f>
        <v>Growth Year</v>
      </c>
    </row>
    <row r="381" spans="1:25" x14ac:dyDescent="0.3">
      <c r="A381" s="1">
        <v>380</v>
      </c>
      <c r="B381" s="2">
        <v>40698</v>
      </c>
      <c r="C381" s="1">
        <v>2011</v>
      </c>
      <c r="D381" s="1" t="s">
        <v>19</v>
      </c>
      <c r="E381" s="1">
        <v>6</v>
      </c>
      <c r="F381" s="3">
        <v>6640</v>
      </c>
      <c r="G381" s="10">
        <v>21048.799999999999</v>
      </c>
      <c r="H381" s="12">
        <f>IFERROR(salesdata[[#This Row],[S-P1]]/salesdata[[#This Row],[Q-P1]],0)</f>
        <v>3.17</v>
      </c>
      <c r="I381" s="3">
        <v>593</v>
      </c>
      <c r="J381" s="10">
        <v>3759.62</v>
      </c>
      <c r="K381" s="12">
        <f>IFERROR(salesdata[[#This Row],[S-P2]]/salesdata[[#This Row],[Q-P2]],0)</f>
        <v>6.34</v>
      </c>
      <c r="L381" s="3">
        <v>3278</v>
      </c>
      <c r="M381" s="10">
        <v>17766.759999999998</v>
      </c>
      <c r="N381" s="12">
        <f>IFERROR(salesdata[[#This Row],[S-P3]]/salesdata[[#This Row],[Q-P3]],0)</f>
        <v>5.42</v>
      </c>
      <c r="O381" s="3">
        <v>1237</v>
      </c>
      <c r="P381" s="10">
        <v>8819.81</v>
      </c>
      <c r="Q381" s="12">
        <f>IFERROR(salesdata[[#This Row],[S-P4]]/salesdata[[#This Row],[Q-P4]],0)</f>
        <v>7.13</v>
      </c>
      <c r="R381" s="3">
        <v>11748</v>
      </c>
      <c r="S381" s="10">
        <v>51394.99</v>
      </c>
      <c r="T381" s="1" t="str">
        <f>"Q"&amp;ROUNDUP(salesdata[[#This Row],[Month No.]]/3,0)</f>
        <v>Q2</v>
      </c>
      <c r="U381" s="1" t="str">
        <f>TEXT(salesdata[[#This Row],[Date]],"dddd")</f>
        <v>Saturday</v>
      </c>
      <c r="V381" s="12">
        <f>IFERROR(salesdata[[#This Row],[Total Revenue]]/salesdata[[#This Row],[Total Units Sold]],0)</f>
        <v>4.374786346612189</v>
      </c>
      <c r="W381" s="1" t="str">
        <f>INDEX({"Product1","Product2","Product3","Product4"},MATCH(MAX(salesdata[[#This Row],[S-P1]],salesdata[[#This Row],[S-P2]],salesdata[[#This Row],[S-P3]],salesdata[[#This Row],[S-P4]]),CHOOSE({1,2,3,4},salesdata[[#This Row],[S-P1]],salesdata[[#This Row],[S-P2]],salesdata[[#This Row],[S-P3]],salesdata[[#This Row],[S-P4]]),0))</f>
        <v>Product1</v>
      </c>
      <c r="X381" s="1" t="str">
        <f>IF(salesdata[[#This Row],[Total Revenue]]&gt;=70000,"High",IF(salesdata[[#This Row],[Total Revenue]]&gt;=40000,"Medium","Low"))</f>
        <v>Medium</v>
      </c>
      <c r="Y381" s="1" t="str">
        <f>IFERROR(IF(SUMIF(salesdata[Year],salesdata[[#This Row],[Year]],salesdata[Total Revenue])&gt;SUMIF(salesdata[Year],salesdata[[#This Row],[Year]]-1,salesdata[Total Revenue]),"Growth Year","Decline Year"),"")</f>
        <v>Growth Year</v>
      </c>
    </row>
    <row r="382" spans="1:25" x14ac:dyDescent="0.3">
      <c r="A382" s="1">
        <v>381</v>
      </c>
      <c r="B382" s="2">
        <v>40699</v>
      </c>
      <c r="C382" s="1">
        <v>2011</v>
      </c>
      <c r="D382" s="1" t="s">
        <v>19</v>
      </c>
      <c r="E382" s="1">
        <v>6</v>
      </c>
      <c r="F382" s="3">
        <v>2652</v>
      </c>
      <c r="G382" s="10">
        <v>8406.84</v>
      </c>
      <c r="H382" s="12">
        <f>IFERROR(salesdata[[#This Row],[S-P1]]/salesdata[[#This Row],[Q-P1]],0)</f>
        <v>3.17</v>
      </c>
      <c r="I382" s="3">
        <v>1381</v>
      </c>
      <c r="J382" s="10">
        <v>8755.5400000000009</v>
      </c>
      <c r="K382" s="12">
        <f>IFERROR(salesdata[[#This Row],[S-P2]]/salesdata[[#This Row],[Q-P2]],0)</f>
        <v>6.3400000000000007</v>
      </c>
      <c r="L382" s="3">
        <v>5383</v>
      </c>
      <c r="M382" s="10">
        <v>29175.86</v>
      </c>
      <c r="N382" s="12">
        <f>IFERROR(salesdata[[#This Row],[S-P3]]/salesdata[[#This Row],[Q-P3]],0)</f>
        <v>5.42</v>
      </c>
      <c r="O382" s="3">
        <v>855</v>
      </c>
      <c r="P382" s="10">
        <v>6096.15</v>
      </c>
      <c r="Q382" s="12">
        <f>IFERROR(salesdata[[#This Row],[S-P4]]/salesdata[[#This Row],[Q-P4]],0)</f>
        <v>7.13</v>
      </c>
      <c r="R382" s="3">
        <v>10271</v>
      </c>
      <c r="S382" s="10">
        <v>52434.39</v>
      </c>
      <c r="T382" s="1" t="str">
        <f>"Q"&amp;ROUNDUP(salesdata[[#This Row],[Month No.]]/3,0)</f>
        <v>Q2</v>
      </c>
      <c r="U382" s="1" t="str">
        <f>TEXT(salesdata[[#This Row],[Date]],"dddd")</f>
        <v>Sunday</v>
      </c>
      <c r="V382" s="12">
        <f>IFERROR(salesdata[[#This Row],[Total Revenue]]/salesdata[[#This Row],[Total Units Sold]],0)</f>
        <v>5.1050910330055492</v>
      </c>
      <c r="W382" s="1" t="str">
        <f>INDEX({"Product1","Product2","Product3","Product4"},MATCH(MAX(salesdata[[#This Row],[S-P1]],salesdata[[#This Row],[S-P2]],salesdata[[#This Row],[S-P3]],salesdata[[#This Row],[S-P4]]),CHOOSE({1,2,3,4},salesdata[[#This Row],[S-P1]],salesdata[[#This Row],[S-P2]],salesdata[[#This Row],[S-P3]],salesdata[[#This Row],[S-P4]]),0))</f>
        <v>Product3</v>
      </c>
      <c r="X382" s="1" t="str">
        <f>IF(salesdata[[#This Row],[Total Revenue]]&gt;=70000,"High",IF(salesdata[[#This Row],[Total Revenue]]&gt;=40000,"Medium","Low"))</f>
        <v>Medium</v>
      </c>
      <c r="Y382" s="1" t="str">
        <f>IFERROR(IF(SUMIF(salesdata[Year],salesdata[[#This Row],[Year]],salesdata[Total Revenue])&gt;SUMIF(salesdata[Year],salesdata[[#This Row],[Year]]-1,salesdata[Total Revenue]),"Growth Year","Decline Year"),"")</f>
        <v>Growth Year</v>
      </c>
    </row>
    <row r="383" spans="1:25" x14ac:dyDescent="0.3">
      <c r="A383" s="1">
        <v>382</v>
      </c>
      <c r="B383" s="2">
        <v>40700</v>
      </c>
      <c r="C383" s="1">
        <v>2011</v>
      </c>
      <c r="D383" s="1" t="s">
        <v>19</v>
      </c>
      <c r="E383" s="1">
        <v>6</v>
      </c>
      <c r="F383" s="3">
        <v>1060</v>
      </c>
      <c r="G383" s="10">
        <v>3360.2</v>
      </c>
      <c r="H383" s="12">
        <f>IFERROR(salesdata[[#This Row],[S-P1]]/salesdata[[#This Row],[Q-P1]],0)</f>
        <v>3.17</v>
      </c>
      <c r="I383" s="3">
        <v>916</v>
      </c>
      <c r="J383" s="10">
        <v>5807.44</v>
      </c>
      <c r="K383" s="12">
        <f>IFERROR(salesdata[[#This Row],[S-P2]]/salesdata[[#This Row],[Q-P2]],0)</f>
        <v>6.34</v>
      </c>
      <c r="L383" s="3">
        <v>3332</v>
      </c>
      <c r="M383" s="10">
        <v>18059.439999999999</v>
      </c>
      <c r="N383" s="12">
        <f>IFERROR(salesdata[[#This Row],[S-P3]]/salesdata[[#This Row],[Q-P3]],0)</f>
        <v>5.42</v>
      </c>
      <c r="O383" s="3">
        <v>1535</v>
      </c>
      <c r="P383" s="10">
        <v>10944.55</v>
      </c>
      <c r="Q383" s="12">
        <f>IFERROR(salesdata[[#This Row],[S-P4]]/salesdata[[#This Row],[Q-P4]],0)</f>
        <v>7.13</v>
      </c>
      <c r="R383" s="3">
        <v>6843</v>
      </c>
      <c r="S383" s="10">
        <v>38171.629999999997</v>
      </c>
      <c r="T383" s="1" t="str">
        <f>"Q"&amp;ROUNDUP(salesdata[[#This Row],[Month No.]]/3,0)</f>
        <v>Q2</v>
      </c>
      <c r="U383" s="1" t="str">
        <f>TEXT(salesdata[[#This Row],[Date]],"dddd")</f>
        <v>Monday</v>
      </c>
      <c r="V383" s="12">
        <f>IFERROR(salesdata[[#This Row],[Total Revenue]]/salesdata[[#This Row],[Total Units Sold]],0)</f>
        <v>5.5782010813970473</v>
      </c>
      <c r="W383" s="1" t="str">
        <f>INDEX({"Product1","Product2","Product3","Product4"},MATCH(MAX(salesdata[[#This Row],[S-P1]],salesdata[[#This Row],[S-P2]],salesdata[[#This Row],[S-P3]],salesdata[[#This Row],[S-P4]]),CHOOSE({1,2,3,4},salesdata[[#This Row],[S-P1]],salesdata[[#This Row],[S-P2]],salesdata[[#This Row],[S-P3]],salesdata[[#This Row],[S-P4]]),0))</f>
        <v>Product3</v>
      </c>
      <c r="X383" s="1" t="str">
        <f>IF(salesdata[[#This Row],[Total Revenue]]&gt;=70000,"High",IF(salesdata[[#This Row],[Total Revenue]]&gt;=40000,"Medium","Low"))</f>
        <v>Low</v>
      </c>
      <c r="Y383" s="1" t="str">
        <f>IFERROR(IF(SUMIF(salesdata[Year],salesdata[[#This Row],[Year]],salesdata[Total Revenue])&gt;SUMIF(salesdata[Year],salesdata[[#This Row],[Year]]-1,salesdata[Total Revenue]),"Growth Year","Decline Year"),"")</f>
        <v>Growth Year</v>
      </c>
    </row>
    <row r="384" spans="1:25" x14ac:dyDescent="0.3">
      <c r="A384" s="1">
        <v>383</v>
      </c>
      <c r="B384" s="2">
        <v>40701</v>
      </c>
      <c r="C384" s="1">
        <v>2011</v>
      </c>
      <c r="D384" s="1" t="s">
        <v>19</v>
      </c>
      <c r="E384" s="1">
        <v>6</v>
      </c>
      <c r="F384" s="3">
        <v>6880</v>
      </c>
      <c r="G384" s="10">
        <v>21809.599999999999</v>
      </c>
      <c r="H384" s="12">
        <f>IFERROR(salesdata[[#This Row],[S-P1]]/salesdata[[#This Row],[Q-P1]],0)</f>
        <v>3.17</v>
      </c>
      <c r="I384" s="3">
        <v>1300</v>
      </c>
      <c r="J384" s="10">
        <v>8242</v>
      </c>
      <c r="K384" s="12">
        <f>IFERROR(salesdata[[#This Row],[S-P2]]/salesdata[[#This Row],[Q-P2]],0)</f>
        <v>6.34</v>
      </c>
      <c r="L384" s="3">
        <v>3782</v>
      </c>
      <c r="M384" s="10">
        <v>20498.439999999999</v>
      </c>
      <c r="N384" s="12">
        <f>IFERROR(salesdata[[#This Row],[S-P3]]/salesdata[[#This Row],[Q-P3]],0)</f>
        <v>5.42</v>
      </c>
      <c r="O384" s="3">
        <v>1091</v>
      </c>
      <c r="P384" s="10">
        <v>7778.83</v>
      </c>
      <c r="Q384" s="12">
        <f>IFERROR(salesdata[[#This Row],[S-P4]]/salesdata[[#This Row],[Q-P4]],0)</f>
        <v>7.13</v>
      </c>
      <c r="R384" s="3">
        <v>13053</v>
      </c>
      <c r="S384" s="10">
        <v>58328.87</v>
      </c>
      <c r="T384" s="1" t="str">
        <f>"Q"&amp;ROUNDUP(salesdata[[#This Row],[Month No.]]/3,0)</f>
        <v>Q2</v>
      </c>
      <c r="U384" s="1" t="str">
        <f>TEXT(salesdata[[#This Row],[Date]],"dddd")</f>
        <v>Tuesday</v>
      </c>
      <c r="V384" s="12">
        <f>IFERROR(salesdata[[#This Row],[Total Revenue]]/salesdata[[#This Row],[Total Units Sold]],0)</f>
        <v>4.4686179422355012</v>
      </c>
      <c r="W384" s="1" t="str">
        <f>INDEX({"Product1","Product2","Product3","Product4"},MATCH(MAX(salesdata[[#This Row],[S-P1]],salesdata[[#This Row],[S-P2]],salesdata[[#This Row],[S-P3]],salesdata[[#This Row],[S-P4]]),CHOOSE({1,2,3,4},salesdata[[#This Row],[S-P1]],salesdata[[#This Row],[S-P2]],salesdata[[#This Row],[S-P3]],salesdata[[#This Row],[S-P4]]),0))</f>
        <v>Product1</v>
      </c>
      <c r="X384" s="1" t="str">
        <f>IF(salesdata[[#This Row],[Total Revenue]]&gt;=70000,"High",IF(salesdata[[#This Row],[Total Revenue]]&gt;=40000,"Medium","Low"))</f>
        <v>Medium</v>
      </c>
      <c r="Y384" s="1" t="str">
        <f>IFERROR(IF(SUMIF(salesdata[Year],salesdata[[#This Row],[Year]],salesdata[Total Revenue])&gt;SUMIF(salesdata[Year],salesdata[[#This Row],[Year]]-1,salesdata[Total Revenue]),"Growth Year","Decline Year"),"")</f>
        <v>Growth Year</v>
      </c>
    </row>
    <row r="385" spans="1:25" x14ac:dyDescent="0.3">
      <c r="A385" s="1">
        <v>384</v>
      </c>
      <c r="B385" s="2">
        <v>40702</v>
      </c>
      <c r="C385" s="1">
        <v>2011</v>
      </c>
      <c r="D385" s="1" t="s">
        <v>19</v>
      </c>
      <c r="E385" s="1">
        <v>6</v>
      </c>
      <c r="F385" s="3">
        <v>2472</v>
      </c>
      <c r="G385" s="10">
        <v>7836.24</v>
      </c>
      <c r="H385" s="12">
        <f>IFERROR(salesdata[[#This Row],[S-P1]]/salesdata[[#This Row],[Q-P1]],0)</f>
        <v>3.17</v>
      </c>
      <c r="I385" s="3">
        <v>3649</v>
      </c>
      <c r="J385" s="10">
        <v>23134.66</v>
      </c>
      <c r="K385" s="12">
        <f>IFERROR(salesdata[[#This Row],[S-P2]]/salesdata[[#This Row],[Q-P2]],0)</f>
        <v>6.34</v>
      </c>
      <c r="L385" s="3">
        <v>5327</v>
      </c>
      <c r="M385" s="10">
        <v>28872.34</v>
      </c>
      <c r="N385" s="12">
        <f>IFERROR(salesdata[[#This Row],[S-P3]]/salesdata[[#This Row],[Q-P3]],0)</f>
        <v>5.42</v>
      </c>
      <c r="O385" s="3">
        <v>1231</v>
      </c>
      <c r="P385" s="10">
        <v>8777.0300000000007</v>
      </c>
      <c r="Q385" s="12">
        <f>IFERROR(salesdata[[#This Row],[S-P4]]/salesdata[[#This Row],[Q-P4]],0)</f>
        <v>7.1300000000000008</v>
      </c>
      <c r="R385" s="3">
        <v>12679</v>
      </c>
      <c r="S385" s="10">
        <v>68620.27</v>
      </c>
      <c r="T385" s="1" t="str">
        <f>"Q"&amp;ROUNDUP(salesdata[[#This Row],[Month No.]]/3,0)</f>
        <v>Q2</v>
      </c>
      <c r="U385" s="1" t="str">
        <f>TEXT(salesdata[[#This Row],[Date]],"dddd")</f>
        <v>Wednesday</v>
      </c>
      <c r="V385" s="12">
        <f>IFERROR(salesdata[[#This Row],[Total Revenue]]/salesdata[[#This Row],[Total Units Sold]],0)</f>
        <v>5.4121200410126988</v>
      </c>
      <c r="W385" s="1" t="str">
        <f>INDEX({"Product1","Product2","Product3","Product4"},MATCH(MAX(salesdata[[#This Row],[S-P1]],salesdata[[#This Row],[S-P2]],salesdata[[#This Row],[S-P3]],salesdata[[#This Row],[S-P4]]),CHOOSE({1,2,3,4},salesdata[[#This Row],[S-P1]],salesdata[[#This Row],[S-P2]],salesdata[[#This Row],[S-P3]],salesdata[[#This Row],[S-P4]]),0))</f>
        <v>Product3</v>
      </c>
      <c r="X385" s="1" t="str">
        <f>IF(salesdata[[#This Row],[Total Revenue]]&gt;=70000,"High",IF(salesdata[[#This Row],[Total Revenue]]&gt;=40000,"Medium","Low"))</f>
        <v>Medium</v>
      </c>
      <c r="Y385" s="1" t="str">
        <f>IFERROR(IF(SUMIF(salesdata[Year],salesdata[[#This Row],[Year]],salesdata[Total Revenue])&gt;SUMIF(salesdata[Year],salesdata[[#This Row],[Year]]-1,salesdata[Total Revenue]),"Growth Year","Decline Year"),"")</f>
        <v>Growth Year</v>
      </c>
    </row>
    <row r="386" spans="1:25" x14ac:dyDescent="0.3">
      <c r="A386" s="1">
        <v>385</v>
      </c>
      <c r="B386" s="2">
        <v>40703</v>
      </c>
      <c r="C386" s="1">
        <v>2011</v>
      </c>
      <c r="D386" s="1" t="s">
        <v>19</v>
      </c>
      <c r="E386" s="1">
        <v>6</v>
      </c>
      <c r="F386" s="3">
        <v>3282</v>
      </c>
      <c r="G386" s="10">
        <v>10403.94</v>
      </c>
      <c r="H386" s="12">
        <f>IFERROR(salesdata[[#This Row],[S-P1]]/salesdata[[#This Row],[Q-P1]],0)</f>
        <v>3.1700000000000004</v>
      </c>
      <c r="I386" s="3">
        <v>3958</v>
      </c>
      <c r="J386" s="10">
        <v>25093.72</v>
      </c>
      <c r="K386" s="12">
        <f>IFERROR(salesdata[[#This Row],[S-P2]]/salesdata[[#This Row],[Q-P2]],0)</f>
        <v>6.34</v>
      </c>
      <c r="L386" s="3">
        <v>3307</v>
      </c>
      <c r="M386" s="10">
        <v>17923.939999999999</v>
      </c>
      <c r="N386" s="12">
        <f>IFERROR(salesdata[[#This Row],[S-P3]]/salesdata[[#This Row],[Q-P3]],0)</f>
        <v>5.42</v>
      </c>
      <c r="O386" s="3">
        <v>472</v>
      </c>
      <c r="P386" s="10">
        <v>3365.36</v>
      </c>
      <c r="Q386" s="12">
        <f>IFERROR(salesdata[[#This Row],[S-P4]]/salesdata[[#This Row],[Q-P4]],0)</f>
        <v>7.13</v>
      </c>
      <c r="R386" s="3">
        <v>11019</v>
      </c>
      <c r="S386" s="10">
        <v>56786.96</v>
      </c>
      <c r="T386" s="1" t="str">
        <f>"Q"&amp;ROUNDUP(salesdata[[#This Row],[Month No.]]/3,0)</f>
        <v>Q2</v>
      </c>
      <c r="U386" s="1" t="str">
        <f>TEXT(salesdata[[#This Row],[Date]],"dddd")</f>
        <v>Thursday</v>
      </c>
      <c r="V386" s="12">
        <f>IFERROR(salesdata[[#This Row],[Total Revenue]]/salesdata[[#This Row],[Total Units Sold]],0)</f>
        <v>5.1535493238950902</v>
      </c>
      <c r="W386" s="1" t="str">
        <f>INDEX({"Product1","Product2","Product3","Product4"},MATCH(MAX(salesdata[[#This Row],[S-P1]],salesdata[[#This Row],[S-P2]],salesdata[[#This Row],[S-P3]],salesdata[[#This Row],[S-P4]]),CHOOSE({1,2,3,4},salesdata[[#This Row],[S-P1]],salesdata[[#This Row],[S-P2]],salesdata[[#This Row],[S-P3]],salesdata[[#This Row],[S-P4]]),0))</f>
        <v>Product2</v>
      </c>
      <c r="X386" s="1" t="str">
        <f>IF(salesdata[[#This Row],[Total Revenue]]&gt;=70000,"High",IF(salesdata[[#This Row],[Total Revenue]]&gt;=40000,"Medium","Low"))</f>
        <v>Medium</v>
      </c>
      <c r="Y386" s="1" t="str">
        <f>IFERROR(IF(SUMIF(salesdata[Year],salesdata[[#This Row],[Year]],salesdata[Total Revenue])&gt;SUMIF(salesdata[Year],salesdata[[#This Row],[Year]]-1,salesdata[Total Revenue]),"Growth Year","Decline Year"),"")</f>
        <v>Growth Year</v>
      </c>
    </row>
    <row r="387" spans="1:25" x14ac:dyDescent="0.3">
      <c r="A387" s="1">
        <v>386</v>
      </c>
      <c r="B387" s="2">
        <v>40704</v>
      </c>
      <c r="C387" s="1">
        <v>2011</v>
      </c>
      <c r="D387" s="1" t="s">
        <v>19</v>
      </c>
      <c r="E387" s="1">
        <v>6</v>
      </c>
      <c r="F387" s="3">
        <v>7850</v>
      </c>
      <c r="G387" s="10">
        <v>24884.5</v>
      </c>
      <c r="H387" s="12">
        <f>IFERROR(salesdata[[#This Row],[S-P1]]/salesdata[[#This Row],[Q-P1]],0)</f>
        <v>3.17</v>
      </c>
      <c r="I387" s="3">
        <v>2368</v>
      </c>
      <c r="J387" s="10">
        <v>15013.12</v>
      </c>
      <c r="K387" s="12">
        <f>IFERROR(salesdata[[#This Row],[S-P2]]/salesdata[[#This Row],[Q-P2]],0)</f>
        <v>6.3400000000000007</v>
      </c>
      <c r="L387" s="3">
        <v>4883</v>
      </c>
      <c r="M387" s="10">
        <v>26465.86</v>
      </c>
      <c r="N387" s="12">
        <f>IFERROR(salesdata[[#This Row],[S-P3]]/salesdata[[#This Row],[Q-P3]],0)</f>
        <v>5.42</v>
      </c>
      <c r="O387" s="3">
        <v>578</v>
      </c>
      <c r="P387" s="10">
        <v>4121.1400000000003</v>
      </c>
      <c r="Q387" s="12">
        <f>IFERROR(salesdata[[#This Row],[S-P4]]/salesdata[[#This Row],[Q-P4]],0)</f>
        <v>7.1300000000000008</v>
      </c>
      <c r="R387" s="3">
        <v>15679</v>
      </c>
      <c r="S387" s="10">
        <v>70484.62</v>
      </c>
      <c r="T387" s="1" t="str">
        <f>"Q"&amp;ROUNDUP(salesdata[[#This Row],[Month No.]]/3,0)</f>
        <v>Q2</v>
      </c>
      <c r="U387" s="1" t="str">
        <f>TEXT(salesdata[[#This Row],[Date]],"dddd")</f>
        <v>Friday</v>
      </c>
      <c r="V387" s="12">
        <f>IFERROR(salesdata[[#This Row],[Total Revenue]]/salesdata[[#This Row],[Total Units Sold]],0)</f>
        <v>4.4954793035270102</v>
      </c>
      <c r="W387" s="1" t="str">
        <f>INDEX({"Product1","Product2","Product3","Product4"},MATCH(MAX(salesdata[[#This Row],[S-P1]],salesdata[[#This Row],[S-P2]],salesdata[[#This Row],[S-P3]],salesdata[[#This Row],[S-P4]]),CHOOSE({1,2,3,4},salesdata[[#This Row],[S-P1]],salesdata[[#This Row],[S-P2]],salesdata[[#This Row],[S-P3]],salesdata[[#This Row],[S-P4]]),0))</f>
        <v>Product3</v>
      </c>
      <c r="X387" s="1" t="str">
        <f>IF(salesdata[[#This Row],[Total Revenue]]&gt;=70000,"High",IF(salesdata[[#This Row],[Total Revenue]]&gt;=40000,"Medium","Low"))</f>
        <v>High</v>
      </c>
      <c r="Y387" s="1" t="str">
        <f>IFERROR(IF(SUMIF(salesdata[Year],salesdata[[#This Row],[Year]],salesdata[Total Revenue])&gt;SUMIF(salesdata[Year],salesdata[[#This Row],[Year]]-1,salesdata[Total Revenue]),"Growth Year","Decline Year"),"")</f>
        <v>Growth Year</v>
      </c>
    </row>
    <row r="388" spans="1:25" x14ac:dyDescent="0.3">
      <c r="A388" s="1">
        <v>387</v>
      </c>
      <c r="B388" s="2">
        <v>40705</v>
      </c>
      <c r="C388" s="1">
        <v>2011</v>
      </c>
      <c r="D388" s="1" t="s">
        <v>19</v>
      </c>
      <c r="E388" s="1">
        <v>6</v>
      </c>
      <c r="F388" s="3">
        <v>4409</v>
      </c>
      <c r="G388" s="10">
        <v>13976.53</v>
      </c>
      <c r="H388" s="12">
        <f>IFERROR(salesdata[[#This Row],[S-P1]]/salesdata[[#This Row],[Q-P1]],0)</f>
        <v>3.17</v>
      </c>
      <c r="I388" s="3">
        <v>1096</v>
      </c>
      <c r="J388" s="10">
        <v>6948.64</v>
      </c>
      <c r="K388" s="12">
        <f>IFERROR(salesdata[[#This Row],[S-P2]]/salesdata[[#This Row],[Q-P2]],0)</f>
        <v>6.34</v>
      </c>
      <c r="L388" s="3">
        <v>1356</v>
      </c>
      <c r="M388" s="10">
        <v>7349.52</v>
      </c>
      <c r="N388" s="12">
        <f>IFERROR(salesdata[[#This Row],[S-P3]]/salesdata[[#This Row],[Q-P3]],0)</f>
        <v>5.42</v>
      </c>
      <c r="O388" s="3">
        <v>1462</v>
      </c>
      <c r="P388" s="10">
        <v>10424.06</v>
      </c>
      <c r="Q388" s="12">
        <f>IFERROR(salesdata[[#This Row],[S-P4]]/salesdata[[#This Row],[Q-P4]],0)</f>
        <v>7.13</v>
      </c>
      <c r="R388" s="3">
        <v>8323</v>
      </c>
      <c r="S388" s="10">
        <v>38698.75</v>
      </c>
      <c r="T388" s="1" t="str">
        <f>"Q"&amp;ROUNDUP(salesdata[[#This Row],[Month No.]]/3,0)</f>
        <v>Q2</v>
      </c>
      <c r="U388" s="1" t="str">
        <f>TEXT(salesdata[[#This Row],[Date]],"dddd")</f>
        <v>Saturday</v>
      </c>
      <c r="V388" s="12">
        <f>IFERROR(salesdata[[#This Row],[Total Revenue]]/salesdata[[#This Row],[Total Units Sold]],0)</f>
        <v>4.649615523248829</v>
      </c>
      <c r="W388" s="1" t="str">
        <f>INDEX({"Product1","Product2","Product3","Product4"},MATCH(MAX(salesdata[[#This Row],[S-P1]],salesdata[[#This Row],[S-P2]],salesdata[[#This Row],[S-P3]],salesdata[[#This Row],[S-P4]]),CHOOSE({1,2,3,4},salesdata[[#This Row],[S-P1]],salesdata[[#This Row],[S-P2]],salesdata[[#This Row],[S-P3]],salesdata[[#This Row],[S-P4]]),0))</f>
        <v>Product1</v>
      </c>
      <c r="X388" s="1" t="str">
        <f>IF(salesdata[[#This Row],[Total Revenue]]&gt;=70000,"High",IF(salesdata[[#This Row],[Total Revenue]]&gt;=40000,"Medium","Low"))</f>
        <v>Low</v>
      </c>
      <c r="Y388" s="1" t="str">
        <f>IFERROR(IF(SUMIF(salesdata[Year],salesdata[[#This Row],[Year]],salesdata[Total Revenue])&gt;SUMIF(salesdata[Year],salesdata[[#This Row],[Year]]-1,salesdata[Total Revenue]),"Growth Year","Decline Year"),"")</f>
        <v>Growth Year</v>
      </c>
    </row>
    <row r="389" spans="1:25" x14ac:dyDescent="0.3">
      <c r="A389" s="1">
        <v>388</v>
      </c>
      <c r="B389" s="2">
        <v>40706</v>
      </c>
      <c r="C389" s="1">
        <v>2011</v>
      </c>
      <c r="D389" s="1" t="s">
        <v>19</v>
      </c>
      <c r="E389" s="1">
        <v>6</v>
      </c>
      <c r="F389" s="3">
        <v>1439</v>
      </c>
      <c r="G389" s="10">
        <v>4561.63</v>
      </c>
      <c r="H389" s="12">
        <f>IFERROR(salesdata[[#This Row],[S-P1]]/salesdata[[#This Row],[Q-P1]],0)</f>
        <v>3.17</v>
      </c>
      <c r="I389" s="3">
        <v>3776</v>
      </c>
      <c r="J389" s="10">
        <v>23939.84</v>
      </c>
      <c r="K389" s="12">
        <f>IFERROR(salesdata[[#This Row],[S-P2]]/salesdata[[#This Row],[Q-P2]],0)</f>
        <v>6.34</v>
      </c>
      <c r="L389" s="3">
        <v>4217</v>
      </c>
      <c r="M389" s="10">
        <v>22856.14</v>
      </c>
      <c r="N389" s="12">
        <f>IFERROR(salesdata[[#This Row],[S-P3]]/salesdata[[#This Row],[Q-P3]],0)</f>
        <v>5.42</v>
      </c>
      <c r="O389" s="3">
        <v>1360</v>
      </c>
      <c r="P389" s="10">
        <v>9696.7999999999993</v>
      </c>
      <c r="Q389" s="12">
        <f>IFERROR(salesdata[[#This Row],[S-P4]]/salesdata[[#This Row],[Q-P4]],0)</f>
        <v>7.13</v>
      </c>
      <c r="R389" s="3">
        <v>10792</v>
      </c>
      <c r="S389" s="10">
        <v>61054.41</v>
      </c>
      <c r="T389" s="1" t="str">
        <f>"Q"&amp;ROUNDUP(salesdata[[#This Row],[Month No.]]/3,0)</f>
        <v>Q2</v>
      </c>
      <c r="U389" s="1" t="str">
        <f>TEXT(salesdata[[#This Row],[Date]],"dddd")</f>
        <v>Sunday</v>
      </c>
      <c r="V389" s="12">
        <f>IFERROR(salesdata[[#This Row],[Total Revenue]]/salesdata[[#This Row],[Total Units Sold]],0)</f>
        <v>5.6573767605633805</v>
      </c>
      <c r="W389" s="1" t="str">
        <f>INDEX({"Product1","Product2","Product3","Product4"},MATCH(MAX(salesdata[[#This Row],[S-P1]],salesdata[[#This Row],[S-P2]],salesdata[[#This Row],[S-P3]],salesdata[[#This Row],[S-P4]]),CHOOSE({1,2,3,4},salesdata[[#This Row],[S-P1]],salesdata[[#This Row],[S-P2]],salesdata[[#This Row],[S-P3]],salesdata[[#This Row],[S-P4]]),0))</f>
        <v>Product2</v>
      </c>
      <c r="X389" s="1" t="str">
        <f>IF(salesdata[[#This Row],[Total Revenue]]&gt;=70000,"High",IF(salesdata[[#This Row],[Total Revenue]]&gt;=40000,"Medium","Low"))</f>
        <v>Medium</v>
      </c>
      <c r="Y389" s="1" t="str">
        <f>IFERROR(IF(SUMIF(salesdata[Year],salesdata[[#This Row],[Year]],salesdata[Total Revenue])&gt;SUMIF(salesdata[Year],salesdata[[#This Row],[Year]]-1,salesdata[Total Revenue]),"Growth Year","Decline Year"),"")</f>
        <v>Growth Year</v>
      </c>
    </row>
    <row r="390" spans="1:25" x14ac:dyDescent="0.3">
      <c r="A390" s="1">
        <v>389</v>
      </c>
      <c r="B390" s="2">
        <v>40707</v>
      </c>
      <c r="C390" s="1">
        <v>2011</v>
      </c>
      <c r="D390" s="1" t="s">
        <v>19</v>
      </c>
      <c r="E390" s="1">
        <v>6</v>
      </c>
      <c r="F390" s="3">
        <v>5711</v>
      </c>
      <c r="G390" s="10">
        <v>18103.87</v>
      </c>
      <c r="H390" s="12">
        <f>IFERROR(salesdata[[#This Row],[S-P1]]/salesdata[[#This Row],[Q-P1]],0)</f>
        <v>3.17</v>
      </c>
      <c r="I390" s="3">
        <v>3887</v>
      </c>
      <c r="J390" s="10">
        <v>24643.58</v>
      </c>
      <c r="K390" s="12">
        <f>IFERROR(salesdata[[#This Row],[S-P2]]/salesdata[[#This Row],[Q-P2]],0)</f>
        <v>6.3400000000000007</v>
      </c>
      <c r="L390" s="3">
        <v>4932</v>
      </c>
      <c r="M390" s="10">
        <v>26731.439999999999</v>
      </c>
      <c r="N390" s="12">
        <f>IFERROR(salesdata[[#This Row],[S-P3]]/salesdata[[#This Row],[Q-P3]],0)</f>
        <v>5.42</v>
      </c>
      <c r="O390" s="3">
        <v>1935</v>
      </c>
      <c r="P390" s="10">
        <v>13796.55</v>
      </c>
      <c r="Q390" s="12">
        <f>IFERROR(salesdata[[#This Row],[S-P4]]/salesdata[[#This Row],[Q-P4]],0)</f>
        <v>7.13</v>
      </c>
      <c r="R390" s="3">
        <v>16465</v>
      </c>
      <c r="S390" s="10">
        <v>83275.44</v>
      </c>
      <c r="T390" s="1" t="str">
        <f>"Q"&amp;ROUNDUP(salesdata[[#This Row],[Month No.]]/3,0)</f>
        <v>Q2</v>
      </c>
      <c r="U390" s="1" t="str">
        <f>TEXT(salesdata[[#This Row],[Date]],"dddd")</f>
        <v>Monday</v>
      </c>
      <c r="V390" s="12">
        <f>IFERROR(salesdata[[#This Row],[Total Revenue]]/salesdata[[#This Row],[Total Units Sold]],0)</f>
        <v>5.0577248709383547</v>
      </c>
      <c r="W390" s="1" t="str">
        <f>INDEX({"Product1","Product2","Product3","Product4"},MATCH(MAX(salesdata[[#This Row],[S-P1]],salesdata[[#This Row],[S-P2]],salesdata[[#This Row],[S-P3]],salesdata[[#This Row],[S-P4]]),CHOOSE({1,2,3,4},salesdata[[#This Row],[S-P1]],salesdata[[#This Row],[S-P2]],salesdata[[#This Row],[S-P3]],salesdata[[#This Row],[S-P4]]),0))</f>
        <v>Product3</v>
      </c>
      <c r="X390" s="1" t="str">
        <f>IF(salesdata[[#This Row],[Total Revenue]]&gt;=70000,"High",IF(salesdata[[#This Row],[Total Revenue]]&gt;=40000,"Medium","Low"))</f>
        <v>High</v>
      </c>
      <c r="Y390" s="1" t="str">
        <f>IFERROR(IF(SUMIF(salesdata[Year],salesdata[[#This Row],[Year]],salesdata[Total Revenue])&gt;SUMIF(salesdata[Year],salesdata[[#This Row],[Year]]-1,salesdata[Total Revenue]),"Growth Year","Decline Year"),"")</f>
        <v>Growth Year</v>
      </c>
    </row>
    <row r="391" spans="1:25" x14ac:dyDescent="0.3">
      <c r="A391" s="1">
        <v>390</v>
      </c>
      <c r="B391" s="2">
        <v>40708</v>
      </c>
      <c r="C391" s="1">
        <v>2011</v>
      </c>
      <c r="D391" s="1" t="s">
        <v>19</v>
      </c>
      <c r="E391" s="1">
        <v>6</v>
      </c>
      <c r="F391" s="3">
        <v>5961</v>
      </c>
      <c r="G391" s="10">
        <v>18896.37</v>
      </c>
      <c r="H391" s="12">
        <f>IFERROR(salesdata[[#This Row],[S-P1]]/salesdata[[#This Row],[Q-P1]],0)</f>
        <v>3.17</v>
      </c>
      <c r="I391" s="3">
        <v>3015</v>
      </c>
      <c r="J391" s="10">
        <v>19115.099999999999</v>
      </c>
      <c r="K391" s="12">
        <f>IFERROR(salesdata[[#This Row],[S-P2]]/salesdata[[#This Row],[Q-P2]],0)</f>
        <v>6.34</v>
      </c>
      <c r="L391" s="3">
        <v>4715</v>
      </c>
      <c r="M391" s="10">
        <v>25555.3</v>
      </c>
      <c r="N391" s="12">
        <f>IFERROR(salesdata[[#This Row],[S-P3]]/salesdata[[#This Row],[Q-P3]],0)</f>
        <v>5.42</v>
      </c>
      <c r="O391" s="3">
        <v>1393</v>
      </c>
      <c r="P391" s="10">
        <v>9932.09</v>
      </c>
      <c r="Q391" s="12">
        <f>IFERROR(salesdata[[#This Row],[S-P4]]/salesdata[[#This Row],[Q-P4]],0)</f>
        <v>7.13</v>
      </c>
      <c r="R391" s="3">
        <v>15084</v>
      </c>
      <c r="S391" s="10">
        <v>73498.86</v>
      </c>
      <c r="T391" s="1" t="str">
        <f>"Q"&amp;ROUNDUP(salesdata[[#This Row],[Month No.]]/3,0)</f>
        <v>Q2</v>
      </c>
      <c r="U391" s="1" t="str">
        <f>TEXT(salesdata[[#This Row],[Date]],"dddd")</f>
        <v>Tuesday</v>
      </c>
      <c r="V391" s="12">
        <f>IFERROR(salesdata[[#This Row],[Total Revenue]]/salesdata[[#This Row],[Total Units Sold]],0)</f>
        <v>4.87263723150358</v>
      </c>
      <c r="W391" s="1" t="str">
        <f>INDEX({"Product1","Product2","Product3","Product4"},MATCH(MAX(salesdata[[#This Row],[S-P1]],salesdata[[#This Row],[S-P2]],salesdata[[#This Row],[S-P3]],salesdata[[#This Row],[S-P4]]),CHOOSE({1,2,3,4},salesdata[[#This Row],[S-P1]],salesdata[[#This Row],[S-P2]],salesdata[[#This Row],[S-P3]],salesdata[[#This Row],[S-P4]]),0))</f>
        <v>Product3</v>
      </c>
      <c r="X391" s="1" t="str">
        <f>IF(salesdata[[#This Row],[Total Revenue]]&gt;=70000,"High",IF(salesdata[[#This Row],[Total Revenue]]&gt;=40000,"Medium","Low"))</f>
        <v>High</v>
      </c>
      <c r="Y391" s="1" t="str">
        <f>IFERROR(IF(SUMIF(salesdata[Year],salesdata[[#This Row],[Year]],salesdata[Total Revenue])&gt;SUMIF(salesdata[Year],salesdata[[#This Row],[Year]]-1,salesdata[Total Revenue]),"Growth Year","Decline Year"),"")</f>
        <v>Growth Year</v>
      </c>
    </row>
    <row r="392" spans="1:25" x14ac:dyDescent="0.3">
      <c r="A392" s="1">
        <v>391</v>
      </c>
      <c r="B392" s="2">
        <v>40709</v>
      </c>
      <c r="C392" s="1">
        <v>2011</v>
      </c>
      <c r="D392" s="1" t="s">
        <v>19</v>
      </c>
      <c r="E392" s="1">
        <v>6</v>
      </c>
      <c r="F392" s="3">
        <v>4885</v>
      </c>
      <c r="G392" s="10">
        <v>15485.45</v>
      </c>
      <c r="H392" s="12">
        <f>IFERROR(salesdata[[#This Row],[S-P1]]/salesdata[[#This Row],[Q-P1]],0)</f>
        <v>3.17</v>
      </c>
      <c r="I392" s="3">
        <v>2258</v>
      </c>
      <c r="J392" s="10">
        <v>14315.72</v>
      </c>
      <c r="K392" s="12">
        <f>IFERROR(salesdata[[#This Row],[S-P2]]/salesdata[[#This Row],[Q-P2]],0)</f>
        <v>6.34</v>
      </c>
      <c r="L392" s="3">
        <v>3165</v>
      </c>
      <c r="M392" s="10">
        <v>17154.3</v>
      </c>
      <c r="N392" s="12">
        <f>IFERROR(salesdata[[#This Row],[S-P3]]/salesdata[[#This Row],[Q-P3]],0)</f>
        <v>5.42</v>
      </c>
      <c r="O392" s="3">
        <v>1933</v>
      </c>
      <c r="P392" s="10">
        <v>13782.29</v>
      </c>
      <c r="Q392" s="12">
        <f>IFERROR(salesdata[[#This Row],[S-P4]]/salesdata[[#This Row],[Q-P4]],0)</f>
        <v>7.1300000000000008</v>
      </c>
      <c r="R392" s="3">
        <v>12241</v>
      </c>
      <c r="S392" s="10">
        <v>60737.760000000002</v>
      </c>
      <c r="T392" s="1" t="str">
        <f>"Q"&amp;ROUNDUP(salesdata[[#This Row],[Month No.]]/3,0)</f>
        <v>Q2</v>
      </c>
      <c r="U392" s="1" t="str">
        <f>TEXT(salesdata[[#This Row],[Date]],"dddd")</f>
        <v>Wednesday</v>
      </c>
      <c r="V392" s="12">
        <f>IFERROR(salesdata[[#This Row],[Total Revenue]]/salesdata[[#This Row],[Total Units Sold]],0)</f>
        <v>4.9618299158565478</v>
      </c>
      <c r="W392" s="1" t="str">
        <f>INDEX({"Product1","Product2","Product3","Product4"},MATCH(MAX(salesdata[[#This Row],[S-P1]],salesdata[[#This Row],[S-P2]],salesdata[[#This Row],[S-P3]],salesdata[[#This Row],[S-P4]]),CHOOSE({1,2,3,4},salesdata[[#This Row],[S-P1]],salesdata[[#This Row],[S-P2]],salesdata[[#This Row],[S-P3]],salesdata[[#This Row],[S-P4]]),0))</f>
        <v>Product3</v>
      </c>
      <c r="X392" s="1" t="str">
        <f>IF(salesdata[[#This Row],[Total Revenue]]&gt;=70000,"High",IF(salesdata[[#This Row],[Total Revenue]]&gt;=40000,"Medium","Low"))</f>
        <v>Medium</v>
      </c>
      <c r="Y392" s="1" t="str">
        <f>IFERROR(IF(SUMIF(salesdata[Year],salesdata[[#This Row],[Year]],salesdata[Total Revenue])&gt;SUMIF(salesdata[Year],salesdata[[#This Row],[Year]]-1,salesdata[Total Revenue]),"Growth Year","Decline Year"),"")</f>
        <v>Growth Year</v>
      </c>
    </row>
    <row r="393" spans="1:25" x14ac:dyDescent="0.3">
      <c r="A393" s="1">
        <v>392</v>
      </c>
      <c r="B393" s="2">
        <v>40710</v>
      </c>
      <c r="C393" s="1">
        <v>2011</v>
      </c>
      <c r="D393" s="1" t="s">
        <v>19</v>
      </c>
      <c r="E393" s="1">
        <v>6</v>
      </c>
      <c r="F393" s="3">
        <v>6917</v>
      </c>
      <c r="G393" s="10">
        <v>21926.89</v>
      </c>
      <c r="H393" s="12">
        <f>IFERROR(salesdata[[#This Row],[S-P1]]/salesdata[[#This Row],[Q-P1]],0)</f>
        <v>3.17</v>
      </c>
      <c r="I393" s="3">
        <v>1940</v>
      </c>
      <c r="J393" s="10">
        <v>12299.6</v>
      </c>
      <c r="K393" s="12">
        <f>IFERROR(salesdata[[#This Row],[S-P2]]/salesdata[[#This Row],[Q-P2]],0)</f>
        <v>6.34</v>
      </c>
      <c r="L393" s="3">
        <v>4710</v>
      </c>
      <c r="M393" s="10">
        <v>25528.2</v>
      </c>
      <c r="N393" s="12">
        <f>IFERROR(salesdata[[#This Row],[S-P3]]/salesdata[[#This Row],[Q-P3]],0)</f>
        <v>5.42</v>
      </c>
      <c r="O393" s="3">
        <v>1198</v>
      </c>
      <c r="P393" s="10">
        <v>8541.74</v>
      </c>
      <c r="Q393" s="12">
        <f>IFERROR(salesdata[[#This Row],[S-P4]]/salesdata[[#This Row],[Q-P4]],0)</f>
        <v>7.13</v>
      </c>
      <c r="R393" s="3">
        <v>14765</v>
      </c>
      <c r="S393" s="10">
        <v>68296.429999999993</v>
      </c>
      <c r="T393" s="1" t="str">
        <f>"Q"&amp;ROUNDUP(salesdata[[#This Row],[Month No.]]/3,0)</f>
        <v>Q2</v>
      </c>
      <c r="U393" s="1" t="str">
        <f>TEXT(salesdata[[#This Row],[Date]],"dddd")</f>
        <v>Thursday</v>
      </c>
      <c r="V393" s="12">
        <f>IFERROR(salesdata[[#This Row],[Total Revenue]]/salesdata[[#This Row],[Total Units Sold]],0)</f>
        <v>4.6255624788350822</v>
      </c>
      <c r="W393" s="1" t="str">
        <f>INDEX({"Product1","Product2","Product3","Product4"},MATCH(MAX(salesdata[[#This Row],[S-P1]],salesdata[[#This Row],[S-P2]],salesdata[[#This Row],[S-P3]],salesdata[[#This Row],[S-P4]]),CHOOSE({1,2,3,4},salesdata[[#This Row],[S-P1]],salesdata[[#This Row],[S-P2]],salesdata[[#This Row],[S-P3]],salesdata[[#This Row],[S-P4]]),0))</f>
        <v>Product3</v>
      </c>
      <c r="X393" s="1" t="str">
        <f>IF(salesdata[[#This Row],[Total Revenue]]&gt;=70000,"High",IF(salesdata[[#This Row],[Total Revenue]]&gt;=40000,"Medium","Low"))</f>
        <v>Medium</v>
      </c>
      <c r="Y393" s="1" t="str">
        <f>IFERROR(IF(SUMIF(salesdata[Year],salesdata[[#This Row],[Year]],salesdata[Total Revenue])&gt;SUMIF(salesdata[Year],salesdata[[#This Row],[Year]]-1,salesdata[Total Revenue]),"Growth Year","Decline Year"),"")</f>
        <v>Growth Year</v>
      </c>
    </row>
    <row r="394" spans="1:25" x14ac:dyDescent="0.3">
      <c r="A394" s="1">
        <v>393</v>
      </c>
      <c r="B394" s="2">
        <v>40711</v>
      </c>
      <c r="C394" s="1">
        <v>2011</v>
      </c>
      <c r="D394" s="1" t="s">
        <v>19</v>
      </c>
      <c r="E394" s="1">
        <v>6</v>
      </c>
      <c r="F394" s="3">
        <v>2478</v>
      </c>
      <c r="G394" s="10">
        <v>7855.26</v>
      </c>
      <c r="H394" s="12">
        <f>IFERROR(salesdata[[#This Row],[S-P1]]/salesdata[[#This Row],[Q-P1]],0)</f>
        <v>3.17</v>
      </c>
      <c r="I394" s="3">
        <v>3308</v>
      </c>
      <c r="J394" s="10">
        <v>20972.720000000001</v>
      </c>
      <c r="K394" s="12">
        <f>IFERROR(salesdata[[#This Row],[S-P2]]/salesdata[[#This Row],[Q-P2]],0)</f>
        <v>6.3400000000000007</v>
      </c>
      <c r="L394" s="3">
        <v>2748</v>
      </c>
      <c r="M394" s="10">
        <v>14894.16</v>
      </c>
      <c r="N394" s="12">
        <f>IFERROR(salesdata[[#This Row],[S-P3]]/salesdata[[#This Row],[Q-P3]],0)</f>
        <v>5.42</v>
      </c>
      <c r="O394" s="3">
        <v>451</v>
      </c>
      <c r="P394" s="10">
        <v>3215.63</v>
      </c>
      <c r="Q394" s="12">
        <f>IFERROR(salesdata[[#This Row],[S-P4]]/salesdata[[#This Row],[Q-P4]],0)</f>
        <v>7.13</v>
      </c>
      <c r="R394" s="3">
        <v>8985</v>
      </c>
      <c r="S394" s="10">
        <v>46937.77</v>
      </c>
      <c r="T394" s="1" t="str">
        <f>"Q"&amp;ROUNDUP(salesdata[[#This Row],[Month No.]]/3,0)</f>
        <v>Q2</v>
      </c>
      <c r="U394" s="1" t="str">
        <f>TEXT(salesdata[[#This Row],[Date]],"dddd")</f>
        <v>Friday</v>
      </c>
      <c r="V394" s="12">
        <f>IFERROR(salesdata[[#This Row],[Total Revenue]]/salesdata[[#This Row],[Total Units Sold]],0)</f>
        <v>5.2240144685587087</v>
      </c>
      <c r="W394" s="1" t="str">
        <f>INDEX({"Product1","Product2","Product3","Product4"},MATCH(MAX(salesdata[[#This Row],[S-P1]],salesdata[[#This Row],[S-P2]],salesdata[[#This Row],[S-P3]],salesdata[[#This Row],[S-P4]]),CHOOSE({1,2,3,4},salesdata[[#This Row],[S-P1]],salesdata[[#This Row],[S-P2]],salesdata[[#This Row],[S-P3]],salesdata[[#This Row],[S-P4]]),0))</f>
        <v>Product2</v>
      </c>
      <c r="X394" s="1" t="str">
        <f>IF(salesdata[[#This Row],[Total Revenue]]&gt;=70000,"High",IF(salesdata[[#This Row],[Total Revenue]]&gt;=40000,"Medium","Low"))</f>
        <v>Medium</v>
      </c>
      <c r="Y394" s="1" t="str">
        <f>IFERROR(IF(SUMIF(salesdata[Year],salesdata[[#This Row],[Year]],salesdata[Total Revenue])&gt;SUMIF(salesdata[Year],salesdata[[#This Row],[Year]]-1,salesdata[Total Revenue]),"Growth Year","Decline Year"),"")</f>
        <v>Growth Year</v>
      </c>
    </row>
    <row r="395" spans="1:25" x14ac:dyDescent="0.3">
      <c r="A395" s="1">
        <v>394</v>
      </c>
      <c r="B395" s="2">
        <v>40712</v>
      </c>
      <c r="C395" s="1">
        <v>2011</v>
      </c>
      <c r="D395" s="1" t="s">
        <v>19</v>
      </c>
      <c r="E395" s="1">
        <v>6</v>
      </c>
      <c r="F395" s="3">
        <v>3026</v>
      </c>
      <c r="G395" s="10">
        <v>9592.42</v>
      </c>
      <c r="H395" s="12">
        <f>IFERROR(salesdata[[#This Row],[S-P1]]/salesdata[[#This Row],[Q-P1]],0)</f>
        <v>3.17</v>
      </c>
      <c r="I395" s="3">
        <v>1129</v>
      </c>
      <c r="J395" s="10">
        <v>7157.86</v>
      </c>
      <c r="K395" s="12">
        <f>IFERROR(salesdata[[#This Row],[S-P2]]/salesdata[[#This Row],[Q-P2]],0)</f>
        <v>6.34</v>
      </c>
      <c r="L395" s="3">
        <v>261</v>
      </c>
      <c r="M395" s="10">
        <v>1414.62</v>
      </c>
      <c r="N395" s="12">
        <f>IFERROR(salesdata[[#This Row],[S-P3]]/salesdata[[#This Row],[Q-P3]],0)</f>
        <v>5.42</v>
      </c>
      <c r="O395" s="3">
        <v>1336</v>
      </c>
      <c r="P395" s="10">
        <v>9525.68</v>
      </c>
      <c r="Q395" s="12">
        <f>IFERROR(salesdata[[#This Row],[S-P4]]/salesdata[[#This Row],[Q-P4]],0)</f>
        <v>7.13</v>
      </c>
      <c r="R395" s="3">
        <v>5752</v>
      </c>
      <c r="S395" s="10">
        <v>27690.58</v>
      </c>
      <c r="T395" s="1" t="str">
        <f>"Q"&amp;ROUNDUP(salesdata[[#This Row],[Month No.]]/3,0)</f>
        <v>Q2</v>
      </c>
      <c r="U395" s="1" t="str">
        <f>TEXT(salesdata[[#This Row],[Date]],"dddd")</f>
        <v>Saturday</v>
      </c>
      <c r="V395" s="12">
        <f>IFERROR(salesdata[[#This Row],[Total Revenue]]/salesdata[[#This Row],[Total Units Sold]],0)</f>
        <v>4.8140785813630043</v>
      </c>
      <c r="W395" s="1" t="str">
        <f>INDEX({"Product1","Product2","Product3","Product4"},MATCH(MAX(salesdata[[#This Row],[S-P1]],salesdata[[#This Row],[S-P2]],salesdata[[#This Row],[S-P3]],salesdata[[#This Row],[S-P4]]),CHOOSE({1,2,3,4},salesdata[[#This Row],[S-P1]],salesdata[[#This Row],[S-P2]],salesdata[[#This Row],[S-P3]],salesdata[[#This Row],[S-P4]]),0))</f>
        <v>Product1</v>
      </c>
      <c r="X395" s="1" t="str">
        <f>IF(salesdata[[#This Row],[Total Revenue]]&gt;=70000,"High",IF(salesdata[[#This Row],[Total Revenue]]&gt;=40000,"Medium","Low"))</f>
        <v>Low</v>
      </c>
      <c r="Y395" s="1" t="str">
        <f>IFERROR(IF(SUMIF(salesdata[Year],salesdata[[#This Row],[Year]],salesdata[Total Revenue])&gt;SUMIF(salesdata[Year],salesdata[[#This Row],[Year]]-1,salesdata[Total Revenue]),"Growth Year","Decline Year"),"")</f>
        <v>Growth Year</v>
      </c>
    </row>
    <row r="396" spans="1:25" x14ac:dyDescent="0.3">
      <c r="A396" s="1">
        <v>395</v>
      </c>
      <c r="B396" s="2">
        <v>40713</v>
      </c>
      <c r="C396" s="1">
        <v>2011</v>
      </c>
      <c r="D396" s="1" t="s">
        <v>19</v>
      </c>
      <c r="E396" s="1">
        <v>6</v>
      </c>
      <c r="F396" s="3">
        <v>7802</v>
      </c>
      <c r="G396" s="10">
        <v>24732.34</v>
      </c>
      <c r="H396" s="12">
        <f>IFERROR(salesdata[[#This Row],[S-P1]]/salesdata[[#This Row],[Q-P1]],0)</f>
        <v>3.17</v>
      </c>
      <c r="I396" s="3">
        <v>840</v>
      </c>
      <c r="J396" s="10">
        <v>5325.6</v>
      </c>
      <c r="K396" s="12">
        <f>IFERROR(salesdata[[#This Row],[S-P2]]/salesdata[[#This Row],[Q-P2]],0)</f>
        <v>6.3400000000000007</v>
      </c>
      <c r="L396" s="3">
        <v>435</v>
      </c>
      <c r="M396" s="10">
        <v>2357.6999999999998</v>
      </c>
      <c r="N396" s="12">
        <f>IFERROR(salesdata[[#This Row],[S-P3]]/salesdata[[#This Row],[Q-P3]],0)</f>
        <v>5.42</v>
      </c>
      <c r="O396" s="3">
        <v>1277</v>
      </c>
      <c r="P396" s="10">
        <v>9105.01</v>
      </c>
      <c r="Q396" s="12">
        <f>IFERROR(salesdata[[#This Row],[S-P4]]/salesdata[[#This Row],[Q-P4]],0)</f>
        <v>7.13</v>
      </c>
      <c r="R396" s="3">
        <v>10354</v>
      </c>
      <c r="S396" s="10">
        <v>41520.65</v>
      </c>
      <c r="T396" s="1" t="str">
        <f>"Q"&amp;ROUNDUP(salesdata[[#This Row],[Month No.]]/3,0)</f>
        <v>Q2</v>
      </c>
      <c r="U396" s="1" t="str">
        <f>TEXT(salesdata[[#This Row],[Date]],"dddd")</f>
        <v>Sunday</v>
      </c>
      <c r="V396" s="12">
        <f>IFERROR(salesdata[[#This Row],[Total Revenue]]/salesdata[[#This Row],[Total Units Sold]],0)</f>
        <v>4.0101072049449487</v>
      </c>
      <c r="W396" s="1" t="str">
        <f>INDEX({"Product1","Product2","Product3","Product4"},MATCH(MAX(salesdata[[#This Row],[S-P1]],salesdata[[#This Row],[S-P2]],salesdata[[#This Row],[S-P3]],salesdata[[#This Row],[S-P4]]),CHOOSE({1,2,3,4},salesdata[[#This Row],[S-P1]],salesdata[[#This Row],[S-P2]],salesdata[[#This Row],[S-P3]],salesdata[[#This Row],[S-P4]]),0))</f>
        <v>Product1</v>
      </c>
      <c r="X396" s="1" t="str">
        <f>IF(salesdata[[#This Row],[Total Revenue]]&gt;=70000,"High",IF(salesdata[[#This Row],[Total Revenue]]&gt;=40000,"Medium","Low"))</f>
        <v>Medium</v>
      </c>
      <c r="Y396" s="1" t="str">
        <f>IFERROR(IF(SUMIF(salesdata[Year],salesdata[[#This Row],[Year]],salesdata[Total Revenue])&gt;SUMIF(salesdata[Year],salesdata[[#This Row],[Year]]-1,salesdata[Total Revenue]),"Growth Year","Decline Year"),"")</f>
        <v>Growth Year</v>
      </c>
    </row>
    <row r="397" spans="1:25" x14ac:dyDescent="0.3">
      <c r="A397" s="1">
        <v>396</v>
      </c>
      <c r="B397" s="2">
        <v>40714</v>
      </c>
      <c r="C397" s="1">
        <v>2011</v>
      </c>
      <c r="D397" s="1" t="s">
        <v>19</v>
      </c>
      <c r="E397" s="1">
        <v>6</v>
      </c>
      <c r="F397" s="3">
        <v>1907</v>
      </c>
      <c r="G397" s="10">
        <v>6045.19</v>
      </c>
      <c r="H397" s="12">
        <f>IFERROR(salesdata[[#This Row],[S-P1]]/salesdata[[#This Row],[Q-P1]],0)</f>
        <v>3.17</v>
      </c>
      <c r="I397" s="3">
        <v>1072</v>
      </c>
      <c r="J397" s="10">
        <v>6796.48</v>
      </c>
      <c r="K397" s="12">
        <f>IFERROR(salesdata[[#This Row],[S-P2]]/salesdata[[#This Row],[Q-P2]],0)</f>
        <v>6.34</v>
      </c>
      <c r="L397" s="3">
        <v>4624</v>
      </c>
      <c r="M397" s="10">
        <v>25062.080000000002</v>
      </c>
      <c r="N397" s="12">
        <f>IFERROR(salesdata[[#This Row],[S-P3]]/salesdata[[#This Row],[Q-P3]],0)</f>
        <v>5.4200000000000008</v>
      </c>
      <c r="O397" s="3">
        <v>966</v>
      </c>
      <c r="P397" s="10">
        <v>6887.58</v>
      </c>
      <c r="Q397" s="12">
        <f>IFERROR(salesdata[[#This Row],[S-P4]]/salesdata[[#This Row],[Q-P4]],0)</f>
        <v>7.13</v>
      </c>
      <c r="R397" s="3">
        <v>8569</v>
      </c>
      <c r="S397" s="10">
        <v>44791.33</v>
      </c>
      <c r="T397" s="1" t="str">
        <f>"Q"&amp;ROUNDUP(salesdata[[#This Row],[Month No.]]/3,0)</f>
        <v>Q2</v>
      </c>
      <c r="U397" s="1" t="str">
        <f>TEXT(salesdata[[#This Row],[Date]],"dddd")</f>
        <v>Monday</v>
      </c>
      <c r="V397" s="12">
        <f>IFERROR(salesdata[[#This Row],[Total Revenue]]/salesdata[[#This Row],[Total Units Sold]],0)</f>
        <v>5.2271361885867664</v>
      </c>
      <c r="W397" s="1" t="str">
        <f>INDEX({"Product1","Product2","Product3","Product4"},MATCH(MAX(salesdata[[#This Row],[S-P1]],salesdata[[#This Row],[S-P2]],salesdata[[#This Row],[S-P3]],salesdata[[#This Row],[S-P4]]),CHOOSE({1,2,3,4},salesdata[[#This Row],[S-P1]],salesdata[[#This Row],[S-P2]],salesdata[[#This Row],[S-P3]],salesdata[[#This Row],[S-P4]]),0))</f>
        <v>Product3</v>
      </c>
      <c r="X397" s="1" t="str">
        <f>IF(salesdata[[#This Row],[Total Revenue]]&gt;=70000,"High",IF(salesdata[[#This Row],[Total Revenue]]&gt;=40000,"Medium","Low"))</f>
        <v>Medium</v>
      </c>
      <c r="Y397" s="1" t="str">
        <f>IFERROR(IF(SUMIF(salesdata[Year],salesdata[[#This Row],[Year]],salesdata[Total Revenue])&gt;SUMIF(salesdata[Year],salesdata[[#This Row],[Year]]-1,salesdata[Total Revenue]),"Growth Year","Decline Year"),"")</f>
        <v>Growth Year</v>
      </c>
    </row>
    <row r="398" spans="1:25" x14ac:dyDescent="0.3">
      <c r="A398" s="1">
        <v>397</v>
      </c>
      <c r="B398" s="2">
        <v>40715</v>
      </c>
      <c r="C398" s="1">
        <v>2011</v>
      </c>
      <c r="D398" s="1" t="s">
        <v>19</v>
      </c>
      <c r="E398" s="1">
        <v>6</v>
      </c>
      <c r="F398" s="3">
        <v>6932</v>
      </c>
      <c r="G398" s="10">
        <v>21974.44</v>
      </c>
      <c r="H398" s="12">
        <f>IFERROR(salesdata[[#This Row],[S-P1]]/salesdata[[#This Row],[Q-P1]],0)</f>
        <v>3.17</v>
      </c>
      <c r="I398" s="3">
        <v>2542</v>
      </c>
      <c r="J398" s="10">
        <v>16116.28</v>
      </c>
      <c r="K398" s="12">
        <f>IFERROR(salesdata[[#This Row],[S-P2]]/salesdata[[#This Row],[Q-P2]],0)</f>
        <v>6.34</v>
      </c>
      <c r="L398" s="3">
        <v>4191</v>
      </c>
      <c r="M398" s="10">
        <v>22715.22</v>
      </c>
      <c r="N398" s="12">
        <f>IFERROR(salesdata[[#This Row],[S-P3]]/salesdata[[#This Row],[Q-P3]],0)</f>
        <v>5.42</v>
      </c>
      <c r="O398" s="3">
        <v>1948</v>
      </c>
      <c r="P398" s="10">
        <v>13889.24</v>
      </c>
      <c r="Q398" s="12">
        <f>IFERROR(salesdata[[#This Row],[S-P4]]/salesdata[[#This Row],[Q-P4]],0)</f>
        <v>7.13</v>
      </c>
      <c r="R398" s="3">
        <v>15613</v>
      </c>
      <c r="S398" s="10">
        <v>74695.179999999993</v>
      </c>
      <c r="T398" s="1" t="str">
        <f>"Q"&amp;ROUNDUP(salesdata[[#This Row],[Month No.]]/3,0)</f>
        <v>Q2</v>
      </c>
      <c r="U398" s="1" t="str">
        <f>TEXT(salesdata[[#This Row],[Date]],"dddd")</f>
        <v>Tuesday</v>
      </c>
      <c r="V398" s="12">
        <f>IFERROR(salesdata[[#This Row],[Total Revenue]]/salesdata[[#This Row],[Total Units Sold]],0)</f>
        <v>4.7841657593031446</v>
      </c>
      <c r="W398" s="1" t="str">
        <f>INDEX({"Product1","Product2","Product3","Product4"},MATCH(MAX(salesdata[[#This Row],[S-P1]],salesdata[[#This Row],[S-P2]],salesdata[[#This Row],[S-P3]],salesdata[[#This Row],[S-P4]]),CHOOSE({1,2,3,4},salesdata[[#This Row],[S-P1]],salesdata[[#This Row],[S-P2]],salesdata[[#This Row],[S-P3]],salesdata[[#This Row],[S-P4]]),0))</f>
        <v>Product3</v>
      </c>
      <c r="X398" s="1" t="str">
        <f>IF(salesdata[[#This Row],[Total Revenue]]&gt;=70000,"High",IF(salesdata[[#This Row],[Total Revenue]]&gt;=40000,"Medium","Low"))</f>
        <v>High</v>
      </c>
      <c r="Y398" s="1" t="str">
        <f>IFERROR(IF(SUMIF(salesdata[Year],salesdata[[#This Row],[Year]],salesdata[Total Revenue])&gt;SUMIF(salesdata[Year],salesdata[[#This Row],[Year]]-1,salesdata[Total Revenue]),"Growth Year","Decline Year"),"")</f>
        <v>Growth Year</v>
      </c>
    </row>
    <row r="399" spans="1:25" x14ac:dyDescent="0.3">
      <c r="A399" s="1">
        <v>398</v>
      </c>
      <c r="B399" s="2">
        <v>40716</v>
      </c>
      <c r="C399" s="1">
        <v>2011</v>
      </c>
      <c r="D399" s="1" t="s">
        <v>19</v>
      </c>
      <c r="E399" s="1">
        <v>6</v>
      </c>
      <c r="F399" s="3">
        <v>7805</v>
      </c>
      <c r="G399" s="10">
        <v>24741.85</v>
      </c>
      <c r="H399" s="12">
        <f>IFERROR(salesdata[[#This Row],[S-P1]]/salesdata[[#This Row],[Q-P1]],0)</f>
        <v>3.17</v>
      </c>
      <c r="I399" s="3">
        <v>2020</v>
      </c>
      <c r="J399" s="10">
        <v>12806.8</v>
      </c>
      <c r="K399" s="12">
        <f>IFERROR(salesdata[[#This Row],[S-P2]]/salesdata[[#This Row],[Q-P2]],0)</f>
        <v>6.34</v>
      </c>
      <c r="L399" s="3">
        <v>2918</v>
      </c>
      <c r="M399" s="10">
        <v>15815.56</v>
      </c>
      <c r="N399" s="12">
        <f>IFERROR(salesdata[[#This Row],[S-P3]]/salesdata[[#This Row],[Q-P3]],0)</f>
        <v>5.42</v>
      </c>
      <c r="O399" s="3">
        <v>1548</v>
      </c>
      <c r="P399" s="10">
        <v>11037.24</v>
      </c>
      <c r="Q399" s="12">
        <f>IFERROR(salesdata[[#This Row],[S-P4]]/salesdata[[#This Row],[Q-P4]],0)</f>
        <v>7.13</v>
      </c>
      <c r="R399" s="3">
        <v>14291</v>
      </c>
      <c r="S399" s="10">
        <v>64401.45</v>
      </c>
      <c r="T399" s="1" t="str">
        <f>"Q"&amp;ROUNDUP(salesdata[[#This Row],[Month No.]]/3,0)</f>
        <v>Q2</v>
      </c>
      <c r="U399" s="1" t="str">
        <f>TEXT(salesdata[[#This Row],[Date]],"dddd")</f>
        <v>Wednesday</v>
      </c>
      <c r="V399" s="12">
        <f>IFERROR(salesdata[[#This Row],[Total Revenue]]/salesdata[[#This Row],[Total Units Sold]],0)</f>
        <v>4.5064341193758306</v>
      </c>
      <c r="W399" s="1" t="str">
        <f>INDEX({"Product1","Product2","Product3","Product4"},MATCH(MAX(salesdata[[#This Row],[S-P1]],salesdata[[#This Row],[S-P2]],salesdata[[#This Row],[S-P3]],salesdata[[#This Row],[S-P4]]),CHOOSE({1,2,3,4},salesdata[[#This Row],[S-P1]],salesdata[[#This Row],[S-P2]],salesdata[[#This Row],[S-P3]],salesdata[[#This Row],[S-P4]]),0))</f>
        <v>Product1</v>
      </c>
      <c r="X399" s="1" t="str">
        <f>IF(salesdata[[#This Row],[Total Revenue]]&gt;=70000,"High",IF(salesdata[[#This Row],[Total Revenue]]&gt;=40000,"Medium","Low"))</f>
        <v>Medium</v>
      </c>
      <c r="Y399" s="1" t="str">
        <f>IFERROR(IF(SUMIF(salesdata[Year],salesdata[[#This Row],[Year]],salesdata[Total Revenue])&gt;SUMIF(salesdata[Year],salesdata[[#This Row],[Year]]-1,salesdata[Total Revenue]),"Growth Year","Decline Year"),"")</f>
        <v>Growth Year</v>
      </c>
    </row>
    <row r="400" spans="1:25" x14ac:dyDescent="0.3">
      <c r="A400" s="1">
        <v>399</v>
      </c>
      <c r="B400" s="2">
        <v>40717</v>
      </c>
      <c r="C400" s="1">
        <v>2011</v>
      </c>
      <c r="D400" s="1" t="s">
        <v>19</v>
      </c>
      <c r="E400" s="1">
        <v>6</v>
      </c>
      <c r="F400" s="3">
        <v>759</v>
      </c>
      <c r="G400" s="10">
        <v>2406.0300000000002</v>
      </c>
      <c r="H400" s="12">
        <f>IFERROR(salesdata[[#This Row],[S-P1]]/salesdata[[#This Row],[Q-P1]],0)</f>
        <v>3.1700000000000004</v>
      </c>
      <c r="I400" s="3">
        <v>3970</v>
      </c>
      <c r="J400" s="10">
        <v>25169.8</v>
      </c>
      <c r="K400" s="12">
        <f>IFERROR(salesdata[[#This Row],[S-P2]]/salesdata[[#This Row],[Q-P2]],0)</f>
        <v>6.34</v>
      </c>
      <c r="L400" s="3">
        <v>520</v>
      </c>
      <c r="M400" s="10">
        <v>2818.4</v>
      </c>
      <c r="N400" s="12">
        <f>IFERROR(salesdata[[#This Row],[S-P3]]/salesdata[[#This Row],[Q-P3]],0)</f>
        <v>5.42</v>
      </c>
      <c r="O400" s="3">
        <v>1638</v>
      </c>
      <c r="P400" s="10">
        <v>11678.94</v>
      </c>
      <c r="Q400" s="12">
        <f>IFERROR(salesdata[[#This Row],[S-P4]]/salesdata[[#This Row],[Q-P4]],0)</f>
        <v>7.13</v>
      </c>
      <c r="R400" s="3">
        <v>6887</v>
      </c>
      <c r="S400" s="10">
        <v>42073.17</v>
      </c>
      <c r="T400" s="1" t="str">
        <f>"Q"&amp;ROUNDUP(salesdata[[#This Row],[Month No.]]/3,0)</f>
        <v>Q2</v>
      </c>
      <c r="U400" s="1" t="str">
        <f>TEXT(salesdata[[#This Row],[Date]],"dddd")</f>
        <v>Thursday</v>
      </c>
      <c r="V400" s="12">
        <f>IFERROR(salesdata[[#This Row],[Total Revenue]]/salesdata[[#This Row],[Total Units Sold]],0)</f>
        <v>6.1090707129374184</v>
      </c>
      <c r="W400" s="1" t="str">
        <f>INDEX({"Product1","Product2","Product3","Product4"},MATCH(MAX(salesdata[[#This Row],[S-P1]],salesdata[[#This Row],[S-P2]],salesdata[[#This Row],[S-P3]],salesdata[[#This Row],[S-P4]]),CHOOSE({1,2,3,4},salesdata[[#This Row],[S-P1]],salesdata[[#This Row],[S-P2]],salesdata[[#This Row],[S-P3]],salesdata[[#This Row],[S-P4]]),0))</f>
        <v>Product2</v>
      </c>
      <c r="X400" s="1" t="str">
        <f>IF(salesdata[[#This Row],[Total Revenue]]&gt;=70000,"High",IF(salesdata[[#This Row],[Total Revenue]]&gt;=40000,"Medium","Low"))</f>
        <v>Medium</v>
      </c>
      <c r="Y400" s="1" t="str">
        <f>IFERROR(IF(SUMIF(salesdata[Year],salesdata[[#This Row],[Year]],salesdata[Total Revenue])&gt;SUMIF(salesdata[Year],salesdata[[#This Row],[Year]]-1,salesdata[Total Revenue]),"Growth Year","Decline Year"),"")</f>
        <v>Growth Year</v>
      </c>
    </row>
    <row r="401" spans="1:25" x14ac:dyDescent="0.3">
      <c r="A401" s="1">
        <v>400</v>
      </c>
      <c r="B401" s="2">
        <v>40718</v>
      </c>
      <c r="C401" s="1">
        <v>2011</v>
      </c>
      <c r="D401" s="1" t="s">
        <v>19</v>
      </c>
      <c r="E401" s="1">
        <v>6</v>
      </c>
      <c r="F401" s="3">
        <v>5213</v>
      </c>
      <c r="G401" s="10">
        <v>16525.21</v>
      </c>
      <c r="H401" s="12">
        <f>IFERROR(salesdata[[#This Row],[S-P1]]/salesdata[[#This Row],[Q-P1]],0)</f>
        <v>3.17</v>
      </c>
      <c r="I401" s="3">
        <v>3331</v>
      </c>
      <c r="J401" s="10">
        <v>21118.54</v>
      </c>
      <c r="K401" s="12">
        <f>IFERROR(salesdata[[#This Row],[S-P2]]/salesdata[[#This Row],[Q-P2]],0)</f>
        <v>6.34</v>
      </c>
      <c r="L401" s="3">
        <v>2791</v>
      </c>
      <c r="M401" s="10">
        <v>15127.22</v>
      </c>
      <c r="N401" s="12">
        <f>IFERROR(salesdata[[#This Row],[S-P3]]/salesdata[[#This Row],[Q-P3]],0)</f>
        <v>5.42</v>
      </c>
      <c r="O401" s="3">
        <v>1007</v>
      </c>
      <c r="P401" s="10">
        <v>7179.91</v>
      </c>
      <c r="Q401" s="12">
        <f>IFERROR(salesdata[[#This Row],[S-P4]]/salesdata[[#This Row],[Q-P4]],0)</f>
        <v>7.13</v>
      </c>
      <c r="R401" s="3">
        <v>12342</v>
      </c>
      <c r="S401" s="10">
        <v>59950.879999999997</v>
      </c>
      <c r="T401" s="1" t="str">
        <f>"Q"&amp;ROUNDUP(salesdata[[#This Row],[Month No.]]/3,0)</f>
        <v>Q2</v>
      </c>
      <c r="U401" s="1" t="str">
        <f>TEXT(salesdata[[#This Row],[Date]],"dddd")</f>
        <v>Friday</v>
      </c>
      <c r="V401" s="12">
        <f>IFERROR(salesdata[[#This Row],[Total Revenue]]/salesdata[[#This Row],[Total Units Sold]],0)</f>
        <v>4.8574688057040998</v>
      </c>
      <c r="W401" s="1" t="str">
        <f>INDEX({"Product1","Product2","Product3","Product4"},MATCH(MAX(salesdata[[#This Row],[S-P1]],salesdata[[#This Row],[S-P2]],salesdata[[#This Row],[S-P3]],salesdata[[#This Row],[S-P4]]),CHOOSE({1,2,3,4},salesdata[[#This Row],[S-P1]],salesdata[[#This Row],[S-P2]],salesdata[[#This Row],[S-P3]],salesdata[[#This Row],[S-P4]]),0))</f>
        <v>Product2</v>
      </c>
      <c r="X401" s="1" t="str">
        <f>IF(salesdata[[#This Row],[Total Revenue]]&gt;=70000,"High",IF(salesdata[[#This Row],[Total Revenue]]&gt;=40000,"Medium","Low"))</f>
        <v>Medium</v>
      </c>
      <c r="Y401" s="1" t="str">
        <f>IFERROR(IF(SUMIF(salesdata[Year],salesdata[[#This Row],[Year]],salesdata[Total Revenue])&gt;SUMIF(salesdata[Year],salesdata[[#This Row],[Year]]-1,salesdata[Total Revenue]),"Growth Year","Decline Year"),"")</f>
        <v>Growth Year</v>
      </c>
    </row>
    <row r="402" spans="1:25" x14ac:dyDescent="0.3">
      <c r="A402" s="1">
        <v>401</v>
      </c>
      <c r="B402" s="2">
        <v>40719</v>
      </c>
      <c r="C402" s="1">
        <v>2011</v>
      </c>
      <c r="D402" s="1" t="s">
        <v>19</v>
      </c>
      <c r="E402" s="1">
        <v>6</v>
      </c>
      <c r="F402" s="3">
        <v>7671</v>
      </c>
      <c r="G402" s="10">
        <v>24317.07</v>
      </c>
      <c r="H402" s="12">
        <f>IFERROR(salesdata[[#This Row],[S-P1]]/salesdata[[#This Row],[Q-P1]],0)</f>
        <v>3.17</v>
      </c>
      <c r="I402" s="3">
        <v>2428</v>
      </c>
      <c r="J402" s="10">
        <v>15393.52</v>
      </c>
      <c r="K402" s="12">
        <f>IFERROR(salesdata[[#This Row],[S-P2]]/salesdata[[#This Row],[Q-P2]],0)</f>
        <v>6.34</v>
      </c>
      <c r="L402" s="3">
        <v>4877</v>
      </c>
      <c r="M402" s="10">
        <v>26433.34</v>
      </c>
      <c r="N402" s="12">
        <f>IFERROR(salesdata[[#This Row],[S-P3]]/salesdata[[#This Row],[Q-P3]],0)</f>
        <v>5.42</v>
      </c>
      <c r="O402" s="3">
        <v>1419</v>
      </c>
      <c r="P402" s="10">
        <v>10117.469999999999</v>
      </c>
      <c r="Q402" s="12">
        <f>IFERROR(salesdata[[#This Row],[S-P4]]/salesdata[[#This Row],[Q-P4]],0)</f>
        <v>7.13</v>
      </c>
      <c r="R402" s="3">
        <v>16395</v>
      </c>
      <c r="S402" s="10">
        <v>76261.399999999994</v>
      </c>
      <c r="T402" s="1" t="str">
        <f>"Q"&amp;ROUNDUP(salesdata[[#This Row],[Month No.]]/3,0)</f>
        <v>Q2</v>
      </c>
      <c r="U402" s="1" t="str">
        <f>TEXT(salesdata[[#This Row],[Date]],"dddd")</f>
        <v>Saturday</v>
      </c>
      <c r="V402" s="12">
        <f>IFERROR(salesdata[[#This Row],[Total Revenue]]/salesdata[[#This Row],[Total Units Sold]],0)</f>
        <v>4.6515035071668187</v>
      </c>
      <c r="W402" s="1" t="str">
        <f>INDEX({"Product1","Product2","Product3","Product4"},MATCH(MAX(salesdata[[#This Row],[S-P1]],salesdata[[#This Row],[S-P2]],salesdata[[#This Row],[S-P3]],salesdata[[#This Row],[S-P4]]),CHOOSE({1,2,3,4},salesdata[[#This Row],[S-P1]],salesdata[[#This Row],[S-P2]],salesdata[[#This Row],[S-P3]],salesdata[[#This Row],[S-P4]]),0))</f>
        <v>Product3</v>
      </c>
      <c r="X402" s="1" t="str">
        <f>IF(salesdata[[#This Row],[Total Revenue]]&gt;=70000,"High",IF(salesdata[[#This Row],[Total Revenue]]&gt;=40000,"Medium","Low"))</f>
        <v>High</v>
      </c>
      <c r="Y402" s="1" t="str">
        <f>IFERROR(IF(SUMIF(salesdata[Year],salesdata[[#This Row],[Year]],salesdata[Total Revenue])&gt;SUMIF(salesdata[Year],salesdata[[#This Row],[Year]]-1,salesdata[Total Revenue]),"Growth Year","Decline Year"),"")</f>
        <v>Growth Year</v>
      </c>
    </row>
    <row r="403" spans="1:25" x14ac:dyDescent="0.3">
      <c r="A403" s="1">
        <v>402</v>
      </c>
      <c r="B403" s="2">
        <v>40720</v>
      </c>
      <c r="C403" s="1">
        <v>2011</v>
      </c>
      <c r="D403" s="1" t="s">
        <v>19</v>
      </c>
      <c r="E403" s="1">
        <v>6</v>
      </c>
      <c r="F403" s="3">
        <v>1710</v>
      </c>
      <c r="G403" s="10">
        <v>5420.7</v>
      </c>
      <c r="H403" s="12">
        <f>IFERROR(salesdata[[#This Row],[S-P1]]/salesdata[[#This Row],[Q-P1]],0)</f>
        <v>3.17</v>
      </c>
      <c r="I403" s="3">
        <v>431</v>
      </c>
      <c r="J403" s="10">
        <v>2732.54</v>
      </c>
      <c r="K403" s="12">
        <f>IFERROR(salesdata[[#This Row],[S-P2]]/salesdata[[#This Row],[Q-P2]],0)</f>
        <v>6.34</v>
      </c>
      <c r="L403" s="3">
        <v>3260</v>
      </c>
      <c r="M403" s="10">
        <v>17669.2</v>
      </c>
      <c r="N403" s="12">
        <f>IFERROR(salesdata[[#This Row],[S-P3]]/salesdata[[#This Row],[Q-P3]],0)</f>
        <v>5.42</v>
      </c>
      <c r="O403" s="3">
        <v>1690</v>
      </c>
      <c r="P403" s="10">
        <v>12049.7</v>
      </c>
      <c r="Q403" s="12">
        <f>IFERROR(salesdata[[#This Row],[S-P4]]/salesdata[[#This Row],[Q-P4]],0)</f>
        <v>7.1300000000000008</v>
      </c>
      <c r="R403" s="3">
        <v>7091</v>
      </c>
      <c r="S403" s="10">
        <v>37872.14</v>
      </c>
      <c r="T403" s="1" t="str">
        <f>"Q"&amp;ROUNDUP(salesdata[[#This Row],[Month No.]]/3,0)</f>
        <v>Q2</v>
      </c>
      <c r="U403" s="1" t="str">
        <f>TEXT(salesdata[[#This Row],[Date]],"dddd")</f>
        <v>Sunday</v>
      </c>
      <c r="V403" s="12">
        <f>IFERROR(salesdata[[#This Row],[Total Revenue]]/salesdata[[#This Row],[Total Units Sold]],0)</f>
        <v>5.340874347764772</v>
      </c>
      <c r="W403" s="1" t="str">
        <f>INDEX({"Product1","Product2","Product3","Product4"},MATCH(MAX(salesdata[[#This Row],[S-P1]],salesdata[[#This Row],[S-P2]],salesdata[[#This Row],[S-P3]],salesdata[[#This Row],[S-P4]]),CHOOSE({1,2,3,4},salesdata[[#This Row],[S-P1]],salesdata[[#This Row],[S-P2]],salesdata[[#This Row],[S-P3]],salesdata[[#This Row],[S-P4]]),0))</f>
        <v>Product3</v>
      </c>
      <c r="X403" s="1" t="str">
        <f>IF(salesdata[[#This Row],[Total Revenue]]&gt;=70000,"High",IF(salesdata[[#This Row],[Total Revenue]]&gt;=40000,"Medium","Low"))</f>
        <v>Low</v>
      </c>
      <c r="Y403" s="1" t="str">
        <f>IFERROR(IF(SUMIF(salesdata[Year],salesdata[[#This Row],[Year]],salesdata[Total Revenue])&gt;SUMIF(salesdata[Year],salesdata[[#This Row],[Year]]-1,salesdata[Total Revenue]),"Growth Year","Decline Year"),"")</f>
        <v>Growth Year</v>
      </c>
    </row>
    <row r="404" spans="1:25" x14ac:dyDescent="0.3">
      <c r="A404" s="1">
        <v>403</v>
      </c>
      <c r="B404" s="2">
        <v>40721</v>
      </c>
      <c r="C404" s="1">
        <v>2011</v>
      </c>
      <c r="D404" s="1" t="s">
        <v>19</v>
      </c>
      <c r="E404" s="1">
        <v>6</v>
      </c>
      <c r="F404" s="3">
        <v>5788</v>
      </c>
      <c r="G404" s="10">
        <v>18347.96</v>
      </c>
      <c r="H404" s="12">
        <f>IFERROR(salesdata[[#This Row],[S-P1]]/salesdata[[#This Row],[Q-P1]],0)</f>
        <v>3.17</v>
      </c>
      <c r="I404" s="3">
        <v>3597</v>
      </c>
      <c r="J404" s="10">
        <v>22804.98</v>
      </c>
      <c r="K404" s="12">
        <f>IFERROR(salesdata[[#This Row],[S-P2]]/salesdata[[#This Row],[Q-P2]],0)</f>
        <v>6.34</v>
      </c>
      <c r="L404" s="3">
        <v>3968</v>
      </c>
      <c r="M404" s="10">
        <v>21506.560000000001</v>
      </c>
      <c r="N404" s="12">
        <f>IFERROR(salesdata[[#This Row],[S-P3]]/salesdata[[#This Row],[Q-P3]],0)</f>
        <v>5.42</v>
      </c>
      <c r="O404" s="3">
        <v>1408</v>
      </c>
      <c r="P404" s="10">
        <v>10039.040000000001</v>
      </c>
      <c r="Q404" s="12">
        <f>IFERROR(salesdata[[#This Row],[S-P4]]/salesdata[[#This Row],[Q-P4]],0)</f>
        <v>7.1300000000000008</v>
      </c>
      <c r="R404" s="3">
        <v>14761</v>
      </c>
      <c r="S404" s="10">
        <v>72698.539999999994</v>
      </c>
      <c r="T404" s="1" t="str">
        <f>"Q"&amp;ROUNDUP(salesdata[[#This Row],[Month No.]]/3,0)</f>
        <v>Q2</v>
      </c>
      <c r="U404" s="1" t="str">
        <f>TEXT(salesdata[[#This Row],[Date]],"dddd")</f>
        <v>Monday</v>
      </c>
      <c r="V404" s="12">
        <f>IFERROR(salesdata[[#This Row],[Total Revenue]]/salesdata[[#This Row],[Total Units Sold]],0)</f>
        <v>4.9250416638439125</v>
      </c>
      <c r="W404" s="1" t="str">
        <f>INDEX({"Product1","Product2","Product3","Product4"},MATCH(MAX(salesdata[[#This Row],[S-P1]],salesdata[[#This Row],[S-P2]],salesdata[[#This Row],[S-P3]],salesdata[[#This Row],[S-P4]]),CHOOSE({1,2,3,4},salesdata[[#This Row],[S-P1]],salesdata[[#This Row],[S-P2]],salesdata[[#This Row],[S-P3]],salesdata[[#This Row],[S-P4]]),0))</f>
        <v>Product2</v>
      </c>
      <c r="X404" s="1" t="str">
        <f>IF(salesdata[[#This Row],[Total Revenue]]&gt;=70000,"High",IF(salesdata[[#This Row],[Total Revenue]]&gt;=40000,"Medium","Low"))</f>
        <v>High</v>
      </c>
      <c r="Y404" s="1" t="str">
        <f>IFERROR(IF(SUMIF(salesdata[Year],salesdata[[#This Row],[Year]],salesdata[Total Revenue])&gt;SUMIF(salesdata[Year],salesdata[[#This Row],[Year]]-1,salesdata[Total Revenue]),"Growth Year","Decline Year"),"")</f>
        <v>Growth Year</v>
      </c>
    </row>
    <row r="405" spans="1:25" x14ac:dyDescent="0.3">
      <c r="A405" s="1">
        <v>404</v>
      </c>
      <c r="B405" s="2">
        <v>40722</v>
      </c>
      <c r="C405" s="1">
        <v>2011</v>
      </c>
      <c r="D405" s="1" t="s">
        <v>19</v>
      </c>
      <c r="E405" s="1">
        <v>6</v>
      </c>
      <c r="F405" s="3">
        <v>1135</v>
      </c>
      <c r="G405" s="10">
        <v>3597.95</v>
      </c>
      <c r="H405" s="12">
        <f>IFERROR(salesdata[[#This Row],[S-P1]]/salesdata[[#This Row],[Q-P1]],0)</f>
        <v>3.17</v>
      </c>
      <c r="I405" s="3">
        <v>1102</v>
      </c>
      <c r="J405" s="10">
        <v>6986.68</v>
      </c>
      <c r="K405" s="12">
        <f>IFERROR(salesdata[[#This Row],[S-P2]]/salesdata[[#This Row],[Q-P2]],0)</f>
        <v>6.34</v>
      </c>
      <c r="L405" s="3">
        <v>3396</v>
      </c>
      <c r="M405" s="10">
        <v>18406.32</v>
      </c>
      <c r="N405" s="12">
        <f>IFERROR(salesdata[[#This Row],[S-P3]]/salesdata[[#This Row],[Q-P3]],0)</f>
        <v>5.42</v>
      </c>
      <c r="O405" s="3">
        <v>1519</v>
      </c>
      <c r="P405" s="10">
        <v>10830.47</v>
      </c>
      <c r="Q405" s="12">
        <f>IFERROR(salesdata[[#This Row],[S-P4]]/salesdata[[#This Row],[Q-P4]],0)</f>
        <v>7.13</v>
      </c>
      <c r="R405" s="3">
        <v>7152</v>
      </c>
      <c r="S405" s="10">
        <v>39821.42</v>
      </c>
      <c r="T405" s="1" t="str">
        <f>"Q"&amp;ROUNDUP(salesdata[[#This Row],[Month No.]]/3,0)</f>
        <v>Q2</v>
      </c>
      <c r="U405" s="1" t="str">
        <f>TEXT(salesdata[[#This Row],[Date]],"dddd")</f>
        <v>Tuesday</v>
      </c>
      <c r="V405" s="12">
        <f>IFERROR(salesdata[[#This Row],[Total Revenue]]/salesdata[[#This Row],[Total Units Sold]],0)</f>
        <v>5.5678719239373597</v>
      </c>
      <c r="W405" s="1" t="str">
        <f>INDEX({"Product1","Product2","Product3","Product4"},MATCH(MAX(salesdata[[#This Row],[S-P1]],salesdata[[#This Row],[S-P2]],salesdata[[#This Row],[S-P3]],salesdata[[#This Row],[S-P4]]),CHOOSE({1,2,3,4},salesdata[[#This Row],[S-P1]],salesdata[[#This Row],[S-P2]],salesdata[[#This Row],[S-P3]],salesdata[[#This Row],[S-P4]]),0))</f>
        <v>Product3</v>
      </c>
      <c r="X405" s="1" t="str">
        <f>IF(salesdata[[#This Row],[Total Revenue]]&gt;=70000,"High",IF(salesdata[[#This Row],[Total Revenue]]&gt;=40000,"Medium","Low"))</f>
        <v>Low</v>
      </c>
      <c r="Y405" s="1" t="str">
        <f>IFERROR(IF(SUMIF(salesdata[Year],salesdata[[#This Row],[Year]],salesdata[Total Revenue])&gt;SUMIF(salesdata[Year],salesdata[[#This Row],[Year]]-1,salesdata[Total Revenue]),"Growth Year","Decline Year"),"")</f>
        <v>Growth Year</v>
      </c>
    </row>
    <row r="406" spans="1:25" x14ac:dyDescent="0.3">
      <c r="A406" s="1">
        <v>405</v>
      </c>
      <c r="B406" s="2">
        <v>40723</v>
      </c>
      <c r="C406" s="1">
        <v>2011</v>
      </c>
      <c r="D406" s="1" t="s">
        <v>19</v>
      </c>
      <c r="E406" s="1">
        <v>6</v>
      </c>
      <c r="F406" s="3">
        <v>7543</v>
      </c>
      <c r="G406" s="10">
        <v>23911.31</v>
      </c>
      <c r="H406" s="12">
        <f>IFERROR(salesdata[[#This Row],[S-P1]]/salesdata[[#This Row],[Q-P1]],0)</f>
        <v>3.1700000000000004</v>
      </c>
      <c r="I406" s="3">
        <v>1218</v>
      </c>
      <c r="J406" s="10">
        <v>7722.12</v>
      </c>
      <c r="K406" s="12">
        <f>IFERROR(salesdata[[#This Row],[S-P2]]/salesdata[[#This Row],[Q-P2]],0)</f>
        <v>6.34</v>
      </c>
      <c r="L406" s="3">
        <v>3220</v>
      </c>
      <c r="M406" s="10">
        <v>17452.400000000001</v>
      </c>
      <c r="N406" s="12">
        <f>IFERROR(salesdata[[#This Row],[S-P3]]/salesdata[[#This Row],[Q-P3]],0)</f>
        <v>5.4200000000000008</v>
      </c>
      <c r="O406" s="3">
        <v>1874</v>
      </c>
      <c r="P406" s="10">
        <v>13361.62</v>
      </c>
      <c r="Q406" s="12">
        <f>IFERROR(salesdata[[#This Row],[S-P4]]/salesdata[[#This Row],[Q-P4]],0)</f>
        <v>7.1300000000000008</v>
      </c>
      <c r="R406" s="3">
        <v>13855</v>
      </c>
      <c r="S406" s="10">
        <v>62447.45</v>
      </c>
      <c r="T406" s="1" t="str">
        <f>"Q"&amp;ROUNDUP(salesdata[[#This Row],[Month No.]]/3,0)</f>
        <v>Q2</v>
      </c>
      <c r="U406" s="1" t="str">
        <f>TEXT(salesdata[[#This Row],[Date]],"dddd")</f>
        <v>Wednesday</v>
      </c>
      <c r="V406" s="12">
        <f>IFERROR(salesdata[[#This Row],[Total Revenue]]/salesdata[[#This Row],[Total Units Sold]],0)</f>
        <v>4.5072140021652833</v>
      </c>
      <c r="W406" s="1" t="str">
        <f>INDEX({"Product1","Product2","Product3","Product4"},MATCH(MAX(salesdata[[#This Row],[S-P1]],salesdata[[#This Row],[S-P2]],salesdata[[#This Row],[S-P3]],salesdata[[#This Row],[S-P4]]),CHOOSE({1,2,3,4},salesdata[[#This Row],[S-P1]],salesdata[[#This Row],[S-P2]],salesdata[[#This Row],[S-P3]],salesdata[[#This Row],[S-P4]]),0))</f>
        <v>Product1</v>
      </c>
      <c r="X406" s="1" t="str">
        <f>IF(salesdata[[#This Row],[Total Revenue]]&gt;=70000,"High",IF(salesdata[[#This Row],[Total Revenue]]&gt;=40000,"Medium","Low"))</f>
        <v>Medium</v>
      </c>
      <c r="Y406" s="1" t="str">
        <f>IFERROR(IF(SUMIF(salesdata[Year],salesdata[[#This Row],[Year]],salesdata[Total Revenue])&gt;SUMIF(salesdata[Year],salesdata[[#This Row],[Year]]-1,salesdata[Total Revenue]),"Growth Year","Decline Year"),"")</f>
        <v>Growth Year</v>
      </c>
    </row>
    <row r="407" spans="1:25" x14ac:dyDescent="0.3">
      <c r="A407" s="1">
        <v>406</v>
      </c>
      <c r="B407" s="2">
        <v>40724</v>
      </c>
      <c r="C407" s="1">
        <v>2011</v>
      </c>
      <c r="D407" s="1" t="s">
        <v>19</v>
      </c>
      <c r="E407" s="1">
        <v>6</v>
      </c>
      <c r="F407" s="3">
        <v>7938</v>
      </c>
      <c r="G407" s="10">
        <v>25163.46</v>
      </c>
      <c r="H407" s="12">
        <f>IFERROR(salesdata[[#This Row],[S-P1]]/salesdata[[#This Row],[Q-P1]],0)</f>
        <v>3.17</v>
      </c>
      <c r="I407" s="3">
        <v>1335</v>
      </c>
      <c r="J407" s="10">
        <v>8463.9</v>
      </c>
      <c r="K407" s="12">
        <f>IFERROR(salesdata[[#This Row],[S-P2]]/salesdata[[#This Row],[Q-P2]],0)</f>
        <v>6.34</v>
      </c>
      <c r="L407" s="3">
        <v>1753</v>
      </c>
      <c r="M407" s="10">
        <v>9501.26</v>
      </c>
      <c r="N407" s="12">
        <f>IFERROR(salesdata[[#This Row],[S-P3]]/salesdata[[#This Row],[Q-P3]],0)</f>
        <v>5.42</v>
      </c>
      <c r="O407" s="3">
        <v>1469</v>
      </c>
      <c r="P407" s="10">
        <v>10473.969999999999</v>
      </c>
      <c r="Q407" s="12">
        <f>IFERROR(salesdata[[#This Row],[S-P4]]/salesdata[[#This Row],[Q-P4]],0)</f>
        <v>7.13</v>
      </c>
      <c r="R407" s="3">
        <v>12495</v>
      </c>
      <c r="S407" s="10">
        <v>53602.59</v>
      </c>
      <c r="T407" s="1" t="str">
        <f>"Q"&amp;ROUNDUP(salesdata[[#This Row],[Month No.]]/3,0)</f>
        <v>Q2</v>
      </c>
      <c r="U407" s="1" t="str">
        <f>TEXT(salesdata[[#This Row],[Date]],"dddd")</f>
        <v>Thursday</v>
      </c>
      <c r="V407" s="12">
        <f>IFERROR(salesdata[[#This Row],[Total Revenue]]/salesdata[[#This Row],[Total Units Sold]],0)</f>
        <v>4.2899231692677064</v>
      </c>
      <c r="W407" s="1" t="str">
        <f>INDEX({"Product1","Product2","Product3","Product4"},MATCH(MAX(salesdata[[#This Row],[S-P1]],salesdata[[#This Row],[S-P2]],salesdata[[#This Row],[S-P3]],salesdata[[#This Row],[S-P4]]),CHOOSE({1,2,3,4},salesdata[[#This Row],[S-P1]],salesdata[[#This Row],[S-P2]],salesdata[[#This Row],[S-P3]],salesdata[[#This Row],[S-P4]]),0))</f>
        <v>Product1</v>
      </c>
      <c r="X407" s="1" t="str">
        <f>IF(salesdata[[#This Row],[Total Revenue]]&gt;=70000,"High",IF(salesdata[[#This Row],[Total Revenue]]&gt;=40000,"Medium","Low"))</f>
        <v>Medium</v>
      </c>
      <c r="Y407" s="1" t="str">
        <f>IFERROR(IF(SUMIF(salesdata[Year],salesdata[[#This Row],[Year]],salesdata[Total Revenue])&gt;SUMIF(salesdata[Year],salesdata[[#This Row],[Year]]-1,salesdata[Total Revenue]),"Growth Year","Decline Year"),"")</f>
        <v>Growth Year</v>
      </c>
    </row>
    <row r="408" spans="1:25" x14ac:dyDescent="0.3">
      <c r="A408" s="1">
        <v>407</v>
      </c>
      <c r="B408" s="2">
        <v>40725</v>
      </c>
      <c r="C408" s="1">
        <v>2011</v>
      </c>
      <c r="D408" s="1" t="s">
        <v>20</v>
      </c>
      <c r="E408" s="1">
        <v>7</v>
      </c>
      <c r="F408" s="3">
        <v>6368</v>
      </c>
      <c r="G408" s="10">
        <v>20186.560000000001</v>
      </c>
      <c r="H408" s="12">
        <f>IFERROR(salesdata[[#This Row],[S-P1]]/salesdata[[#This Row],[Q-P1]],0)</f>
        <v>3.1700000000000004</v>
      </c>
      <c r="I408" s="3">
        <v>1151</v>
      </c>
      <c r="J408" s="10">
        <v>7297.34</v>
      </c>
      <c r="K408" s="12">
        <f>IFERROR(salesdata[[#This Row],[S-P2]]/salesdata[[#This Row],[Q-P2]],0)</f>
        <v>6.34</v>
      </c>
      <c r="L408" s="3">
        <v>2366</v>
      </c>
      <c r="M408" s="10">
        <v>12823.72</v>
      </c>
      <c r="N408" s="12">
        <f>IFERROR(salesdata[[#This Row],[S-P3]]/salesdata[[#This Row],[Q-P3]],0)</f>
        <v>5.42</v>
      </c>
      <c r="O408" s="3">
        <v>1261</v>
      </c>
      <c r="P408" s="10">
        <v>8990.93</v>
      </c>
      <c r="Q408" s="12">
        <f>IFERROR(salesdata[[#This Row],[S-P4]]/salesdata[[#This Row],[Q-P4]],0)</f>
        <v>7.13</v>
      </c>
      <c r="R408" s="3">
        <v>11146</v>
      </c>
      <c r="S408" s="10">
        <v>49298.55</v>
      </c>
      <c r="T408" s="1" t="str">
        <f>"Q"&amp;ROUNDUP(salesdata[[#This Row],[Month No.]]/3,0)</f>
        <v>Q3</v>
      </c>
      <c r="U408" s="1" t="str">
        <f>TEXT(salesdata[[#This Row],[Date]],"dddd")</f>
        <v>Friday</v>
      </c>
      <c r="V408" s="12">
        <f>IFERROR(salesdata[[#This Row],[Total Revenue]]/salesdata[[#This Row],[Total Units Sold]],0)</f>
        <v>4.4229813385968066</v>
      </c>
      <c r="W408" s="1" t="str">
        <f>INDEX({"Product1","Product2","Product3","Product4"},MATCH(MAX(salesdata[[#This Row],[S-P1]],salesdata[[#This Row],[S-P2]],salesdata[[#This Row],[S-P3]],salesdata[[#This Row],[S-P4]]),CHOOSE({1,2,3,4},salesdata[[#This Row],[S-P1]],salesdata[[#This Row],[S-P2]],salesdata[[#This Row],[S-P3]],salesdata[[#This Row],[S-P4]]),0))</f>
        <v>Product1</v>
      </c>
      <c r="X408" s="1" t="str">
        <f>IF(salesdata[[#This Row],[Total Revenue]]&gt;=70000,"High",IF(salesdata[[#This Row],[Total Revenue]]&gt;=40000,"Medium","Low"))</f>
        <v>Medium</v>
      </c>
      <c r="Y408" s="1" t="str">
        <f>IFERROR(IF(SUMIF(salesdata[Year],salesdata[[#This Row],[Year]],salesdata[Total Revenue])&gt;SUMIF(salesdata[Year],salesdata[[#This Row],[Year]]-1,salesdata[Total Revenue]),"Growth Year","Decline Year"),"")</f>
        <v>Growth Year</v>
      </c>
    </row>
    <row r="409" spans="1:25" x14ac:dyDescent="0.3">
      <c r="A409" s="1">
        <v>408</v>
      </c>
      <c r="B409" s="2">
        <v>40726</v>
      </c>
      <c r="C409" s="1">
        <v>2011</v>
      </c>
      <c r="D409" s="1" t="s">
        <v>20</v>
      </c>
      <c r="E409" s="1">
        <v>7</v>
      </c>
      <c r="F409" s="3">
        <v>4910</v>
      </c>
      <c r="G409" s="10">
        <v>15564.7</v>
      </c>
      <c r="H409" s="12">
        <f>IFERROR(salesdata[[#This Row],[S-P1]]/salesdata[[#This Row],[Q-P1]],0)</f>
        <v>3.17</v>
      </c>
      <c r="I409" s="3">
        <v>3445</v>
      </c>
      <c r="J409" s="10">
        <v>21841.3</v>
      </c>
      <c r="K409" s="12">
        <f>IFERROR(salesdata[[#This Row],[S-P2]]/salesdata[[#This Row],[Q-P2]],0)</f>
        <v>6.34</v>
      </c>
      <c r="L409" s="3">
        <v>3486</v>
      </c>
      <c r="M409" s="10">
        <v>18894.12</v>
      </c>
      <c r="N409" s="12">
        <f>IFERROR(salesdata[[#This Row],[S-P3]]/salesdata[[#This Row],[Q-P3]],0)</f>
        <v>5.42</v>
      </c>
      <c r="O409" s="3">
        <v>1448</v>
      </c>
      <c r="P409" s="10">
        <v>10324.24</v>
      </c>
      <c r="Q409" s="12">
        <f>IFERROR(salesdata[[#This Row],[S-P4]]/salesdata[[#This Row],[Q-P4]],0)</f>
        <v>7.13</v>
      </c>
      <c r="R409" s="3">
        <v>13289</v>
      </c>
      <c r="S409" s="10">
        <v>66624.36</v>
      </c>
      <c r="T409" s="1" t="str">
        <f>"Q"&amp;ROUNDUP(salesdata[[#This Row],[Month No.]]/3,0)</f>
        <v>Q3</v>
      </c>
      <c r="U409" s="1" t="str">
        <f>TEXT(salesdata[[#This Row],[Date]],"dddd")</f>
        <v>Saturday</v>
      </c>
      <c r="V409" s="12">
        <f>IFERROR(salesdata[[#This Row],[Total Revenue]]/salesdata[[#This Row],[Total Units Sold]],0)</f>
        <v>5.0134968771164123</v>
      </c>
      <c r="W409" s="1" t="str">
        <f>INDEX({"Product1","Product2","Product3","Product4"},MATCH(MAX(salesdata[[#This Row],[S-P1]],salesdata[[#This Row],[S-P2]],salesdata[[#This Row],[S-P3]],salesdata[[#This Row],[S-P4]]),CHOOSE({1,2,3,4},salesdata[[#This Row],[S-P1]],salesdata[[#This Row],[S-P2]],salesdata[[#This Row],[S-P3]],salesdata[[#This Row],[S-P4]]),0))</f>
        <v>Product2</v>
      </c>
      <c r="X409" s="1" t="str">
        <f>IF(salesdata[[#This Row],[Total Revenue]]&gt;=70000,"High",IF(salesdata[[#This Row],[Total Revenue]]&gt;=40000,"Medium","Low"))</f>
        <v>Medium</v>
      </c>
      <c r="Y409" s="1" t="str">
        <f>IFERROR(IF(SUMIF(salesdata[Year],salesdata[[#This Row],[Year]],salesdata[Total Revenue])&gt;SUMIF(salesdata[Year],salesdata[[#This Row],[Year]]-1,salesdata[Total Revenue]),"Growth Year","Decline Year"),"")</f>
        <v>Growth Year</v>
      </c>
    </row>
    <row r="410" spans="1:25" x14ac:dyDescent="0.3">
      <c r="A410" s="1">
        <v>409</v>
      </c>
      <c r="B410" s="2">
        <v>40727</v>
      </c>
      <c r="C410" s="1">
        <v>2011</v>
      </c>
      <c r="D410" s="1" t="s">
        <v>20</v>
      </c>
      <c r="E410" s="1">
        <v>7</v>
      </c>
      <c r="F410" s="3">
        <v>1651</v>
      </c>
      <c r="G410" s="10">
        <v>5233.67</v>
      </c>
      <c r="H410" s="12">
        <f>IFERROR(salesdata[[#This Row],[S-P1]]/salesdata[[#This Row],[Q-P1]],0)</f>
        <v>3.17</v>
      </c>
      <c r="I410" s="3">
        <v>2725</v>
      </c>
      <c r="J410" s="10">
        <v>17276.5</v>
      </c>
      <c r="K410" s="12">
        <f>IFERROR(salesdata[[#This Row],[S-P2]]/salesdata[[#This Row],[Q-P2]],0)</f>
        <v>6.34</v>
      </c>
      <c r="L410" s="3">
        <v>4301</v>
      </c>
      <c r="M410" s="10">
        <v>23311.42</v>
      </c>
      <c r="N410" s="12">
        <f>IFERROR(salesdata[[#This Row],[S-P3]]/salesdata[[#This Row],[Q-P3]],0)</f>
        <v>5.42</v>
      </c>
      <c r="O410" s="3">
        <v>1183</v>
      </c>
      <c r="P410" s="10">
        <v>8434.7900000000009</v>
      </c>
      <c r="Q410" s="12">
        <f>IFERROR(salesdata[[#This Row],[S-P4]]/salesdata[[#This Row],[Q-P4]],0)</f>
        <v>7.1300000000000008</v>
      </c>
      <c r="R410" s="3">
        <v>9860</v>
      </c>
      <c r="S410" s="10">
        <v>54256.38</v>
      </c>
      <c r="T410" s="1" t="str">
        <f>"Q"&amp;ROUNDUP(salesdata[[#This Row],[Month No.]]/3,0)</f>
        <v>Q3</v>
      </c>
      <c r="U410" s="1" t="str">
        <f>TEXT(salesdata[[#This Row],[Date]],"dddd")</f>
        <v>Sunday</v>
      </c>
      <c r="V410" s="12">
        <f>IFERROR(salesdata[[#This Row],[Total Revenue]]/salesdata[[#This Row],[Total Units Sold]],0)</f>
        <v>5.5026754563894524</v>
      </c>
      <c r="W410" s="1" t="str">
        <f>INDEX({"Product1","Product2","Product3","Product4"},MATCH(MAX(salesdata[[#This Row],[S-P1]],salesdata[[#This Row],[S-P2]],salesdata[[#This Row],[S-P3]],salesdata[[#This Row],[S-P4]]),CHOOSE({1,2,3,4},salesdata[[#This Row],[S-P1]],salesdata[[#This Row],[S-P2]],salesdata[[#This Row],[S-P3]],salesdata[[#This Row],[S-P4]]),0))</f>
        <v>Product3</v>
      </c>
      <c r="X410" s="1" t="str">
        <f>IF(salesdata[[#This Row],[Total Revenue]]&gt;=70000,"High",IF(salesdata[[#This Row],[Total Revenue]]&gt;=40000,"Medium","Low"))</f>
        <v>Medium</v>
      </c>
      <c r="Y410" s="1" t="str">
        <f>IFERROR(IF(SUMIF(salesdata[Year],salesdata[[#This Row],[Year]],salesdata[Total Revenue])&gt;SUMIF(salesdata[Year],salesdata[[#This Row],[Year]]-1,salesdata[Total Revenue]),"Growth Year","Decline Year"),"")</f>
        <v>Growth Year</v>
      </c>
    </row>
    <row r="411" spans="1:25" x14ac:dyDescent="0.3">
      <c r="A411" s="1">
        <v>410</v>
      </c>
      <c r="B411" s="2">
        <v>40728</v>
      </c>
      <c r="C411" s="1">
        <v>2011</v>
      </c>
      <c r="D411" s="1" t="s">
        <v>20</v>
      </c>
      <c r="E411" s="1">
        <v>7</v>
      </c>
      <c r="F411" s="3">
        <v>3548</v>
      </c>
      <c r="G411" s="10">
        <v>11247.16</v>
      </c>
      <c r="H411" s="12">
        <f>IFERROR(salesdata[[#This Row],[S-P1]]/salesdata[[#This Row],[Q-P1]],0)</f>
        <v>3.17</v>
      </c>
      <c r="I411" s="3">
        <v>641</v>
      </c>
      <c r="J411" s="10">
        <v>4063.94</v>
      </c>
      <c r="K411" s="12">
        <f>IFERROR(salesdata[[#This Row],[S-P2]]/salesdata[[#This Row],[Q-P2]],0)</f>
        <v>6.34</v>
      </c>
      <c r="L411" s="3">
        <v>3359</v>
      </c>
      <c r="M411" s="10">
        <v>18205.78</v>
      </c>
      <c r="N411" s="12">
        <f>IFERROR(salesdata[[#This Row],[S-P3]]/salesdata[[#This Row],[Q-P3]],0)</f>
        <v>5.42</v>
      </c>
      <c r="O411" s="3">
        <v>1739</v>
      </c>
      <c r="P411" s="10">
        <v>12399.07</v>
      </c>
      <c r="Q411" s="12">
        <f>IFERROR(salesdata[[#This Row],[S-P4]]/salesdata[[#This Row],[Q-P4]],0)</f>
        <v>7.13</v>
      </c>
      <c r="R411" s="3">
        <v>9287</v>
      </c>
      <c r="S411" s="10">
        <v>45915.95</v>
      </c>
      <c r="T411" s="1" t="str">
        <f>"Q"&amp;ROUNDUP(salesdata[[#This Row],[Month No.]]/3,0)</f>
        <v>Q3</v>
      </c>
      <c r="U411" s="1" t="str">
        <f>TEXT(salesdata[[#This Row],[Date]],"dddd")</f>
        <v>Monday</v>
      </c>
      <c r="V411" s="12">
        <f>IFERROR(salesdata[[#This Row],[Total Revenue]]/salesdata[[#This Row],[Total Units Sold]],0)</f>
        <v>4.9441100463012813</v>
      </c>
      <c r="W411" s="1" t="str">
        <f>INDEX({"Product1","Product2","Product3","Product4"},MATCH(MAX(salesdata[[#This Row],[S-P1]],salesdata[[#This Row],[S-P2]],salesdata[[#This Row],[S-P3]],salesdata[[#This Row],[S-P4]]),CHOOSE({1,2,3,4},salesdata[[#This Row],[S-P1]],salesdata[[#This Row],[S-P2]],salesdata[[#This Row],[S-P3]],salesdata[[#This Row],[S-P4]]),0))</f>
        <v>Product3</v>
      </c>
      <c r="X411" s="1" t="str">
        <f>IF(salesdata[[#This Row],[Total Revenue]]&gt;=70000,"High",IF(salesdata[[#This Row],[Total Revenue]]&gt;=40000,"Medium","Low"))</f>
        <v>Medium</v>
      </c>
      <c r="Y411" s="1" t="str">
        <f>IFERROR(IF(SUMIF(salesdata[Year],salesdata[[#This Row],[Year]],salesdata[Total Revenue])&gt;SUMIF(salesdata[Year],salesdata[[#This Row],[Year]]-1,salesdata[Total Revenue]),"Growth Year","Decline Year"),"")</f>
        <v>Growth Year</v>
      </c>
    </row>
    <row r="412" spans="1:25" x14ac:dyDescent="0.3">
      <c r="A412" s="1">
        <v>411</v>
      </c>
      <c r="B412" s="2">
        <v>40729</v>
      </c>
      <c r="C412" s="1">
        <v>2011</v>
      </c>
      <c r="D412" s="1" t="s">
        <v>20</v>
      </c>
      <c r="E412" s="1">
        <v>7</v>
      </c>
      <c r="F412" s="3">
        <v>1634</v>
      </c>
      <c r="G412" s="10">
        <v>5179.78</v>
      </c>
      <c r="H412" s="12">
        <f>IFERROR(salesdata[[#This Row],[S-P1]]/salesdata[[#This Row],[Q-P1]],0)</f>
        <v>3.17</v>
      </c>
      <c r="I412" s="3">
        <v>2913</v>
      </c>
      <c r="J412" s="10">
        <v>18468.419999999998</v>
      </c>
      <c r="K412" s="12">
        <f>IFERROR(salesdata[[#This Row],[S-P2]]/salesdata[[#This Row],[Q-P2]],0)</f>
        <v>6.339999999999999</v>
      </c>
      <c r="L412" s="3">
        <v>2387</v>
      </c>
      <c r="M412" s="10">
        <v>12937.54</v>
      </c>
      <c r="N412" s="12">
        <f>IFERROR(salesdata[[#This Row],[S-P3]]/salesdata[[#This Row],[Q-P3]],0)</f>
        <v>5.42</v>
      </c>
      <c r="O412" s="3">
        <v>782</v>
      </c>
      <c r="P412" s="10">
        <v>5575.66</v>
      </c>
      <c r="Q412" s="12">
        <f>IFERROR(salesdata[[#This Row],[S-P4]]/salesdata[[#This Row],[Q-P4]],0)</f>
        <v>7.13</v>
      </c>
      <c r="R412" s="3">
        <v>7716</v>
      </c>
      <c r="S412" s="10">
        <v>42161.4</v>
      </c>
      <c r="T412" s="1" t="str">
        <f>"Q"&amp;ROUNDUP(salesdata[[#This Row],[Month No.]]/3,0)</f>
        <v>Q3</v>
      </c>
      <c r="U412" s="1" t="str">
        <f>TEXT(salesdata[[#This Row],[Date]],"dddd")</f>
        <v>Tuesday</v>
      </c>
      <c r="V412" s="12">
        <f>IFERROR(salesdata[[#This Row],[Total Revenue]]/salesdata[[#This Row],[Total Units Sold]],0)</f>
        <v>5.4641524105754282</v>
      </c>
      <c r="W412" s="1" t="str">
        <f>INDEX({"Product1","Product2","Product3","Product4"},MATCH(MAX(salesdata[[#This Row],[S-P1]],salesdata[[#This Row],[S-P2]],salesdata[[#This Row],[S-P3]],salesdata[[#This Row],[S-P4]]),CHOOSE({1,2,3,4},salesdata[[#This Row],[S-P1]],salesdata[[#This Row],[S-P2]],salesdata[[#This Row],[S-P3]],salesdata[[#This Row],[S-P4]]),0))</f>
        <v>Product2</v>
      </c>
      <c r="X412" s="1" t="str">
        <f>IF(salesdata[[#This Row],[Total Revenue]]&gt;=70000,"High",IF(salesdata[[#This Row],[Total Revenue]]&gt;=40000,"Medium","Low"))</f>
        <v>Medium</v>
      </c>
      <c r="Y412" s="1" t="str">
        <f>IFERROR(IF(SUMIF(salesdata[Year],salesdata[[#This Row],[Year]],salesdata[Total Revenue])&gt;SUMIF(salesdata[Year],salesdata[[#This Row],[Year]]-1,salesdata[Total Revenue]),"Growth Year","Decline Year"),"")</f>
        <v>Growth Year</v>
      </c>
    </row>
    <row r="413" spans="1:25" x14ac:dyDescent="0.3">
      <c r="A413" s="1">
        <v>412</v>
      </c>
      <c r="B413" s="2">
        <v>40730</v>
      </c>
      <c r="C413" s="1">
        <v>2011</v>
      </c>
      <c r="D413" s="1" t="s">
        <v>20</v>
      </c>
      <c r="E413" s="1">
        <v>7</v>
      </c>
      <c r="F413" s="3">
        <v>2689</v>
      </c>
      <c r="G413" s="10">
        <v>8524.1299999999992</v>
      </c>
      <c r="H413" s="12">
        <f>IFERROR(salesdata[[#This Row],[S-P1]]/salesdata[[#This Row],[Q-P1]],0)</f>
        <v>3.1699999999999995</v>
      </c>
      <c r="I413" s="3">
        <v>3408</v>
      </c>
      <c r="J413" s="10">
        <v>21606.720000000001</v>
      </c>
      <c r="K413" s="12">
        <f>IFERROR(salesdata[[#This Row],[S-P2]]/salesdata[[#This Row],[Q-P2]],0)</f>
        <v>6.3400000000000007</v>
      </c>
      <c r="L413" s="3">
        <v>5663</v>
      </c>
      <c r="M413" s="10">
        <v>30693.46</v>
      </c>
      <c r="N413" s="12">
        <f>IFERROR(salesdata[[#This Row],[S-P3]]/salesdata[[#This Row],[Q-P3]],0)</f>
        <v>5.42</v>
      </c>
      <c r="O413" s="3">
        <v>1183</v>
      </c>
      <c r="P413" s="10">
        <v>8434.7900000000009</v>
      </c>
      <c r="Q413" s="12">
        <f>IFERROR(salesdata[[#This Row],[S-P4]]/salesdata[[#This Row],[Q-P4]],0)</f>
        <v>7.1300000000000008</v>
      </c>
      <c r="R413" s="3">
        <v>12943</v>
      </c>
      <c r="S413" s="10">
        <v>69259.100000000006</v>
      </c>
      <c r="T413" s="1" t="str">
        <f>"Q"&amp;ROUNDUP(salesdata[[#This Row],[Month No.]]/3,0)</f>
        <v>Q3</v>
      </c>
      <c r="U413" s="1" t="str">
        <f>TEXT(salesdata[[#This Row],[Date]],"dddd")</f>
        <v>Wednesday</v>
      </c>
      <c r="V413" s="12">
        <f>IFERROR(salesdata[[#This Row],[Total Revenue]]/salesdata[[#This Row],[Total Units Sold]],0)</f>
        <v>5.3510855288572978</v>
      </c>
      <c r="W413" s="1" t="str">
        <f>INDEX({"Product1","Product2","Product3","Product4"},MATCH(MAX(salesdata[[#This Row],[S-P1]],salesdata[[#This Row],[S-P2]],salesdata[[#This Row],[S-P3]],salesdata[[#This Row],[S-P4]]),CHOOSE({1,2,3,4},salesdata[[#This Row],[S-P1]],salesdata[[#This Row],[S-P2]],salesdata[[#This Row],[S-P3]],salesdata[[#This Row],[S-P4]]),0))</f>
        <v>Product3</v>
      </c>
      <c r="X413" s="1" t="str">
        <f>IF(salesdata[[#This Row],[Total Revenue]]&gt;=70000,"High",IF(salesdata[[#This Row],[Total Revenue]]&gt;=40000,"Medium","Low"))</f>
        <v>Medium</v>
      </c>
      <c r="Y413" s="1" t="str">
        <f>IFERROR(IF(SUMIF(salesdata[Year],salesdata[[#This Row],[Year]],salesdata[Total Revenue])&gt;SUMIF(salesdata[Year],salesdata[[#This Row],[Year]]-1,salesdata[Total Revenue]),"Growth Year","Decline Year"),"")</f>
        <v>Growth Year</v>
      </c>
    </row>
    <row r="414" spans="1:25" x14ac:dyDescent="0.3">
      <c r="A414" s="1">
        <v>413</v>
      </c>
      <c r="B414" s="2">
        <v>40731</v>
      </c>
      <c r="C414" s="1">
        <v>2011</v>
      </c>
      <c r="D414" s="1" t="s">
        <v>20</v>
      </c>
      <c r="E414" s="1">
        <v>7</v>
      </c>
      <c r="F414" s="3">
        <v>3968</v>
      </c>
      <c r="G414" s="10">
        <v>12578.56</v>
      </c>
      <c r="H414" s="12">
        <f>IFERROR(salesdata[[#This Row],[S-P1]]/salesdata[[#This Row],[Q-P1]],0)</f>
        <v>3.17</v>
      </c>
      <c r="I414" s="3">
        <v>3967</v>
      </c>
      <c r="J414" s="10">
        <v>25150.78</v>
      </c>
      <c r="K414" s="12">
        <f>IFERROR(salesdata[[#This Row],[S-P2]]/salesdata[[#This Row],[Q-P2]],0)</f>
        <v>6.34</v>
      </c>
      <c r="L414" s="3">
        <v>1895</v>
      </c>
      <c r="M414" s="10">
        <v>10270.9</v>
      </c>
      <c r="N414" s="12">
        <f>IFERROR(salesdata[[#This Row],[S-P3]]/salesdata[[#This Row],[Q-P3]],0)</f>
        <v>5.42</v>
      </c>
      <c r="O414" s="3">
        <v>322</v>
      </c>
      <c r="P414" s="10">
        <v>2295.86</v>
      </c>
      <c r="Q414" s="12">
        <f>IFERROR(salesdata[[#This Row],[S-P4]]/salesdata[[#This Row],[Q-P4]],0)</f>
        <v>7.1300000000000008</v>
      </c>
      <c r="R414" s="3">
        <v>10152</v>
      </c>
      <c r="S414" s="10">
        <v>50296.1</v>
      </c>
      <c r="T414" s="1" t="str">
        <f>"Q"&amp;ROUNDUP(salesdata[[#This Row],[Month No.]]/3,0)</f>
        <v>Q3</v>
      </c>
      <c r="U414" s="1" t="str">
        <f>TEXT(salesdata[[#This Row],[Date]],"dddd")</f>
        <v>Thursday</v>
      </c>
      <c r="V414" s="12">
        <f>IFERROR(salesdata[[#This Row],[Total Revenue]]/salesdata[[#This Row],[Total Units Sold]],0)</f>
        <v>4.9543045705279747</v>
      </c>
      <c r="W414" s="1" t="str">
        <f>INDEX({"Product1","Product2","Product3","Product4"},MATCH(MAX(salesdata[[#This Row],[S-P1]],salesdata[[#This Row],[S-P2]],salesdata[[#This Row],[S-P3]],salesdata[[#This Row],[S-P4]]),CHOOSE({1,2,3,4},salesdata[[#This Row],[S-P1]],salesdata[[#This Row],[S-P2]],salesdata[[#This Row],[S-P3]],salesdata[[#This Row],[S-P4]]),0))</f>
        <v>Product2</v>
      </c>
      <c r="X414" s="1" t="str">
        <f>IF(salesdata[[#This Row],[Total Revenue]]&gt;=70000,"High",IF(salesdata[[#This Row],[Total Revenue]]&gt;=40000,"Medium","Low"))</f>
        <v>Medium</v>
      </c>
      <c r="Y414" s="1" t="str">
        <f>IFERROR(IF(SUMIF(salesdata[Year],salesdata[[#This Row],[Year]],salesdata[Total Revenue])&gt;SUMIF(salesdata[Year],salesdata[[#This Row],[Year]]-1,salesdata[Total Revenue]),"Growth Year","Decline Year"),"")</f>
        <v>Growth Year</v>
      </c>
    </row>
    <row r="415" spans="1:25" x14ac:dyDescent="0.3">
      <c r="A415" s="1">
        <v>414</v>
      </c>
      <c r="B415" s="2">
        <v>40732</v>
      </c>
      <c r="C415" s="1">
        <v>2011</v>
      </c>
      <c r="D415" s="1" t="s">
        <v>20</v>
      </c>
      <c r="E415" s="1">
        <v>7</v>
      </c>
      <c r="F415" s="3">
        <v>5771</v>
      </c>
      <c r="G415" s="10">
        <v>18294.07</v>
      </c>
      <c r="H415" s="12">
        <f>IFERROR(salesdata[[#This Row],[S-P1]]/salesdata[[#This Row],[Q-P1]],0)</f>
        <v>3.17</v>
      </c>
      <c r="I415" s="3">
        <v>313</v>
      </c>
      <c r="J415" s="10">
        <v>1984.42</v>
      </c>
      <c r="K415" s="12">
        <f>IFERROR(salesdata[[#This Row],[S-P2]]/salesdata[[#This Row],[Q-P2]],0)</f>
        <v>6.34</v>
      </c>
      <c r="L415" s="3">
        <v>658</v>
      </c>
      <c r="M415" s="10">
        <v>3566.36</v>
      </c>
      <c r="N415" s="12">
        <f>IFERROR(salesdata[[#This Row],[S-P3]]/salesdata[[#This Row],[Q-P3]],0)</f>
        <v>5.42</v>
      </c>
      <c r="O415" s="3">
        <v>1939</v>
      </c>
      <c r="P415" s="10">
        <v>13825.07</v>
      </c>
      <c r="Q415" s="12">
        <f>IFERROR(salesdata[[#This Row],[S-P4]]/salesdata[[#This Row],[Q-P4]],0)</f>
        <v>7.13</v>
      </c>
      <c r="R415" s="3">
        <v>8681</v>
      </c>
      <c r="S415" s="10">
        <v>37669.919999999998</v>
      </c>
      <c r="T415" s="1" t="str">
        <f>"Q"&amp;ROUNDUP(salesdata[[#This Row],[Month No.]]/3,0)</f>
        <v>Q3</v>
      </c>
      <c r="U415" s="1" t="str">
        <f>TEXT(salesdata[[#This Row],[Date]],"dddd")</f>
        <v>Friday</v>
      </c>
      <c r="V415" s="12">
        <f>IFERROR(salesdata[[#This Row],[Total Revenue]]/salesdata[[#This Row],[Total Units Sold]],0)</f>
        <v>4.3393526091464114</v>
      </c>
      <c r="W415" s="1" t="str">
        <f>INDEX({"Product1","Product2","Product3","Product4"},MATCH(MAX(salesdata[[#This Row],[S-P1]],salesdata[[#This Row],[S-P2]],salesdata[[#This Row],[S-P3]],salesdata[[#This Row],[S-P4]]),CHOOSE({1,2,3,4},salesdata[[#This Row],[S-P1]],salesdata[[#This Row],[S-P2]],salesdata[[#This Row],[S-P3]],salesdata[[#This Row],[S-P4]]),0))</f>
        <v>Product1</v>
      </c>
      <c r="X415" s="1" t="str">
        <f>IF(salesdata[[#This Row],[Total Revenue]]&gt;=70000,"High",IF(salesdata[[#This Row],[Total Revenue]]&gt;=40000,"Medium","Low"))</f>
        <v>Low</v>
      </c>
      <c r="Y415" s="1" t="str">
        <f>IFERROR(IF(SUMIF(salesdata[Year],salesdata[[#This Row],[Year]],salesdata[Total Revenue])&gt;SUMIF(salesdata[Year],salesdata[[#This Row],[Year]]-1,salesdata[Total Revenue]),"Growth Year","Decline Year"),"")</f>
        <v>Growth Year</v>
      </c>
    </row>
    <row r="416" spans="1:25" x14ac:dyDescent="0.3">
      <c r="A416" s="1">
        <v>415</v>
      </c>
      <c r="B416" s="2">
        <v>40733</v>
      </c>
      <c r="C416" s="1">
        <v>2011</v>
      </c>
      <c r="D416" s="1" t="s">
        <v>20</v>
      </c>
      <c r="E416" s="1">
        <v>7</v>
      </c>
      <c r="F416" s="3">
        <v>6356</v>
      </c>
      <c r="G416" s="10">
        <v>20148.52</v>
      </c>
      <c r="H416" s="12">
        <f>IFERROR(salesdata[[#This Row],[S-P1]]/salesdata[[#This Row],[Q-P1]],0)</f>
        <v>3.17</v>
      </c>
      <c r="I416" s="3">
        <v>2971</v>
      </c>
      <c r="J416" s="10">
        <v>18836.14</v>
      </c>
      <c r="K416" s="12">
        <f>IFERROR(salesdata[[#This Row],[S-P2]]/salesdata[[#This Row],[Q-P2]],0)</f>
        <v>6.34</v>
      </c>
      <c r="L416" s="3">
        <v>4542</v>
      </c>
      <c r="M416" s="10">
        <v>24617.64</v>
      </c>
      <c r="N416" s="12">
        <f>IFERROR(salesdata[[#This Row],[S-P3]]/salesdata[[#This Row],[Q-P3]],0)</f>
        <v>5.42</v>
      </c>
      <c r="O416" s="3">
        <v>923</v>
      </c>
      <c r="P416" s="10">
        <v>6580.99</v>
      </c>
      <c r="Q416" s="12">
        <f>IFERROR(salesdata[[#This Row],[S-P4]]/salesdata[[#This Row],[Q-P4]],0)</f>
        <v>7.13</v>
      </c>
      <c r="R416" s="3">
        <v>14792</v>
      </c>
      <c r="S416" s="10">
        <v>70183.289999999994</v>
      </c>
      <c r="T416" s="1" t="str">
        <f>"Q"&amp;ROUNDUP(salesdata[[#This Row],[Month No.]]/3,0)</f>
        <v>Q3</v>
      </c>
      <c r="U416" s="1" t="str">
        <f>TEXT(salesdata[[#This Row],[Date]],"dddd")</f>
        <v>Saturday</v>
      </c>
      <c r="V416" s="12">
        <f>IFERROR(salesdata[[#This Row],[Total Revenue]]/salesdata[[#This Row],[Total Units Sold]],0)</f>
        <v>4.7446788804759326</v>
      </c>
      <c r="W416" s="1" t="str">
        <f>INDEX({"Product1","Product2","Product3","Product4"},MATCH(MAX(salesdata[[#This Row],[S-P1]],salesdata[[#This Row],[S-P2]],salesdata[[#This Row],[S-P3]],salesdata[[#This Row],[S-P4]]),CHOOSE({1,2,3,4},salesdata[[#This Row],[S-P1]],salesdata[[#This Row],[S-P2]],salesdata[[#This Row],[S-P3]],salesdata[[#This Row],[S-P4]]),0))</f>
        <v>Product3</v>
      </c>
      <c r="X416" s="1" t="str">
        <f>IF(salesdata[[#This Row],[Total Revenue]]&gt;=70000,"High",IF(salesdata[[#This Row],[Total Revenue]]&gt;=40000,"Medium","Low"))</f>
        <v>High</v>
      </c>
      <c r="Y416" s="1" t="str">
        <f>IFERROR(IF(SUMIF(salesdata[Year],salesdata[[#This Row],[Year]],salesdata[Total Revenue])&gt;SUMIF(salesdata[Year],salesdata[[#This Row],[Year]]-1,salesdata[Total Revenue]),"Growth Year","Decline Year"),"")</f>
        <v>Growth Year</v>
      </c>
    </row>
    <row r="417" spans="1:25" x14ac:dyDescent="0.3">
      <c r="A417" s="1">
        <v>416</v>
      </c>
      <c r="B417" s="2">
        <v>40734</v>
      </c>
      <c r="C417" s="1">
        <v>2011</v>
      </c>
      <c r="D417" s="1" t="s">
        <v>20</v>
      </c>
      <c r="E417" s="1">
        <v>7</v>
      </c>
      <c r="F417" s="3">
        <v>6660</v>
      </c>
      <c r="G417" s="10">
        <v>21112.2</v>
      </c>
      <c r="H417" s="12">
        <f>IFERROR(salesdata[[#This Row],[S-P1]]/salesdata[[#This Row],[Q-P1]],0)</f>
        <v>3.17</v>
      </c>
      <c r="I417" s="3">
        <v>3277</v>
      </c>
      <c r="J417" s="10">
        <v>20776.18</v>
      </c>
      <c r="K417" s="12">
        <f>IFERROR(salesdata[[#This Row],[S-P2]]/salesdata[[#This Row],[Q-P2]],0)</f>
        <v>6.34</v>
      </c>
      <c r="L417" s="3">
        <v>2110</v>
      </c>
      <c r="M417" s="10">
        <v>11436.2</v>
      </c>
      <c r="N417" s="12">
        <f>IFERROR(salesdata[[#This Row],[S-P3]]/salesdata[[#This Row],[Q-P3]],0)</f>
        <v>5.42</v>
      </c>
      <c r="O417" s="3">
        <v>623</v>
      </c>
      <c r="P417" s="10">
        <v>4441.99</v>
      </c>
      <c r="Q417" s="12">
        <f>IFERROR(salesdata[[#This Row],[S-P4]]/salesdata[[#This Row],[Q-P4]],0)</f>
        <v>7.13</v>
      </c>
      <c r="R417" s="3">
        <v>12670</v>
      </c>
      <c r="S417" s="10">
        <v>57766.57</v>
      </c>
      <c r="T417" s="1" t="str">
        <f>"Q"&amp;ROUNDUP(salesdata[[#This Row],[Month No.]]/3,0)</f>
        <v>Q3</v>
      </c>
      <c r="U417" s="1" t="str">
        <f>TEXT(salesdata[[#This Row],[Date]],"dddd")</f>
        <v>Sunday</v>
      </c>
      <c r="V417" s="12">
        <f>IFERROR(salesdata[[#This Row],[Total Revenue]]/salesdata[[#This Row],[Total Units Sold]],0)</f>
        <v>4.5593188634569852</v>
      </c>
      <c r="W417" s="1" t="str">
        <f>INDEX({"Product1","Product2","Product3","Product4"},MATCH(MAX(salesdata[[#This Row],[S-P1]],salesdata[[#This Row],[S-P2]],salesdata[[#This Row],[S-P3]],salesdata[[#This Row],[S-P4]]),CHOOSE({1,2,3,4},salesdata[[#This Row],[S-P1]],salesdata[[#This Row],[S-P2]],salesdata[[#This Row],[S-P3]],salesdata[[#This Row],[S-P4]]),0))</f>
        <v>Product1</v>
      </c>
      <c r="X417" s="1" t="str">
        <f>IF(salesdata[[#This Row],[Total Revenue]]&gt;=70000,"High",IF(salesdata[[#This Row],[Total Revenue]]&gt;=40000,"Medium","Low"))</f>
        <v>Medium</v>
      </c>
      <c r="Y417" s="1" t="str">
        <f>IFERROR(IF(SUMIF(salesdata[Year],salesdata[[#This Row],[Year]],salesdata[Total Revenue])&gt;SUMIF(salesdata[Year],salesdata[[#This Row],[Year]]-1,salesdata[Total Revenue]),"Growth Year","Decline Year"),"")</f>
        <v>Growth Year</v>
      </c>
    </row>
    <row r="418" spans="1:25" x14ac:dyDescent="0.3">
      <c r="A418" s="1">
        <v>417</v>
      </c>
      <c r="B418" s="2">
        <v>40735</v>
      </c>
      <c r="C418" s="1">
        <v>2011</v>
      </c>
      <c r="D418" s="1" t="s">
        <v>20</v>
      </c>
      <c r="E418" s="1">
        <v>7</v>
      </c>
      <c r="F418" s="3">
        <v>2486</v>
      </c>
      <c r="G418" s="10">
        <v>7880.62</v>
      </c>
      <c r="H418" s="12">
        <f>IFERROR(salesdata[[#This Row],[S-P1]]/salesdata[[#This Row],[Q-P1]],0)</f>
        <v>3.17</v>
      </c>
      <c r="I418" s="3">
        <v>1046</v>
      </c>
      <c r="J418" s="10">
        <v>6631.64</v>
      </c>
      <c r="K418" s="12">
        <f>IFERROR(salesdata[[#This Row],[S-P2]]/salesdata[[#This Row],[Q-P2]],0)</f>
        <v>6.3400000000000007</v>
      </c>
      <c r="L418" s="3">
        <v>5287</v>
      </c>
      <c r="M418" s="10">
        <v>28655.54</v>
      </c>
      <c r="N418" s="12">
        <f>IFERROR(salesdata[[#This Row],[S-P3]]/salesdata[[#This Row],[Q-P3]],0)</f>
        <v>5.42</v>
      </c>
      <c r="O418" s="3">
        <v>965</v>
      </c>
      <c r="P418" s="10">
        <v>6880.45</v>
      </c>
      <c r="Q418" s="12">
        <f>IFERROR(salesdata[[#This Row],[S-P4]]/salesdata[[#This Row],[Q-P4]],0)</f>
        <v>7.13</v>
      </c>
      <c r="R418" s="3">
        <v>9784</v>
      </c>
      <c r="S418" s="10">
        <v>50048.25</v>
      </c>
      <c r="T418" s="1" t="str">
        <f>"Q"&amp;ROUNDUP(salesdata[[#This Row],[Month No.]]/3,0)</f>
        <v>Q3</v>
      </c>
      <c r="U418" s="1" t="str">
        <f>TEXT(salesdata[[#This Row],[Date]],"dddd")</f>
        <v>Monday</v>
      </c>
      <c r="V418" s="12">
        <f>IFERROR(salesdata[[#This Row],[Total Revenue]]/salesdata[[#This Row],[Total Units Sold]],0)</f>
        <v>5.1153158217497952</v>
      </c>
      <c r="W418" s="1" t="str">
        <f>INDEX({"Product1","Product2","Product3","Product4"},MATCH(MAX(salesdata[[#This Row],[S-P1]],salesdata[[#This Row],[S-P2]],salesdata[[#This Row],[S-P3]],salesdata[[#This Row],[S-P4]]),CHOOSE({1,2,3,4},salesdata[[#This Row],[S-P1]],salesdata[[#This Row],[S-P2]],salesdata[[#This Row],[S-P3]],salesdata[[#This Row],[S-P4]]),0))</f>
        <v>Product3</v>
      </c>
      <c r="X418" s="1" t="str">
        <f>IF(salesdata[[#This Row],[Total Revenue]]&gt;=70000,"High",IF(salesdata[[#This Row],[Total Revenue]]&gt;=40000,"Medium","Low"))</f>
        <v>Medium</v>
      </c>
      <c r="Y418" s="1" t="str">
        <f>IFERROR(IF(SUMIF(salesdata[Year],salesdata[[#This Row],[Year]],salesdata[Total Revenue])&gt;SUMIF(salesdata[Year],salesdata[[#This Row],[Year]]-1,salesdata[Total Revenue]),"Growth Year","Decline Year"),"")</f>
        <v>Growth Year</v>
      </c>
    </row>
    <row r="419" spans="1:25" x14ac:dyDescent="0.3">
      <c r="A419" s="1">
        <v>418</v>
      </c>
      <c r="B419" s="2">
        <v>40736</v>
      </c>
      <c r="C419" s="1">
        <v>2011</v>
      </c>
      <c r="D419" s="1" t="s">
        <v>20</v>
      </c>
      <c r="E419" s="1">
        <v>7</v>
      </c>
      <c r="F419" s="3">
        <v>1143</v>
      </c>
      <c r="G419" s="10">
        <v>3623.31</v>
      </c>
      <c r="H419" s="12">
        <f>IFERROR(salesdata[[#This Row],[S-P1]]/salesdata[[#This Row],[Q-P1]],0)</f>
        <v>3.17</v>
      </c>
      <c r="I419" s="3">
        <v>1923</v>
      </c>
      <c r="J419" s="10">
        <v>12191.82</v>
      </c>
      <c r="K419" s="12">
        <f>IFERROR(salesdata[[#This Row],[S-P2]]/salesdata[[#This Row],[Q-P2]],0)</f>
        <v>6.34</v>
      </c>
      <c r="L419" s="3">
        <v>2862</v>
      </c>
      <c r="M419" s="10">
        <v>15512.04</v>
      </c>
      <c r="N419" s="12">
        <f>IFERROR(salesdata[[#This Row],[S-P3]]/salesdata[[#This Row],[Q-P3]],0)</f>
        <v>5.42</v>
      </c>
      <c r="O419" s="3">
        <v>1868</v>
      </c>
      <c r="P419" s="10">
        <v>13318.84</v>
      </c>
      <c r="Q419" s="12">
        <f>IFERROR(salesdata[[#This Row],[S-P4]]/salesdata[[#This Row],[Q-P4]],0)</f>
        <v>7.13</v>
      </c>
      <c r="R419" s="3">
        <v>7796</v>
      </c>
      <c r="S419" s="10">
        <v>44646.01</v>
      </c>
      <c r="T419" s="1" t="str">
        <f>"Q"&amp;ROUNDUP(salesdata[[#This Row],[Month No.]]/3,0)</f>
        <v>Q3</v>
      </c>
      <c r="U419" s="1" t="str">
        <f>TEXT(salesdata[[#This Row],[Date]],"dddd")</f>
        <v>Tuesday</v>
      </c>
      <c r="V419" s="12">
        <f>IFERROR(salesdata[[#This Row],[Total Revenue]]/salesdata[[#This Row],[Total Units Sold]],0)</f>
        <v>5.7267842483324785</v>
      </c>
      <c r="W419" s="1" t="str">
        <f>INDEX({"Product1","Product2","Product3","Product4"},MATCH(MAX(salesdata[[#This Row],[S-P1]],salesdata[[#This Row],[S-P2]],salesdata[[#This Row],[S-P3]],salesdata[[#This Row],[S-P4]]),CHOOSE({1,2,3,4},salesdata[[#This Row],[S-P1]],salesdata[[#This Row],[S-P2]],salesdata[[#This Row],[S-P3]],salesdata[[#This Row],[S-P4]]),0))</f>
        <v>Product3</v>
      </c>
      <c r="X419" s="1" t="str">
        <f>IF(salesdata[[#This Row],[Total Revenue]]&gt;=70000,"High",IF(salesdata[[#This Row],[Total Revenue]]&gt;=40000,"Medium","Low"))</f>
        <v>Medium</v>
      </c>
      <c r="Y419" s="1" t="str">
        <f>IFERROR(IF(SUMIF(salesdata[Year],salesdata[[#This Row],[Year]],salesdata[Total Revenue])&gt;SUMIF(salesdata[Year],salesdata[[#This Row],[Year]]-1,salesdata[Total Revenue]),"Growth Year","Decline Year"),"")</f>
        <v>Growth Year</v>
      </c>
    </row>
    <row r="420" spans="1:25" x14ac:dyDescent="0.3">
      <c r="A420" s="1">
        <v>419</v>
      </c>
      <c r="B420" s="2">
        <v>40737</v>
      </c>
      <c r="C420" s="1">
        <v>2011</v>
      </c>
      <c r="D420" s="1" t="s">
        <v>20</v>
      </c>
      <c r="E420" s="1">
        <v>7</v>
      </c>
      <c r="F420" s="3">
        <v>2712</v>
      </c>
      <c r="G420" s="10">
        <v>8597.0400000000009</v>
      </c>
      <c r="H420" s="12">
        <f>IFERROR(salesdata[[#This Row],[S-P1]]/salesdata[[#This Row],[Q-P1]],0)</f>
        <v>3.1700000000000004</v>
      </c>
      <c r="I420" s="3">
        <v>1437</v>
      </c>
      <c r="J420" s="10">
        <v>9110.58</v>
      </c>
      <c r="K420" s="12">
        <f>IFERROR(salesdata[[#This Row],[S-P2]]/salesdata[[#This Row],[Q-P2]],0)</f>
        <v>6.34</v>
      </c>
      <c r="L420" s="3">
        <v>2764</v>
      </c>
      <c r="M420" s="10">
        <v>14980.88</v>
      </c>
      <c r="N420" s="12">
        <f>IFERROR(salesdata[[#This Row],[S-P3]]/salesdata[[#This Row],[Q-P3]],0)</f>
        <v>5.42</v>
      </c>
      <c r="O420" s="3">
        <v>1397</v>
      </c>
      <c r="P420" s="10">
        <v>9960.61</v>
      </c>
      <c r="Q420" s="12">
        <f>IFERROR(salesdata[[#This Row],[S-P4]]/salesdata[[#This Row],[Q-P4]],0)</f>
        <v>7.1300000000000008</v>
      </c>
      <c r="R420" s="3">
        <v>8310</v>
      </c>
      <c r="S420" s="10">
        <v>42649.11</v>
      </c>
      <c r="T420" s="1" t="str">
        <f>"Q"&amp;ROUNDUP(salesdata[[#This Row],[Month No.]]/3,0)</f>
        <v>Q3</v>
      </c>
      <c r="U420" s="1" t="str">
        <f>TEXT(salesdata[[#This Row],[Date]],"dddd")</f>
        <v>Wednesday</v>
      </c>
      <c r="V420" s="12">
        <f>IFERROR(salesdata[[#This Row],[Total Revenue]]/salesdata[[#This Row],[Total Units Sold]],0)</f>
        <v>5.1322635379061374</v>
      </c>
      <c r="W420" s="1" t="str">
        <f>INDEX({"Product1","Product2","Product3","Product4"},MATCH(MAX(salesdata[[#This Row],[S-P1]],salesdata[[#This Row],[S-P2]],salesdata[[#This Row],[S-P3]],salesdata[[#This Row],[S-P4]]),CHOOSE({1,2,3,4},salesdata[[#This Row],[S-P1]],salesdata[[#This Row],[S-P2]],salesdata[[#This Row],[S-P3]],salesdata[[#This Row],[S-P4]]),0))</f>
        <v>Product3</v>
      </c>
      <c r="X420" s="1" t="str">
        <f>IF(salesdata[[#This Row],[Total Revenue]]&gt;=70000,"High",IF(salesdata[[#This Row],[Total Revenue]]&gt;=40000,"Medium","Low"))</f>
        <v>Medium</v>
      </c>
      <c r="Y420" s="1" t="str">
        <f>IFERROR(IF(SUMIF(salesdata[Year],salesdata[[#This Row],[Year]],salesdata[Total Revenue])&gt;SUMIF(salesdata[Year],salesdata[[#This Row],[Year]]-1,salesdata[Total Revenue]),"Growth Year","Decline Year"),"")</f>
        <v>Growth Year</v>
      </c>
    </row>
    <row r="421" spans="1:25" x14ac:dyDescent="0.3">
      <c r="A421" s="1">
        <v>420</v>
      </c>
      <c r="B421" s="2">
        <v>40738</v>
      </c>
      <c r="C421" s="1">
        <v>2011</v>
      </c>
      <c r="D421" s="1" t="s">
        <v>20</v>
      </c>
      <c r="E421" s="1">
        <v>7</v>
      </c>
      <c r="F421" s="3">
        <v>3721</v>
      </c>
      <c r="G421" s="10">
        <v>11795.57</v>
      </c>
      <c r="H421" s="12">
        <f>IFERROR(salesdata[[#This Row],[S-P1]]/salesdata[[#This Row],[Q-P1]],0)</f>
        <v>3.17</v>
      </c>
      <c r="I421" s="3">
        <v>1109</v>
      </c>
      <c r="J421" s="10">
        <v>7031.06</v>
      </c>
      <c r="K421" s="12">
        <f>IFERROR(salesdata[[#This Row],[S-P2]]/salesdata[[#This Row],[Q-P2]],0)</f>
        <v>6.3400000000000007</v>
      </c>
      <c r="L421" s="3">
        <v>1746</v>
      </c>
      <c r="M421" s="10">
        <v>9463.32</v>
      </c>
      <c r="N421" s="12">
        <f>IFERROR(salesdata[[#This Row],[S-P3]]/salesdata[[#This Row],[Q-P3]],0)</f>
        <v>5.42</v>
      </c>
      <c r="O421" s="3">
        <v>580</v>
      </c>
      <c r="P421" s="10">
        <v>4135.3999999999996</v>
      </c>
      <c r="Q421" s="12">
        <f>IFERROR(salesdata[[#This Row],[S-P4]]/salesdata[[#This Row],[Q-P4]],0)</f>
        <v>7.129999999999999</v>
      </c>
      <c r="R421" s="3">
        <v>7156</v>
      </c>
      <c r="S421" s="10">
        <v>32425.35</v>
      </c>
      <c r="T421" s="1" t="str">
        <f>"Q"&amp;ROUNDUP(salesdata[[#This Row],[Month No.]]/3,0)</f>
        <v>Q3</v>
      </c>
      <c r="U421" s="1" t="str">
        <f>TEXT(salesdata[[#This Row],[Date]],"dddd")</f>
        <v>Thursday</v>
      </c>
      <c r="V421" s="12">
        <f>IFERROR(salesdata[[#This Row],[Total Revenue]]/salesdata[[#This Row],[Total Units Sold]],0)</f>
        <v>4.5312115707098934</v>
      </c>
      <c r="W421" s="1" t="str">
        <f>INDEX({"Product1","Product2","Product3","Product4"},MATCH(MAX(salesdata[[#This Row],[S-P1]],salesdata[[#This Row],[S-P2]],salesdata[[#This Row],[S-P3]],salesdata[[#This Row],[S-P4]]),CHOOSE({1,2,3,4},salesdata[[#This Row],[S-P1]],salesdata[[#This Row],[S-P2]],salesdata[[#This Row],[S-P3]],salesdata[[#This Row],[S-P4]]),0))</f>
        <v>Product1</v>
      </c>
      <c r="X421" s="1" t="str">
        <f>IF(salesdata[[#This Row],[Total Revenue]]&gt;=70000,"High",IF(salesdata[[#This Row],[Total Revenue]]&gt;=40000,"Medium","Low"))</f>
        <v>Low</v>
      </c>
      <c r="Y421" s="1" t="str">
        <f>IFERROR(IF(SUMIF(salesdata[Year],salesdata[[#This Row],[Year]],salesdata[Total Revenue])&gt;SUMIF(salesdata[Year],salesdata[[#This Row],[Year]]-1,salesdata[Total Revenue]),"Growth Year","Decline Year"),"")</f>
        <v>Growth Year</v>
      </c>
    </row>
    <row r="422" spans="1:25" x14ac:dyDescent="0.3">
      <c r="A422" s="1">
        <v>421</v>
      </c>
      <c r="B422" s="2">
        <v>40739</v>
      </c>
      <c r="C422" s="1">
        <v>2011</v>
      </c>
      <c r="D422" s="1" t="s">
        <v>20</v>
      </c>
      <c r="E422" s="1">
        <v>7</v>
      </c>
      <c r="F422" s="3">
        <v>2546</v>
      </c>
      <c r="G422" s="10">
        <v>8070.82</v>
      </c>
      <c r="H422" s="12">
        <f>IFERROR(salesdata[[#This Row],[S-P1]]/salesdata[[#This Row],[Q-P1]],0)</f>
        <v>3.17</v>
      </c>
      <c r="I422" s="3">
        <v>3402</v>
      </c>
      <c r="J422" s="10">
        <v>21568.68</v>
      </c>
      <c r="K422" s="12">
        <f>IFERROR(salesdata[[#This Row],[S-P2]]/salesdata[[#This Row],[Q-P2]],0)</f>
        <v>6.34</v>
      </c>
      <c r="L422" s="3">
        <v>3411</v>
      </c>
      <c r="M422" s="10">
        <v>18487.62</v>
      </c>
      <c r="N422" s="12">
        <f>IFERROR(salesdata[[#This Row],[S-P3]]/salesdata[[#This Row],[Q-P3]],0)</f>
        <v>5.42</v>
      </c>
      <c r="O422" s="3">
        <v>1417</v>
      </c>
      <c r="P422" s="10">
        <v>10103.209999999999</v>
      </c>
      <c r="Q422" s="12">
        <f>IFERROR(salesdata[[#This Row],[S-P4]]/salesdata[[#This Row],[Q-P4]],0)</f>
        <v>7.129999999999999</v>
      </c>
      <c r="R422" s="3">
        <v>10776</v>
      </c>
      <c r="S422" s="10">
        <v>58230.33</v>
      </c>
      <c r="T422" s="1" t="str">
        <f>"Q"&amp;ROUNDUP(salesdata[[#This Row],[Month No.]]/3,0)</f>
        <v>Q3</v>
      </c>
      <c r="U422" s="1" t="str">
        <f>TEXT(salesdata[[#This Row],[Date]],"dddd")</f>
        <v>Friday</v>
      </c>
      <c r="V422" s="12">
        <f>IFERROR(salesdata[[#This Row],[Total Revenue]]/salesdata[[#This Row],[Total Units Sold]],0)</f>
        <v>5.4037054565701563</v>
      </c>
      <c r="W422" s="1" t="str">
        <f>INDEX({"Product1","Product2","Product3","Product4"},MATCH(MAX(salesdata[[#This Row],[S-P1]],salesdata[[#This Row],[S-P2]],salesdata[[#This Row],[S-P3]],salesdata[[#This Row],[S-P4]]),CHOOSE({1,2,3,4},salesdata[[#This Row],[S-P1]],salesdata[[#This Row],[S-P2]],salesdata[[#This Row],[S-P3]],salesdata[[#This Row],[S-P4]]),0))</f>
        <v>Product2</v>
      </c>
      <c r="X422" s="1" t="str">
        <f>IF(salesdata[[#This Row],[Total Revenue]]&gt;=70000,"High",IF(salesdata[[#This Row],[Total Revenue]]&gt;=40000,"Medium","Low"))</f>
        <v>Medium</v>
      </c>
      <c r="Y422" s="1" t="str">
        <f>IFERROR(IF(SUMIF(salesdata[Year],salesdata[[#This Row],[Year]],salesdata[Total Revenue])&gt;SUMIF(salesdata[Year],salesdata[[#This Row],[Year]]-1,salesdata[Total Revenue]),"Growth Year","Decline Year"),"")</f>
        <v>Growth Year</v>
      </c>
    </row>
    <row r="423" spans="1:25" x14ac:dyDescent="0.3">
      <c r="A423" s="1">
        <v>422</v>
      </c>
      <c r="B423" s="2">
        <v>40740</v>
      </c>
      <c r="C423" s="1">
        <v>2011</v>
      </c>
      <c r="D423" s="1" t="s">
        <v>20</v>
      </c>
      <c r="E423" s="1">
        <v>7</v>
      </c>
      <c r="F423" s="3">
        <v>895</v>
      </c>
      <c r="G423" s="10">
        <v>2837.15</v>
      </c>
      <c r="H423" s="12">
        <f>IFERROR(salesdata[[#This Row],[S-P1]]/salesdata[[#This Row],[Q-P1]],0)</f>
        <v>3.17</v>
      </c>
      <c r="I423" s="3">
        <v>1686</v>
      </c>
      <c r="J423" s="10">
        <v>10689.24</v>
      </c>
      <c r="K423" s="12">
        <f>IFERROR(salesdata[[#This Row],[S-P2]]/salesdata[[#This Row],[Q-P2]],0)</f>
        <v>6.34</v>
      </c>
      <c r="L423" s="3">
        <v>4822</v>
      </c>
      <c r="M423" s="10">
        <v>26135.24</v>
      </c>
      <c r="N423" s="12">
        <f>IFERROR(salesdata[[#This Row],[S-P3]]/salesdata[[#This Row],[Q-P3]],0)</f>
        <v>5.42</v>
      </c>
      <c r="O423" s="3">
        <v>1983</v>
      </c>
      <c r="P423" s="10">
        <v>14138.79</v>
      </c>
      <c r="Q423" s="12">
        <f>IFERROR(salesdata[[#This Row],[S-P4]]/salesdata[[#This Row],[Q-P4]],0)</f>
        <v>7.1300000000000008</v>
      </c>
      <c r="R423" s="3">
        <v>9386</v>
      </c>
      <c r="S423" s="10">
        <v>53800.42</v>
      </c>
      <c r="T423" s="1" t="str">
        <f>"Q"&amp;ROUNDUP(salesdata[[#This Row],[Month No.]]/3,0)</f>
        <v>Q3</v>
      </c>
      <c r="U423" s="1" t="str">
        <f>TEXT(salesdata[[#This Row],[Date]],"dddd")</f>
        <v>Saturday</v>
      </c>
      <c r="V423" s="12">
        <f>IFERROR(salesdata[[#This Row],[Total Revenue]]/salesdata[[#This Row],[Total Units Sold]],0)</f>
        <v>5.7319859365011716</v>
      </c>
      <c r="W423" s="1" t="str">
        <f>INDEX({"Product1","Product2","Product3","Product4"},MATCH(MAX(salesdata[[#This Row],[S-P1]],salesdata[[#This Row],[S-P2]],salesdata[[#This Row],[S-P3]],salesdata[[#This Row],[S-P4]]),CHOOSE({1,2,3,4},salesdata[[#This Row],[S-P1]],salesdata[[#This Row],[S-P2]],salesdata[[#This Row],[S-P3]],salesdata[[#This Row],[S-P4]]),0))</f>
        <v>Product3</v>
      </c>
      <c r="X423" s="1" t="str">
        <f>IF(salesdata[[#This Row],[Total Revenue]]&gt;=70000,"High",IF(salesdata[[#This Row],[Total Revenue]]&gt;=40000,"Medium","Low"))</f>
        <v>Medium</v>
      </c>
      <c r="Y423" s="1" t="str">
        <f>IFERROR(IF(SUMIF(salesdata[Year],salesdata[[#This Row],[Year]],salesdata[Total Revenue])&gt;SUMIF(salesdata[Year],salesdata[[#This Row],[Year]]-1,salesdata[Total Revenue]),"Growth Year","Decline Year"),"")</f>
        <v>Growth Year</v>
      </c>
    </row>
    <row r="424" spans="1:25" x14ac:dyDescent="0.3">
      <c r="A424" s="1">
        <v>423</v>
      </c>
      <c r="B424" s="2">
        <v>40741</v>
      </c>
      <c r="C424" s="1">
        <v>2011</v>
      </c>
      <c r="D424" s="1" t="s">
        <v>20</v>
      </c>
      <c r="E424" s="1">
        <v>7</v>
      </c>
      <c r="F424" s="3">
        <v>7718</v>
      </c>
      <c r="G424" s="10">
        <v>24466.06</v>
      </c>
      <c r="H424" s="12">
        <f>IFERROR(salesdata[[#This Row],[S-P1]]/salesdata[[#This Row],[Q-P1]],0)</f>
        <v>3.1700000000000004</v>
      </c>
      <c r="I424" s="3">
        <v>463</v>
      </c>
      <c r="J424" s="10">
        <v>2935.42</v>
      </c>
      <c r="K424" s="12">
        <f>IFERROR(salesdata[[#This Row],[S-P2]]/salesdata[[#This Row],[Q-P2]],0)</f>
        <v>6.34</v>
      </c>
      <c r="L424" s="3">
        <v>2498</v>
      </c>
      <c r="M424" s="10">
        <v>13539.16</v>
      </c>
      <c r="N424" s="12">
        <f>IFERROR(salesdata[[#This Row],[S-P3]]/salesdata[[#This Row],[Q-P3]],0)</f>
        <v>5.42</v>
      </c>
      <c r="O424" s="3">
        <v>1658</v>
      </c>
      <c r="P424" s="10">
        <v>11821.54</v>
      </c>
      <c r="Q424" s="12">
        <f>IFERROR(salesdata[[#This Row],[S-P4]]/salesdata[[#This Row],[Q-P4]],0)</f>
        <v>7.1300000000000008</v>
      </c>
      <c r="R424" s="3">
        <v>12337</v>
      </c>
      <c r="S424" s="10">
        <v>52762.18</v>
      </c>
      <c r="T424" s="1" t="str">
        <f>"Q"&amp;ROUNDUP(salesdata[[#This Row],[Month No.]]/3,0)</f>
        <v>Q3</v>
      </c>
      <c r="U424" s="1" t="str">
        <f>TEXT(salesdata[[#This Row],[Date]],"dddd")</f>
        <v>Sunday</v>
      </c>
      <c r="V424" s="12">
        <f>IFERROR(salesdata[[#This Row],[Total Revenue]]/salesdata[[#This Row],[Total Units Sold]],0)</f>
        <v>4.2767431304206855</v>
      </c>
      <c r="W424" s="1" t="str">
        <f>INDEX({"Product1","Product2","Product3","Product4"},MATCH(MAX(salesdata[[#This Row],[S-P1]],salesdata[[#This Row],[S-P2]],salesdata[[#This Row],[S-P3]],salesdata[[#This Row],[S-P4]]),CHOOSE({1,2,3,4},salesdata[[#This Row],[S-P1]],salesdata[[#This Row],[S-P2]],salesdata[[#This Row],[S-P3]],salesdata[[#This Row],[S-P4]]),0))</f>
        <v>Product1</v>
      </c>
      <c r="X424" s="1" t="str">
        <f>IF(salesdata[[#This Row],[Total Revenue]]&gt;=70000,"High",IF(salesdata[[#This Row],[Total Revenue]]&gt;=40000,"Medium","Low"))</f>
        <v>Medium</v>
      </c>
      <c r="Y424" s="1" t="str">
        <f>IFERROR(IF(SUMIF(salesdata[Year],salesdata[[#This Row],[Year]],salesdata[Total Revenue])&gt;SUMIF(salesdata[Year],salesdata[[#This Row],[Year]]-1,salesdata[Total Revenue]),"Growth Year","Decline Year"),"")</f>
        <v>Growth Year</v>
      </c>
    </row>
    <row r="425" spans="1:25" x14ac:dyDescent="0.3">
      <c r="A425" s="1">
        <v>424</v>
      </c>
      <c r="B425" s="2">
        <v>40742</v>
      </c>
      <c r="C425" s="1">
        <v>2011</v>
      </c>
      <c r="D425" s="1" t="s">
        <v>20</v>
      </c>
      <c r="E425" s="1">
        <v>7</v>
      </c>
      <c r="F425" s="3">
        <v>7149</v>
      </c>
      <c r="G425" s="10">
        <v>22662.33</v>
      </c>
      <c r="H425" s="12">
        <f>IFERROR(salesdata[[#This Row],[S-P1]]/salesdata[[#This Row],[Q-P1]],0)</f>
        <v>3.1700000000000004</v>
      </c>
      <c r="I425" s="3">
        <v>1302</v>
      </c>
      <c r="J425" s="10">
        <v>8254.68</v>
      </c>
      <c r="K425" s="12">
        <f>IFERROR(salesdata[[#This Row],[S-P2]]/salesdata[[#This Row],[Q-P2]],0)</f>
        <v>6.34</v>
      </c>
      <c r="L425" s="3">
        <v>2350</v>
      </c>
      <c r="M425" s="10">
        <v>12737</v>
      </c>
      <c r="N425" s="12">
        <f>IFERROR(salesdata[[#This Row],[S-P3]]/salesdata[[#This Row],[Q-P3]],0)</f>
        <v>5.42</v>
      </c>
      <c r="O425" s="3">
        <v>953</v>
      </c>
      <c r="P425" s="10">
        <v>6794.89</v>
      </c>
      <c r="Q425" s="12">
        <f>IFERROR(salesdata[[#This Row],[S-P4]]/salesdata[[#This Row],[Q-P4]],0)</f>
        <v>7.1300000000000008</v>
      </c>
      <c r="R425" s="3">
        <v>11754</v>
      </c>
      <c r="S425" s="10">
        <v>50448.9</v>
      </c>
      <c r="T425" s="1" t="str">
        <f>"Q"&amp;ROUNDUP(salesdata[[#This Row],[Month No.]]/3,0)</f>
        <v>Q3</v>
      </c>
      <c r="U425" s="1" t="str">
        <f>TEXT(salesdata[[#This Row],[Date]],"dddd")</f>
        <v>Monday</v>
      </c>
      <c r="V425" s="12">
        <f>IFERROR(salesdata[[#This Row],[Total Revenue]]/salesdata[[#This Row],[Total Units Sold]],0)</f>
        <v>4.2920622766717713</v>
      </c>
      <c r="W425" s="1" t="str">
        <f>INDEX({"Product1","Product2","Product3","Product4"},MATCH(MAX(salesdata[[#This Row],[S-P1]],salesdata[[#This Row],[S-P2]],salesdata[[#This Row],[S-P3]],salesdata[[#This Row],[S-P4]]),CHOOSE({1,2,3,4},salesdata[[#This Row],[S-P1]],salesdata[[#This Row],[S-P2]],salesdata[[#This Row],[S-P3]],salesdata[[#This Row],[S-P4]]),0))</f>
        <v>Product1</v>
      </c>
      <c r="X425" s="1" t="str">
        <f>IF(salesdata[[#This Row],[Total Revenue]]&gt;=70000,"High",IF(salesdata[[#This Row],[Total Revenue]]&gt;=40000,"Medium","Low"))</f>
        <v>Medium</v>
      </c>
      <c r="Y425" s="1" t="str">
        <f>IFERROR(IF(SUMIF(salesdata[Year],salesdata[[#This Row],[Year]],salesdata[Total Revenue])&gt;SUMIF(salesdata[Year],salesdata[[#This Row],[Year]]-1,salesdata[Total Revenue]),"Growth Year","Decline Year"),"")</f>
        <v>Growth Year</v>
      </c>
    </row>
    <row r="426" spans="1:25" x14ac:dyDescent="0.3">
      <c r="A426" s="1">
        <v>425</v>
      </c>
      <c r="B426" s="2">
        <v>40743</v>
      </c>
      <c r="C426" s="1">
        <v>2011</v>
      </c>
      <c r="D426" s="1" t="s">
        <v>20</v>
      </c>
      <c r="E426" s="1">
        <v>7</v>
      </c>
      <c r="F426" s="3">
        <v>1566</v>
      </c>
      <c r="G426" s="10">
        <v>4964.22</v>
      </c>
      <c r="H426" s="12">
        <f>IFERROR(salesdata[[#This Row],[S-P1]]/salesdata[[#This Row],[Q-P1]],0)</f>
        <v>3.1700000000000004</v>
      </c>
      <c r="I426" s="3">
        <v>1307</v>
      </c>
      <c r="J426" s="10">
        <v>8286.3799999999992</v>
      </c>
      <c r="K426" s="12">
        <f>IFERROR(salesdata[[#This Row],[S-P2]]/salesdata[[#This Row],[Q-P2]],0)</f>
        <v>6.339999999999999</v>
      </c>
      <c r="L426" s="3">
        <v>1597</v>
      </c>
      <c r="M426" s="10">
        <v>8655.74</v>
      </c>
      <c r="N426" s="12">
        <f>IFERROR(salesdata[[#This Row],[S-P3]]/salesdata[[#This Row],[Q-P3]],0)</f>
        <v>5.42</v>
      </c>
      <c r="O426" s="3">
        <v>359</v>
      </c>
      <c r="P426" s="10">
        <v>2559.67</v>
      </c>
      <c r="Q426" s="12">
        <f>IFERROR(salesdata[[#This Row],[S-P4]]/salesdata[[#This Row],[Q-P4]],0)</f>
        <v>7.13</v>
      </c>
      <c r="R426" s="3">
        <v>4829</v>
      </c>
      <c r="S426" s="10">
        <v>24466.01</v>
      </c>
      <c r="T426" s="1" t="str">
        <f>"Q"&amp;ROUNDUP(salesdata[[#This Row],[Month No.]]/3,0)</f>
        <v>Q3</v>
      </c>
      <c r="U426" s="1" t="str">
        <f>TEXT(salesdata[[#This Row],[Date]],"dddd")</f>
        <v>Tuesday</v>
      </c>
      <c r="V426" s="12">
        <f>IFERROR(salesdata[[#This Row],[Total Revenue]]/salesdata[[#This Row],[Total Units Sold]],0)</f>
        <v>5.0664754607579203</v>
      </c>
      <c r="W426" s="1" t="str">
        <f>INDEX({"Product1","Product2","Product3","Product4"},MATCH(MAX(salesdata[[#This Row],[S-P1]],salesdata[[#This Row],[S-P2]],salesdata[[#This Row],[S-P3]],salesdata[[#This Row],[S-P4]]),CHOOSE({1,2,3,4},salesdata[[#This Row],[S-P1]],salesdata[[#This Row],[S-P2]],salesdata[[#This Row],[S-P3]],salesdata[[#This Row],[S-P4]]),0))</f>
        <v>Product3</v>
      </c>
      <c r="X426" s="1" t="str">
        <f>IF(salesdata[[#This Row],[Total Revenue]]&gt;=70000,"High",IF(salesdata[[#This Row],[Total Revenue]]&gt;=40000,"Medium","Low"))</f>
        <v>Low</v>
      </c>
      <c r="Y426" s="1" t="str">
        <f>IFERROR(IF(SUMIF(salesdata[Year],salesdata[[#This Row],[Year]],salesdata[Total Revenue])&gt;SUMIF(salesdata[Year],salesdata[[#This Row],[Year]]-1,salesdata[Total Revenue]),"Growth Year","Decline Year"),"")</f>
        <v>Growth Year</v>
      </c>
    </row>
    <row r="427" spans="1:25" x14ac:dyDescent="0.3">
      <c r="A427" s="1">
        <v>426</v>
      </c>
      <c r="B427" s="2">
        <v>40744</v>
      </c>
      <c r="C427" s="1">
        <v>2011</v>
      </c>
      <c r="D427" s="1" t="s">
        <v>20</v>
      </c>
      <c r="E427" s="1">
        <v>7</v>
      </c>
      <c r="F427" s="3">
        <v>1955</v>
      </c>
      <c r="G427" s="10">
        <v>6197.35</v>
      </c>
      <c r="H427" s="12">
        <f>IFERROR(salesdata[[#This Row],[S-P1]]/salesdata[[#This Row],[Q-P1]],0)</f>
        <v>3.1700000000000004</v>
      </c>
      <c r="I427" s="3">
        <v>3318</v>
      </c>
      <c r="J427" s="10">
        <v>21036.12</v>
      </c>
      <c r="K427" s="12">
        <f>IFERROR(salesdata[[#This Row],[S-P2]]/salesdata[[#This Row],[Q-P2]],0)</f>
        <v>6.34</v>
      </c>
      <c r="L427" s="3">
        <v>2163</v>
      </c>
      <c r="M427" s="10">
        <v>11723.46</v>
      </c>
      <c r="N427" s="12">
        <f>IFERROR(salesdata[[#This Row],[S-P3]]/salesdata[[#This Row],[Q-P3]],0)</f>
        <v>5.42</v>
      </c>
      <c r="O427" s="3">
        <v>356</v>
      </c>
      <c r="P427" s="10">
        <v>2538.2800000000002</v>
      </c>
      <c r="Q427" s="12">
        <f>IFERROR(salesdata[[#This Row],[S-P4]]/salesdata[[#This Row],[Q-P4]],0)</f>
        <v>7.1300000000000008</v>
      </c>
      <c r="R427" s="3">
        <v>7792</v>
      </c>
      <c r="S427" s="10">
        <v>41495.21</v>
      </c>
      <c r="T427" s="1" t="str">
        <f>"Q"&amp;ROUNDUP(salesdata[[#This Row],[Month No.]]/3,0)</f>
        <v>Q3</v>
      </c>
      <c r="U427" s="1" t="str">
        <f>TEXT(salesdata[[#This Row],[Date]],"dddd")</f>
        <v>Wednesday</v>
      </c>
      <c r="V427" s="12">
        <f>IFERROR(salesdata[[#This Row],[Total Revenue]]/salesdata[[#This Row],[Total Units Sold]],0)</f>
        <v>5.3253606262833673</v>
      </c>
      <c r="W427" s="1" t="str">
        <f>INDEX({"Product1","Product2","Product3","Product4"},MATCH(MAX(salesdata[[#This Row],[S-P1]],salesdata[[#This Row],[S-P2]],salesdata[[#This Row],[S-P3]],salesdata[[#This Row],[S-P4]]),CHOOSE({1,2,3,4},salesdata[[#This Row],[S-P1]],salesdata[[#This Row],[S-P2]],salesdata[[#This Row],[S-P3]],salesdata[[#This Row],[S-P4]]),0))</f>
        <v>Product2</v>
      </c>
      <c r="X427" s="1" t="str">
        <f>IF(salesdata[[#This Row],[Total Revenue]]&gt;=70000,"High",IF(salesdata[[#This Row],[Total Revenue]]&gt;=40000,"Medium","Low"))</f>
        <v>Medium</v>
      </c>
      <c r="Y427" s="1" t="str">
        <f>IFERROR(IF(SUMIF(salesdata[Year],salesdata[[#This Row],[Year]],salesdata[Total Revenue])&gt;SUMIF(salesdata[Year],salesdata[[#This Row],[Year]]-1,salesdata[Total Revenue]),"Growth Year","Decline Year"),"")</f>
        <v>Growth Year</v>
      </c>
    </row>
    <row r="428" spans="1:25" x14ac:dyDescent="0.3">
      <c r="A428" s="1">
        <v>427</v>
      </c>
      <c r="B428" s="2">
        <v>40745</v>
      </c>
      <c r="C428" s="1">
        <v>2011</v>
      </c>
      <c r="D428" s="1" t="s">
        <v>20</v>
      </c>
      <c r="E428" s="1">
        <v>7</v>
      </c>
      <c r="F428" s="3">
        <v>6015</v>
      </c>
      <c r="G428" s="10">
        <v>19067.55</v>
      </c>
      <c r="H428" s="12">
        <f>IFERROR(salesdata[[#This Row],[S-P1]]/salesdata[[#This Row],[Q-P1]],0)</f>
        <v>3.17</v>
      </c>
      <c r="I428" s="3">
        <v>3992</v>
      </c>
      <c r="J428" s="10">
        <v>25309.279999999999</v>
      </c>
      <c r="K428" s="12">
        <f>IFERROR(salesdata[[#This Row],[S-P2]]/salesdata[[#This Row],[Q-P2]],0)</f>
        <v>6.34</v>
      </c>
      <c r="L428" s="3">
        <v>671</v>
      </c>
      <c r="M428" s="10">
        <v>3636.82</v>
      </c>
      <c r="N428" s="12">
        <f>IFERROR(salesdata[[#This Row],[S-P3]]/salesdata[[#This Row],[Q-P3]],0)</f>
        <v>5.42</v>
      </c>
      <c r="O428" s="3">
        <v>748</v>
      </c>
      <c r="P428" s="10">
        <v>5333.24</v>
      </c>
      <c r="Q428" s="12">
        <f>IFERROR(salesdata[[#This Row],[S-P4]]/salesdata[[#This Row],[Q-P4]],0)</f>
        <v>7.13</v>
      </c>
      <c r="R428" s="3">
        <v>11426</v>
      </c>
      <c r="S428" s="10">
        <v>53346.89</v>
      </c>
      <c r="T428" s="1" t="str">
        <f>"Q"&amp;ROUNDUP(salesdata[[#This Row],[Month No.]]/3,0)</f>
        <v>Q3</v>
      </c>
      <c r="U428" s="1" t="str">
        <f>TEXT(salesdata[[#This Row],[Date]],"dddd")</f>
        <v>Thursday</v>
      </c>
      <c r="V428" s="12">
        <f>IFERROR(salesdata[[#This Row],[Total Revenue]]/salesdata[[#This Row],[Total Units Sold]],0)</f>
        <v>4.6689033782601088</v>
      </c>
      <c r="W428" s="1" t="str">
        <f>INDEX({"Product1","Product2","Product3","Product4"},MATCH(MAX(salesdata[[#This Row],[S-P1]],salesdata[[#This Row],[S-P2]],salesdata[[#This Row],[S-P3]],salesdata[[#This Row],[S-P4]]),CHOOSE({1,2,3,4},salesdata[[#This Row],[S-P1]],salesdata[[#This Row],[S-P2]],salesdata[[#This Row],[S-P3]],salesdata[[#This Row],[S-P4]]),0))</f>
        <v>Product2</v>
      </c>
      <c r="X428" s="1" t="str">
        <f>IF(salesdata[[#This Row],[Total Revenue]]&gt;=70000,"High",IF(salesdata[[#This Row],[Total Revenue]]&gt;=40000,"Medium","Low"))</f>
        <v>Medium</v>
      </c>
      <c r="Y428" s="1" t="str">
        <f>IFERROR(IF(SUMIF(salesdata[Year],salesdata[[#This Row],[Year]],salesdata[Total Revenue])&gt;SUMIF(salesdata[Year],salesdata[[#This Row],[Year]]-1,salesdata[Total Revenue]),"Growth Year","Decline Year"),"")</f>
        <v>Growth Year</v>
      </c>
    </row>
    <row r="429" spans="1:25" x14ac:dyDescent="0.3">
      <c r="A429" s="1">
        <v>428</v>
      </c>
      <c r="B429" s="2">
        <v>40746</v>
      </c>
      <c r="C429" s="1">
        <v>2011</v>
      </c>
      <c r="D429" s="1" t="s">
        <v>20</v>
      </c>
      <c r="E429" s="1">
        <v>7</v>
      </c>
      <c r="F429" s="3">
        <v>3545</v>
      </c>
      <c r="G429" s="10">
        <v>11237.65</v>
      </c>
      <c r="H429" s="12">
        <f>IFERROR(salesdata[[#This Row],[S-P1]]/salesdata[[#This Row],[Q-P1]],0)</f>
        <v>3.17</v>
      </c>
      <c r="I429" s="3">
        <v>1125</v>
      </c>
      <c r="J429" s="10">
        <v>7132.5</v>
      </c>
      <c r="K429" s="12">
        <f>IFERROR(salesdata[[#This Row],[S-P2]]/salesdata[[#This Row],[Q-P2]],0)</f>
        <v>6.34</v>
      </c>
      <c r="L429" s="3">
        <v>424</v>
      </c>
      <c r="M429" s="10">
        <v>2298.08</v>
      </c>
      <c r="N429" s="12">
        <f>IFERROR(salesdata[[#This Row],[S-P3]]/salesdata[[#This Row],[Q-P3]],0)</f>
        <v>5.42</v>
      </c>
      <c r="O429" s="3">
        <v>514</v>
      </c>
      <c r="P429" s="10">
        <v>3664.82</v>
      </c>
      <c r="Q429" s="12">
        <f>IFERROR(salesdata[[#This Row],[S-P4]]/salesdata[[#This Row],[Q-P4]],0)</f>
        <v>7.13</v>
      </c>
      <c r="R429" s="3">
        <v>5608</v>
      </c>
      <c r="S429" s="10">
        <v>24333.05</v>
      </c>
      <c r="T429" s="1" t="str">
        <f>"Q"&amp;ROUNDUP(salesdata[[#This Row],[Month No.]]/3,0)</f>
        <v>Q3</v>
      </c>
      <c r="U429" s="1" t="str">
        <f>TEXT(salesdata[[#This Row],[Date]],"dddd")</f>
        <v>Friday</v>
      </c>
      <c r="V429" s="12">
        <f>IFERROR(salesdata[[#This Row],[Total Revenue]]/salesdata[[#This Row],[Total Units Sold]],0)</f>
        <v>4.3389889443651928</v>
      </c>
      <c r="W429" s="1" t="str">
        <f>INDEX({"Product1","Product2","Product3","Product4"},MATCH(MAX(salesdata[[#This Row],[S-P1]],salesdata[[#This Row],[S-P2]],salesdata[[#This Row],[S-P3]],salesdata[[#This Row],[S-P4]]),CHOOSE({1,2,3,4},salesdata[[#This Row],[S-P1]],salesdata[[#This Row],[S-P2]],salesdata[[#This Row],[S-P3]],salesdata[[#This Row],[S-P4]]),0))</f>
        <v>Product1</v>
      </c>
      <c r="X429" s="1" t="str">
        <f>IF(salesdata[[#This Row],[Total Revenue]]&gt;=70000,"High",IF(salesdata[[#This Row],[Total Revenue]]&gt;=40000,"Medium","Low"))</f>
        <v>Low</v>
      </c>
      <c r="Y429" s="1" t="str">
        <f>IFERROR(IF(SUMIF(salesdata[Year],salesdata[[#This Row],[Year]],salesdata[Total Revenue])&gt;SUMIF(salesdata[Year],salesdata[[#This Row],[Year]]-1,salesdata[Total Revenue]),"Growth Year","Decline Year"),"")</f>
        <v>Growth Year</v>
      </c>
    </row>
    <row r="430" spans="1:25" x14ac:dyDescent="0.3">
      <c r="A430" s="1">
        <v>429</v>
      </c>
      <c r="B430" s="2">
        <v>40747</v>
      </c>
      <c r="C430" s="1">
        <v>2011</v>
      </c>
      <c r="D430" s="1" t="s">
        <v>20</v>
      </c>
      <c r="E430" s="1">
        <v>7</v>
      </c>
      <c r="F430" s="3">
        <v>6333</v>
      </c>
      <c r="G430" s="10">
        <v>20075.61</v>
      </c>
      <c r="H430" s="12">
        <f>IFERROR(salesdata[[#This Row],[S-P1]]/salesdata[[#This Row],[Q-P1]],0)</f>
        <v>3.17</v>
      </c>
      <c r="I430" s="3">
        <v>1417</v>
      </c>
      <c r="J430" s="10">
        <v>8983.7800000000007</v>
      </c>
      <c r="K430" s="12">
        <f>IFERROR(salesdata[[#This Row],[S-P2]]/salesdata[[#This Row],[Q-P2]],0)</f>
        <v>6.3400000000000007</v>
      </c>
      <c r="L430" s="3">
        <v>861</v>
      </c>
      <c r="M430" s="10">
        <v>4666.62</v>
      </c>
      <c r="N430" s="12">
        <f>IFERROR(salesdata[[#This Row],[S-P3]]/salesdata[[#This Row],[Q-P3]],0)</f>
        <v>5.42</v>
      </c>
      <c r="O430" s="3">
        <v>374</v>
      </c>
      <c r="P430" s="10">
        <v>2666.62</v>
      </c>
      <c r="Q430" s="12">
        <f>IFERROR(salesdata[[#This Row],[S-P4]]/salesdata[[#This Row],[Q-P4]],0)</f>
        <v>7.13</v>
      </c>
      <c r="R430" s="3">
        <v>8985</v>
      </c>
      <c r="S430" s="10">
        <v>36392.629999999997</v>
      </c>
      <c r="T430" s="1" t="str">
        <f>"Q"&amp;ROUNDUP(salesdata[[#This Row],[Month No.]]/3,0)</f>
        <v>Q3</v>
      </c>
      <c r="U430" s="1" t="str">
        <f>TEXT(salesdata[[#This Row],[Date]],"dddd")</f>
        <v>Saturday</v>
      </c>
      <c r="V430" s="12">
        <f>IFERROR(salesdata[[#This Row],[Total Revenue]]/salesdata[[#This Row],[Total Units Sold]],0)</f>
        <v>4.0503761825264331</v>
      </c>
      <c r="W430" s="1" t="str">
        <f>INDEX({"Product1","Product2","Product3","Product4"},MATCH(MAX(salesdata[[#This Row],[S-P1]],salesdata[[#This Row],[S-P2]],salesdata[[#This Row],[S-P3]],salesdata[[#This Row],[S-P4]]),CHOOSE({1,2,3,4},salesdata[[#This Row],[S-P1]],salesdata[[#This Row],[S-P2]],salesdata[[#This Row],[S-P3]],salesdata[[#This Row],[S-P4]]),0))</f>
        <v>Product1</v>
      </c>
      <c r="X430" s="1" t="str">
        <f>IF(salesdata[[#This Row],[Total Revenue]]&gt;=70000,"High",IF(salesdata[[#This Row],[Total Revenue]]&gt;=40000,"Medium","Low"))</f>
        <v>Low</v>
      </c>
      <c r="Y430" s="1" t="str">
        <f>IFERROR(IF(SUMIF(salesdata[Year],salesdata[[#This Row],[Year]],salesdata[Total Revenue])&gt;SUMIF(salesdata[Year],salesdata[[#This Row],[Year]]-1,salesdata[Total Revenue]),"Growth Year","Decline Year"),"")</f>
        <v>Growth Year</v>
      </c>
    </row>
    <row r="431" spans="1:25" x14ac:dyDescent="0.3">
      <c r="A431" s="1">
        <v>430</v>
      </c>
      <c r="B431" s="2">
        <v>40748</v>
      </c>
      <c r="C431" s="1">
        <v>2011</v>
      </c>
      <c r="D431" s="1" t="s">
        <v>20</v>
      </c>
      <c r="E431" s="1">
        <v>7</v>
      </c>
      <c r="F431" s="3">
        <v>1159</v>
      </c>
      <c r="G431" s="10">
        <v>3674.03</v>
      </c>
      <c r="H431" s="12">
        <f>IFERROR(salesdata[[#This Row],[S-P1]]/salesdata[[#This Row],[Q-P1]],0)</f>
        <v>3.1700000000000004</v>
      </c>
      <c r="I431" s="3">
        <v>1596</v>
      </c>
      <c r="J431" s="10">
        <v>10118.64</v>
      </c>
      <c r="K431" s="12">
        <f>IFERROR(salesdata[[#This Row],[S-P2]]/salesdata[[#This Row],[Q-P2]],0)</f>
        <v>6.34</v>
      </c>
      <c r="L431" s="3">
        <v>2510</v>
      </c>
      <c r="M431" s="10">
        <v>13604.2</v>
      </c>
      <c r="N431" s="12">
        <f>IFERROR(salesdata[[#This Row],[S-P3]]/salesdata[[#This Row],[Q-P3]],0)</f>
        <v>5.42</v>
      </c>
      <c r="O431" s="3">
        <v>1117</v>
      </c>
      <c r="P431" s="10">
        <v>7964.21</v>
      </c>
      <c r="Q431" s="12">
        <f>IFERROR(salesdata[[#This Row],[S-P4]]/salesdata[[#This Row],[Q-P4]],0)</f>
        <v>7.13</v>
      </c>
      <c r="R431" s="3">
        <v>6382</v>
      </c>
      <c r="S431" s="10">
        <v>35361.08</v>
      </c>
      <c r="T431" s="1" t="str">
        <f>"Q"&amp;ROUNDUP(salesdata[[#This Row],[Month No.]]/3,0)</f>
        <v>Q3</v>
      </c>
      <c r="U431" s="1" t="str">
        <f>TEXT(salesdata[[#This Row],[Date]],"dddd")</f>
        <v>Sunday</v>
      </c>
      <c r="V431" s="12">
        <f>IFERROR(salesdata[[#This Row],[Total Revenue]]/salesdata[[#This Row],[Total Units Sold]],0)</f>
        <v>5.5407521153243504</v>
      </c>
      <c r="W431" s="1" t="str">
        <f>INDEX({"Product1","Product2","Product3","Product4"},MATCH(MAX(salesdata[[#This Row],[S-P1]],salesdata[[#This Row],[S-P2]],salesdata[[#This Row],[S-P3]],salesdata[[#This Row],[S-P4]]),CHOOSE({1,2,3,4},salesdata[[#This Row],[S-P1]],salesdata[[#This Row],[S-P2]],salesdata[[#This Row],[S-P3]],salesdata[[#This Row],[S-P4]]),0))</f>
        <v>Product3</v>
      </c>
      <c r="X431" s="1" t="str">
        <f>IF(salesdata[[#This Row],[Total Revenue]]&gt;=70000,"High",IF(salesdata[[#This Row],[Total Revenue]]&gt;=40000,"Medium","Low"))</f>
        <v>Low</v>
      </c>
      <c r="Y431" s="1" t="str">
        <f>IFERROR(IF(SUMIF(salesdata[Year],salesdata[[#This Row],[Year]],salesdata[Total Revenue])&gt;SUMIF(salesdata[Year],salesdata[[#This Row],[Year]]-1,salesdata[Total Revenue]),"Growth Year","Decline Year"),"")</f>
        <v>Growth Year</v>
      </c>
    </row>
    <row r="432" spans="1:25" x14ac:dyDescent="0.3">
      <c r="A432" s="1">
        <v>431</v>
      </c>
      <c r="B432" s="2">
        <v>40749</v>
      </c>
      <c r="C432" s="1">
        <v>2011</v>
      </c>
      <c r="D432" s="1" t="s">
        <v>20</v>
      </c>
      <c r="E432" s="1">
        <v>7</v>
      </c>
      <c r="F432" s="3">
        <v>5533</v>
      </c>
      <c r="G432" s="10">
        <v>17539.61</v>
      </c>
      <c r="H432" s="12">
        <f>IFERROR(salesdata[[#This Row],[S-P1]]/salesdata[[#This Row],[Q-P1]],0)</f>
        <v>3.17</v>
      </c>
      <c r="I432" s="3">
        <v>790</v>
      </c>
      <c r="J432" s="10">
        <v>5008.6000000000004</v>
      </c>
      <c r="K432" s="12">
        <f>IFERROR(salesdata[[#This Row],[S-P2]]/salesdata[[#This Row],[Q-P2]],0)</f>
        <v>6.3400000000000007</v>
      </c>
      <c r="L432" s="3">
        <v>3008</v>
      </c>
      <c r="M432" s="10">
        <v>16303.36</v>
      </c>
      <c r="N432" s="12">
        <f>IFERROR(salesdata[[#This Row],[S-P3]]/salesdata[[#This Row],[Q-P3]],0)</f>
        <v>5.42</v>
      </c>
      <c r="O432" s="3">
        <v>1370</v>
      </c>
      <c r="P432" s="10">
        <v>9768.1</v>
      </c>
      <c r="Q432" s="12">
        <f>IFERROR(salesdata[[#This Row],[S-P4]]/salesdata[[#This Row],[Q-P4]],0)</f>
        <v>7.13</v>
      </c>
      <c r="R432" s="3">
        <v>10701</v>
      </c>
      <c r="S432" s="10">
        <v>48619.67</v>
      </c>
      <c r="T432" s="1" t="str">
        <f>"Q"&amp;ROUNDUP(salesdata[[#This Row],[Month No.]]/3,0)</f>
        <v>Q3</v>
      </c>
      <c r="U432" s="1" t="str">
        <f>TEXT(salesdata[[#This Row],[Date]],"dddd")</f>
        <v>Monday</v>
      </c>
      <c r="V432" s="12">
        <f>IFERROR(salesdata[[#This Row],[Total Revenue]]/salesdata[[#This Row],[Total Units Sold]],0)</f>
        <v>4.54346976918045</v>
      </c>
      <c r="W432" s="1" t="str">
        <f>INDEX({"Product1","Product2","Product3","Product4"},MATCH(MAX(salesdata[[#This Row],[S-P1]],salesdata[[#This Row],[S-P2]],salesdata[[#This Row],[S-P3]],salesdata[[#This Row],[S-P4]]),CHOOSE({1,2,3,4},salesdata[[#This Row],[S-P1]],salesdata[[#This Row],[S-P2]],salesdata[[#This Row],[S-P3]],salesdata[[#This Row],[S-P4]]),0))</f>
        <v>Product1</v>
      </c>
      <c r="X432" s="1" t="str">
        <f>IF(salesdata[[#This Row],[Total Revenue]]&gt;=70000,"High",IF(salesdata[[#This Row],[Total Revenue]]&gt;=40000,"Medium","Low"))</f>
        <v>Medium</v>
      </c>
      <c r="Y432" s="1" t="str">
        <f>IFERROR(IF(SUMIF(salesdata[Year],salesdata[[#This Row],[Year]],salesdata[Total Revenue])&gt;SUMIF(salesdata[Year],salesdata[[#This Row],[Year]]-1,salesdata[Total Revenue]),"Growth Year","Decline Year"),"")</f>
        <v>Growth Year</v>
      </c>
    </row>
    <row r="433" spans="1:25" x14ac:dyDescent="0.3">
      <c r="A433" s="1">
        <v>432</v>
      </c>
      <c r="B433" s="2">
        <v>40750</v>
      </c>
      <c r="C433" s="1">
        <v>2011</v>
      </c>
      <c r="D433" s="1" t="s">
        <v>20</v>
      </c>
      <c r="E433" s="1">
        <v>7</v>
      </c>
      <c r="F433" s="3">
        <v>2394</v>
      </c>
      <c r="G433" s="10">
        <v>7588.98</v>
      </c>
      <c r="H433" s="12">
        <f>IFERROR(salesdata[[#This Row],[S-P1]]/salesdata[[#This Row],[Q-P1]],0)</f>
        <v>3.17</v>
      </c>
      <c r="I433" s="3">
        <v>2624</v>
      </c>
      <c r="J433" s="10">
        <v>16636.16</v>
      </c>
      <c r="K433" s="12">
        <f>IFERROR(salesdata[[#This Row],[S-P2]]/salesdata[[#This Row],[Q-P2]],0)</f>
        <v>6.34</v>
      </c>
      <c r="L433" s="3">
        <v>3755</v>
      </c>
      <c r="M433" s="10">
        <v>20352.099999999999</v>
      </c>
      <c r="N433" s="12">
        <f>IFERROR(salesdata[[#This Row],[S-P3]]/salesdata[[#This Row],[Q-P3]],0)</f>
        <v>5.42</v>
      </c>
      <c r="O433" s="3">
        <v>301</v>
      </c>
      <c r="P433" s="10">
        <v>2146.13</v>
      </c>
      <c r="Q433" s="12">
        <f>IFERROR(salesdata[[#This Row],[S-P4]]/salesdata[[#This Row],[Q-P4]],0)</f>
        <v>7.1300000000000008</v>
      </c>
      <c r="R433" s="3">
        <v>9074</v>
      </c>
      <c r="S433" s="10">
        <v>46723.37</v>
      </c>
      <c r="T433" s="1" t="str">
        <f>"Q"&amp;ROUNDUP(salesdata[[#This Row],[Month No.]]/3,0)</f>
        <v>Q3</v>
      </c>
      <c r="U433" s="1" t="str">
        <f>TEXT(salesdata[[#This Row],[Date]],"dddd")</f>
        <v>Tuesday</v>
      </c>
      <c r="V433" s="12">
        <f>IFERROR(salesdata[[#This Row],[Total Revenue]]/salesdata[[#This Row],[Total Units Sold]],0)</f>
        <v>5.1491481154948211</v>
      </c>
      <c r="W433" s="1" t="str">
        <f>INDEX({"Product1","Product2","Product3","Product4"},MATCH(MAX(salesdata[[#This Row],[S-P1]],salesdata[[#This Row],[S-P2]],salesdata[[#This Row],[S-P3]],salesdata[[#This Row],[S-P4]]),CHOOSE({1,2,3,4},salesdata[[#This Row],[S-P1]],salesdata[[#This Row],[S-P2]],salesdata[[#This Row],[S-P3]],salesdata[[#This Row],[S-P4]]),0))</f>
        <v>Product3</v>
      </c>
      <c r="X433" s="1" t="str">
        <f>IF(salesdata[[#This Row],[Total Revenue]]&gt;=70000,"High",IF(salesdata[[#This Row],[Total Revenue]]&gt;=40000,"Medium","Low"))</f>
        <v>Medium</v>
      </c>
      <c r="Y433" s="1" t="str">
        <f>IFERROR(IF(SUMIF(salesdata[Year],salesdata[[#This Row],[Year]],salesdata[Total Revenue])&gt;SUMIF(salesdata[Year],salesdata[[#This Row],[Year]]-1,salesdata[Total Revenue]),"Growth Year","Decline Year"),"")</f>
        <v>Growth Year</v>
      </c>
    </row>
    <row r="434" spans="1:25" x14ac:dyDescent="0.3">
      <c r="A434" s="1">
        <v>433</v>
      </c>
      <c r="B434" s="2">
        <v>40751</v>
      </c>
      <c r="C434" s="1">
        <v>2011</v>
      </c>
      <c r="D434" s="1" t="s">
        <v>20</v>
      </c>
      <c r="E434" s="1">
        <v>7</v>
      </c>
      <c r="F434" s="3">
        <v>942</v>
      </c>
      <c r="G434" s="10">
        <v>2986.14</v>
      </c>
      <c r="H434" s="12">
        <f>IFERROR(salesdata[[#This Row],[S-P1]]/salesdata[[#This Row],[Q-P1]],0)</f>
        <v>3.17</v>
      </c>
      <c r="I434" s="3">
        <v>1449</v>
      </c>
      <c r="J434" s="10">
        <v>9186.66</v>
      </c>
      <c r="K434" s="12">
        <f>IFERROR(salesdata[[#This Row],[S-P2]]/salesdata[[#This Row],[Q-P2]],0)</f>
        <v>6.34</v>
      </c>
      <c r="L434" s="3">
        <v>5184</v>
      </c>
      <c r="M434" s="10">
        <v>28097.279999999999</v>
      </c>
      <c r="N434" s="12">
        <f>IFERROR(salesdata[[#This Row],[S-P3]]/salesdata[[#This Row],[Q-P3]],0)</f>
        <v>5.42</v>
      </c>
      <c r="O434" s="3">
        <v>1013</v>
      </c>
      <c r="P434" s="10">
        <v>7222.69</v>
      </c>
      <c r="Q434" s="12">
        <f>IFERROR(salesdata[[#This Row],[S-P4]]/salesdata[[#This Row],[Q-P4]],0)</f>
        <v>7.13</v>
      </c>
      <c r="R434" s="3">
        <v>8588</v>
      </c>
      <c r="S434" s="10">
        <v>47492.77</v>
      </c>
      <c r="T434" s="1" t="str">
        <f>"Q"&amp;ROUNDUP(salesdata[[#This Row],[Month No.]]/3,0)</f>
        <v>Q3</v>
      </c>
      <c r="U434" s="1" t="str">
        <f>TEXT(salesdata[[#This Row],[Date]],"dddd")</f>
        <v>Wednesday</v>
      </c>
      <c r="V434" s="12">
        <f>IFERROR(salesdata[[#This Row],[Total Revenue]]/salesdata[[#This Row],[Total Units Sold]],0)</f>
        <v>5.5301315789473682</v>
      </c>
      <c r="W434" s="1" t="str">
        <f>INDEX({"Product1","Product2","Product3","Product4"},MATCH(MAX(salesdata[[#This Row],[S-P1]],salesdata[[#This Row],[S-P2]],salesdata[[#This Row],[S-P3]],salesdata[[#This Row],[S-P4]]),CHOOSE({1,2,3,4},salesdata[[#This Row],[S-P1]],salesdata[[#This Row],[S-P2]],salesdata[[#This Row],[S-P3]],salesdata[[#This Row],[S-P4]]),0))</f>
        <v>Product3</v>
      </c>
      <c r="X434" s="1" t="str">
        <f>IF(salesdata[[#This Row],[Total Revenue]]&gt;=70000,"High",IF(salesdata[[#This Row],[Total Revenue]]&gt;=40000,"Medium","Low"))</f>
        <v>Medium</v>
      </c>
      <c r="Y434" s="1" t="str">
        <f>IFERROR(IF(SUMIF(salesdata[Year],salesdata[[#This Row],[Year]],salesdata[Total Revenue])&gt;SUMIF(salesdata[Year],salesdata[[#This Row],[Year]]-1,salesdata[Total Revenue]),"Growth Year","Decline Year"),"")</f>
        <v>Growth Year</v>
      </c>
    </row>
    <row r="435" spans="1:25" x14ac:dyDescent="0.3">
      <c r="A435" s="1">
        <v>434</v>
      </c>
      <c r="B435" s="2">
        <v>40752</v>
      </c>
      <c r="C435" s="1">
        <v>2011</v>
      </c>
      <c r="D435" s="1" t="s">
        <v>20</v>
      </c>
      <c r="E435" s="1">
        <v>7</v>
      </c>
      <c r="F435" s="3">
        <v>974</v>
      </c>
      <c r="G435" s="10">
        <v>3087.58</v>
      </c>
      <c r="H435" s="12">
        <f>IFERROR(salesdata[[#This Row],[S-P1]]/salesdata[[#This Row],[Q-P1]],0)</f>
        <v>3.17</v>
      </c>
      <c r="I435" s="3">
        <v>1473</v>
      </c>
      <c r="J435" s="10">
        <v>9338.82</v>
      </c>
      <c r="K435" s="12">
        <f>IFERROR(salesdata[[#This Row],[S-P2]]/salesdata[[#This Row],[Q-P2]],0)</f>
        <v>6.34</v>
      </c>
      <c r="L435" s="3">
        <v>3836</v>
      </c>
      <c r="M435" s="10">
        <v>20791.12</v>
      </c>
      <c r="N435" s="12">
        <f>IFERROR(salesdata[[#This Row],[S-P3]]/salesdata[[#This Row],[Q-P3]],0)</f>
        <v>5.42</v>
      </c>
      <c r="O435" s="3">
        <v>882</v>
      </c>
      <c r="P435" s="10">
        <v>6288.66</v>
      </c>
      <c r="Q435" s="12">
        <f>IFERROR(salesdata[[#This Row],[S-P4]]/salesdata[[#This Row],[Q-P4]],0)</f>
        <v>7.13</v>
      </c>
      <c r="R435" s="3">
        <v>7165</v>
      </c>
      <c r="S435" s="10">
        <v>39506.18</v>
      </c>
      <c r="T435" s="1" t="str">
        <f>"Q"&amp;ROUNDUP(salesdata[[#This Row],[Month No.]]/3,0)</f>
        <v>Q3</v>
      </c>
      <c r="U435" s="1" t="str">
        <f>TEXT(salesdata[[#This Row],[Date]],"dddd")</f>
        <v>Thursday</v>
      </c>
      <c r="V435" s="12">
        <f>IFERROR(salesdata[[#This Row],[Total Revenue]]/salesdata[[#This Row],[Total Units Sold]],0)</f>
        <v>5.5137725052337752</v>
      </c>
      <c r="W435" s="1" t="str">
        <f>INDEX({"Product1","Product2","Product3","Product4"},MATCH(MAX(salesdata[[#This Row],[S-P1]],salesdata[[#This Row],[S-P2]],salesdata[[#This Row],[S-P3]],salesdata[[#This Row],[S-P4]]),CHOOSE({1,2,3,4},salesdata[[#This Row],[S-P1]],salesdata[[#This Row],[S-P2]],salesdata[[#This Row],[S-P3]],salesdata[[#This Row],[S-P4]]),0))</f>
        <v>Product3</v>
      </c>
      <c r="X435" s="1" t="str">
        <f>IF(salesdata[[#This Row],[Total Revenue]]&gt;=70000,"High",IF(salesdata[[#This Row],[Total Revenue]]&gt;=40000,"Medium","Low"))</f>
        <v>Low</v>
      </c>
      <c r="Y435" s="1" t="str">
        <f>IFERROR(IF(SUMIF(salesdata[Year],salesdata[[#This Row],[Year]],salesdata[Total Revenue])&gt;SUMIF(salesdata[Year],salesdata[[#This Row],[Year]]-1,salesdata[Total Revenue]),"Growth Year","Decline Year"),"")</f>
        <v>Growth Year</v>
      </c>
    </row>
    <row r="436" spans="1:25" x14ac:dyDescent="0.3">
      <c r="A436" s="1">
        <v>435</v>
      </c>
      <c r="B436" s="2">
        <v>40753</v>
      </c>
      <c r="C436" s="1">
        <v>2011</v>
      </c>
      <c r="D436" s="1" t="s">
        <v>20</v>
      </c>
      <c r="E436" s="1">
        <v>7</v>
      </c>
      <c r="F436" s="3">
        <v>2393</v>
      </c>
      <c r="G436" s="10">
        <v>7585.81</v>
      </c>
      <c r="H436" s="12">
        <f>IFERROR(salesdata[[#This Row],[S-P1]]/salesdata[[#This Row],[Q-P1]],0)</f>
        <v>3.1700000000000004</v>
      </c>
      <c r="I436" s="3">
        <v>1391</v>
      </c>
      <c r="J436" s="10">
        <v>8818.94</v>
      </c>
      <c r="K436" s="12">
        <f>IFERROR(salesdata[[#This Row],[S-P2]]/salesdata[[#This Row],[Q-P2]],0)</f>
        <v>6.3400000000000007</v>
      </c>
      <c r="L436" s="3">
        <v>5966</v>
      </c>
      <c r="M436" s="10">
        <v>32335.72</v>
      </c>
      <c r="N436" s="12">
        <f>IFERROR(salesdata[[#This Row],[S-P3]]/salesdata[[#This Row],[Q-P3]],0)</f>
        <v>5.42</v>
      </c>
      <c r="O436" s="3">
        <v>1581</v>
      </c>
      <c r="P436" s="10">
        <v>11272.53</v>
      </c>
      <c r="Q436" s="12">
        <f>IFERROR(salesdata[[#This Row],[S-P4]]/salesdata[[#This Row],[Q-P4]],0)</f>
        <v>7.1300000000000008</v>
      </c>
      <c r="R436" s="3">
        <v>11331</v>
      </c>
      <c r="S436" s="10">
        <v>60013</v>
      </c>
      <c r="T436" s="1" t="str">
        <f>"Q"&amp;ROUNDUP(salesdata[[#This Row],[Month No.]]/3,0)</f>
        <v>Q3</v>
      </c>
      <c r="U436" s="1" t="str">
        <f>TEXT(salesdata[[#This Row],[Date]],"dddd")</f>
        <v>Friday</v>
      </c>
      <c r="V436" s="12">
        <f>IFERROR(salesdata[[#This Row],[Total Revenue]]/salesdata[[#This Row],[Total Units Sold]],0)</f>
        <v>5.2963551319389284</v>
      </c>
      <c r="W436" s="1" t="str">
        <f>INDEX({"Product1","Product2","Product3","Product4"},MATCH(MAX(salesdata[[#This Row],[S-P1]],salesdata[[#This Row],[S-P2]],salesdata[[#This Row],[S-P3]],salesdata[[#This Row],[S-P4]]),CHOOSE({1,2,3,4},salesdata[[#This Row],[S-P1]],salesdata[[#This Row],[S-P2]],salesdata[[#This Row],[S-P3]],salesdata[[#This Row],[S-P4]]),0))</f>
        <v>Product3</v>
      </c>
      <c r="X436" s="1" t="str">
        <f>IF(salesdata[[#This Row],[Total Revenue]]&gt;=70000,"High",IF(salesdata[[#This Row],[Total Revenue]]&gt;=40000,"Medium","Low"))</f>
        <v>Medium</v>
      </c>
      <c r="Y436" s="1" t="str">
        <f>IFERROR(IF(SUMIF(salesdata[Year],salesdata[[#This Row],[Year]],salesdata[Total Revenue])&gt;SUMIF(salesdata[Year],salesdata[[#This Row],[Year]]-1,salesdata[Total Revenue]),"Growth Year","Decline Year"),"")</f>
        <v>Growth Year</v>
      </c>
    </row>
    <row r="437" spans="1:25" x14ac:dyDescent="0.3">
      <c r="A437" s="1">
        <v>436</v>
      </c>
      <c r="B437" s="2">
        <v>40754</v>
      </c>
      <c r="C437" s="1">
        <v>2011</v>
      </c>
      <c r="D437" s="1" t="s">
        <v>20</v>
      </c>
      <c r="E437" s="1">
        <v>7</v>
      </c>
      <c r="F437" s="3">
        <v>1927</v>
      </c>
      <c r="G437" s="10">
        <v>6108.59</v>
      </c>
      <c r="H437" s="12">
        <f>IFERROR(salesdata[[#This Row],[S-P1]]/salesdata[[#This Row],[Q-P1]],0)</f>
        <v>3.17</v>
      </c>
      <c r="I437" s="3">
        <v>3719</v>
      </c>
      <c r="J437" s="10">
        <v>23578.46</v>
      </c>
      <c r="K437" s="12">
        <f>IFERROR(salesdata[[#This Row],[S-P2]]/salesdata[[#This Row],[Q-P2]],0)</f>
        <v>6.34</v>
      </c>
      <c r="L437" s="3">
        <v>5941</v>
      </c>
      <c r="M437" s="10">
        <v>32200.22</v>
      </c>
      <c r="N437" s="12">
        <f>IFERROR(salesdata[[#This Row],[S-P3]]/salesdata[[#This Row],[Q-P3]],0)</f>
        <v>5.42</v>
      </c>
      <c r="O437" s="3">
        <v>744</v>
      </c>
      <c r="P437" s="10">
        <v>5304.72</v>
      </c>
      <c r="Q437" s="12">
        <f>IFERROR(salesdata[[#This Row],[S-P4]]/salesdata[[#This Row],[Q-P4]],0)</f>
        <v>7.1300000000000008</v>
      </c>
      <c r="R437" s="3">
        <v>12331</v>
      </c>
      <c r="S437" s="10">
        <v>67191.990000000005</v>
      </c>
      <c r="T437" s="1" t="str">
        <f>"Q"&amp;ROUNDUP(salesdata[[#This Row],[Month No.]]/3,0)</f>
        <v>Q3</v>
      </c>
      <c r="U437" s="1" t="str">
        <f>TEXT(salesdata[[#This Row],[Date]],"dddd")</f>
        <v>Saturday</v>
      </c>
      <c r="V437" s="12">
        <f>IFERROR(salesdata[[#This Row],[Total Revenue]]/salesdata[[#This Row],[Total Units Sold]],0)</f>
        <v>5.449030086773174</v>
      </c>
      <c r="W437" s="1" t="str">
        <f>INDEX({"Product1","Product2","Product3","Product4"},MATCH(MAX(salesdata[[#This Row],[S-P1]],salesdata[[#This Row],[S-P2]],salesdata[[#This Row],[S-P3]],salesdata[[#This Row],[S-P4]]),CHOOSE({1,2,3,4},salesdata[[#This Row],[S-P1]],salesdata[[#This Row],[S-P2]],salesdata[[#This Row],[S-P3]],salesdata[[#This Row],[S-P4]]),0))</f>
        <v>Product3</v>
      </c>
      <c r="X437" s="1" t="str">
        <f>IF(salesdata[[#This Row],[Total Revenue]]&gt;=70000,"High",IF(salesdata[[#This Row],[Total Revenue]]&gt;=40000,"Medium","Low"))</f>
        <v>Medium</v>
      </c>
      <c r="Y437" s="1" t="str">
        <f>IFERROR(IF(SUMIF(salesdata[Year],salesdata[[#This Row],[Year]],salesdata[Total Revenue])&gt;SUMIF(salesdata[Year],salesdata[[#This Row],[Year]]-1,salesdata[Total Revenue]),"Growth Year","Decline Year"),"")</f>
        <v>Growth Year</v>
      </c>
    </row>
    <row r="438" spans="1:25" x14ac:dyDescent="0.3">
      <c r="A438" s="1">
        <v>437</v>
      </c>
      <c r="B438" s="2">
        <v>40755</v>
      </c>
      <c r="C438" s="1">
        <v>2011</v>
      </c>
      <c r="D438" s="1" t="s">
        <v>20</v>
      </c>
      <c r="E438" s="1">
        <v>7</v>
      </c>
      <c r="F438" s="3">
        <v>4336</v>
      </c>
      <c r="G438" s="10">
        <v>13745.12</v>
      </c>
      <c r="H438" s="12">
        <f>IFERROR(salesdata[[#This Row],[S-P1]]/salesdata[[#This Row],[Q-P1]],0)</f>
        <v>3.1700000000000004</v>
      </c>
      <c r="I438" s="3">
        <v>744</v>
      </c>
      <c r="J438" s="10">
        <v>4716.96</v>
      </c>
      <c r="K438" s="12">
        <f>IFERROR(salesdata[[#This Row],[S-P2]]/salesdata[[#This Row],[Q-P2]],0)</f>
        <v>6.34</v>
      </c>
      <c r="L438" s="3">
        <v>4717</v>
      </c>
      <c r="M438" s="10">
        <v>25566.14</v>
      </c>
      <c r="N438" s="12">
        <f>IFERROR(salesdata[[#This Row],[S-P3]]/salesdata[[#This Row],[Q-P3]],0)</f>
        <v>5.42</v>
      </c>
      <c r="O438" s="3">
        <v>667</v>
      </c>
      <c r="P438" s="10">
        <v>4755.71</v>
      </c>
      <c r="Q438" s="12">
        <f>IFERROR(salesdata[[#This Row],[S-P4]]/salesdata[[#This Row],[Q-P4]],0)</f>
        <v>7.13</v>
      </c>
      <c r="R438" s="3">
        <v>10464</v>
      </c>
      <c r="S438" s="10">
        <v>48783.93</v>
      </c>
      <c r="T438" s="1" t="str">
        <f>"Q"&amp;ROUNDUP(salesdata[[#This Row],[Month No.]]/3,0)</f>
        <v>Q3</v>
      </c>
      <c r="U438" s="1" t="str">
        <f>TEXT(salesdata[[#This Row],[Date]],"dddd")</f>
        <v>Sunday</v>
      </c>
      <c r="V438" s="12">
        <f>IFERROR(salesdata[[#This Row],[Total Revenue]]/salesdata[[#This Row],[Total Units Sold]],0)</f>
        <v>4.6620728211009173</v>
      </c>
      <c r="W438" s="1" t="str">
        <f>INDEX({"Product1","Product2","Product3","Product4"},MATCH(MAX(salesdata[[#This Row],[S-P1]],salesdata[[#This Row],[S-P2]],salesdata[[#This Row],[S-P3]],salesdata[[#This Row],[S-P4]]),CHOOSE({1,2,3,4},salesdata[[#This Row],[S-P1]],salesdata[[#This Row],[S-P2]],salesdata[[#This Row],[S-P3]],salesdata[[#This Row],[S-P4]]),0))</f>
        <v>Product3</v>
      </c>
      <c r="X438" s="1" t="str">
        <f>IF(salesdata[[#This Row],[Total Revenue]]&gt;=70000,"High",IF(salesdata[[#This Row],[Total Revenue]]&gt;=40000,"Medium","Low"))</f>
        <v>Medium</v>
      </c>
      <c r="Y438" s="1" t="str">
        <f>IFERROR(IF(SUMIF(salesdata[Year],salesdata[[#This Row],[Year]],salesdata[Total Revenue])&gt;SUMIF(salesdata[Year],salesdata[[#This Row],[Year]]-1,salesdata[Total Revenue]),"Growth Year","Decline Year"),"")</f>
        <v>Growth Year</v>
      </c>
    </row>
    <row r="439" spans="1:25" x14ac:dyDescent="0.3">
      <c r="A439" s="1">
        <v>438</v>
      </c>
      <c r="B439" s="2">
        <v>40756</v>
      </c>
      <c r="C439" s="1">
        <v>2011</v>
      </c>
      <c r="D439" s="1" t="s">
        <v>21</v>
      </c>
      <c r="E439" s="1">
        <v>8</v>
      </c>
      <c r="F439" s="3">
        <v>881</v>
      </c>
      <c r="G439" s="10">
        <v>2792.77</v>
      </c>
      <c r="H439" s="12">
        <f>IFERROR(salesdata[[#This Row],[S-P1]]/salesdata[[#This Row],[Q-P1]],0)</f>
        <v>3.17</v>
      </c>
      <c r="I439" s="3">
        <v>2083</v>
      </c>
      <c r="J439" s="10">
        <v>13206.22</v>
      </c>
      <c r="K439" s="12">
        <f>IFERROR(salesdata[[#This Row],[S-P2]]/salesdata[[#This Row],[Q-P2]],0)</f>
        <v>6.34</v>
      </c>
      <c r="L439" s="3">
        <v>4275</v>
      </c>
      <c r="M439" s="10">
        <v>23170.5</v>
      </c>
      <c r="N439" s="12">
        <f>IFERROR(salesdata[[#This Row],[S-P3]]/salesdata[[#This Row],[Q-P3]],0)</f>
        <v>5.42</v>
      </c>
      <c r="O439" s="3">
        <v>1395</v>
      </c>
      <c r="P439" s="10">
        <v>9946.35</v>
      </c>
      <c r="Q439" s="12">
        <f>IFERROR(salesdata[[#This Row],[S-P4]]/salesdata[[#This Row],[Q-P4]],0)</f>
        <v>7.13</v>
      </c>
      <c r="R439" s="3">
        <v>8634</v>
      </c>
      <c r="S439" s="10">
        <v>49115.839999999997</v>
      </c>
      <c r="T439" s="1" t="str">
        <f>"Q"&amp;ROUNDUP(salesdata[[#This Row],[Month No.]]/3,0)</f>
        <v>Q3</v>
      </c>
      <c r="U439" s="1" t="str">
        <f>TEXT(salesdata[[#This Row],[Date]],"dddd")</f>
        <v>Monday</v>
      </c>
      <c r="V439" s="12">
        <f>IFERROR(salesdata[[#This Row],[Total Revenue]]/salesdata[[#This Row],[Total Units Sold]],0)</f>
        <v>5.6886541579800785</v>
      </c>
      <c r="W439" s="1" t="str">
        <f>INDEX({"Product1","Product2","Product3","Product4"},MATCH(MAX(salesdata[[#This Row],[S-P1]],salesdata[[#This Row],[S-P2]],salesdata[[#This Row],[S-P3]],salesdata[[#This Row],[S-P4]]),CHOOSE({1,2,3,4},salesdata[[#This Row],[S-P1]],salesdata[[#This Row],[S-P2]],salesdata[[#This Row],[S-P3]],salesdata[[#This Row],[S-P4]]),0))</f>
        <v>Product3</v>
      </c>
      <c r="X439" s="1" t="str">
        <f>IF(salesdata[[#This Row],[Total Revenue]]&gt;=70000,"High",IF(salesdata[[#This Row],[Total Revenue]]&gt;=40000,"Medium","Low"))</f>
        <v>Medium</v>
      </c>
      <c r="Y439" s="1" t="str">
        <f>IFERROR(IF(SUMIF(salesdata[Year],salesdata[[#This Row],[Year]],salesdata[Total Revenue])&gt;SUMIF(salesdata[Year],salesdata[[#This Row],[Year]]-1,salesdata[Total Revenue]),"Growth Year","Decline Year"),"")</f>
        <v>Growth Year</v>
      </c>
    </row>
    <row r="440" spans="1:25" x14ac:dyDescent="0.3">
      <c r="A440" s="1">
        <v>439</v>
      </c>
      <c r="B440" s="2">
        <v>40757</v>
      </c>
      <c r="C440" s="1">
        <v>2011</v>
      </c>
      <c r="D440" s="1" t="s">
        <v>21</v>
      </c>
      <c r="E440" s="1">
        <v>8</v>
      </c>
      <c r="F440" s="3">
        <v>377</v>
      </c>
      <c r="G440" s="10">
        <v>1195.0899999999999</v>
      </c>
      <c r="H440" s="12">
        <f>IFERROR(salesdata[[#This Row],[S-P1]]/salesdata[[#This Row],[Q-P1]],0)</f>
        <v>3.17</v>
      </c>
      <c r="I440" s="3">
        <v>1438</v>
      </c>
      <c r="J440" s="10">
        <v>9116.92</v>
      </c>
      <c r="K440" s="12">
        <f>IFERROR(salesdata[[#This Row],[S-P2]]/salesdata[[#This Row],[Q-P2]],0)</f>
        <v>6.34</v>
      </c>
      <c r="L440" s="3">
        <v>4673</v>
      </c>
      <c r="M440" s="10">
        <v>25327.66</v>
      </c>
      <c r="N440" s="12">
        <f>IFERROR(salesdata[[#This Row],[S-P3]]/salesdata[[#This Row],[Q-P3]],0)</f>
        <v>5.42</v>
      </c>
      <c r="O440" s="3">
        <v>650</v>
      </c>
      <c r="P440" s="10">
        <v>4634.5</v>
      </c>
      <c r="Q440" s="12">
        <f>IFERROR(salesdata[[#This Row],[S-P4]]/salesdata[[#This Row],[Q-P4]],0)</f>
        <v>7.13</v>
      </c>
      <c r="R440" s="3">
        <v>7138</v>
      </c>
      <c r="S440" s="10">
        <v>40274.17</v>
      </c>
      <c r="T440" s="1" t="str">
        <f>"Q"&amp;ROUNDUP(salesdata[[#This Row],[Month No.]]/3,0)</f>
        <v>Q3</v>
      </c>
      <c r="U440" s="1" t="str">
        <f>TEXT(salesdata[[#This Row],[Date]],"dddd")</f>
        <v>Tuesday</v>
      </c>
      <c r="V440" s="12">
        <f>IFERROR(salesdata[[#This Row],[Total Revenue]]/salesdata[[#This Row],[Total Units Sold]],0)</f>
        <v>5.6422205099467639</v>
      </c>
      <c r="W440" s="1" t="str">
        <f>INDEX({"Product1","Product2","Product3","Product4"},MATCH(MAX(salesdata[[#This Row],[S-P1]],salesdata[[#This Row],[S-P2]],salesdata[[#This Row],[S-P3]],salesdata[[#This Row],[S-P4]]),CHOOSE({1,2,3,4},salesdata[[#This Row],[S-P1]],salesdata[[#This Row],[S-P2]],salesdata[[#This Row],[S-P3]],salesdata[[#This Row],[S-P4]]),0))</f>
        <v>Product3</v>
      </c>
      <c r="X440" s="1" t="str">
        <f>IF(salesdata[[#This Row],[Total Revenue]]&gt;=70000,"High",IF(salesdata[[#This Row],[Total Revenue]]&gt;=40000,"Medium","Low"))</f>
        <v>Medium</v>
      </c>
      <c r="Y440" s="1" t="str">
        <f>IFERROR(IF(SUMIF(salesdata[Year],salesdata[[#This Row],[Year]],salesdata[Total Revenue])&gt;SUMIF(salesdata[Year],salesdata[[#This Row],[Year]]-1,salesdata[Total Revenue]),"Growth Year","Decline Year"),"")</f>
        <v>Growth Year</v>
      </c>
    </row>
    <row r="441" spans="1:25" x14ac:dyDescent="0.3">
      <c r="A441" s="1">
        <v>440</v>
      </c>
      <c r="B441" s="2">
        <v>40758</v>
      </c>
      <c r="C441" s="1">
        <v>2011</v>
      </c>
      <c r="D441" s="1" t="s">
        <v>21</v>
      </c>
      <c r="E441" s="1">
        <v>8</v>
      </c>
      <c r="F441" s="3">
        <v>4744</v>
      </c>
      <c r="G441" s="10">
        <v>15038.48</v>
      </c>
      <c r="H441" s="12">
        <f>IFERROR(salesdata[[#This Row],[S-P1]]/salesdata[[#This Row],[Q-P1]],0)</f>
        <v>3.17</v>
      </c>
      <c r="I441" s="3">
        <v>2578</v>
      </c>
      <c r="J441" s="10">
        <v>16344.52</v>
      </c>
      <c r="K441" s="12">
        <f>IFERROR(salesdata[[#This Row],[S-P2]]/salesdata[[#This Row],[Q-P2]],0)</f>
        <v>6.34</v>
      </c>
      <c r="L441" s="3">
        <v>5135</v>
      </c>
      <c r="M441" s="10">
        <v>27831.7</v>
      </c>
      <c r="N441" s="12">
        <f>IFERROR(salesdata[[#This Row],[S-P3]]/salesdata[[#This Row],[Q-P3]],0)</f>
        <v>5.42</v>
      </c>
      <c r="O441" s="3">
        <v>1093</v>
      </c>
      <c r="P441" s="10">
        <v>7793.09</v>
      </c>
      <c r="Q441" s="12">
        <f>IFERROR(salesdata[[#This Row],[S-P4]]/salesdata[[#This Row],[Q-P4]],0)</f>
        <v>7.13</v>
      </c>
      <c r="R441" s="3">
        <v>13550</v>
      </c>
      <c r="S441" s="10">
        <v>67007.789999999994</v>
      </c>
      <c r="T441" s="1" t="str">
        <f>"Q"&amp;ROUNDUP(salesdata[[#This Row],[Month No.]]/3,0)</f>
        <v>Q3</v>
      </c>
      <c r="U441" s="1" t="str">
        <f>TEXT(salesdata[[#This Row],[Date]],"dddd")</f>
        <v>Wednesday</v>
      </c>
      <c r="V441" s="12">
        <f>IFERROR(salesdata[[#This Row],[Total Revenue]]/salesdata[[#This Row],[Total Units Sold]],0)</f>
        <v>4.9452243542435417</v>
      </c>
      <c r="W441" s="1" t="str">
        <f>INDEX({"Product1","Product2","Product3","Product4"},MATCH(MAX(salesdata[[#This Row],[S-P1]],salesdata[[#This Row],[S-P2]],salesdata[[#This Row],[S-P3]],salesdata[[#This Row],[S-P4]]),CHOOSE({1,2,3,4},salesdata[[#This Row],[S-P1]],salesdata[[#This Row],[S-P2]],salesdata[[#This Row],[S-P3]],salesdata[[#This Row],[S-P4]]),0))</f>
        <v>Product3</v>
      </c>
      <c r="X441" s="1" t="str">
        <f>IF(salesdata[[#This Row],[Total Revenue]]&gt;=70000,"High",IF(salesdata[[#This Row],[Total Revenue]]&gt;=40000,"Medium","Low"))</f>
        <v>Medium</v>
      </c>
      <c r="Y441" s="1" t="str">
        <f>IFERROR(IF(SUMIF(salesdata[Year],salesdata[[#This Row],[Year]],salesdata[Total Revenue])&gt;SUMIF(salesdata[Year],salesdata[[#This Row],[Year]]-1,salesdata[Total Revenue]),"Growth Year","Decline Year"),"")</f>
        <v>Growth Year</v>
      </c>
    </row>
    <row r="442" spans="1:25" x14ac:dyDescent="0.3">
      <c r="A442" s="1">
        <v>441</v>
      </c>
      <c r="B442" s="2">
        <v>40759</v>
      </c>
      <c r="C442" s="1">
        <v>2011</v>
      </c>
      <c r="D442" s="1" t="s">
        <v>21</v>
      </c>
      <c r="E442" s="1">
        <v>8</v>
      </c>
      <c r="F442" s="3">
        <v>7518</v>
      </c>
      <c r="G442" s="10">
        <v>23832.06</v>
      </c>
      <c r="H442" s="12">
        <f>IFERROR(salesdata[[#This Row],[S-P1]]/salesdata[[#This Row],[Q-P1]],0)</f>
        <v>3.1700000000000004</v>
      </c>
      <c r="I442" s="3">
        <v>3866</v>
      </c>
      <c r="J442" s="10">
        <v>24510.44</v>
      </c>
      <c r="K442" s="12">
        <f>IFERROR(salesdata[[#This Row],[S-P2]]/salesdata[[#This Row],[Q-P2]],0)</f>
        <v>6.34</v>
      </c>
      <c r="L442" s="3">
        <v>3513</v>
      </c>
      <c r="M442" s="10">
        <v>19040.46</v>
      </c>
      <c r="N442" s="12">
        <f>IFERROR(salesdata[[#This Row],[S-P3]]/salesdata[[#This Row],[Q-P3]],0)</f>
        <v>5.42</v>
      </c>
      <c r="O442" s="3">
        <v>1566</v>
      </c>
      <c r="P442" s="10">
        <v>11165.58</v>
      </c>
      <c r="Q442" s="12">
        <f>IFERROR(salesdata[[#This Row],[S-P4]]/salesdata[[#This Row],[Q-P4]],0)</f>
        <v>7.13</v>
      </c>
      <c r="R442" s="3">
        <v>16463</v>
      </c>
      <c r="S442" s="10">
        <v>78548.539999999994</v>
      </c>
      <c r="T442" s="1" t="str">
        <f>"Q"&amp;ROUNDUP(salesdata[[#This Row],[Month No.]]/3,0)</f>
        <v>Q3</v>
      </c>
      <c r="U442" s="1" t="str">
        <f>TEXT(salesdata[[#This Row],[Date]],"dddd")</f>
        <v>Thursday</v>
      </c>
      <c r="V442" s="12">
        <f>IFERROR(salesdata[[#This Row],[Total Revenue]]/salesdata[[#This Row],[Total Units Sold]],0)</f>
        <v>4.7712166676790373</v>
      </c>
      <c r="W442" s="1" t="str">
        <f>INDEX({"Product1","Product2","Product3","Product4"},MATCH(MAX(salesdata[[#This Row],[S-P1]],salesdata[[#This Row],[S-P2]],salesdata[[#This Row],[S-P3]],salesdata[[#This Row],[S-P4]]),CHOOSE({1,2,3,4},salesdata[[#This Row],[S-P1]],salesdata[[#This Row],[S-P2]],salesdata[[#This Row],[S-P3]],salesdata[[#This Row],[S-P4]]),0))</f>
        <v>Product2</v>
      </c>
      <c r="X442" s="1" t="str">
        <f>IF(salesdata[[#This Row],[Total Revenue]]&gt;=70000,"High",IF(salesdata[[#This Row],[Total Revenue]]&gt;=40000,"Medium","Low"))</f>
        <v>High</v>
      </c>
      <c r="Y442" s="1" t="str">
        <f>IFERROR(IF(SUMIF(salesdata[Year],salesdata[[#This Row],[Year]],salesdata[Total Revenue])&gt;SUMIF(salesdata[Year],salesdata[[#This Row],[Year]]-1,salesdata[Total Revenue]),"Growth Year","Decline Year"),"")</f>
        <v>Growth Year</v>
      </c>
    </row>
    <row r="443" spans="1:25" x14ac:dyDescent="0.3">
      <c r="A443" s="1">
        <v>442</v>
      </c>
      <c r="B443" s="2">
        <v>40760</v>
      </c>
      <c r="C443" s="1">
        <v>2011</v>
      </c>
      <c r="D443" s="1" t="s">
        <v>21</v>
      </c>
      <c r="E443" s="1">
        <v>8</v>
      </c>
      <c r="F443" s="3">
        <v>3810</v>
      </c>
      <c r="G443" s="10">
        <v>12077.7</v>
      </c>
      <c r="H443" s="12">
        <f>IFERROR(salesdata[[#This Row],[S-P1]]/salesdata[[#This Row],[Q-P1]],0)</f>
        <v>3.1700000000000004</v>
      </c>
      <c r="I443" s="3">
        <v>3660</v>
      </c>
      <c r="J443" s="10">
        <v>23204.400000000001</v>
      </c>
      <c r="K443" s="12">
        <f>IFERROR(salesdata[[#This Row],[S-P2]]/salesdata[[#This Row],[Q-P2]],0)</f>
        <v>6.3400000000000007</v>
      </c>
      <c r="L443" s="3">
        <v>3613</v>
      </c>
      <c r="M443" s="10">
        <v>19582.46</v>
      </c>
      <c r="N443" s="12">
        <f>IFERROR(salesdata[[#This Row],[S-P3]]/salesdata[[#This Row],[Q-P3]],0)</f>
        <v>5.42</v>
      </c>
      <c r="O443" s="3">
        <v>646</v>
      </c>
      <c r="P443" s="10">
        <v>4605.9799999999996</v>
      </c>
      <c r="Q443" s="12">
        <f>IFERROR(salesdata[[#This Row],[S-P4]]/salesdata[[#This Row],[Q-P4]],0)</f>
        <v>7.129999999999999</v>
      </c>
      <c r="R443" s="3">
        <v>11729</v>
      </c>
      <c r="S443" s="10">
        <v>59470.54</v>
      </c>
      <c r="T443" s="1" t="str">
        <f>"Q"&amp;ROUNDUP(salesdata[[#This Row],[Month No.]]/3,0)</f>
        <v>Q3</v>
      </c>
      <c r="U443" s="1" t="str">
        <f>TEXT(salesdata[[#This Row],[Date]],"dddd")</f>
        <v>Friday</v>
      </c>
      <c r="V443" s="12">
        <f>IFERROR(salesdata[[#This Row],[Total Revenue]]/salesdata[[#This Row],[Total Units Sold]],0)</f>
        <v>5.0703845170091224</v>
      </c>
      <c r="W443" s="1" t="str">
        <f>INDEX({"Product1","Product2","Product3","Product4"},MATCH(MAX(salesdata[[#This Row],[S-P1]],salesdata[[#This Row],[S-P2]],salesdata[[#This Row],[S-P3]],salesdata[[#This Row],[S-P4]]),CHOOSE({1,2,3,4},salesdata[[#This Row],[S-P1]],salesdata[[#This Row],[S-P2]],salesdata[[#This Row],[S-P3]],salesdata[[#This Row],[S-P4]]),0))</f>
        <v>Product2</v>
      </c>
      <c r="X443" s="1" t="str">
        <f>IF(salesdata[[#This Row],[Total Revenue]]&gt;=70000,"High",IF(salesdata[[#This Row],[Total Revenue]]&gt;=40000,"Medium","Low"))</f>
        <v>Medium</v>
      </c>
      <c r="Y443" s="1" t="str">
        <f>IFERROR(IF(SUMIF(salesdata[Year],salesdata[[#This Row],[Year]],salesdata[Total Revenue])&gt;SUMIF(salesdata[Year],salesdata[[#This Row],[Year]]-1,salesdata[Total Revenue]),"Growth Year","Decline Year"),"")</f>
        <v>Growth Year</v>
      </c>
    </row>
    <row r="444" spans="1:25" x14ac:dyDescent="0.3">
      <c r="A444" s="1">
        <v>443</v>
      </c>
      <c r="B444" s="2">
        <v>40761</v>
      </c>
      <c r="C444" s="1">
        <v>2011</v>
      </c>
      <c r="D444" s="1" t="s">
        <v>21</v>
      </c>
      <c r="E444" s="1">
        <v>8</v>
      </c>
      <c r="F444" s="3">
        <v>2006</v>
      </c>
      <c r="G444" s="10">
        <v>6359.02</v>
      </c>
      <c r="H444" s="12">
        <f>IFERROR(salesdata[[#This Row],[S-P1]]/salesdata[[#This Row],[Q-P1]],0)</f>
        <v>3.1700000000000004</v>
      </c>
      <c r="I444" s="3">
        <v>3021</v>
      </c>
      <c r="J444" s="10">
        <v>19153.14</v>
      </c>
      <c r="K444" s="12">
        <f>IFERROR(salesdata[[#This Row],[S-P2]]/salesdata[[#This Row],[Q-P2]],0)</f>
        <v>6.34</v>
      </c>
      <c r="L444" s="3">
        <v>723</v>
      </c>
      <c r="M444" s="10">
        <v>3918.66</v>
      </c>
      <c r="N444" s="12">
        <f>IFERROR(salesdata[[#This Row],[S-P3]]/salesdata[[#This Row],[Q-P3]],0)</f>
        <v>5.42</v>
      </c>
      <c r="O444" s="3">
        <v>1599</v>
      </c>
      <c r="P444" s="10">
        <v>11400.87</v>
      </c>
      <c r="Q444" s="12">
        <f>IFERROR(salesdata[[#This Row],[S-P4]]/salesdata[[#This Row],[Q-P4]],0)</f>
        <v>7.1300000000000008</v>
      </c>
      <c r="R444" s="3">
        <v>7349</v>
      </c>
      <c r="S444" s="10">
        <v>40831.69</v>
      </c>
      <c r="T444" s="1" t="str">
        <f>"Q"&amp;ROUNDUP(salesdata[[#This Row],[Month No.]]/3,0)</f>
        <v>Q3</v>
      </c>
      <c r="U444" s="1" t="str">
        <f>TEXT(salesdata[[#This Row],[Date]],"dddd")</f>
        <v>Saturday</v>
      </c>
      <c r="V444" s="12">
        <f>IFERROR(salesdata[[#This Row],[Total Revenue]]/salesdata[[#This Row],[Total Units Sold]],0)</f>
        <v>5.5560879031160706</v>
      </c>
      <c r="W444" s="1" t="str">
        <f>INDEX({"Product1","Product2","Product3","Product4"},MATCH(MAX(salesdata[[#This Row],[S-P1]],salesdata[[#This Row],[S-P2]],salesdata[[#This Row],[S-P3]],salesdata[[#This Row],[S-P4]]),CHOOSE({1,2,3,4},salesdata[[#This Row],[S-P1]],salesdata[[#This Row],[S-P2]],salesdata[[#This Row],[S-P3]],salesdata[[#This Row],[S-P4]]),0))</f>
        <v>Product2</v>
      </c>
      <c r="X444" s="1" t="str">
        <f>IF(salesdata[[#This Row],[Total Revenue]]&gt;=70000,"High",IF(salesdata[[#This Row],[Total Revenue]]&gt;=40000,"Medium","Low"))</f>
        <v>Medium</v>
      </c>
      <c r="Y444" s="1" t="str">
        <f>IFERROR(IF(SUMIF(salesdata[Year],salesdata[[#This Row],[Year]],salesdata[Total Revenue])&gt;SUMIF(salesdata[Year],salesdata[[#This Row],[Year]]-1,salesdata[Total Revenue]),"Growth Year","Decline Year"),"")</f>
        <v>Growth Year</v>
      </c>
    </row>
    <row r="445" spans="1:25" x14ac:dyDescent="0.3">
      <c r="A445" s="1">
        <v>444</v>
      </c>
      <c r="B445" s="2">
        <v>40762</v>
      </c>
      <c r="C445" s="1">
        <v>2011</v>
      </c>
      <c r="D445" s="1" t="s">
        <v>21</v>
      </c>
      <c r="E445" s="1">
        <v>8</v>
      </c>
      <c r="F445" s="3">
        <v>7996</v>
      </c>
      <c r="G445" s="10">
        <v>25347.32</v>
      </c>
      <c r="H445" s="12">
        <f>IFERROR(salesdata[[#This Row],[S-P1]]/salesdata[[#This Row],[Q-P1]],0)</f>
        <v>3.17</v>
      </c>
      <c r="I445" s="3">
        <v>2672</v>
      </c>
      <c r="J445" s="10">
        <v>16940.48</v>
      </c>
      <c r="K445" s="12">
        <f>IFERROR(salesdata[[#This Row],[S-P2]]/salesdata[[#This Row],[Q-P2]],0)</f>
        <v>6.34</v>
      </c>
      <c r="L445" s="3">
        <v>3317</v>
      </c>
      <c r="M445" s="10">
        <v>17978.14</v>
      </c>
      <c r="N445" s="12">
        <f>IFERROR(salesdata[[#This Row],[S-P3]]/salesdata[[#This Row],[Q-P3]],0)</f>
        <v>5.42</v>
      </c>
      <c r="O445" s="3">
        <v>1163</v>
      </c>
      <c r="P445" s="10">
        <v>8292.19</v>
      </c>
      <c r="Q445" s="12">
        <f>IFERROR(salesdata[[#This Row],[S-P4]]/salesdata[[#This Row],[Q-P4]],0)</f>
        <v>7.1300000000000008</v>
      </c>
      <c r="R445" s="3">
        <v>15148</v>
      </c>
      <c r="S445" s="10">
        <v>68558.13</v>
      </c>
      <c r="T445" s="1" t="str">
        <f>"Q"&amp;ROUNDUP(salesdata[[#This Row],[Month No.]]/3,0)</f>
        <v>Q3</v>
      </c>
      <c r="U445" s="1" t="str">
        <f>TEXT(salesdata[[#This Row],[Date]],"dddd")</f>
        <v>Sunday</v>
      </c>
      <c r="V445" s="12">
        <f>IFERROR(salesdata[[#This Row],[Total Revenue]]/salesdata[[#This Row],[Total Units Sold]],0)</f>
        <v>4.5258865856878803</v>
      </c>
      <c r="W445" s="1" t="str">
        <f>INDEX({"Product1","Product2","Product3","Product4"},MATCH(MAX(salesdata[[#This Row],[S-P1]],salesdata[[#This Row],[S-P2]],salesdata[[#This Row],[S-P3]],salesdata[[#This Row],[S-P4]]),CHOOSE({1,2,3,4},salesdata[[#This Row],[S-P1]],salesdata[[#This Row],[S-P2]],salesdata[[#This Row],[S-P3]],salesdata[[#This Row],[S-P4]]),0))</f>
        <v>Product1</v>
      </c>
      <c r="X445" s="1" t="str">
        <f>IF(salesdata[[#This Row],[Total Revenue]]&gt;=70000,"High",IF(salesdata[[#This Row],[Total Revenue]]&gt;=40000,"Medium","Low"))</f>
        <v>Medium</v>
      </c>
      <c r="Y445" s="1" t="str">
        <f>IFERROR(IF(SUMIF(salesdata[Year],salesdata[[#This Row],[Year]],salesdata[Total Revenue])&gt;SUMIF(salesdata[Year],salesdata[[#This Row],[Year]]-1,salesdata[Total Revenue]),"Growth Year","Decline Year"),"")</f>
        <v>Growth Year</v>
      </c>
    </row>
    <row r="446" spans="1:25" x14ac:dyDescent="0.3">
      <c r="A446" s="1">
        <v>445</v>
      </c>
      <c r="B446" s="2">
        <v>40763</v>
      </c>
      <c r="C446" s="1">
        <v>2011</v>
      </c>
      <c r="D446" s="1" t="s">
        <v>21</v>
      </c>
      <c r="E446" s="1">
        <v>8</v>
      </c>
      <c r="F446" s="3">
        <v>4517</v>
      </c>
      <c r="G446" s="10">
        <v>14318.89</v>
      </c>
      <c r="H446" s="12">
        <f>IFERROR(salesdata[[#This Row],[S-P1]]/salesdata[[#This Row],[Q-P1]],0)</f>
        <v>3.17</v>
      </c>
      <c r="I446" s="3">
        <v>3855</v>
      </c>
      <c r="J446" s="10">
        <v>24440.7</v>
      </c>
      <c r="K446" s="12">
        <f>IFERROR(salesdata[[#This Row],[S-P2]]/salesdata[[#This Row],[Q-P2]],0)</f>
        <v>6.34</v>
      </c>
      <c r="L446" s="3">
        <v>2217</v>
      </c>
      <c r="M446" s="10">
        <v>12016.14</v>
      </c>
      <c r="N446" s="12">
        <f>IFERROR(salesdata[[#This Row],[S-P3]]/salesdata[[#This Row],[Q-P3]],0)</f>
        <v>5.42</v>
      </c>
      <c r="O446" s="3">
        <v>1318</v>
      </c>
      <c r="P446" s="10">
        <v>9397.34</v>
      </c>
      <c r="Q446" s="12">
        <f>IFERROR(salesdata[[#This Row],[S-P4]]/salesdata[[#This Row],[Q-P4]],0)</f>
        <v>7.13</v>
      </c>
      <c r="R446" s="3">
        <v>11907</v>
      </c>
      <c r="S446" s="10">
        <v>60173.07</v>
      </c>
      <c r="T446" s="1" t="str">
        <f>"Q"&amp;ROUNDUP(salesdata[[#This Row],[Month No.]]/3,0)</f>
        <v>Q3</v>
      </c>
      <c r="U446" s="1" t="str">
        <f>TEXT(salesdata[[#This Row],[Date]],"dddd")</f>
        <v>Monday</v>
      </c>
      <c r="V446" s="12">
        <f>IFERROR(salesdata[[#This Row],[Total Revenue]]/salesdata[[#This Row],[Total Units Sold]],0)</f>
        <v>5.0535878054925671</v>
      </c>
      <c r="W446" s="1" t="str">
        <f>INDEX({"Product1","Product2","Product3","Product4"},MATCH(MAX(salesdata[[#This Row],[S-P1]],salesdata[[#This Row],[S-P2]],salesdata[[#This Row],[S-P3]],salesdata[[#This Row],[S-P4]]),CHOOSE({1,2,3,4},salesdata[[#This Row],[S-P1]],salesdata[[#This Row],[S-P2]],salesdata[[#This Row],[S-P3]],salesdata[[#This Row],[S-P4]]),0))</f>
        <v>Product2</v>
      </c>
      <c r="X446" s="1" t="str">
        <f>IF(salesdata[[#This Row],[Total Revenue]]&gt;=70000,"High",IF(salesdata[[#This Row],[Total Revenue]]&gt;=40000,"Medium","Low"))</f>
        <v>Medium</v>
      </c>
      <c r="Y446" s="1" t="str">
        <f>IFERROR(IF(SUMIF(salesdata[Year],salesdata[[#This Row],[Year]],salesdata[Total Revenue])&gt;SUMIF(salesdata[Year],salesdata[[#This Row],[Year]]-1,salesdata[Total Revenue]),"Growth Year","Decline Year"),"")</f>
        <v>Growth Year</v>
      </c>
    </row>
    <row r="447" spans="1:25" x14ac:dyDescent="0.3">
      <c r="A447" s="1">
        <v>446</v>
      </c>
      <c r="B447" s="2">
        <v>40764</v>
      </c>
      <c r="C447" s="1">
        <v>2011</v>
      </c>
      <c r="D447" s="1" t="s">
        <v>21</v>
      </c>
      <c r="E447" s="1">
        <v>8</v>
      </c>
      <c r="F447" s="3">
        <v>6869</v>
      </c>
      <c r="G447" s="10">
        <v>21774.73</v>
      </c>
      <c r="H447" s="12">
        <f>IFERROR(salesdata[[#This Row],[S-P1]]/salesdata[[#This Row],[Q-P1]],0)</f>
        <v>3.17</v>
      </c>
      <c r="I447" s="3">
        <v>3710</v>
      </c>
      <c r="J447" s="10">
        <v>23521.4</v>
      </c>
      <c r="K447" s="12">
        <f>IFERROR(salesdata[[#This Row],[S-P2]]/salesdata[[#This Row],[Q-P2]],0)</f>
        <v>6.3400000000000007</v>
      </c>
      <c r="L447" s="3">
        <v>385</v>
      </c>
      <c r="M447" s="10">
        <v>2086.6999999999998</v>
      </c>
      <c r="N447" s="12">
        <f>IFERROR(salesdata[[#This Row],[S-P3]]/salesdata[[#This Row],[Q-P3]],0)</f>
        <v>5.42</v>
      </c>
      <c r="O447" s="3">
        <v>1470</v>
      </c>
      <c r="P447" s="10">
        <v>10481.1</v>
      </c>
      <c r="Q447" s="12">
        <f>IFERROR(salesdata[[#This Row],[S-P4]]/salesdata[[#This Row],[Q-P4]],0)</f>
        <v>7.13</v>
      </c>
      <c r="R447" s="3">
        <v>12434</v>
      </c>
      <c r="S447" s="10">
        <v>57863.93</v>
      </c>
      <c r="T447" s="1" t="str">
        <f>"Q"&amp;ROUNDUP(salesdata[[#This Row],[Month No.]]/3,0)</f>
        <v>Q3</v>
      </c>
      <c r="U447" s="1" t="str">
        <f>TEXT(salesdata[[#This Row],[Date]],"dddd")</f>
        <v>Tuesday</v>
      </c>
      <c r="V447" s="12">
        <f>IFERROR(salesdata[[#This Row],[Total Revenue]]/salesdata[[#This Row],[Total Units Sold]],0)</f>
        <v>4.6536858613479168</v>
      </c>
      <c r="W447" s="1" t="str">
        <f>INDEX({"Product1","Product2","Product3","Product4"},MATCH(MAX(salesdata[[#This Row],[S-P1]],salesdata[[#This Row],[S-P2]],salesdata[[#This Row],[S-P3]],salesdata[[#This Row],[S-P4]]),CHOOSE({1,2,3,4},salesdata[[#This Row],[S-P1]],salesdata[[#This Row],[S-P2]],salesdata[[#This Row],[S-P3]],salesdata[[#This Row],[S-P4]]),0))</f>
        <v>Product2</v>
      </c>
      <c r="X447" s="1" t="str">
        <f>IF(salesdata[[#This Row],[Total Revenue]]&gt;=70000,"High",IF(salesdata[[#This Row],[Total Revenue]]&gt;=40000,"Medium","Low"))</f>
        <v>Medium</v>
      </c>
      <c r="Y447" s="1" t="str">
        <f>IFERROR(IF(SUMIF(salesdata[Year],salesdata[[#This Row],[Year]],salesdata[Total Revenue])&gt;SUMIF(salesdata[Year],salesdata[[#This Row],[Year]]-1,salesdata[Total Revenue]),"Growth Year","Decline Year"),"")</f>
        <v>Growth Year</v>
      </c>
    </row>
    <row r="448" spans="1:25" x14ac:dyDescent="0.3">
      <c r="A448" s="1">
        <v>447</v>
      </c>
      <c r="B448" s="2">
        <v>40765</v>
      </c>
      <c r="C448" s="1">
        <v>2011</v>
      </c>
      <c r="D448" s="1" t="s">
        <v>21</v>
      </c>
      <c r="E448" s="1">
        <v>8</v>
      </c>
      <c r="F448" s="3">
        <v>4213</v>
      </c>
      <c r="G448" s="10">
        <v>13355.21</v>
      </c>
      <c r="H448" s="12">
        <f>IFERROR(salesdata[[#This Row],[S-P1]]/salesdata[[#This Row],[Q-P1]],0)</f>
        <v>3.17</v>
      </c>
      <c r="I448" s="3">
        <v>2039</v>
      </c>
      <c r="J448" s="10">
        <v>12927.26</v>
      </c>
      <c r="K448" s="12">
        <f>IFERROR(salesdata[[#This Row],[S-P2]]/salesdata[[#This Row],[Q-P2]],0)</f>
        <v>6.34</v>
      </c>
      <c r="L448" s="3">
        <v>4267</v>
      </c>
      <c r="M448" s="10">
        <v>23127.14</v>
      </c>
      <c r="N448" s="12">
        <f>IFERROR(salesdata[[#This Row],[S-P3]]/salesdata[[#This Row],[Q-P3]],0)</f>
        <v>5.42</v>
      </c>
      <c r="O448" s="3">
        <v>885</v>
      </c>
      <c r="P448" s="10">
        <v>6310.05</v>
      </c>
      <c r="Q448" s="12">
        <f>IFERROR(salesdata[[#This Row],[S-P4]]/salesdata[[#This Row],[Q-P4]],0)</f>
        <v>7.13</v>
      </c>
      <c r="R448" s="3">
        <v>11404</v>
      </c>
      <c r="S448" s="10">
        <v>55719.66</v>
      </c>
      <c r="T448" s="1" t="str">
        <f>"Q"&amp;ROUNDUP(salesdata[[#This Row],[Month No.]]/3,0)</f>
        <v>Q3</v>
      </c>
      <c r="U448" s="1" t="str">
        <f>TEXT(salesdata[[#This Row],[Date]],"dddd")</f>
        <v>Wednesday</v>
      </c>
      <c r="V448" s="12">
        <f>IFERROR(salesdata[[#This Row],[Total Revenue]]/salesdata[[#This Row],[Total Units Sold]],0)</f>
        <v>4.8859750964573836</v>
      </c>
      <c r="W448" s="1" t="str">
        <f>INDEX({"Product1","Product2","Product3","Product4"},MATCH(MAX(salesdata[[#This Row],[S-P1]],salesdata[[#This Row],[S-P2]],salesdata[[#This Row],[S-P3]],salesdata[[#This Row],[S-P4]]),CHOOSE({1,2,3,4},salesdata[[#This Row],[S-P1]],salesdata[[#This Row],[S-P2]],salesdata[[#This Row],[S-P3]],salesdata[[#This Row],[S-P4]]),0))</f>
        <v>Product3</v>
      </c>
      <c r="X448" s="1" t="str">
        <f>IF(salesdata[[#This Row],[Total Revenue]]&gt;=70000,"High",IF(salesdata[[#This Row],[Total Revenue]]&gt;=40000,"Medium","Low"))</f>
        <v>Medium</v>
      </c>
      <c r="Y448" s="1" t="str">
        <f>IFERROR(IF(SUMIF(salesdata[Year],salesdata[[#This Row],[Year]],salesdata[Total Revenue])&gt;SUMIF(salesdata[Year],salesdata[[#This Row],[Year]]-1,salesdata[Total Revenue]),"Growth Year","Decline Year"),"")</f>
        <v>Growth Year</v>
      </c>
    </row>
    <row r="449" spans="1:25" x14ac:dyDescent="0.3">
      <c r="A449" s="1">
        <v>448</v>
      </c>
      <c r="B449" s="2">
        <v>40766</v>
      </c>
      <c r="C449" s="1">
        <v>2011</v>
      </c>
      <c r="D449" s="1" t="s">
        <v>21</v>
      </c>
      <c r="E449" s="1">
        <v>8</v>
      </c>
      <c r="F449" s="3">
        <v>1626</v>
      </c>
      <c r="G449" s="10">
        <v>5154.42</v>
      </c>
      <c r="H449" s="12">
        <f>IFERROR(salesdata[[#This Row],[S-P1]]/salesdata[[#This Row],[Q-P1]],0)</f>
        <v>3.17</v>
      </c>
      <c r="I449" s="3">
        <v>261</v>
      </c>
      <c r="J449" s="10">
        <v>1654.74</v>
      </c>
      <c r="K449" s="12">
        <f>IFERROR(salesdata[[#This Row],[S-P2]]/salesdata[[#This Row],[Q-P2]],0)</f>
        <v>6.34</v>
      </c>
      <c r="L449" s="3">
        <v>4407</v>
      </c>
      <c r="M449" s="10">
        <v>23885.94</v>
      </c>
      <c r="N449" s="12">
        <f>IFERROR(salesdata[[#This Row],[S-P3]]/salesdata[[#This Row],[Q-P3]],0)</f>
        <v>5.42</v>
      </c>
      <c r="O449" s="3">
        <v>1308</v>
      </c>
      <c r="P449" s="10">
        <v>9326.0400000000009</v>
      </c>
      <c r="Q449" s="12">
        <f>IFERROR(salesdata[[#This Row],[S-P4]]/salesdata[[#This Row],[Q-P4]],0)</f>
        <v>7.1300000000000008</v>
      </c>
      <c r="R449" s="3">
        <v>7602</v>
      </c>
      <c r="S449" s="10">
        <v>40021.14</v>
      </c>
      <c r="T449" s="1" t="str">
        <f>"Q"&amp;ROUNDUP(salesdata[[#This Row],[Month No.]]/3,0)</f>
        <v>Q3</v>
      </c>
      <c r="U449" s="1" t="str">
        <f>TEXT(salesdata[[#This Row],[Date]],"dddd")</f>
        <v>Thursday</v>
      </c>
      <c r="V449" s="12">
        <f>IFERROR(salesdata[[#This Row],[Total Revenue]]/salesdata[[#This Row],[Total Units Sold]],0)</f>
        <v>5.2645540647198104</v>
      </c>
      <c r="W449" s="1" t="str">
        <f>INDEX({"Product1","Product2","Product3","Product4"},MATCH(MAX(salesdata[[#This Row],[S-P1]],salesdata[[#This Row],[S-P2]],salesdata[[#This Row],[S-P3]],salesdata[[#This Row],[S-P4]]),CHOOSE({1,2,3,4},salesdata[[#This Row],[S-P1]],salesdata[[#This Row],[S-P2]],salesdata[[#This Row],[S-P3]],salesdata[[#This Row],[S-P4]]),0))</f>
        <v>Product3</v>
      </c>
      <c r="X449" s="1" t="str">
        <f>IF(salesdata[[#This Row],[Total Revenue]]&gt;=70000,"High",IF(salesdata[[#This Row],[Total Revenue]]&gt;=40000,"Medium","Low"))</f>
        <v>Medium</v>
      </c>
      <c r="Y449" s="1" t="str">
        <f>IFERROR(IF(SUMIF(salesdata[Year],salesdata[[#This Row],[Year]],salesdata[Total Revenue])&gt;SUMIF(salesdata[Year],salesdata[[#This Row],[Year]]-1,salesdata[Total Revenue]),"Growth Year","Decline Year"),"")</f>
        <v>Growth Year</v>
      </c>
    </row>
    <row r="450" spans="1:25" x14ac:dyDescent="0.3">
      <c r="A450" s="1">
        <v>449</v>
      </c>
      <c r="B450" s="2">
        <v>40767</v>
      </c>
      <c r="C450" s="1">
        <v>2011</v>
      </c>
      <c r="D450" s="1" t="s">
        <v>21</v>
      </c>
      <c r="E450" s="1">
        <v>8</v>
      </c>
      <c r="F450" s="3">
        <v>6939</v>
      </c>
      <c r="G450" s="10">
        <v>21996.63</v>
      </c>
      <c r="H450" s="12">
        <f>IFERROR(salesdata[[#This Row],[S-P1]]/salesdata[[#This Row],[Q-P1]],0)</f>
        <v>3.17</v>
      </c>
      <c r="I450" s="3">
        <v>3374</v>
      </c>
      <c r="J450" s="10">
        <v>21391.16</v>
      </c>
      <c r="K450" s="12">
        <f>IFERROR(salesdata[[#This Row],[S-P2]]/salesdata[[#This Row],[Q-P2]],0)</f>
        <v>6.34</v>
      </c>
      <c r="L450" s="3">
        <v>5423</v>
      </c>
      <c r="M450" s="10">
        <v>29392.66</v>
      </c>
      <c r="N450" s="12">
        <f>IFERROR(salesdata[[#This Row],[S-P3]]/salesdata[[#This Row],[Q-P3]],0)</f>
        <v>5.42</v>
      </c>
      <c r="O450" s="3">
        <v>1719</v>
      </c>
      <c r="P450" s="10">
        <v>12256.47</v>
      </c>
      <c r="Q450" s="12">
        <f>IFERROR(salesdata[[#This Row],[S-P4]]/salesdata[[#This Row],[Q-P4]],0)</f>
        <v>7.13</v>
      </c>
      <c r="R450" s="3">
        <v>17455</v>
      </c>
      <c r="S450" s="10">
        <v>85036.92</v>
      </c>
      <c r="T450" s="1" t="str">
        <f>"Q"&amp;ROUNDUP(salesdata[[#This Row],[Month No.]]/3,0)</f>
        <v>Q3</v>
      </c>
      <c r="U450" s="1" t="str">
        <f>TEXT(salesdata[[#This Row],[Date]],"dddd")</f>
        <v>Friday</v>
      </c>
      <c r="V450" s="12">
        <f>IFERROR(salesdata[[#This Row],[Total Revenue]]/salesdata[[#This Row],[Total Units Sold]],0)</f>
        <v>4.8717800057290175</v>
      </c>
      <c r="W450" s="1" t="str">
        <f>INDEX({"Product1","Product2","Product3","Product4"},MATCH(MAX(salesdata[[#This Row],[S-P1]],salesdata[[#This Row],[S-P2]],salesdata[[#This Row],[S-P3]],salesdata[[#This Row],[S-P4]]),CHOOSE({1,2,3,4},salesdata[[#This Row],[S-P1]],salesdata[[#This Row],[S-P2]],salesdata[[#This Row],[S-P3]],salesdata[[#This Row],[S-P4]]),0))</f>
        <v>Product3</v>
      </c>
      <c r="X450" s="1" t="str">
        <f>IF(salesdata[[#This Row],[Total Revenue]]&gt;=70000,"High",IF(salesdata[[#This Row],[Total Revenue]]&gt;=40000,"Medium","Low"))</f>
        <v>High</v>
      </c>
      <c r="Y450" s="1" t="str">
        <f>IFERROR(IF(SUMIF(salesdata[Year],salesdata[[#This Row],[Year]],salesdata[Total Revenue])&gt;SUMIF(salesdata[Year],salesdata[[#This Row],[Year]]-1,salesdata[Total Revenue]),"Growth Year","Decline Year"),"")</f>
        <v>Growth Year</v>
      </c>
    </row>
    <row r="451" spans="1:25" x14ac:dyDescent="0.3">
      <c r="A451" s="1">
        <v>450</v>
      </c>
      <c r="B451" s="2">
        <v>40768</v>
      </c>
      <c r="C451" s="1">
        <v>2011</v>
      </c>
      <c r="D451" s="1" t="s">
        <v>21</v>
      </c>
      <c r="E451" s="1">
        <v>8</v>
      </c>
      <c r="F451" s="3">
        <v>2697</v>
      </c>
      <c r="G451" s="10">
        <v>8549.49</v>
      </c>
      <c r="H451" s="12">
        <f>IFERROR(salesdata[[#This Row],[S-P1]]/salesdata[[#This Row],[Q-P1]],0)</f>
        <v>3.17</v>
      </c>
      <c r="I451" s="3">
        <v>2842</v>
      </c>
      <c r="J451" s="10">
        <v>18018.28</v>
      </c>
      <c r="K451" s="12">
        <f>IFERROR(salesdata[[#This Row],[S-P2]]/salesdata[[#This Row],[Q-P2]],0)</f>
        <v>6.34</v>
      </c>
      <c r="L451" s="3">
        <v>256</v>
      </c>
      <c r="M451" s="10">
        <v>1387.52</v>
      </c>
      <c r="N451" s="12">
        <f>IFERROR(salesdata[[#This Row],[S-P3]]/salesdata[[#This Row],[Q-P3]],0)</f>
        <v>5.42</v>
      </c>
      <c r="O451" s="3">
        <v>1594</v>
      </c>
      <c r="P451" s="10">
        <v>11365.22</v>
      </c>
      <c r="Q451" s="12">
        <f>IFERROR(salesdata[[#This Row],[S-P4]]/salesdata[[#This Row],[Q-P4]],0)</f>
        <v>7.13</v>
      </c>
      <c r="R451" s="3">
        <v>7389</v>
      </c>
      <c r="S451" s="10">
        <v>39320.51</v>
      </c>
      <c r="T451" s="1" t="str">
        <f>"Q"&amp;ROUNDUP(salesdata[[#This Row],[Month No.]]/3,0)</f>
        <v>Q3</v>
      </c>
      <c r="U451" s="1" t="str">
        <f>TEXT(salesdata[[#This Row],[Date]],"dddd")</f>
        <v>Saturday</v>
      </c>
      <c r="V451" s="12">
        <f>IFERROR(salesdata[[#This Row],[Total Revenue]]/salesdata[[#This Row],[Total Units Sold]],0)</f>
        <v>5.3214927595073762</v>
      </c>
      <c r="W451" s="1" t="str">
        <f>INDEX({"Product1","Product2","Product3","Product4"},MATCH(MAX(salesdata[[#This Row],[S-P1]],salesdata[[#This Row],[S-P2]],salesdata[[#This Row],[S-P3]],salesdata[[#This Row],[S-P4]]),CHOOSE({1,2,3,4},salesdata[[#This Row],[S-P1]],salesdata[[#This Row],[S-P2]],salesdata[[#This Row],[S-P3]],salesdata[[#This Row],[S-P4]]),0))</f>
        <v>Product2</v>
      </c>
      <c r="X451" s="1" t="str">
        <f>IF(salesdata[[#This Row],[Total Revenue]]&gt;=70000,"High",IF(salesdata[[#This Row],[Total Revenue]]&gt;=40000,"Medium","Low"))</f>
        <v>Low</v>
      </c>
      <c r="Y451" s="1" t="str">
        <f>IFERROR(IF(SUMIF(salesdata[Year],salesdata[[#This Row],[Year]],salesdata[Total Revenue])&gt;SUMIF(salesdata[Year],salesdata[[#This Row],[Year]]-1,salesdata[Total Revenue]),"Growth Year","Decline Year"),"")</f>
        <v>Growth Year</v>
      </c>
    </row>
    <row r="452" spans="1:25" x14ac:dyDescent="0.3">
      <c r="A452" s="1">
        <v>451</v>
      </c>
      <c r="B452" s="2">
        <v>40769</v>
      </c>
      <c r="C452" s="1">
        <v>2011</v>
      </c>
      <c r="D452" s="1" t="s">
        <v>21</v>
      </c>
      <c r="E452" s="1">
        <v>8</v>
      </c>
      <c r="F452" s="3">
        <v>3621</v>
      </c>
      <c r="G452" s="10">
        <v>11478.57</v>
      </c>
      <c r="H452" s="12">
        <f>IFERROR(salesdata[[#This Row],[S-P1]]/salesdata[[#This Row],[Q-P1]],0)</f>
        <v>3.17</v>
      </c>
      <c r="I452" s="3">
        <v>3869</v>
      </c>
      <c r="J452" s="10">
        <v>24529.46</v>
      </c>
      <c r="K452" s="12">
        <f>IFERROR(salesdata[[#This Row],[S-P2]]/salesdata[[#This Row],[Q-P2]],0)</f>
        <v>6.34</v>
      </c>
      <c r="L452" s="3">
        <v>4746</v>
      </c>
      <c r="M452" s="10">
        <v>25723.32</v>
      </c>
      <c r="N452" s="12">
        <f>IFERROR(salesdata[[#This Row],[S-P3]]/salesdata[[#This Row],[Q-P3]],0)</f>
        <v>5.42</v>
      </c>
      <c r="O452" s="3">
        <v>799</v>
      </c>
      <c r="P452" s="10">
        <v>5696.87</v>
      </c>
      <c r="Q452" s="12">
        <f>IFERROR(salesdata[[#This Row],[S-P4]]/salesdata[[#This Row],[Q-P4]],0)</f>
        <v>7.13</v>
      </c>
      <c r="R452" s="3">
        <v>13035</v>
      </c>
      <c r="S452" s="10">
        <v>67428.22</v>
      </c>
      <c r="T452" s="1" t="str">
        <f>"Q"&amp;ROUNDUP(salesdata[[#This Row],[Month No.]]/3,0)</f>
        <v>Q3</v>
      </c>
      <c r="U452" s="1" t="str">
        <f>TEXT(salesdata[[#This Row],[Date]],"dddd")</f>
        <v>Sunday</v>
      </c>
      <c r="V452" s="12">
        <f>IFERROR(salesdata[[#This Row],[Total Revenue]]/salesdata[[#This Row],[Total Units Sold]],0)</f>
        <v>5.1728592251630223</v>
      </c>
      <c r="W452" s="1" t="str">
        <f>INDEX({"Product1","Product2","Product3","Product4"},MATCH(MAX(salesdata[[#This Row],[S-P1]],salesdata[[#This Row],[S-P2]],salesdata[[#This Row],[S-P3]],salesdata[[#This Row],[S-P4]]),CHOOSE({1,2,3,4},salesdata[[#This Row],[S-P1]],salesdata[[#This Row],[S-P2]],salesdata[[#This Row],[S-P3]],salesdata[[#This Row],[S-P4]]),0))</f>
        <v>Product3</v>
      </c>
      <c r="X452" s="1" t="str">
        <f>IF(salesdata[[#This Row],[Total Revenue]]&gt;=70000,"High",IF(salesdata[[#This Row],[Total Revenue]]&gt;=40000,"Medium","Low"))</f>
        <v>Medium</v>
      </c>
      <c r="Y452" s="1" t="str">
        <f>IFERROR(IF(SUMIF(salesdata[Year],salesdata[[#This Row],[Year]],salesdata[Total Revenue])&gt;SUMIF(salesdata[Year],salesdata[[#This Row],[Year]]-1,salesdata[Total Revenue]),"Growth Year","Decline Year"),"")</f>
        <v>Growth Year</v>
      </c>
    </row>
    <row r="453" spans="1:25" x14ac:dyDescent="0.3">
      <c r="A453" s="1">
        <v>452</v>
      </c>
      <c r="B453" s="2">
        <v>40770</v>
      </c>
      <c r="C453" s="1">
        <v>2011</v>
      </c>
      <c r="D453" s="1" t="s">
        <v>21</v>
      </c>
      <c r="E453" s="1">
        <v>8</v>
      </c>
      <c r="F453" s="3">
        <v>6487</v>
      </c>
      <c r="G453" s="10">
        <v>20563.79</v>
      </c>
      <c r="H453" s="12">
        <f>IFERROR(salesdata[[#This Row],[S-P1]]/salesdata[[#This Row],[Q-P1]],0)</f>
        <v>3.17</v>
      </c>
      <c r="I453" s="3">
        <v>358</v>
      </c>
      <c r="J453" s="10">
        <v>2269.7199999999998</v>
      </c>
      <c r="K453" s="12">
        <f>IFERROR(salesdata[[#This Row],[S-P2]]/salesdata[[#This Row],[Q-P2]],0)</f>
        <v>6.34</v>
      </c>
      <c r="L453" s="3">
        <v>4249</v>
      </c>
      <c r="M453" s="10">
        <v>23029.58</v>
      </c>
      <c r="N453" s="12">
        <f>IFERROR(salesdata[[#This Row],[S-P3]]/salesdata[[#This Row],[Q-P3]],0)</f>
        <v>5.4200000000000008</v>
      </c>
      <c r="O453" s="3">
        <v>302</v>
      </c>
      <c r="P453" s="10">
        <v>2153.2600000000002</v>
      </c>
      <c r="Q453" s="12">
        <f>IFERROR(salesdata[[#This Row],[S-P4]]/salesdata[[#This Row],[Q-P4]],0)</f>
        <v>7.1300000000000008</v>
      </c>
      <c r="R453" s="3">
        <v>11396</v>
      </c>
      <c r="S453" s="10">
        <v>48016.35</v>
      </c>
      <c r="T453" s="1" t="str">
        <f>"Q"&amp;ROUNDUP(salesdata[[#This Row],[Month No.]]/3,0)</f>
        <v>Q3</v>
      </c>
      <c r="U453" s="1" t="str">
        <f>TEXT(salesdata[[#This Row],[Date]],"dddd")</f>
        <v>Monday</v>
      </c>
      <c r="V453" s="12">
        <f>IFERROR(salesdata[[#This Row],[Total Revenue]]/salesdata[[#This Row],[Total Units Sold]],0)</f>
        <v>4.2134389259389255</v>
      </c>
      <c r="W453" s="1" t="str">
        <f>INDEX({"Product1","Product2","Product3","Product4"},MATCH(MAX(salesdata[[#This Row],[S-P1]],salesdata[[#This Row],[S-P2]],salesdata[[#This Row],[S-P3]],salesdata[[#This Row],[S-P4]]),CHOOSE({1,2,3,4},salesdata[[#This Row],[S-P1]],salesdata[[#This Row],[S-P2]],salesdata[[#This Row],[S-P3]],salesdata[[#This Row],[S-P4]]),0))</f>
        <v>Product3</v>
      </c>
      <c r="X453" s="1" t="str">
        <f>IF(salesdata[[#This Row],[Total Revenue]]&gt;=70000,"High",IF(salesdata[[#This Row],[Total Revenue]]&gt;=40000,"Medium","Low"))</f>
        <v>Medium</v>
      </c>
      <c r="Y453" s="1" t="str">
        <f>IFERROR(IF(SUMIF(salesdata[Year],salesdata[[#This Row],[Year]],salesdata[Total Revenue])&gt;SUMIF(salesdata[Year],salesdata[[#This Row],[Year]]-1,salesdata[Total Revenue]),"Growth Year","Decline Year"),"")</f>
        <v>Growth Year</v>
      </c>
    </row>
    <row r="454" spans="1:25" x14ac:dyDescent="0.3">
      <c r="A454" s="1">
        <v>453</v>
      </c>
      <c r="B454" s="2">
        <v>40771</v>
      </c>
      <c r="C454" s="1">
        <v>2011</v>
      </c>
      <c r="D454" s="1" t="s">
        <v>21</v>
      </c>
      <c r="E454" s="1">
        <v>8</v>
      </c>
      <c r="F454" s="3">
        <v>569</v>
      </c>
      <c r="G454" s="10">
        <v>1803.73</v>
      </c>
      <c r="H454" s="12">
        <f>IFERROR(salesdata[[#This Row],[S-P1]]/salesdata[[#This Row],[Q-P1]],0)</f>
        <v>3.17</v>
      </c>
      <c r="I454" s="3">
        <v>1323</v>
      </c>
      <c r="J454" s="10">
        <v>8387.82</v>
      </c>
      <c r="K454" s="12">
        <f>IFERROR(salesdata[[#This Row],[S-P2]]/salesdata[[#This Row],[Q-P2]],0)</f>
        <v>6.34</v>
      </c>
      <c r="L454" s="3">
        <v>928</v>
      </c>
      <c r="M454" s="10">
        <v>5029.76</v>
      </c>
      <c r="N454" s="12">
        <f>IFERROR(salesdata[[#This Row],[S-P3]]/salesdata[[#This Row],[Q-P3]],0)</f>
        <v>5.42</v>
      </c>
      <c r="O454" s="3">
        <v>279</v>
      </c>
      <c r="P454" s="10">
        <v>1989.27</v>
      </c>
      <c r="Q454" s="12">
        <f>IFERROR(salesdata[[#This Row],[S-P4]]/salesdata[[#This Row],[Q-P4]],0)</f>
        <v>7.13</v>
      </c>
      <c r="R454" s="3">
        <v>3099</v>
      </c>
      <c r="S454" s="10">
        <v>17210.580000000002</v>
      </c>
      <c r="T454" s="1" t="str">
        <f>"Q"&amp;ROUNDUP(salesdata[[#This Row],[Month No.]]/3,0)</f>
        <v>Q3</v>
      </c>
      <c r="U454" s="1" t="str">
        <f>TEXT(salesdata[[#This Row],[Date]],"dddd")</f>
        <v>Tuesday</v>
      </c>
      <c r="V454" s="12">
        <f>IFERROR(salesdata[[#This Row],[Total Revenue]]/salesdata[[#This Row],[Total Units Sold]],0)</f>
        <v>5.5535914811229432</v>
      </c>
      <c r="W454" s="1" t="str">
        <f>INDEX({"Product1","Product2","Product3","Product4"},MATCH(MAX(salesdata[[#This Row],[S-P1]],salesdata[[#This Row],[S-P2]],salesdata[[#This Row],[S-P3]],salesdata[[#This Row],[S-P4]]),CHOOSE({1,2,3,4},salesdata[[#This Row],[S-P1]],salesdata[[#This Row],[S-P2]],salesdata[[#This Row],[S-P3]],salesdata[[#This Row],[S-P4]]),0))</f>
        <v>Product2</v>
      </c>
      <c r="X454" s="1" t="str">
        <f>IF(salesdata[[#This Row],[Total Revenue]]&gt;=70000,"High",IF(salesdata[[#This Row],[Total Revenue]]&gt;=40000,"Medium","Low"))</f>
        <v>Low</v>
      </c>
      <c r="Y454" s="1" t="str">
        <f>IFERROR(IF(SUMIF(salesdata[Year],salesdata[[#This Row],[Year]],salesdata[Total Revenue])&gt;SUMIF(salesdata[Year],salesdata[[#This Row],[Year]]-1,salesdata[Total Revenue]),"Growth Year","Decline Year"),"")</f>
        <v>Growth Year</v>
      </c>
    </row>
    <row r="455" spans="1:25" x14ac:dyDescent="0.3">
      <c r="A455" s="1">
        <v>454</v>
      </c>
      <c r="B455" s="2">
        <v>40772</v>
      </c>
      <c r="C455" s="1">
        <v>2011</v>
      </c>
      <c r="D455" s="1" t="s">
        <v>21</v>
      </c>
      <c r="E455" s="1">
        <v>8</v>
      </c>
      <c r="F455" s="3">
        <v>5181</v>
      </c>
      <c r="G455" s="10">
        <v>16423.77</v>
      </c>
      <c r="H455" s="12">
        <f>IFERROR(salesdata[[#This Row],[S-P1]]/salesdata[[#This Row],[Q-P1]],0)</f>
        <v>3.17</v>
      </c>
      <c r="I455" s="3">
        <v>3587</v>
      </c>
      <c r="J455" s="10">
        <v>22741.58</v>
      </c>
      <c r="K455" s="12">
        <f>IFERROR(salesdata[[#This Row],[S-P2]]/salesdata[[#This Row],[Q-P2]],0)</f>
        <v>6.3400000000000007</v>
      </c>
      <c r="L455" s="3">
        <v>1723</v>
      </c>
      <c r="M455" s="10">
        <v>9338.66</v>
      </c>
      <c r="N455" s="12">
        <f>IFERROR(salesdata[[#This Row],[S-P3]]/salesdata[[#This Row],[Q-P3]],0)</f>
        <v>5.42</v>
      </c>
      <c r="O455" s="3">
        <v>830</v>
      </c>
      <c r="P455" s="10">
        <v>5917.9</v>
      </c>
      <c r="Q455" s="12">
        <f>IFERROR(salesdata[[#This Row],[S-P4]]/salesdata[[#This Row],[Q-P4]],0)</f>
        <v>7.13</v>
      </c>
      <c r="R455" s="3">
        <v>11321</v>
      </c>
      <c r="S455" s="10">
        <v>54421.91</v>
      </c>
      <c r="T455" s="1" t="str">
        <f>"Q"&amp;ROUNDUP(salesdata[[#This Row],[Month No.]]/3,0)</f>
        <v>Q3</v>
      </c>
      <c r="U455" s="1" t="str">
        <f>TEXT(salesdata[[#This Row],[Date]],"dddd")</f>
        <v>Wednesday</v>
      </c>
      <c r="V455" s="12">
        <f>IFERROR(salesdata[[#This Row],[Total Revenue]]/salesdata[[#This Row],[Total Units Sold]],0)</f>
        <v>4.8071645614345027</v>
      </c>
      <c r="W455" s="1" t="str">
        <f>INDEX({"Product1","Product2","Product3","Product4"},MATCH(MAX(salesdata[[#This Row],[S-P1]],salesdata[[#This Row],[S-P2]],salesdata[[#This Row],[S-P3]],salesdata[[#This Row],[S-P4]]),CHOOSE({1,2,3,4},salesdata[[#This Row],[S-P1]],salesdata[[#This Row],[S-P2]],salesdata[[#This Row],[S-P3]],salesdata[[#This Row],[S-P4]]),0))</f>
        <v>Product2</v>
      </c>
      <c r="X455" s="1" t="str">
        <f>IF(salesdata[[#This Row],[Total Revenue]]&gt;=70000,"High",IF(salesdata[[#This Row],[Total Revenue]]&gt;=40000,"Medium","Low"))</f>
        <v>Medium</v>
      </c>
      <c r="Y455" s="1" t="str">
        <f>IFERROR(IF(SUMIF(salesdata[Year],salesdata[[#This Row],[Year]],salesdata[Total Revenue])&gt;SUMIF(salesdata[Year],salesdata[[#This Row],[Year]]-1,salesdata[Total Revenue]),"Growth Year","Decline Year"),"")</f>
        <v>Growth Year</v>
      </c>
    </row>
    <row r="456" spans="1:25" x14ac:dyDescent="0.3">
      <c r="A456" s="1">
        <v>455</v>
      </c>
      <c r="B456" s="2">
        <v>40773</v>
      </c>
      <c r="C456" s="1">
        <v>2011</v>
      </c>
      <c r="D456" s="1" t="s">
        <v>21</v>
      </c>
      <c r="E456" s="1">
        <v>8</v>
      </c>
      <c r="F456" s="3">
        <v>4625</v>
      </c>
      <c r="G456" s="10">
        <v>14661.25</v>
      </c>
      <c r="H456" s="12">
        <f>IFERROR(salesdata[[#This Row],[S-P1]]/salesdata[[#This Row],[Q-P1]],0)</f>
        <v>3.17</v>
      </c>
      <c r="I456" s="3">
        <v>2790</v>
      </c>
      <c r="J456" s="10">
        <v>17688.599999999999</v>
      </c>
      <c r="K456" s="12">
        <f>IFERROR(salesdata[[#This Row],[S-P2]]/salesdata[[#This Row],[Q-P2]],0)</f>
        <v>6.34</v>
      </c>
      <c r="L456" s="3">
        <v>2968</v>
      </c>
      <c r="M456" s="10">
        <v>16086.56</v>
      </c>
      <c r="N456" s="12">
        <f>IFERROR(salesdata[[#This Row],[S-P3]]/salesdata[[#This Row],[Q-P3]],0)</f>
        <v>5.42</v>
      </c>
      <c r="O456" s="3">
        <v>722</v>
      </c>
      <c r="P456" s="10">
        <v>5147.8599999999997</v>
      </c>
      <c r="Q456" s="12">
        <f>IFERROR(salesdata[[#This Row],[S-P4]]/salesdata[[#This Row],[Q-P4]],0)</f>
        <v>7.13</v>
      </c>
      <c r="R456" s="3">
        <v>11105</v>
      </c>
      <c r="S456" s="10">
        <v>53584.27</v>
      </c>
      <c r="T456" s="1" t="str">
        <f>"Q"&amp;ROUNDUP(salesdata[[#This Row],[Month No.]]/3,0)</f>
        <v>Q3</v>
      </c>
      <c r="U456" s="1" t="str">
        <f>TEXT(salesdata[[#This Row],[Date]],"dddd")</f>
        <v>Thursday</v>
      </c>
      <c r="V456" s="12">
        <f>IFERROR(salesdata[[#This Row],[Total Revenue]]/salesdata[[#This Row],[Total Units Sold]],0)</f>
        <v>4.8252381809995493</v>
      </c>
      <c r="W456" s="1" t="str">
        <f>INDEX({"Product1","Product2","Product3","Product4"},MATCH(MAX(salesdata[[#This Row],[S-P1]],salesdata[[#This Row],[S-P2]],salesdata[[#This Row],[S-P3]],salesdata[[#This Row],[S-P4]]),CHOOSE({1,2,3,4},salesdata[[#This Row],[S-P1]],salesdata[[#This Row],[S-P2]],salesdata[[#This Row],[S-P3]],salesdata[[#This Row],[S-P4]]),0))</f>
        <v>Product2</v>
      </c>
      <c r="X456" s="1" t="str">
        <f>IF(salesdata[[#This Row],[Total Revenue]]&gt;=70000,"High",IF(salesdata[[#This Row],[Total Revenue]]&gt;=40000,"Medium","Low"))</f>
        <v>Medium</v>
      </c>
      <c r="Y456" s="1" t="str">
        <f>IFERROR(IF(SUMIF(salesdata[Year],salesdata[[#This Row],[Year]],salesdata[Total Revenue])&gt;SUMIF(salesdata[Year],salesdata[[#This Row],[Year]]-1,salesdata[Total Revenue]),"Growth Year","Decline Year"),"")</f>
        <v>Growth Year</v>
      </c>
    </row>
    <row r="457" spans="1:25" x14ac:dyDescent="0.3">
      <c r="A457" s="1">
        <v>456</v>
      </c>
      <c r="B457" s="2">
        <v>40774</v>
      </c>
      <c r="C457" s="1">
        <v>2011</v>
      </c>
      <c r="D457" s="1" t="s">
        <v>21</v>
      </c>
      <c r="E457" s="1">
        <v>8</v>
      </c>
      <c r="F457" s="3">
        <v>3560</v>
      </c>
      <c r="G457" s="10">
        <v>11285.2</v>
      </c>
      <c r="H457" s="12">
        <f>IFERROR(salesdata[[#This Row],[S-P1]]/salesdata[[#This Row],[Q-P1]],0)</f>
        <v>3.1700000000000004</v>
      </c>
      <c r="I457" s="3">
        <v>3584</v>
      </c>
      <c r="J457" s="10">
        <v>22722.560000000001</v>
      </c>
      <c r="K457" s="12">
        <f>IFERROR(salesdata[[#This Row],[S-P2]]/salesdata[[#This Row],[Q-P2]],0)</f>
        <v>6.3400000000000007</v>
      </c>
      <c r="L457" s="3">
        <v>908</v>
      </c>
      <c r="M457" s="10">
        <v>4921.3599999999997</v>
      </c>
      <c r="N457" s="12">
        <f>IFERROR(salesdata[[#This Row],[S-P3]]/salesdata[[#This Row],[Q-P3]],0)</f>
        <v>5.42</v>
      </c>
      <c r="O457" s="3">
        <v>1278</v>
      </c>
      <c r="P457" s="10">
        <v>9112.14</v>
      </c>
      <c r="Q457" s="12">
        <f>IFERROR(salesdata[[#This Row],[S-P4]]/salesdata[[#This Row],[Q-P4]],0)</f>
        <v>7.13</v>
      </c>
      <c r="R457" s="3">
        <v>9330</v>
      </c>
      <c r="S457" s="10">
        <v>48041.26</v>
      </c>
      <c r="T457" s="1" t="str">
        <f>"Q"&amp;ROUNDUP(salesdata[[#This Row],[Month No.]]/3,0)</f>
        <v>Q3</v>
      </c>
      <c r="U457" s="1" t="str">
        <f>TEXT(salesdata[[#This Row],[Date]],"dddd")</f>
        <v>Friday</v>
      </c>
      <c r="V457" s="12">
        <f>IFERROR(salesdata[[#This Row],[Total Revenue]]/salesdata[[#This Row],[Total Units Sold]],0)</f>
        <v>5.1491168274383714</v>
      </c>
      <c r="W457" s="1" t="str">
        <f>INDEX({"Product1","Product2","Product3","Product4"},MATCH(MAX(salesdata[[#This Row],[S-P1]],salesdata[[#This Row],[S-P2]],salesdata[[#This Row],[S-P3]],salesdata[[#This Row],[S-P4]]),CHOOSE({1,2,3,4},salesdata[[#This Row],[S-P1]],salesdata[[#This Row],[S-P2]],salesdata[[#This Row],[S-P3]],salesdata[[#This Row],[S-P4]]),0))</f>
        <v>Product2</v>
      </c>
      <c r="X457" s="1" t="str">
        <f>IF(salesdata[[#This Row],[Total Revenue]]&gt;=70000,"High",IF(salesdata[[#This Row],[Total Revenue]]&gt;=40000,"Medium","Low"))</f>
        <v>Medium</v>
      </c>
      <c r="Y457" s="1" t="str">
        <f>IFERROR(IF(SUMIF(salesdata[Year],salesdata[[#This Row],[Year]],salesdata[Total Revenue])&gt;SUMIF(salesdata[Year],salesdata[[#This Row],[Year]]-1,salesdata[Total Revenue]),"Growth Year","Decline Year"),"")</f>
        <v>Growth Year</v>
      </c>
    </row>
    <row r="458" spans="1:25" x14ac:dyDescent="0.3">
      <c r="A458" s="1">
        <v>457</v>
      </c>
      <c r="B458" s="2">
        <v>40775</v>
      </c>
      <c r="C458" s="1">
        <v>2011</v>
      </c>
      <c r="D458" s="1" t="s">
        <v>21</v>
      </c>
      <c r="E458" s="1">
        <v>8</v>
      </c>
      <c r="F458" s="3">
        <v>1159</v>
      </c>
      <c r="G458" s="10">
        <v>3674.03</v>
      </c>
      <c r="H458" s="12">
        <f>IFERROR(salesdata[[#This Row],[S-P1]]/salesdata[[#This Row],[Q-P1]],0)</f>
        <v>3.1700000000000004</v>
      </c>
      <c r="I458" s="3">
        <v>308</v>
      </c>
      <c r="J458" s="10">
        <v>1952.72</v>
      </c>
      <c r="K458" s="12">
        <f>IFERROR(salesdata[[#This Row],[S-P2]]/salesdata[[#This Row],[Q-P2]],0)</f>
        <v>6.34</v>
      </c>
      <c r="L458" s="3">
        <v>3551</v>
      </c>
      <c r="M458" s="10">
        <v>19246.419999999998</v>
      </c>
      <c r="N458" s="12">
        <f>IFERROR(salesdata[[#This Row],[S-P3]]/salesdata[[#This Row],[Q-P3]],0)</f>
        <v>5.42</v>
      </c>
      <c r="O458" s="3">
        <v>376</v>
      </c>
      <c r="P458" s="10">
        <v>2680.88</v>
      </c>
      <c r="Q458" s="12">
        <f>IFERROR(salesdata[[#This Row],[S-P4]]/salesdata[[#This Row],[Q-P4]],0)</f>
        <v>7.13</v>
      </c>
      <c r="R458" s="3">
        <v>5394</v>
      </c>
      <c r="S458" s="10">
        <v>27554.05</v>
      </c>
      <c r="T458" s="1" t="str">
        <f>"Q"&amp;ROUNDUP(salesdata[[#This Row],[Month No.]]/3,0)</f>
        <v>Q3</v>
      </c>
      <c r="U458" s="1" t="str">
        <f>TEXT(salesdata[[#This Row],[Date]],"dddd")</f>
        <v>Saturday</v>
      </c>
      <c r="V458" s="12">
        <f>IFERROR(salesdata[[#This Row],[Total Revenue]]/salesdata[[#This Row],[Total Units Sold]],0)</f>
        <v>5.1082777159807193</v>
      </c>
      <c r="W458" s="1" t="str">
        <f>INDEX({"Product1","Product2","Product3","Product4"},MATCH(MAX(salesdata[[#This Row],[S-P1]],salesdata[[#This Row],[S-P2]],salesdata[[#This Row],[S-P3]],salesdata[[#This Row],[S-P4]]),CHOOSE({1,2,3,4},salesdata[[#This Row],[S-P1]],salesdata[[#This Row],[S-P2]],salesdata[[#This Row],[S-P3]],salesdata[[#This Row],[S-P4]]),0))</f>
        <v>Product3</v>
      </c>
      <c r="X458" s="1" t="str">
        <f>IF(salesdata[[#This Row],[Total Revenue]]&gt;=70000,"High",IF(salesdata[[#This Row],[Total Revenue]]&gt;=40000,"Medium","Low"))</f>
        <v>Low</v>
      </c>
      <c r="Y458" s="1" t="str">
        <f>IFERROR(IF(SUMIF(salesdata[Year],salesdata[[#This Row],[Year]],salesdata[Total Revenue])&gt;SUMIF(salesdata[Year],salesdata[[#This Row],[Year]]-1,salesdata[Total Revenue]),"Growth Year","Decline Year"),"")</f>
        <v>Growth Year</v>
      </c>
    </row>
    <row r="459" spans="1:25" x14ac:dyDescent="0.3">
      <c r="A459" s="1">
        <v>458</v>
      </c>
      <c r="B459" s="2">
        <v>40776</v>
      </c>
      <c r="C459" s="1">
        <v>2011</v>
      </c>
      <c r="D459" s="1" t="s">
        <v>21</v>
      </c>
      <c r="E459" s="1">
        <v>8</v>
      </c>
      <c r="F459" s="3">
        <v>6072</v>
      </c>
      <c r="G459" s="10">
        <v>19248.240000000002</v>
      </c>
      <c r="H459" s="12">
        <f>IFERROR(salesdata[[#This Row],[S-P1]]/salesdata[[#This Row],[Q-P1]],0)</f>
        <v>3.1700000000000004</v>
      </c>
      <c r="I459" s="3">
        <v>3939</v>
      </c>
      <c r="J459" s="10">
        <v>24973.26</v>
      </c>
      <c r="K459" s="12">
        <f>IFERROR(salesdata[[#This Row],[S-P2]]/salesdata[[#This Row],[Q-P2]],0)</f>
        <v>6.34</v>
      </c>
      <c r="L459" s="3">
        <v>798</v>
      </c>
      <c r="M459" s="10">
        <v>4325.16</v>
      </c>
      <c r="N459" s="12">
        <f>IFERROR(salesdata[[#This Row],[S-P3]]/salesdata[[#This Row],[Q-P3]],0)</f>
        <v>5.42</v>
      </c>
      <c r="O459" s="3">
        <v>608</v>
      </c>
      <c r="P459" s="10">
        <v>4335.04</v>
      </c>
      <c r="Q459" s="12">
        <f>IFERROR(salesdata[[#This Row],[S-P4]]/salesdata[[#This Row],[Q-P4]],0)</f>
        <v>7.13</v>
      </c>
      <c r="R459" s="3">
        <v>11417</v>
      </c>
      <c r="S459" s="10">
        <v>52881.7</v>
      </c>
      <c r="T459" s="1" t="str">
        <f>"Q"&amp;ROUNDUP(salesdata[[#This Row],[Month No.]]/3,0)</f>
        <v>Q3</v>
      </c>
      <c r="U459" s="1" t="str">
        <f>TEXT(salesdata[[#This Row],[Date]],"dddd")</f>
        <v>Sunday</v>
      </c>
      <c r="V459" s="12">
        <f>IFERROR(salesdata[[#This Row],[Total Revenue]]/salesdata[[#This Row],[Total Units Sold]],0)</f>
        <v>4.6318384864675481</v>
      </c>
      <c r="W459" s="1" t="str">
        <f>INDEX({"Product1","Product2","Product3","Product4"},MATCH(MAX(salesdata[[#This Row],[S-P1]],salesdata[[#This Row],[S-P2]],salesdata[[#This Row],[S-P3]],salesdata[[#This Row],[S-P4]]),CHOOSE({1,2,3,4},salesdata[[#This Row],[S-P1]],salesdata[[#This Row],[S-P2]],salesdata[[#This Row],[S-P3]],salesdata[[#This Row],[S-P4]]),0))</f>
        <v>Product2</v>
      </c>
      <c r="X459" s="1" t="str">
        <f>IF(salesdata[[#This Row],[Total Revenue]]&gt;=70000,"High",IF(salesdata[[#This Row],[Total Revenue]]&gt;=40000,"Medium","Low"))</f>
        <v>Medium</v>
      </c>
      <c r="Y459" s="1" t="str">
        <f>IFERROR(IF(SUMIF(salesdata[Year],salesdata[[#This Row],[Year]],salesdata[Total Revenue])&gt;SUMIF(salesdata[Year],salesdata[[#This Row],[Year]]-1,salesdata[Total Revenue]),"Growth Year","Decline Year"),"")</f>
        <v>Growth Year</v>
      </c>
    </row>
    <row r="460" spans="1:25" x14ac:dyDescent="0.3">
      <c r="A460" s="1">
        <v>459</v>
      </c>
      <c r="B460" s="2">
        <v>40777</v>
      </c>
      <c r="C460" s="1">
        <v>2011</v>
      </c>
      <c r="D460" s="1" t="s">
        <v>21</v>
      </c>
      <c r="E460" s="1">
        <v>8</v>
      </c>
      <c r="F460" s="3">
        <v>4345</v>
      </c>
      <c r="G460" s="10">
        <v>13773.65</v>
      </c>
      <c r="H460" s="12">
        <f>IFERROR(salesdata[[#This Row],[S-P1]]/salesdata[[#This Row],[Q-P1]],0)</f>
        <v>3.17</v>
      </c>
      <c r="I460" s="3">
        <v>1739</v>
      </c>
      <c r="J460" s="10">
        <v>11025.26</v>
      </c>
      <c r="K460" s="12">
        <f>IFERROR(salesdata[[#This Row],[S-P2]]/salesdata[[#This Row],[Q-P2]],0)</f>
        <v>6.34</v>
      </c>
      <c r="L460" s="3">
        <v>4614</v>
      </c>
      <c r="M460" s="10">
        <v>25007.88</v>
      </c>
      <c r="N460" s="12">
        <f>IFERROR(salesdata[[#This Row],[S-P3]]/salesdata[[#This Row],[Q-P3]],0)</f>
        <v>5.42</v>
      </c>
      <c r="O460" s="3">
        <v>356</v>
      </c>
      <c r="P460" s="10">
        <v>2538.2800000000002</v>
      </c>
      <c r="Q460" s="12">
        <f>IFERROR(salesdata[[#This Row],[S-P4]]/salesdata[[#This Row],[Q-P4]],0)</f>
        <v>7.1300000000000008</v>
      </c>
      <c r="R460" s="3">
        <v>11054</v>
      </c>
      <c r="S460" s="10">
        <v>52345.07</v>
      </c>
      <c r="T460" s="1" t="str">
        <f>"Q"&amp;ROUNDUP(salesdata[[#This Row],[Month No.]]/3,0)</f>
        <v>Q3</v>
      </c>
      <c r="U460" s="1" t="str">
        <f>TEXT(salesdata[[#This Row],[Date]],"dddd")</f>
        <v>Monday</v>
      </c>
      <c r="V460" s="12">
        <f>IFERROR(salesdata[[#This Row],[Total Revenue]]/salesdata[[#This Row],[Total Units Sold]],0)</f>
        <v>4.7353962366564142</v>
      </c>
      <c r="W460" s="1" t="str">
        <f>INDEX({"Product1","Product2","Product3","Product4"},MATCH(MAX(salesdata[[#This Row],[S-P1]],salesdata[[#This Row],[S-P2]],salesdata[[#This Row],[S-P3]],salesdata[[#This Row],[S-P4]]),CHOOSE({1,2,3,4},salesdata[[#This Row],[S-P1]],salesdata[[#This Row],[S-P2]],salesdata[[#This Row],[S-P3]],salesdata[[#This Row],[S-P4]]),0))</f>
        <v>Product3</v>
      </c>
      <c r="X460" s="1" t="str">
        <f>IF(salesdata[[#This Row],[Total Revenue]]&gt;=70000,"High",IF(salesdata[[#This Row],[Total Revenue]]&gt;=40000,"Medium","Low"))</f>
        <v>Medium</v>
      </c>
      <c r="Y460" s="1" t="str">
        <f>IFERROR(IF(SUMIF(salesdata[Year],salesdata[[#This Row],[Year]],salesdata[Total Revenue])&gt;SUMIF(salesdata[Year],salesdata[[#This Row],[Year]]-1,salesdata[Total Revenue]),"Growth Year","Decline Year"),"")</f>
        <v>Growth Year</v>
      </c>
    </row>
    <row r="461" spans="1:25" x14ac:dyDescent="0.3">
      <c r="A461" s="1">
        <v>460</v>
      </c>
      <c r="B461" s="2">
        <v>40778</v>
      </c>
      <c r="C461" s="1">
        <v>2011</v>
      </c>
      <c r="D461" s="1" t="s">
        <v>21</v>
      </c>
      <c r="E461" s="1">
        <v>8</v>
      </c>
      <c r="F461" s="3">
        <v>4532</v>
      </c>
      <c r="G461" s="10">
        <v>14366.44</v>
      </c>
      <c r="H461" s="12">
        <f>IFERROR(salesdata[[#This Row],[S-P1]]/salesdata[[#This Row],[Q-P1]],0)</f>
        <v>3.17</v>
      </c>
      <c r="I461" s="3">
        <v>1526</v>
      </c>
      <c r="J461" s="10">
        <v>9674.84</v>
      </c>
      <c r="K461" s="12">
        <f>IFERROR(salesdata[[#This Row],[S-P2]]/salesdata[[#This Row],[Q-P2]],0)</f>
        <v>6.34</v>
      </c>
      <c r="L461" s="3">
        <v>3813</v>
      </c>
      <c r="M461" s="10">
        <v>20666.46</v>
      </c>
      <c r="N461" s="12">
        <f>IFERROR(salesdata[[#This Row],[S-P3]]/salesdata[[#This Row],[Q-P3]],0)</f>
        <v>5.42</v>
      </c>
      <c r="O461" s="3">
        <v>934</v>
      </c>
      <c r="P461" s="10">
        <v>6659.42</v>
      </c>
      <c r="Q461" s="12">
        <f>IFERROR(salesdata[[#This Row],[S-P4]]/salesdata[[#This Row],[Q-P4]],0)</f>
        <v>7.13</v>
      </c>
      <c r="R461" s="3">
        <v>10805</v>
      </c>
      <c r="S461" s="10">
        <v>51367.16</v>
      </c>
      <c r="T461" s="1" t="str">
        <f>"Q"&amp;ROUNDUP(salesdata[[#This Row],[Month No.]]/3,0)</f>
        <v>Q3</v>
      </c>
      <c r="U461" s="1" t="str">
        <f>TEXT(salesdata[[#This Row],[Date]],"dddd")</f>
        <v>Tuesday</v>
      </c>
      <c r="V461" s="12">
        <f>IFERROR(salesdata[[#This Row],[Total Revenue]]/salesdata[[#This Row],[Total Units Sold]],0)</f>
        <v>4.7540175844516428</v>
      </c>
      <c r="W461" s="1" t="str">
        <f>INDEX({"Product1","Product2","Product3","Product4"},MATCH(MAX(salesdata[[#This Row],[S-P1]],salesdata[[#This Row],[S-P2]],salesdata[[#This Row],[S-P3]],salesdata[[#This Row],[S-P4]]),CHOOSE({1,2,3,4},salesdata[[#This Row],[S-P1]],salesdata[[#This Row],[S-P2]],salesdata[[#This Row],[S-P3]],salesdata[[#This Row],[S-P4]]),0))</f>
        <v>Product3</v>
      </c>
      <c r="X461" s="1" t="str">
        <f>IF(salesdata[[#This Row],[Total Revenue]]&gt;=70000,"High",IF(salesdata[[#This Row],[Total Revenue]]&gt;=40000,"Medium","Low"))</f>
        <v>Medium</v>
      </c>
      <c r="Y461" s="1" t="str">
        <f>IFERROR(IF(SUMIF(salesdata[Year],salesdata[[#This Row],[Year]],salesdata[Total Revenue])&gt;SUMIF(salesdata[Year],salesdata[[#This Row],[Year]]-1,salesdata[Total Revenue]),"Growth Year","Decline Year"),"")</f>
        <v>Growth Year</v>
      </c>
    </row>
    <row r="462" spans="1:25" x14ac:dyDescent="0.3">
      <c r="A462" s="1">
        <v>461</v>
      </c>
      <c r="B462" s="2">
        <v>40779</v>
      </c>
      <c r="C462" s="1">
        <v>2011</v>
      </c>
      <c r="D462" s="1" t="s">
        <v>21</v>
      </c>
      <c r="E462" s="1">
        <v>8</v>
      </c>
      <c r="F462" s="3">
        <v>781</v>
      </c>
      <c r="G462" s="10">
        <v>2475.77</v>
      </c>
      <c r="H462" s="12">
        <f>IFERROR(salesdata[[#This Row],[S-P1]]/salesdata[[#This Row],[Q-P1]],0)</f>
        <v>3.17</v>
      </c>
      <c r="I462" s="3">
        <v>2871</v>
      </c>
      <c r="J462" s="10">
        <v>18202.14</v>
      </c>
      <c r="K462" s="12">
        <f>IFERROR(salesdata[[#This Row],[S-P2]]/salesdata[[#This Row],[Q-P2]],0)</f>
        <v>6.34</v>
      </c>
      <c r="L462" s="3">
        <v>2509</v>
      </c>
      <c r="M462" s="10">
        <v>13598.78</v>
      </c>
      <c r="N462" s="12">
        <f>IFERROR(salesdata[[#This Row],[S-P3]]/salesdata[[#This Row],[Q-P3]],0)</f>
        <v>5.42</v>
      </c>
      <c r="O462" s="3">
        <v>252</v>
      </c>
      <c r="P462" s="10">
        <v>1796.76</v>
      </c>
      <c r="Q462" s="12">
        <f>IFERROR(salesdata[[#This Row],[S-P4]]/salesdata[[#This Row],[Q-P4]],0)</f>
        <v>7.13</v>
      </c>
      <c r="R462" s="3">
        <v>6413</v>
      </c>
      <c r="S462" s="10">
        <v>36073.449999999997</v>
      </c>
      <c r="T462" s="1" t="str">
        <f>"Q"&amp;ROUNDUP(salesdata[[#This Row],[Month No.]]/3,0)</f>
        <v>Q3</v>
      </c>
      <c r="U462" s="1" t="str">
        <f>TEXT(salesdata[[#This Row],[Date]],"dddd")</f>
        <v>Wednesday</v>
      </c>
      <c r="V462" s="12">
        <f>IFERROR(salesdata[[#This Row],[Total Revenue]]/salesdata[[#This Row],[Total Units Sold]],0)</f>
        <v>5.625050678309683</v>
      </c>
      <c r="W462" s="1" t="str">
        <f>INDEX({"Product1","Product2","Product3","Product4"},MATCH(MAX(salesdata[[#This Row],[S-P1]],salesdata[[#This Row],[S-P2]],salesdata[[#This Row],[S-P3]],salesdata[[#This Row],[S-P4]]),CHOOSE({1,2,3,4},salesdata[[#This Row],[S-P1]],salesdata[[#This Row],[S-P2]],salesdata[[#This Row],[S-P3]],salesdata[[#This Row],[S-P4]]),0))</f>
        <v>Product2</v>
      </c>
      <c r="X462" s="1" t="str">
        <f>IF(salesdata[[#This Row],[Total Revenue]]&gt;=70000,"High",IF(salesdata[[#This Row],[Total Revenue]]&gt;=40000,"Medium","Low"))</f>
        <v>Low</v>
      </c>
      <c r="Y462" s="1" t="str">
        <f>IFERROR(IF(SUMIF(salesdata[Year],salesdata[[#This Row],[Year]],salesdata[Total Revenue])&gt;SUMIF(salesdata[Year],salesdata[[#This Row],[Year]]-1,salesdata[Total Revenue]),"Growth Year","Decline Year"),"")</f>
        <v>Growth Year</v>
      </c>
    </row>
    <row r="463" spans="1:25" x14ac:dyDescent="0.3">
      <c r="A463" s="1">
        <v>462</v>
      </c>
      <c r="B463" s="2">
        <v>40780</v>
      </c>
      <c r="C463" s="1">
        <v>2011</v>
      </c>
      <c r="D463" s="1" t="s">
        <v>21</v>
      </c>
      <c r="E463" s="1">
        <v>8</v>
      </c>
      <c r="F463" s="3">
        <v>1763</v>
      </c>
      <c r="G463" s="10">
        <v>5588.71</v>
      </c>
      <c r="H463" s="12">
        <f>IFERROR(salesdata[[#This Row],[S-P1]]/salesdata[[#This Row],[Q-P1]],0)</f>
        <v>3.17</v>
      </c>
      <c r="I463" s="3">
        <v>3022</v>
      </c>
      <c r="J463" s="10">
        <v>19159.48</v>
      </c>
      <c r="K463" s="12">
        <f>IFERROR(salesdata[[#This Row],[S-P2]]/salesdata[[#This Row],[Q-P2]],0)</f>
        <v>6.34</v>
      </c>
      <c r="L463" s="3">
        <v>2505</v>
      </c>
      <c r="M463" s="10">
        <v>13577.1</v>
      </c>
      <c r="N463" s="12">
        <f>IFERROR(salesdata[[#This Row],[S-P3]]/salesdata[[#This Row],[Q-P3]],0)</f>
        <v>5.42</v>
      </c>
      <c r="O463" s="3">
        <v>1764</v>
      </c>
      <c r="P463" s="10">
        <v>12577.32</v>
      </c>
      <c r="Q463" s="12">
        <f>IFERROR(salesdata[[#This Row],[S-P4]]/salesdata[[#This Row],[Q-P4]],0)</f>
        <v>7.13</v>
      </c>
      <c r="R463" s="3">
        <v>9054</v>
      </c>
      <c r="S463" s="10">
        <v>50902.61</v>
      </c>
      <c r="T463" s="1" t="str">
        <f>"Q"&amp;ROUNDUP(salesdata[[#This Row],[Month No.]]/3,0)</f>
        <v>Q3</v>
      </c>
      <c r="U463" s="1" t="str">
        <f>TEXT(salesdata[[#This Row],[Date]],"dddd")</f>
        <v>Thursday</v>
      </c>
      <c r="V463" s="12">
        <f>IFERROR(salesdata[[#This Row],[Total Revenue]]/salesdata[[#This Row],[Total Units Sold]],0)</f>
        <v>5.6221128782858409</v>
      </c>
      <c r="W463" s="1" t="str">
        <f>INDEX({"Product1","Product2","Product3","Product4"},MATCH(MAX(salesdata[[#This Row],[S-P1]],salesdata[[#This Row],[S-P2]],salesdata[[#This Row],[S-P3]],salesdata[[#This Row],[S-P4]]),CHOOSE({1,2,3,4},salesdata[[#This Row],[S-P1]],salesdata[[#This Row],[S-P2]],salesdata[[#This Row],[S-P3]],salesdata[[#This Row],[S-P4]]),0))</f>
        <v>Product2</v>
      </c>
      <c r="X463" s="1" t="str">
        <f>IF(salesdata[[#This Row],[Total Revenue]]&gt;=70000,"High",IF(salesdata[[#This Row],[Total Revenue]]&gt;=40000,"Medium","Low"))</f>
        <v>Medium</v>
      </c>
      <c r="Y463" s="1" t="str">
        <f>IFERROR(IF(SUMIF(salesdata[Year],salesdata[[#This Row],[Year]],salesdata[Total Revenue])&gt;SUMIF(salesdata[Year],salesdata[[#This Row],[Year]]-1,salesdata[Total Revenue]),"Growth Year","Decline Year"),"")</f>
        <v>Growth Year</v>
      </c>
    </row>
    <row r="464" spans="1:25" x14ac:dyDescent="0.3">
      <c r="A464" s="1">
        <v>463</v>
      </c>
      <c r="B464" s="2">
        <v>40781</v>
      </c>
      <c r="C464" s="1">
        <v>2011</v>
      </c>
      <c r="D464" s="1" t="s">
        <v>21</v>
      </c>
      <c r="E464" s="1">
        <v>8</v>
      </c>
      <c r="F464" s="3">
        <v>4914</v>
      </c>
      <c r="G464" s="10">
        <v>15577.38</v>
      </c>
      <c r="H464" s="12">
        <f>IFERROR(salesdata[[#This Row],[S-P1]]/salesdata[[#This Row],[Q-P1]],0)</f>
        <v>3.17</v>
      </c>
      <c r="I464" s="3">
        <v>1502</v>
      </c>
      <c r="J464" s="10">
        <v>9522.68</v>
      </c>
      <c r="K464" s="12">
        <f>IFERROR(salesdata[[#This Row],[S-P2]]/salesdata[[#This Row],[Q-P2]],0)</f>
        <v>6.34</v>
      </c>
      <c r="L464" s="3">
        <v>5703</v>
      </c>
      <c r="M464" s="10">
        <v>30910.26</v>
      </c>
      <c r="N464" s="12">
        <f>IFERROR(salesdata[[#This Row],[S-P3]]/salesdata[[#This Row],[Q-P3]],0)</f>
        <v>5.42</v>
      </c>
      <c r="O464" s="3">
        <v>1029</v>
      </c>
      <c r="P464" s="10">
        <v>7336.77</v>
      </c>
      <c r="Q464" s="12">
        <f>IFERROR(salesdata[[#This Row],[S-P4]]/salesdata[[#This Row],[Q-P4]],0)</f>
        <v>7.1300000000000008</v>
      </c>
      <c r="R464" s="3">
        <v>13148</v>
      </c>
      <c r="S464" s="10">
        <v>63347.09</v>
      </c>
      <c r="T464" s="1" t="str">
        <f>"Q"&amp;ROUNDUP(salesdata[[#This Row],[Month No.]]/3,0)</f>
        <v>Q3</v>
      </c>
      <c r="U464" s="1" t="str">
        <f>TEXT(salesdata[[#This Row],[Date]],"dddd")</f>
        <v>Friday</v>
      </c>
      <c r="V464" s="12">
        <f>IFERROR(salesdata[[#This Row],[Total Revenue]]/salesdata[[#This Row],[Total Units Sold]],0)</f>
        <v>4.8180019774870697</v>
      </c>
      <c r="W464" s="1" t="str">
        <f>INDEX({"Product1","Product2","Product3","Product4"},MATCH(MAX(salesdata[[#This Row],[S-P1]],salesdata[[#This Row],[S-P2]],salesdata[[#This Row],[S-P3]],salesdata[[#This Row],[S-P4]]),CHOOSE({1,2,3,4},salesdata[[#This Row],[S-P1]],salesdata[[#This Row],[S-P2]],salesdata[[#This Row],[S-P3]],salesdata[[#This Row],[S-P4]]),0))</f>
        <v>Product3</v>
      </c>
      <c r="X464" s="1" t="str">
        <f>IF(salesdata[[#This Row],[Total Revenue]]&gt;=70000,"High",IF(salesdata[[#This Row],[Total Revenue]]&gt;=40000,"Medium","Low"))</f>
        <v>Medium</v>
      </c>
      <c r="Y464" s="1" t="str">
        <f>IFERROR(IF(SUMIF(salesdata[Year],salesdata[[#This Row],[Year]],salesdata[Total Revenue])&gt;SUMIF(salesdata[Year],salesdata[[#This Row],[Year]]-1,salesdata[Total Revenue]),"Growth Year","Decline Year"),"")</f>
        <v>Growth Year</v>
      </c>
    </row>
    <row r="465" spans="1:25" x14ac:dyDescent="0.3">
      <c r="A465" s="1">
        <v>464</v>
      </c>
      <c r="B465" s="2">
        <v>40782</v>
      </c>
      <c r="C465" s="1">
        <v>2011</v>
      </c>
      <c r="D465" s="1" t="s">
        <v>21</v>
      </c>
      <c r="E465" s="1">
        <v>8</v>
      </c>
      <c r="F465" s="3">
        <v>3758</v>
      </c>
      <c r="G465" s="10">
        <v>11912.86</v>
      </c>
      <c r="H465" s="12">
        <f>IFERROR(salesdata[[#This Row],[S-P1]]/salesdata[[#This Row],[Q-P1]],0)</f>
        <v>3.1700000000000004</v>
      </c>
      <c r="I465" s="3">
        <v>2253</v>
      </c>
      <c r="J465" s="10">
        <v>14284.02</v>
      </c>
      <c r="K465" s="12">
        <f>IFERROR(salesdata[[#This Row],[S-P2]]/salesdata[[#This Row],[Q-P2]],0)</f>
        <v>6.34</v>
      </c>
      <c r="L465" s="3">
        <v>2487</v>
      </c>
      <c r="M465" s="10">
        <v>13479.54</v>
      </c>
      <c r="N465" s="12">
        <f>IFERROR(salesdata[[#This Row],[S-P3]]/salesdata[[#This Row],[Q-P3]],0)</f>
        <v>5.42</v>
      </c>
      <c r="O465" s="3">
        <v>1905</v>
      </c>
      <c r="P465" s="10">
        <v>13582.65</v>
      </c>
      <c r="Q465" s="12">
        <f>IFERROR(salesdata[[#This Row],[S-P4]]/salesdata[[#This Row],[Q-P4]],0)</f>
        <v>7.13</v>
      </c>
      <c r="R465" s="3">
        <v>10403</v>
      </c>
      <c r="S465" s="10">
        <v>53259.07</v>
      </c>
      <c r="T465" s="1" t="str">
        <f>"Q"&amp;ROUNDUP(salesdata[[#This Row],[Month No.]]/3,0)</f>
        <v>Q3</v>
      </c>
      <c r="U465" s="1" t="str">
        <f>TEXT(salesdata[[#This Row],[Date]],"dddd")</f>
        <v>Saturday</v>
      </c>
      <c r="V465" s="12">
        <f>IFERROR(salesdata[[#This Row],[Total Revenue]]/salesdata[[#This Row],[Total Units Sold]],0)</f>
        <v>5.1195876189560705</v>
      </c>
      <c r="W465" s="1" t="str">
        <f>INDEX({"Product1","Product2","Product3","Product4"},MATCH(MAX(salesdata[[#This Row],[S-P1]],salesdata[[#This Row],[S-P2]],salesdata[[#This Row],[S-P3]],salesdata[[#This Row],[S-P4]]),CHOOSE({1,2,3,4},salesdata[[#This Row],[S-P1]],salesdata[[#This Row],[S-P2]],salesdata[[#This Row],[S-P3]],salesdata[[#This Row],[S-P4]]),0))</f>
        <v>Product2</v>
      </c>
      <c r="X465" s="1" t="str">
        <f>IF(salesdata[[#This Row],[Total Revenue]]&gt;=70000,"High",IF(salesdata[[#This Row],[Total Revenue]]&gt;=40000,"Medium","Low"))</f>
        <v>Medium</v>
      </c>
      <c r="Y465" s="1" t="str">
        <f>IFERROR(IF(SUMIF(salesdata[Year],salesdata[[#This Row],[Year]],salesdata[Total Revenue])&gt;SUMIF(salesdata[Year],salesdata[[#This Row],[Year]]-1,salesdata[Total Revenue]),"Growth Year","Decline Year"),"")</f>
        <v>Growth Year</v>
      </c>
    </row>
    <row r="466" spans="1:25" x14ac:dyDescent="0.3">
      <c r="A466" s="1">
        <v>465</v>
      </c>
      <c r="B466" s="2">
        <v>40783</v>
      </c>
      <c r="C466" s="1">
        <v>2011</v>
      </c>
      <c r="D466" s="1" t="s">
        <v>21</v>
      </c>
      <c r="E466" s="1">
        <v>8</v>
      </c>
      <c r="F466" s="3">
        <v>762</v>
      </c>
      <c r="G466" s="10">
        <v>2415.54</v>
      </c>
      <c r="H466" s="12">
        <f>IFERROR(salesdata[[#This Row],[S-P1]]/salesdata[[#This Row],[Q-P1]],0)</f>
        <v>3.17</v>
      </c>
      <c r="I466" s="3">
        <v>2386</v>
      </c>
      <c r="J466" s="10">
        <v>15127.24</v>
      </c>
      <c r="K466" s="12">
        <f>IFERROR(salesdata[[#This Row],[S-P2]]/salesdata[[#This Row],[Q-P2]],0)</f>
        <v>6.34</v>
      </c>
      <c r="L466" s="3">
        <v>2383</v>
      </c>
      <c r="M466" s="10">
        <v>12915.86</v>
      </c>
      <c r="N466" s="12">
        <f>IFERROR(salesdata[[#This Row],[S-P3]]/salesdata[[#This Row],[Q-P3]],0)</f>
        <v>5.42</v>
      </c>
      <c r="O466" s="3">
        <v>1619</v>
      </c>
      <c r="P466" s="10">
        <v>11543.47</v>
      </c>
      <c r="Q466" s="12">
        <f>IFERROR(salesdata[[#This Row],[S-P4]]/salesdata[[#This Row],[Q-P4]],0)</f>
        <v>7.13</v>
      </c>
      <c r="R466" s="3">
        <v>7150</v>
      </c>
      <c r="S466" s="10">
        <v>42002.11</v>
      </c>
      <c r="T466" s="1" t="str">
        <f>"Q"&amp;ROUNDUP(salesdata[[#This Row],[Month No.]]/3,0)</f>
        <v>Q3</v>
      </c>
      <c r="U466" s="1" t="str">
        <f>TEXT(salesdata[[#This Row],[Date]],"dddd")</f>
        <v>Sunday</v>
      </c>
      <c r="V466" s="12">
        <f>IFERROR(salesdata[[#This Row],[Total Revenue]]/salesdata[[#This Row],[Total Units Sold]],0)</f>
        <v>5.8744209790209787</v>
      </c>
      <c r="W466" s="1" t="str">
        <f>INDEX({"Product1","Product2","Product3","Product4"},MATCH(MAX(salesdata[[#This Row],[S-P1]],salesdata[[#This Row],[S-P2]],salesdata[[#This Row],[S-P3]],salesdata[[#This Row],[S-P4]]),CHOOSE({1,2,3,4},salesdata[[#This Row],[S-P1]],salesdata[[#This Row],[S-P2]],salesdata[[#This Row],[S-P3]],salesdata[[#This Row],[S-P4]]),0))</f>
        <v>Product2</v>
      </c>
      <c r="X466" s="1" t="str">
        <f>IF(salesdata[[#This Row],[Total Revenue]]&gt;=70000,"High",IF(salesdata[[#This Row],[Total Revenue]]&gt;=40000,"Medium","Low"))</f>
        <v>Medium</v>
      </c>
      <c r="Y466" s="1" t="str">
        <f>IFERROR(IF(SUMIF(salesdata[Year],salesdata[[#This Row],[Year]],salesdata[Total Revenue])&gt;SUMIF(salesdata[Year],salesdata[[#This Row],[Year]]-1,salesdata[Total Revenue]),"Growth Year","Decline Year"),"")</f>
        <v>Growth Year</v>
      </c>
    </row>
    <row r="467" spans="1:25" x14ac:dyDescent="0.3">
      <c r="A467" s="1">
        <v>466</v>
      </c>
      <c r="B467" s="2">
        <v>40784</v>
      </c>
      <c r="C467" s="1">
        <v>2011</v>
      </c>
      <c r="D467" s="1" t="s">
        <v>21</v>
      </c>
      <c r="E467" s="1">
        <v>8</v>
      </c>
      <c r="F467" s="3">
        <v>3288</v>
      </c>
      <c r="G467" s="10">
        <v>10422.959999999999</v>
      </c>
      <c r="H467" s="12">
        <f>IFERROR(salesdata[[#This Row],[S-P1]]/salesdata[[#This Row],[Q-P1]],0)</f>
        <v>3.17</v>
      </c>
      <c r="I467" s="3">
        <v>1660</v>
      </c>
      <c r="J467" s="10">
        <v>10524.4</v>
      </c>
      <c r="K467" s="12">
        <f>IFERROR(salesdata[[#This Row],[S-P2]]/salesdata[[#This Row],[Q-P2]],0)</f>
        <v>6.34</v>
      </c>
      <c r="L467" s="3">
        <v>2464</v>
      </c>
      <c r="M467" s="10">
        <v>13354.88</v>
      </c>
      <c r="N467" s="12">
        <f>IFERROR(salesdata[[#This Row],[S-P3]]/salesdata[[#This Row],[Q-P3]],0)</f>
        <v>5.42</v>
      </c>
      <c r="O467" s="3">
        <v>635</v>
      </c>
      <c r="P467" s="10">
        <v>4527.55</v>
      </c>
      <c r="Q467" s="12">
        <f>IFERROR(salesdata[[#This Row],[S-P4]]/salesdata[[#This Row],[Q-P4]],0)</f>
        <v>7.13</v>
      </c>
      <c r="R467" s="3">
        <v>8047</v>
      </c>
      <c r="S467" s="10">
        <v>38829.79</v>
      </c>
      <c r="T467" s="1" t="str">
        <f>"Q"&amp;ROUNDUP(salesdata[[#This Row],[Month No.]]/3,0)</f>
        <v>Q3</v>
      </c>
      <c r="U467" s="1" t="str">
        <f>TEXT(salesdata[[#This Row],[Date]],"dddd")</f>
        <v>Monday</v>
      </c>
      <c r="V467" s="12">
        <f>IFERROR(salesdata[[#This Row],[Total Revenue]]/salesdata[[#This Row],[Total Units Sold]],0)</f>
        <v>4.8253746737914751</v>
      </c>
      <c r="W467" s="1" t="str">
        <f>INDEX({"Product1","Product2","Product3","Product4"},MATCH(MAX(salesdata[[#This Row],[S-P1]],salesdata[[#This Row],[S-P2]],salesdata[[#This Row],[S-P3]],salesdata[[#This Row],[S-P4]]),CHOOSE({1,2,3,4},salesdata[[#This Row],[S-P1]],salesdata[[#This Row],[S-P2]],salesdata[[#This Row],[S-P3]],salesdata[[#This Row],[S-P4]]),0))</f>
        <v>Product3</v>
      </c>
      <c r="X467" s="1" t="str">
        <f>IF(salesdata[[#This Row],[Total Revenue]]&gt;=70000,"High",IF(salesdata[[#This Row],[Total Revenue]]&gt;=40000,"Medium","Low"))</f>
        <v>Low</v>
      </c>
      <c r="Y467" s="1" t="str">
        <f>IFERROR(IF(SUMIF(salesdata[Year],salesdata[[#This Row],[Year]],salesdata[Total Revenue])&gt;SUMIF(salesdata[Year],salesdata[[#This Row],[Year]]-1,salesdata[Total Revenue]),"Growth Year","Decline Year"),"")</f>
        <v>Growth Year</v>
      </c>
    </row>
    <row r="468" spans="1:25" x14ac:dyDescent="0.3">
      <c r="A468" s="1">
        <v>467</v>
      </c>
      <c r="B468" s="2">
        <v>40786</v>
      </c>
      <c r="C468" s="1">
        <v>2011</v>
      </c>
      <c r="D468" s="1" t="s">
        <v>21</v>
      </c>
      <c r="E468" s="1">
        <v>8</v>
      </c>
      <c r="F468" s="3">
        <v>4548</v>
      </c>
      <c r="G468" s="10">
        <v>14417.16</v>
      </c>
      <c r="H468" s="12">
        <f>IFERROR(salesdata[[#This Row],[S-P1]]/salesdata[[#This Row],[Q-P1]],0)</f>
        <v>3.17</v>
      </c>
      <c r="I468" s="3">
        <v>1484</v>
      </c>
      <c r="J468" s="10">
        <v>9408.56</v>
      </c>
      <c r="K468" s="12">
        <f>IFERROR(salesdata[[#This Row],[S-P2]]/salesdata[[#This Row],[Q-P2]],0)</f>
        <v>6.34</v>
      </c>
      <c r="L468" s="3">
        <v>1596</v>
      </c>
      <c r="M468" s="10">
        <v>8650.32</v>
      </c>
      <c r="N468" s="12">
        <f>IFERROR(salesdata[[#This Row],[S-P3]]/salesdata[[#This Row],[Q-P3]],0)</f>
        <v>5.42</v>
      </c>
      <c r="O468" s="3">
        <v>1974</v>
      </c>
      <c r="P468" s="10">
        <v>14074.62</v>
      </c>
      <c r="Q468" s="12">
        <f>IFERROR(salesdata[[#This Row],[S-P4]]/salesdata[[#This Row],[Q-P4]],0)</f>
        <v>7.1300000000000008</v>
      </c>
      <c r="R468" s="3">
        <v>9602</v>
      </c>
      <c r="S468" s="10">
        <v>46550.66</v>
      </c>
      <c r="T468" s="1" t="str">
        <f>"Q"&amp;ROUNDUP(salesdata[[#This Row],[Month No.]]/3,0)</f>
        <v>Q3</v>
      </c>
      <c r="U468" s="1" t="str">
        <f>TEXT(salesdata[[#This Row],[Date]],"dddd")</f>
        <v>Wednesday</v>
      </c>
      <c r="V468" s="12">
        <f>IFERROR(salesdata[[#This Row],[Total Revenue]]/salesdata[[#This Row],[Total Units Sold]],0)</f>
        <v>4.8480170797750475</v>
      </c>
      <c r="W468" s="1" t="str">
        <f>INDEX({"Product1","Product2","Product3","Product4"},MATCH(MAX(salesdata[[#This Row],[S-P1]],salesdata[[#This Row],[S-P2]],salesdata[[#This Row],[S-P3]],salesdata[[#This Row],[S-P4]]),CHOOSE({1,2,3,4},salesdata[[#This Row],[S-P1]],salesdata[[#This Row],[S-P2]],salesdata[[#This Row],[S-P3]],salesdata[[#This Row],[S-P4]]),0))</f>
        <v>Product1</v>
      </c>
      <c r="X468" s="1" t="str">
        <f>IF(salesdata[[#This Row],[Total Revenue]]&gt;=70000,"High",IF(salesdata[[#This Row],[Total Revenue]]&gt;=40000,"Medium","Low"))</f>
        <v>Medium</v>
      </c>
      <c r="Y468" s="1" t="str">
        <f>IFERROR(IF(SUMIF(salesdata[Year],salesdata[[#This Row],[Year]],salesdata[Total Revenue])&gt;SUMIF(salesdata[Year],salesdata[[#This Row],[Year]]-1,salesdata[Total Revenue]),"Growth Year","Decline Year"),"")</f>
        <v>Growth Year</v>
      </c>
    </row>
    <row r="469" spans="1:25" x14ac:dyDescent="0.3">
      <c r="A469" s="1">
        <v>468</v>
      </c>
      <c r="B469" s="2">
        <v>40787</v>
      </c>
      <c r="C469" s="1">
        <v>2011</v>
      </c>
      <c r="D469" s="1" t="s">
        <v>22</v>
      </c>
      <c r="E469" s="1">
        <v>9</v>
      </c>
      <c r="F469" s="3">
        <v>3894</v>
      </c>
      <c r="G469" s="10">
        <v>12343.98</v>
      </c>
      <c r="H469" s="12">
        <f>IFERROR(salesdata[[#This Row],[S-P1]]/salesdata[[#This Row],[Q-P1]],0)</f>
        <v>3.17</v>
      </c>
      <c r="I469" s="3">
        <v>1176</v>
      </c>
      <c r="J469" s="10">
        <v>7455.84</v>
      </c>
      <c r="K469" s="12">
        <f>IFERROR(salesdata[[#This Row],[S-P2]]/salesdata[[#This Row],[Q-P2]],0)</f>
        <v>6.34</v>
      </c>
      <c r="L469" s="3">
        <v>1942</v>
      </c>
      <c r="M469" s="10">
        <v>10525.64</v>
      </c>
      <c r="N469" s="12">
        <f>IFERROR(salesdata[[#This Row],[S-P3]]/salesdata[[#This Row],[Q-P3]],0)</f>
        <v>5.42</v>
      </c>
      <c r="O469" s="3">
        <v>999</v>
      </c>
      <c r="P469" s="10">
        <v>7122.87</v>
      </c>
      <c r="Q469" s="12">
        <f>IFERROR(salesdata[[#This Row],[S-P4]]/salesdata[[#This Row],[Q-P4]],0)</f>
        <v>7.13</v>
      </c>
      <c r="R469" s="3">
        <v>8011</v>
      </c>
      <c r="S469" s="10">
        <v>37448.33</v>
      </c>
      <c r="T469" s="1" t="str">
        <f>"Q"&amp;ROUNDUP(salesdata[[#This Row],[Month No.]]/3,0)</f>
        <v>Q3</v>
      </c>
      <c r="U469" s="1" t="str">
        <f>TEXT(salesdata[[#This Row],[Date]],"dddd")</f>
        <v>Thursday</v>
      </c>
      <c r="V469" s="12">
        <f>IFERROR(salesdata[[#This Row],[Total Revenue]]/salesdata[[#This Row],[Total Units Sold]],0)</f>
        <v>4.6746136562226939</v>
      </c>
      <c r="W469" s="1" t="str">
        <f>INDEX({"Product1","Product2","Product3","Product4"},MATCH(MAX(salesdata[[#This Row],[S-P1]],salesdata[[#This Row],[S-P2]],salesdata[[#This Row],[S-P3]],salesdata[[#This Row],[S-P4]]),CHOOSE({1,2,3,4},salesdata[[#This Row],[S-P1]],salesdata[[#This Row],[S-P2]],salesdata[[#This Row],[S-P3]],salesdata[[#This Row],[S-P4]]),0))</f>
        <v>Product1</v>
      </c>
      <c r="X469" s="1" t="str">
        <f>IF(salesdata[[#This Row],[Total Revenue]]&gt;=70000,"High",IF(salesdata[[#This Row],[Total Revenue]]&gt;=40000,"Medium","Low"))</f>
        <v>Low</v>
      </c>
      <c r="Y469" s="1" t="str">
        <f>IFERROR(IF(SUMIF(salesdata[Year],salesdata[[#This Row],[Year]],salesdata[Total Revenue])&gt;SUMIF(salesdata[Year],salesdata[[#This Row],[Year]]-1,salesdata[Total Revenue]),"Growth Year","Decline Year"),"")</f>
        <v>Growth Year</v>
      </c>
    </row>
    <row r="470" spans="1:25" x14ac:dyDescent="0.3">
      <c r="A470" s="1">
        <v>469</v>
      </c>
      <c r="B470" s="2">
        <v>40788</v>
      </c>
      <c r="C470" s="1">
        <v>2011</v>
      </c>
      <c r="D470" s="1" t="s">
        <v>22</v>
      </c>
      <c r="E470" s="1">
        <v>9</v>
      </c>
      <c r="F470" s="3">
        <v>2407</v>
      </c>
      <c r="G470" s="10">
        <v>7630.19</v>
      </c>
      <c r="H470" s="12">
        <f>IFERROR(salesdata[[#This Row],[S-P1]]/salesdata[[#This Row],[Q-P1]],0)</f>
        <v>3.17</v>
      </c>
      <c r="I470" s="3">
        <v>2033</v>
      </c>
      <c r="J470" s="10">
        <v>12889.22</v>
      </c>
      <c r="K470" s="12">
        <f>IFERROR(salesdata[[#This Row],[S-P2]]/salesdata[[#This Row],[Q-P2]],0)</f>
        <v>6.34</v>
      </c>
      <c r="L470" s="3">
        <v>3516</v>
      </c>
      <c r="M470" s="10">
        <v>19056.72</v>
      </c>
      <c r="N470" s="12">
        <f>IFERROR(salesdata[[#This Row],[S-P3]]/salesdata[[#This Row],[Q-P3]],0)</f>
        <v>5.42</v>
      </c>
      <c r="O470" s="3">
        <v>411</v>
      </c>
      <c r="P470" s="10">
        <v>2930.43</v>
      </c>
      <c r="Q470" s="12">
        <f>IFERROR(salesdata[[#This Row],[S-P4]]/salesdata[[#This Row],[Q-P4]],0)</f>
        <v>7.13</v>
      </c>
      <c r="R470" s="3">
        <v>8367</v>
      </c>
      <c r="S470" s="10">
        <v>42506.559999999998</v>
      </c>
      <c r="T470" s="1" t="str">
        <f>"Q"&amp;ROUNDUP(salesdata[[#This Row],[Month No.]]/3,0)</f>
        <v>Q3</v>
      </c>
      <c r="U470" s="1" t="str">
        <f>TEXT(salesdata[[#This Row],[Date]],"dddd")</f>
        <v>Friday</v>
      </c>
      <c r="V470" s="12">
        <f>IFERROR(salesdata[[#This Row],[Total Revenue]]/salesdata[[#This Row],[Total Units Sold]],0)</f>
        <v>5.0802629377315638</v>
      </c>
      <c r="W470" s="1" t="str">
        <f>INDEX({"Product1","Product2","Product3","Product4"},MATCH(MAX(salesdata[[#This Row],[S-P1]],salesdata[[#This Row],[S-P2]],salesdata[[#This Row],[S-P3]],salesdata[[#This Row],[S-P4]]),CHOOSE({1,2,3,4},salesdata[[#This Row],[S-P1]],salesdata[[#This Row],[S-P2]],salesdata[[#This Row],[S-P3]],salesdata[[#This Row],[S-P4]]),0))</f>
        <v>Product3</v>
      </c>
      <c r="X470" s="1" t="str">
        <f>IF(salesdata[[#This Row],[Total Revenue]]&gt;=70000,"High",IF(salesdata[[#This Row],[Total Revenue]]&gt;=40000,"Medium","Low"))</f>
        <v>Medium</v>
      </c>
      <c r="Y470" s="1" t="str">
        <f>IFERROR(IF(SUMIF(salesdata[Year],salesdata[[#This Row],[Year]],salesdata[Total Revenue])&gt;SUMIF(salesdata[Year],salesdata[[#This Row],[Year]]-1,salesdata[Total Revenue]),"Growth Year","Decline Year"),"")</f>
        <v>Growth Year</v>
      </c>
    </row>
    <row r="471" spans="1:25" x14ac:dyDescent="0.3">
      <c r="A471" s="1">
        <v>470</v>
      </c>
      <c r="B471" s="2">
        <v>40789</v>
      </c>
      <c r="C471" s="1">
        <v>2011</v>
      </c>
      <c r="D471" s="1" t="s">
        <v>22</v>
      </c>
      <c r="E471" s="1">
        <v>9</v>
      </c>
      <c r="F471" s="3">
        <v>7323</v>
      </c>
      <c r="G471" s="10">
        <v>23213.91</v>
      </c>
      <c r="H471" s="12">
        <f>IFERROR(salesdata[[#This Row],[S-P1]]/salesdata[[#This Row],[Q-P1]],0)</f>
        <v>3.17</v>
      </c>
      <c r="I471" s="3">
        <v>2031</v>
      </c>
      <c r="J471" s="10">
        <v>12876.54</v>
      </c>
      <c r="K471" s="12">
        <f>IFERROR(salesdata[[#This Row],[S-P2]]/salesdata[[#This Row],[Q-P2]],0)</f>
        <v>6.3400000000000007</v>
      </c>
      <c r="L471" s="3">
        <v>2960</v>
      </c>
      <c r="M471" s="10">
        <v>16043.2</v>
      </c>
      <c r="N471" s="12">
        <f>IFERROR(salesdata[[#This Row],[S-P3]]/salesdata[[#This Row],[Q-P3]],0)</f>
        <v>5.42</v>
      </c>
      <c r="O471" s="3">
        <v>1909</v>
      </c>
      <c r="P471" s="10">
        <v>13611.17</v>
      </c>
      <c r="Q471" s="12">
        <f>IFERROR(salesdata[[#This Row],[S-P4]]/salesdata[[#This Row],[Q-P4]],0)</f>
        <v>7.13</v>
      </c>
      <c r="R471" s="3">
        <v>14223</v>
      </c>
      <c r="S471" s="10">
        <v>65744.820000000007</v>
      </c>
      <c r="T471" s="1" t="str">
        <f>"Q"&amp;ROUNDUP(salesdata[[#This Row],[Month No.]]/3,0)</f>
        <v>Q3</v>
      </c>
      <c r="U471" s="1" t="str">
        <f>TEXT(salesdata[[#This Row],[Date]],"dddd")</f>
        <v>Saturday</v>
      </c>
      <c r="V471" s="12">
        <f>IFERROR(salesdata[[#This Row],[Total Revenue]]/salesdata[[#This Row],[Total Units Sold]],0)</f>
        <v>4.6224298671166428</v>
      </c>
      <c r="W471" s="1" t="str">
        <f>INDEX({"Product1","Product2","Product3","Product4"},MATCH(MAX(salesdata[[#This Row],[S-P1]],salesdata[[#This Row],[S-P2]],salesdata[[#This Row],[S-P3]],salesdata[[#This Row],[S-P4]]),CHOOSE({1,2,3,4},salesdata[[#This Row],[S-P1]],salesdata[[#This Row],[S-P2]],salesdata[[#This Row],[S-P3]],salesdata[[#This Row],[S-P4]]),0))</f>
        <v>Product1</v>
      </c>
      <c r="X471" s="1" t="str">
        <f>IF(salesdata[[#This Row],[Total Revenue]]&gt;=70000,"High",IF(salesdata[[#This Row],[Total Revenue]]&gt;=40000,"Medium","Low"))</f>
        <v>Medium</v>
      </c>
      <c r="Y471" s="1" t="str">
        <f>IFERROR(IF(SUMIF(salesdata[Year],salesdata[[#This Row],[Year]],salesdata[Total Revenue])&gt;SUMIF(salesdata[Year],salesdata[[#This Row],[Year]]-1,salesdata[Total Revenue]),"Growth Year","Decline Year"),"")</f>
        <v>Growth Year</v>
      </c>
    </row>
    <row r="472" spans="1:25" x14ac:dyDescent="0.3">
      <c r="A472" s="1">
        <v>471</v>
      </c>
      <c r="B472" s="2">
        <v>40790</v>
      </c>
      <c r="C472" s="1">
        <v>2011</v>
      </c>
      <c r="D472" s="1" t="s">
        <v>22</v>
      </c>
      <c r="E472" s="1">
        <v>9</v>
      </c>
      <c r="F472" s="3">
        <v>4013</v>
      </c>
      <c r="G472" s="10">
        <v>12721.21</v>
      </c>
      <c r="H472" s="12">
        <f>IFERROR(salesdata[[#This Row],[S-P1]]/salesdata[[#This Row],[Q-P1]],0)</f>
        <v>3.17</v>
      </c>
      <c r="I472" s="3">
        <v>1595</v>
      </c>
      <c r="J472" s="10">
        <v>10112.299999999999</v>
      </c>
      <c r="K472" s="12">
        <f>IFERROR(salesdata[[#This Row],[S-P2]]/salesdata[[#This Row],[Q-P2]],0)</f>
        <v>6.34</v>
      </c>
      <c r="L472" s="3">
        <v>4656</v>
      </c>
      <c r="M472" s="10">
        <v>25235.52</v>
      </c>
      <c r="N472" s="12">
        <f>IFERROR(salesdata[[#This Row],[S-P3]]/salesdata[[#This Row],[Q-P3]],0)</f>
        <v>5.42</v>
      </c>
      <c r="O472" s="3">
        <v>1245</v>
      </c>
      <c r="P472" s="10">
        <v>8876.85</v>
      </c>
      <c r="Q472" s="12">
        <f>IFERROR(salesdata[[#This Row],[S-P4]]/salesdata[[#This Row],[Q-P4]],0)</f>
        <v>7.13</v>
      </c>
      <c r="R472" s="3">
        <v>11509</v>
      </c>
      <c r="S472" s="10">
        <v>56945.88</v>
      </c>
      <c r="T472" s="1" t="str">
        <f>"Q"&amp;ROUNDUP(salesdata[[#This Row],[Month No.]]/3,0)</f>
        <v>Q3</v>
      </c>
      <c r="U472" s="1" t="str">
        <f>TEXT(salesdata[[#This Row],[Date]],"dddd")</f>
        <v>Sunday</v>
      </c>
      <c r="V472" s="12">
        <f>IFERROR(salesdata[[#This Row],[Total Revenue]]/salesdata[[#This Row],[Total Units Sold]],0)</f>
        <v>4.9479433486836388</v>
      </c>
      <c r="W472" s="1" t="str">
        <f>INDEX({"Product1","Product2","Product3","Product4"},MATCH(MAX(salesdata[[#This Row],[S-P1]],salesdata[[#This Row],[S-P2]],salesdata[[#This Row],[S-P3]],salesdata[[#This Row],[S-P4]]),CHOOSE({1,2,3,4},salesdata[[#This Row],[S-P1]],salesdata[[#This Row],[S-P2]],salesdata[[#This Row],[S-P3]],salesdata[[#This Row],[S-P4]]),0))</f>
        <v>Product3</v>
      </c>
      <c r="X472" s="1" t="str">
        <f>IF(salesdata[[#This Row],[Total Revenue]]&gt;=70000,"High",IF(salesdata[[#This Row],[Total Revenue]]&gt;=40000,"Medium","Low"))</f>
        <v>Medium</v>
      </c>
      <c r="Y472" s="1" t="str">
        <f>IFERROR(IF(SUMIF(salesdata[Year],salesdata[[#This Row],[Year]],salesdata[Total Revenue])&gt;SUMIF(salesdata[Year],salesdata[[#This Row],[Year]]-1,salesdata[Total Revenue]),"Growth Year","Decline Year"),"")</f>
        <v>Growth Year</v>
      </c>
    </row>
    <row r="473" spans="1:25" x14ac:dyDescent="0.3">
      <c r="A473" s="1">
        <v>472</v>
      </c>
      <c r="B473" s="2">
        <v>40791</v>
      </c>
      <c r="C473" s="1">
        <v>2011</v>
      </c>
      <c r="D473" s="1" t="s">
        <v>22</v>
      </c>
      <c r="E473" s="1">
        <v>9</v>
      </c>
      <c r="F473" s="3">
        <v>6646</v>
      </c>
      <c r="G473" s="10">
        <v>21067.82</v>
      </c>
      <c r="H473" s="12">
        <f>IFERROR(salesdata[[#This Row],[S-P1]]/salesdata[[#This Row],[Q-P1]],0)</f>
        <v>3.17</v>
      </c>
      <c r="I473" s="3">
        <v>2125</v>
      </c>
      <c r="J473" s="10">
        <v>13472.5</v>
      </c>
      <c r="K473" s="12">
        <f>IFERROR(salesdata[[#This Row],[S-P2]]/salesdata[[#This Row],[Q-P2]],0)</f>
        <v>6.34</v>
      </c>
      <c r="L473" s="3">
        <v>1835</v>
      </c>
      <c r="M473" s="10">
        <v>9945.7000000000007</v>
      </c>
      <c r="N473" s="12">
        <f>IFERROR(salesdata[[#This Row],[S-P3]]/salesdata[[#This Row],[Q-P3]],0)</f>
        <v>5.4200000000000008</v>
      </c>
      <c r="O473" s="3">
        <v>1588</v>
      </c>
      <c r="P473" s="10">
        <v>11322.44</v>
      </c>
      <c r="Q473" s="12">
        <f>IFERROR(salesdata[[#This Row],[S-P4]]/salesdata[[#This Row],[Q-P4]],0)</f>
        <v>7.13</v>
      </c>
      <c r="R473" s="3">
        <v>12194</v>
      </c>
      <c r="S473" s="10">
        <v>55808.46</v>
      </c>
      <c r="T473" s="1" t="str">
        <f>"Q"&amp;ROUNDUP(salesdata[[#This Row],[Month No.]]/3,0)</f>
        <v>Q3</v>
      </c>
      <c r="U473" s="1" t="str">
        <f>TEXT(salesdata[[#This Row],[Date]],"dddd")</f>
        <v>Monday</v>
      </c>
      <c r="V473" s="12">
        <f>IFERROR(salesdata[[#This Row],[Total Revenue]]/salesdata[[#This Row],[Total Units Sold]],0)</f>
        <v>4.5767147777595536</v>
      </c>
      <c r="W473" s="1" t="str">
        <f>INDEX({"Product1","Product2","Product3","Product4"},MATCH(MAX(salesdata[[#This Row],[S-P1]],salesdata[[#This Row],[S-P2]],salesdata[[#This Row],[S-P3]],salesdata[[#This Row],[S-P4]]),CHOOSE({1,2,3,4},salesdata[[#This Row],[S-P1]],salesdata[[#This Row],[S-P2]],salesdata[[#This Row],[S-P3]],salesdata[[#This Row],[S-P4]]),0))</f>
        <v>Product1</v>
      </c>
      <c r="X473" s="1" t="str">
        <f>IF(salesdata[[#This Row],[Total Revenue]]&gt;=70000,"High",IF(salesdata[[#This Row],[Total Revenue]]&gt;=40000,"Medium","Low"))</f>
        <v>Medium</v>
      </c>
      <c r="Y473" s="1" t="str">
        <f>IFERROR(IF(SUMIF(salesdata[Year],salesdata[[#This Row],[Year]],salesdata[Total Revenue])&gt;SUMIF(salesdata[Year],salesdata[[#This Row],[Year]]-1,salesdata[Total Revenue]),"Growth Year","Decline Year"),"")</f>
        <v>Growth Year</v>
      </c>
    </row>
    <row r="474" spans="1:25" x14ac:dyDescent="0.3">
      <c r="A474" s="1">
        <v>473</v>
      </c>
      <c r="B474" s="2">
        <v>40792</v>
      </c>
      <c r="C474" s="1">
        <v>2011</v>
      </c>
      <c r="D474" s="1" t="s">
        <v>22</v>
      </c>
      <c r="E474" s="1">
        <v>9</v>
      </c>
      <c r="F474" s="3">
        <v>4900</v>
      </c>
      <c r="G474" s="10">
        <v>15533</v>
      </c>
      <c r="H474" s="12">
        <f>IFERROR(salesdata[[#This Row],[S-P1]]/salesdata[[#This Row],[Q-P1]],0)</f>
        <v>3.17</v>
      </c>
      <c r="I474" s="3">
        <v>478</v>
      </c>
      <c r="J474" s="10">
        <v>3030.52</v>
      </c>
      <c r="K474" s="12">
        <f>IFERROR(salesdata[[#This Row],[S-P2]]/salesdata[[#This Row],[Q-P2]],0)</f>
        <v>6.34</v>
      </c>
      <c r="L474" s="3">
        <v>5455</v>
      </c>
      <c r="M474" s="10">
        <v>29566.1</v>
      </c>
      <c r="N474" s="12">
        <f>IFERROR(salesdata[[#This Row],[S-P3]]/salesdata[[#This Row],[Q-P3]],0)</f>
        <v>5.42</v>
      </c>
      <c r="O474" s="3">
        <v>812</v>
      </c>
      <c r="P474" s="10">
        <v>5789.56</v>
      </c>
      <c r="Q474" s="12">
        <f>IFERROR(salesdata[[#This Row],[S-P4]]/salesdata[[#This Row],[Q-P4]],0)</f>
        <v>7.1300000000000008</v>
      </c>
      <c r="R474" s="3">
        <v>11645</v>
      </c>
      <c r="S474" s="10">
        <v>53919.18</v>
      </c>
      <c r="T474" s="1" t="str">
        <f>"Q"&amp;ROUNDUP(salesdata[[#This Row],[Month No.]]/3,0)</f>
        <v>Q3</v>
      </c>
      <c r="U474" s="1" t="str">
        <f>TEXT(salesdata[[#This Row],[Date]],"dddd")</f>
        <v>Tuesday</v>
      </c>
      <c r="V474" s="12">
        <f>IFERROR(salesdata[[#This Row],[Total Revenue]]/salesdata[[#This Row],[Total Units Sold]],0)</f>
        <v>4.6302430227565479</v>
      </c>
      <c r="W474" s="1" t="str">
        <f>INDEX({"Product1","Product2","Product3","Product4"},MATCH(MAX(salesdata[[#This Row],[S-P1]],salesdata[[#This Row],[S-P2]],salesdata[[#This Row],[S-P3]],salesdata[[#This Row],[S-P4]]),CHOOSE({1,2,3,4},salesdata[[#This Row],[S-P1]],salesdata[[#This Row],[S-P2]],salesdata[[#This Row],[S-P3]],salesdata[[#This Row],[S-P4]]),0))</f>
        <v>Product3</v>
      </c>
      <c r="X474" s="1" t="str">
        <f>IF(salesdata[[#This Row],[Total Revenue]]&gt;=70000,"High",IF(salesdata[[#This Row],[Total Revenue]]&gt;=40000,"Medium","Low"))</f>
        <v>Medium</v>
      </c>
      <c r="Y474" s="1" t="str">
        <f>IFERROR(IF(SUMIF(salesdata[Year],salesdata[[#This Row],[Year]],salesdata[Total Revenue])&gt;SUMIF(salesdata[Year],salesdata[[#This Row],[Year]]-1,salesdata[Total Revenue]),"Growth Year","Decline Year"),"")</f>
        <v>Growth Year</v>
      </c>
    </row>
    <row r="475" spans="1:25" x14ac:dyDescent="0.3">
      <c r="A475" s="1">
        <v>474</v>
      </c>
      <c r="B475" s="2">
        <v>40793</v>
      </c>
      <c r="C475" s="1">
        <v>2011</v>
      </c>
      <c r="D475" s="1" t="s">
        <v>22</v>
      </c>
      <c r="E475" s="1">
        <v>9</v>
      </c>
      <c r="F475" s="3">
        <v>570</v>
      </c>
      <c r="G475" s="10">
        <v>1806.9</v>
      </c>
      <c r="H475" s="12">
        <f>IFERROR(salesdata[[#This Row],[S-P1]]/salesdata[[#This Row],[Q-P1]],0)</f>
        <v>3.1700000000000004</v>
      </c>
      <c r="I475" s="3">
        <v>2724</v>
      </c>
      <c r="J475" s="10">
        <v>17270.16</v>
      </c>
      <c r="K475" s="12">
        <f>IFERROR(salesdata[[#This Row],[S-P2]]/salesdata[[#This Row],[Q-P2]],0)</f>
        <v>6.34</v>
      </c>
      <c r="L475" s="3">
        <v>2303</v>
      </c>
      <c r="M475" s="10">
        <v>12482.26</v>
      </c>
      <c r="N475" s="12">
        <f>IFERROR(salesdata[[#This Row],[S-P3]]/salesdata[[#This Row],[Q-P3]],0)</f>
        <v>5.42</v>
      </c>
      <c r="O475" s="3">
        <v>1659</v>
      </c>
      <c r="P475" s="10">
        <v>11828.67</v>
      </c>
      <c r="Q475" s="12">
        <f>IFERROR(salesdata[[#This Row],[S-P4]]/salesdata[[#This Row],[Q-P4]],0)</f>
        <v>7.13</v>
      </c>
      <c r="R475" s="3">
        <v>7256</v>
      </c>
      <c r="S475" s="10">
        <v>43387.99</v>
      </c>
      <c r="T475" s="1" t="str">
        <f>"Q"&amp;ROUNDUP(salesdata[[#This Row],[Month No.]]/3,0)</f>
        <v>Q3</v>
      </c>
      <c r="U475" s="1" t="str">
        <f>TEXT(salesdata[[#This Row],[Date]],"dddd")</f>
        <v>Wednesday</v>
      </c>
      <c r="V475" s="12">
        <f>IFERROR(salesdata[[#This Row],[Total Revenue]]/salesdata[[#This Row],[Total Units Sold]],0)</f>
        <v>5.9796017089305398</v>
      </c>
      <c r="W475" s="1" t="str">
        <f>INDEX({"Product1","Product2","Product3","Product4"},MATCH(MAX(salesdata[[#This Row],[S-P1]],salesdata[[#This Row],[S-P2]],salesdata[[#This Row],[S-P3]],salesdata[[#This Row],[S-P4]]),CHOOSE({1,2,3,4},salesdata[[#This Row],[S-P1]],salesdata[[#This Row],[S-P2]],salesdata[[#This Row],[S-P3]],salesdata[[#This Row],[S-P4]]),0))</f>
        <v>Product2</v>
      </c>
      <c r="X475" s="1" t="str">
        <f>IF(salesdata[[#This Row],[Total Revenue]]&gt;=70000,"High",IF(salesdata[[#This Row],[Total Revenue]]&gt;=40000,"Medium","Low"))</f>
        <v>Medium</v>
      </c>
      <c r="Y475" s="1" t="str">
        <f>IFERROR(IF(SUMIF(salesdata[Year],salesdata[[#This Row],[Year]],salesdata[Total Revenue])&gt;SUMIF(salesdata[Year],salesdata[[#This Row],[Year]]-1,salesdata[Total Revenue]),"Growth Year","Decline Year"),"")</f>
        <v>Growth Year</v>
      </c>
    </row>
    <row r="476" spans="1:25" x14ac:dyDescent="0.3">
      <c r="A476" s="1">
        <v>475</v>
      </c>
      <c r="B476" s="2">
        <v>40794</v>
      </c>
      <c r="C476" s="1">
        <v>2011</v>
      </c>
      <c r="D476" s="1" t="s">
        <v>22</v>
      </c>
      <c r="E476" s="1">
        <v>9</v>
      </c>
      <c r="F476" s="3">
        <v>5865</v>
      </c>
      <c r="G476" s="10">
        <v>18592.05</v>
      </c>
      <c r="H476" s="12">
        <f>IFERROR(salesdata[[#This Row],[S-P1]]/salesdata[[#This Row],[Q-P1]],0)</f>
        <v>3.17</v>
      </c>
      <c r="I476" s="3">
        <v>3959</v>
      </c>
      <c r="J476" s="10">
        <v>25100.06</v>
      </c>
      <c r="K476" s="12">
        <f>IFERROR(salesdata[[#This Row],[S-P2]]/salesdata[[#This Row],[Q-P2]],0)</f>
        <v>6.3400000000000007</v>
      </c>
      <c r="L476" s="3">
        <v>1955</v>
      </c>
      <c r="M476" s="10">
        <v>10596.1</v>
      </c>
      <c r="N476" s="12">
        <f>IFERROR(salesdata[[#This Row],[S-P3]]/salesdata[[#This Row],[Q-P3]],0)</f>
        <v>5.42</v>
      </c>
      <c r="O476" s="3">
        <v>2000</v>
      </c>
      <c r="P476" s="10">
        <v>14260</v>
      </c>
      <c r="Q476" s="12">
        <f>IFERROR(salesdata[[#This Row],[S-P4]]/salesdata[[#This Row],[Q-P4]],0)</f>
        <v>7.13</v>
      </c>
      <c r="R476" s="3">
        <v>13779</v>
      </c>
      <c r="S476" s="10">
        <v>68548.210000000006</v>
      </c>
      <c r="T476" s="1" t="str">
        <f>"Q"&amp;ROUNDUP(salesdata[[#This Row],[Month No.]]/3,0)</f>
        <v>Q3</v>
      </c>
      <c r="U476" s="1" t="str">
        <f>TEXT(salesdata[[#This Row],[Date]],"dddd")</f>
        <v>Thursday</v>
      </c>
      <c r="V476" s="12">
        <f>IFERROR(salesdata[[#This Row],[Total Revenue]]/salesdata[[#This Row],[Total Units Sold]],0)</f>
        <v>4.9748319907105021</v>
      </c>
      <c r="W476" s="1" t="str">
        <f>INDEX({"Product1","Product2","Product3","Product4"},MATCH(MAX(salesdata[[#This Row],[S-P1]],salesdata[[#This Row],[S-P2]],salesdata[[#This Row],[S-P3]],salesdata[[#This Row],[S-P4]]),CHOOSE({1,2,3,4},salesdata[[#This Row],[S-P1]],salesdata[[#This Row],[S-P2]],salesdata[[#This Row],[S-P3]],salesdata[[#This Row],[S-P4]]),0))</f>
        <v>Product2</v>
      </c>
      <c r="X476" s="1" t="str">
        <f>IF(salesdata[[#This Row],[Total Revenue]]&gt;=70000,"High",IF(salesdata[[#This Row],[Total Revenue]]&gt;=40000,"Medium","Low"))</f>
        <v>Medium</v>
      </c>
      <c r="Y476" s="1" t="str">
        <f>IFERROR(IF(SUMIF(salesdata[Year],salesdata[[#This Row],[Year]],salesdata[Total Revenue])&gt;SUMIF(salesdata[Year],salesdata[[#This Row],[Year]]-1,salesdata[Total Revenue]),"Growth Year","Decline Year"),"")</f>
        <v>Growth Year</v>
      </c>
    </row>
    <row r="477" spans="1:25" x14ac:dyDescent="0.3">
      <c r="A477" s="1">
        <v>476</v>
      </c>
      <c r="B477" s="2">
        <v>40795</v>
      </c>
      <c r="C477" s="1">
        <v>2011</v>
      </c>
      <c r="D477" s="1" t="s">
        <v>22</v>
      </c>
      <c r="E477" s="1">
        <v>9</v>
      </c>
      <c r="F477" s="3">
        <v>2088</v>
      </c>
      <c r="G477" s="10">
        <v>6618.96</v>
      </c>
      <c r="H477" s="12">
        <f>IFERROR(salesdata[[#This Row],[S-P1]]/salesdata[[#This Row],[Q-P1]],0)</f>
        <v>3.17</v>
      </c>
      <c r="I477" s="3">
        <v>2057</v>
      </c>
      <c r="J477" s="10">
        <v>13041.38</v>
      </c>
      <c r="K477" s="12">
        <f>IFERROR(salesdata[[#This Row],[S-P2]]/salesdata[[#This Row],[Q-P2]],0)</f>
        <v>6.34</v>
      </c>
      <c r="L477" s="3">
        <v>1021</v>
      </c>
      <c r="M477" s="10">
        <v>5533.82</v>
      </c>
      <c r="N477" s="12">
        <f>IFERROR(salesdata[[#This Row],[S-P3]]/salesdata[[#This Row],[Q-P3]],0)</f>
        <v>5.42</v>
      </c>
      <c r="O477" s="3">
        <v>1877</v>
      </c>
      <c r="P477" s="10">
        <v>13383.01</v>
      </c>
      <c r="Q477" s="12">
        <f>IFERROR(salesdata[[#This Row],[S-P4]]/salesdata[[#This Row],[Q-P4]],0)</f>
        <v>7.13</v>
      </c>
      <c r="R477" s="3">
        <v>7043</v>
      </c>
      <c r="S477" s="10">
        <v>38577.17</v>
      </c>
      <c r="T477" s="1" t="str">
        <f>"Q"&amp;ROUNDUP(salesdata[[#This Row],[Month No.]]/3,0)</f>
        <v>Q3</v>
      </c>
      <c r="U477" s="1" t="str">
        <f>TEXT(salesdata[[#This Row],[Date]],"dddd")</f>
        <v>Friday</v>
      </c>
      <c r="V477" s="12">
        <f>IFERROR(salesdata[[#This Row],[Total Revenue]]/salesdata[[#This Row],[Total Units Sold]],0)</f>
        <v>5.4773775379809742</v>
      </c>
      <c r="W477" s="1" t="str">
        <f>INDEX({"Product1","Product2","Product3","Product4"},MATCH(MAX(salesdata[[#This Row],[S-P1]],salesdata[[#This Row],[S-P2]],salesdata[[#This Row],[S-P3]],salesdata[[#This Row],[S-P4]]),CHOOSE({1,2,3,4},salesdata[[#This Row],[S-P1]],salesdata[[#This Row],[S-P2]],salesdata[[#This Row],[S-P3]],salesdata[[#This Row],[S-P4]]),0))</f>
        <v>Product4</v>
      </c>
      <c r="X477" s="1" t="str">
        <f>IF(salesdata[[#This Row],[Total Revenue]]&gt;=70000,"High",IF(salesdata[[#This Row],[Total Revenue]]&gt;=40000,"Medium","Low"))</f>
        <v>Low</v>
      </c>
      <c r="Y477" s="1" t="str">
        <f>IFERROR(IF(SUMIF(salesdata[Year],salesdata[[#This Row],[Year]],salesdata[Total Revenue])&gt;SUMIF(salesdata[Year],salesdata[[#This Row],[Year]]-1,salesdata[Total Revenue]),"Growth Year","Decline Year"),"")</f>
        <v>Growth Year</v>
      </c>
    </row>
    <row r="478" spans="1:25" x14ac:dyDescent="0.3">
      <c r="A478" s="1">
        <v>477</v>
      </c>
      <c r="B478" s="2">
        <v>40796</v>
      </c>
      <c r="C478" s="1">
        <v>2011</v>
      </c>
      <c r="D478" s="1" t="s">
        <v>22</v>
      </c>
      <c r="E478" s="1">
        <v>9</v>
      </c>
      <c r="F478" s="3">
        <v>828</v>
      </c>
      <c r="G478" s="10">
        <v>2624.76</v>
      </c>
      <c r="H478" s="12">
        <f>IFERROR(salesdata[[#This Row],[S-P1]]/salesdata[[#This Row],[Q-P1]],0)</f>
        <v>3.1700000000000004</v>
      </c>
      <c r="I478" s="3">
        <v>1422</v>
      </c>
      <c r="J478" s="10">
        <v>9015.48</v>
      </c>
      <c r="K478" s="12">
        <f>IFERROR(salesdata[[#This Row],[S-P2]]/salesdata[[#This Row],[Q-P2]],0)</f>
        <v>6.34</v>
      </c>
      <c r="L478" s="3">
        <v>2330</v>
      </c>
      <c r="M478" s="10">
        <v>12628.6</v>
      </c>
      <c r="N478" s="12">
        <f>IFERROR(salesdata[[#This Row],[S-P3]]/salesdata[[#This Row],[Q-P3]],0)</f>
        <v>5.42</v>
      </c>
      <c r="O478" s="3">
        <v>385</v>
      </c>
      <c r="P478" s="10">
        <v>2745.05</v>
      </c>
      <c r="Q478" s="12">
        <f>IFERROR(salesdata[[#This Row],[S-P4]]/salesdata[[#This Row],[Q-P4]],0)</f>
        <v>7.1300000000000008</v>
      </c>
      <c r="R478" s="3">
        <v>4965</v>
      </c>
      <c r="S478" s="10">
        <v>27013.89</v>
      </c>
      <c r="T478" s="1" t="str">
        <f>"Q"&amp;ROUNDUP(salesdata[[#This Row],[Month No.]]/3,0)</f>
        <v>Q3</v>
      </c>
      <c r="U478" s="1" t="str">
        <f>TEXT(salesdata[[#This Row],[Date]],"dddd")</f>
        <v>Saturday</v>
      </c>
      <c r="V478" s="12">
        <f>IFERROR(salesdata[[#This Row],[Total Revenue]]/salesdata[[#This Row],[Total Units Sold]],0)</f>
        <v>5.4408640483383683</v>
      </c>
      <c r="W478" s="1" t="str">
        <f>INDEX({"Product1","Product2","Product3","Product4"},MATCH(MAX(salesdata[[#This Row],[S-P1]],salesdata[[#This Row],[S-P2]],salesdata[[#This Row],[S-P3]],salesdata[[#This Row],[S-P4]]),CHOOSE({1,2,3,4},salesdata[[#This Row],[S-P1]],salesdata[[#This Row],[S-P2]],salesdata[[#This Row],[S-P3]],salesdata[[#This Row],[S-P4]]),0))</f>
        <v>Product3</v>
      </c>
      <c r="X478" s="1" t="str">
        <f>IF(salesdata[[#This Row],[Total Revenue]]&gt;=70000,"High",IF(salesdata[[#This Row],[Total Revenue]]&gt;=40000,"Medium","Low"))</f>
        <v>Low</v>
      </c>
      <c r="Y478" s="1" t="str">
        <f>IFERROR(IF(SUMIF(salesdata[Year],salesdata[[#This Row],[Year]],salesdata[Total Revenue])&gt;SUMIF(salesdata[Year],salesdata[[#This Row],[Year]]-1,salesdata[Total Revenue]),"Growth Year","Decline Year"),"")</f>
        <v>Growth Year</v>
      </c>
    </row>
    <row r="479" spans="1:25" x14ac:dyDescent="0.3">
      <c r="A479" s="1">
        <v>478</v>
      </c>
      <c r="B479" s="2">
        <v>40797</v>
      </c>
      <c r="C479" s="1">
        <v>2011</v>
      </c>
      <c r="D479" s="1" t="s">
        <v>22</v>
      </c>
      <c r="E479" s="1">
        <v>9</v>
      </c>
      <c r="F479" s="3">
        <v>2908</v>
      </c>
      <c r="G479" s="10">
        <v>9218.36</v>
      </c>
      <c r="H479" s="12">
        <f>IFERROR(salesdata[[#This Row],[S-P1]]/salesdata[[#This Row],[Q-P1]],0)</f>
        <v>3.1700000000000004</v>
      </c>
      <c r="I479" s="3">
        <v>1678</v>
      </c>
      <c r="J479" s="10">
        <v>10638.52</v>
      </c>
      <c r="K479" s="12">
        <f>IFERROR(salesdata[[#This Row],[S-P2]]/salesdata[[#This Row],[Q-P2]],0)</f>
        <v>6.34</v>
      </c>
      <c r="L479" s="3">
        <v>2921</v>
      </c>
      <c r="M479" s="10">
        <v>15831.82</v>
      </c>
      <c r="N479" s="12">
        <f>IFERROR(salesdata[[#This Row],[S-P3]]/salesdata[[#This Row],[Q-P3]],0)</f>
        <v>5.42</v>
      </c>
      <c r="O479" s="3">
        <v>791</v>
      </c>
      <c r="P479" s="10">
        <v>5639.83</v>
      </c>
      <c r="Q479" s="12">
        <f>IFERROR(salesdata[[#This Row],[S-P4]]/salesdata[[#This Row],[Q-P4]],0)</f>
        <v>7.13</v>
      </c>
      <c r="R479" s="3">
        <v>8298</v>
      </c>
      <c r="S479" s="10">
        <v>41328.53</v>
      </c>
      <c r="T479" s="1" t="str">
        <f>"Q"&amp;ROUNDUP(salesdata[[#This Row],[Month No.]]/3,0)</f>
        <v>Q3</v>
      </c>
      <c r="U479" s="1" t="str">
        <f>TEXT(salesdata[[#This Row],[Date]],"dddd")</f>
        <v>Sunday</v>
      </c>
      <c r="V479" s="12">
        <f>IFERROR(salesdata[[#This Row],[Total Revenue]]/salesdata[[#This Row],[Total Units Sold]],0)</f>
        <v>4.9805410942395758</v>
      </c>
      <c r="W479" s="1" t="str">
        <f>INDEX({"Product1","Product2","Product3","Product4"},MATCH(MAX(salesdata[[#This Row],[S-P1]],salesdata[[#This Row],[S-P2]],salesdata[[#This Row],[S-P3]],salesdata[[#This Row],[S-P4]]),CHOOSE({1,2,3,4},salesdata[[#This Row],[S-P1]],salesdata[[#This Row],[S-P2]],salesdata[[#This Row],[S-P3]],salesdata[[#This Row],[S-P4]]),0))</f>
        <v>Product3</v>
      </c>
      <c r="X479" s="1" t="str">
        <f>IF(salesdata[[#This Row],[Total Revenue]]&gt;=70000,"High",IF(salesdata[[#This Row],[Total Revenue]]&gt;=40000,"Medium","Low"))</f>
        <v>Medium</v>
      </c>
      <c r="Y479" s="1" t="str">
        <f>IFERROR(IF(SUMIF(salesdata[Year],salesdata[[#This Row],[Year]],salesdata[Total Revenue])&gt;SUMIF(salesdata[Year],salesdata[[#This Row],[Year]]-1,salesdata[Total Revenue]),"Growth Year","Decline Year"),"")</f>
        <v>Growth Year</v>
      </c>
    </row>
    <row r="480" spans="1:25" x14ac:dyDescent="0.3">
      <c r="A480" s="1">
        <v>479</v>
      </c>
      <c r="B480" s="2">
        <v>40798</v>
      </c>
      <c r="C480" s="1">
        <v>2011</v>
      </c>
      <c r="D480" s="1" t="s">
        <v>22</v>
      </c>
      <c r="E480" s="1">
        <v>9</v>
      </c>
      <c r="F480" s="3">
        <v>3307</v>
      </c>
      <c r="G480" s="10">
        <v>10483.19</v>
      </c>
      <c r="H480" s="12">
        <f>IFERROR(salesdata[[#This Row],[S-P1]]/salesdata[[#This Row],[Q-P1]],0)</f>
        <v>3.1700000000000004</v>
      </c>
      <c r="I480" s="3">
        <v>3156</v>
      </c>
      <c r="J480" s="10">
        <v>20009.04</v>
      </c>
      <c r="K480" s="12">
        <f>IFERROR(salesdata[[#This Row],[S-P2]]/salesdata[[#This Row],[Q-P2]],0)</f>
        <v>6.34</v>
      </c>
      <c r="L480" s="3">
        <v>3783</v>
      </c>
      <c r="M480" s="10">
        <v>20503.86</v>
      </c>
      <c r="N480" s="12">
        <f>IFERROR(salesdata[[#This Row],[S-P3]]/salesdata[[#This Row],[Q-P3]],0)</f>
        <v>5.42</v>
      </c>
      <c r="O480" s="3">
        <v>962</v>
      </c>
      <c r="P480" s="10">
        <v>6859.06</v>
      </c>
      <c r="Q480" s="12">
        <f>IFERROR(salesdata[[#This Row],[S-P4]]/salesdata[[#This Row],[Q-P4]],0)</f>
        <v>7.1300000000000008</v>
      </c>
      <c r="R480" s="3">
        <v>11208</v>
      </c>
      <c r="S480" s="10">
        <v>57855.15</v>
      </c>
      <c r="T480" s="1" t="str">
        <f>"Q"&amp;ROUNDUP(salesdata[[#This Row],[Month No.]]/3,0)</f>
        <v>Q3</v>
      </c>
      <c r="U480" s="1" t="str">
        <f>TEXT(salesdata[[#This Row],[Date]],"dddd")</f>
        <v>Monday</v>
      </c>
      <c r="V480" s="12">
        <f>IFERROR(salesdata[[#This Row],[Total Revenue]]/salesdata[[#This Row],[Total Units Sold]],0)</f>
        <v>5.1619512847965741</v>
      </c>
      <c r="W480" s="1" t="str">
        <f>INDEX({"Product1","Product2","Product3","Product4"},MATCH(MAX(salesdata[[#This Row],[S-P1]],salesdata[[#This Row],[S-P2]],salesdata[[#This Row],[S-P3]],salesdata[[#This Row],[S-P4]]),CHOOSE({1,2,3,4},salesdata[[#This Row],[S-P1]],salesdata[[#This Row],[S-P2]],salesdata[[#This Row],[S-P3]],salesdata[[#This Row],[S-P4]]),0))</f>
        <v>Product3</v>
      </c>
      <c r="X480" s="1" t="str">
        <f>IF(salesdata[[#This Row],[Total Revenue]]&gt;=70000,"High",IF(salesdata[[#This Row],[Total Revenue]]&gt;=40000,"Medium","Low"))</f>
        <v>Medium</v>
      </c>
      <c r="Y480" s="1" t="str">
        <f>IFERROR(IF(SUMIF(salesdata[Year],salesdata[[#This Row],[Year]],salesdata[Total Revenue])&gt;SUMIF(salesdata[Year],salesdata[[#This Row],[Year]]-1,salesdata[Total Revenue]),"Growth Year","Decline Year"),"")</f>
        <v>Growth Year</v>
      </c>
    </row>
    <row r="481" spans="1:25" x14ac:dyDescent="0.3">
      <c r="A481" s="1">
        <v>480</v>
      </c>
      <c r="B481" s="2">
        <v>40799</v>
      </c>
      <c r="C481" s="1">
        <v>2011</v>
      </c>
      <c r="D481" s="1" t="s">
        <v>22</v>
      </c>
      <c r="E481" s="1">
        <v>9</v>
      </c>
      <c r="F481" s="3">
        <v>2533</v>
      </c>
      <c r="G481" s="10">
        <v>8029.61</v>
      </c>
      <c r="H481" s="12">
        <f>IFERROR(salesdata[[#This Row],[S-P1]]/salesdata[[#This Row],[Q-P1]],0)</f>
        <v>3.17</v>
      </c>
      <c r="I481" s="3">
        <v>1559</v>
      </c>
      <c r="J481" s="10">
        <v>9884.06</v>
      </c>
      <c r="K481" s="12">
        <f>IFERROR(salesdata[[#This Row],[S-P2]]/salesdata[[#This Row],[Q-P2]],0)</f>
        <v>6.34</v>
      </c>
      <c r="L481" s="3">
        <v>2148</v>
      </c>
      <c r="M481" s="10">
        <v>11642.16</v>
      </c>
      <c r="N481" s="12">
        <f>IFERROR(salesdata[[#This Row],[S-P3]]/salesdata[[#This Row],[Q-P3]],0)</f>
        <v>5.42</v>
      </c>
      <c r="O481" s="3">
        <v>1305</v>
      </c>
      <c r="P481" s="10">
        <v>9304.65</v>
      </c>
      <c r="Q481" s="12">
        <f>IFERROR(salesdata[[#This Row],[S-P4]]/salesdata[[#This Row],[Q-P4]],0)</f>
        <v>7.13</v>
      </c>
      <c r="R481" s="3">
        <v>7545</v>
      </c>
      <c r="S481" s="10">
        <v>38860.480000000003</v>
      </c>
      <c r="T481" s="1" t="str">
        <f>"Q"&amp;ROUNDUP(salesdata[[#This Row],[Month No.]]/3,0)</f>
        <v>Q3</v>
      </c>
      <c r="U481" s="1" t="str">
        <f>TEXT(salesdata[[#This Row],[Date]],"dddd")</f>
        <v>Tuesday</v>
      </c>
      <c r="V481" s="12">
        <f>IFERROR(salesdata[[#This Row],[Total Revenue]]/salesdata[[#This Row],[Total Units Sold]],0)</f>
        <v>5.1504943671305501</v>
      </c>
      <c r="W481" s="1" t="str">
        <f>INDEX({"Product1","Product2","Product3","Product4"},MATCH(MAX(salesdata[[#This Row],[S-P1]],salesdata[[#This Row],[S-P2]],salesdata[[#This Row],[S-P3]],salesdata[[#This Row],[S-P4]]),CHOOSE({1,2,3,4},salesdata[[#This Row],[S-P1]],salesdata[[#This Row],[S-P2]],salesdata[[#This Row],[S-P3]],salesdata[[#This Row],[S-P4]]),0))</f>
        <v>Product3</v>
      </c>
      <c r="X481" s="1" t="str">
        <f>IF(salesdata[[#This Row],[Total Revenue]]&gt;=70000,"High",IF(salesdata[[#This Row],[Total Revenue]]&gt;=40000,"Medium","Low"))</f>
        <v>Low</v>
      </c>
      <c r="Y481" s="1" t="str">
        <f>IFERROR(IF(SUMIF(salesdata[Year],salesdata[[#This Row],[Year]],salesdata[Total Revenue])&gt;SUMIF(salesdata[Year],salesdata[[#This Row],[Year]]-1,salesdata[Total Revenue]),"Growth Year","Decline Year"),"")</f>
        <v>Growth Year</v>
      </c>
    </row>
    <row r="482" spans="1:25" x14ac:dyDescent="0.3">
      <c r="A482" s="1">
        <v>481</v>
      </c>
      <c r="B482" s="2">
        <v>40800</v>
      </c>
      <c r="C482" s="1">
        <v>2011</v>
      </c>
      <c r="D482" s="1" t="s">
        <v>22</v>
      </c>
      <c r="E482" s="1">
        <v>9</v>
      </c>
      <c r="F482" s="3">
        <v>2006</v>
      </c>
      <c r="G482" s="10">
        <v>6359.02</v>
      </c>
      <c r="H482" s="12">
        <f>IFERROR(salesdata[[#This Row],[S-P1]]/salesdata[[#This Row],[Q-P1]],0)</f>
        <v>3.1700000000000004</v>
      </c>
      <c r="I482" s="3">
        <v>2199</v>
      </c>
      <c r="J482" s="10">
        <v>13941.66</v>
      </c>
      <c r="K482" s="12">
        <f>IFERROR(salesdata[[#This Row],[S-P2]]/salesdata[[#This Row],[Q-P2]],0)</f>
        <v>6.34</v>
      </c>
      <c r="L482" s="3">
        <v>1418</v>
      </c>
      <c r="M482" s="10">
        <v>7685.56</v>
      </c>
      <c r="N482" s="12">
        <f>IFERROR(salesdata[[#This Row],[S-P3]]/salesdata[[#This Row],[Q-P3]],0)</f>
        <v>5.42</v>
      </c>
      <c r="O482" s="3">
        <v>787</v>
      </c>
      <c r="P482" s="10">
        <v>5611.31</v>
      </c>
      <c r="Q482" s="12">
        <f>IFERROR(salesdata[[#This Row],[S-P4]]/salesdata[[#This Row],[Q-P4]],0)</f>
        <v>7.1300000000000008</v>
      </c>
      <c r="R482" s="3">
        <v>6410</v>
      </c>
      <c r="S482" s="10">
        <v>33597.550000000003</v>
      </c>
      <c r="T482" s="1" t="str">
        <f>"Q"&amp;ROUNDUP(salesdata[[#This Row],[Month No.]]/3,0)</f>
        <v>Q3</v>
      </c>
      <c r="U482" s="1" t="str">
        <f>TEXT(salesdata[[#This Row],[Date]],"dddd")</f>
        <v>Wednesday</v>
      </c>
      <c r="V482" s="12">
        <f>IFERROR(salesdata[[#This Row],[Total Revenue]]/salesdata[[#This Row],[Total Units Sold]],0)</f>
        <v>5.2414274570982844</v>
      </c>
      <c r="W482" s="1" t="str">
        <f>INDEX({"Product1","Product2","Product3","Product4"},MATCH(MAX(salesdata[[#This Row],[S-P1]],salesdata[[#This Row],[S-P2]],salesdata[[#This Row],[S-P3]],salesdata[[#This Row],[S-P4]]),CHOOSE({1,2,3,4},salesdata[[#This Row],[S-P1]],salesdata[[#This Row],[S-P2]],salesdata[[#This Row],[S-P3]],salesdata[[#This Row],[S-P4]]),0))</f>
        <v>Product2</v>
      </c>
      <c r="X482" s="1" t="str">
        <f>IF(salesdata[[#This Row],[Total Revenue]]&gt;=70000,"High",IF(salesdata[[#This Row],[Total Revenue]]&gt;=40000,"Medium","Low"))</f>
        <v>Low</v>
      </c>
      <c r="Y482" s="1" t="str">
        <f>IFERROR(IF(SUMIF(salesdata[Year],salesdata[[#This Row],[Year]],salesdata[Total Revenue])&gt;SUMIF(salesdata[Year],salesdata[[#This Row],[Year]]-1,salesdata[Total Revenue]),"Growth Year","Decline Year"),"")</f>
        <v>Growth Year</v>
      </c>
    </row>
    <row r="483" spans="1:25" x14ac:dyDescent="0.3">
      <c r="A483" s="1">
        <v>482</v>
      </c>
      <c r="B483" s="2">
        <v>40801</v>
      </c>
      <c r="C483" s="1">
        <v>2011</v>
      </c>
      <c r="D483" s="1" t="s">
        <v>22</v>
      </c>
      <c r="E483" s="1">
        <v>9</v>
      </c>
      <c r="F483" s="3">
        <v>3149</v>
      </c>
      <c r="G483" s="10">
        <v>9982.33</v>
      </c>
      <c r="H483" s="12">
        <f>IFERROR(salesdata[[#This Row],[S-P1]]/salesdata[[#This Row],[Q-P1]],0)</f>
        <v>3.17</v>
      </c>
      <c r="I483" s="3">
        <v>3848</v>
      </c>
      <c r="J483" s="10">
        <v>24396.32</v>
      </c>
      <c r="K483" s="12">
        <f>IFERROR(salesdata[[#This Row],[S-P2]]/salesdata[[#This Row],[Q-P2]],0)</f>
        <v>6.34</v>
      </c>
      <c r="L483" s="3">
        <v>4622</v>
      </c>
      <c r="M483" s="10">
        <v>25051.24</v>
      </c>
      <c r="N483" s="12">
        <f>IFERROR(salesdata[[#This Row],[S-P3]]/salesdata[[#This Row],[Q-P3]],0)</f>
        <v>5.42</v>
      </c>
      <c r="O483" s="3">
        <v>1556</v>
      </c>
      <c r="P483" s="10">
        <v>11094.28</v>
      </c>
      <c r="Q483" s="12">
        <f>IFERROR(salesdata[[#This Row],[S-P4]]/salesdata[[#This Row],[Q-P4]],0)</f>
        <v>7.1300000000000008</v>
      </c>
      <c r="R483" s="3">
        <v>13175</v>
      </c>
      <c r="S483" s="10">
        <v>70524.17</v>
      </c>
      <c r="T483" s="1" t="str">
        <f>"Q"&amp;ROUNDUP(salesdata[[#This Row],[Month No.]]/3,0)</f>
        <v>Q3</v>
      </c>
      <c r="U483" s="1" t="str">
        <f>TEXT(salesdata[[#This Row],[Date]],"dddd")</f>
        <v>Thursday</v>
      </c>
      <c r="V483" s="12">
        <f>IFERROR(salesdata[[#This Row],[Total Revenue]]/salesdata[[#This Row],[Total Units Sold]],0)</f>
        <v>5.3528781783681216</v>
      </c>
      <c r="W483" s="1" t="str">
        <f>INDEX({"Product1","Product2","Product3","Product4"},MATCH(MAX(salesdata[[#This Row],[S-P1]],salesdata[[#This Row],[S-P2]],salesdata[[#This Row],[S-P3]],salesdata[[#This Row],[S-P4]]),CHOOSE({1,2,3,4},salesdata[[#This Row],[S-P1]],salesdata[[#This Row],[S-P2]],salesdata[[#This Row],[S-P3]],salesdata[[#This Row],[S-P4]]),0))</f>
        <v>Product3</v>
      </c>
      <c r="X483" s="1" t="str">
        <f>IF(salesdata[[#This Row],[Total Revenue]]&gt;=70000,"High",IF(salesdata[[#This Row],[Total Revenue]]&gt;=40000,"Medium","Low"))</f>
        <v>High</v>
      </c>
      <c r="Y483" s="1" t="str">
        <f>IFERROR(IF(SUMIF(salesdata[Year],salesdata[[#This Row],[Year]],salesdata[Total Revenue])&gt;SUMIF(salesdata[Year],salesdata[[#This Row],[Year]]-1,salesdata[Total Revenue]),"Growth Year","Decline Year"),"")</f>
        <v>Growth Year</v>
      </c>
    </row>
    <row r="484" spans="1:25" x14ac:dyDescent="0.3">
      <c r="A484" s="1">
        <v>483</v>
      </c>
      <c r="B484" s="2">
        <v>40802</v>
      </c>
      <c r="C484" s="1">
        <v>2011</v>
      </c>
      <c r="D484" s="1" t="s">
        <v>22</v>
      </c>
      <c r="E484" s="1">
        <v>9</v>
      </c>
      <c r="F484" s="3">
        <v>5173</v>
      </c>
      <c r="G484" s="10">
        <v>16398.41</v>
      </c>
      <c r="H484" s="12">
        <f>IFERROR(salesdata[[#This Row],[S-P1]]/salesdata[[#This Row],[Q-P1]],0)</f>
        <v>3.17</v>
      </c>
      <c r="I484" s="3">
        <v>536</v>
      </c>
      <c r="J484" s="10">
        <v>3398.24</v>
      </c>
      <c r="K484" s="12">
        <f>IFERROR(salesdata[[#This Row],[S-P2]]/salesdata[[#This Row],[Q-P2]],0)</f>
        <v>6.34</v>
      </c>
      <c r="L484" s="3">
        <v>2314</v>
      </c>
      <c r="M484" s="10">
        <v>12541.88</v>
      </c>
      <c r="N484" s="12">
        <f>IFERROR(salesdata[[#This Row],[S-P3]]/salesdata[[#This Row],[Q-P3]],0)</f>
        <v>5.42</v>
      </c>
      <c r="O484" s="3">
        <v>1084</v>
      </c>
      <c r="P484" s="10">
        <v>7728.92</v>
      </c>
      <c r="Q484" s="12">
        <f>IFERROR(salesdata[[#This Row],[S-P4]]/salesdata[[#This Row],[Q-P4]],0)</f>
        <v>7.13</v>
      </c>
      <c r="R484" s="3">
        <v>9107</v>
      </c>
      <c r="S484" s="10">
        <v>40067.449999999997</v>
      </c>
      <c r="T484" s="1" t="str">
        <f>"Q"&amp;ROUNDUP(salesdata[[#This Row],[Month No.]]/3,0)</f>
        <v>Q3</v>
      </c>
      <c r="U484" s="1" t="str">
        <f>TEXT(salesdata[[#This Row],[Date]],"dddd")</f>
        <v>Friday</v>
      </c>
      <c r="V484" s="12">
        <f>IFERROR(salesdata[[#This Row],[Total Revenue]]/salesdata[[#This Row],[Total Units Sold]],0)</f>
        <v>4.3996321510925656</v>
      </c>
      <c r="W484" s="1" t="str">
        <f>INDEX({"Product1","Product2","Product3","Product4"},MATCH(MAX(salesdata[[#This Row],[S-P1]],salesdata[[#This Row],[S-P2]],salesdata[[#This Row],[S-P3]],salesdata[[#This Row],[S-P4]]),CHOOSE({1,2,3,4},salesdata[[#This Row],[S-P1]],salesdata[[#This Row],[S-P2]],salesdata[[#This Row],[S-P3]],salesdata[[#This Row],[S-P4]]),0))</f>
        <v>Product1</v>
      </c>
      <c r="X484" s="1" t="str">
        <f>IF(salesdata[[#This Row],[Total Revenue]]&gt;=70000,"High",IF(salesdata[[#This Row],[Total Revenue]]&gt;=40000,"Medium","Low"))</f>
        <v>Medium</v>
      </c>
      <c r="Y484" s="1" t="str">
        <f>IFERROR(IF(SUMIF(salesdata[Year],salesdata[[#This Row],[Year]],salesdata[Total Revenue])&gt;SUMIF(salesdata[Year],salesdata[[#This Row],[Year]]-1,salesdata[Total Revenue]),"Growth Year","Decline Year"),"")</f>
        <v>Growth Year</v>
      </c>
    </row>
    <row r="485" spans="1:25" x14ac:dyDescent="0.3">
      <c r="A485" s="1">
        <v>484</v>
      </c>
      <c r="B485" s="2">
        <v>40803</v>
      </c>
      <c r="C485" s="1">
        <v>2011</v>
      </c>
      <c r="D485" s="1" t="s">
        <v>22</v>
      </c>
      <c r="E485" s="1">
        <v>9</v>
      </c>
      <c r="F485" s="3">
        <v>6945</v>
      </c>
      <c r="G485" s="10">
        <v>22015.65</v>
      </c>
      <c r="H485" s="12">
        <f>IFERROR(salesdata[[#This Row],[S-P1]]/salesdata[[#This Row],[Q-P1]],0)</f>
        <v>3.1700000000000004</v>
      </c>
      <c r="I485" s="3">
        <v>452</v>
      </c>
      <c r="J485" s="10">
        <v>2865.68</v>
      </c>
      <c r="K485" s="12">
        <f>IFERROR(salesdata[[#This Row],[S-P2]]/salesdata[[#This Row],[Q-P2]],0)</f>
        <v>6.34</v>
      </c>
      <c r="L485" s="3">
        <v>4074</v>
      </c>
      <c r="M485" s="10">
        <v>22081.08</v>
      </c>
      <c r="N485" s="12">
        <f>IFERROR(salesdata[[#This Row],[S-P3]]/salesdata[[#This Row],[Q-P3]],0)</f>
        <v>5.4200000000000008</v>
      </c>
      <c r="O485" s="3">
        <v>1685</v>
      </c>
      <c r="P485" s="10">
        <v>12014.05</v>
      </c>
      <c r="Q485" s="12">
        <f>IFERROR(salesdata[[#This Row],[S-P4]]/salesdata[[#This Row],[Q-P4]],0)</f>
        <v>7.13</v>
      </c>
      <c r="R485" s="3">
        <v>13156</v>
      </c>
      <c r="S485" s="10">
        <v>58976.46</v>
      </c>
      <c r="T485" s="1" t="str">
        <f>"Q"&amp;ROUNDUP(salesdata[[#This Row],[Month No.]]/3,0)</f>
        <v>Q3</v>
      </c>
      <c r="U485" s="1" t="str">
        <f>TEXT(salesdata[[#This Row],[Date]],"dddd")</f>
        <v>Saturday</v>
      </c>
      <c r="V485" s="12">
        <f>IFERROR(salesdata[[#This Row],[Total Revenue]]/salesdata[[#This Row],[Total Units Sold]],0)</f>
        <v>4.4828564913347524</v>
      </c>
      <c r="W485" s="1" t="str">
        <f>INDEX({"Product1","Product2","Product3","Product4"},MATCH(MAX(salesdata[[#This Row],[S-P1]],salesdata[[#This Row],[S-P2]],salesdata[[#This Row],[S-P3]],salesdata[[#This Row],[S-P4]]),CHOOSE({1,2,3,4},salesdata[[#This Row],[S-P1]],salesdata[[#This Row],[S-P2]],salesdata[[#This Row],[S-P3]],salesdata[[#This Row],[S-P4]]),0))</f>
        <v>Product3</v>
      </c>
      <c r="X485" s="1" t="str">
        <f>IF(salesdata[[#This Row],[Total Revenue]]&gt;=70000,"High",IF(salesdata[[#This Row],[Total Revenue]]&gt;=40000,"Medium","Low"))</f>
        <v>Medium</v>
      </c>
      <c r="Y485" s="1" t="str">
        <f>IFERROR(IF(SUMIF(salesdata[Year],salesdata[[#This Row],[Year]],salesdata[Total Revenue])&gt;SUMIF(salesdata[Year],salesdata[[#This Row],[Year]]-1,salesdata[Total Revenue]),"Growth Year","Decline Year"),"")</f>
        <v>Growth Year</v>
      </c>
    </row>
    <row r="486" spans="1:25" x14ac:dyDescent="0.3">
      <c r="A486" s="1">
        <v>485</v>
      </c>
      <c r="B486" s="2">
        <v>40804</v>
      </c>
      <c r="C486" s="1">
        <v>2011</v>
      </c>
      <c r="D486" s="1" t="s">
        <v>22</v>
      </c>
      <c r="E486" s="1">
        <v>9</v>
      </c>
      <c r="F486" s="3">
        <v>5517</v>
      </c>
      <c r="G486" s="10">
        <v>17488.89</v>
      </c>
      <c r="H486" s="12">
        <f>IFERROR(salesdata[[#This Row],[S-P1]]/salesdata[[#This Row],[Q-P1]],0)</f>
        <v>3.17</v>
      </c>
      <c r="I486" s="3">
        <v>554</v>
      </c>
      <c r="J486" s="10">
        <v>3512.36</v>
      </c>
      <c r="K486" s="12">
        <f>IFERROR(salesdata[[#This Row],[S-P2]]/salesdata[[#This Row],[Q-P2]],0)</f>
        <v>6.34</v>
      </c>
      <c r="L486" s="3">
        <v>402</v>
      </c>
      <c r="M486" s="10">
        <v>2178.84</v>
      </c>
      <c r="N486" s="12">
        <f>IFERROR(salesdata[[#This Row],[S-P3]]/salesdata[[#This Row],[Q-P3]],0)</f>
        <v>5.42</v>
      </c>
      <c r="O486" s="3">
        <v>1496</v>
      </c>
      <c r="P486" s="10">
        <v>10666.48</v>
      </c>
      <c r="Q486" s="12">
        <f>IFERROR(salesdata[[#This Row],[S-P4]]/salesdata[[#This Row],[Q-P4]],0)</f>
        <v>7.13</v>
      </c>
      <c r="R486" s="3">
        <v>7969</v>
      </c>
      <c r="S486" s="10">
        <v>33846.57</v>
      </c>
      <c r="T486" s="1" t="str">
        <f>"Q"&amp;ROUNDUP(salesdata[[#This Row],[Month No.]]/3,0)</f>
        <v>Q3</v>
      </c>
      <c r="U486" s="1" t="str">
        <f>TEXT(salesdata[[#This Row],[Date]],"dddd")</f>
        <v>Sunday</v>
      </c>
      <c r="V486" s="12">
        <f>IFERROR(salesdata[[#This Row],[Total Revenue]]/salesdata[[#This Row],[Total Units Sold]],0)</f>
        <v>4.24727945789936</v>
      </c>
      <c r="W486" s="1" t="str">
        <f>INDEX({"Product1","Product2","Product3","Product4"},MATCH(MAX(salesdata[[#This Row],[S-P1]],salesdata[[#This Row],[S-P2]],salesdata[[#This Row],[S-P3]],salesdata[[#This Row],[S-P4]]),CHOOSE({1,2,3,4},salesdata[[#This Row],[S-P1]],salesdata[[#This Row],[S-P2]],salesdata[[#This Row],[S-P3]],salesdata[[#This Row],[S-P4]]),0))</f>
        <v>Product1</v>
      </c>
      <c r="X486" s="1" t="str">
        <f>IF(salesdata[[#This Row],[Total Revenue]]&gt;=70000,"High",IF(salesdata[[#This Row],[Total Revenue]]&gt;=40000,"Medium","Low"))</f>
        <v>Low</v>
      </c>
      <c r="Y486" s="1" t="str">
        <f>IFERROR(IF(SUMIF(salesdata[Year],salesdata[[#This Row],[Year]],salesdata[Total Revenue])&gt;SUMIF(salesdata[Year],salesdata[[#This Row],[Year]]-1,salesdata[Total Revenue]),"Growth Year","Decline Year"),"")</f>
        <v>Growth Year</v>
      </c>
    </row>
    <row r="487" spans="1:25" x14ac:dyDescent="0.3">
      <c r="A487" s="1">
        <v>486</v>
      </c>
      <c r="B487" s="2">
        <v>40805</v>
      </c>
      <c r="C487" s="1">
        <v>2011</v>
      </c>
      <c r="D487" s="1" t="s">
        <v>22</v>
      </c>
      <c r="E487" s="1">
        <v>9</v>
      </c>
      <c r="F487" s="3">
        <v>7286</v>
      </c>
      <c r="G487" s="10">
        <v>23096.62</v>
      </c>
      <c r="H487" s="12">
        <f>IFERROR(salesdata[[#This Row],[S-P1]]/salesdata[[#This Row],[Q-P1]],0)</f>
        <v>3.17</v>
      </c>
      <c r="I487" s="3">
        <v>658</v>
      </c>
      <c r="J487" s="10">
        <v>4171.72</v>
      </c>
      <c r="K487" s="12">
        <f>IFERROR(salesdata[[#This Row],[S-P2]]/salesdata[[#This Row],[Q-P2]],0)</f>
        <v>6.3400000000000007</v>
      </c>
      <c r="L487" s="3">
        <v>3074</v>
      </c>
      <c r="M487" s="10">
        <v>16661.080000000002</v>
      </c>
      <c r="N487" s="12">
        <f>IFERROR(salesdata[[#This Row],[S-P3]]/salesdata[[#This Row],[Q-P3]],0)</f>
        <v>5.4200000000000008</v>
      </c>
      <c r="O487" s="3">
        <v>1787</v>
      </c>
      <c r="P487" s="10">
        <v>12741.31</v>
      </c>
      <c r="Q487" s="12">
        <f>IFERROR(salesdata[[#This Row],[S-P4]]/salesdata[[#This Row],[Q-P4]],0)</f>
        <v>7.13</v>
      </c>
      <c r="R487" s="3">
        <v>12805</v>
      </c>
      <c r="S487" s="10">
        <v>56670.73</v>
      </c>
      <c r="T487" s="1" t="str">
        <f>"Q"&amp;ROUNDUP(salesdata[[#This Row],[Month No.]]/3,0)</f>
        <v>Q3</v>
      </c>
      <c r="U487" s="1" t="str">
        <f>TEXT(salesdata[[#This Row],[Date]],"dddd")</f>
        <v>Monday</v>
      </c>
      <c r="V487" s="12">
        <f>IFERROR(salesdata[[#This Row],[Total Revenue]]/salesdata[[#This Row],[Total Units Sold]],0)</f>
        <v>4.42567200312378</v>
      </c>
      <c r="W487" s="1" t="str">
        <f>INDEX({"Product1","Product2","Product3","Product4"},MATCH(MAX(salesdata[[#This Row],[S-P1]],salesdata[[#This Row],[S-P2]],salesdata[[#This Row],[S-P3]],salesdata[[#This Row],[S-P4]]),CHOOSE({1,2,3,4},salesdata[[#This Row],[S-P1]],salesdata[[#This Row],[S-P2]],salesdata[[#This Row],[S-P3]],salesdata[[#This Row],[S-P4]]),0))</f>
        <v>Product1</v>
      </c>
      <c r="X487" s="1" t="str">
        <f>IF(salesdata[[#This Row],[Total Revenue]]&gt;=70000,"High",IF(salesdata[[#This Row],[Total Revenue]]&gt;=40000,"Medium","Low"))</f>
        <v>Medium</v>
      </c>
      <c r="Y487" s="1" t="str">
        <f>IFERROR(IF(SUMIF(salesdata[Year],salesdata[[#This Row],[Year]],salesdata[Total Revenue])&gt;SUMIF(salesdata[Year],salesdata[[#This Row],[Year]]-1,salesdata[Total Revenue]),"Growth Year","Decline Year"),"")</f>
        <v>Growth Year</v>
      </c>
    </row>
    <row r="488" spans="1:25" x14ac:dyDescent="0.3">
      <c r="A488" s="1">
        <v>487</v>
      </c>
      <c r="B488" s="2">
        <v>40806</v>
      </c>
      <c r="C488" s="1">
        <v>2011</v>
      </c>
      <c r="D488" s="1" t="s">
        <v>22</v>
      </c>
      <c r="E488" s="1">
        <v>9</v>
      </c>
      <c r="F488" s="3">
        <v>1060</v>
      </c>
      <c r="G488" s="10">
        <v>3360.2</v>
      </c>
      <c r="H488" s="12">
        <f>IFERROR(salesdata[[#This Row],[S-P1]]/salesdata[[#This Row],[Q-P1]],0)</f>
        <v>3.17</v>
      </c>
      <c r="I488" s="3">
        <v>298</v>
      </c>
      <c r="J488" s="10">
        <v>1889.32</v>
      </c>
      <c r="K488" s="12">
        <f>IFERROR(salesdata[[#This Row],[S-P2]]/salesdata[[#This Row],[Q-P2]],0)</f>
        <v>6.34</v>
      </c>
      <c r="L488" s="3">
        <v>3553</v>
      </c>
      <c r="M488" s="10">
        <v>19257.259999999998</v>
      </c>
      <c r="N488" s="12">
        <f>IFERROR(salesdata[[#This Row],[S-P3]]/salesdata[[#This Row],[Q-P3]],0)</f>
        <v>5.42</v>
      </c>
      <c r="O488" s="3">
        <v>359</v>
      </c>
      <c r="P488" s="10">
        <v>2559.67</v>
      </c>
      <c r="Q488" s="12">
        <f>IFERROR(salesdata[[#This Row],[S-P4]]/salesdata[[#This Row],[Q-P4]],0)</f>
        <v>7.13</v>
      </c>
      <c r="R488" s="3">
        <v>5270</v>
      </c>
      <c r="S488" s="10">
        <v>27066.45</v>
      </c>
      <c r="T488" s="1" t="str">
        <f>"Q"&amp;ROUNDUP(salesdata[[#This Row],[Month No.]]/3,0)</f>
        <v>Q3</v>
      </c>
      <c r="U488" s="1" t="str">
        <f>TEXT(salesdata[[#This Row],[Date]],"dddd")</f>
        <v>Tuesday</v>
      </c>
      <c r="V488" s="12">
        <f>IFERROR(salesdata[[#This Row],[Total Revenue]]/salesdata[[#This Row],[Total Units Sold]],0)</f>
        <v>5.1359487666034154</v>
      </c>
      <c r="W488" s="1" t="str">
        <f>INDEX({"Product1","Product2","Product3","Product4"},MATCH(MAX(salesdata[[#This Row],[S-P1]],salesdata[[#This Row],[S-P2]],salesdata[[#This Row],[S-P3]],salesdata[[#This Row],[S-P4]]),CHOOSE({1,2,3,4},salesdata[[#This Row],[S-P1]],salesdata[[#This Row],[S-P2]],salesdata[[#This Row],[S-P3]],salesdata[[#This Row],[S-P4]]),0))</f>
        <v>Product3</v>
      </c>
      <c r="X488" s="1" t="str">
        <f>IF(salesdata[[#This Row],[Total Revenue]]&gt;=70000,"High",IF(salesdata[[#This Row],[Total Revenue]]&gt;=40000,"Medium","Low"))</f>
        <v>Low</v>
      </c>
      <c r="Y488" s="1" t="str">
        <f>IFERROR(IF(SUMIF(salesdata[Year],salesdata[[#This Row],[Year]],salesdata[Total Revenue])&gt;SUMIF(salesdata[Year],salesdata[[#This Row],[Year]]-1,salesdata[Total Revenue]),"Growth Year","Decline Year"),"")</f>
        <v>Growth Year</v>
      </c>
    </row>
    <row r="489" spans="1:25" x14ac:dyDescent="0.3">
      <c r="A489" s="1">
        <v>488</v>
      </c>
      <c r="B489" s="2">
        <v>40807</v>
      </c>
      <c r="C489" s="1">
        <v>2011</v>
      </c>
      <c r="D489" s="1" t="s">
        <v>22</v>
      </c>
      <c r="E489" s="1">
        <v>9</v>
      </c>
      <c r="F489" s="3">
        <v>4574</v>
      </c>
      <c r="G489" s="10">
        <v>14499.58</v>
      </c>
      <c r="H489" s="12">
        <f>IFERROR(salesdata[[#This Row],[S-P1]]/salesdata[[#This Row],[Q-P1]],0)</f>
        <v>3.17</v>
      </c>
      <c r="I489" s="3">
        <v>1277</v>
      </c>
      <c r="J489" s="10">
        <v>8096.18</v>
      </c>
      <c r="K489" s="12">
        <f>IFERROR(salesdata[[#This Row],[S-P2]]/salesdata[[#This Row],[Q-P2]],0)</f>
        <v>6.34</v>
      </c>
      <c r="L489" s="3">
        <v>5612</v>
      </c>
      <c r="M489" s="10">
        <v>30417.040000000001</v>
      </c>
      <c r="N489" s="12">
        <f>IFERROR(salesdata[[#This Row],[S-P3]]/salesdata[[#This Row],[Q-P3]],0)</f>
        <v>5.42</v>
      </c>
      <c r="O489" s="3">
        <v>1982</v>
      </c>
      <c r="P489" s="10">
        <v>14131.66</v>
      </c>
      <c r="Q489" s="12">
        <f>IFERROR(salesdata[[#This Row],[S-P4]]/salesdata[[#This Row],[Q-P4]],0)</f>
        <v>7.13</v>
      </c>
      <c r="R489" s="3">
        <v>13445</v>
      </c>
      <c r="S489" s="10">
        <v>67144.460000000006</v>
      </c>
      <c r="T489" s="1" t="str">
        <f>"Q"&amp;ROUNDUP(salesdata[[#This Row],[Month No.]]/3,0)</f>
        <v>Q3</v>
      </c>
      <c r="U489" s="1" t="str">
        <f>TEXT(salesdata[[#This Row],[Date]],"dddd")</f>
        <v>Wednesday</v>
      </c>
      <c r="V489" s="12">
        <f>IFERROR(salesdata[[#This Row],[Total Revenue]]/salesdata[[#This Row],[Total Units Sold]],0)</f>
        <v>4.994009669021942</v>
      </c>
      <c r="W489" s="1" t="str">
        <f>INDEX({"Product1","Product2","Product3","Product4"},MATCH(MAX(salesdata[[#This Row],[S-P1]],salesdata[[#This Row],[S-P2]],salesdata[[#This Row],[S-P3]],salesdata[[#This Row],[S-P4]]),CHOOSE({1,2,3,4},salesdata[[#This Row],[S-P1]],salesdata[[#This Row],[S-P2]],salesdata[[#This Row],[S-P3]],salesdata[[#This Row],[S-P4]]),0))</f>
        <v>Product3</v>
      </c>
      <c r="X489" s="1" t="str">
        <f>IF(salesdata[[#This Row],[Total Revenue]]&gt;=70000,"High",IF(salesdata[[#This Row],[Total Revenue]]&gt;=40000,"Medium","Low"))</f>
        <v>Medium</v>
      </c>
      <c r="Y489" s="1" t="str">
        <f>IFERROR(IF(SUMIF(salesdata[Year],salesdata[[#This Row],[Year]],salesdata[Total Revenue])&gt;SUMIF(salesdata[Year],salesdata[[#This Row],[Year]]-1,salesdata[Total Revenue]),"Growth Year","Decline Year"),"")</f>
        <v>Growth Year</v>
      </c>
    </row>
    <row r="490" spans="1:25" x14ac:dyDescent="0.3">
      <c r="A490" s="1">
        <v>489</v>
      </c>
      <c r="B490" s="2">
        <v>40808</v>
      </c>
      <c r="C490" s="1">
        <v>2011</v>
      </c>
      <c r="D490" s="1" t="s">
        <v>22</v>
      </c>
      <c r="E490" s="1">
        <v>9</v>
      </c>
      <c r="F490" s="3">
        <v>6976</v>
      </c>
      <c r="G490" s="10">
        <v>22113.919999999998</v>
      </c>
      <c r="H490" s="12">
        <f>IFERROR(salesdata[[#This Row],[S-P1]]/salesdata[[#This Row],[Q-P1]],0)</f>
        <v>3.17</v>
      </c>
      <c r="I490" s="3">
        <v>824</v>
      </c>
      <c r="J490" s="10">
        <v>5224.16</v>
      </c>
      <c r="K490" s="12">
        <f>IFERROR(salesdata[[#This Row],[S-P2]]/salesdata[[#This Row],[Q-P2]],0)</f>
        <v>6.34</v>
      </c>
      <c r="L490" s="3">
        <v>946</v>
      </c>
      <c r="M490" s="10">
        <v>5127.32</v>
      </c>
      <c r="N490" s="12">
        <f>IFERROR(salesdata[[#This Row],[S-P3]]/salesdata[[#This Row],[Q-P3]],0)</f>
        <v>5.42</v>
      </c>
      <c r="O490" s="3">
        <v>1860</v>
      </c>
      <c r="P490" s="10">
        <v>13261.8</v>
      </c>
      <c r="Q490" s="12">
        <f>IFERROR(salesdata[[#This Row],[S-P4]]/salesdata[[#This Row],[Q-P4]],0)</f>
        <v>7.13</v>
      </c>
      <c r="R490" s="3">
        <v>10606</v>
      </c>
      <c r="S490" s="10">
        <v>45727.199999999997</v>
      </c>
      <c r="T490" s="1" t="str">
        <f>"Q"&amp;ROUNDUP(salesdata[[#This Row],[Month No.]]/3,0)</f>
        <v>Q3</v>
      </c>
      <c r="U490" s="1" t="str">
        <f>TEXT(salesdata[[#This Row],[Date]],"dddd")</f>
        <v>Thursday</v>
      </c>
      <c r="V490" s="12">
        <f>IFERROR(salesdata[[#This Row],[Total Revenue]]/salesdata[[#This Row],[Total Units Sold]],0)</f>
        <v>4.3114463511220062</v>
      </c>
      <c r="W490" s="1" t="str">
        <f>INDEX({"Product1","Product2","Product3","Product4"},MATCH(MAX(salesdata[[#This Row],[S-P1]],salesdata[[#This Row],[S-P2]],salesdata[[#This Row],[S-P3]],salesdata[[#This Row],[S-P4]]),CHOOSE({1,2,3,4},salesdata[[#This Row],[S-P1]],salesdata[[#This Row],[S-P2]],salesdata[[#This Row],[S-P3]],salesdata[[#This Row],[S-P4]]),0))</f>
        <v>Product1</v>
      </c>
      <c r="X490" s="1" t="str">
        <f>IF(salesdata[[#This Row],[Total Revenue]]&gt;=70000,"High",IF(salesdata[[#This Row],[Total Revenue]]&gt;=40000,"Medium","Low"))</f>
        <v>Medium</v>
      </c>
      <c r="Y490" s="1" t="str">
        <f>IFERROR(IF(SUMIF(salesdata[Year],salesdata[[#This Row],[Year]],salesdata[Total Revenue])&gt;SUMIF(salesdata[Year],salesdata[[#This Row],[Year]]-1,salesdata[Total Revenue]),"Growth Year","Decline Year"),"")</f>
        <v>Growth Year</v>
      </c>
    </row>
    <row r="491" spans="1:25" x14ac:dyDescent="0.3">
      <c r="A491" s="1">
        <v>490</v>
      </c>
      <c r="B491" s="2">
        <v>40809</v>
      </c>
      <c r="C491" s="1">
        <v>2011</v>
      </c>
      <c r="D491" s="1" t="s">
        <v>22</v>
      </c>
      <c r="E491" s="1">
        <v>9</v>
      </c>
      <c r="F491" s="3">
        <v>6260</v>
      </c>
      <c r="G491" s="10">
        <v>19844.2</v>
      </c>
      <c r="H491" s="12">
        <f>IFERROR(salesdata[[#This Row],[S-P1]]/salesdata[[#This Row],[Q-P1]],0)</f>
        <v>3.17</v>
      </c>
      <c r="I491" s="3">
        <v>680</v>
      </c>
      <c r="J491" s="10">
        <v>4311.2</v>
      </c>
      <c r="K491" s="12">
        <f>IFERROR(salesdata[[#This Row],[S-P2]]/salesdata[[#This Row],[Q-P2]],0)</f>
        <v>6.34</v>
      </c>
      <c r="L491" s="3">
        <v>4201</v>
      </c>
      <c r="M491" s="10">
        <v>22769.42</v>
      </c>
      <c r="N491" s="12">
        <f>IFERROR(salesdata[[#This Row],[S-P3]]/salesdata[[#This Row],[Q-P3]],0)</f>
        <v>5.42</v>
      </c>
      <c r="O491" s="3">
        <v>883</v>
      </c>
      <c r="P491" s="10">
        <v>6295.79</v>
      </c>
      <c r="Q491" s="12">
        <f>IFERROR(salesdata[[#This Row],[S-P4]]/salesdata[[#This Row],[Q-P4]],0)</f>
        <v>7.13</v>
      </c>
      <c r="R491" s="3">
        <v>12024</v>
      </c>
      <c r="S491" s="10">
        <v>53220.61</v>
      </c>
      <c r="T491" s="1" t="str">
        <f>"Q"&amp;ROUNDUP(salesdata[[#This Row],[Month No.]]/3,0)</f>
        <v>Q3</v>
      </c>
      <c r="U491" s="1" t="str">
        <f>TEXT(salesdata[[#This Row],[Date]],"dddd")</f>
        <v>Friday</v>
      </c>
      <c r="V491" s="12">
        <f>IFERROR(salesdata[[#This Row],[Total Revenue]]/salesdata[[#This Row],[Total Units Sold]],0)</f>
        <v>4.426198436460413</v>
      </c>
      <c r="W491" s="1" t="str">
        <f>INDEX({"Product1","Product2","Product3","Product4"},MATCH(MAX(salesdata[[#This Row],[S-P1]],salesdata[[#This Row],[S-P2]],salesdata[[#This Row],[S-P3]],salesdata[[#This Row],[S-P4]]),CHOOSE({1,2,3,4},salesdata[[#This Row],[S-P1]],salesdata[[#This Row],[S-P2]],salesdata[[#This Row],[S-P3]],salesdata[[#This Row],[S-P4]]),0))</f>
        <v>Product3</v>
      </c>
      <c r="X491" s="1" t="str">
        <f>IF(salesdata[[#This Row],[Total Revenue]]&gt;=70000,"High",IF(salesdata[[#This Row],[Total Revenue]]&gt;=40000,"Medium","Low"))</f>
        <v>Medium</v>
      </c>
      <c r="Y491" s="1" t="str">
        <f>IFERROR(IF(SUMIF(salesdata[Year],salesdata[[#This Row],[Year]],salesdata[Total Revenue])&gt;SUMIF(salesdata[Year],salesdata[[#This Row],[Year]]-1,salesdata[Total Revenue]),"Growth Year","Decline Year"),"")</f>
        <v>Growth Year</v>
      </c>
    </row>
    <row r="492" spans="1:25" x14ac:dyDescent="0.3">
      <c r="A492" s="1">
        <v>491</v>
      </c>
      <c r="B492" s="2">
        <v>40810</v>
      </c>
      <c r="C492" s="1">
        <v>2011</v>
      </c>
      <c r="D492" s="1" t="s">
        <v>22</v>
      </c>
      <c r="E492" s="1">
        <v>9</v>
      </c>
      <c r="F492" s="3">
        <v>2739</v>
      </c>
      <c r="G492" s="10">
        <v>8682.6299999999992</v>
      </c>
      <c r="H492" s="12">
        <f>IFERROR(salesdata[[#This Row],[S-P1]]/salesdata[[#This Row],[Q-P1]],0)</f>
        <v>3.17</v>
      </c>
      <c r="I492" s="3">
        <v>1893</v>
      </c>
      <c r="J492" s="10">
        <v>12001.62</v>
      </c>
      <c r="K492" s="12">
        <f>IFERROR(salesdata[[#This Row],[S-P2]]/salesdata[[#This Row],[Q-P2]],0)</f>
        <v>6.3400000000000007</v>
      </c>
      <c r="L492" s="3">
        <v>5435</v>
      </c>
      <c r="M492" s="10">
        <v>29457.7</v>
      </c>
      <c r="N492" s="12">
        <f>IFERROR(salesdata[[#This Row],[S-P3]]/salesdata[[#This Row],[Q-P3]],0)</f>
        <v>5.42</v>
      </c>
      <c r="O492" s="3">
        <v>1152</v>
      </c>
      <c r="P492" s="10">
        <v>8213.76</v>
      </c>
      <c r="Q492" s="12">
        <f>IFERROR(salesdata[[#This Row],[S-P4]]/salesdata[[#This Row],[Q-P4]],0)</f>
        <v>7.13</v>
      </c>
      <c r="R492" s="3">
        <v>11219</v>
      </c>
      <c r="S492" s="10">
        <v>58355.71</v>
      </c>
      <c r="T492" s="1" t="str">
        <f>"Q"&amp;ROUNDUP(salesdata[[#This Row],[Month No.]]/3,0)</f>
        <v>Q3</v>
      </c>
      <c r="U492" s="1" t="str">
        <f>TEXT(salesdata[[#This Row],[Date]],"dddd")</f>
        <v>Saturday</v>
      </c>
      <c r="V492" s="12">
        <f>IFERROR(salesdata[[#This Row],[Total Revenue]]/salesdata[[#This Row],[Total Units Sold]],0)</f>
        <v>5.201507264462073</v>
      </c>
      <c r="W492" s="1" t="str">
        <f>INDEX({"Product1","Product2","Product3","Product4"},MATCH(MAX(salesdata[[#This Row],[S-P1]],salesdata[[#This Row],[S-P2]],salesdata[[#This Row],[S-P3]],salesdata[[#This Row],[S-P4]]),CHOOSE({1,2,3,4},salesdata[[#This Row],[S-P1]],salesdata[[#This Row],[S-P2]],salesdata[[#This Row],[S-P3]],salesdata[[#This Row],[S-P4]]),0))</f>
        <v>Product3</v>
      </c>
      <c r="X492" s="1" t="str">
        <f>IF(salesdata[[#This Row],[Total Revenue]]&gt;=70000,"High",IF(salesdata[[#This Row],[Total Revenue]]&gt;=40000,"Medium","Low"))</f>
        <v>Medium</v>
      </c>
      <c r="Y492" s="1" t="str">
        <f>IFERROR(IF(SUMIF(salesdata[Year],salesdata[[#This Row],[Year]],salesdata[Total Revenue])&gt;SUMIF(salesdata[Year],salesdata[[#This Row],[Year]]-1,salesdata[Total Revenue]),"Growth Year","Decline Year"),"")</f>
        <v>Growth Year</v>
      </c>
    </row>
    <row r="493" spans="1:25" x14ac:dyDescent="0.3">
      <c r="A493" s="1">
        <v>492</v>
      </c>
      <c r="B493" s="2">
        <v>40811</v>
      </c>
      <c r="C493" s="1">
        <v>2011</v>
      </c>
      <c r="D493" s="1" t="s">
        <v>22</v>
      </c>
      <c r="E493" s="1">
        <v>9</v>
      </c>
      <c r="F493" s="3">
        <v>4962</v>
      </c>
      <c r="G493" s="10">
        <v>15729.54</v>
      </c>
      <c r="H493" s="12">
        <f>IFERROR(salesdata[[#This Row],[S-P1]]/salesdata[[#This Row],[Q-P1]],0)</f>
        <v>3.1700000000000004</v>
      </c>
      <c r="I493" s="3">
        <v>657</v>
      </c>
      <c r="J493" s="10">
        <v>4165.38</v>
      </c>
      <c r="K493" s="12">
        <f>IFERROR(salesdata[[#This Row],[S-P2]]/salesdata[[#This Row],[Q-P2]],0)</f>
        <v>6.34</v>
      </c>
      <c r="L493" s="3">
        <v>5358</v>
      </c>
      <c r="M493" s="10">
        <v>29040.36</v>
      </c>
      <c r="N493" s="12">
        <f>IFERROR(salesdata[[#This Row],[S-P3]]/salesdata[[#This Row],[Q-P3]],0)</f>
        <v>5.42</v>
      </c>
      <c r="O493" s="3">
        <v>1011</v>
      </c>
      <c r="P493" s="10">
        <v>7208.43</v>
      </c>
      <c r="Q493" s="12">
        <f>IFERROR(salesdata[[#This Row],[S-P4]]/salesdata[[#This Row],[Q-P4]],0)</f>
        <v>7.13</v>
      </c>
      <c r="R493" s="3">
        <v>11988</v>
      </c>
      <c r="S493" s="10">
        <v>56143.71</v>
      </c>
      <c r="T493" s="1" t="str">
        <f>"Q"&amp;ROUNDUP(salesdata[[#This Row],[Month No.]]/3,0)</f>
        <v>Q3</v>
      </c>
      <c r="U493" s="1" t="str">
        <f>TEXT(salesdata[[#This Row],[Date]],"dddd")</f>
        <v>Sunday</v>
      </c>
      <c r="V493" s="12">
        <f>IFERROR(salesdata[[#This Row],[Total Revenue]]/salesdata[[#This Row],[Total Units Sold]],0)</f>
        <v>4.6833258258258255</v>
      </c>
      <c r="W493" s="1" t="str">
        <f>INDEX({"Product1","Product2","Product3","Product4"},MATCH(MAX(salesdata[[#This Row],[S-P1]],salesdata[[#This Row],[S-P2]],salesdata[[#This Row],[S-P3]],salesdata[[#This Row],[S-P4]]),CHOOSE({1,2,3,4},salesdata[[#This Row],[S-P1]],salesdata[[#This Row],[S-P2]],salesdata[[#This Row],[S-P3]],salesdata[[#This Row],[S-P4]]),0))</f>
        <v>Product3</v>
      </c>
      <c r="X493" s="1" t="str">
        <f>IF(salesdata[[#This Row],[Total Revenue]]&gt;=70000,"High",IF(salesdata[[#This Row],[Total Revenue]]&gt;=40000,"Medium","Low"))</f>
        <v>Medium</v>
      </c>
      <c r="Y493" s="1" t="str">
        <f>IFERROR(IF(SUMIF(salesdata[Year],salesdata[[#This Row],[Year]],salesdata[Total Revenue])&gt;SUMIF(salesdata[Year],salesdata[[#This Row],[Year]]-1,salesdata[Total Revenue]),"Growth Year","Decline Year"),"")</f>
        <v>Growth Year</v>
      </c>
    </row>
    <row r="494" spans="1:25" x14ac:dyDescent="0.3">
      <c r="A494" s="1">
        <v>493</v>
      </c>
      <c r="B494" s="2">
        <v>40812</v>
      </c>
      <c r="C494" s="1">
        <v>2011</v>
      </c>
      <c r="D494" s="1" t="s">
        <v>22</v>
      </c>
      <c r="E494" s="1">
        <v>9</v>
      </c>
      <c r="F494" s="3">
        <v>6734</v>
      </c>
      <c r="G494" s="10">
        <v>21346.78</v>
      </c>
      <c r="H494" s="12">
        <f>IFERROR(salesdata[[#This Row],[S-P1]]/salesdata[[#This Row],[Q-P1]],0)</f>
        <v>3.17</v>
      </c>
      <c r="I494" s="3">
        <v>3868</v>
      </c>
      <c r="J494" s="10">
        <v>24523.119999999999</v>
      </c>
      <c r="K494" s="12">
        <f>IFERROR(salesdata[[#This Row],[S-P2]]/salesdata[[#This Row],[Q-P2]],0)</f>
        <v>6.34</v>
      </c>
      <c r="L494" s="3">
        <v>4565</v>
      </c>
      <c r="M494" s="10">
        <v>24742.3</v>
      </c>
      <c r="N494" s="12">
        <f>IFERROR(salesdata[[#This Row],[S-P3]]/salesdata[[#This Row],[Q-P3]],0)</f>
        <v>5.42</v>
      </c>
      <c r="O494" s="3">
        <v>739</v>
      </c>
      <c r="P494" s="10">
        <v>5269.07</v>
      </c>
      <c r="Q494" s="12">
        <f>IFERROR(salesdata[[#This Row],[S-P4]]/salesdata[[#This Row],[Q-P4]],0)</f>
        <v>7.13</v>
      </c>
      <c r="R494" s="3">
        <v>15906</v>
      </c>
      <c r="S494" s="10">
        <v>75881.27</v>
      </c>
      <c r="T494" s="1" t="str">
        <f>"Q"&amp;ROUNDUP(salesdata[[#This Row],[Month No.]]/3,0)</f>
        <v>Q3</v>
      </c>
      <c r="U494" s="1" t="str">
        <f>TEXT(salesdata[[#This Row],[Date]],"dddd")</f>
        <v>Monday</v>
      </c>
      <c r="V494" s="12">
        <f>IFERROR(salesdata[[#This Row],[Total Revenue]]/salesdata[[#This Row],[Total Units Sold]],0)</f>
        <v>4.7706066892996359</v>
      </c>
      <c r="W494" s="1" t="str">
        <f>INDEX({"Product1","Product2","Product3","Product4"},MATCH(MAX(salesdata[[#This Row],[S-P1]],salesdata[[#This Row],[S-P2]],salesdata[[#This Row],[S-P3]],salesdata[[#This Row],[S-P4]]),CHOOSE({1,2,3,4},salesdata[[#This Row],[S-P1]],salesdata[[#This Row],[S-P2]],salesdata[[#This Row],[S-P3]],salesdata[[#This Row],[S-P4]]),0))</f>
        <v>Product3</v>
      </c>
      <c r="X494" s="1" t="str">
        <f>IF(salesdata[[#This Row],[Total Revenue]]&gt;=70000,"High",IF(salesdata[[#This Row],[Total Revenue]]&gt;=40000,"Medium","Low"))</f>
        <v>High</v>
      </c>
      <c r="Y494" s="1" t="str">
        <f>IFERROR(IF(SUMIF(salesdata[Year],salesdata[[#This Row],[Year]],salesdata[Total Revenue])&gt;SUMIF(salesdata[Year],salesdata[[#This Row],[Year]]-1,salesdata[Total Revenue]),"Growth Year","Decline Year"),"")</f>
        <v>Growth Year</v>
      </c>
    </row>
    <row r="495" spans="1:25" x14ac:dyDescent="0.3">
      <c r="A495" s="1">
        <v>494</v>
      </c>
      <c r="B495" s="2">
        <v>40813</v>
      </c>
      <c r="C495" s="1">
        <v>2011</v>
      </c>
      <c r="D495" s="1" t="s">
        <v>22</v>
      </c>
      <c r="E495" s="1">
        <v>9</v>
      </c>
      <c r="F495" s="3">
        <v>2206</v>
      </c>
      <c r="G495" s="10">
        <v>6993.02</v>
      </c>
      <c r="H495" s="12">
        <f>IFERROR(salesdata[[#This Row],[S-P1]]/salesdata[[#This Row],[Q-P1]],0)</f>
        <v>3.1700000000000004</v>
      </c>
      <c r="I495" s="3">
        <v>3056</v>
      </c>
      <c r="J495" s="10">
        <v>19375.04</v>
      </c>
      <c r="K495" s="12">
        <f>IFERROR(salesdata[[#This Row],[S-P2]]/salesdata[[#This Row],[Q-P2]],0)</f>
        <v>6.34</v>
      </c>
      <c r="L495" s="3">
        <v>3219</v>
      </c>
      <c r="M495" s="10">
        <v>17446.98</v>
      </c>
      <c r="N495" s="12">
        <f>IFERROR(salesdata[[#This Row],[S-P3]]/salesdata[[#This Row],[Q-P3]],0)</f>
        <v>5.42</v>
      </c>
      <c r="O495" s="3">
        <v>1095</v>
      </c>
      <c r="P495" s="10">
        <v>7807.35</v>
      </c>
      <c r="Q495" s="12">
        <f>IFERROR(salesdata[[#This Row],[S-P4]]/salesdata[[#This Row],[Q-P4]],0)</f>
        <v>7.13</v>
      </c>
      <c r="R495" s="3">
        <v>9576</v>
      </c>
      <c r="S495" s="10">
        <v>51622.39</v>
      </c>
      <c r="T495" s="1" t="str">
        <f>"Q"&amp;ROUNDUP(salesdata[[#This Row],[Month No.]]/3,0)</f>
        <v>Q3</v>
      </c>
      <c r="U495" s="1" t="str">
        <f>TEXT(salesdata[[#This Row],[Date]],"dddd")</f>
        <v>Tuesday</v>
      </c>
      <c r="V495" s="12">
        <f>IFERROR(salesdata[[#This Row],[Total Revenue]]/salesdata[[#This Row],[Total Units Sold]],0)</f>
        <v>5.3908093149540521</v>
      </c>
      <c r="W495" s="1" t="str">
        <f>INDEX({"Product1","Product2","Product3","Product4"},MATCH(MAX(salesdata[[#This Row],[S-P1]],salesdata[[#This Row],[S-P2]],salesdata[[#This Row],[S-P3]],salesdata[[#This Row],[S-P4]]),CHOOSE({1,2,3,4},salesdata[[#This Row],[S-P1]],salesdata[[#This Row],[S-P2]],salesdata[[#This Row],[S-P3]],salesdata[[#This Row],[S-P4]]),0))</f>
        <v>Product2</v>
      </c>
      <c r="X495" s="1" t="str">
        <f>IF(salesdata[[#This Row],[Total Revenue]]&gt;=70000,"High",IF(salesdata[[#This Row],[Total Revenue]]&gt;=40000,"Medium","Low"))</f>
        <v>Medium</v>
      </c>
      <c r="Y495" s="1" t="str">
        <f>IFERROR(IF(SUMIF(salesdata[Year],salesdata[[#This Row],[Year]],salesdata[Total Revenue])&gt;SUMIF(salesdata[Year],salesdata[[#This Row],[Year]]-1,salesdata[Total Revenue]),"Growth Year","Decline Year"),"")</f>
        <v>Growth Year</v>
      </c>
    </row>
    <row r="496" spans="1:25" x14ac:dyDescent="0.3">
      <c r="A496" s="1">
        <v>495</v>
      </c>
      <c r="B496" s="2">
        <v>40814</v>
      </c>
      <c r="C496" s="1">
        <v>2011</v>
      </c>
      <c r="D496" s="1" t="s">
        <v>22</v>
      </c>
      <c r="E496" s="1">
        <v>9</v>
      </c>
      <c r="F496" s="3">
        <v>3293</v>
      </c>
      <c r="G496" s="10">
        <v>10438.81</v>
      </c>
      <c r="H496" s="12">
        <f>IFERROR(salesdata[[#This Row],[S-P1]]/salesdata[[#This Row],[Q-P1]],0)</f>
        <v>3.17</v>
      </c>
      <c r="I496" s="3">
        <v>451</v>
      </c>
      <c r="J496" s="10">
        <v>2859.34</v>
      </c>
      <c r="K496" s="12">
        <f>IFERROR(salesdata[[#This Row],[S-P2]]/salesdata[[#This Row],[Q-P2]],0)</f>
        <v>6.3400000000000007</v>
      </c>
      <c r="L496" s="3">
        <v>4815</v>
      </c>
      <c r="M496" s="10">
        <v>26097.3</v>
      </c>
      <c r="N496" s="12">
        <f>IFERROR(salesdata[[#This Row],[S-P3]]/salesdata[[#This Row],[Q-P3]],0)</f>
        <v>5.42</v>
      </c>
      <c r="O496" s="3">
        <v>1574</v>
      </c>
      <c r="P496" s="10">
        <v>11222.62</v>
      </c>
      <c r="Q496" s="12">
        <f>IFERROR(salesdata[[#This Row],[S-P4]]/salesdata[[#This Row],[Q-P4]],0)</f>
        <v>7.1300000000000008</v>
      </c>
      <c r="R496" s="3">
        <v>10133</v>
      </c>
      <c r="S496" s="10">
        <v>50618.07</v>
      </c>
      <c r="T496" s="1" t="str">
        <f>"Q"&amp;ROUNDUP(salesdata[[#This Row],[Month No.]]/3,0)</f>
        <v>Q3</v>
      </c>
      <c r="U496" s="1" t="str">
        <f>TEXT(salesdata[[#This Row],[Date]],"dddd")</f>
        <v>Wednesday</v>
      </c>
      <c r="V496" s="12">
        <f>IFERROR(salesdata[[#This Row],[Total Revenue]]/salesdata[[#This Row],[Total Units Sold]],0)</f>
        <v>4.9953685976512388</v>
      </c>
      <c r="W496" s="1" t="str">
        <f>INDEX({"Product1","Product2","Product3","Product4"},MATCH(MAX(salesdata[[#This Row],[S-P1]],salesdata[[#This Row],[S-P2]],salesdata[[#This Row],[S-P3]],salesdata[[#This Row],[S-P4]]),CHOOSE({1,2,3,4},salesdata[[#This Row],[S-P1]],salesdata[[#This Row],[S-P2]],salesdata[[#This Row],[S-P3]],salesdata[[#This Row],[S-P4]]),0))</f>
        <v>Product3</v>
      </c>
      <c r="X496" s="1" t="str">
        <f>IF(salesdata[[#This Row],[Total Revenue]]&gt;=70000,"High",IF(salesdata[[#This Row],[Total Revenue]]&gt;=40000,"Medium","Low"))</f>
        <v>Medium</v>
      </c>
      <c r="Y496" s="1" t="str">
        <f>IFERROR(IF(SUMIF(salesdata[Year],salesdata[[#This Row],[Year]],salesdata[Total Revenue])&gt;SUMIF(salesdata[Year],salesdata[[#This Row],[Year]]-1,salesdata[Total Revenue]),"Growth Year","Decline Year"),"")</f>
        <v>Growth Year</v>
      </c>
    </row>
    <row r="497" spans="1:25" x14ac:dyDescent="0.3">
      <c r="A497" s="1">
        <v>496</v>
      </c>
      <c r="B497" s="2">
        <v>40815</v>
      </c>
      <c r="C497" s="1">
        <v>2011</v>
      </c>
      <c r="D497" s="1" t="s">
        <v>22</v>
      </c>
      <c r="E497" s="1">
        <v>9</v>
      </c>
      <c r="F497" s="3">
        <v>6354</v>
      </c>
      <c r="G497" s="10">
        <v>20142.18</v>
      </c>
      <c r="H497" s="12">
        <f>IFERROR(salesdata[[#This Row],[S-P1]]/salesdata[[#This Row],[Q-P1]],0)</f>
        <v>3.17</v>
      </c>
      <c r="I497" s="3">
        <v>2249</v>
      </c>
      <c r="J497" s="10">
        <v>14258.66</v>
      </c>
      <c r="K497" s="12">
        <f>IFERROR(salesdata[[#This Row],[S-P2]]/salesdata[[#This Row],[Q-P2]],0)</f>
        <v>6.34</v>
      </c>
      <c r="L497" s="3">
        <v>1182</v>
      </c>
      <c r="M497" s="10">
        <v>6406.44</v>
      </c>
      <c r="N497" s="12">
        <f>IFERROR(salesdata[[#This Row],[S-P3]]/salesdata[[#This Row],[Q-P3]],0)</f>
        <v>5.42</v>
      </c>
      <c r="O497" s="3">
        <v>1463</v>
      </c>
      <c r="P497" s="10">
        <v>10431.19</v>
      </c>
      <c r="Q497" s="12">
        <f>IFERROR(salesdata[[#This Row],[S-P4]]/salesdata[[#This Row],[Q-P4]],0)</f>
        <v>7.1300000000000008</v>
      </c>
      <c r="R497" s="3">
        <v>11248</v>
      </c>
      <c r="S497" s="10">
        <v>51238.47</v>
      </c>
      <c r="T497" s="1" t="str">
        <f>"Q"&amp;ROUNDUP(salesdata[[#This Row],[Month No.]]/3,0)</f>
        <v>Q3</v>
      </c>
      <c r="U497" s="1" t="str">
        <f>TEXT(salesdata[[#This Row],[Date]],"dddd")</f>
        <v>Thursday</v>
      </c>
      <c r="V497" s="12">
        <f>IFERROR(salesdata[[#This Row],[Total Revenue]]/salesdata[[#This Row],[Total Units Sold]],0)</f>
        <v>4.5553405049786626</v>
      </c>
      <c r="W497" s="1" t="str">
        <f>INDEX({"Product1","Product2","Product3","Product4"},MATCH(MAX(salesdata[[#This Row],[S-P1]],salesdata[[#This Row],[S-P2]],salesdata[[#This Row],[S-P3]],salesdata[[#This Row],[S-P4]]),CHOOSE({1,2,3,4},salesdata[[#This Row],[S-P1]],salesdata[[#This Row],[S-P2]],salesdata[[#This Row],[S-P3]],salesdata[[#This Row],[S-P4]]),0))</f>
        <v>Product1</v>
      </c>
      <c r="X497" s="1" t="str">
        <f>IF(salesdata[[#This Row],[Total Revenue]]&gt;=70000,"High",IF(salesdata[[#This Row],[Total Revenue]]&gt;=40000,"Medium","Low"))</f>
        <v>Medium</v>
      </c>
      <c r="Y497" s="1" t="str">
        <f>IFERROR(IF(SUMIF(salesdata[Year],salesdata[[#This Row],[Year]],salesdata[Total Revenue])&gt;SUMIF(salesdata[Year],salesdata[[#This Row],[Year]]-1,salesdata[Total Revenue]),"Growth Year","Decline Year"),"")</f>
        <v>Growth Year</v>
      </c>
    </row>
    <row r="498" spans="1:25" x14ac:dyDescent="0.3">
      <c r="A498" s="1">
        <v>497</v>
      </c>
      <c r="B498" s="2">
        <v>40816</v>
      </c>
      <c r="C498" s="1">
        <v>2011</v>
      </c>
      <c r="D498" s="1" t="s">
        <v>22</v>
      </c>
      <c r="E498" s="1">
        <v>9</v>
      </c>
      <c r="F498" s="3">
        <v>4479</v>
      </c>
      <c r="G498" s="10">
        <v>14198.43</v>
      </c>
      <c r="H498" s="12">
        <f>IFERROR(salesdata[[#This Row],[S-P1]]/salesdata[[#This Row],[Q-P1]],0)</f>
        <v>3.17</v>
      </c>
      <c r="I498" s="3">
        <v>2899</v>
      </c>
      <c r="J498" s="10">
        <v>18379.66</v>
      </c>
      <c r="K498" s="12">
        <f>IFERROR(salesdata[[#This Row],[S-P2]]/salesdata[[#This Row],[Q-P2]],0)</f>
        <v>6.34</v>
      </c>
      <c r="L498" s="3">
        <v>370</v>
      </c>
      <c r="M498" s="10">
        <v>2005.4</v>
      </c>
      <c r="N498" s="12">
        <f>IFERROR(salesdata[[#This Row],[S-P3]]/salesdata[[#This Row],[Q-P3]],0)</f>
        <v>5.42</v>
      </c>
      <c r="O498" s="3">
        <v>1132</v>
      </c>
      <c r="P498" s="10">
        <v>8071.16</v>
      </c>
      <c r="Q498" s="12">
        <f>IFERROR(salesdata[[#This Row],[S-P4]]/salesdata[[#This Row],[Q-P4]],0)</f>
        <v>7.13</v>
      </c>
      <c r="R498" s="3">
        <v>8880</v>
      </c>
      <c r="S498" s="10">
        <v>42654.65</v>
      </c>
      <c r="T498" s="1" t="str">
        <f>"Q"&amp;ROUNDUP(salesdata[[#This Row],[Month No.]]/3,0)</f>
        <v>Q3</v>
      </c>
      <c r="U498" s="1" t="str">
        <f>TEXT(salesdata[[#This Row],[Date]],"dddd")</f>
        <v>Friday</v>
      </c>
      <c r="V498" s="12">
        <f>IFERROR(salesdata[[#This Row],[Total Revenue]]/salesdata[[#This Row],[Total Units Sold]],0)</f>
        <v>4.8034515765765766</v>
      </c>
      <c r="W498" s="1" t="str">
        <f>INDEX({"Product1","Product2","Product3","Product4"},MATCH(MAX(salesdata[[#This Row],[S-P1]],salesdata[[#This Row],[S-P2]],salesdata[[#This Row],[S-P3]],salesdata[[#This Row],[S-P4]]),CHOOSE({1,2,3,4},salesdata[[#This Row],[S-P1]],salesdata[[#This Row],[S-P2]],salesdata[[#This Row],[S-P3]],salesdata[[#This Row],[S-P4]]),0))</f>
        <v>Product2</v>
      </c>
      <c r="X498" s="1" t="str">
        <f>IF(salesdata[[#This Row],[Total Revenue]]&gt;=70000,"High",IF(salesdata[[#This Row],[Total Revenue]]&gt;=40000,"Medium","Low"))</f>
        <v>Medium</v>
      </c>
      <c r="Y498" s="1" t="str">
        <f>IFERROR(IF(SUMIF(salesdata[Year],salesdata[[#This Row],[Year]],salesdata[Total Revenue])&gt;SUMIF(salesdata[Year],salesdata[[#This Row],[Year]]-1,salesdata[Total Revenue]),"Growth Year","Decline Year"),"")</f>
        <v>Growth Year</v>
      </c>
    </row>
    <row r="499" spans="1:25" x14ac:dyDescent="0.3">
      <c r="A499" s="1">
        <v>498</v>
      </c>
      <c r="B499" s="2">
        <v>40817</v>
      </c>
      <c r="C499" s="1">
        <v>2011</v>
      </c>
      <c r="D499" s="1" t="s">
        <v>23</v>
      </c>
      <c r="E499" s="1">
        <v>10</v>
      </c>
      <c r="F499" s="3">
        <v>4446</v>
      </c>
      <c r="G499" s="10">
        <v>14093.82</v>
      </c>
      <c r="H499" s="12">
        <f>IFERROR(salesdata[[#This Row],[S-P1]]/salesdata[[#This Row],[Q-P1]],0)</f>
        <v>3.17</v>
      </c>
      <c r="I499" s="3">
        <v>2415</v>
      </c>
      <c r="J499" s="10">
        <v>15311.1</v>
      </c>
      <c r="K499" s="12">
        <f>IFERROR(salesdata[[#This Row],[S-P2]]/salesdata[[#This Row],[Q-P2]],0)</f>
        <v>6.34</v>
      </c>
      <c r="L499" s="3">
        <v>909</v>
      </c>
      <c r="M499" s="10">
        <v>4926.78</v>
      </c>
      <c r="N499" s="12">
        <f>IFERROR(salesdata[[#This Row],[S-P3]]/salesdata[[#This Row],[Q-P3]],0)</f>
        <v>5.42</v>
      </c>
      <c r="O499" s="3">
        <v>710</v>
      </c>
      <c r="P499" s="10">
        <v>5062.3</v>
      </c>
      <c r="Q499" s="12">
        <f>IFERROR(salesdata[[#This Row],[S-P4]]/salesdata[[#This Row],[Q-P4]],0)</f>
        <v>7.13</v>
      </c>
      <c r="R499" s="3">
        <v>8480</v>
      </c>
      <c r="S499" s="10">
        <v>39394</v>
      </c>
      <c r="T499" s="1" t="str">
        <f>"Q"&amp;ROUNDUP(salesdata[[#This Row],[Month No.]]/3,0)</f>
        <v>Q4</v>
      </c>
      <c r="U499" s="1" t="str">
        <f>TEXT(salesdata[[#This Row],[Date]],"dddd")</f>
        <v>Saturday</v>
      </c>
      <c r="V499" s="12">
        <f>IFERROR(salesdata[[#This Row],[Total Revenue]]/salesdata[[#This Row],[Total Units Sold]],0)</f>
        <v>4.6455188679245287</v>
      </c>
      <c r="W499" s="1" t="str">
        <f>INDEX({"Product1","Product2","Product3","Product4"},MATCH(MAX(salesdata[[#This Row],[S-P1]],salesdata[[#This Row],[S-P2]],salesdata[[#This Row],[S-P3]],salesdata[[#This Row],[S-P4]]),CHOOSE({1,2,3,4},salesdata[[#This Row],[S-P1]],salesdata[[#This Row],[S-P2]],salesdata[[#This Row],[S-P3]],salesdata[[#This Row],[S-P4]]),0))</f>
        <v>Product2</v>
      </c>
      <c r="X499" s="1" t="str">
        <f>IF(salesdata[[#This Row],[Total Revenue]]&gt;=70000,"High",IF(salesdata[[#This Row],[Total Revenue]]&gt;=40000,"Medium","Low"))</f>
        <v>Low</v>
      </c>
      <c r="Y499" s="1" t="str">
        <f>IFERROR(IF(SUMIF(salesdata[Year],salesdata[[#This Row],[Year]],salesdata[Total Revenue])&gt;SUMIF(salesdata[Year],salesdata[[#This Row],[Year]]-1,salesdata[Total Revenue]),"Growth Year","Decline Year"),"")</f>
        <v>Growth Year</v>
      </c>
    </row>
    <row r="500" spans="1:25" x14ac:dyDescent="0.3">
      <c r="A500" s="1">
        <v>499</v>
      </c>
      <c r="B500" s="2">
        <v>40818</v>
      </c>
      <c r="C500" s="1">
        <v>2011</v>
      </c>
      <c r="D500" s="1" t="s">
        <v>23</v>
      </c>
      <c r="E500" s="1">
        <v>10</v>
      </c>
      <c r="F500" s="3">
        <v>2223</v>
      </c>
      <c r="G500" s="10">
        <v>7046.91</v>
      </c>
      <c r="H500" s="12">
        <f>IFERROR(salesdata[[#This Row],[S-P1]]/salesdata[[#This Row],[Q-P1]],0)</f>
        <v>3.17</v>
      </c>
      <c r="I500" s="3">
        <v>2722</v>
      </c>
      <c r="J500" s="10">
        <v>17257.48</v>
      </c>
      <c r="K500" s="12">
        <f>IFERROR(salesdata[[#This Row],[S-P2]]/salesdata[[#This Row],[Q-P2]],0)</f>
        <v>6.34</v>
      </c>
      <c r="L500" s="3">
        <v>4367</v>
      </c>
      <c r="M500" s="10">
        <v>23669.14</v>
      </c>
      <c r="N500" s="12">
        <f>IFERROR(salesdata[[#This Row],[S-P3]]/salesdata[[#This Row],[Q-P3]],0)</f>
        <v>5.42</v>
      </c>
      <c r="O500" s="3">
        <v>876</v>
      </c>
      <c r="P500" s="10">
        <v>6245.88</v>
      </c>
      <c r="Q500" s="12">
        <f>IFERROR(salesdata[[#This Row],[S-P4]]/salesdata[[#This Row],[Q-P4]],0)</f>
        <v>7.13</v>
      </c>
      <c r="R500" s="3">
        <v>10188</v>
      </c>
      <c r="S500" s="10">
        <v>54219.41</v>
      </c>
      <c r="T500" s="1" t="str">
        <f>"Q"&amp;ROUNDUP(salesdata[[#This Row],[Month No.]]/3,0)</f>
        <v>Q4</v>
      </c>
      <c r="U500" s="1" t="str">
        <f>TEXT(salesdata[[#This Row],[Date]],"dddd")</f>
        <v>Sunday</v>
      </c>
      <c r="V500" s="12">
        <f>IFERROR(salesdata[[#This Row],[Total Revenue]]/salesdata[[#This Row],[Total Units Sold]],0)</f>
        <v>5.3218894778170398</v>
      </c>
      <c r="W500" s="1" t="str">
        <f>INDEX({"Product1","Product2","Product3","Product4"},MATCH(MAX(salesdata[[#This Row],[S-P1]],salesdata[[#This Row],[S-P2]],salesdata[[#This Row],[S-P3]],salesdata[[#This Row],[S-P4]]),CHOOSE({1,2,3,4},salesdata[[#This Row],[S-P1]],salesdata[[#This Row],[S-P2]],salesdata[[#This Row],[S-P3]],salesdata[[#This Row],[S-P4]]),0))</f>
        <v>Product3</v>
      </c>
      <c r="X500" s="1" t="str">
        <f>IF(salesdata[[#This Row],[Total Revenue]]&gt;=70000,"High",IF(salesdata[[#This Row],[Total Revenue]]&gt;=40000,"Medium","Low"))</f>
        <v>Medium</v>
      </c>
      <c r="Y500" s="1" t="str">
        <f>IFERROR(IF(SUMIF(salesdata[Year],salesdata[[#This Row],[Year]],salesdata[Total Revenue])&gt;SUMIF(salesdata[Year],salesdata[[#This Row],[Year]]-1,salesdata[Total Revenue]),"Growth Year","Decline Year"),"")</f>
        <v>Growth Year</v>
      </c>
    </row>
    <row r="501" spans="1:25" x14ac:dyDescent="0.3">
      <c r="A501" s="1">
        <v>500</v>
      </c>
      <c r="B501" s="2">
        <v>40819</v>
      </c>
      <c r="C501" s="1">
        <v>2011</v>
      </c>
      <c r="D501" s="1" t="s">
        <v>23</v>
      </c>
      <c r="E501" s="1">
        <v>10</v>
      </c>
      <c r="F501" s="3">
        <v>6148</v>
      </c>
      <c r="G501" s="10">
        <v>19489.16</v>
      </c>
      <c r="H501" s="12">
        <f>IFERROR(salesdata[[#This Row],[S-P1]]/salesdata[[#This Row],[Q-P1]],0)</f>
        <v>3.17</v>
      </c>
      <c r="I501" s="3">
        <v>3008</v>
      </c>
      <c r="J501" s="10">
        <v>19070.72</v>
      </c>
      <c r="K501" s="12">
        <f>IFERROR(salesdata[[#This Row],[S-P2]]/salesdata[[#This Row],[Q-P2]],0)</f>
        <v>6.3400000000000007</v>
      </c>
      <c r="L501" s="3">
        <v>3496</v>
      </c>
      <c r="M501" s="10">
        <v>18948.32</v>
      </c>
      <c r="N501" s="12">
        <f>IFERROR(salesdata[[#This Row],[S-P3]]/salesdata[[#This Row],[Q-P3]],0)</f>
        <v>5.42</v>
      </c>
      <c r="O501" s="3">
        <v>421</v>
      </c>
      <c r="P501" s="10">
        <v>3001.73</v>
      </c>
      <c r="Q501" s="12">
        <f>IFERROR(salesdata[[#This Row],[S-P4]]/salesdata[[#This Row],[Q-P4]],0)</f>
        <v>7.13</v>
      </c>
      <c r="R501" s="3">
        <v>13073</v>
      </c>
      <c r="S501" s="10">
        <v>60509.93</v>
      </c>
      <c r="T501" s="1" t="str">
        <f>"Q"&amp;ROUNDUP(salesdata[[#This Row],[Month No.]]/3,0)</f>
        <v>Q4</v>
      </c>
      <c r="U501" s="1" t="str">
        <f>TEXT(salesdata[[#This Row],[Date]],"dddd")</f>
        <v>Monday</v>
      </c>
      <c r="V501" s="12">
        <f>IFERROR(salesdata[[#This Row],[Total Revenue]]/salesdata[[#This Row],[Total Units Sold]],0)</f>
        <v>4.628618526734491</v>
      </c>
      <c r="W501" s="1" t="str">
        <f>INDEX({"Product1","Product2","Product3","Product4"},MATCH(MAX(salesdata[[#This Row],[S-P1]],salesdata[[#This Row],[S-P2]],salesdata[[#This Row],[S-P3]],salesdata[[#This Row],[S-P4]]),CHOOSE({1,2,3,4},salesdata[[#This Row],[S-P1]],salesdata[[#This Row],[S-P2]],salesdata[[#This Row],[S-P3]],salesdata[[#This Row],[S-P4]]),0))</f>
        <v>Product1</v>
      </c>
      <c r="X501" s="1" t="str">
        <f>IF(salesdata[[#This Row],[Total Revenue]]&gt;=70000,"High",IF(salesdata[[#This Row],[Total Revenue]]&gt;=40000,"Medium","Low"))</f>
        <v>Medium</v>
      </c>
      <c r="Y501" s="1" t="str">
        <f>IFERROR(IF(SUMIF(salesdata[Year],salesdata[[#This Row],[Year]],salesdata[Total Revenue])&gt;SUMIF(salesdata[Year],salesdata[[#This Row],[Year]]-1,salesdata[Total Revenue]),"Growth Year","Decline Year"),"")</f>
        <v>Growth Year</v>
      </c>
    </row>
    <row r="502" spans="1:25" x14ac:dyDescent="0.3">
      <c r="A502" s="1">
        <v>501</v>
      </c>
      <c r="B502" s="2">
        <v>40820</v>
      </c>
      <c r="C502" s="1">
        <v>2011</v>
      </c>
      <c r="D502" s="1" t="s">
        <v>23</v>
      </c>
      <c r="E502" s="1">
        <v>10</v>
      </c>
      <c r="F502" s="3">
        <v>4169</v>
      </c>
      <c r="G502" s="10">
        <v>13215.73</v>
      </c>
      <c r="H502" s="12">
        <f>IFERROR(salesdata[[#This Row],[S-P1]]/salesdata[[#This Row],[Q-P1]],0)</f>
        <v>3.17</v>
      </c>
      <c r="I502" s="3">
        <v>547</v>
      </c>
      <c r="J502" s="10">
        <v>3467.98</v>
      </c>
      <c r="K502" s="12">
        <f>IFERROR(salesdata[[#This Row],[S-P2]]/salesdata[[#This Row],[Q-P2]],0)</f>
        <v>6.34</v>
      </c>
      <c r="L502" s="3">
        <v>2103</v>
      </c>
      <c r="M502" s="10">
        <v>11398.26</v>
      </c>
      <c r="N502" s="12">
        <f>IFERROR(salesdata[[#This Row],[S-P3]]/salesdata[[#This Row],[Q-P3]],0)</f>
        <v>5.42</v>
      </c>
      <c r="O502" s="3">
        <v>1303</v>
      </c>
      <c r="P502" s="10">
        <v>9290.39</v>
      </c>
      <c r="Q502" s="12">
        <f>IFERROR(salesdata[[#This Row],[S-P4]]/salesdata[[#This Row],[Q-P4]],0)</f>
        <v>7.13</v>
      </c>
      <c r="R502" s="3">
        <v>8122</v>
      </c>
      <c r="S502" s="10">
        <v>37372.36</v>
      </c>
      <c r="T502" s="1" t="str">
        <f>"Q"&amp;ROUNDUP(salesdata[[#This Row],[Month No.]]/3,0)</f>
        <v>Q4</v>
      </c>
      <c r="U502" s="1" t="str">
        <f>TEXT(salesdata[[#This Row],[Date]],"dddd")</f>
        <v>Tuesday</v>
      </c>
      <c r="V502" s="12">
        <f>IFERROR(salesdata[[#This Row],[Total Revenue]]/salesdata[[#This Row],[Total Units Sold]],0)</f>
        <v>4.6013740458015269</v>
      </c>
      <c r="W502" s="1" t="str">
        <f>INDEX({"Product1","Product2","Product3","Product4"},MATCH(MAX(salesdata[[#This Row],[S-P1]],salesdata[[#This Row],[S-P2]],salesdata[[#This Row],[S-P3]],salesdata[[#This Row],[S-P4]]),CHOOSE({1,2,3,4},salesdata[[#This Row],[S-P1]],salesdata[[#This Row],[S-P2]],salesdata[[#This Row],[S-P3]],salesdata[[#This Row],[S-P4]]),0))</f>
        <v>Product1</v>
      </c>
      <c r="X502" s="1" t="str">
        <f>IF(salesdata[[#This Row],[Total Revenue]]&gt;=70000,"High",IF(salesdata[[#This Row],[Total Revenue]]&gt;=40000,"Medium","Low"))</f>
        <v>Low</v>
      </c>
      <c r="Y502" s="1" t="str">
        <f>IFERROR(IF(SUMIF(salesdata[Year],salesdata[[#This Row],[Year]],salesdata[Total Revenue])&gt;SUMIF(salesdata[Year],salesdata[[#This Row],[Year]]-1,salesdata[Total Revenue]),"Growth Year","Decline Year"),"")</f>
        <v>Growth Year</v>
      </c>
    </row>
    <row r="503" spans="1:25" x14ac:dyDescent="0.3">
      <c r="A503" s="1">
        <v>502</v>
      </c>
      <c r="B503" s="2">
        <v>40821</v>
      </c>
      <c r="C503" s="1">
        <v>2011</v>
      </c>
      <c r="D503" s="1" t="s">
        <v>23</v>
      </c>
      <c r="E503" s="1">
        <v>10</v>
      </c>
      <c r="F503" s="3">
        <v>973</v>
      </c>
      <c r="G503" s="10">
        <v>3084.41</v>
      </c>
      <c r="H503" s="12">
        <f>IFERROR(salesdata[[#This Row],[S-P1]]/salesdata[[#This Row],[Q-P1]],0)</f>
        <v>3.17</v>
      </c>
      <c r="I503" s="3">
        <v>415</v>
      </c>
      <c r="J503" s="10">
        <v>2631.1</v>
      </c>
      <c r="K503" s="12">
        <f>IFERROR(salesdata[[#This Row],[S-P2]]/salesdata[[#This Row],[Q-P2]],0)</f>
        <v>6.34</v>
      </c>
      <c r="L503" s="3">
        <v>1371</v>
      </c>
      <c r="M503" s="10">
        <v>7430.82</v>
      </c>
      <c r="N503" s="12">
        <f>IFERROR(salesdata[[#This Row],[S-P3]]/salesdata[[#This Row],[Q-P3]],0)</f>
        <v>5.42</v>
      </c>
      <c r="O503" s="3">
        <v>1215</v>
      </c>
      <c r="P503" s="10">
        <v>8662.9500000000007</v>
      </c>
      <c r="Q503" s="12">
        <f>IFERROR(salesdata[[#This Row],[S-P4]]/salesdata[[#This Row],[Q-P4]],0)</f>
        <v>7.1300000000000008</v>
      </c>
      <c r="R503" s="3">
        <v>3974</v>
      </c>
      <c r="S503" s="10">
        <v>21809.279999999999</v>
      </c>
      <c r="T503" s="1" t="str">
        <f>"Q"&amp;ROUNDUP(salesdata[[#This Row],[Month No.]]/3,0)</f>
        <v>Q4</v>
      </c>
      <c r="U503" s="1" t="str">
        <f>TEXT(salesdata[[#This Row],[Date]],"dddd")</f>
        <v>Wednesday</v>
      </c>
      <c r="V503" s="12">
        <f>IFERROR(salesdata[[#This Row],[Total Revenue]]/salesdata[[#This Row],[Total Units Sold]],0)</f>
        <v>5.487991947659788</v>
      </c>
      <c r="W503" s="1" t="str">
        <f>INDEX({"Product1","Product2","Product3","Product4"},MATCH(MAX(salesdata[[#This Row],[S-P1]],salesdata[[#This Row],[S-P2]],salesdata[[#This Row],[S-P3]],salesdata[[#This Row],[S-P4]]),CHOOSE({1,2,3,4},salesdata[[#This Row],[S-P1]],salesdata[[#This Row],[S-P2]],salesdata[[#This Row],[S-P3]],salesdata[[#This Row],[S-P4]]),0))</f>
        <v>Product4</v>
      </c>
      <c r="X503" s="1" t="str">
        <f>IF(salesdata[[#This Row],[Total Revenue]]&gt;=70000,"High",IF(salesdata[[#This Row],[Total Revenue]]&gt;=40000,"Medium","Low"))</f>
        <v>Low</v>
      </c>
      <c r="Y503" s="1" t="str">
        <f>IFERROR(IF(SUMIF(salesdata[Year],salesdata[[#This Row],[Year]],salesdata[Total Revenue])&gt;SUMIF(salesdata[Year],salesdata[[#This Row],[Year]]-1,salesdata[Total Revenue]),"Growth Year","Decline Year"),"")</f>
        <v>Growth Year</v>
      </c>
    </row>
    <row r="504" spans="1:25" x14ac:dyDescent="0.3">
      <c r="A504" s="1">
        <v>503</v>
      </c>
      <c r="B504" s="2">
        <v>40822</v>
      </c>
      <c r="C504" s="1">
        <v>2011</v>
      </c>
      <c r="D504" s="1" t="s">
        <v>23</v>
      </c>
      <c r="E504" s="1">
        <v>10</v>
      </c>
      <c r="F504" s="3">
        <v>6945</v>
      </c>
      <c r="G504" s="10">
        <v>22015.65</v>
      </c>
      <c r="H504" s="12">
        <f>IFERROR(salesdata[[#This Row],[S-P1]]/salesdata[[#This Row],[Q-P1]],0)</f>
        <v>3.1700000000000004</v>
      </c>
      <c r="I504" s="3">
        <v>1183</v>
      </c>
      <c r="J504" s="10">
        <v>7500.22</v>
      </c>
      <c r="K504" s="12">
        <f>IFERROR(salesdata[[#This Row],[S-P2]]/salesdata[[#This Row],[Q-P2]],0)</f>
        <v>6.34</v>
      </c>
      <c r="L504" s="3">
        <v>5025</v>
      </c>
      <c r="M504" s="10">
        <v>27235.5</v>
      </c>
      <c r="N504" s="12">
        <f>IFERROR(salesdata[[#This Row],[S-P3]]/salesdata[[#This Row],[Q-P3]],0)</f>
        <v>5.42</v>
      </c>
      <c r="O504" s="3">
        <v>1018</v>
      </c>
      <c r="P504" s="10">
        <v>7258.34</v>
      </c>
      <c r="Q504" s="12">
        <f>IFERROR(salesdata[[#This Row],[S-P4]]/salesdata[[#This Row],[Q-P4]],0)</f>
        <v>7.13</v>
      </c>
      <c r="R504" s="3">
        <v>14171</v>
      </c>
      <c r="S504" s="10">
        <v>64009.71</v>
      </c>
      <c r="T504" s="1" t="str">
        <f>"Q"&amp;ROUNDUP(salesdata[[#This Row],[Month No.]]/3,0)</f>
        <v>Q4</v>
      </c>
      <c r="U504" s="1" t="str">
        <f>TEXT(salesdata[[#This Row],[Date]],"dddd")</f>
        <v>Thursday</v>
      </c>
      <c r="V504" s="12">
        <f>IFERROR(salesdata[[#This Row],[Total Revenue]]/salesdata[[#This Row],[Total Units Sold]],0)</f>
        <v>4.5169508150448099</v>
      </c>
      <c r="W504" s="1" t="str">
        <f>INDEX({"Product1","Product2","Product3","Product4"},MATCH(MAX(salesdata[[#This Row],[S-P1]],salesdata[[#This Row],[S-P2]],salesdata[[#This Row],[S-P3]],salesdata[[#This Row],[S-P4]]),CHOOSE({1,2,3,4},salesdata[[#This Row],[S-P1]],salesdata[[#This Row],[S-P2]],salesdata[[#This Row],[S-P3]],salesdata[[#This Row],[S-P4]]),0))</f>
        <v>Product3</v>
      </c>
      <c r="X504" s="1" t="str">
        <f>IF(salesdata[[#This Row],[Total Revenue]]&gt;=70000,"High",IF(salesdata[[#This Row],[Total Revenue]]&gt;=40000,"Medium","Low"))</f>
        <v>Medium</v>
      </c>
      <c r="Y504" s="1" t="str">
        <f>IFERROR(IF(SUMIF(salesdata[Year],salesdata[[#This Row],[Year]],salesdata[Total Revenue])&gt;SUMIF(salesdata[Year],salesdata[[#This Row],[Year]]-1,salesdata[Total Revenue]),"Growth Year","Decline Year"),"")</f>
        <v>Growth Year</v>
      </c>
    </row>
    <row r="505" spans="1:25" x14ac:dyDescent="0.3">
      <c r="A505" s="1">
        <v>504</v>
      </c>
      <c r="B505" s="2">
        <v>40823</v>
      </c>
      <c r="C505" s="1">
        <v>2011</v>
      </c>
      <c r="D505" s="1" t="s">
        <v>23</v>
      </c>
      <c r="E505" s="1">
        <v>10</v>
      </c>
      <c r="F505" s="3">
        <v>4838</v>
      </c>
      <c r="G505" s="10">
        <v>15336.46</v>
      </c>
      <c r="H505" s="12">
        <f>IFERROR(salesdata[[#This Row],[S-P1]]/salesdata[[#This Row],[Q-P1]],0)</f>
        <v>3.17</v>
      </c>
      <c r="I505" s="3">
        <v>2021</v>
      </c>
      <c r="J505" s="10">
        <v>12813.14</v>
      </c>
      <c r="K505" s="12">
        <f>IFERROR(salesdata[[#This Row],[S-P2]]/salesdata[[#This Row],[Q-P2]],0)</f>
        <v>6.34</v>
      </c>
      <c r="L505" s="3">
        <v>4597</v>
      </c>
      <c r="M505" s="10">
        <v>24915.74</v>
      </c>
      <c r="N505" s="12">
        <f>IFERROR(salesdata[[#This Row],[S-P3]]/salesdata[[#This Row],[Q-P3]],0)</f>
        <v>5.42</v>
      </c>
      <c r="O505" s="3">
        <v>850</v>
      </c>
      <c r="P505" s="10">
        <v>6060.5</v>
      </c>
      <c r="Q505" s="12">
        <f>IFERROR(salesdata[[#This Row],[S-P4]]/salesdata[[#This Row],[Q-P4]],0)</f>
        <v>7.13</v>
      </c>
      <c r="R505" s="3">
        <v>12306</v>
      </c>
      <c r="S505" s="10">
        <v>59125.84</v>
      </c>
      <c r="T505" s="1" t="str">
        <f>"Q"&amp;ROUNDUP(salesdata[[#This Row],[Month No.]]/3,0)</f>
        <v>Q4</v>
      </c>
      <c r="U505" s="1" t="str">
        <f>TEXT(salesdata[[#This Row],[Date]],"dddd")</f>
        <v>Friday</v>
      </c>
      <c r="V505" s="12">
        <f>IFERROR(salesdata[[#This Row],[Total Revenue]]/salesdata[[#This Row],[Total Units Sold]],0)</f>
        <v>4.8046351373313829</v>
      </c>
      <c r="W505" s="1" t="str">
        <f>INDEX({"Product1","Product2","Product3","Product4"},MATCH(MAX(salesdata[[#This Row],[S-P1]],salesdata[[#This Row],[S-P2]],salesdata[[#This Row],[S-P3]],salesdata[[#This Row],[S-P4]]),CHOOSE({1,2,3,4},salesdata[[#This Row],[S-P1]],salesdata[[#This Row],[S-P2]],salesdata[[#This Row],[S-P3]],salesdata[[#This Row],[S-P4]]),0))</f>
        <v>Product3</v>
      </c>
      <c r="X505" s="1" t="str">
        <f>IF(salesdata[[#This Row],[Total Revenue]]&gt;=70000,"High",IF(salesdata[[#This Row],[Total Revenue]]&gt;=40000,"Medium","Low"))</f>
        <v>Medium</v>
      </c>
      <c r="Y505" s="1" t="str">
        <f>IFERROR(IF(SUMIF(salesdata[Year],salesdata[[#This Row],[Year]],salesdata[Total Revenue])&gt;SUMIF(salesdata[Year],salesdata[[#This Row],[Year]]-1,salesdata[Total Revenue]),"Growth Year","Decline Year"),"")</f>
        <v>Growth Year</v>
      </c>
    </row>
    <row r="506" spans="1:25" x14ac:dyDescent="0.3">
      <c r="A506" s="1">
        <v>505</v>
      </c>
      <c r="B506" s="2">
        <v>40824</v>
      </c>
      <c r="C506" s="1">
        <v>2011</v>
      </c>
      <c r="D506" s="1" t="s">
        <v>23</v>
      </c>
      <c r="E506" s="1">
        <v>10</v>
      </c>
      <c r="F506" s="3">
        <v>5842</v>
      </c>
      <c r="G506" s="10">
        <v>18519.14</v>
      </c>
      <c r="H506" s="12">
        <f>IFERROR(salesdata[[#This Row],[S-P1]]/salesdata[[#This Row],[Q-P1]],0)</f>
        <v>3.17</v>
      </c>
      <c r="I506" s="3">
        <v>2736</v>
      </c>
      <c r="J506" s="10">
        <v>17346.240000000002</v>
      </c>
      <c r="K506" s="12">
        <f>IFERROR(salesdata[[#This Row],[S-P2]]/salesdata[[#This Row],[Q-P2]],0)</f>
        <v>6.3400000000000007</v>
      </c>
      <c r="L506" s="3">
        <v>2043</v>
      </c>
      <c r="M506" s="10">
        <v>11073.06</v>
      </c>
      <c r="N506" s="12">
        <f>IFERROR(salesdata[[#This Row],[S-P3]]/salesdata[[#This Row],[Q-P3]],0)</f>
        <v>5.42</v>
      </c>
      <c r="O506" s="3">
        <v>1428</v>
      </c>
      <c r="P506" s="10">
        <v>10181.64</v>
      </c>
      <c r="Q506" s="12">
        <f>IFERROR(salesdata[[#This Row],[S-P4]]/salesdata[[#This Row],[Q-P4]],0)</f>
        <v>7.13</v>
      </c>
      <c r="R506" s="3">
        <v>12049</v>
      </c>
      <c r="S506" s="10">
        <v>57120.08</v>
      </c>
      <c r="T506" s="1" t="str">
        <f>"Q"&amp;ROUNDUP(salesdata[[#This Row],[Month No.]]/3,0)</f>
        <v>Q4</v>
      </c>
      <c r="U506" s="1" t="str">
        <f>TEXT(salesdata[[#This Row],[Date]],"dddd")</f>
        <v>Saturday</v>
      </c>
      <c r="V506" s="12">
        <f>IFERROR(salesdata[[#This Row],[Total Revenue]]/salesdata[[#This Row],[Total Units Sold]],0)</f>
        <v>4.7406490165158939</v>
      </c>
      <c r="W506" s="1" t="str">
        <f>INDEX({"Product1","Product2","Product3","Product4"},MATCH(MAX(salesdata[[#This Row],[S-P1]],salesdata[[#This Row],[S-P2]],salesdata[[#This Row],[S-P3]],salesdata[[#This Row],[S-P4]]),CHOOSE({1,2,3,4},salesdata[[#This Row],[S-P1]],salesdata[[#This Row],[S-P2]],salesdata[[#This Row],[S-P3]],salesdata[[#This Row],[S-P4]]),0))</f>
        <v>Product1</v>
      </c>
      <c r="X506" s="1" t="str">
        <f>IF(salesdata[[#This Row],[Total Revenue]]&gt;=70000,"High",IF(salesdata[[#This Row],[Total Revenue]]&gt;=40000,"Medium","Low"))</f>
        <v>Medium</v>
      </c>
      <c r="Y506" s="1" t="str">
        <f>IFERROR(IF(SUMIF(salesdata[Year],salesdata[[#This Row],[Year]],salesdata[Total Revenue])&gt;SUMIF(salesdata[Year],salesdata[[#This Row],[Year]]-1,salesdata[Total Revenue]),"Growth Year","Decline Year"),"")</f>
        <v>Growth Year</v>
      </c>
    </row>
    <row r="507" spans="1:25" x14ac:dyDescent="0.3">
      <c r="A507" s="1">
        <v>506</v>
      </c>
      <c r="B507" s="2">
        <v>40825</v>
      </c>
      <c r="C507" s="1">
        <v>2011</v>
      </c>
      <c r="D507" s="1" t="s">
        <v>23</v>
      </c>
      <c r="E507" s="1">
        <v>10</v>
      </c>
      <c r="F507" s="3">
        <v>4432</v>
      </c>
      <c r="G507" s="10">
        <v>14049.44</v>
      </c>
      <c r="H507" s="12">
        <f>IFERROR(salesdata[[#This Row],[S-P1]]/salesdata[[#This Row],[Q-P1]],0)</f>
        <v>3.17</v>
      </c>
      <c r="I507" s="3">
        <v>3386</v>
      </c>
      <c r="J507" s="10">
        <v>21467.24</v>
      </c>
      <c r="K507" s="12">
        <f>IFERROR(salesdata[[#This Row],[S-P2]]/salesdata[[#This Row],[Q-P2]],0)</f>
        <v>6.3400000000000007</v>
      </c>
      <c r="L507" s="3">
        <v>2730</v>
      </c>
      <c r="M507" s="10">
        <v>14796.6</v>
      </c>
      <c r="N507" s="12">
        <f>IFERROR(salesdata[[#This Row],[S-P3]]/salesdata[[#This Row],[Q-P3]],0)</f>
        <v>5.42</v>
      </c>
      <c r="O507" s="3">
        <v>788</v>
      </c>
      <c r="P507" s="10">
        <v>5618.44</v>
      </c>
      <c r="Q507" s="12">
        <f>IFERROR(salesdata[[#This Row],[S-P4]]/salesdata[[#This Row],[Q-P4]],0)</f>
        <v>7.13</v>
      </c>
      <c r="R507" s="3">
        <v>11336</v>
      </c>
      <c r="S507" s="10">
        <v>55931.72</v>
      </c>
      <c r="T507" s="1" t="str">
        <f>"Q"&amp;ROUNDUP(salesdata[[#This Row],[Month No.]]/3,0)</f>
        <v>Q4</v>
      </c>
      <c r="U507" s="1" t="str">
        <f>TEXT(salesdata[[#This Row],[Date]],"dddd")</f>
        <v>Sunday</v>
      </c>
      <c r="V507" s="12">
        <f>IFERROR(salesdata[[#This Row],[Total Revenue]]/salesdata[[#This Row],[Total Units Sold]],0)</f>
        <v>4.9339908256880731</v>
      </c>
      <c r="W507" s="1" t="str">
        <f>INDEX({"Product1","Product2","Product3","Product4"},MATCH(MAX(salesdata[[#This Row],[S-P1]],salesdata[[#This Row],[S-P2]],salesdata[[#This Row],[S-P3]],salesdata[[#This Row],[S-P4]]),CHOOSE({1,2,3,4},salesdata[[#This Row],[S-P1]],salesdata[[#This Row],[S-P2]],salesdata[[#This Row],[S-P3]],salesdata[[#This Row],[S-P4]]),0))</f>
        <v>Product2</v>
      </c>
      <c r="X507" s="1" t="str">
        <f>IF(salesdata[[#This Row],[Total Revenue]]&gt;=70000,"High",IF(salesdata[[#This Row],[Total Revenue]]&gt;=40000,"Medium","Low"))</f>
        <v>Medium</v>
      </c>
      <c r="Y507" s="1" t="str">
        <f>IFERROR(IF(SUMIF(salesdata[Year],salesdata[[#This Row],[Year]],salesdata[Total Revenue])&gt;SUMIF(salesdata[Year],salesdata[[#This Row],[Year]]-1,salesdata[Total Revenue]),"Growth Year","Decline Year"),"")</f>
        <v>Growth Year</v>
      </c>
    </row>
    <row r="508" spans="1:25" x14ac:dyDescent="0.3">
      <c r="A508" s="1">
        <v>507</v>
      </c>
      <c r="B508" s="2">
        <v>40826</v>
      </c>
      <c r="C508" s="1">
        <v>2011</v>
      </c>
      <c r="D508" s="1" t="s">
        <v>23</v>
      </c>
      <c r="E508" s="1">
        <v>10</v>
      </c>
      <c r="F508" s="3">
        <v>913</v>
      </c>
      <c r="G508" s="10">
        <v>2894.21</v>
      </c>
      <c r="H508" s="12">
        <f>IFERROR(salesdata[[#This Row],[S-P1]]/salesdata[[#This Row],[Q-P1]],0)</f>
        <v>3.17</v>
      </c>
      <c r="I508" s="3">
        <v>2127</v>
      </c>
      <c r="J508" s="10">
        <v>13485.18</v>
      </c>
      <c r="K508" s="12">
        <f>IFERROR(salesdata[[#This Row],[S-P2]]/salesdata[[#This Row],[Q-P2]],0)</f>
        <v>6.34</v>
      </c>
      <c r="L508" s="3">
        <v>2791</v>
      </c>
      <c r="M508" s="10">
        <v>15127.22</v>
      </c>
      <c r="N508" s="12">
        <f>IFERROR(salesdata[[#This Row],[S-P3]]/salesdata[[#This Row],[Q-P3]],0)</f>
        <v>5.42</v>
      </c>
      <c r="O508" s="3">
        <v>1959</v>
      </c>
      <c r="P508" s="10">
        <v>13967.67</v>
      </c>
      <c r="Q508" s="12">
        <f>IFERROR(salesdata[[#This Row],[S-P4]]/salesdata[[#This Row],[Q-P4]],0)</f>
        <v>7.13</v>
      </c>
      <c r="R508" s="3">
        <v>7790</v>
      </c>
      <c r="S508" s="10">
        <v>45474.28</v>
      </c>
      <c r="T508" s="1" t="str">
        <f>"Q"&amp;ROUNDUP(salesdata[[#This Row],[Month No.]]/3,0)</f>
        <v>Q4</v>
      </c>
      <c r="U508" s="1" t="str">
        <f>TEXT(salesdata[[#This Row],[Date]],"dddd")</f>
        <v>Monday</v>
      </c>
      <c r="V508" s="12">
        <f>IFERROR(salesdata[[#This Row],[Total Revenue]]/salesdata[[#This Row],[Total Units Sold]],0)</f>
        <v>5.8375198973042357</v>
      </c>
      <c r="W508" s="1" t="str">
        <f>INDEX({"Product1","Product2","Product3","Product4"},MATCH(MAX(salesdata[[#This Row],[S-P1]],salesdata[[#This Row],[S-P2]],salesdata[[#This Row],[S-P3]],salesdata[[#This Row],[S-P4]]),CHOOSE({1,2,3,4},salesdata[[#This Row],[S-P1]],salesdata[[#This Row],[S-P2]],salesdata[[#This Row],[S-P3]],salesdata[[#This Row],[S-P4]]),0))</f>
        <v>Product3</v>
      </c>
      <c r="X508" s="1" t="str">
        <f>IF(salesdata[[#This Row],[Total Revenue]]&gt;=70000,"High",IF(salesdata[[#This Row],[Total Revenue]]&gt;=40000,"Medium","Low"))</f>
        <v>Medium</v>
      </c>
      <c r="Y508" s="1" t="str">
        <f>IFERROR(IF(SUMIF(salesdata[Year],salesdata[[#This Row],[Year]],salesdata[Total Revenue])&gt;SUMIF(salesdata[Year],salesdata[[#This Row],[Year]]-1,salesdata[Total Revenue]),"Growth Year","Decline Year"),"")</f>
        <v>Growth Year</v>
      </c>
    </row>
    <row r="509" spans="1:25" x14ac:dyDescent="0.3">
      <c r="A509" s="1">
        <v>508</v>
      </c>
      <c r="B509" s="2">
        <v>40827</v>
      </c>
      <c r="C509" s="1">
        <v>2011</v>
      </c>
      <c r="D509" s="1" t="s">
        <v>23</v>
      </c>
      <c r="E509" s="1">
        <v>10</v>
      </c>
      <c r="F509" s="3">
        <v>4887</v>
      </c>
      <c r="G509" s="10">
        <v>15491.79</v>
      </c>
      <c r="H509" s="12">
        <f>IFERROR(salesdata[[#This Row],[S-P1]]/salesdata[[#This Row],[Q-P1]],0)</f>
        <v>3.1700000000000004</v>
      </c>
      <c r="I509" s="3">
        <v>2621</v>
      </c>
      <c r="J509" s="10">
        <v>16617.14</v>
      </c>
      <c r="K509" s="12">
        <f>IFERROR(salesdata[[#This Row],[S-P2]]/salesdata[[#This Row],[Q-P2]],0)</f>
        <v>6.34</v>
      </c>
      <c r="L509" s="3">
        <v>4349</v>
      </c>
      <c r="M509" s="10">
        <v>23571.58</v>
      </c>
      <c r="N509" s="12">
        <f>IFERROR(salesdata[[#This Row],[S-P3]]/salesdata[[#This Row],[Q-P3]],0)</f>
        <v>5.4200000000000008</v>
      </c>
      <c r="O509" s="3">
        <v>1627</v>
      </c>
      <c r="P509" s="10">
        <v>11600.51</v>
      </c>
      <c r="Q509" s="12">
        <f>IFERROR(salesdata[[#This Row],[S-P4]]/salesdata[[#This Row],[Q-P4]],0)</f>
        <v>7.13</v>
      </c>
      <c r="R509" s="3">
        <v>13484</v>
      </c>
      <c r="S509" s="10">
        <v>67281.02</v>
      </c>
      <c r="T509" s="1" t="str">
        <f>"Q"&amp;ROUNDUP(salesdata[[#This Row],[Month No.]]/3,0)</f>
        <v>Q4</v>
      </c>
      <c r="U509" s="1" t="str">
        <f>TEXT(salesdata[[#This Row],[Date]],"dddd")</f>
        <v>Tuesday</v>
      </c>
      <c r="V509" s="12">
        <f>IFERROR(salesdata[[#This Row],[Total Revenue]]/salesdata[[#This Row],[Total Units Sold]],0)</f>
        <v>4.9896929694452687</v>
      </c>
      <c r="W509" s="1" t="str">
        <f>INDEX({"Product1","Product2","Product3","Product4"},MATCH(MAX(salesdata[[#This Row],[S-P1]],salesdata[[#This Row],[S-P2]],salesdata[[#This Row],[S-P3]],salesdata[[#This Row],[S-P4]]),CHOOSE({1,2,3,4},salesdata[[#This Row],[S-P1]],salesdata[[#This Row],[S-P2]],salesdata[[#This Row],[S-P3]],salesdata[[#This Row],[S-P4]]),0))</f>
        <v>Product3</v>
      </c>
      <c r="X509" s="1" t="str">
        <f>IF(salesdata[[#This Row],[Total Revenue]]&gt;=70000,"High",IF(salesdata[[#This Row],[Total Revenue]]&gt;=40000,"Medium","Low"))</f>
        <v>Medium</v>
      </c>
      <c r="Y509" s="1" t="str">
        <f>IFERROR(IF(SUMIF(salesdata[Year],salesdata[[#This Row],[Year]],salesdata[Total Revenue])&gt;SUMIF(salesdata[Year],salesdata[[#This Row],[Year]]-1,salesdata[Total Revenue]),"Growth Year","Decline Year"),"")</f>
        <v>Growth Year</v>
      </c>
    </row>
    <row r="510" spans="1:25" x14ac:dyDescent="0.3">
      <c r="A510" s="1">
        <v>509</v>
      </c>
      <c r="B510" s="2">
        <v>40828</v>
      </c>
      <c r="C510" s="1">
        <v>2011</v>
      </c>
      <c r="D510" s="1" t="s">
        <v>23</v>
      </c>
      <c r="E510" s="1">
        <v>10</v>
      </c>
      <c r="F510" s="3">
        <v>3765</v>
      </c>
      <c r="G510" s="10">
        <v>11935.05</v>
      </c>
      <c r="H510" s="12">
        <f>IFERROR(salesdata[[#This Row],[S-P1]]/salesdata[[#This Row],[Q-P1]],0)</f>
        <v>3.17</v>
      </c>
      <c r="I510" s="3">
        <v>2648</v>
      </c>
      <c r="J510" s="10">
        <v>16788.32</v>
      </c>
      <c r="K510" s="12">
        <f>IFERROR(salesdata[[#This Row],[S-P2]]/salesdata[[#This Row],[Q-P2]],0)</f>
        <v>6.34</v>
      </c>
      <c r="L510" s="3">
        <v>435</v>
      </c>
      <c r="M510" s="10">
        <v>2357.6999999999998</v>
      </c>
      <c r="N510" s="12">
        <f>IFERROR(salesdata[[#This Row],[S-P3]]/salesdata[[#This Row],[Q-P3]],0)</f>
        <v>5.42</v>
      </c>
      <c r="O510" s="3">
        <v>833</v>
      </c>
      <c r="P510" s="10">
        <v>5939.29</v>
      </c>
      <c r="Q510" s="12">
        <f>IFERROR(salesdata[[#This Row],[S-P4]]/salesdata[[#This Row],[Q-P4]],0)</f>
        <v>7.13</v>
      </c>
      <c r="R510" s="3">
        <v>7681</v>
      </c>
      <c r="S510" s="10">
        <v>37020.36</v>
      </c>
      <c r="T510" s="1" t="str">
        <f>"Q"&amp;ROUNDUP(salesdata[[#This Row],[Month No.]]/3,0)</f>
        <v>Q4</v>
      </c>
      <c r="U510" s="1" t="str">
        <f>TEXT(salesdata[[#This Row],[Date]],"dddd")</f>
        <v>Wednesday</v>
      </c>
      <c r="V510" s="12">
        <f>IFERROR(salesdata[[#This Row],[Total Revenue]]/salesdata[[#This Row],[Total Units Sold]],0)</f>
        <v>4.8197318057544587</v>
      </c>
      <c r="W510" s="1" t="str">
        <f>INDEX({"Product1","Product2","Product3","Product4"},MATCH(MAX(salesdata[[#This Row],[S-P1]],salesdata[[#This Row],[S-P2]],salesdata[[#This Row],[S-P3]],salesdata[[#This Row],[S-P4]]),CHOOSE({1,2,3,4},salesdata[[#This Row],[S-P1]],salesdata[[#This Row],[S-P2]],salesdata[[#This Row],[S-P3]],salesdata[[#This Row],[S-P4]]),0))</f>
        <v>Product2</v>
      </c>
      <c r="X510" s="1" t="str">
        <f>IF(salesdata[[#This Row],[Total Revenue]]&gt;=70000,"High",IF(salesdata[[#This Row],[Total Revenue]]&gt;=40000,"Medium","Low"))</f>
        <v>Low</v>
      </c>
      <c r="Y510" s="1" t="str">
        <f>IFERROR(IF(SUMIF(salesdata[Year],salesdata[[#This Row],[Year]],salesdata[Total Revenue])&gt;SUMIF(salesdata[Year],salesdata[[#This Row],[Year]]-1,salesdata[Total Revenue]),"Growth Year","Decline Year"),"")</f>
        <v>Growth Year</v>
      </c>
    </row>
    <row r="511" spans="1:25" x14ac:dyDescent="0.3">
      <c r="A511" s="1">
        <v>510</v>
      </c>
      <c r="B511" s="2">
        <v>40829</v>
      </c>
      <c r="C511" s="1">
        <v>2011</v>
      </c>
      <c r="D511" s="1" t="s">
        <v>23</v>
      </c>
      <c r="E511" s="1">
        <v>10</v>
      </c>
      <c r="F511" s="3">
        <v>7587</v>
      </c>
      <c r="G511" s="10">
        <v>24050.79</v>
      </c>
      <c r="H511" s="12">
        <f>IFERROR(salesdata[[#This Row],[S-P1]]/salesdata[[#This Row],[Q-P1]],0)</f>
        <v>3.17</v>
      </c>
      <c r="I511" s="3">
        <v>2626</v>
      </c>
      <c r="J511" s="10">
        <v>16648.84</v>
      </c>
      <c r="K511" s="12">
        <f>IFERROR(salesdata[[#This Row],[S-P2]]/salesdata[[#This Row],[Q-P2]],0)</f>
        <v>6.34</v>
      </c>
      <c r="L511" s="3">
        <v>717</v>
      </c>
      <c r="M511" s="10">
        <v>3886.14</v>
      </c>
      <c r="N511" s="12">
        <f>IFERROR(salesdata[[#This Row],[S-P3]]/salesdata[[#This Row],[Q-P3]],0)</f>
        <v>5.42</v>
      </c>
      <c r="O511" s="3">
        <v>965</v>
      </c>
      <c r="P511" s="10">
        <v>6880.45</v>
      </c>
      <c r="Q511" s="12">
        <f>IFERROR(salesdata[[#This Row],[S-P4]]/salesdata[[#This Row],[Q-P4]],0)</f>
        <v>7.13</v>
      </c>
      <c r="R511" s="3">
        <v>11895</v>
      </c>
      <c r="S511" s="10">
        <v>51466.22</v>
      </c>
      <c r="T511" s="1" t="str">
        <f>"Q"&amp;ROUNDUP(salesdata[[#This Row],[Month No.]]/3,0)</f>
        <v>Q4</v>
      </c>
      <c r="U511" s="1" t="str">
        <f>TEXT(salesdata[[#This Row],[Date]],"dddd")</f>
        <v>Thursday</v>
      </c>
      <c r="V511" s="12">
        <f>IFERROR(salesdata[[#This Row],[Total Revenue]]/salesdata[[#This Row],[Total Units Sold]],0)</f>
        <v>4.326710382513661</v>
      </c>
      <c r="W511" s="1" t="str">
        <f>INDEX({"Product1","Product2","Product3","Product4"},MATCH(MAX(salesdata[[#This Row],[S-P1]],salesdata[[#This Row],[S-P2]],salesdata[[#This Row],[S-P3]],salesdata[[#This Row],[S-P4]]),CHOOSE({1,2,3,4},salesdata[[#This Row],[S-P1]],salesdata[[#This Row],[S-P2]],salesdata[[#This Row],[S-P3]],salesdata[[#This Row],[S-P4]]),0))</f>
        <v>Product1</v>
      </c>
      <c r="X511" s="1" t="str">
        <f>IF(salesdata[[#This Row],[Total Revenue]]&gt;=70000,"High",IF(salesdata[[#This Row],[Total Revenue]]&gt;=40000,"Medium","Low"))</f>
        <v>Medium</v>
      </c>
      <c r="Y511" s="1" t="str">
        <f>IFERROR(IF(SUMIF(salesdata[Year],salesdata[[#This Row],[Year]],salesdata[Total Revenue])&gt;SUMIF(salesdata[Year],salesdata[[#This Row],[Year]]-1,salesdata[Total Revenue]),"Growth Year","Decline Year"),"")</f>
        <v>Growth Year</v>
      </c>
    </row>
    <row r="512" spans="1:25" x14ac:dyDescent="0.3">
      <c r="A512" s="1">
        <v>511</v>
      </c>
      <c r="B512" s="2">
        <v>40830</v>
      </c>
      <c r="C512" s="1">
        <v>2011</v>
      </c>
      <c r="D512" s="1" t="s">
        <v>23</v>
      </c>
      <c r="E512" s="1">
        <v>10</v>
      </c>
      <c r="F512" s="3">
        <v>6886</v>
      </c>
      <c r="G512" s="10">
        <v>21828.62</v>
      </c>
      <c r="H512" s="12">
        <f>IFERROR(salesdata[[#This Row],[S-P1]]/salesdata[[#This Row],[Q-P1]],0)</f>
        <v>3.17</v>
      </c>
      <c r="I512" s="3">
        <v>1309</v>
      </c>
      <c r="J512" s="10">
        <v>8299.06</v>
      </c>
      <c r="K512" s="12">
        <f>IFERROR(salesdata[[#This Row],[S-P2]]/salesdata[[#This Row],[Q-P2]],0)</f>
        <v>6.34</v>
      </c>
      <c r="L512" s="3">
        <v>3945</v>
      </c>
      <c r="M512" s="10">
        <v>21381.9</v>
      </c>
      <c r="N512" s="12">
        <f>IFERROR(salesdata[[#This Row],[S-P3]]/salesdata[[#This Row],[Q-P3]],0)</f>
        <v>5.42</v>
      </c>
      <c r="O512" s="3">
        <v>1280</v>
      </c>
      <c r="P512" s="10">
        <v>9126.4</v>
      </c>
      <c r="Q512" s="12">
        <f>IFERROR(salesdata[[#This Row],[S-P4]]/salesdata[[#This Row],[Q-P4]],0)</f>
        <v>7.13</v>
      </c>
      <c r="R512" s="3">
        <v>13420</v>
      </c>
      <c r="S512" s="10">
        <v>60635.98</v>
      </c>
      <c r="T512" s="1" t="str">
        <f>"Q"&amp;ROUNDUP(salesdata[[#This Row],[Month No.]]/3,0)</f>
        <v>Q4</v>
      </c>
      <c r="U512" s="1" t="str">
        <f>TEXT(salesdata[[#This Row],[Date]],"dddd")</f>
        <v>Friday</v>
      </c>
      <c r="V512" s="12">
        <f>IFERROR(salesdata[[#This Row],[Total Revenue]]/salesdata[[#This Row],[Total Units Sold]],0)</f>
        <v>4.518329359165425</v>
      </c>
      <c r="W512" s="1" t="str">
        <f>INDEX({"Product1","Product2","Product3","Product4"},MATCH(MAX(salesdata[[#This Row],[S-P1]],salesdata[[#This Row],[S-P2]],salesdata[[#This Row],[S-P3]],salesdata[[#This Row],[S-P4]]),CHOOSE({1,2,3,4},salesdata[[#This Row],[S-P1]],salesdata[[#This Row],[S-P2]],salesdata[[#This Row],[S-P3]],salesdata[[#This Row],[S-P4]]),0))</f>
        <v>Product1</v>
      </c>
      <c r="X512" s="1" t="str">
        <f>IF(salesdata[[#This Row],[Total Revenue]]&gt;=70000,"High",IF(salesdata[[#This Row],[Total Revenue]]&gt;=40000,"Medium","Low"))</f>
        <v>Medium</v>
      </c>
      <c r="Y512" s="1" t="str">
        <f>IFERROR(IF(SUMIF(salesdata[Year],salesdata[[#This Row],[Year]],salesdata[Total Revenue])&gt;SUMIF(salesdata[Year],salesdata[[#This Row],[Year]]-1,salesdata[Total Revenue]),"Growth Year","Decline Year"),"")</f>
        <v>Growth Year</v>
      </c>
    </row>
    <row r="513" spans="1:25" x14ac:dyDescent="0.3">
      <c r="A513" s="1">
        <v>512</v>
      </c>
      <c r="B513" s="2">
        <v>40831</v>
      </c>
      <c r="C513" s="1">
        <v>2011</v>
      </c>
      <c r="D513" s="1" t="s">
        <v>23</v>
      </c>
      <c r="E513" s="1">
        <v>10</v>
      </c>
      <c r="F513" s="3">
        <v>6268</v>
      </c>
      <c r="G513" s="10">
        <v>19869.560000000001</v>
      </c>
      <c r="H513" s="12">
        <f>IFERROR(salesdata[[#This Row],[S-P1]]/salesdata[[#This Row],[Q-P1]],0)</f>
        <v>3.1700000000000004</v>
      </c>
      <c r="I513" s="3">
        <v>1327</v>
      </c>
      <c r="J513" s="10">
        <v>8413.18</v>
      </c>
      <c r="K513" s="12">
        <f>IFERROR(salesdata[[#This Row],[S-P2]]/salesdata[[#This Row],[Q-P2]],0)</f>
        <v>6.34</v>
      </c>
      <c r="L513" s="3">
        <v>1552</v>
      </c>
      <c r="M513" s="10">
        <v>8411.84</v>
      </c>
      <c r="N513" s="12">
        <f>IFERROR(salesdata[[#This Row],[S-P3]]/salesdata[[#This Row],[Q-P3]],0)</f>
        <v>5.42</v>
      </c>
      <c r="O513" s="3">
        <v>1022</v>
      </c>
      <c r="P513" s="10">
        <v>7286.86</v>
      </c>
      <c r="Q513" s="12">
        <f>IFERROR(salesdata[[#This Row],[S-P4]]/salesdata[[#This Row],[Q-P4]],0)</f>
        <v>7.13</v>
      </c>
      <c r="R513" s="3">
        <v>10169</v>
      </c>
      <c r="S513" s="10">
        <v>43981.440000000002</v>
      </c>
      <c r="T513" s="1" t="str">
        <f>"Q"&amp;ROUNDUP(salesdata[[#This Row],[Month No.]]/3,0)</f>
        <v>Q4</v>
      </c>
      <c r="U513" s="1" t="str">
        <f>TEXT(salesdata[[#This Row],[Date]],"dddd")</f>
        <v>Saturday</v>
      </c>
      <c r="V513" s="12">
        <f>IFERROR(salesdata[[#This Row],[Total Revenue]]/salesdata[[#This Row],[Total Units Sold]],0)</f>
        <v>4.3250506441144658</v>
      </c>
      <c r="W513" s="1" t="str">
        <f>INDEX({"Product1","Product2","Product3","Product4"},MATCH(MAX(salesdata[[#This Row],[S-P1]],salesdata[[#This Row],[S-P2]],salesdata[[#This Row],[S-P3]],salesdata[[#This Row],[S-P4]]),CHOOSE({1,2,3,4},salesdata[[#This Row],[S-P1]],salesdata[[#This Row],[S-P2]],salesdata[[#This Row],[S-P3]],salesdata[[#This Row],[S-P4]]),0))</f>
        <v>Product1</v>
      </c>
      <c r="X513" s="1" t="str">
        <f>IF(salesdata[[#This Row],[Total Revenue]]&gt;=70000,"High",IF(salesdata[[#This Row],[Total Revenue]]&gt;=40000,"Medium","Low"))</f>
        <v>Medium</v>
      </c>
      <c r="Y513" s="1" t="str">
        <f>IFERROR(IF(SUMIF(salesdata[Year],salesdata[[#This Row],[Year]],salesdata[Total Revenue])&gt;SUMIF(salesdata[Year],salesdata[[#This Row],[Year]]-1,salesdata[Total Revenue]),"Growth Year","Decline Year"),"")</f>
        <v>Growth Year</v>
      </c>
    </row>
    <row r="514" spans="1:25" x14ac:dyDescent="0.3">
      <c r="A514" s="1">
        <v>513</v>
      </c>
      <c r="B514" s="2">
        <v>40832</v>
      </c>
      <c r="C514" s="1">
        <v>2011</v>
      </c>
      <c r="D514" s="1" t="s">
        <v>23</v>
      </c>
      <c r="E514" s="1">
        <v>10</v>
      </c>
      <c r="F514" s="3">
        <v>538</v>
      </c>
      <c r="G514" s="10">
        <v>1705.46</v>
      </c>
      <c r="H514" s="12">
        <f>IFERROR(salesdata[[#This Row],[S-P1]]/salesdata[[#This Row],[Q-P1]],0)</f>
        <v>3.17</v>
      </c>
      <c r="I514" s="3">
        <v>958</v>
      </c>
      <c r="J514" s="10">
        <v>6073.72</v>
      </c>
      <c r="K514" s="12">
        <f>IFERROR(salesdata[[#This Row],[S-P2]]/salesdata[[#This Row],[Q-P2]],0)</f>
        <v>6.34</v>
      </c>
      <c r="L514" s="3">
        <v>300</v>
      </c>
      <c r="M514" s="10">
        <v>1626</v>
      </c>
      <c r="N514" s="12">
        <f>IFERROR(salesdata[[#This Row],[S-P3]]/salesdata[[#This Row],[Q-P3]],0)</f>
        <v>5.42</v>
      </c>
      <c r="O514" s="3">
        <v>767</v>
      </c>
      <c r="P514" s="10">
        <v>5468.71</v>
      </c>
      <c r="Q514" s="12">
        <f>IFERROR(salesdata[[#This Row],[S-P4]]/salesdata[[#This Row],[Q-P4]],0)</f>
        <v>7.13</v>
      </c>
      <c r="R514" s="3">
        <v>2563</v>
      </c>
      <c r="S514" s="10">
        <v>14873.89</v>
      </c>
      <c r="T514" s="1" t="str">
        <f>"Q"&amp;ROUNDUP(salesdata[[#This Row],[Month No.]]/3,0)</f>
        <v>Q4</v>
      </c>
      <c r="U514" s="1" t="str">
        <f>TEXT(salesdata[[#This Row],[Date]],"dddd")</f>
        <v>Sunday</v>
      </c>
      <c r="V514" s="12">
        <f>IFERROR(salesdata[[#This Row],[Total Revenue]]/salesdata[[#This Row],[Total Units Sold]],0)</f>
        <v>5.8033125243854853</v>
      </c>
      <c r="W514" s="1" t="str">
        <f>INDEX({"Product1","Product2","Product3","Product4"},MATCH(MAX(salesdata[[#This Row],[S-P1]],salesdata[[#This Row],[S-P2]],salesdata[[#This Row],[S-P3]],salesdata[[#This Row],[S-P4]]),CHOOSE({1,2,3,4},salesdata[[#This Row],[S-P1]],salesdata[[#This Row],[S-P2]],salesdata[[#This Row],[S-P3]],salesdata[[#This Row],[S-P4]]),0))</f>
        <v>Product2</v>
      </c>
      <c r="X514" s="1" t="str">
        <f>IF(salesdata[[#This Row],[Total Revenue]]&gt;=70000,"High",IF(salesdata[[#This Row],[Total Revenue]]&gt;=40000,"Medium","Low"))</f>
        <v>Low</v>
      </c>
      <c r="Y514" s="1" t="str">
        <f>IFERROR(IF(SUMIF(salesdata[Year],salesdata[[#This Row],[Year]],salesdata[Total Revenue])&gt;SUMIF(salesdata[Year],salesdata[[#This Row],[Year]]-1,salesdata[Total Revenue]),"Growth Year","Decline Year"),"")</f>
        <v>Growth Year</v>
      </c>
    </row>
    <row r="515" spans="1:25" x14ac:dyDescent="0.3">
      <c r="A515" s="1">
        <v>514</v>
      </c>
      <c r="B515" s="2">
        <v>40833</v>
      </c>
      <c r="C515" s="1">
        <v>2011</v>
      </c>
      <c r="D515" s="1" t="s">
        <v>23</v>
      </c>
      <c r="E515" s="1">
        <v>10</v>
      </c>
      <c r="F515" s="3">
        <v>5751</v>
      </c>
      <c r="G515" s="10">
        <v>18230.669999999998</v>
      </c>
      <c r="H515" s="12">
        <f>IFERROR(salesdata[[#This Row],[S-P1]]/salesdata[[#This Row],[Q-P1]],0)</f>
        <v>3.1699999999999995</v>
      </c>
      <c r="I515" s="3">
        <v>876</v>
      </c>
      <c r="J515" s="10">
        <v>5553.84</v>
      </c>
      <c r="K515" s="12">
        <f>IFERROR(salesdata[[#This Row],[S-P2]]/salesdata[[#This Row],[Q-P2]],0)</f>
        <v>6.34</v>
      </c>
      <c r="L515" s="3">
        <v>318</v>
      </c>
      <c r="M515" s="10">
        <v>1723.56</v>
      </c>
      <c r="N515" s="12">
        <f>IFERROR(salesdata[[#This Row],[S-P3]]/salesdata[[#This Row],[Q-P3]],0)</f>
        <v>5.42</v>
      </c>
      <c r="O515" s="3">
        <v>1185</v>
      </c>
      <c r="P515" s="10">
        <v>8449.0499999999993</v>
      </c>
      <c r="Q515" s="12">
        <f>IFERROR(salesdata[[#This Row],[S-P4]]/salesdata[[#This Row],[Q-P4]],0)</f>
        <v>7.129999999999999</v>
      </c>
      <c r="R515" s="3">
        <v>8130</v>
      </c>
      <c r="S515" s="10">
        <v>33957.120000000003</v>
      </c>
      <c r="T515" s="1" t="str">
        <f>"Q"&amp;ROUNDUP(salesdata[[#This Row],[Month No.]]/3,0)</f>
        <v>Q4</v>
      </c>
      <c r="U515" s="1" t="str">
        <f>TEXT(salesdata[[#This Row],[Date]],"dddd")</f>
        <v>Monday</v>
      </c>
      <c r="V515" s="12">
        <f>IFERROR(salesdata[[#This Row],[Total Revenue]]/salesdata[[#This Row],[Total Units Sold]],0)</f>
        <v>4.1767675276752767</v>
      </c>
      <c r="W515" s="1" t="str">
        <f>INDEX({"Product1","Product2","Product3","Product4"},MATCH(MAX(salesdata[[#This Row],[S-P1]],salesdata[[#This Row],[S-P2]],salesdata[[#This Row],[S-P3]],salesdata[[#This Row],[S-P4]]),CHOOSE({1,2,3,4},salesdata[[#This Row],[S-P1]],salesdata[[#This Row],[S-P2]],salesdata[[#This Row],[S-P3]],salesdata[[#This Row],[S-P4]]),0))</f>
        <v>Product1</v>
      </c>
      <c r="X515" s="1" t="str">
        <f>IF(salesdata[[#This Row],[Total Revenue]]&gt;=70000,"High",IF(salesdata[[#This Row],[Total Revenue]]&gt;=40000,"Medium","Low"))</f>
        <v>Low</v>
      </c>
      <c r="Y515" s="1" t="str">
        <f>IFERROR(IF(SUMIF(salesdata[Year],salesdata[[#This Row],[Year]],salesdata[Total Revenue])&gt;SUMIF(salesdata[Year],salesdata[[#This Row],[Year]]-1,salesdata[Total Revenue]),"Growth Year","Decline Year"),"")</f>
        <v>Growth Year</v>
      </c>
    </row>
    <row r="516" spans="1:25" x14ac:dyDescent="0.3">
      <c r="A516" s="1">
        <v>515</v>
      </c>
      <c r="B516" s="2">
        <v>40834</v>
      </c>
      <c r="C516" s="1">
        <v>2011</v>
      </c>
      <c r="D516" s="1" t="s">
        <v>23</v>
      </c>
      <c r="E516" s="1">
        <v>10</v>
      </c>
      <c r="F516" s="3">
        <v>3444</v>
      </c>
      <c r="G516" s="10">
        <v>10917.48</v>
      </c>
      <c r="H516" s="12">
        <f>IFERROR(salesdata[[#This Row],[S-P1]]/salesdata[[#This Row],[Q-P1]],0)</f>
        <v>3.17</v>
      </c>
      <c r="I516" s="3">
        <v>938</v>
      </c>
      <c r="J516" s="10">
        <v>5946.92</v>
      </c>
      <c r="K516" s="12">
        <f>IFERROR(salesdata[[#This Row],[S-P2]]/salesdata[[#This Row],[Q-P2]],0)</f>
        <v>6.34</v>
      </c>
      <c r="L516" s="3">
        <v>1142</v>
      </c>
      <c r="M516" s="10">
        <v>6189.64</v>
      </c>
      <c r="N516" s="12">
        <f>IFERROR(salesdata[[#This Row],[S-P3]]/salesdata[[#This Row],[Q-P3]],0)</f>
        <v>5.42</v>
      </c>
      <c r="O516" s="3">
        <v>1590</v>
      </c>
      <c r="P516" s="10">
        <v>11336.7</v>
      </c>
      <c r="Q516" s="12">
        <f>IFERROR(salesdata[[#This Row],[S-P4]]/salesdata[[#This Row],[Q-P4]],0)</f>
        <v>7.1300000000000008</v>
      </c>
      <c r="R516" s="3">
        <v>7114</v>
      </c>
      <c r="S516" s="10">
        <v>34390.74</v>
      </c>
      <c r="T516" s="1" t="str">
        <f>"Q"&amp;ROUNDUP(salesdata[[#This Row],[Month No.]]/3,0)</f>
        <v>Q4</v>
      </c>
      <c r="U516" s="1" t="str">
        <f>TEXT(salesdata[[#This Row],[Date]],"dddd")</f>
        <v>Tuesday</v>
      </c>
      <c r="V516" s="12">
        <f>IFERROR(salesdata[[#This Row],[Total Revenue]]/salesdata[[#This Row],[Total Units Sold]],0)</f>
        <v>4.8342339049761032</v>
      </c>
      <c r="W516" s="1" t="str">
        <f>INDEX({"Product1","Product2","Product3","Product4"},MATCH(MAX(salesdata[[#This Row],[S-P1]],salesdata[[#This Row],[S-P2]],salesdata[[#This Row],[S-P3]],salesdata[[#This Row],[S-P4]]),CHOOSE({1,2,3,4},salesdata[[#This Row],[S-P1]],salesdata[[#This Row],[S-P2]],salesdata[[#This Row],[S-P3]],salesdata[[#This Row],[S-P4]]),0))</f>
        <v>Product4</v>
      </c>
      <c r="X516" s="1" t="str">
        <f>IF(salesdata[[#This Row],[Total Revenue]]&gt;=70000,"High",IF(salesdata[[#This Row],[Total Revenue]]&gt;=40000,"Medium","Low"))</f>
        <v>Low</v>
      </c>
      <c r="Y516" s="1" t="str">
        <f>IFERROR(IF(SUMIF(salesdata[Year],salesdata[[#This Row],[Year]],salesdata[Total Revenue])&gt;SUMIF(salesdata[Year],salesdata[[#This Row],[Year]]-1,salesdata[Total Revenue]),"Growth Year","Decline Year"),"")</f>
        <v>Growth Year</v>
      </c>
    </row>
    <row r="517" spans="1:25" x14ac:dyDescent="0.3">
      <c r="A517" s="1">
        <v>516</v>
      </c>
      <c r="B517" s="2">
        <v>40835</v>
      </c>
      <c r="C517" s="1">
        <v>2011</v>
      </c>
      <c r="D517" s="1" t="s">
        <v>23</v>
      </c>
      <c r="E517" s="1">
        <v>10</v>
      </c>
      <c r="F517" s="3">
        <v>1775</v>
      </c>
      <c r="G517" s="10">
        <v>5626.75</v>
      </c>
      <c r="H517" s="12">
        <f>IFERROR(salesdata[[#This Row],[S-P1]]/salesdata[[#This Row],[Q-P1]],0)</f>
        <v>3.17</v>
      </c>
      <c r="I517" s="3">
        <v>3210</v>
      </c>
      <c r="J517" s="10">
        <v>20351.400000000001</v>
      </c>
      <c r="K517" s="12">
        <f>IFERROR(salesdata[[#This Row],[S-P2]]/salesdata[[#This Row],[Q-P2]],0)</f>
        <v>6.3400000000000007</v>
      </c>
      <c r="L517" s="3">
        <v>4205</v>
      </c>
      <c r="M517" s="10">
        <v>22791.1</v>
      </c>
      <c r="N517" s="12">
        <f>IFERROR(salesdata[[#This Row],[S-P3]]/salesdata[[#This Row],[Q-P3]],0)</f>
        <v>5.42</v>
      </c>
      <c r="O517" s="3">
        <v>1475</v>
      </c>
      <c r="P517" s="10">
        <v>10516.75</v>
      </c>
      <c r="Q517" s="12">
        <f>IFERROR(salesdata[[#This Row],[S-P4]]/salesdata[[#This Row],[Q-P4]],0)</f>
        <v>7.13</v>
      </c>
      <c r="R517" s="3">
        <v>10665</v>
      </c>
      <c r="S517" s="10">
        <v>59286</v>
      </c>
      <c r="T517" s="1" t="str">
        <f>"Q"&amp;ROUNDUP(salesdata[[#This Row],[Month No.]]/3,0)</f>
        <v>Q4</v>
      </c>
      <c r="U517" s="1" t="str">
        <f>TEXT(salesdata[[#This Row],[Date]],"dddd")</f>
        <v>Wednesday</v>
      </c>
      <c r="V517" s="12">
        <f>IFERROR(salesdata[[#This Row],[Total Revenue]]/salesdata[[#This Row],[Total Units Sold]],0)</f>
        <v>5.558931082981716</v>
      </c>
      <c r="W517" s="1" t="str">
        <f>INDEX({"Product1","Product2","Product3","Product4"},MATCH(MAX(salesdata[[#This Row],[S-P1]],salesdata[[#This Row],[S-P2]],salesdata[[#This Row],[S-P3]],salesdata[[#This Row],[S-P4]]),CHOOSE({1,2,3,4},salesdata[[#This Row],[S-P1]],salesdata[[#This Row],[S-P2]],salesdata[[#This Row],[S-P3]],salesdata[[#This Row],[S-P4]]),0))</f>
        <v>Product3</v>
      </c>
      <c r="X517" s="1" t="str">
        <f>IF(salesdata[[#This Row],[Total Revenue]]&gt;=70000,"High",IF(salesdata[[#This Row],[Total Revenue]]&gt;=40000,"Medium","Low"))</f>
        <v>Medium</v>
      </c>
      <c r="Y517" s="1" t="str">
        <f>IFERROR(IF(SUMIF(salesdata[Year],salesdata[[#This Row],[Year]],salesdata[Total Revenue])&gt;SUMIF(salesdata[Year],salesdata[[#This Row],[Year]]-1,salesdata[Total Revenue]),"Growth Year","Decline Year"),"")</f>
        <v>Growth Year</v>
      </c>
    </row>
    <row r="518" spans="1:25" x14ac:dyDescent="0.3">
      <c r="A518" s="1">
        <v>517</v>
      </c>
      <c r="B518" s="2">
        <v>40836</v>
      </c>
      <c r="C518" s="1">
        <v>2011</v>
      </c>
      <c r="D518" s="1" t="s">
        <v>23</v>
      </c>
      <c r="E518" s="1">
        <v>10</v>
      </c>
      <c r="F518" s="3">
        <v>7874</v>
      </c>
      <c r="G518" s="10">
        <v>24960.58</v>
      </c>
      <c r="H518" s="12">
        <f>IFERROR(salesdata[[#This Row],[S-P1]]/salesdata[[#This Row],[Q-P1]],0)</f>
        <v>3.1700000000000004</v>
      </c>
      <c r="I518" s="3">
        <v>3195</v>
      </c>
      <c r="J518" s="10">
        <v>20256.3</v>
      </c>
      <c r="K518" s="12">
        <f>IFERROR(salesdata[[#This Row],[S-P2]]/salesdata[[#This Row],[Q-P2]],0)</f>
        <v>6.34</v>
      </c>
      <c r="L518" s="3">
        <v>4726</v>
      </c>
      <c r="M518" s="10">
        <v>25614.92</v>
      </c>
      <c r="N518" s="12">
        <f>IFERROR(salesdata[[#This Row],[S-P3]]/salesdata[[#This Row],[Q-P3]],0)</f>
        <v>5.42</v>
      </c>
      <c r="O518" s="3">
        <v>1701</v>
      </c>
      <c r="P518" s="10">
        <v>12128.13</v>
      </c>
      <c r="Q518" s="12">
        <f>IFERROR(salesdata[[#This Row],[S-P4]]/salesdata[[#This Row],[Q-P4]],0)</f>
        <v>7.13</v>
      </c>
      <c r="R518" s="3">
        <v>17496</v>
      </c>
      <c r="S518" s="10">
        <v>82959.929999999993</v>
      </c>
      <c r="T518" s="1" t="str">
        <f>"Q"&amp;ROUNDUP(salesdata[[#This Row],[Month No.]]/3,0)</f>
        <v>Q4</v>
      </c>
      <c r="U518" s="1" t="str">
        <f>TEXT(salesdata[[#This Row],[Date]],"dddd")</f>
        <v>Thursday</v>
      </c>
      <c r="V518" s="12">
        <f>IFERROR(salesdata[[#This Row],[Total Revenue]]/salesdata[[#This Row],[Total Units Sold]],0)</f>
        <v>4.7416512345679012</v>
      </c>
      <c r="W518" s="1" t="str">
        <f>INDEX({"Product1","Product2","Product3","Product4"},MATCH(MAX(salesdata[[#This Row],[S-P1]],salesdata[[#This Row],[S-P2]],salesdata[[#This Row],[S-P3]],salesdata[[#This Row],[S-P4]]),CHOOSE({1,2,3,4},salesdata[[#This Row],[S-P1]],salesdata[[#This Row],[S-P2]],salesdata[[#This Row],[S-P3]],salesdata[[#This Row],[S-P4]]),0))</f>
        <v>Product3</v>
      </c>
      <c r="X518" s="1" t="str">
        <f>IF(salesdata[[#This Row],[Total Revenue]]&gt;=70000,"High",IF(salesdata[[#This Row],[Total Revenue]]&gt;=40000,"Medium","Low"))</f>
        <v>High</v>
      </c>
      <c r="Y518" s="1" t="str">
        <f>IFERROR(IF(SUMIF(salesdata[Year],salesdata[[#This Row],[Year]],salesdata[Total Revenue])&gt;SUMIF(salesdata[Year],salesdata[[#This Row],[Year]]-1,salesdata[Total Revenue]),"Growth Year","Decline Year"),"")</f>
        <v>Growth Year</v>
      </c>
    </row>
    <row r="519" spans="1:25" x14ac:dyDescent="0.3">
      <c r="A519" s="1">
        <v>518</v>
      </c>
      <c r="B519" s="2">
        <v>40837</v>
      </c>
      <c r="C519" s="1">
        <v>2011</v>
      </c>
      <c r="D519" s="1" t="s">
        <v>23</v>
      </c>
      <c r="E519" s="1">
        <v>10</v>
      </c>
      <c r="F519" s="3">
        <v>1023</v>
      </c>
      <c r="G519" s="10">
        <v>3242.91</v>
      </c>
      <c r="H519" s="12">
        <f>IFERROR(salesdata[[#This Row],[S-P1]]/salesdata[[#This Row],[Q-P1]],0)</f>
        <v>3.17</v>
      </c>
      <c r="I519" s="3">
        <v>2541</v>
      </c>
      <c r="J519" s="10">
        <v>16109.94</v>
      </c>
      <c r="K519" s="12">
        <f>IFERROR(salesdata[[#This Row],[S-P2]]/salesdata[[#This Row],[Q-P2]],0)</f>
        <v>6.34</v>
      </c>
      <c r="L519" s="3">
        <v>2442</v>
      </c>
      <c r="M519" s="10">
        <v>13235.64</v>
      </c>
      <c r="N519" s="12">
        <f>IFERROR(salesdata[[#This Row],[S-P3]]/salesdata[[#This Row],[Q-P3]],0)</f>
        <v>5.42</v>
      </c>
      <c r="O519" s="3">
        <v>653</v>
      </c>
      <c r="P519" s="10">
        <v>4655.8900000000003</v>
      </c>
      <c r="Q519" s="12">
        <f>IFERROR(salesdata[[#This Row],[S-P4]]/salesdata[[#This Row],[Q-P4]],0)</f>
        <v>7.1300000000000008</v>
      </c>
      <c r="R519" s="3">
        <v>6659</v>
      </c>
      <c r="S519" s="10">
        <v>37244.379999999997</v>
      </c>
      <c r="T519" s="1" t="str">
        <f>"Q"&amp;ROUNDUP(salesdata[[#This Row],[Month No.]]/3,0)</f>
        <v>Q4</v>
      </c>
      <c r="U519" s="1" t="str">
        <f>TEXT(salesdata[[#This Row],[Date]],"dddd")</f>
        <v>Friday</v>
      </c>
      <c r="V519" s="12">
        <f>IFERROR(salesdata[[#This Row],[Total Revenue]]/salesdata[[#This Row],[Total Units Sold]],0)</f>
        <v>5.5930890524102717</v>
      </c>
      <c r="W519" s="1" t="str">
        <f>INDEX({"Product1","Product2","Product3","Product4"},MATCH(MAX(salesdata[[#This Row],[S-P1]],salesdata[[#This Row],[S-P2]],salesdata[[#This Row],[S-P3]],salesdata[[#This Row],[S-P4]]),CHOOSE({1,2,3,4},salesdata[[#This Row],[S-P1]],salesdata[[#This Row],[S-P2]],salesdata[[#This Row],[S-P3]],salesdata[[#This Row],[S-P4]]),0))</f>
        <v>Product2</v>
      </c>
      <c r="X519" s="1" t="str">
        <f>IF(salesdata[[#This Row],[Total Revenue]]&gt;=70000,"High",IF(salesdata[[#This Row],[Total Revenue]]&gt;=40000,"Medium","Low"))</f>
        <v>Low</v>
      </c>
      <c r="Y519" s="1" t="str">
        <f>IFERROR(IF(SUMIF(salesdata[Year],salesdata[[#This Row],[Year]],salesdata[Total Revenue])&gt;SUMIF(salesdata[Year],salesdata[[#This Row],[Year]]-1,salesdata[Total Revenue]),"Growth Year","Decline Year"),"")</f>
        <v>Growth Year</v>
      </c>
    </row>
    <row r="520" spans="1:25" x14ac:dyDescent="0.3">
      <c r="A520" s="1">
        <v>519</v>
      </c>
      <c r="B520" s="2">
        <v>40838</v>
      </c>
      <c r="C520" s="1">
        <v>2011</v>
      </c>
      <c r="D520" s="1" t="s">
        <v>23</v>
      </c>
      <c r="E520" s="1">
        <v>10</v>
      </c>
      <c r="F520" s="3">
        <v>920</v>
      </c>
      <c r="G520" s="10">
        <v>2916.4</v>
      </c>
      <c r="H520" s="12">
        <f>IFERROR(salesdata[[#This Row],[S-P1]]/salesdata[[#This Row],[Q-P1]],0)</f>
        <v>3.17</v>
      </c>
      <c r="I520" s="3">
        <v>825</v>
      </c>
      <c r="J520" s="10">
        <v>5230.5</v>
      </c>
      <c r="K520" s="12">
        <f>IFERROR(salesdata[[#This Row],[S-P2]]/salesdata[[#This Row],[Q-P2]],0)</f>
        <v>6.34</v>
      </c>
      <c r="L520" s="3">
        <v>4619</v>
      </c>
      <c r="M520" s="10">
        <v>25034.98</v>
      </c>
      <c r="N520" s="12">
        <f>IFERROR(salesdata[[#This Row],[S-P3]]/salesdata[[#This Row],[Q-P3]],0)</f>
        <v>5.42</v>
      </c>
      <c r="O520" s="3">
        <v>1876</v>
      </c>
      <c r="P520" s="10">
        <v>13375.88</v>
      </c>
      <c r="Q520" s="12">
        <f>IFERROR(salesdata[[#This Row],[S-P4]]/salesdata[[#This Row],[Q-P4]],0)</f>
        <v>7.13</v>
      </c>
      <c r="R520" s="3">
        <v>8240</v>
      </c>
      <c r="S520" s="10">
        <v>46557.760000000002</v>
      </c>
      <c r="T520" s="1" t="str">
        <f>"Q"&amp;ROUNDUP(salesdata[[#This Row],[Month No.]]/3,0)</f>
        <v>Q4</v>
      </c>
      <c r="U520" s="1" t="str">
        <f>TEXT(salesdata[[#This Row],[Date]],"dddd")</f>
        <v>Saturday</v>
      </c>
      <c r="V520" s="12">
        <f>IFERROR(salesdata[[#This Row],[Total Revenue]]/salesdata[[#This Row],[Total Units Sold]],0)</f>
        <v>5.6502135922330101</v>
      </c>
      <c r="W520" s="1" t="str">
        <f>INDEX({"Product1","Product2","Product3","Product4"},MATCH(MAX(salesdata[[#This Row],[S-P1]],salesdata[[#This Row],[S-P2]],salesdata[[#This Row],[S-P3]],salesdata[[#This Row],[S-P4]]),CHOOSE({1,2,3,4},salesdata[[#This Row],[S-P1]],salesdata[[#This Row],[S-P2]],salesdata[[#This Row],[S-P3]],salesdata[[#This Row],[S-P4]]),0))</f>
        <v>Product3</v>
      </c>
      <c r="X520" s="1" t="str">
        <f>IF(salesdata[[#This Row],[Total Revenue]]&gt;=70000,"High",IF(salesdata[[#This Row],[Total Revenue]]&gt;=40000,"Medium","Low"))</f>
        <v>Medium</v>
      </c>
      <c r="Y520" s="1" t="str">
        <f>IFERROR(IF(SUMIF(salesdata[Year],salesdata[[#This Row],[Year]],salesdata[Total Revenue])&gt;SUMIF(salesdata[Year],salesdata[[#This Row],[Year]]-1,salesdata[Total Revenue]),"Growth Year","Decline Year"),"")</f>
        <v>Growth Year</v>
      </c>
    </row>
    <row r="521" spans="1:25" x14ac:dyDescent="0.3">
      <c r="A521" s="1">
        <v>520</v>
      </c>
      <c r="B521" s="2">
        <v>40839</v>
      </c>
      <c r="C521" s="1">
        <v>2011</v>
      </c>
      <c r="D521" s="1" t="s">
        <v>23</v>
      </c>
      <c r="E521" s="1">
        <v>10</v>
      </c>
      <c r="F521" s="3">
        <v>5950</v>
      </c>
      <c r="G521" s="10">
        <v>18861.5</v>
      </c>
      <c r="H521" s="12">
        <f>IFERROR(salesdata[[#This Row],[S-P1]]/salesdata[[#This Row],[Q-P1]],0)</f>
        <v>3.17</v>
      </c>
      <c r="I521" s="3">
        <v>1989</v>
      </c>
      <c r="J521" s="10">
        <v>12610.26</v>
      </c>
      <c r="K521" s="12">
        <f>IFERROR(salesdata[[#This Row],[S-P2]]/salesdata[[#This Row],[Q-P2]],0)</f>
        <v>6.34</v>
      </c>
      <c r="L521" s="3">
        <v>4337</v>
      </c>
      <c r="M521" s="10">
        <v>23506.54</v>
      </c>
      <c r="N521" s="12">
        <f>IFERROR(salesdata[[#This Row],[S-P3]]/salesdata[[#This Row],[Q-P3]],0)</f>
        <v>5.42</v>
      </c>
      <c r="O521" s="3">
        <v>685</v>
      </c>
      <c r="P521" s="10">
        <v>4884.05</v>
      </c>
      <c r="Q521" s="12">
        <f>IFERROR(salesdata[[#This Row],[S-P4]]/salesdata[[#This Row],[Q-P4]],0)</f>
        <v>7.13</v>
      </c>
      <c r="R521" s="3">
        <v>12961</v>
      </c>
      <c r="S521" s="10">
        <v>59862.35</v>
      </c>
      <c r="T521" s="1" t="str">
        <f>"Q"&amp;ROUNDUP(salesdata[[#This Row],[Month No.]]/3,0)</f>
        <v>Q4</v>
      </c>
      <c r="U521" s="1" t="str">
        <f>TEXT(salesdata[[#This Row],[Date]],"dddd")</f>
        <v>Sunday</v>
      </c>
      <c r="V521" s="12">
        <f>IFERROR(salesdata[[#This Row],[Total Revenue]]/salesdata[[#This Row],[Total Units Sold]],0)</f>
        <v>4.6186521101766838</v>
      </c>
      <c r="W521" s="1" t="str">
        <f>INDEX({"Product1","Product2","Product3","Product4"},MATCH(MAX(salesdata[[#This Row],[S-P1]],salesdata[[#This Row],[S-P2]],salesdata[[#This Row],[S-P3]],salesdata[[#This Row],[S-P4]]),CHOOSE({1,2,3,4},salesdata[[#This Row],[S-P1]],salesdata[[#This Row],[S-P2]],salesdata[[#This Row],[S-P3]],salesdata[[#This Row],[S-P4]]),0))</f>
        <v>Product3</v>
      </c>
      <c r="X521" s="1" t="str">
        <f>IF(salesdata[[#This Row],[Total Revenue]]&gt;=70000,"High",IF(salesdata[[#This Row],[Total Revenue]]&gt;=40000,"Medium","Low"))</f>
        <v>Medium</v>
      </c>
      <c r="Y521" s="1" t="str">
        <f>IFERROR(IF(SUMIF(salesdata[Year],salesdata[[#This Row],[Year]],salesdata[Total Revenue])&gt;SUMIF(salesdata[Year],salesdata[[#This Row],[Year]]-1,salesdata[Total Revenue]),"Growth Year","Decline Year"),"")</f>
        <v>Growth Year</v>
      </c>
    </row>
    <row r="522" spans="1:25" x14ac:dyDescent="0.3">
      <c r="A522" s="1">
        <v>521</v>
      </c>
      <c r="B522" s="2">
        <v>40840</v>
      </c>
      <c r="C522" s="1">
        <v>2011</v>
      </c>
      <c r="D522" s="1" t="s">
        <v>23</v>
      </c>
      <c r="E522" s="1">
        <v>10</v>
      </c>
      <c r="F522" s="3">
        <v>4290</v>
      </c>
      <c r="G522" s="10">
        <v>13599.3</v>
      </c>
      <c r="H522" s="12">
        <f>IFERROR(salesdata[[#This Row],[S-P1]]/salesdata[[#This Row],[Q-P1]],0)</f>
        <v>3.17</v>
      </c>
      <c r="I522" s="3">
        <v>1761</v>
      </c>
      <c r="J522" s="10">
        <v>11164.74</v>
      </c>
      <c r="K522" s="12">
        <f>IFERROR(salesdata[[#This Row],[S-P2]]/salesdata[[#This Row],[Q-P2]],0)</f>
        <v>6.34</v>
      </c>
      <c r="L522" s="3">
        <v>4022</v>
      </c>
      <c r="M522" s="10">
        <v>21799.24</v>
      </c>
      <c r="N522" s="12">
        <f>IFERROR(salesdata[[#This Row],[S-P3]]/salesdata[[#This Row],[Q-P3]],0)</f>
        <v>5.4200000000000008</v>
      </c>
      <c r="O522" s="3">
        <v>1311</v>
      </c>
      <c r="P522" s="10">
        <v>9347.43</v>
      </c>
      <c r="Q522" s="12">
        <f>IFERROR(salesdata[[#This Row],[S-P4]]/salesdata[[#This Row],[Q-P4]],0)</f>
        <v>7.13</v>
      </c>
      <c r="R522" s="3">
        <v>11384</v>
      </c>
      <c r="S522" s="10">
        <v>55910.71</v>
      </c>
      <c r="T522" s="1" t="str">
        <f>"Q"&amp;ROUNDUP(salesdata[[#This Row],[Month No.]]/3,0)</f>
        <v>Q4</v>
      </c>
      <c r="U522" s="1" t="str">
        <f>TEXT(salesdata[[#This Row],[Date]],"dddd")</f>
        <v>Monday</v>
      </c>
      <c r="V522" s="12">
        <f>IFERROR(salesdata[[#This Row],[Total Revenue]]/salesdata[[#This Row],[Total Units Sold]],0)</f>
        <v>4.9113413562895287</v>
      </c>
      <c r="W522" s="1" t="str">
        <f>INDEX({"Product1","Product2","Product3","Product4"},MATCH(MAX(salesdata[[#This Row],[S-P1]],salesdata[[#This Row],[S-P2]],salesdata[[#This Row],[S-P3]],salesdata[[#This Row],[S-P4]]),CHOOSE({1,2,3,4},salesdata[[#This Row],[S-P1]],salesdata[[#This Row],[S-P2]],salesdata[[#This Row],[S-P3]],salesdata[[#This Row],[S-P4]]),0))</f>
        <v>Product3</v>
      </c>
      <c r="X522" s="1" t="str">
        <f>IF(salesdata[[#This Row],[Total Revenue]]&gt;=70000,"High",IF(salesdata[[#This Row],[Total Revenue]]&gt;=40000,"Medium","Low"))</f>
        <v>Medium</v>
      </c>
      <c r="Y522" s="1" t="str">
        <f>IFERROR(IF(SUMIF(salesdata[Year],salesdata[[#This Row],[Year]],salesdata[Total Revenue])&gt;SUMIF(salesdata[Year],salesdata[[#This Row],[Year]]-1,salesdata[Total Revenue]),"Growth Year","Decline Year"),"")</f>
        <v>Growth Year</v>
      </c>
    </row>
    <row r="523" spans="1:25" x14ac:dyDescent="0.3">
      <c r="A523" s="1">
        <v>522</v>
      </c>
      <c r="B523" s="2">
        <v>40841</v>
      </c>
      <c r="C523" s="1">
        <v>2011</v>
      </c>
      <c r="D523" s="1" t="s">
        <v>23</v>
      </c>
      <c r="E523" s="1">
        <v>10</v>
      </c>
      <c r="F523" s="3">
        <v>3525</v>
      </c>
      <c r="G523" s="10">
        <v>11174.25</v>
      </c>
      <c r="H523" s="12">
        <f>IFERROR(salesdata[[#This Row],[S-P1]]/salesdata[[#This Row],[Q-P1]],0)</f>
        <v>3.17</v>
      </c>
      <c r="I523" s="3">
        <v>583</v>
      </c>
      <c r="J523" s="10">
        <v>3696.22</v>
      </c>
      <c r="K523" s="12">
        <f>IFERROR(salesdata[[#This Row],[S-P2]]/salesdata[[#This Row],[Q-P2]],0)</f>
        <v>6.34</v>
      </c>
      <c r="L523" s="3">
        <v>4427</v>
      </c>
      <c r="M523" s="10">
        <v>23994.34</v>
      </c>
      <c r="N523" s="12">
        <f>IFERROR(salesdata[[#This Row],[S-P3]]/salesdata[[#This Row],[Q-P3]],0)</f>
        <v>5.42</v>
      </c>
      <c r="O523" s="3">
        <v>1195</v>
      </c>
      <c r="P523" s="10">
        <v>8520.35</v>
      </c>
      <c r="Q523" s="12">
        <f>IFERROR(salesdata[[#This Row],[S-P4]]/salesdata[[#This Row],[Q-P4]],0)</f>
        <v>7.13</v>
      </c>
      <c r="R523" s="3">
        <v>9730</v>
      </c>
      <c r="S523" s="10">
        <v>47385.16</v>
      </c>
      <c r="T523" s="1" t="str">
        <f>"Q"&amp;ROUNDUP(salesdata[[#This Row],[Month No.]]/3,0)</f>
        <v>Q4</v>
      </c>
      <c r="U523" s="1" t="str">
        <f>TEXT(salesdata[[#This Row],[Date]],"dddd")</f>
        <v>Tuesday</v>
      </c>
      <c r="V523" s="12">
        <f>IFERROR(salesdata[[#This Row],[Total Revenue]]/salesdata[[#This Row],[Total Units Sold]],0)</f>
        <v>4.8700061664953758</v>
      </c>
      <c r="W523" s="1" t="str">
        <f>INDEX({"Product1","Product2","Product3","Product4"},MATCH(MAX(salesdata[[#This Row],[S-P1]],salesdata[[#This Row],[S-P2]],salesdata[[#This Row],[S-P3]],salesdata[[#This Row],[S-P4]]),CHOOSE({1,2,3,4},salesdata[[#This Row],[S-P1]],salesdata[[#This Row],[S-P2]],salesdata[[#This Row],[S-P3]],salesdata[[#This Row],[S-P4]]),0))</f>
        <v>Product3</v>
      </c>
      <c r="X523" s="1" t="str">
        <f>IF(salesdata[[#This Row],[Total Revenue]]&gt;=70000,"High",IF(salesdata[[#This Row],[Total Revenue]]&gt;=40000,"Medium","Low"))</f>
        <v>Medium</v>
      </c>
      <c r="Y523" s="1" t="str">
        <f>IFERROR(IF(SUMIF(salesdata[Year],salesdata[[#This Row],[Year]],salesdata[Total Revenue])&gt;SUMIF(salesdata[Year],salesdata[[#This Row],[Year]]-1,salesdata[Total Revenue]),"Growth Year","Decline Year"),"")</f>
        <v>Growth Year</v>
      </c>
    </row>
    <row r="524" spans="1:25" x14ac:dyDescent="0.3">
      <c r="A524" s="1">
        <v>523</v>
      </c>
      <c r="B524" s="2">
        <v>40842</v>
      </c>
      <c r="C524" s="1">
        <v>2011</v>
      </c>
      <c r="D524" s="1" t="s">
        <v>23</v>
      </c>
      <c r="E524" s="1">
        <v>10</v>
      </c>
      <c r="F524" s="3">
        <v>6179</v>
      </c>
      <c r="G524" s="10">
        <v>19587.43</v>
      </c>
      <c r="H524" s="12">
        <f>IFERROR(salesdata[[#This Row],[S-P1]]/salesdata[[#This Row],[Q-P1]],0)</f>
        <v>3.17</v>
      </c>
      <c r="I524" s="3">
        <v>2933</v>
      </c>
      <c r="J524" s="10">
        <v>18595.22</v>
      </c>
      <c r="K524" s="12">
        <f>IFERROR(salesdata[[#This Row],[S-P2]]/salesdata[[#This Row],[Q-P2]],0)</f>
        <v>6.3400000000000007</v>
      </c>
      <c r="L524" s="3">
        <v>600</v>
      </c>
      <c r="M524" s="10">
        <v>3252</v>
      </c>
      <c r="N524" s="12">
        <f>IFERROR(salesdata[[#This Row],[S-P3]]/salesdata[[#This Row],[Q-P3]],0)</f>
        <v>5.42</v>
      </c>
      <c r="O524" s="3">
        <v>748</v>
      </c>
      <c r="P524" s="10">
        <v>5333.24</v>
      </c>
      <c r="Q524" s="12">
        <f>IFERROR(salesdata[[#This Row],[S-P4]]/salesdata[[#This Row],[Q-P4]],0)</f>
        <v>7.13</v>
      </c>
      <c r="R524" s="3">
        <v>10460</v>
      </c>
      <c r="S524" s="10">
        <v>46767.89</v>
      </c>
      <c r="T524" s="1" t="str">
        <f>"Q"&amp;ROUNDUP(salesdata[[#This Row],[Month No.]]/3,0)</f>
        <v>Q4</v>
      </c>
      <c r="U524" s="1" t="str">
        <f>TEXT(salesdata[[#This Row],[Date]],"dddd")</f>
        <v>Wednesday</v>
      </c>
      <c r="V524" s="12">
        <f>IFERROR(salesdata[[#This Row],[Total Revenue]]/salesdata[[#This Row],[Total Units Sold]],0)</f>
        <v>4.4711175908221801</v>
      </c>
      <c r="W524" s="1" t="str">
        <f>INDEX({"Product1","Product2","Product3","Product4"},MATCH(MAX(salesdata[[#This Row],[S-P1]],salesdata[[#This Row],[S-P2]],salesdata[[#This Row],[S-P3]],salesdata[[#This Row],[S-P4]]),CHOOSE({1,2,3,4},salesdata[[#This Row],[S-P1]],salesdata[[#This Row],[S-P2]],salesdata[[#This Row],[S-P3]],salesdata[[#This Row],[S-P4]]),0))</f>
        <v>Product1</v>
      </c>
      <c r="X524" s="1" t="str">
        <f>IF(salesdata[[#This Row],[Total Revenue]]&gt;=70000,"High",IF(salesdata[[#This Row],[Total Revenue]]&gt;=40000,"Medium","Low"))</f>
        <v>Medium</v>
      </c>
      <c r="Y524" s="1" t="str">
        <f>IFERROR(IF(SUMIF(salesdata[Year],salesdata[[#This Row],[Year]],salesdata[Total Revenue])&gt;SUMIF(salesdata[Year],salesdata[[#This Row],[Year]]-1,salesdata[Total Revenue]),"Growth Year","Decline Year"),"")</f>
        <v>Growth Year</v>
      </c>
    </row>
    <row r="525" spans="1:25" x14ac:dyDescent="0.3">
      <c r="A525" s="1">
        <v>524</v>
      </c>
      <c r="B525" s="2">
        <v>40843</v>
      </c>
      <c r="C525" s="1">
        <v>2011</v>
      </c>
      <c r="D525" s="1" t="s">
        <v>23</v>
      </c>
      <c r="E525" s="1">
        <v>10</v>
      </c>
      <c r="F525" s="3">
        <v>7806</v>
      </c>
      <c r="G525" s="10">
        <v>24745.02</v>
      </c>
      <c r="H525" s="12">
        <f>IFERROR(salesdata[[#This Row],[S-P1]]/salesdata[[#This Row],[Q-P1]],0)</f>
        <v>3.17</v>
      </c>
      <c r="I525" s="3">
        <v>1309</v>
      </c>
      <c r="J525" s="10">
        <v>8299.06</v>
      </c>
      <c r="K525" s="12">
        <f>IFERROR(salesdata[[#This Row],[S-P2]]/salesdata[[#This Row],[Q-P2]],0)</f>
        <v>6.34</v>
      </c>
      <c r="L525" s="3">
        <v>2961</v>
      </c>
      <c r="M525" s="10">
        <v>16048.62</v>
      </c>
      <c r="N525" s="12">
        <f>IFERROR(salesdata[[#This Row],[S-P3]]/salesdata[[#This Row],[Q-P3]],0)</f>
        <v>5.42</v>
      </c>
      <c r="O525" s="3">
        <v>1896</v>
      </c>
      <c r="P525" s="10">
        <v>13518.48</v>
      </c>
      <c r="Q525" s="12">
        <f>IFERROR(salesdata[[#This Row],[S-P4]]/salesdata[[#This Row],[Q-P4]],0)</f>
        <v>7.13</v>
      </c>
      <c r="R525" s="3">
        <v>13972</v>
      </c>
      <c r="S525" s="10">
        <v>62611.18</v>
      </c>
      <c r="T525" s="1" t="str">
        <f>"Q"&amp;ROUNDUP(salesdata[[#This Row],[Month No.]]/3,0)</f>
        <v>Q4</v>
      </c>
      <c r="U525" s="1" t="str">
        <f>TEXT(salesdata[[#This Row],[Date]],"dddd")</f>
        <v>Thursday</v>
      </c>
      <c r="V525" s="12">
        <f>IFERROR(salesdata[[#This Row],[Total Revenue]]/salesdata[[#This Row],[Total Units Sold]],0)</f>
        <v>4.4811895219009443</v>
      </c>
      <c r="W525" s="1" t="str">
        <f>INDEX({"Product1","Product2","Product3","Product4"},MATCH(MAX(salesdata[[#This Row],[S-P1]],salesdata[[#This Row],[S-P2]],salesdata[[#This Row],[S-P3]],salesdata[[#This Row],[S-P4]]),CHOOSE({1,2,3,4},salesdata[[#This Row],[S-P1]],salesdata[[#This Row],[S-P2]],salesdata[[#This Row],[S-P3]],salesdata[[#This Row],[S-P4]]),0))</f>
        <v>Product1</v>
      </c>
      <c r="X525" s="1" t="str">
        <f>IF(salesdata[[#This Row],[Total Revenue]]&gt;=70000,"High",IF(salesdata[[#This Row],[Total Revenue]]&gt;=40000,"Medium","Low"))</f>
        <v>Medium</v>
      </c>
      <c r="Y525" s="1" t="str">
        <f>IFERROR(IF(SUMIF(salesdata[Year],salesdata[[#This Row],[Year]],salesdata[Total Revenue])&gt;SUMIF(salesdata[Year],salesdata[[#This Row],[Year]]-1,salesdata[Total Revenue]),"Growth Year","Decline Year"),"")</f>
        <v>Growth Year</v>
      </c>
    </row>
    <row r="526" spans="1:25" x14ac:dyDescent="0.3">
      <c r="A526" s="1">
        <v>525</v>
      </c>
      <c r="B526" s="2">
        <v>40844</v>
      </c>
      <c r="C526" s="1">
        <v>2011</v>
      </c>
      <c r="D526" s="1" t="s">
        <v>23</v>
      </c>
      <c r="E526" s="1">
        <v>10</v>
      </c>
      <c r="F526" s="3">
        <v>4256</v>
      </c>
      <c r="G526" s="10">
        <v>13491.52</v>
      </c>
      <c r="H526" s="12">
        <f>IFERROR(salesdata[[#This Row],[S-P1]]/salesdata[[#This Row],[Q-P1]],0)</f>
        <v>3.17</v>
      </c>
      <c r="I526" s="3">
        <v>2133</v>
      </c>
      <c r="J526" s="10">
        <v>13523.22</v>
      </c>
      <c r="K526" s="12">
        <f>IFERROR(salesdata[[#This Row],[S-P2]]/salesdata[[#This Row],[Q-P2]],0)</f>
        <v>6.34</v>
      </c>
      <c r="L526" s="3">
        <v>4999</v>
      </c>
      <c r="M526" s="10">
        <v>27094.58</v>
      </c>
      <c r="N526" s="12">
        <f>IFERROR(salesdata[[#This Row],[S-P3]]/salesdata[[#This Row],[Q-P3]],0)</f>
        <v>5.42</v>
      </c>
      <c r="O526" s="3">
        <v>313</v>
      </c>
      <c r="P526" s="10">
        <v>2231.69</v>
      </c>
      <c r="Q526" s="12">
        <f>IFERROR(salesdata[[#This Row],[S-P4]]/salesdata[[#This Row],[Q-P4]],0)</f>
        <v>7.13</v>
      </c>
      <c r="R526" s="3">
        <v>11701</v>
      </c>
      <c r="S526" s="10">
        <v>56341.01</v>
      </c>
      <c r="T526" s="1" t="str">
        <f>"Q"&amp;ROUNDUP(salesdata[[#This Row],[Month No.]]/3,0)</f>
        <v>Q4</v>
      </c>
      <c r="U526" s="1" t="str">
        <f>TEXT(salesdata[[#This Row],[Date]],"dddd")</f>
        <v>Friday</v>
      </c>
      <c r="V526" s="12">
        <f>IFERROR(salesdata[[#This Row],[Total Revenue]]/salesdata[[#This Row],[Total Units Sold]],0)</f>
        <v>4.8150593966327664</v>
      </c>
      <c r="W526" s="1" t="str">
        <f>INDEX({"Product1","Product2","Product3","Product4"},MATCH(MAX(salesdata[[#This Row],[S-P1]],salesdata[[#This Row],[S-P2]],salesdata[[#This Row],[S-P3]],salesdata[[#This Row],[S-P4]]),CHOOSE({1,2,3,4},salesdata[[#This Row],[S-P1]],salesdata[[#This Row],[S-P2]],salesdata[[#This Row],[S-P3]],salesdata[[#This Row],[S-P4]]),0))</f>
        <v>Product3</v>
      </c>
      <c r="X526" s="1" t="str">
        <f>IF(salesdata[[#This Row],[Total Revenue]]&gt;=70000,"High",IF(salesdata[[#This Row],[Total Revenue]]&gt;=40000,"Medium","Low"))</f>
        <v>Medium</v>
      </c>
      <c r="Y526" s="1" t="str">
        <f>IFERROR(IF(SUMIF(salesdata[Year],salesdata[[#This Row],[Year]],salesdata[Total Revenue])&gt;SUMIF(salesdata[Year],salesdata[[#This Row],[Year]]-1,salesdata[Total Revenue]),"Growth Year","Decline Year"),"")</f>
        <v>Growth Year</v>
      </c>
    </row>
    <row r="527" spans="1:25" x14ac:dyDescent="0.3">
      <c r="A527" s="1">
        <v>526</v>
      </c>
      <c r="B527" s="2">
        <v>40845</v>
      </c>
      <c r="C527" s="1">
        <v>2011</v>
      </c>
      <c r="D527" s="1" t="s">
        <v>23</v>
      </c>
      <c r="E527" s="1">
        <v>10</v>
      </c>
      <c r="F527" s="3">
        <v>272</v>
      </c>
      <c r="G527" s="10">
        <v>862.24</v>
      </c>
      <c r="H527" s="12">
        <f>IFERROR(salesdata[[#This Row],[S-P1]]/salesdata[[#This Row],[Q-P1]],0)</f>
        <v>3.17</v>
      </c>
      <c r="I527" s="3">
        <v>381</v>
      </c>
      <c r="J527" s="10">
        <v>2415.54</v>
      </c>
      <c r="K527" s="12">
        <f>IFERROR(salesdata[[#This Row],[S-P2]]/salesdata[[#This Row],[Q-P2]],0)</f>
        <v>6.34</v>
      </c>
      <c r="L527" s="3">
        <v>5848</v>
      </c>
      <c r="M527" s="10">
        <v>31696.16</v>
      </c>
      <c r="N527" s="12">
        <f>IFERROR(salesdata[[#This Row],[S-P3]]/salesdata[[#This Row],[Q-P3]],0)</f>
        <v>5.42</v>
      </c>
      <c r="O527" s="3">
        <v>443</v>
      </c>
      <c r="P527" s="10">
        <v>3158.59</v>
      </c>
      <c r="Q527" s="12">
        <f>IFERROR(salesdata[[#This Row],[S-P4]]/salesdata[[#This Row],[Q-P4]],0)</f>
        <v>7.13</v>
      </c>
      <c r="R527" s="3">
        <v>6944</v>
      </c>
      <c r="S527" s="10">
        <v>38132.53</v>
      </c>
      <c r="T527" s="1" t="str">
        <f>"Q"&amp;ROUNDUP(salesdata[[#This Row],[Month No.]]/3,0)</f>
        <v>Q4</v>
      </c>
      <c r="U527" s="1" t="str">
        <f>TEXT(salesdata[[#This Row],[Date]],"dddd")</f>
        <v>Saturday</v>
      </c>
      <c r="V527" s="12">
        <f>IFERROR(salesdata[[#This Row],[Total Revenue]]/salesdata[[#This Row],[Total Units Sold]],0)</f>
        <v>5.4914357718894005</v>
      </c>
      <c r="W527" s="1" t="str">
        <f>INDEX({"Product1","Product2","Product3","Product4"},MATCH(MAX(salesdata[[#This Row],[S-P1]],salesdata[[#This Row],[S-P2]],salesdata[[#This Row],[S-P3]],salesdata[[#This Row],[S-P4]]),CHOOSE({1,2,3,4},salesdata[[#This Row],[S-P1]],salesdata[[#This Row],[S-P2]],salesdata[[#This Row],[S-P3]],salesdata[[#This Row],[S-P4]]),0))</f>
        <v>Product3</v>
      </c>
      <c r="X527" s="1" t="str">
        <f>IF(salesdata[[#This Row],[Total Revenue]]&gt;=70000,"High",IF(salesdata[[#This Row],[Total Revenue]]&gt;=40000,"Medium","Low"))</f>
        <v>Low</v>
      </c>
      <c r="Y527" s="1" t="str">
        <f>IFERROR(IF(SUMIF(salesdata[Year],salesdata[[#This Row],[Year]],salesdata[Total Revenue])&gt;SUMIF(salesdata[Year],salesdata[[#This Row],[Year]]-1,salesdata[Total Revenue]),"Growth Year","Decline Year"),"")</f>
        <v>Growth Year</v>
      </c>
    </row>
    <row r="528" spans="1:25" x14ac:dyDescent="0.3">
      <c r="A528" s="1">
        <v>527</v>
      </c>
      <c r="B528" s="2">
        <v>40846</v>
      </c>
      <c r="C528" s="1">
        <v>2011</v>
      </c>
      <c r="D528" s="1" t="s">
        <v>23</v>
      </c>
      <c r="E528" s="1">
        <v>10</v>
      </c>
      <c r="F528" s="3">
        <v>4954</v>
      </c>
      <c r="G528" s="10">
        <v>15704.18</v>
      </c>
      <c r="H528" s="12">
        <f>IFERROR(salesdata[[#This Row],[S-P1]]/salesdata[[#This Row],[Q-P1]],0)</f>
        <v>3.17</v>
      </c>
      <c r="I528" s="3">
        <v>2227</v>
      </c>
      <c r="J528" s="10">
        <v>14119.18</v>
      </c>
      <c r="K528" s="12">
        <f>IFERROR(salesdata[[#This Row],[S-P2]]/salesdata[[#This Row],[Q-P2]],0)</f>
        <v>6.34</v>
      </c>
      <c r="L528" s="3">
        <v>1375</v>
      </c>
      <c r="M528" s="10">
        <v>7452.5</v>
      </c>
      <c r="N528" s="12">
        <f>IFERROR(salesdata[[#This Row],[S-P3]]/salesdata[[#This Row],[Q-P3]],0)</f>
        <v>5.42</v>
      </c>
      <c r="O528" s="3">
        <v>1874</v>
      </c>
      <c r="P528" s="10">
        <v>13361.62</v>
      </c>
      <c r="Q528" s="12">
        <f>IFERROR(salesdata[[#This Row],[S-P4]]/salesdata[[#This Row],[Q-P4]],0)</f>
        <v>7.1300000000000008</v>
      </c>
      <c r="R528" s="3">
        <v>10430</v>
      </c>
      <c r="S528" s="10">
        <v>50637.48</v>
      </c>
      <c r="T528" s="1" t="str">
        <f>"Q"&amp;ROUNDUP(salesdata[[#This Row],[Month No.]]/3,0)</f>
        <v>Q4</v>
      </c>
      <c r="U528" s="1" t="str">
        <f>TEXT(salesdata[[#This Row],[Date]],"dddd")</f>
        <v>Sunday</v>
      </c>
      <c r="V528" s="12">
        <f>IFERROR(salesdata[[#This Row],[Total Revenue]]/salesdata[[#This Row],[Total Units Sold]],0)</f>
        <v>4.8549837008628955</v>
      </c>
      <c r="W528" s="1" t="str">
        <f>INDEX({"Product1","Product2","Product3","Product4"},MATCH(MAX(salesdata[[#This Row],[S-P1]],salesdata[[#This Row],[S-P2]],salesdata[[#This Row],[S-P3]],salesdata[[#This Row],[S-P4]]),CHOOSE({1,2,3,4},salesdata[[#This Row],[S-P1]],salesdata[[#This Row],[S-P2]],salesdata[[#This Row],[S-P3]],salesdata[[#This Row],[S-P4]]),0))</f>
        <v>Product1</v>
      </c>
      <c r="X528" s="1" t="str">
        <f>IF(salesdata[[#This Row],[Total Revenue]]&gt;=70000,"High",IF(salesdata[[#This Row],[Total Revenue]]&gt;=40000,"Medium","Low"))</f>
        <v>Medium</v>
      </c>
      <c r="Y528" s="1" t="str">
        <f>IFERROR(IF(SUMIF(salesdata[Year],salesdata[[#This Row],[Year]],salesdata[Total Revenue])&gt;SUMIF(salesdata[Year],salesdata[[#This Row],[Year]]-1,salesdata[Total Revenue]),"Growth Year","Decline Year"),"")</f>
        <v>Growth Year</v>
      </c>
    </row>
    <row r="529" spans="1:25" x14ac:dyDescent="0.3">
      <c r="A529" s="1">
        <v>528</v>
      </c>
      <c r="B529" s="2">
        <v>40848</v>
      </c>
      <c r="C529" s="1">
        <v>2011</v>
      </c>
      <c r="D529" s="1" t="s">
        <v>24</v>
      </c>
      <c r="E529" s="1">
        <v>11</v>
      </c>
      <c r="F529" s="3">
        <v>6045</v>
      </c>
      <c r="G529" s="10">
        <v>19162.650000000001</v>
      </c>
      <c r="H529" s="12">
        <f>IFERROR(salesdata[[#This Row],[S-P1]]/salesdata[[#This Row],[Q-P1]],0)</f>
        <v>3.1700000000000004</v>
      </c>
      <c r="I529" s="3">
        <v>1066</v>
      </c>
      <c r="J529" s="10">
        <v>6758.44</v>
      </c>
      <c r="K529" s="12">
        <f>IFERROR(salesdata[[#This Row],[S-P2]]/salesdata[[#This Row],[Q-P2]],0)</f>
        <v>6.34</v>
      </c>
      <c r="L529" s="3">
        <v>3567</v>
      </c>
      <c r="M529" s="10">
        <v>19333.14</v>
      </c>
      <c r="N529" s="12">
        <f>IFERROR(salesdata[[#This Row],[S-P3]]/salesdata[[#This Row],[Q-P3]],0)</f>
        <v>5.42</v>
      </c>
      <c r="O529" s="3">
        <v>1956</v>
      </c>
      <c r="P529" s="10">
        <v>13946.28</v>
      </c>
      <c r="Q529" s="12">
        <f>IFERROR(salesdata[[#This Row],[S-P4]]/salesdata[[#This Row],[Q-P4]],0)</f>
        <v>7.13</v>
      </c>
      <c r="R529" s="3">
        <v>12634</v>
      </c>
      <c r="S529" s="10">
        <v>59200.51</v>
      </c>
      <c r="T529" s="1" t="str">
        <f>"Q"&amp;ROUNDUP(salesdata[[#This Row],[Month No.]]/3,0)</f>
        <v>Q4</v>
      </c>
      <c r="U529" s="1" t="str">
        <f>TEXT(salesdata[[#This Row],[Date]],"dddd")</f>
        <v>Tuesday</v>
      </c>
      <c r="V529" s="12">
        <f>IFERROR(salesdata[[#This Row],[Total Revenue]]/salesdata[[#This Row],[Total Units Sold]],0)</f>
        <v>4.6858089282887452</v>
      </c>
      <c r="W529" s="1" t="str">
        <f>INDEX({"Product1","Product2","Product3","Product4"},MATCH(MAX(salesdata[[#This Row],[S-P1]],salesdata[[#This Row],[S-P2]],salesdata[[#This Row],[S-P3]],salesdata[[#This Row],[S-P4]]),CHOOSE({1,2,3,4},salesdata[[#This Row],[S-P1]],salesdata[[#This Row],[S-P2]],salesdata[[#This Row],[S-P3]],salesdata[[#This Row],[S-P4]]),0))</f>
        <v>Product3</v>
      </c>
      <c r="X529" s="1" t="str">
        <f>IF(salesdata[[#This Row],[Total Revenue]]&gt;=70000,"High",IF(salesdata[[#This Row],[Total Revenue]]&gt;=40000,"Medium","Low"))</f>
        <v>Medium</v>
      </c>
      <c r="Y529" s="1" t="str">
        <f>IFERROR(IF(SUMIF(salesdata[Year],salesdata[[#This Row],[Year]],salesdata[Total Revenue])&gt;SUMIF(salesdata[Year],salesdata[[#This Row],[Year]]-1,salesdata[Total Revenue]),"Growth Year","Decline Year"),"")</f>
        <v>Growth Year</v>
      </c>
    </row>
    <row r="530" spans="1:25" x14ac:dyDescent="0.3">
      <c r="A530" s="1">
        <v>529</v>
      </c>
      <c r="B530" s="2">
        <v>40849</v>
      </c>
      <c r="C530" s="1">
        <v>2011</v>
      </c>
      <c r="D530" s="1" t="s">
        <v>24</v>
      </c>
      <c r="E530" s="1">
        <v>11</v>
      </c>
      <c r="F530" s="3">
        <v>3828</v>
      </c>
      <c r="G530" s="10">
        <v>12134.76</v>
      </c>
      <c r="H530" s="12">
        <f>IFERROR(salesdata[[#This Row],[S-P1]]/salesdata[[#This Row],[Q-P1]],0)</f>
        <v>3.17</v>
      </c>
      <c r="I530" s="3">
        <v>843</v>
      </c>
      <c r="J530" s="10">
        <v>5344.62</v>
      </c>
      <c r="K530" s="12">
        <f>IFERROR(salesdata[[#This Row],[S-P2]]/salesdata[[#This Row],[Q-P2]],0)</f>
        <v>6.34</v>
      </c>
      <c r="L530" s="3">
        <v>5711</v>
      </c>
      <c r="M530" s="10">
        <v>30953.62</v>
      </c>
      <c r="N530" s="12">
        <f>IFERROR(salesdata[[#This Row],[S-P3]]/salesdata[[#This Row],[Q-P3]],0)</f>
        <v>5.42</v>
      </c>
      <c r="O530" s="3">
        <v>787</v>
      </c>
      <c r="P530" s="10">
        <v>5611.31</v>
      </c>
      <c r="Q530" s="12">
        <f>IFERROR(salesdata[[#This Row],[S-P4]]/salesdata[[#This Row],[Q-P4]],0)</f>
        <v>7.1300000000000008</v>
      </c>
      <c r="R530" s="3">
        <v>11169</v>
      </c>
      <c r="S530" s="10">
        <v>54044.31</v>
      </c>
      <c r="T530" s="1" t="str">
        <f>"Q"&amp;ROUNDUP(salesdata[[#This Row],[Month No.]]/3,0)</f>
        <v>Q4</v>
      </c>
      <c r="U530" s="1" t="str">
        <f>TEXT(salesdata[[#This Row],[Date]],"dddd")</f>
        <v>Wednesday</v>
      </c>
      <c r="V530" s="12">
        <f>IFERROR(salesdata[[#This Row],[Total Revenue]]/salesdata[[#This Row],[Total Units Sold]],0)</f>
        <v>4.8387778673113075</v>
      </c>
      <c r="W530" s="1" t="str">
        <f>INDEX({"Product1","Product2","Product3","Product4"},MATCH(MAX(salesdata[[#This Row],[S-P1]],salesdata[[#This Row],[S-P2]],salesdata[[#This Row],[S-P3]],salesdata[[#This Row],[S-P4]]),CHOOSE({1,2,3,4},salesdata[[#This Row],[S-P1]],salesdata[[#This Row],[S-P2]],salesdata[[#This Row],[S-P3]],salesdata[[#This Row],[S-P4]]),0))</f>
        <v>Product3</v>
      </c>
      <c r="X530" s="1" t="str">
        <f>IF(salesdata[[#This Row],[Total Revenue]]&gt;=70000,"High",IF(salesdata[[#This Row],[Total Revenue]]&gt;=40000,"Medium","Low"))</f>
        <v>Medium</v>
      </c>
      <c r="Y530" s="1" t="str">
        <f>IFERROR(IF(SUMIF(salesdata[Year],salesdata[[#This Row],[Year]],salesdata[Total Revenue])&gt;SUMIF(salesdata[Year],salesdata[[#This Row],[Year]]-1,salesdata[Total Revenue]),"Growth Year","Decline Year"),"")</f>
        <v>Growth Year</v>
      </c>
    </row>
    <row r="531" spans="1:25" x14ac:dyDescent="0.3">
      <c r="A531" s="1">
        <v>530</v>
      </c>
      <c r="B531" s="2">
        <v>40850</v>
      </c>
      <c r="C531" s="1">
        <v>2011</v>
      </c>
      <c r="D531" s="1" t="s">
        <v>24</v>
      </c>
      <c r="E531" s="1">
        <v>11</v>
      </c>
      <c r="F531" s="3">
        <v>408</v>
      </c>
      <c r="G531" s="10">
        <v>1293.3599999999999</v>
      </c>
      <c r="H531" s="12">
        <f>IFERROR(salesdata[[#This Row],[S-P1]]/salesdata[[#This Row],[Q-P1]],0)</f>
        <v>3.17</v>
      </c>
      <c r="I531" s="3">
        <v>1468</v>
      </c>
      <c r="J531" s="10">
        <v>9307.1200000000008</v>
      </c>
      <c r="K531" s="12">
        <f>IFERROR(salesdata[[#This Row],[S-P2]]/salesdata[[#This Row],[Q-P2]],0)</f>
        <v>6.3400000000000007</v>
      </c>
      <c r="L531" s="3">
        <v>653</v>
      </c>
      <c r="M531" s="10">
        <v>3539.26</v>
      </c>
      <c r="N531" s="12">
        <f>IFERROR(salesdata[[#This Row],[S-P3]]/salesdata[[#This Row],[Q-P3]],0)</f>
        <v>5.42</v>
      </c>
      <c r="O531" s="3">
        <v>1029</v>
      </c>
      <c r="P531" s="10">
        <v>7336.77</v>
      </c>
      <c r="Q531" s="12">
        <f>IFERROR(salesdata[[#This Row],[S-P4]]/salesdata[[#This Row],[Q-P4]],0)</f>
        <v>7.1300000000000008</v>
      </c>
      <c r="R531" s="3">
        <v>3558</v>
      </c>
      <c r="S531" s="10">
        <v>21476.51</v>
      </c>
      <c r="T531" s="1" t="str">
        <f>"Q"&amp;ROUNDUP(salesdata[[#This Row],[Month No.]]/3,0)</f>
        <v>Q4</v>
      </c>
      <c r="U531" s="1" t="str">
        <f>TEXT(salesdata[[#This Row],[Date]],"dddd")</f>
        <v>Thursday</v>
      </c>
      <c r="V531" s="12">
        <f>IFERROR(salesdata[[#This Row],[Total Revenue]]/salesdata[[#This Row],[Total Units Sold]],0)</f>
        <v>6.0361186059584035</v>
      </c>
      <c r="W531" s="1" t="str">
        <f>INDEX({"Product1","Product2","Product3","Product4"},MATCH(MAX(salesdata[[#This Row],[S-P1]],salesdata[[#This Row],[S-P2]],salesdata[[#This Row],[S-P3]],salesdata[[#This Row],[S-P4]]),CHOOSE({1,2,3,4},salesdata[[#This Row],[S-P1]],salesdata[[#This Row],[S-P2]],salesdata[[#This Row],[S-P3]],salesdata[[#This Row],[S-P4]]),0))</f>
        <v>Product2</v>
      </c>
      <c r="X531" s="1" t="str">
        <f>IF(salesdata[[#This Row],[Total Revenue]]&gt;=70000,"High",IF(salesdata[[#This Row],[Total Revenue]]&gt;=40000,"Medium","Low"))</f>
        <v>Low</v>
      </c>
      <c r="Y531" s="1" t="str">
        <f>IFERROR(IF(SUMIF(salesdata[Year],salesdata[[#This Row],[Year]],salesdata[Total Revenue])&gt;SUMIF(salesdata[Year],salesdata[[#This Row],[Year]]-1,salesdata[Total Revenue]),"Growth Year","Decline Year"),"")</f>
        <v>Growth Year</v>
      </c>
    </row>
    <row r="532" spans="1:25" x14ac:dyDescent="0.3">
      <c r="A532" s="1">
        <v>531</v>
      </c>
      <c r="B532" s="2">
        <v>40851</v>
      </c>
      <c r="C532" s="1">
        <v>2011</v>
      </c>
      <c r="D532" s="1" t="s">
        <v>24</v>
      </c>
      <c r="E532" s="1">
        <v>11</v>
      </c>
      <c r="F532" s="3">
        <v>3009</v>
      </c>
      <c r="G532" s="10">
        <v>9538.5300000000007</v>
      </c>
      <c r="H532" s="12">
        <f>IFERROR(salesdata[[#This Row],[S-P1]]/salesdata[[#This Row],[Q-P1]],0)</f>
        <v>3.1700000000000004</v>
      </c>
      <c r="I532" s="3">
        <v>2691</v>
      </c>
      <c r="J532" s="10">
        <v>17060.939999999999</v>
      </c>
      <c r="K532" s="12">
        <f>IFERROR(salesdata[[#This Row],[S-P2]]/salesdata[[#This Row],[Q-P2]],0)</f>
        <v>6.34</v>
      </c>
      <c r="L532" s="3">
        <v>422</v>
      </c>
      <c r="M532" s="10">
        <v>2287.2399999999998</v>
      </c>
      <c r="N532" s="12">
        <f>IFERROR(salesdata[[#This Row],[S-P3]]/salesdata[[#This Row],[Q-P3]],0)</f>
        <v>5.419999999999999</v>
      </c>
      <c r="O532" s="3">
        <v>1209</v>
      </c>
      <c r="P532" s="10">
        <v>8620.17</v>
      </c>
      <c r="Q532" s="12">
        <f>IFERROR(salesdata[[#This Row],[S-P4]]/salesdata[[#This Row],[Q-P4]],0)</f>
        <v>7.13</v>
      </c>
      <c r="R532" s="3">
        <v>7331</v>
      </c>
      <c r="S532" s="10">
        <v>37506.879999999997</v>
      </c>
      <c r="T532" s="1" t="str">
        <f>"Q"&amp;ROUNDUP(salesdata[[#This Row],[Month No.]]/3,0)</f>
        <v>Q4</v>
      </c>
      <c r="U532" s="1" t="str">
        <f>TEXT(salesdata[[#This Row],[Date]],"dddd")</f>
        <v>Friday</v>
      </c>
      <c r="V532" s="12">
        <f>IFERROR(salesdata[[#This Row],[Total Revenue]]/salesdata[[#This Row],[Total Units Sold]],0)</f>
        <v>5.1162024280452867</v>
      </c>
      <c r="W532" s="1" t="str">
        <f>INDEX({"Product1","Product2","Product3","Product4"},MATCH(MAX(salesdata[[#This Row],[S-P1]],salesdata[[#This Row],[S-P2]],salesdata[[#This Row],[S-P3]],salesdata[[#This Row],[S-P4]]),CHOOSE({1,2,3,4},salesdata[[#This Row],[S-P1]],salesdata[[#This Row],[S-P2]],salesdata[[#This Row],[S-P3]],salesdata[[#This Row],[S-P4]]),0))</f>
        <v>Product2</v>
      </c>
      <c r="X532" s="1" t="str">
        <f>IF(salesdata[[#This Row],[Total Revenue]]&gt;=70000,"High",IF(salesdata[[#This Row],[Total Revenue]]&gt;=40000,"Medium","Low"))</f>
        <v>Low</v>
      </c>
      <c r="Y532" s="1" t="str">
        <f>IFERROR(IF(SUMIF(salesdata[Year],salesdata[[#This Row],[Year]],salesdata[Total Revenue])&gt;SUMIF(salesdata[Year],salesdata[[#This Row],[Year]]-1,salesdata[Total Revenue]),"Growth Year","Decline Year"),"")</f>
        <v>Growth Year</v>
      </c>
    </row>
    <row r="533" spans="1:25" x14ac:dyDescent="0.3">
      <c r="A533" s="1">
        <v>532</v>
      </c>
      <c r="B533" s="2">
        <v>40852</v>
      </c>
      <c r="C533" s="1">
        <v>2011</v>
      </c>
      <c r="D533" s="1" t="s">
        <v>24</v>
      </c>
      <c r="E533" s="1">
        <v>11</v>
      </c>
      <c r="F533" s="3">
        <v>6034</v>
      </c>
      <c r="G533" s="10">
        <v>19127.78</v>
      </c>
      <c r="H533" s="12">
        <f>IFERROR(salesdata[[#This Row],[S-P1]]/salesdata[[#This Row],[Q-P1]],0)</f>
        <v>3.17</v>
      </c>
      <c r="I533" s="3">
        <v>1156</v>
      </c>
      <c r="J533" s="10">
        <v>7329.04</v>
      </c>
      <c r="K533" s="12">
        <f>IFERROR(salesdata[[#This Row],[S-P2]]/salesdata[[#This Row],[Q-P2]],0)</f>
        <v>6.34</v>
      </c>
      <c r="L533" s="3">
        <v>1667</v>
      </c>
      <c r="M533" s="10">
        <v>9035.14</v>
      </c>
      <c r="N533" s="12">
        <f>IFERROR(salesdata[[#This Row],[S-P3]]/salesdata[[#This Row],[Q-P3]],0)</f>
        <v>5.42</v>
      </c>
      <c r="O533" s="3">
        <v>1162</v>
      </c>
      <c r="P533" s="10">
        <v>8285.06</v>
      </c>
      <c r="Q533" s="12">
        <f>IFERROR(salesdata[[#This Row],[S-P4]]/salesdata[[#This Row],[Q-P4]],0)</f>
        <v>7.13</v>
      </c>
      <c r="R533" s="3">
        <v>10019</v>
      </c>
      <c r="S533" s="10">
        <v>43777.02</v>
      </c>
      <c r="T533" s="1" t="str">
        <f>"Q"&amp;ROUNDUP(salesdata[[#This Row],[Month No.]]/3,0)</f>
        <v>Q4</v>
      </c>
      <c r="U533" s="1" t="str">
        <f>TEXT(salesdata[[#This Row],[Date]],"dddd")</f>
        <v>Saturday</v>
      </c>
      <c r="V533" s="12">
        <f>IFERROR(salesdata[[#This Row],[Total Revenue]]/salesdata[[#This Row],[Total Units Sold]],0)</f>
        <v>4.3694001397345037</v>
      </c>
      <c r="W533" s="1" t="str">
        <f>INDEX({"Product1","Product2","Product3","Product4"},MATCH(MAX(salesdata[[#This Row],[S-P1]],salesdata[[#This Row],[S-P2]],salesdata[[#This Row],[S-P3]],salesdata[[#This Row],[S-P4]]),CHOOSE({1,2,3,4},salesdata[[#This Row],[S-P1]],salesdata[[#This Row],[S-P2]],salesdata[[#This Row],[S-P3]],salesdata[[#This Row],[S-P4]]),0))</f>
        <v>Product1</v>
      </c>
      <c r="X533" s="1" t="str">
        <f>IF(salesdata[[#This Row],[Total Revenue]]&gt;=70000,"High",IF(salesdata[[#This Row],[Total Revenue]]&gt;=40000,"Medium","Low"))</f>
        <v>Medium</v>
      </c>
      <c r="Y533" s="1" t="str">
        <f>IFERROR(IF(SUMIF(salesdata[Year],salesdata[[#This Row],[Year]],salesdata[Total Revenue])&gt;SUMIF(salesdata[Year],salesdata[[#This Row],[Year]]-1,salesdata[Total Revenue]),"Growth Year","Decline Year"),"")</f>
        <v>Growth Year</v>
      </c>
    </row>
    <row r="534" spans="1:25" x14ac:dyDescent="0.3">
      <c r="A534" s="1">
        <v>533</v>
      </c>
      <c r="B534" s="2">
        <v>40853</v>
      </c>
      <c r="C534" s="1">
        <v>2011</v>
      </c>
      <c r="D534" s="1" t="s">
        <v>24</v>
      </c>
      <c r="E534" s="1">
        <v>11</v>
      </c>
      <c r="F534" s="3">
        <v>5920</v>
      </c>
      <c r="G534" s="10">
        <v>18766.400000000001</v>
      </c>
      <c r="H534" s="12">
        <f>IFERROR(salesdata[[#This Row],[S-P1]]/salesdata[[#This Row],[Q-P1]],0)</f>
        <v>3.1700000000000004</v>
      </c>
      <c r="I534" s="3">
        <v>2458</v>
      </c>
      <c r="J534" s="10">
        <v>15583.72</v>
      </c>
      <c r="K534" s="12">
        <f>IFERROR(salesdata[[#This Row],[S-P2]]/salesdata[[#This Row],[Q-P2]],0)</f>
        <v>6.34</v>
      </c>
      <c r="L534" s="3">
        <v>3343</v>
      </c>
      <c r="M534" s="10">
        <v>18119.060000000001</v>
      </c>
      <c r="N534" s="12">
        <f>IFERROR(salesdata[[#This Row],[S-P3]]/salesdata[[#This Row],[Q-P3]],0)</f>
        <v>5.4200000000000008</v>
      </c>
      <c r="O534" s="3">
        <v>997</v>
      </c>
      <c r="P534" s="10">
        <v>7108.61</v>
      </c>
      <c r="Q534" s="12">
        <f>IFERROR(salesdata[[#This Row],[S-P4]]/salesdata[[#This Row],[Q-P4]],0)</f>
        <v>7.13</v>
      </c>
      <c r="R534" s="3">
        <v>12718</v>
      </c>
      <c r="S534" s="10">
        <v>59577.79</v>
      </c>
      <c r="T534" s="1" t="str">
        <f>"Q"&amp;ROUNDUP(salesdata[[#This Row],[Month No.]]/3,0)</f>
        <v>Q4</v>
      </c>
      <c r="U534" s="1" t="str">
        <f>TEXT(salesdata[[#This Row],[Date]],"dddd")</f>
        <v>Sunday</v>
      </c>
      <c r="V534" s="12">
        <f>IFERROR(salesdata[[#This Row],[Total Revenue]]/salesdata[[#This Row],[Total Units Sold]],0)</f>
        <v>4.6845250825601514</v>
      </c>
      <c r="W534" s="1" t="str">
        <f>INDEX({"Product1","Product2","Product3","Product4"},MATCH(MAX(salesdata[[#This Row],[S-P1]],salesdata[[#This Row],[S-P2]],salesdata[[#This Row],[S-P3]],salesdata[[#This Row],[S-P4]]),CHOOSE({1,2,3,4},salesdata[[#This Row],[S-P1]],salesdata[[#This Row],[S-P2]],salesdata[[#This Row],[S-P3]],salesdata[[#This Row],[S-P4]]),0))</f>
        <v>Product1</v>
      </c>
      <c r="X534" s="1" t="str">
        <f>IF(salesdata[[#This Row],[Total Revenue]]&gt;=70000,"High",IF(salesdata[[#This Row],[Total Revenue]]&gt;=40000,"Medium","Low"))</f>
        <v>Medium</v>
      </c>
      <c r="Y534" s="1" t="str">
        <f>IFERROR(IF(SUMIF(salesdata[Year],salesdata[[#This Row],[Year]],salesdata[Total Revenue])&gt;SUMIF(salesdata[Year],salesdata[[#This Row],[Year]]-1,salesdata[Total Revenue]),"Growth Year","Decline Year"),"")</f>
        <v>Growth Year</v>
      </c>
    </row>
    <row r="535" spans="1:25" x14ac:dyDescent="0.3">
      <c r="A535" s="1">
        <v>534</v>
      </c>
      <c r="B535" s="2">
        <v>40854</v>
      </c>
      <c r="C535" s="1">
        <v>2011</v>
      </c>
      <c r="D535" s="1" t="s">
        <v>24</v>
      </c>
      <c r="E535" s="1">
        <v>11</v>
      </c>
      <c r="F535" s="3">
        <v>3453</v>
      </c>
      <c r="G535" s="10">
        <v>10946.01</v>
      </c>
      <c r="H535" s="12">
        <f>IFERROR(salesdata[[#This Row],[S-P1]]/salesdata[[#This Row],[Q-P1]],0)</f>
        <v>3.17</v>
      </c>
      <c r="I535" s="3">
        <v>641</v>
      </c>
      <c r="J535" s="10">
        <v>4063.94</v>
      </c>
      <c r="K535" s="12">
        <f>IFERROR(salesdata[[#This Row],[S-P2]]/salesdata[[#This Row],[Q-P2]],0)</f>
        <v>6.34</v>
      </c>
      <c r="L535" s="3">
        <v>4602</v>
      </c>
      <c r="M535" s="10">
        <v>24942.84</v>
      </c>
      <c r="N535" s="12">
        <f>IFERROR(salesdata[[#This Row],[S-P3]]/salesdata[[#This Row],[Q-P3]],0)</f>
        <v>5.42</v>
      </c>
      <c r="O535" s="3">
        <v>490</v>
      </c>
      <c r="P535" s="10">
        <v>3493.7</v>
      </c>
      <c r="Q535" s="12">
        <f>IFERROR(salesdata[[#This Row],[S-P4]]/salesdata[[#This Row],[Q-P4]],0)</f>
        <v>7.13</v>
      </c>
      <c r="R535" s="3">
        <v>9186</v>
      </c>
      <c r="S535" s="10">
        <v>43446.49</v>
      </c>
      <c r="T535" s="1" t="str">
        <f>"Q"&amp;ROUNDUP(salesdata[[#This Row],[Month No.]]/3,0)</f>
        <v>Q4</v>
      </c>
      <c r="U535" s="1" t="str">
        <f>TEXT(salesdata[[#This Row],[Date]],"dddd")</f>
        <v>Monday</v>
      </c>
      <c r="V535" s="12">
        <f>IFERROR(salesdata[[#This Row],[Total Revenue]]/salesdata[[#This Row],[Total Units Sold]],0)</f>
        <v>4.7296418462878291</v>
      </c>
      <c r="W535" s="1" t="str">
        <f>INDEX({"Product1","Product2","Product3","Product4"},MATCH(MAX(salesdata[[#This Row],[S-P1]],salesdata[[#This Row],[S-P2]],salesdata[[#This Row],[S-P3]],salesdata[[#This Row],[S-P4]]),CHOOSE({1,2,3,4},salesdata[[#This Row],[S-P1]],salesdata[[#This Row],[S-P2]],salesdata[[#This Row],[S-P3]],salesdata[[#This Row],[S-P4]]),0))</f>
        <v>Product3</v>
      </c>
      <c r="X535" s="1" t="str">
        <f>IF(salesdata[[#This Row],[Total Revenue]]&gt;=70000,"High",IF(salesdata[[#This Row],[Total Revenue]]&gt;=40000,"Medium","Low"))</f>
        <v>Medium</v>
      </c>
      <c r="Y535" s="1" t="str">
        <f>IFERROR(IF(SUMIF(salesdata[Year],salesdata[[#This Row],[Year]],salesdata[Total Revenue])&gt;SUMIF(salesdata[Year],salesdata[[#This Row],[Year]]-1,salesdata[Total Revenue]),"Growth Year","Decline Year"),"")</f>
        <v>Growth Year</v>
      </c>
    </row>
    <row r="536" spans="1:25" x14ac:dyDescent="0.3">
      <c r="A536" s="1">
        <v>535</v>
      </c>
      <c r="B536" s="2">
        <v>40855</v>
      </c>
      <c r="C536" s="1">
        <v>2011</v>
      </c>
      <c r="D536" s="1" t="s">
        <v>24</v>
      </c>
      <c r="E536" s="1">
        <v>11</v>
      </c>
      <c r="F536" s="3">
        <v>4159</v>
      </c>
      <c r="G536" s="10">
        <v>13184.03</v>
      </c>
      <c r="H536" s="12">
        <f>IFERROR(salesdata[[#This Row],[S-P1]]/salesdata[[#This Row],[Q-P1]],0)</f>
        <v>3.1700000000000004</v>
      </c>
      <c r="I536" s="3">
        <v>636</v>
      </c>
      <c r="J536" s="10">
        <v>4032.24</v>
      </c>
      <c r="K536" s="12">
        <f>IFERROR(salesdata[[#This Row],[S-P2]]/salesdata[[#This Row],[Q-P2]],0)</f>
        <v>6.34</v>
      </c>
      <c r="L536" s="3">
        <v>4133</v>
      </c>
      <c r="M536" s="10">
        <v>22400.86</v>
      </c>
      <c r="N536" s="12">
        <f>IFERROR(salesdata[[#This Row],[S-P3]]/salesdata[[#This Row],[Q-P3]],0)</f>
        <v>5.42</v>
      </c>
      <c r="O536" s="3">
        <v>1647</v>
      </c>
      <c r="P536" s="10">
        <v>11743.11</v>
      </c>
      <c r="Q536" s="12">
        <f>IFERROR(salesdata[[#This Row],[S-P4]]/salesdata[[#This Row],[Q-P4]],0)</f>
        <v>7.1300000000000008</v>
      </c>
      <c r="R536" s="3">
        <v>10575</v>
      </c>
      <c r="S536" s="10">
        <v>51360.24</v>
      </c>
      <c r="T536" s="1" t="str">
        <f>"Q"&amp;ROUNDUP(salesdata[[#This Row],[Month No.]]/3,0)</f>
        <v>Q4</v>
      </c>
      <c r="U536" s="1" t="str">
        <f>TEXT(salesdata[[#This Row],[Date]],"dddd")</f>
        <v>Tuesday</v>
      </c>
      <c r="V536" s="12">
        <f>IFERROR(salesdata[[#This Row],[Total Revenue]]/salesdata[[#This Row],[Total Units Sold]],0)</f>
        <v>4.8567602836879429</v>
      </c>
      <c r="W536" s="1" t="str">
        <f>INDEX({"Product1","Product2","Product3","Product4"},MATCH(MAX(salesdata[[#This Row],[S-P1]],salesdata[[#This Row],[S-P2]],salesdata[[#This Row],[S-P3]],salesdata[[#This Row],[S-P4]]),CHOOSE({1,2,3,4},salesdata[[#This Row],[S-P1]],salesdata[[#This Row],[S-P2]],salesdata[[#This Row],[S-P3]],salesdata[[#This Row],[S-P4]]),0))</f>
        <v>Product3</v>
      </c>
      <c r="X536" s="1" t="str">
        <f>IF(salesdata[[#This Row],[Total Revenue]]&gt;=70000,"High",IF(salesdata[[#This Row],[Total Revenue]]&gt;=40000,"Medium","Low"))</f>
        <v>Medium</v>
      </c>
      <c r="Y536" s="1" t="str">
        <f>IFERROR(IF(SUMIF(salesdata[Year],salesdata[[#This Row],[Year]],salesdata[Total Revenue])&gt;SUMIF(salesdata[Year],salesdata[[#This Row],[Year]]-1,salesdata[Total Revenue]),"Growth Year","Decline Year"),"")</f>
        <v>Growth Year</v>
      </c>
    </row>
    <row r="537" spans="1:25" x14ac:dyDescent="0.3">
      <c r="A537" s="1">
        <v>536</v>
      </c>
      <c r="B537" s="2">
        <v>40856</v>
      </c>
      <c r="C537" s="1">
        <v>2011</v>
      </c>
      <c r="D537" s="1" t="s">
        <v>24</v>
      </c>
      <c r="E537" s="1">
        <v>11</v>
      </c>
      <c r="F537" s="3">
        <v>5149</v>
      </c>
      <c r="G537" s="10">
        <v>16322.33</v>
      </c>
      <c r="H537" s="12">
        <f>IFERROR(salesdata[[#This Row],[S-P1]]/salesdata[[#This Row],[Q-P1]],0)</f>
        <v>3.17</v>
      </c>
      <c r="I537" s="3">
        <v>2704</v>
      </c>
      <c r="J537" s="10">
        <v>17143.36</v>
      </c>
      <c r="K537" s="12">
        <f>IFERROR(salesdata[[#This Row],[S-P2]]/salesdata[[#This Row],[Q-P2]],0)</f>
        <v>6.34</v>
      </c>
      <c r="L537" s="3">
        <v>1052</v>
      </c>
      <c r="M537" s="10">
        <v>5701.84</v>
      </c>
      <c r="N537" s="12">
        <f>IFERROR(salesdata[[#This Row],[S-P3]]/salesdata[[#This Row],[Q-P3]],0)</f>
        <v>5.42</v>
      </c>
      <c r="O537" s="3">
        <v>1400</v>
      </c>
      <c r="P537" s="10">
        <v>9982</v>
      </c>
      <c r="Q537" s="12">
        <f>IFERROR(salesdata[[#This Row],[S-P4]]/salesdata[[#This Row],[Q-P4]],0)</f>
        <v>7.13</v>
      </c>
      <c r="R537" s="3">
        <v>10305</v>
      </c>
      <c r="S537" s="10">
        <v>49149.53</v>
      </c>
      <c r="T537" s="1" t="str">
        <f>"Q"&amp;ROUNDUP(salesdata[[#This Row],[Month No.]]/3,0)</f>
        <v>Q4</v>
      </c>
      <c r="U537" s="1" t="str">
        <f>TEXT(salesdata[[#This Row],[Date]],"dddd")</f>
        <v>Wednesday</v>
      </c>
      <c r="V537" s="12">
        <f>IFERROR(salesdata[[#This Row],[Total Revenue]]/salesdata[[#This Row],[Total Units Sold]],0)</f>
        <v>4.7694837457544876</v>
      </c>
      <c r="W537" s="1" t="str">
        <f>INDEX({"Product1","Product2","Product3","Product4"},MATCH(MAX(salesdata[[#This Row],[S-P1]],salesdata[[#This Row],[S-P2]],salesdata[[#This Row],[S-P3]],salesdata[[#This Row],[S-P4]]),CHOOSE({1,2,3,4},salesdata[[#This Row],[S-P1]],salesdata[[#This Row],[S-P2]],salesdata[[#This Row],[S-P3]],salesdata[[#This Row],[S-P4]]),0))</f>
        <v>Product2</v>
      </c>
      <c r="X537" s="1" t="str">
        <f>IF(salesdata[[#This Row],[Total Revenue]]&gt;=70000,"High",IF(salesdata[[#This Row],[Total Revenue]]&gt;=40000,"Medium","Low"))</f>
        <v>Medium</v>
      </c>
      <c r="Y537" s="1" t="str">
        <f>IFERROR(IF(SUMIF(salesdata[Year],salesdata[[#This Row],[Year]],salesdata[Total Revenue])&gt;SUMIF(salesdata[Year],salesdata[[#This Row],[Year]]-1,salesdata[Total Revenue]),"Growth Year","Decline Year"),"")</f>
        <v>Growth Year</v>
      </c>
    </row>
    <row r="538" spans="1:25" x14ac:dyDescent="0.3">
      <c r="A538" s="1">
        <v>537</v>
      </c>
      <c r="B538" s="2">
        <v>40857</v>
      </c>
      <c r="C538" s="1">
        <v>2011</v>
      </c>
      <c r="D538" s="1" t="s">
        <v>24</v>
      </c>
      <c r="E538" s="1">
        <v>11</v>
      </c>
      <c r="F538" s="3">
        <v>6538</v>
      </c>
      <c r="G538" s="10">
        <v>20725.46</v>
      </c>
      <c r="H538" s="12">
        <f>IFERROR(salesdata[[#This Row],[S-P1]]/salesdata[[#This Row],[Q-P1]],0)</f>
        <v>3.17</v>
      </c>
      <c r="I538" s="3">
        <v>3994</v>
      </c>
      <c r="J538" s="10">
        <v>25321.96</v>
      </c>
      <c r="K538" s="12">
        <f>IFERROR(salesdata[[#This Row],[S-P2]]/salesdata[[#This Row],[Q-P2]],0)</f>
        <v>6.34</v>
      </c>
      <c r="L538" s="3">
        <v>781</v>
      </c>
      <c r="M538" s="10">
        <v>4233.0200000000004</v>
      </c>
      <c r="N538" s="12">
        <f>IFERROR(salesdata[[#This Row],[S-P3]]/salesdata[[#This Row],[Q-P3]],0)</f>
        <v>5.4200000000000008</v>
      </c>
      <c r="O538" s="3">
        <v>684</v>
      </c>
      <c r="P538" s="10">
        <v>4876.92</v>
      </c>
      <c r="Q538" s="12">
        <f>IFERROR(salesdata[[#This Row],[S-P4]]/salesdata[[#This Row],[Q-P4]],0)</f>
        <v>7.13</v>
      </c>
      <c r="R538" s="3">
        <v>11997</v>
      </c>
      <c r="S538" s="10">
        <v>55157.36</v>
      </c>
      <c r="T538" s="1" t="str">
        <f>"Q"&amp;ROUNDUP(salesdata[[#This Row],[Month No.]]/3,0)</f>
        <v>Q4</v>
      </c>
      <c r="U538" s="1" t="str">
        <f>TEXT(salesdata[[#This Row],[Date]],"dddd")</f>
        <v>Thursday</v>
      </c>
      <c r="V538" s="12">
        <f>IFERROR(salesdata[[#This Row],[Total Revenue]]/salesdata[[#This Row],[Total Units Sold]],0)</f>
        <v>4.5975960656830877</v>
      </c>
      <c r="W538" s="1" t="str">
        <f>INDEX({"Product1","Product2","Product3","Product4"},MATCH(MAX(salesdata[[#This Row],[S-P1]],salesdata[[#This Row],[S-P2]],salesdata[[#This Row],[S-P3]],salesdata[[#This Row],[S-P4]]),CHOOSE({1,2,3,4},salesdata[[#This Row],[S-P1]],salesdata[[#This Row],[S-P2]],salesdata[[#This Row],[S-P3]],salesdata[[#This Row],[S-P4]]),0))</f>
        <v>Product2</v>
      </c>
      <c r="X538" s="1" t="str">
        <f>IF(salesdata[[#This Row],[Total Revenue]]&gt;=70000,"High",IF(salesdata[[#This Row],[Total Revenue]]&gt;=40000,"Medium","Low"))</f>
        <v>Medium</v>
      </c>
      <c r="Y538" s="1" t="str">
        <f>IFERROR(IF(SUMIF(salesdata[Year],salesdata[[#This Row],[Year]],salesdata[Total Revenue])&gt;SUMIF(salesdata[Year],salesdata[[#This Row],[Year]]-1,salesdata[Total Revenue]),"Growth Year","Decline Year"),"")</f>
        <v>Growth Year</v>
      </c>
    </row>
    <row r="539" spans="1:25" x14ac:dyDescent="0.3">
      <c r="A539" s="1">
        <v>538</v>
      </c>
      <c r="B539" s="2">
        <v>40858</v>
      </c>
      <c r="C539" s="1">
        <v>2011</v>
      </c>
      <c r="D539" s="1" t="s">
        <v>24</v>
      </c>
      <c r="E539" s="1">
        <v>11</v>
      </c>
      <c r="F539" s="3">
        <v>2924</v>
      </c>
      <c r="G539" s="10">
        <v>9269.08</v>
      </c>
      <c r="H539" s="12">
        <f>IFERROR(salesdata[[#This Row],[S-P1]]/salesdata[[#This Row],[Q-P1]],0)</f>
        <v>3.17</v>
      </c>
      <c r="I539" s="3">
        <v>1779</v>
      </c>
      <c r="J539" s="10">
        <v>11278.86</v>
      </c>
      <c r="K539" s="12">
        <f>IFERROR(salesdata[[#This Row],[S-P2]]/salesdata[[#This Row],[Q-P2]],0)</f>
        <v>6.3400000000000007</v>
      </c>
      <c r="L539" s="3">
        <v>4618</v>
      </c>
      <c r="M539" s="10">
        <v>25029.56</v>
      </c>
      <c r="N539" s="12">
        <f>IFERROR(salesdata[[#This Row],[S-P3]]/salesdata[[#This Row],[Q-P3]],0)</f>
        <v>5.42</v>
      </c>
      <c r="O539" s="3">
        <v>833</v>
      </c>
      <c r="P539" s="10">
        <v>5939.29</v>
      </c>
      <c r="Q539" s="12">
        <f>IFERROR(salesdata[[#This Row],[S-P4]]/salesdata[[#This Row],[Q-P4]],0)</f>
        <v>7.13</v>
      </c>
      <c r="R539" s="3">
        <v>10154</v>
      </c>
      <c r="S539" s="10">
        <v>51516.79</v>
      </c>
      <c r="T539" s="1" t="str">
        <f>"Q"&amp;ROUNDUP(salesdata[[#This Row],[Month No.]]/3,0)</f>
        <v>Q4</v>
      </c>
      <c r="U539" s="1" t="str">
        <f>TEXT(salesdata[[#This Row],[Date]],"dddd")</f>
        <v>Friday</v>
      </c>
      <c r="V539" s="12">
        <f>IFERROR(salesdata[[#This Row],[Total Revenue]]/salesdata[[#This Row],[Total Units Sold]],0)</f>
        <v>5.0735463856608236</v>
      </c>
      <c r="W539" s="1" t="str">
        <f>INDEX({"Product1","Product2","Product3","Product4"},MATCH(MAX(salesdata[[#This Row],[S-P1]],salesdata[[#This Row],[S-P2]],salesdata[[#This Row],[S-P3]],salesdata[[#This Row],[S-P4]]),CHOOSE({1,2,3,4},salesdata[[#This Row],[S-P1]],salesdata[[#This Row],[S-P2]],salesdata[[#This Row],[S-P3]],salesdata[[#This Row],[S-P4]]),0))</f>
        <v>Product3</v>
      </c>
      <c r="X539" s="1" t="str">
        <f>IF(salesdata[[#This Row],[Total Revenue]]&gt;=70000,"High",IF(salesdata[[#This Row],[Total Revenue]]&gt;=40000,"Medium","Low"))</f>
        <v>Medium</v>
      </c>
      <c r="Y539" s="1" t="str">
        <f>IFERROR(IF(SUMIF(salesdata[Year],salesdata[[#This Row],[Year]],salesdata[Total Revenue])&gt;SUMIF(salesdata[Year],salesdata[[#This Row],[Year]]-1,salesdata[Total Revenue]),"Growth Year","Decline Year"),"")</f>
        <v>Growth Year</v>
      </c>
    </row>
    <row r="540" spans="1:25" x14ac:dyDescent="0.3">
      <c r="A540" s="1">
        <v>539</v>
      </c>
      <c r="B540" s="2">
        <v>40859</v>
      </c>
      <c r="C540" s="1">
        <v>2011</v>
      </c>
      <c r="D540" s="1" t="s">
        <v>24</v>
      </c>
      <c r="E540" s="1">
        <v>11</v>
      </c>
      <c r="F540" s="3">
        <v>7315</v>
      </c>
      <c r="G540" s="10">
        <v>23188.55</v>
      </c>
      <c r="H540" s="12">
        <f>IFERROR(salesdata[[#This Row],[S-P1]]/salesdata[[#This Row],[Q-P1]],0)</f>
        <v>3.17</v>
      </c>
      <c r="I540" s="3">
        <v>2152</v>
      </c>
      <c r="J540" s="10">
        <v>13643.68</v>
      </c>
      <c r="K540" s="12">
        <f>IFERROR(salesdata[[#This Row],[S-P2]]/salesdata[[#This Row],[Q-P2]],0)</f>
        <v>6.34</v>
      </c>
      <c r="L540" s="3">
        <v>2191</v>
      </c>
      <c r="M540" s="10">
        <v>11875.22</v>
      </c>
      <c r="N540" s="12">
        <f>IFERROR(salesdata[[#This Row],[S-P3]]/salesdata[[#This Row],[Q-P3]],0)</f>
        <v>5.42</v>
      </c>
      <c r="O540" s="3">
        <v>1750</v>
      </c>
      <c r="P540" s="10">
        <v>12477.5</v>
      </c>
      <c r="Q540" s="12">
        <f>IFERROR(salesdata[[#This Row],[S-P4]]/salesdata[[#This Row],[Q-P4]],0)</f>
        <v>7.13</v>
      </c>
      <c r="R540" s="3">
        <v>13408</v>
      </c>
      <c r="S540" s="10">
        <v>61184.95</v>
      </c>
      <c r="T540" s="1" t="str">
        <f>"Q"&amp;ROUNDUP(salesdata[[#This Row],[Month No.]]/3,0)</f>
        <v>Q4</v>
      </c>
      <c r="U540" s="1" t="str">
        <f>TEXT(salesdata[[#This Row],[Date]],"dddd")</f>
        <v>Saturday</v>
      </c>
      <c r="V540" s="12">
        <f>IFERROR(salesdata[[#This Row],[Total Revenue]]/salesdata[[#This Row],[Total Units Sold]],0)</f>
        <v>4.5633166766109783</v>
      </c>
      <c r="W540" s="1" t="str">
        <f>INDEX({"Product1","Product2","Product3","Product4"},MATCH(MAX(salesdata[[#This Row],[S-P1]],salesdata[[#This Row],[S-P2]],salesdata[[#This Row],[S-P3]],salesdata[[#This Row],[S-P4]]),CHOOSE({1,2,3,4},salesdata[[#This Row],[S-P1]],salesdata[[#This Row],[S-P2]],salesdata[[#This Row],[S-P3]],salesdata[[#This Row],[S-P4]]),0))</f>
        <v>Product1</v>
      </c>
      <c r="X540" s="1" t="str">
        <f>IF(salesdata[[#This Row],[Total Revenue]]&gt;=70000,"High",IF(salesdata[[#This Row],[Total Revenue]]&gt;=40000,"Medium","Low"))</f>
        <v>Medium</v>
      </c>
      <c r="Y540" s="1" t="str">
        <f>IFERROR(IF(SUMIF(salesdata[Year],salesdata[[#This Row],[Year]],salesdata[Total Revenue])&gt;SUMIF(salesdata[Year],salesdata[[#This Row],[Year]]-1,salesdata[Total Revenue]),"Growth Year","Decline Year"),"")</f>
        <v>Growth Year</v>
      </c>
    </row>
    <row r="541" spans="1:25" x14ac:dyDescent="0.3">
      <c r="A541" s="1">
        <v>540</v>
      </c>
      <c r="B541" s="2">
        <v>40860</v>
      </c>
      <c r="C541" s="1">
        <v>2011</v>
      </c>
      <c r="D541" s="1" t="s">
        <v>24</v>
      </c>
      <c r="E541" s="1">
        <v>11</v>
      </c>
      <c r="F541" s="3">
        <v>1944</v>
      </c>
      <c r="G541" s="10">
        <v>6162.48</v>
      </c>
      <c r="H541" s="12">
        <f>IFERROR(salesdata[[#This Row],[S-P1]]/salesdata[[#This Row],[Q-P1]],0)</f>
        <v>3.17</v>
      </c>
      <c r="I541" s="3">
        <v>867</v>
      </c>
      <c r="J541" s="10">
        <v>5496.78</v>
      </c>
      <c r="K541" s="12">
        <f>IFERROR(salesdata[[#This Row],[S-P2]]/salesdata[[#This Row],[Q-P2]],0)</f>
        <v>6.34</v>
      </c>
      <c r="L541" s="3">
        <v>806</v>
      </c>
      <c r="M541" s="10">
        <v>4368.5200000000004</v>
      </c>
      <c r="N541" s="12">
        <f>IFERROR(salesdata[[#This Row],[S-P3]]/salesdata[[#This Row],[Q-P3]],0)</f>
        <v>5.4200000000000008</v>
      </c>
      <c r="O541" s="3">
        <v>1566</v>
      </c>
      <c r="P541" s="10">
        <v>11165.58</v>
      </c>
      <c r="Q541" s="12">
        <f>IFERROR(salesdata[[#This Row],[S-P4]]/salesdata[[#This Row],[Q-P4]],0)</f>
        <v>7.13</v>
      </c>
      <c r="R541" s="3">
        <v>5183</v>
      </c>
      <c r="S541" s="10">
        <v>27193.360000000001</v>
      </c>
      <c r="T541" s="1" t="str">
        <f>"Q"&amp;ROUNDUP(salesdata[[#This Row],[Month No.]]/3,0)</f>
        <v>Q4</v>
      </c>
      <c r="U541" s="1" t="str">
        <f>TEXT(salesdata[[#This Row],[Date]],"dddd")</f>
        <v>Sunday</v>
      </c>
      <c r="V541" s="12">
        <f>IFERROR(salesdata[[#This Row],[Total Revenue]]/salesdata[[#This Row],[Total Units Sold]],0)</f>
        <v>5.2466448003087018</v>
      </c>
      <c r="W541" s="1" t="str">
        <f>INDEX({"Product1","Product2","Product3","Product4"},MATCH(MAX(salesdata[[#This Row],[S-P1]],salesdata[[#This Row],[S-P2]],salesdata[[#This Row],[S-P3]],salesdata[[#This Row],[S-P4]]),CHOOSE({1,2,3,4},salesdata[[#This Row],[S-P1]],salesdata[[#This Row],[S-P2]],salesdata[[#This Row],[S-P3]],salesdata[[#This Row],[S-P4]]),0))</f>
        <v>Product4</v>
      </c>
      <c r="X541" s="1" t="str">
        <f>IF(salesdata[[#This Row],[Total Revenue]]&gt;=70000,"High",IF(salesdata[[#This Row],[Total Revenue]]&gt;=40000,"Medium","Low"))</f>
        <v>Low</v>
      </c>
      <c r="Y541" s="1" t="str">
        <f>IFERROR(IF(SUMIF(salesdata[Year],salesdata[[#This Row],[Year]],salesdata[Total Revenue])&gt;SUMIF(salesdata[Year],salesdata[[#This Row],[Year]]-1,salesdata[Total Revenue]),"Growth Year","Decline Year"),"")</f>
        <v>Growth Year</v>
      </c>
    </row>
    <row r="542" spans="1:25" x14ac:dyDescent="0.3">
      <c r="A542" s="1">
        <v>541</v>
      </c>
      <c r="B542" s="2">
        <v>40861</v>
      </c>
      <c r="C542" s="1">
        <v>2011</v>
      </c>
      <c r="D542" s="1" t="s">
        <v>24</v>
      </c>
      <c r="E542" s="1">
        <v>11</v>
      </c>
      <c r="F542" s="3">
        <v>3204</v>
      </c>
      <c r="G542" s="10">
        <v>10156.68</v>
      </c>
      <c r="H542" s="12">
        <f>IFERROR(salesdata[[#This Row],[S-P1]]/salesdata[[#This Row],[Q-P1]],0)</f>
        <v>3.17</v>
      </c>
      <c r="I542" s="3">
        <v>3748</v>
      </c>
      <c r="J542" s="10">
        <v>23762.32</v>
      </c>
      <c r="K542" s="12">
        <f>IFERROR(salesdata[[#This Row],[S-P2]]/salesdata[[#This Row],[Q-P2]],0)</f>
        <v>6.34</v>
      </c>
      <c r="L542" s="3">
        <v>1413</v>
      </c>
      <c r="M542" s="10">
        <v>7658.46</v>
      </c>
      <c r="N542" s="12">
        <f>IFERROR(salesdata[[#This Row],[S-P3]]/salesdata[[#This Row],[Q-P3]],0)</f>
        <v>5.42</v>
      </c>
      <c r="O542" s="3">
        <v>513</v>
      </c>
      <c r="P542" s="10">
        <v>3657.69</v>
      </c>
      <c r="Q542" s="12">
        <f>IFERROR(salesdata[[#This Row],[S-P4]]/salesdata[[#This Row],[Q-P4]],0)</f>
        <v>7.13</v>
      </c>
      <c r="R542" s="3">
        <v>8878</v>
      </c>
      <c r="S542" s="10">
        <v>45235.15</v>
      </c>
      <c r="T542" s="1" t="str">
        <f>"Q"&amp;ROUNDUP(salesdata[[#This Row],[Month No.]]/3,0)</f>
        <v>Q4</v>
      </c>
      <c r="U542" s="1" t="str">
        <f>TEXT(salesdata[[#This Row],[Date]],"dddd")</f>
        <v>Monday</v>
      </c>
      <c r="V542" s="12">
        <f>IFERROR(salesdata[[#This Row],[Total Revenue]]/salesdata[[#This Row],[Total Units Sold]],0)</f>
        <v>5.0951959900878574</v>
      </c>
      <c r="W542" s="1" t="str">
        <f>INDEX({"Product1","Product2","Product3","Product4"},MATCH(MAX(salesdata[[#This Row],[S-P1]],salesdata[[#This Row],[S-P2]],salesdata[[#This Row],[S-P3]],salesdata[[#This Row],[S-P4]]),CHOOSE({1,2,3,4},salesdata[[#This Row],[S-P1]],salesdata[[#This Row],[S-P2]],salesdata[[#This Row],[S-P3]],salesdata[[#This Row],[S-P4]]),0))</f>
        <v>Product2</v>
      </c>
      <c r="X542" s="1" t="str">
        <f>IF(salesdata[[#This Row],[Total Revenue]]&gt;=70000,"High",IF(salesdata[[#This Row],[Total Revenue]]&gt;=40000,"Medium","Low"))</f>
        <v>Medium</v>
      </c>
      <c r="Y542" s="1" t="str">
        <f>IFERROR(IF(SUMIF(salesdata[Year],salesdata[[#This Row],[Year]],salesdata[Total Revenue])&gt;SUMIF(salesdata[Year],salesdata[[#This Row],[Year]]-1,salesdata[Total Revenue]),"Growth Year","Decline Year"),"")</f>
        <v>Growth Year</v>
      </c>
    </row>
    <row r="543" spans="1:25" x14ac:dyDescent="0.3">
      <c r="A543" s="1">
        <v>542</v>
      </c>
      <c r="B543" s="2">
        <v>40862</v>
      </c>
      <c r="C543" s="1">
        <v>2011</v>
      </c>
      <c r="D543" s="1" t="s">
        <v>24</v>
      </c>
      <c r="E543" s="1">
        <v>11</v>
      </c>
      <c r="F543" s="3">
        <v>352</v>
      </c>
      <c r="G543" s="10">
        <v>1115.8399999999999</v>
      </c>
      <c r="H543" s="12">
        <f>IFERROR(salesdata[[#This Row],[S-P1]]/salesdata[[#This Row],[Q-P1]],0)</f>
        <v>3.17</v>
      </c>
      <c r="I543" s="3">
        <v>1678</v>
      </c>
      <c r="J543" s="10">
        <v>10638.52</v>
      </c>
      <c r="K543" s="12">
        <f>IFERROR(salesdata[[#This Row],[S-P2]]/salesdata[[#This Row],[Q-P2]],0)</f>
        <v>6.34</v>
      </c>
      <c r="L543" s="3">
        <v>4996</v>
      </c>
      <c r="M543" s="10">
        <v>27078.32</v>
      </c>
      <c r="N543" s="12">
        <f>IFERROR(salesdata[[#This Row],[S-P3]]/salesdata[[#This Row],[Q-P3]],0)</f>
        <v>5.42</v>
      </c>
      <c r="O543" s="3">
        <v>1195</v>
      </c>
      <c r="P543" s="10">
        <v>8520.35</v>
      </c>
      <c r="Q543" s="12">
        <f>IFERROR(salesdata[[#This Row],[S-P4]]/salesdata[[#This Row],[Q-P4]],0)</f>
        <v>7.13</v>
      </c>
      <c r="R543" s="3">
        <v>8221</v>
      </c>
      <c r="S543" s="10">
        <v>47353.03</v>
      </c>
      <c r="T543" s="1" t="str">
        <f>"Q"&amp;ROUNDUP(salesdata[[#This Row],[Month No.]]/3,0)</f>
        <v>Q4</v>
      </c>
      <c r="U543" s="1" t="str">
        <f>TEXT(salesdata[[#This Row],[Date]],"dddd")</f>
        <v>Tuesday</v>
      </c>
      <c r="V543" s="12">
        <f>IFERROR(salesdata[[#This Row],[Total Revenue]]/salesdata[[#This Row],[Total Units Sold]],0)</f>
        <v>5.7600085147792237</v>
      </c>
      <c r="W543" s="1" t="str">
        <f>INDEX({"Product1","Product2","Product3","Product4"},MATCH(MAX(salesdata[[#This Row],[S-P1]],salesdata[[#This Row],[S-P2]],salesdata[[#This Row],[S-P3]],salesdata[[#This Row],[S-P4]]),CHOOSE({1,2,3,4},salesdata[[#This Row],[S-P1]],salesdata[[#This Row],[S-P2]],salesdata[[#This Row],[S-P3]],salesdata[[#This Row],[S-P4]]),0))</f>
        <v>Product3</v>
      </c>
      <c r="X543" s="1" t="str">
        <f>IF(salesdata[[#This Row],[Total Revenue]]&gt;=70000,"High",IF(salesdata[[#This Row],[Total Revenue]]&gt;=40000,"Medium","Low"))</f>
        <v>Medium</v>
      </c>
      <c r="Y543" s="1" t="str">
        <f>IFERROR(IF(SUMIF(salesdata[Year],salesdata[[#This Row],[Year]],salesdata[Total Revenue])&gt;SUMIF(salesdata[Year],salesdata[[#This Row],[Year]]-1,salesdata[Total Revenue]),"Growth Year","Decline Year"),"")</f>
        <v>Growth Year</v>
      </c>
    </row>
    <row r="544" spans="1:25" x14ac:dyDescent="0.3">
      <c r="A544" s="1">
        <v>543</v>
      </c>
      <c r="B544" s="2">
        <v>40863</v>
      </c>
      <c r="C544" s="1">
        <v>2011</v>
      </c>
      <c r="D544" s="1" t="s">
        <v>24</v>
      </c>
      <c r="E544" s="1">
        <v>11</v>
      </c>
      <c r="F544" s="3">
        <v>6659</v>
      </c>
      <c r="G544" s="10">
        <v>21109.03</v>
      </c>
      <c r="H544" s="12">
        <f>IFERROR(salesdata[[#This Row],[S-P1]]/salesdata[[#This Row],[Q-P1]],0)</f>
        <v>3.17</v>
      </c>
      <c r="I544" s="3">
        <v>2614</v>
      </c>
      <c r="J544" s="10">
        <v>16572.759999999998</v>
      </c>
      <c r="K544" s="12">
        <f>IFERROR(salesdata[[#This Row],[S-P2]]/salesdata[[#This Row],[Q-P2]],0)</f>
        <v>6.339999999999999</v>
      </c>
      <c r="L544" s="3">
        <v>2739</v>
      </c>
      <c r="M544" s="10">
        <v>14845.38</v>
      </c>
      <c r="N544" s="12">
        <f>IFERROR(salesdata[[#This Row],[S-P3]]/salesdata[[#This Row],[Q-P3]],0)</f>
        <v>5.42</v>
      </c>
      <c r="O544" s="3">
        <v>539</v>
      </c>
      <c r="P544" s="10">
        <v>3843.07</v>
      </c>
      <c r="Q544" s="12">
        <f>IFERROR(salesdata[[#This Row],[S-P4]]/salesdata[[#This Row],[Q-P4]],0)</f>
        <v>7.13</v>
      </c>
      <c r="R544" s="3">
        <v>12551</v>
      </c>
      <c r="S544" s="10">
        <v>56370.239999999998</v>
      </c>
      <c r="T544" s="1" t="str">
        <f>"Q"&amp;ROUNDUP(salesdata[[#This Row],[Month No.]]/3,0)</f>
        <v>Q4</v>
      </c>
      <c r="U544" s="1" t="str">
        <f>TEXT(salesdata[[#This Row],[Date]],"dddd")</f>
        <v>Wednesday</v>
      </c>
      <c r="V544" s="12">
        <f>IFERROR(salesdata[[#This Row],[Total Revenue]]/salesdata[[#This Row],[Total Units Sold]],0)</f>
        <v>4.4912947175523863</v>
      </c>
      <c r="W544" s="1" t="str">
        <f>INDEX({"Product1","Product2","Product3","Product4"},MATCH(MAX(salesdata[[#This Row],[S-P1]],salesdata[[#This Row],[S-P2]],salesdata[[#This Row],[S-P3]],salesdata[[#This Row],[S-P4]]),CHOOSE({1,2,3,4},salesdata[[#This Row],[S-P1]],salesdata[[#This Row],[S-P2]],salesdata[[#This Row],[S-P3]],salesdata[[#This Row],[S-P4]]),0))</f>
        <v>Product1</v>
      </c>
      <c r="X544" s="1" t="str">
        <f>IF(salesdata[[#This Row],[Total Revenue]]&gt;=70000,"High",IF(salesdata[[#This Row],[Total Revenue]]&gt;=40000,"Medium","Low"))</f>
        <v>Medium</v>
      </c>
      <c r="Y544" s="1" t="str">
        <f>IFERROR(IF(SUMIF(salesdata[Year],salesdata[[#This Row],[Year]],salesdata[Total Revenue])&gt;SUMIF(salesdata[Year],salesdata[[#This Row],[Year]]-1,salesdata[Total Revenue]),"Growth Year","Decline Year"),"")</f>
        <v>Growth Year</v>
      </c>
    </row>
    <row r="545" spans="1:25" x14ac:dyDescent="0.3">
      <c r="A545" s="1">
        <v>544</v>
      </c>
      <c r="B545" s="2">
        <v>40864</v>
      </c>
      <c r="C545" s="1">
        <v>2011</v>
      </c>
      <c r="D545" s="1" t="s">
        <v>24</v>
      </c>
      <c r="E545" s="1">
        <v>11</v>
      </c>
      <c r="F545" s="3">
        <v>1891</v>
      </c>
      <c r="G545" s="10">
        <v>5994.47</v>
      </c>
      <c r="H545" s="12">
        <f>IFERROR(salesdata[[#This Row],[S-P1]]/salesdata[[#This Row],[Q-P1]],0)</f>
        <v>3.17</v>
      </c>
      <c r="I545" s="3">
        <v>2797</v>
      </c>
      <c r="J545" s="10">
        <v>17732.98</v>
      </c>
      <c r="K545" s="12">
        <f>IFERROR(salesdata[[#This Row],[S-P2]]/salesdata[[#This Row],[Q-P2]],0)</f>
        <v>6.34</v>
      </c>
      <c r="L545" s="3">
        <v>1348</v>
      </c>
      <c r="M545" s="10">
        <v>7306.16</v>
      </c>
      <c r="N545" s="12">
        <f>IFERROR(salesdata[[#This Row],[S-P3]]/salesdata[[#This Row],[Q-P3]],0)</f>
        <v>5.42</v>
      </c>
      <c r="O545" s="3">
        <v>848</v>
      </c>
      <c r="P545" s="10">
        <v>6046.24</v>
      </c>
      <c r="Q545" s="12">
        <f>IFERROR(salesdata[[#This Row],[S-P4]]/salesdata[[#This Row],[Q-P4]],0)</f>
        <v>7.13</v>
      </c>
      <c r="R545" s="3">
        <v>6884</v>
      </c>
      <c r="S545" s="10">
        <v>37079.85</v>
      </c>
      <c r="T545" s="1" t="str">
        <f>"Q"&amp;ROUNDUP(salesdata[[#This Row],[Month No.]]/3,0)</f>
        <v>Q4</v>
      </c>
      <c r="U545" s="1" t="str">
        <f>TEXT(salesdata[[#This Row],[Date]],"dddd")</f>
        <v>Thursday</v>
      </c>
      <c r="V545" s="12">
        <f>IFERROR(salesdata[[#This Row],[Total Revenue]]/salesdata[[#This Row],[Total Units Sold]],0)</f>
        <v>5.3863814642649617</v>
      </c>
      <c r="W545" s="1" t="str">
        <f>INDEX({"Product1","Product2","Product3","Product4"},MATCH(MAX(salesdata[[#This Row],[S-P1]],salesdata[[#This Row],[S-P2]],salesdata[[#This Row],[S-P3]],salesdata[[#This Row],[S-P4]]),CHOOSE({1,2,3,4},salesdata[[#This Row],[S-P1]],salesdata[[#This Row],[S-P2]],salesdata[[#This Row],[S-P3]],salesdata[[#This Row],[S-P4]]),0))</f>
        <v>Product2</v>
      </c>
      <c r="X545" s="1" t="str">
        <f>IF(salesdata[[#This Row],[Total Revenue]]&gt;=70000,"High",IF(salesdata[[#This Row],[Total Revenue]]&gt;=40000,"Medium","Low"))</f>
        <v>Low</v>
      </c>
      <c r="Y545" s="1" t="str">
        <f>IFERROR(IF(SUMIF(salesdata[Year],salesdata[[#This Row],[Year]],salesdata[Total Revenue])&gt;SUMIF(salesdata[Year],salesdata[[#This Row],[Year]]-1,salesdata[Total Revenue]),"Growth Year","Decline Year"),"")</f>
        <v>Growth Year</v>
      </c>
    </row>
    <row r="546" spans="1:25" x14ac:dyDescent="0.3">
      <c r="A546" s="1">
        <v>545</v>
      </c>
      <c r="B546" s="2">
        <v>40865</v>
      </c>
      <c r="C546" s="1">
        <v>2011</v>
      </c>
      <c r="D546" s="1" t="s">
        <v>24</v>
      </c>
      <c r="E546" s="1">
        <v>11</v>
      </c>
      <c r="F546" s="3">
        <v>5329</v>
      </c>
      <c r="G546" s="10">
        <v>16892.93</v>
      </c>
      <c r="H546" s="12">
        <f>IFERROR(salesdata[[#This Row],[S-P1]]/salesdata[[#This Row],[Q-P1]],0)</f>
        <v>3.17</v>
      </c>
      <c r="I546" s="3">
        <v>1500</v>
      </c>
      <c r="J546" s="10">
        <v>9510</v>
      </c>
      <c r="K546" s="12">
        <f>IFERROR(salesdata[[#This Row],[S-P2]]/salesdata[[#This Row],[Q-P2]],0)</f>
        <v>6.34</v>
      </c>
      <c r="L546" s="3">
        <v>921</v>
      </c>
      <c r="M546" s="10">
        <v>4991.82</v>
      </c>
      <c r="N546" s="12">
        <f>IFERROR(salesdata[[#This Row],[S-P3]]/salesdata[[#This Row],[Q-P3]],0)</f>
        <v>5.42</v>
      </c>
      <c r="O546" s="3">
        <v>608</v>
      </c>
      <c r="P546" s="10">
        <v>4335.04</v>
      </c>
      <c r="Q546" s="12">
        <f>IFERROR(salesdata[[#This Row],[S-P4]]/salesdata[[#This Row],[Q-P4]],0)</f>
        <v>7.13</v>
      </c>
      <c r="R546" s="3">
        <v>8358</v>
      </c>
      <c r="S546" s="10">
        <v>35729.79</v>
      </c>
      <c r="T546" s="1" t="str">
        <f>"Q"&amp;ROUNDUP(salesdata[[#This Row],[Month No.]]/3,0)</f>
        <v>Q4</v>
      </c>
      <c r="U546" s="1" t="str">
        <f>TEXT(salesdata[[#This Row],[Date]],"dddd")</f>
        <v>Friday</v>
      </c>
      <c r="V546" s="12">
        <f>IFERROR(salesdata[[#This Row],[Total Revenue]]/salesdata[[#This Row],[Total Units Sold]],0)</f>
        <v>4.2749210337401289</v>
      </c>
      <c r="W546" s="1" t="str">
        <f>INDEX({"Product1","Product2","Product3","Product4"},MATCH(MAX(salesdata[[#This Row],[S-P1]],salesdata[[#This Row],[S-P2]],salesdata[[#This Row],[S-P3]],salesdata[[#This Row],[S-P4]]),CHOOSE({1,2,3,4},salesdata[[#This Row],[S-P1]],salesdata[[#This Row],[S-P2]],salesdata[[#This Row],[S-P3]],salesdata[[#This Row],[S-P4]]),0))</f>
        <v>Product1</v>
      </c>
      <c r="X546" s="1" t="str">
        <f>IF(salesdata[[#This Row],[Total Revenue]]&gt;=70000,"High",IF(salesdata[[#This Row],[Total Revenue]]&gt;=40000,"Medium","Low"))</f>
        <v>Low</v>
      </c>
      <c r="Y546" s="1" t="str">
        <f>IFERROR(IF(SUMIF(salesdata[Year],salesdata[[#This Row],[Year]],salesdata[Total Revenue])&gt;SUMIF(salesdata[Year],salesdata[[#This Row],[Year]]-1,salesdata[Total Revenue]),"Growth Year","Decline Year"),"")</f>
        <v>Growth Year</v>
      </c>
    </row>
    <row r="547" spans="1:25" x14ac:dyDescent="0.3">
      <c r="A547" s="1">
        <v>546</v>
      </c>
      <c r="B547" s="2">
        <v>40866</v>
      </c>
      <c r="C547" s="1">
        <v>2011</v>
      </c>
      <c r="D547" s="1" t="s">
        <v>24</v>
      </c>
      <c r="E547" s="1">
        <v>11</v>
      </c>
      <c r="F547" s="3">
        <v>4246</v>
      </c>
      <c r="G547" s="10">
        <v>13459.82</v>
      </c>
      <c r="H547" s="12">
        <f>IFERROR(salesdata[[#This Row],[S-P1]]/salesdata[[#This Row],[Q-P1]],0)</f>
        <v>3.17</v>
      </c>
      <c r="I547" s="3">
        <v>2283</v>
      </c>
      <c r="J547" s="10">
        <v>14474.22</v>
      </c>
      <c r="K547" s="12">
        <f>IFERROR(salesdata[[#This Row],[S-P2]]/salesdata[[#This Row],[Q-P2]],0)</f>
        <v>6.34</v>
      </c>
      <c r="L547" s="3">
        <v>4580</v>
      </c>
      <c r="M547" s="10">
        <v>24823.599999999999</v>
      </c>
      <c r="N547" s="12">
        <f>IFERROR(salesdata[[#This Row],[S-P3]]/salesdata[[#This Row],[Q-P3]],0)</f>
        <v>5.42</v>
      </c>
      <c r="O547" s="3">
        <v>930</v>
      </c>
      <c r="P547" s="10">
        <v>6630.9</v>
      </c>
      <c r="Q547" s="12">
        <f>IFERROR(salesdata[[#This Row],[S-P4]]/salesdata[[#This Row],[Q-P4]],0)</f>
        <v>7.13</v>
      </c>
      <c r="R547" s="3">
        <v>12039</v>
      </c>
      <c r="S547" s="10">
        <v>59388.54</v>
      </c>
      <c r="T547" s="1" t="str">
        <f>"Q"&amp;ROUNDUP(salesdata[[#This Row],[Month No.]]/3,0)</f>
        <v>Q4</v>
      </c>
      <c r="U547" s="1" t="str">
        <f>TEXT(salesdata[[#This Row],[Date]],"dddd")</f>
        <v>Saturday</v>
      </c>
      <c r="V547" s="12">
        <f>IFERROR(salesdata[[#This Row],[Total Revenue]]/salesdata[[#This Row],[Total Units Sold]],0)</f>
        <v>4.9330127086967357</v>
      </c>
      <c r="W547" s="1" t="str">
        <f>INDEX({"Product1","Product2","Product3","Product4"},MATCH(MAX(salesdata[[#This Row],[S-P1]],salesdata[[#This Row],[S-P2]],salesdata[[#This Row],[S-P3]],salesdata[[#This Row],[S-P4]]),CHOOSE({1,2,3,4},salesdata[[#This Row],[S-P1]],salesdata[[#This Row],[S-P2]],salesdata[[#This Row],[S-P3]],salesdata[[#This Row],[S-P4]]),0))</f>
        <v>Product3</v>
      </c>
      <c r="X547" s="1" t="str">
        <f>IF(salesdata[[#This Row],[Total Revenue]]&gt;=70000,"High",IF(salesdata[[#This Row],[Total Revenue]]&gt;=40000,"Medium","Low"))</f>
        <v>Medium</v>
      </c>
      <c r="Y547" s="1" t="str">
        <f>IFERROR(IF(SUMIF(salesdata[Year],salesdata[[#This Row],[Year]],salesdata[Total Revenue])&gt;SUMIF(salesdata[Year],salesdata[[#This Row],[Year]]-1,salesdata[Total Revenue]),"Growth Year","Decline Year"),"")</f>
        <v>Growth Year</v>
      </c>
    </row>
    <row r="548" spans="1:25" x14ac:dyDescent="0.3">
      <c r="A548" s="1">
        <v>547</v>
      </c>
      <c r="B548" s="2">
        <v>40867</v>
      </c>
      <c r="C548" s="1">
        <v>2011</v>
      </c>
      <c r="D548" s="1" t="s">
        <v>24</v>
      </c>
      <c r="E548" s="1">
        <v>11</v>
      </c>
      <c r="F548" s="3">
        <v>4858</v>
      </c>
      <c r="G548" s="10">
        <v>15399.86</v>
      </c>
      <c r="H548" s="12">
        <f>IFERROR(salesdata[[#This Row],[S-P1]]/salesdata[[#This Row],[Q-P1]],0)</f>
        <v>3.17</v>
      </c>
      <c r="I548" s="3">
        <v>1380</v>
      </c>
      <c r="J548" s="10">
        <v>8749.2000000000007</v>
      </c>
      <c r="K548" s="12">
        <f>IFERROR(salesdata[[#This Row],[S-P2]]/salesdata[[#This Row],[Q-P2]],0)</f>
        <v>6.3400000000000007</v>
      </c>
      <c r="L548" s="3">
        <v>5298</v>
      </c>
      <c r="M548" s="10">
        <v>28715.16</v>
      </c>
      <c r="N548" s="12">
        <f>IFERROR(salesdata[[#This Row],[S-P3]]/salesdata[[#This Row],[Q-P3]],0)</f>
        <v>5.42</v>
      </c>
      <c r="O548" s="3">
        <v>1579</v>
      </c>
      <c r="P548" s="10">
        <v>11258.27</v>
      </c>
      <c r="Q548" s="12">
        <f>IFERROR(salesdata[[#This Row],[S-P4]]/salesdata[[#This Row],[Q-P4]],0)</f>
        <v>7.13</v>
      </c>
      <c r="R548" s="3">
        <v>13115</v>
      </c>
      <c r="S548" s="10">
        <v>64122.49</v>
      </c>
      <c r="T548" s="1" t="str">
        <f>"Q"&amp;ROUNDUP(salesdata[[#This Row],[Month No.]]/3,0)</f>
        <v>Q4</v>
      </c>
      <c r="U548" s="1" t="str">
        <f>TEXT(salesdata[[#This Row],[Date]],"dddd")</f>
        <v>Sunday</v>
      </c>
      <c r="V548" s="12">
        <f>IFERROR(salesdata[[#This Row],[Total Revenue]]/salesdata[[#This Row],[Total Units Sold]],0)</f>
        <v>4.8892481890964543</v>
      </c>
      <c r="W548" s="1" t="str">
        <f>INDEX({"Product1","Product2","Product3","Product4"},MATCH(MAX(salesdata[[#This Row],[S-P1]],salesdata[[#This Row],[S-P2]],salesdata[[#This Row],[S-P3]],salesdata[[#This Row],[S-P4]]),CHOOSE({1,2,3,4},salesdata[[#This Row],[S-P1]],salesdata[[#This Row],[S-P2]],salesdata[[#This Row],[S-P3]],salesdata[[#This Row],[S-P4]]),0))</f>
        <v>Product3</v>
      </c>
      <c r="X548" s="1" t="str">
        <f>IF(salesdata[[#This Row],[Total Revenue]]&gt;=70000,"High",IF(salesdata[[#This Row],[Total Revenue]]&gt;=40000,"Medium","Low"))</f>
        <v>Medium</v>
      </c>
      <c r="Y548" s="1" t="str">
        <f>IFERROR(IF(SUMIF(salesdata[Year],salesdata[[#This Row],[Year]],salesdata[Total Revenue])&gt;SUMIF(salesdata[Year],salesdata[[#This Row],[Year]]-1,salesdata[Total Revenue]),"Growth Year","Decline Year"),"")</f>
        <v>Growth Year</v>
      </c>
    </row>
    <row r="549" spans="1:25" x14ac:dyDescent="0.3">
      <c r="A549" s="1">
        <v>548</v>
      </c>
      <c r="B549" s="2">
        <v>40868</v>
      </c>
      <c r="C549" s="1">
        <v>2011</v>
      </c>
      <c r="D549" s="1" t="s">
        <v>24</v>
      </c>
      <c r="E549" s="1">
        <v>11</v>
      </c>
      <c r="F549" s="3">
        <v>3601</v>
      </c>
      <c r="G549" s="10">
        <v>11415.17</v>
      </c>
      <c r="H549" s="12">
        <f>IFERROR(salesdata[[#This Row],[S-P1]]/salesdata[[#This Row],[Q-P1]],0)</f>
        <v>3.17</v>
      </c>
      <c r="I549" s="3">
        <v>1391</v>
      </c>
      <c r="J549" s="10">
        <v>8818.94</v>
      </c>
      <c r="K549" s="12">
        <f>IFERROR(salesdata[[#This Row],[S-P2]]/salesdata[[#This Row],[Q-P2]],0)</f>
        <v>6.3400000000000007</v>
      </c>
      <c r="L549" s="3">
        <v>5394</v>
      </c>
      <c r="M549" s="10">
        <v>29235.48</v>
      </c>
      <c r="N549" s="12">
        <f>IFERROR(salesdata[[#This Row],[S-P3]]/salesdata[[#This Row],[Q-P3]],0)</f>
        <v>5.42</v>
      </c>
      <c r="O549" s="3">
        <v>685</v>
      </c>
      <c r="P549" s="10">
        <v>4884.05</v>
      </c>
      <c r="Q549" s="12">
        <f>IFERROR(salesdata[[#This Row],[S-P4]]/salesdata[[#This Row],[Q-P4]],0)</f>
        <v>7.13</v>
      </c>
      <c r="R549" s="3">
        <v>11071</v>
      </c>
      <c r="S549" s="10">
        <v>54353.64</v>
      </c>
      <c r="T549" s="1" t="str">
        <f>"Q"&amp;ROUNDUP(salesdata[[#This Row],[Month No.]]/3,0)</f>
        <v>Q4</v>
      </c>
      <c r="U549" s="1" t="str">
        <f>TEXT(salesdata[[#This Row],[Date]],"dddd")</f>
        <v>Monday</v>
      </c>
      <c r="V549" s="12">
        <f>IFERROR(salesdata[[#This Row],[Total Revenue]]/salesdata[[#This Row],[Total Units Sold]],0)</f>
        <v>4.9095510793966222</v>
      </c>
      <c r="W549" s="1" t="str">
        <f>INDEX({"Product1","Product2","Product3","Product4"},MATCH(MAX(salesdata[[#This Row],[S-P1]],salesdata[[#This Row],[S-P2]],salesdata[[#This Row],[S-P3]],salesdata[[#This Row],[S-P4]]),CHOOSE({1,2,3,4},salesdata[[#This Row],[S-P1]],salesdata[[#This Row],[S-P2]],salesdata[[#This Row],[S-P3]],salesdata[[#This Row],[S-P4]]),0))</f>
        <v>Product3</v>
      </c>
      <c r="X549" s="1" t="str">
        <f>IF(salesdata[[#This Row],[Total Revenue]]&gt;=70000,"High",IF(salesdata[[#This Row],[Total Revenue]]&gt;=40000,"Medium","Low"))</f>
        <v>Medium</v>
      </c>
      <c r="Y549" s="1" t="str">
        <f>IFERROR(IF(SUMIF(salesdata[Year],salesdata[[#This Row],[Year]],salesdata[Total Revenue])&gt;SUMIF(salesdata[Year],salesdata[[#This Row],[Year]]-1,salesdata[Total Revenue]),"Growth Year","Decline Year"),"")</f>
        <v>Growth Year</v>
      </c>
    </row>
    <row r="550" spans="1:25" x14ac:dyDescent="0.3">
      <c r="A550" s="1">
        <v>549</v>
      </c>
      <c r="B550" s="2">
        <v>40869</v>
      </c>
      <c r="C550" s="1">
        <v>2011</v>
      </c>
      <c r="D550" s="1" t="s">
        <v>24</v>
      </c>
      <c r="E550" s="1">
        <v>11</v>
      </c>
      <c r="F550" s="3">
        <v>331</v>
      </c>
      <c r="G550" s="10">
        <v>1049.27</v>
      </c>
      <c r="H550" s="12">
        <f>IFERROR(salesdata[[#This Row],[S-P1]]/salesdata[[#This Row],[Q-P1]],0)</f>
        <v>3.17</v>
      </c>
      <c r="I550" s="3">
        <v>706</v>
      </c>
      <c r="J550" s="10">
        <v>4476.04</v>
      </c>
      <c r="K550" s="12">
        <f>IFERROR(salesdata[[#This Row],[S-P2]]/salesdata[[#This Row],[Q-P2]],0)</f>
        <v>6.34</v>
      </c>
      <c r="L550" s="3">
        <v>971</v>
      </c>
      <c r="M550" s="10">
        <v>5262.82</v>
      </c>
      <c r="N550" s="12">
        <f>IFERROR(salesdata[[#This Row],[S-P3]]/salesdata[[#This Row],[Q-P3]],0)</f>
        <v>5.42</v>
      </c>
      <c r="O550" s="3">
        <v>1747</v>
      </c>
      <c r="P550" s="10">
        <v>12456.11</v>
      </c>
      <c r="Q550" s="12">
        <f>IFERROR(salesdata[[#This Row],[S-P4]]/salesdata[[#This Row],[Q-P4]],0)</f>
        <v>7.13</v>
      </c>
      <c r="R550" s="3">
        <v>3755</v>
      </c>
      <c r="S550" s="10">
        <v>23244.240000000002</v>
      </c>
      <c r="T550" s="1" t="str">
        <f>"Q"&amp;ROUNDUP(salesdata[[#This Row],[Month No.]]/3,0)</f>
        <v>Q4</v>
      </c>
      <c r="U550" s="1" t="str">
        <f>TEXT(salesdata[[#This Row],[Date]],"dddd")</f>
        <v>Tuesday</v>
      </c>
      <c r="V550" s="12">
        <f>IFERROR(salesdata[[#This Row],[Total Revenue]]/salesdata[[#This Row],[Total Units Sold]],0)</f>
        <v>6.1902103861517981</v>
      </c>
      <c r="W550" s="1" t="str">
        <f>INDEX({"Product1","Product2","Product3","Product4"},MATCH(MAX(salesdata[[#This Row],[S-P1]],salesdata[[#This Row],[S-P2]],salesdata[[#This Row],[S-P3]],salesdata[[#This Row],[S-P4]]),CHOOSE({1,2,3,4},salesdata[[#This Row],[S-P1]],salesdata[[#This Row],[S-P2]],salesdata[[#This Row],[S-P3]],salesdata[[#This Row],[S-P4]]),0))</f>
        <v>Product4</v>
      </c>
      <c r="X550" s="1" t="str">
        <f>IF(salesdata[[#This Row],[Total Revenue]]&gt;=70000,"High",IF(salesdata[[#This Row],[Total Revenue]]&gt;=40000,"Medium","Low"))</f>
        <v>Low</v>
      </c>
      <c r="Y550" s="1" t="str">
        <f>IFERROR(IF(SUMIF(salesdata[Year],salesdata[[#This Row],[Year]],salesdata[Total Revenue])&gt;SUMIF(salesdata[Year],salesdata[[#This Row],[Year]]-1,salesdata[Total Revenue]),"Growth Year","Decline Year"),"")</f>
        <v>Growth Year</v>
      </c>
    </row>
    <row r="551" spans="1:25" x14ac:dyDescent="0.3">
      <c r="A551" s="1">
        <v>550</v>
      </c>
      <c r="B551" s="2">
        <v>40870</v>
      </c>
      <c r="C551" s="1">
        <v>2011</v>
      </c>
      <c r="D551" s="1" t="s">
        <v>24</v>
      </c>
      <c r="E551" s="1">
        <v>11</v>
      </c>
      <c r="F551" s="3">
        <v>800</v>
      </c>
      <c r="G551" s="10">
        <v>2536</v>
      </c>
      <c r="H551" s="12">
        <f>IFERROR(salesdata[[#This Row],[S-P1]]/salesdata[[#This Row],[Q-P1]],0)</f>
        <v>3.17</v>
      </c>
      <c r="I551" s="3">
        <v>2981</v>
      </c>
      <c r="J551" s="10">
        <v>18899.54</v>
      </c>
      <c r="K551" s="12">
        <f>IFERROR(salesdata[[#This Row],[S-P2]]/salesdata[[#This Row],[Q-P2]],0)</f>
        <v>6.34</v>
      </c>
      <c r="L551" s="3">
        <v>1059</v>
      </c>
      <c r="M551" s="10">
        <v>5739.78</v>
      </c>
      <c r="N551" s="12">
        <f>IFERROR(salesdata[[#This Row],[S-P3]]/salesdata[[#This Row],[Q-P3]],0)</f>
        <v>5.42</v>
      </c>
      <c r="O551" s="3">
        <v>1221</v>
      </c>
      <c r="P551" s="10">
        <v>8705.73</v>
      </c>
      <c r="Q551" s="12">
        <f>IFERROR(salesdata[[#This Row],[S-P4]]/salesdata[[#This Row],[Q-P4]],0)</f>
        <v>7.13</v>
      </c>
      <c r="R551" s="3">
        <v>6061</v>
      </c>
      <c r="S551" s="10">
        <v>35881.050000000003</v>
      </c>
      <c r="T551" s="1" t="str">
        <f>"Q"&amp;ROUNDUP(salesdata[[#This Row],[Month No.]]/3,0)</f>
        <v>Q4</v>
      </c>
      <c r="U551" s="1" t="str">
        <f>TEXT(salesdata[[#This Row],[Date]],"dddd")</f>
        <v>Wednesday</v>
      </c>
      <c r="V551" s="12">
        <f>IFERROR(salesdata[[#This Row],[Total Revenue]]/salesdata[[#This Row],[Total Units Sold]],0)</f>
        <v>5.9199884507507017</v>
      </c>
      <c r="W551" s="1" t="str">
        <f>INDEX({"Product1","Product2","Product3","Product4"},MATCH(MAX(salesdata[[#This Row],[S-P1]],salesdata[[#This Row],[S-P2]],salesdata[[#This Row],[S-P3]],salesdata[[#This Row],[S-P4]]),CHOOSE({1,2,3,4},salesdata[[#This Row],[S-P1]],salesdata[[#This Row],[S-P2]],salesdata[[#This Row],[S-P3]],salesdata[[#This Row],[S-P4]]),0))</f>
        <v>Product2</v>
      </c>
      <c r="X551" s="1" t="str">
        <f>IF(salesdata[[#This Row],[Total Revenue]]&gt;=70000,"High",IF(salesdata[[#This Row],[Total Revenue]]&gt;=40000,"Medium","Low"))</f>
        <v>Low</v>
      </c>
      <c r="Y551" s="1" t="str">
        <f>IFERROR(IF(SUMIF(salesdata[Year],salesdata[[#This Row],[Year]],salesdata[Total Revenue])&gt;SUMIF(salesdata[Year],salesdata[[#This Row],[Year]]-1,salesdata[Total Revenue]),"Growth Year","Decline Year"),"")</f>
        <v>Growth Year</v>
      </c>
    </row>
    <row r="552" spans="1:25" x14ac:dyDescent="0.3">
      <c r="A552" s="1">
        <v>551</v>
      </c>
      <c r="B552" s="2">
        <v>40871</v>
      </c>
      <c r="C552" s="1">
        <v>2011</v>
      </c>
      <c r="D552" s="1" t="s">
        <v>24</v>
      </c>
      <c r="E552" s="1">
        <v>11</v>
      </c>
      <c r="F552" s="3">
        <v>4043</v>
      </c>
      <c r="G552" s="10">
        <v>12816.31</v>
      </c>
      <c r="H552" s="12">
        <f>IFERROR(salesdata[[#This Row],[S-P1]]/salesdata[[#This Row],[Q-P1]],0)</f>
        <v>3.17</v>
      </c>
      <c r="I552" s="3">
        <v>3560</v>
      </c>
      <c r="J552" s="10">
        <v>22570.400000000001</v>
      </c>
      <c r="K552" s="12">
        <f>IFERROR(salesdata[[#This Row],[S-P2]]/salesdata[[#This Row],[Q-P2]],0)</f>
        <v>6.3400000000000007</v>
      </c>
      <c r="L552" s="3">
        <v>3609</v>
      </c>
      <c r="M552" s="10">
        <v>19560.78</v>
      </c>
      <c r="N552" s="12">
        <f>IFERROR(salesdata[[#This Row],[S-P3]]/salesdata[[#This Row],[Q-P3]],0)</f>
        <v>5.42</v>
      </c>
      <c r="O552" s="3">
        <v>1556</v>
      </c>
      <c r="P552" s="10">
        <v>11094.28</v>
      </c>
      <c r="Q552" s="12">
        <f>IFERROR(salesdata[[#This Row],[S-P4]]/salesdata[[#This Row],[Q-P4]],0)</f>
        <v>7.1300000000000008</v>
      </c>
      <c r="R552" s="3">
        <v>12768</v>
      </c>
      <c r="S552" s="10">
        <v>66041.77</v>
      </c>
      <c r="T552" s="1" t="str">
        <f>"Q"&amp;ROUNDUP(salesdata[[#This Row],[Month No.]]/3,0)</f>
        <v>Q4</v>
      </c>
      <c r="U552" s="1" t="str">
        <f>TEXT(salesdata[[#This Row],[Date]],"dddd")</f>
        <v>Thursday</v>
      </c>
      <c r="V552" s="12">
        <f>IFERROR(salesdata[[#This Row],[Total Revenue]]/salesdata[[#This Row],[Total Units Sold]],0)</f>
        <v>5.1724443922305765</v>
      </c>
      <c r="W552" s="1" t="str">
        <f>INDEX({"Product1","Product2","Product3","Product4"},MATCH(MAX(salesdata[[#This Row],[S-P1]],salesdata[[#This Row],[S-P2]],salesdata[[#This Row],[S-P3]],salesdata[[#This Row],[S-P4]]),CHOOSE({1,2,3,4},salesdata[[#This Row],[S-P1]],salesdata[[#This Row],[S-P2]],salesdata[[#This Row],[S-P3]],salesdata[[#This Row],[S-P4]]),0))</f>
        <v>Product2</v>
      </c>
      <c r="X552" s="1" t="str">
        <f>IF(salesdata[[#This Row],[Total Revenue]]&gt;=70000,"High",IF(salesdata[[#This Row],[Total Revenue]]&gt;=40000,"Medium","Low"))</f>
        <v>Medium</v>
      </c>
      <c r="Y552" s="1" t="str">
        <f>IFERROR(IF(SUMIF(salesdata[Year],salesdata[[#This Row],[Year]],salesdata[Total Revenue])&gt;SUMIF(salesdata[Year],salesdata[[#This Row],[Year]]-1,salesdata[Total Revenue]),"Growth Year","Decline Year"),"")</f>
        <v>Growth Year</v>
      </c>
    </row>
    <row r="553" spans="1:25" x14ac:dyDescent="0.3">
      <c r="A553" s="1">
        <v>552</v>
      </c>
      <c r="B553" s="2">
        <v>40872</v>
      </c>
      <c r="C553" s="1">
        <v>2011</v>
      </c>
      <c r="D553" s="1" t="s">
        <v>24</v>
      </c>
      <c r="E553" s="1">
        <v>11</v>
      </c>
      <c r="F553" s="3">
        <v>1626</v>
      </c>
      <c r="G553" s="10">
        <v>5154.42</v>
      </c>
      <c r="H553" s="12">
        <f>IFERROR(salesdata[[#This Row],[S-P1]]/salesdata[[#This Row],[Q-P1]],0)</f>
        <v>3.17</v>
      </c>
      <c r="I553" s="3">
        <v>2586</v>
      </c>
      <c r="J553" s="10">
        <v>16395.240000000002</v>
      </c>
      <c r="K553" s="12">
        <f>IFERROR(salesdata[[#This Row],[S-P2]]/salesdata[[#This Row],[Q-P2]],0)</f>
        <v>6.3400000000000007</v>
      </c>
      <c r="L553" s="3">
        <v>5137</v>
      </c>
      <c r="M553" s="10">
        <v>27842.54</v>
      </c>
      <c r="N553" s="12">
        <f>IFERROR(salesdata[[#This Row],[S-P3]]/salesdata[[#This Row],[Q-P3]],0)</f>
        <v>5.42</v>
      </c>
      <c r="O553" s="3">
        <v>419</v>
      </c>
      <c r="P553" s="10">
        <v>2987.47</v>
      </c>
      <c r="Q553" s="12">
        <f>IFERROR(salesdata[[#This Row],[S-P4]]/salesdata[[#This Row],[Q-P4]],0)</f>
        <v>7.13</v>
      </c>
      <c r="R553" s="3">
        <v>9768</v>
      </c>
      <c r="S553" s="10">
        <v>52379.67</v>
      </c>
      <c r="T553" s="1" t="str">
        <f>"Q"&amp;ROUNDUP(salesdata[[#This Row],[Month No.]]/3,0)</f>
        <v>Q4</v>
      </c>
      <c r="U553" s="1" t="str">
        <f>TEXT(salesdata[[#This Row],[Date]],"dddd")</f>
        <v>Friday</v>
      </c>
      <c r="V553" s="12">
        <f>IFERROR(salesdata[[#This Row],[Total Revenue]]/salesdata[[#This Row],[Total Units Sold]],0)</f>
        <v>5.3623740786240788</v>
      </c>
      <c r="W553" s="1" t="str">
        <f>INDEX({"Product1","Product2","Product3","Product4"},MATCH(MAX(salesdata[[#This Row],[S-P1]],salesdata[[#This Row],[S-P2]],salesdata[[#This Row],[S-P3]],salesdata[[#This Row],[S-P4]]),CHOOSE({1,2,3,4},salesdata[[#This Row],[S-P1]],salesdata[[#This Row],[S-P2]],salesdata[[#This Row],[S-P3]],salesdata[[#This Row],[S-P4]]),0))</f>
        <v>Product3</v>
      </c>
      <c r="X553" s="1" t="str">
        <f>IF(salesdata[[#This Row],[Total Revenue]]&gt;=70000,"High",IF(salesdata[[#This Row],[Total Revenue]]&gt;=40000,"Medium","Low"))</f>
        <v>Medium</v>
      </c>
      <c r="Y553" s="1" t="str">
        <f>IFERROR(IF(SUMIF(salesdata[Year],salesdata[[#This Row],[Year]],salesdata[Total Revenue])&gt;SUMIF(salesdata[Year],salesdata[[#This Row],[Year]]-1,salesdata[Total Revenue]),"Growth Year","Decline Year"),"")</f>
        <v>Growth Year</v>
      </c>
    </row>
    <row r="554" spans="1:25" x14ac:dyDescent="0.3">
      <c r="A554" s="1">
        <v>553</v>
      </c>
      <c r="B554" s="2">
        <v>40873</v>
      </c>
      <c r="C554" s="1">
        <v>2011</v>
      </c>
      <c r="D554" s="1" t="s">
        <v>24</v>
      </c>
      <c r="E554" s="1">
        <v>11</v>
      </c>
      <c r="F554" s="3">
        <v>6068</v>
      </c>
      <c r="G554" s="10">
        <v>19235.560000000001</v>
      </c>
      <c r="H554" s="12">
        <f>IFERROR(salesdata[[#This Row],[S-P1]]/salesdata[[#This Row],[Q-P1]],0)</f>
        <v>3.1700000000000004</v>
      </c>
      <c r="I554" s="3">
        <v>318</v>
      </c>
      <c r="J554" s="10">
        <v>2016.12</v>
      </c>
      <c r="K554" s="12">
        <f>IFERROR(salesdata[[#This Row],[S-P2]]/salesdata[[#This Row],[Q-P2]],0)</f>
        <v>6.34</v>
      </c>
      <c r="L554" s="3">
        <v>1016</v>
      </c>
      <c r="M554" s="10">
        <v>5506.72</v>
      </c>
      <c r="N554" s="12">
        <f>IFERROR(salesdata[[#This Row],[S-P3]]/salesdata[[#This Row],[Q-P3]],0)</f>
        <v>5.42</v>
      </c>
      <c r="O554" s="3">
        <v>1108</v>
      </c>
      <c r="P554" s="10">
        <v>7900.04</v>
      </c>
      <c r="Q554" s="12">
        <f>IFERROR(salesdata[[#This Row],[S-P4]]/salesdata[[#This Row],[Q-P4]],0)</f>
        <v>7.13</v>
      </c>
      <c r="R554" s="3">
        <v>8510</v>
      </c>
      <c r="S554" s="10">
        <v>34658.44</v>
      </c>
      <c r="T554" s="1" t="str">
        <f>"Q"&amp;ROUNDUP(salesdata[[#This Row],[Month No.]]/3,0)</f>
        <v>Q4</v>
      </c>
      <c r="U554" s="1" t="str">
        <f>TEXT(salesdata[[#This Row],[Date]],"dddd")</f>
        <v>Saturday</v>
      </c>
      <c r="V554" s="12">
        <f>IFERROR(salesdata[[#This Row],[Total Revenue]]/salesdata[[#This Row],[Total Units Sold]],0)</f>
        <v>4.0726721504112815</v>
      </c>
      <c r="W554" s="1" t="str">
        <f>INDEX({"Product1","Product2","Product3","Product4"},MATCH(MAX(salesdata[[#This Row],[S-P1]],salesdata[[#This Row],[S-P2]],salesdata[[#This Row],[S-P3]],salesdata[[#This Row],[S-P4]]),CHOOSE({1,2,3,4},salesdata[[#This Row],[S-P1]],salesdata[[#This Row],[S-P2]],salesdata[[#This Row],[S-P3]],salesdata[[#This Row],[S-P4]]),0))</f>
        <v>Product1</v>
      </c>
      <c r="X554" s="1" t="str">
        <f>IF(salesdata[[#This Row],[Total Revenue]]&gt;=70000,"High",IF(salesdata[[#This Row],[Total Revenue]]&gt;=40000,"Medium","Low"))</f>
        <v>Low</v>
      </c>
      <c r="Y554" s="1" t="str">
        <f>IFERROR(IF(SUMIF(salesdata[Year],salesdata[[#This Row],[Year]],salesdata[Total Revenue])&gt;SUMIF(salesdata[Year],salesdata[[#This Row],[Year]]-1,salesdata[Total Revenue]),"Growth Year","Decline Year"),"")</f>
        <v>Growth Year</v>
      </c>
    </row>
    <row r="555" spans="1:25" x14ac:dyDescent="0.3">
      <c r="A555" s="1">
        <v>554</v>
      </c>
      <c r="B555" s="2">
        <v>40874</v>
      </c>
      <c r="C555" s="1">
        <v>2011</v>
      </c>
      <c r="D555" s="1" t="s">
        <v>24</v>
      </c>
      <c r="E555" s="1">
        <v>11</v>
      </c>
      <c r="F555" s="3">
        <v>1695</v>
      </c>
      <c r="G555" s="10">
        <v>5373.15</v>
      </c>
      <c r="H555" s="12">
        <f>IFERROR(salesdata[[#This Row],[S-P1]]/salesdata[[#This Row],[Q-P1]],0)</f>
        <v>3.17</v>
      </c>
      <c r="I555" s="3">
        <v>3991</v>
      </c>
      <c r="J555" s="10">
        <v>25302.94</v>
      </c>
      <c r="K555" s="12">
        <f>IFERROR(salesdata[[#This Row],[S-P2]]/salesdata[[#This Row],[Q-P2]],0)</f>
        <v>6.34</v>
      </c>
      <c r="L555" s="3">
        <v>5861</v>
      </c>
      <c r="M555" s="10">
        <v>31766.62</v>
      </c>
      <c r="N555" s="12">
        <f>IFERROR(salesdata[[#This Row],[S-P3]]/salesdata[[#This Row],[Q-P3]],0)</f>
        <v>5.42</v>
      </c>
      <c r="O555" s="3">
        <v>1941</v>
      </c>
      <c r="P555" s="10">
        <v>13839.33</v>
      </c>
      <c r="Q555" s="12">
        <f>IFERROR(salesdata[[#This Row],[S-P4]]/salesdata[[#This Row],[Q-P4]],0)</f>
        <v>7.13</v>
      </c>
      <c r="R555" s="3">
        <v>13488</v>
      </c>
      <c r="S555" s="10">
        <v>76282.039999999994</v>
      </c>
      <c r="T555" s="1" t="str">
        <f>"Q"&amp;ROUNDUP(salesdata[[#This Row],[Month No.]]/3,0)</f>
        <v>Q4</v>
      </c>
      <c r="U555" s="1" t="str">
        <f>TEXT(salesdata[[#This Row],[Date]],"dddd")</f>
        <v>Sunday</v>
      </c>
      <c r="V555" s="12">
        <f>IFERROR(salesdata[[#This Row],[Total Revenue]]/salesdata[[#This Row],[Total Units Sold]],0)</f>
        <v>5.6555486358244362</v>
      </c>
      <c r="W555" s="1" t="str">
        <f>INDEX({"Product1","Product2","Product3","Product4"},MATCH(MAX(salesdata[[#This Row],[S-P1]],salesdata[[#This Row],[S-P2]],salesdata[[#This Row],[S-P3]],salesdata[[#This Row],[S-P4]]),CHOOSE({1,2,3,4},salesdata[[#This Row],[S-P1]],salesdata[[#This Row],[S-P2]],salesdata[[#This Row],[S-P3]],salesdata[[#This Row],[S-P4]]),0))</f>
        <v>Product3</v>
      </c>
      <c r="X555" s="1" t="str">
        <f>IF(salesdata[[#This Row],[Total Revenue]]&gt;=70000,"High",IF(salesdata[[#This Row],[Total Revenue]]&gt;=40000,"Medium","Low"))</f>
        <v>High</v>
      </c>
      <c r="Y555" s="1" t="str">
        <f>IFERROR(IF(SUMIF(salesdata[Year],salesdata[[#This Row],[Year]],salesdata[Total Revenue])&gt;SUMIF(salesdata[Year],salesdata[[#This Row],[Year]]-1,salesdata[Total Revenue]),"Growth Year","Decline Year"),"")</f>
        <v>Growth Year</v>
      </c>
    </row>
    <row r="556" spans="1:25" x14ac:dyDescent="0.3">
      <c r="A556" s="1">
        <v>555</v>
      </c>
      <c r="B556" s="2">
        <v>40875</v>
      </c>
      <c r="C556" s="1">
        <v>2011</v>
      </c>
      <c r="D556" s="1" t="s">
        <v>24</v>
      </c>
      <c r="E556" s="1">
        <v>11</v>
      </c>
      <c r="F556" s="3">
        <v>5078</v>
      </c>
      <c r="G556" s="10">
        <v>16097.26</v>
      </c>
      <c r="H556" s="12">
        <f>IFERROR(salesdata[[#This Row],[S-P1]]/salesdata[[#This Row],[Q-P1]],0)</f>
        <v>3.17</v>
      </c>
      <c r="I556" s="3">
        <v>1117</v>
      </c>
      <c r="J556" s="10">
        <v>7081.78</v>
      </c>
      <c r="K556" s="12">
        <f>IFERROR(salesdata[[#This Row],[S-P2]]/salesdata[[#This Row],[Q-P2]],0)</f>
        <v>6.34</v>
      </c>
      <c r="L556" s="3">
        <v>5877</v>
      </c>
      <c r="M556" s="10">
        <v>31853.34</v>
      </c>
      <c r="N556" s="12">
        <f>IFERROR(salesdata[[#This Row],[S-P3]]/salesdata[[#This Row],[Q-P3]],0)</f>
        <v>5.42</v>
      </c>
      <c r="O556" s="3">
        <v>642</v>
      </c>
      <c r="P556" s="10">
        <v>4577.46</v>
      </c>
      <c r="Q556" s="12">
        <f>IFERROR(salesdata[[#This Row],[S-P4]]/salesdata[[#This Row],[Q-P4]],0)</f>
        <v>7.13</v>
      </c>
      <c r="R556" s="3">
        <v>12714</v>
      </c>
      <c r="S556" s="10">
        <v>59609.84</v>
      </c>
      <c r="T556" s="1" t="str">
        <f>"Q"&amp;ROUNDUP(salesdata[[#This Row],[Month No.]]/3,0)</f>
        <v>Q4</v>
      </c>
      <c r="U556" s="1" t="str">
        <f>TEXT(salesdata[[#This Row],[Date]],"dddd")</f>
        <v>Monday</v>
      </c>
      <c r="V556" s="12">
        <f>IFERROR(salesdata[[#This Row],[Total Revenue]]/salesdata[[#This Row],[Total Units Sold]],0)</f>
        <v>4.6885197420166742</v>
      </c>
      <c r="W556" s="1" t="str">
        <f>INDEX({"Product1","Product2","Product3","Product4"},MATCH(MAX(salesdata[[#This Row],[S-P1]],salesdata[[#This Row],[S-P2]],salesdata[[#This Row],[S-P3]],salesdata[[#This Row],[S-P4]]),CHOOSE({1,2,3,4},salesdata[[#This Row],[S-P1]],salesdata[[#This Row],[S-P2]],salesdata[[#This Row],[S-P3]],salesdata[[#This Row],[S-P4]]),0))</f>
        <v>Product3</v>
      </c>
      <c r="X556" s="1" t="str">
        <f>IF(salesdata[[#This Row],[Total Revenue]]&gt;=70000,"High",IF(salesdata[[#This Row],[Total Revenue]]&gt;=40000,"Medium","Low"))</f>
        <v>Medium</v>
      </c>
      <c r="Y556" s="1" t="str">
        <f>IFERROR(IF(SUMIF(salesdata[Year],salesdata[[#This Row],[Year]],salesdata[Total Revenue])&gt;SUMIF(salesdata[Year],salesdata[[#This Row],[Year]]-1,salesdata[Total Revenue]),"Growth Year","Decline Year"),"")</f>
        <v>Growth Year</v>
      </c>
    </row>
    <row r="557" spans="1:25" x14ac:dyDescent="0.3">
      <c r="A557" s="1">
        <v>556</v>
      </c>
      <c r="B557" s="2">
        <v>40876</v>
      </c>
      <c r="C557" s="1">
        <v>2011</v>
      </c>
      <c r="D557" s="1" t="s">
        <v>24</v>
      </c>
      <c r="E557" s="1">
        <v>11</v>
      </c>
      <c r="F557" s="3">
        <v>4860</v>
      </c>
      <c r="G557" s="10">
        <v>15406.2</v>
      </c>
      <c r="H557" s="12">
        <f>IFERROR(salesdata[[#This Row],[S-P1]]/salesdata[[#This Row],[Q-P1]],0)</f>
        <v>3.17</v>
      </c>
      <c r="I557" s="3">
        <v>2740</v>
      </c>
      <c r="J557" s="10">
        <v>17371.599999999999</v>
      </c>
      <c r="K557" s="12">
        <f>IFERROR(salesdata[[#This Row],[S-P2]]/salesdata[[#This Row],[Q-P2]],0)</f>
        <v>6.34</v>
      </c>
      <c r="L557" s="3">
        <v>1815</v>
      </c>
      <c r="M557" s="10">
        <v>9837.2999999999993</v>
      </c>
      <c r="N557" s="12">
        <f>IFERROR(salesdata[[#This Row],[S-P3]]/salesdata[[#This Row],[Q-P3]],0)</f>
        <v>5.42</v>
      </c>
      <c r="O557" s="3">
        <v>707</v>
      </c>
      <c r="P557" s="10">
        <v>5040.91</v>
      </c>
      <c r="Q557" s="12">
        <f>IFERROR(salesdata[[#This Row],[S-P4]]/salesdata[[#This Row],[Q-P4]],0)</f>
        <v>7.13</v>
      </c>
      <c r="R557" s="3">
        <v>10122</v>
      </c>
      <c r="S557" s="10">
        <v>47656.01</v>
      </c>
      <c r="T557" s="1" t="str">
        <f>"Q"&amp;ROUNDUP(salesdata[[#This Row],[Month No.]]/3,0)</f>
        <v>Q4</v>
      </c>
      <c r="U557" s="1" t="str">
        <f>TEXT(salesdata[[#This Row],[Date]],"dddd")</f>
        <v>Tuesday</v>
      </c>
      <c r="V557" s="12">
        <f>IFERROR(salesdata[[#This Row],[Total Revenue]]/salesdata[[#This Row],[Total Units Sold]],0)</f>
        <v>4.7081614305473227</v>
      </c>
      <c r="W557" s="1" t="str">
        <f>INDEX({"Product1","Product2","Product3","Product4"},MATCH(MAX(salesdata[[#This Row],[S-P1]],salesdata[[#This Row],[S-P2]],salesdata[[#This Row],[S-P3]],salesdata[[#This Row],[S-P4]]),CHOOSE({1,2,3,4},salesdata[[#This Row],[S-P1]],salesdata[[#This Row],[S-P2]],salesdata[[#This Row],[S-P3]],salesdata[[#This Row],[S-P4]]),0))</f>
        <v>Product2</v>
      </c>
      <c r="X557" s="1" t="str">
        <f>IF(salesdata[[#This Row],[Total Revenue]]&gt;=70000,"High",IF(salesdata[[#This Row],[Total Revenue]]&gt;=40000,"Medium","Low"))</f>
        <v>Medium</v>
      </c>
      <c r="Y557" s="1" t="str">
        <f>IFERROR(IF(SUMIF(salesdata[Year],salesdata[[#This Row],[Year]],salesdata[Total Revenue])&gt;SUMIF(salesdata[Year],salesdata[[#This Row],[Year]]-1,salesdata[Total Revenue]),"Growth Year","Decline Year"),"")</f>
        <v>Growth Year</v>
      </c>
    </row>
    <row r="558" spans="1:25" x14ac:dyDescent="0.3">
      <c r="A558" s="1">
        <v>557</v>
      </c>
      <c r="B558" s="2">
        <v>40877</v>
      </c>
      <c r="C558" s="1">
        <v>2011</v>
      </c>
      <c r="D558" s="1" t="s">
        <v>24</v>
      </c>
      <c r="E558" s="1">
        <v>11</v>
      </c>
      <c r="F558" s="3">
        <v>5697</v>
      </c>
      <c r="G558" s="10">
        <v>18059.490000000002</v>
      </c>
      <c r="H558" s="12">
        <f>IFERROR(salesdata[[#This Row],[S-P1]]/salesdata[[#This Row],[Q-P1]],0)</f>
        <v>3.1700000000000004</v>
      </c>
      <c r="I558" s="3">
        <v>2447</v>
      </c>
      <c r="J558" s="10">
        <v>15513.98</v>
      </c>
      <c r="K558" s="12">
        <f>IFERROR(salesdata[[#This Row],[S-P2]]/salesdata[[#This Row],[Q-P2]],0)</f>
        <v>6.34</v>
      </c>
      <c r="L558" s="3">
        <v>1748</v>
      </c>
      <c r="M558" s="10">
        <v>9474.16</v>
      </c>
      <c r="N558" s="12">
        <f>IFERROR(salesdata[[#This Row],[S-P3]]/salesdata[[#This Row],[Q-P3]],0)</f>
        <v>5.42</v>
      </c>
      <c r="O558" s="3">
        <v>524</v>
      </c>
      <c r="P558" s="10">
        <v>3736.12</v>
      </c>
      <c r="Q558" s="12">
        <f>IFERROR(salesdata[[#This Row],[S-P4]]/salesdata[[#This Row],[Q-P4]],0)</f>
        <v>7.13</v>
      </c>
      <c r="R558" s="3">
        <v>10416</v>
      </c>
      <c r="S558" s="10">
        <v>46783.75</v>
      </c>
      <c r="T558" s="1" t="str">
        <f>"Q"&amp;ROUNDUP(salesdata[[#This Row],[Month No.]]/3,0)</f>
        <v>Q4</v>
      </c>
      <c r="U558" s="1" t="str">
        <f>TEXT(salesdata[[#This Row],[Date]],"dddd")</f>
        <v>Wednesday</v>
      </c>
      <c r="V558" s="12">
        <f>IFERROR(salesdata[[#This Row],[Total Revenue]]/salesdata[[#This Row],[Total Units Sold]],0)</f>
        <v>4.4915274577572966</v>
      </c>
      <c r="W558" s="1" t="str">
        <f>INDEX({"Product1","Product2","Product3","Product4"},MATCH(MAX(salesdata[[#This Row],[S-P1]],salesdata[[#This Row],[S-P2]],salesdata[[#This Row],[S-P3]],salesdata[[#This Row],[S-P4]]),CHOOSE({1,2,3,4},salesdata[[#This Row],[S-P1]],salesdata[[#This Row],[S-P2]],salesdata[[#This Row],[S-P3]],salesdata[[#This Row],[S-P4]]),0))</f>
        <v>Product1</v>
      </c>
      <c r="X558" s="1" t="str">
        <f>IF(salesdata[[#This Row],[Total Revenue]]&gt;=70000,"High",IF(salesdata[[#This Row],[Total Revenue]]&gt;=40000,"Medium","Low"))</f>
        <v>Medium</v>
      </c>
      <c r="Y558" s="1" t="str">
        <f>IFERROR(IF(SUMIF(salesdata[Year],salesdata[[#This Row],[Year]],salesdata[Total Revenue])&gt;SUMIF(salesdata[Year],salesdata[[#This Row],[Year]]-1,salesdata[Total Revenue]),"Growth Year","Decline Year"),"")</f>
        <v>Growth Year</v>
      </c>
    </row>
    <row r="559" spans="1:25" x14ac:dyDescent="0.3">
      <c r="A559" s="1">
        <v>558</v>
      </c>
      <c r="B559" s="2">
        <v>40878</v>
      </c>
      <c r="C559" s="1">
        <v>2011</v>
      </c>
      <c r="D559" s="1" t="s">
        <v>25</v>
      </c>
      <c r="E559" s="1">
        <v>12</v>
      </c>
      <c r="F559" s="3">
        <v>4718</v>
      </c>
      <c r="G559" s="10">
        <v>14956.06</v>
      </c>
      <c r="H559" s="12">
        <f>IFERROR(salesdata[[#This Row],[S-P1]]/salesdata[[#This Row],[Q-P1]],0)</f>
        <v>3.17</v>
      </c>
      <c r="I559" s="3">
        <v>3906</v>
      </c>
      <c r="J559" s="10">
        <v>24764.04</v>
      </c>
      <c r="K559" s="12">
        <f>IFERROR(salesdata[[#This Row],[S-P2]]/salesdata[[#This Row],[Q-P2]],0)</f>
        <v>6.34</v>
      </c>
      <c r="L559" s="3">
        <v>4908</v>
      </c>
      <c r="M559" s="10">
        <v>26601.360000000001</v>
      </c>
      <c r="N559" s="12">
        <f>IFERROR(salesdata[[#This Row],[S-P3]]/salesdata[[#This Row],[Q-P3]],0)</f>
        <v>5.42</v>
      </c>
      <c r="O559" s="3">
        <v>689</v>
      </c>
      <c r="P559" s="10">
        <v>4912.57</v>
      </c>
      <c r="Q559" s="12">
        <f>IFERROR(salesdata[[#This Row],[S-P4]]/salesdata[[#This Row],[Q-P4]],0)</f>
        <v>7.13</v>
      </c>
      <c r="R559" s="3">
        <v>14221</v>
      </c>
      <c r="S559" s="10">
        <v>71234.03</v>
      </c>
      <c r="T559" s="1" t="str">
        <f>"Q"&amp;ROUNDUP(salesdata[[#This Row],[Month No.]]/3,0)</f>
        <v>Q4</v>
      </c>
      <c r="U559" s="1" t="str">
        <f>TEXT(salesdata[[#This Row],[Date]],"dddd")</f>
        <v>Thursday</v>
      </c>
      <c r="V559" s="12">
        <f>IFERROR(salesdata[[#This Row],[Total Revenue]]/salesdata[[#This Row],[Total Units Sold]],0)</f>
        <v>5.0090732016032629</v>
      </c>
      <c r="W559" s="1" t="str">
        <f>INDEX({"Product1","Product2","Product3","Product4"},MATCH(MAX(salesdata[[#This Row],[S-P1]],salesdata[[#This Row],[S-P2]],salesdata[[#This Row],[S-P3]],salesdata[[#This Row],[S-P4]]),CHOOSE({1,2,3,4},salesdata[[#This Row],[S-P1]],salesdata[[#This Row],[S-P2]],salesdata[[#This Row],[S-P3]],salesdata[[#This Row],[S-P4]]),0))</f>
        <v>Product3</v>
      </c>
      <c r="X559" s="1" t="str">
        <f>IF(salesdata[[#This Row],[Total Revenue]]&gt;=70000,"High",IF(salesdata[[#This Row],[Total Revenue]]&gt;=40000,"Medium","Low"))</f>
        <v>High</v>
      </c>
      <c r="Y559" s="1" t="str">
        <f>IFERROR(IF(SUMIF(salesdata[Year],salesdata[[#This Row],[Year]],salesdata[Total Revenue])&gt;SUMIF(salesdata[Year],salesdata[[#This Row],[Year]]-1,salesdata[Total Revenue]),"Growth Year","Decline Year"),"")</f>
        <v>Growth Year</v>
      </c>
    </row>
    <row r="560" spans="1:25" x14ac:dyDescent="0.3">
      <c r="A560" s="1">
        <v>559</v>
      </c>
      <c r="B560" s="2">
        <v>40879</v>
      </c>
      <c r="C560" s="1">
        <v>2011</v>
      </c>
      <c r="D560" s="1" t="s">
        <v>25</v>
      </c>
      <c r="E560" s="1">
        <v>12</v>
      </c>
      <c r="F560" s="3">
        <v>7495</v>
      </c>
      <c r="G560" s="10">
        <v>23759.15</v>
      </c>
      <c r="H560" s="12">
        <f>IFERROR(salesdata[[#This Row],[S-P1]]/salesdata[[#This Row],[Q-P1]],0)</f>
        <v>3.1700000000000004</v>
      </c>
      <c r="I560" s="3">
        <v>991</v>
      </c>
      <c r="J560" s="10">
        <v>6282.94</v>
      </c>
      <c r="K560" s="12">
        <f>IFERROR(salesdata[[#This Row],[S-P2]]/salesdata[[#This Row],[Q-P2]],0)</f>
        <v>6.34</v>
      </c>
      <c r="L560" s="3">
        <v>5875</v>
      </c>
      <c r="M560" s="10">
        <v>31842.5</v>
      </c>
      <c r="N560" s="12">
        <f>IFERROR(salesdata[[#This Row],[S-P3]]/salesdata[[#This Row],[Q-P3]],0)</f>
        <v>5.42</v>
      </c>
      <c r="O560" s="3">
        <v>1253</v>
      </c>
      <c r="P560" s="10">
        <v>8933.89</v>
      </c>
      <c r="Q560" s="12">
        <f>IFERROR(salesdata[[#This Row],[S-P4]]/salesdata[[#This Row],[Q-P4]],0)</f>
        <v>7.13</v>
      </c>
      <c r="R560" s="3">
        <v>15614</v>
      </c>
      <c r="S560" s="10">
        <v>70818.48</v>
      </c>
      <c r="T560" s="1" t="str">
        <f>"Q"&amp;ROUNDUP(salesdata[[#This Row],[Month No.]]/3,0)</f>
        <v>Q4</v>
      </c>
      <c r="U560" s="1" t="str">
        <f>TEXT(salesdata[[#This Row],[Date]],"dddd")</f>
        <v>Friday</v>
      </c>
      <c r="V560" s="12">
        <f>IFERROR(salesdata[[#This Row],[Total Revenue]]/salesdata[[#This Row],[Total Units Sold]],0)</f>
        <v>4.5355757653387982</v>
      </c>
      <c r="W560" s="1" t="str">
        <f>INDEX({"Product1","Product2","Product3","Product4"},MATCH(MAX(salesdata[[#This Row],[S-P1]],salesdata[[#This Row],[S-P2]],salesdata[[#This Row],[S-P3]],salesdata[[#This Row],[S-P4]]),CHOOSE({1,2,3,4},salesdata[[#This Row],[S-P1]],salesdata[[#This Row],[S-P2]],salesdata[[#This Row],[S-P3]],salesdata[[#This Row],[S-P4]]),0))</f>
        <v>Product3</v>
      </c>
      <c r="X560" s="1" t="str">
        <f>IF(salesdata[[#This Row],[Total Revenue]]&gt;=70000,"High",IF(salesdata[[#This Row],[Total Revenue]]&gt;=40000,"Medium","Low"))</f>
        <v>High</v>
      </c>
      <c r="Y560" s="1" t="str">
        <f>IFERROR(IF(SUMIF(salesdata[Year],salesdata[[#This Row],[Year]],salesdata[Total Revenue])&gt;SUMIF(salesdata[Year],salesdata[[#This Row],[Year]]-1,salesdata[Total Revenue]),"Growth Year","Decline Year"),"")</f>
        <v>Growth Year</v>
      </c>
    </row>
    <row r="561" spans="1:25" x14ac:dyDescent="0.3">
      <c r="A561" s="1">
        <v>560</v>
      </c>
      <c r="B561" s="2">
        <v>40880</v>
      </c>
      <c r="C561" s="1">
        <v>2011</v>
      </c>
      <c r="D561" s="1" t="s">
        <v>25</v>
      </c>
      <c r="E561" s="1">
        <v>12</v>
      </c>
      <c r="F561" s="3">
        <v>2179</v>
      </c>
      <c r="G561" s="10">
        <v>6907.43</v>
      </c>
      <c r="H561" s="12">
        <f>IFERROR(salesdata[[#This Row],[S-P1]]/salesdata[[#This Row],[Q-P1]],0)</f>
        <v>3.17</v>
      </c>
      <c r="I561" s="3">
        <v>1109</v>
      </c>
      <c r="J561" s="10">
        <v>7031.06</v>
      </c>
      <c r="K561" s="12">
        <f>IFERROR(salesdata[[#This Row],[S-P2]]/salesdata[[#This Row],[Q-P2]],0)</f>
        <v>6.3400000000000007</v>
      </c>
      <c r="L561" s="3">
        <v>436</v>
      </c>
      <c r="M561" s="10">
        <v>2363.12</v>
      </c>
      <c r="N561" s="12">
        <f>IFERROR(salesdata[[#This Row],[S-P3]]/salesdata[[#This Row],[Q-P3]],0)</f>
        <v>5.42</v>
      </c>
      <c r="O561" s="3">
        <v>1228</v>
      </c>
      <c r="P561" s="10">
        <v>8755.64</v>
      </c>
      <c r="Q561" s="12">
        <f>IFERROR(salesdata[[#This Row],[S-P4]]/salesdata[[#This Row],[Q-P4]],0)</f>
        <v>7.13</v>
      </c>
      <c r="R561" s="3">
        <v>4952</v>
      </c>
      <c r="S561" s="10">
        <v>25057.25</v>
      </c>
      <c r="T561" s="1" t="str">
        <f>"Q"&amp;ROUNDUP(salesdata[[#This Row],[Month No.]]/3,0)</f>
        <v>Q4</v>
      </c>
      <c r="U561" s="1" t="str">
        <f>TEXT(salesdata[[#This Row],[Date]],"dddd")</f>
        <v>Saturday</v>
      </c>
      <c r="V561" s="12">
        <f>IFERROR(salesdata[[#This Row],[Total Revenue]]/salesdata[[#This Row],[Total Units Sold]],0)</f>
        <v>5.0600262520193864</v>
      </c>
      <c r="W561" s="1" t="str">
        <f>INDEX({"Product1","Product2","Product3","Product4"},MATCH(MAX(salesdata[[#This Row],[S-P1]],salesdata[[#This Row],[S-P2]],salesdata[[#This Row],[S-P3]],salesdata[[#This Row],[S-P4]]),CHOOSE({1,2,3,4},salesdata[[#This Row],[S-P1]],salesdata[[#This Row],[S-P2]],salesdata[[#This Row],[S-P3]],salesdata[[#This Row],[S-P4]]),0))</f>
        <v>Product4</v>
      </c>
      <c r="X561" s="1" t="str">
        <f>IF(salesdata[[#This Row],[Total Revenue]]&gt;=70000,"High",IF(salesdata[[#This Row],[Total Revenue]]&gt;=40000,"Medium","Low"))</f>
        <v>Low</v>
      </c>
      <c r="Y561" s="1" t="str">
        <f>IFERROR(IF(SUMIF(salesdata[Year],salesdata[[#This Row],[Year]],salesdata[Total Revenue])&gt;SUMIF(salesdata[Year],salesdata[[#This Row],[Year]]-1,salesdata[Total Revenue]),"Growth Year","Decline Year"),"")</f>
        <v>Growth Year</v>
      </c>
    </row>
    <row r="562" spans="1:25" x14ac:dyDescent="0.3">
      <c r="A562" s="1">
        <v>561</v>
      </c>
      <c r="B562" s="2">
        <v>40881</v>
      </c>
      <c r="C562" s="1">
        <v>2011</v>
      </c>
      <c r="D562" s="1" t="s">
        <v>25</v>
      </c>
      <c r="E562" s="1">
        <v>12</v>
      </c>
      <c r="F562" s="3">
        <v>1829</v>
      </c>
      <c r="G562" s="10">
        <v>5797.93</v>
      </c>
      <c r="H562" s="12">
        <f>IFERROR(salesdata[[#This Row],[S-P1]]/salesdata[[#This Row],[Q-P1]],0)</f>
        <v>3.1700000000000004</v>
      </c>
      <c r="I562" s="3">
        <v>320</v>
      </c>
      <c r="J562" s="10">
        <v>2028.8</v>
      </c>
      <c r="K562" s="12">
        <f>IFERROR(salesdata[[#This Row],[S-P2]]/salesdata[[#This Row],[Q-P2]],0)</f>
        <v>6.34</v>
      </c>
      <c r="L562" s="3">
        <v>4745</v>
      </c>
      <c r="M562" s="10">
        <v>25717.9</v>
      </c>
      <c r="N562" s="12">
        <f>IFERROR(salesdata[[#This Row],[S-P3]]/salesdata[[#This Row],[Q-P3]],0)</f>
        <v>5.42</v>
      </c>
      <c r="O562" s="3">
        <v>1654</v>
      </c>
      <c r="P562" s="10">
        <v>11793.02</v>
      </c>
      <c r="Q562" s="12">
        <f>IFERROR(salesdata[[#This Row],[S-P4]]/salesdata[[#This Row],[Q-P4]],0)</f>
        <v>7.13</v>
      </c>
      <c r="R562" s="3">
        <v>8548</v>
      </c>
      <c r="S562" s="10">
        <v>45337.65</v>
      </c>
      <c r="T562" s="1" t="str">
        <f>"Q"&amp;ROUNDUP(salesdata[[#This Row],[Month No.]]/3,0)</f>
        <v>Q4</v>
      </c>
      <c r="U562" s="1" t="str">
        <f>TEXT(salesdata[[#This Row],[Date]],"dddd")</f>
        <v>Sunday</v>
      </c>
      <c r="V562" s="12">
        <f>IFERROR(salesdata[[#This Row],[Total Revenue]]/salesdata[[#This Row],[Total Units Sold]],0)</f>
        <v>5.3038897987833415</v>
      </c>
      <c r="W562" s="1" t="str">
        <f>INDEX({"Product1","Product2","Product3","Product4"},MATCH(MAX(salesdata[[#This Row],[S-P1]],salesdata[[#This Row],[S-P2]],salesdata[[#This Row],[S-P3]],salesdata[[#This Row],[S-P4]]),CHOOSE({1,2,3,4},salesdata[[#This Row],[S-P1]],salesdata[[#This Row],[S-P2]],salesdata[[#This Row],[S-P3]],salesdata[[#This Row],[S-P4]]),0))</f>
        <v>Product3</v>
      </c>
      <c r="X562" s="1" t="str">
        <f>IF(salesdata[[#This Row],[Total Revenue]]&gt;=70000,"High",IF(salesdata[[#This Row],[Total Revenue]]&gt;=40000,"Medium","Low"))</f>
        <v>Medium</v>
      </c>
      <c r="Y562" s="1" t="str">
        <f>IFERROR(IF(SUMIF(salesdata[Year],salesdata[[#This Row],[Year]],salesdata[Total Revenue])&gt;SUMIF(salesdata[Year],salesdata[[#This Row],[Year]]-1,salesdata[Total Revenue]),"Growth Year","Decline Year"),"")</f>
        <v>Growth Year</v>
      </c>
    </row>
    <row r="563" spans="1:25" x14ac:dyDescent="0.3">
      <c r="A563" s="1">
        <v>562</v>
      </c>
      <c r="B563" s="2">
        <v>40882</v>
      </c>
      <c r="C563" s="1">
        <v>2011</v>
      </c>
      <c r="D563" s="1" t="s">
        <v>25</v>
      </c>
      <c r="E563" s="1">
        <v>12</v>
      </c>
      <c r="F563" s="3">
        <v>7840</v>
      </c>
      <c r="G563" s="10">
        <v>24852.799999999999</v>
      </c>
      <c r="H563" s="12">
        <f>IFERROR(salesdata[[#This Row],[S-P1]]/salesdata[[#This Row],[Q-P1]],0)</f>
        <v>3.17</v>
      </c>
      <c r="I563" s="3">
        <v>1224</v>
      </c>
      <c r="J563" s="10">
        <v>7760.16</v>
      </c>
      <c r="K563" s="12">
        <f>IFERROR(salesdata[[#This Row],[S-P2]]/salesdata[[#This Row],[Q-P2]],0)</f>
        <v>6.34</v>
      </c>
      <c r="L563" s="3">
        <v>1456</v>
      </c>
      <c r="M563" s="10">
        <v>7891.52</v>
      </c>
      <c r="N563" s="12">
        <f>IFERROR(salesdata[[#This Row],[S-P3]]/salesdata[[#This Row],[Q-P3]],0)</f>
        <v>5.42</v>
      </c>
      <c r="O563" s="3">
        <v>838</v>
      </c>
      <c r="P563" s="10">
        <v>5974.94</v>
      </c>
      <c r="Q563" s="12">
        <f>IFERROR(salesdata[[#This Row],[S-P4]]/salesdata[[#This Row],[Q-P4]],0)</f>
        <v>7.13</v>
      </c>
      <c r="R563" s="3">
        <v>11358</v>
      </c>
      <c r="S563" s="10">
        <v>46479.42</v>
      </c>
      <c r="T563" s="1" t="str">
        <f>"Q"&amp;ROUNDUP(salesdata[[#This Row],[Month No.]]/3,0)</f>
        <v>Q4</v>
      </c>
      <c r="U563" s="1" t="str">
        <f>TEXT(salesdata[[#This Row],[Date]],"dddd")</f>
        <v>Monday</v>
      </c>
      <c r="V563" s="12">
        <f>IFERROR(salesdata[[#This Row],[Total Revenue]]/salesdata[[#This Row],[Total Units Sold]],0)</f>
        <v>4.0922187004754358</v>
      </c>
      <c r="W563" s="1" t="str">
        <f>INDEX({"Product1","Product2","Product3","Product4"},MATCH(MAX(salesdata[[#This Row],[S-P1]],salesdata[[#This Row],[S-P2]],salesdata[[#This Row],[S-P3]],salesdata[[#This Row],[S-P4]]),CHOOSE({1,2,3,4},salesdata[[#This Row],[S-P1]],salesdata[[#This Row],[S-P2]],salesdata[[#This Row],[S-P3]],salesdata[[#This Row],[S-P4]]),0))</f>
        <v>Product1</v>
      </c>
      <c r="X563" s="1" t="str">
        <f>IF(salesdata[[#This Row],[Total Revenue]]&gt;=70000,"High",IF(salesdata[[#This Row],[Total Revenue]]&gt;=40000,"Medium","Low"))</f>
        <v>Medium</v>
      </c>
      <c r="Y563" s="1" t="str">
        <f>IFERROR(IF(SUMIF(salesdata[Year],salesdata[[#This Row],[Year]],salesdata[Total Revenue])&gt;SUMIF(salesdata[Year],salesdata[[#This Row],[Year]]-1,salesdata[Total Revenue]),"Growth Year","Decline Year"),"")</f>
        <v>Growth Year</v>
      </c>
    </row>
    <row r="564" spans="1:25" x14ac:dyDescent="0.3">
      <c r="A564" s="1">
        <v>563</v>
      </c>
      <c r="B564" s="2">
        <v>40883</v>
      </c>
      <c r="C564" s="1">
        <v>2011</v>
      </c>
      <c r="D564" s="1" t="s">
        <v>25</v>
      </c>
      <c r="E564" s="1">
        <v>12</v>
      </c>
      <c r="F564" s="3">
        <v>7416</v>
      </c>
      <c r="G564" s="10">
        <v>23508.720000000001</v>
      </c>
      <c r="H564" s="12">
        <f>IFERROR(salesdata[[#This Row],[S-P1]]/salesdata[[#This Row],[Q-P1]],0)</f>
        <v>3.1700000000000004</v>
      </c>
      <c r="I564" s="3">
        <v>2440</v>
      </c>
      <c r="J564" s="10">
        <v>15469.6</v>
      </c>
      <c r="K564" s="12">
        <f>IFERROR(salesdata[[#This Row],[S-P2]]/salesdata[[#This Row],[Q-P2]],0)</f>
        <v>6.34</v>
      </c>
      <c r="L564" s="3">
        <v>2323</v>
      </c>
      <c r="M564" s="10">
        <v>12590.66</v>
      </c>
      <c r="N564" s="12">
        <f>IFERROR(salesdata[[#This Row],[S-P3]]/salesdata[[#This Row],[Q-P3]],0)</f>
        <v>5.42</v>
      </c>
      <c r="O564" s="3">
        <v>622</v>
      </c>
      <c r="P564" s="10">
        <v>4434.8599999999997</v>
      </c>
      <c r="Q564" s="12">
        <f>IFERROR(salesdata[[#This Row],[S-P4]]/salesdata[[#This Row],[Q-P4]],0)</f>
        <v>7.13</v>
      </c>
      <c r="R564" s="3">
        <v>12801</v>
      </c>
      <c r="S564" s="10">
        <v>56003.839999999997</v>
      </c>
      <c r="T564" s="1" t="str">
        <f>"Q"&amp;ROUNDUP(salesdata[[#This Row],[Month No.]]/3,0)</f>
        <v>Q4</v>
      </c>
      <c r="U564" s="1" t="str">
        <f>TEXT(salesdata[[#This Row],[Date]],"dddd")</f>
        <v>Tuesday</v>
      </c>
      <c r="V564" s="12">
        <f>IFERROR(salesdata[[#This Row],[Total Revenue]]/salesdata[[#This Row],[Total Units Sold]],0)</f>
        <v>4.3749582063901258</v>
      </c>
      <c r="W564" s="1" t="str">
        <f>INDEX({"Product1","Product2","Product3","Product4"},MATCH(MAX(salesdata[[#This Row],[S-P1]],salesdata[[#This Row],[S-P2]],salesdata[[#This Row],[S-P3]],salesdata[[#This Row],[S-P4]]),CHOOSE({1,2,3,4},salesdata[[#This Row],[S-P1]],salesdata[[#This Row],[S-P2]],salesdata[[#This Row],[S-P3]],salesdata[[#This Row],[S-P4]]),0))</f>
        <v>Product1</v>
      </c>
      <c r="X564" s="1" t="str">
        <f>IF(salesdata[[#This Row],[Total Revenue]]&gt;=70000,"High",IF(salesdata[[#This Row],[Total Revenue]]&gt;=40000,"Medium","Low"))</f>
        <v>Medium</v>
      </c>
      <c r="Y564" s="1" t="str">
        <f>IFERROR(IF(SUMIF(salesdata[Year],salesdata[[#This Row],[Year]],salesdata[Total Revenue])&gt;SUMIF(salesdata[Year],salesdata[[#This Row],[Year]]-1,salesdata[Total Revenue]),"Growth Year","Decline Year"),"")</f>
        <v>Growth Year</v>
      </c>
    </row>
    <row r="565" spans="1:25" x14ac:dyDescent="0.3">
      <c r="A565" s="1">
        <v>564</v>
      </c>
      <c r="B565" s="2">
        <v>40884</v>
      </c>
      <c r="C565" s="1">
        <v>2011</v>
      </c>
      <c r="D565" s="1" t="s">
        <v>25</v>
      </c>
      <c r="E565" s="1">
        <v>12</v>
      </c>
      <c r="F565" s="3">
        <v>4940</v>
      </c>
      <c r="G565" s="10">
        <v>15659.8</v>
      </c>
      <c r="H565" s="12">
        <f>IFERROR(salesdata[[#This Row],[S-P1]]/salesdata[[#This Row],[Q-P1]],0)</f>
        <v>3.17</v>
      </c>
      <c r="I565" s="3">
        <v>1710</v>
      </c>
      <c r="J565" s="10">
        <v>10841.4</v>
      </c>
      <c r="K565" s="12">
        <f>IFERROR(salesdata[[#This Row],[S-P2]]/salesdata[[#This Row],[Q-P2]],0)</f>
        <v>6.34</v>
      </c>
      <c r="L565" s="3">
        <v>2477</v>
      </c>
      <c r="M565" s="10">
        <v>13425.34</v>
      </c>
      <c r="N565" s="12">
        <f>IFERROR(salesdata[[#This Row],[S-P3]]/salesdata[[#This Row],[Q-P3]],0)</f>
        <v>5.42</v>
      </c>
      <c r="O565" s="3">
        <v>1397</v>
      </c>
      <c r="P565" s="10">
        <v>9960.61</v>
      </c>
      <c r="Q565" s="12">
        <f>IFERROR(salesdata[[#This Row],[S-P4]]/salesdata[[#This Row],[Q-P4]],0)</f>
        <v>7.1300000000000008</v>
      </c>
      <c r="R565" s="3">
        <v>10524</v>
      </c>
      <c r="S565" s="10">
        <v>49887.15</v>
      </c>
      <c r="T565" s="1" t="str">
        <f>"Q"&amp;ROUNDUP(salesdata[[#This Row],[Month No.]]/3,0)</f>
        <v>Q4</v>
      </c>
      <c r="U565" s="1" t="str">
        <f>TEXT(salesdata[[#This Row],[Date]],"dddd")</f>
        <v>Wednesday</v>
      </c>
      <c r="V565" s="12">
        <f>IFERROR(salesdata[[#This Row],[Total Revenue]]/salesdata[[#This Row],[Total Units Sold]],0)</f>
        <v>4.7403221208665904</v>
      </c>
      <c r="W565" s="1" t="str">
        <f>INDEX({"Product1","Product2","Product3","Product4"},MATCH(MAX(salesdata[[#This Row],[S-P1]],salesdata[[#This Row],[S-P2]],salesdata[[#This Row],[S-P3]],salesdata[[#This Row],[S-P4]]),CHOOSE({1,2,3,4},salesdata[[#This Row],[S-P1]],salesdata[[#This Row],[S-P2]],salesdata[[#This Row],[S-P3]],salesdata[[#This Row],[S-P4]]),0))</f>
        <v>Product1</v>
      </c>
      <c r="X565" s="1" t="str">
        <f>IF(salesdata[[#This Row],[Total Revenue]]&gt;=70000,"High",IF(salesdata[[#This Row],[Total Revenue]]&gt;=40000,"Medium","Low"))</f>
        <v>Medium</v>
      </c>
      <c r="Y565" s="1" t="str">
        <f>IFERROR(IF(SUMIF(salesdata[Year],salesdata[[#This Row],[Year]],salesdata[Total Revenue])&gt;SUMIF(salesdata[Year],salesdata[[#This Row],[Year]]-1,salesdata[Total Revenue]),"Growth Year","Decline Year"),"")</f>
        <v>Growth Year</v>
      </c>
    </row>
    <row r="566" spans="1:25" x14ac:dyDescent="0.3">
      <c r="A566" s="1">
        <v>565</v>
      </c>
      <c r="B566" s="2">
        <v>40885</v>
      </c>
      <c r="C566" s="1">
        <v>2011</v>
      </c>
      <c r="D566" s="1" t="s">
        <v>25</v>
      </c>
      <c r="E566" s="1">
        <v>12</v>
      </c>
      <c r="F566" s="3">
        <v>5349</v>
      </c>
      <c r="G566" s="10">
        <v>16956.330000000002</v>
      </c>
      <c r="H566" s="12">
        <f>IFERROR(salesdata[[#This Row],[S-P1]]/salesdata[[#This Row],[Q-P1]],0)</f>
        <v>3.1700000000000004</v>
      </c>
      <c r="I566" s="3">
        <v>1475</v>
      </c>
      <c r="J566" s="10">
        <v>9351.5</v>
      </c>
      <c r="K566" s="12">
        <f>IFERROR(salesdata[[#This Row],[S-P2]]/salesdata[[#This Row],[Q-P2]],0)</f>
        <v>6.34</v>
      </c>
      <c r="L566" s="3">
        <v>4706</v>
      </c>
      <c r="M566" s="10">
        <v>25506.52</v>
      </c>
      <c r="N566" s="12">
        <f>IFERROR(salesdata[[#This Row],[S-P3]]/salesdata[[#This Row],[Q-P3]],0)</f>
        <v>5.42</v>
      </c>
      <c r="O566" s="3">
        <v>1737</v>
      </c>
      <c r="P566" s="10">
        <v>12384.81</v>
      </c>
      <c r="Q566" s="12">
        <f>IFERROR(salesdata[[#This Row],[S-P4]]/salesdata[[#This Row],[Q-P4]],0)</f>
        <v>7.13</v>
      </c>
      <c r="R566" s="3">
        <v>13267</v>
      </c>
      <c r="S566" s="10">
        <v>64199.16</v>
      </c>
      <c r="T566" s="1" t="str">
        <f>"Q"&amp;ROUNDUP(salesdata[[#This Row],[Month No.]]/3,0)</f>
        <v>Q4</v>
      </c>
      <c r="U566" s="1" t="str">
        <f>TEXT(salesdata[[#This Row],[Date]],"dddd")</f>
        <v>Thursday</v>
      </c>
      <c r="V566" s="12">
        <f>IFERROR(salesdata[[#This Row],[Total Revenue]]/salesdata[[#This Row],[Total Units Sold]],0)</f>
        <v>4.8390110801236155</v>
      </c>
      <c r="W566" s="1" t="str">
        <f>INDEX({"Product1","Product2","Product3","Product4"},MATCH(MAX(salesdata[[#This Row],[S-P1]],salesdata[[#This Row],[S-P2]],salesdata[[#This Row],[S-P3]],salesdata[[#This Row],[S-P4]]),CHOOSE({1,2,3,4},salesdata[[#This Row],[S-P1]],salesdata[[#This Row],[S-P2]],salesdata[[#This Row],[S-P3]],salesdata[[#This Row],[S-P4]]),0))</f>
        <v>Product3</v>
      </c>
      <c r="X566" s="1" t="str">
        <f>IF(salesdata[[#This Row],[Total Revenue]]&gt;=70000,"High",IF(salesdata[[#This Row],[Total Revenue]]&gt;=40000,"Medium","Low"))</f>
        <v>Medium</v>
      </c>
      <c r="Y566" s="1" t="str">
        <f>IFERROR(IF(SUMIF(salesdata[Year],salesdata[[#This Row],[Year]],salesdata[Total Revenue])&gt;SUMIF(salesdata[Year],salesdata[[#This Row],[Year]]-1,salesdata[Total Revenue]),"Growth Year","Decline Year"),"")</f>
        <v>Growth Year</v>
      </c>
    </row>
    <row r="567" spans="1:25" x14ac:dyDescent="0.3">
      <c r="A567" s="1">
        <v>566</v>
      </c>
      <c r="B567" s="2">
        <v>40886</v>
      </c>
      <c r="C567" s="1">
        <v>2011</v>
      </c>
      <c r="D567" s="1" t="s">
        <v>25</v>
      </c>
      <c r="E567" s="1">
        <v>12</v>
      </c>
      <c r="F567" s="3">
        <v>1671</v>
      </c>
      <c r="G567" s="10">
        <v>5297.07</v>
      </c>
      <c r="H567" s="12">
        <f>IFERROR(salesdata[[#This Row],[S-P1]]/salesdata[[#This Row],[Q-P1]],0)</f>
        <v>3.17</v>
      </c>
      <c r="I567" s="3">
        <v>824</v>
      </c>
      <c r="J567" s="10">
        <v>5224.16</v>
      </c>
      <c r="K567" s="12">
        <f>IFERROR(salesdata[[#This Row],[S-P2]]/salesdata[[#This Row],[Q-P2]],0)</f>
        <v>6.34</v>
      </c>
      <c r="L567" s="3">
        <v>2998</v>
      </c>
      <c r="M567" s="10">
        <v>16249.16</v>
      </c>
      <c r="N567" s="12">
        <f>IFERROR(salesdata[[#This Row],[S-P3]]/salesdata[[#This Row],[Q-P3]],0)</f>
        <v>5.42</v>
      </c>
      <c r="O567" s="3">
        <v>646</v>
      </c>
      <c r="P567" s="10">
        <v>4605.9799999999996</v>
      </c>
      <c r="Q567" s="12">
        <f>IFERROR(salesdata[[#This Row],[S-P4]]/salesdata[[#This Row],[Q-P4]],0)</f>
        <v>7.129999999999999</v>
      </c>
      <c r="R567" s="3">
        <v>6139</v>
      </c>
      <c r="S567" s="10">
        <v>31376.37</v>
      </c>
      <c r="T567" s="1" t="str">
        <f>"Q"&amp;ROUNDUP(salesdata[[#This Row],[Month No.]]/3,0)</f>
        <v>Q4</v>
      </c>
      <c r="U567" s="1" t="str">
        <f>TEXT(salesdata[[#This Row],[Date]],"dddd")</f>
        <v>Friday</v>
      </c>
      <c r="V567" s="12">
        <f>IFERROR(salesdata[[#This Row],[Total Revenue]]/salesdata[[#This Row],[Total Units Sold]],0)</f>
        <v>5.1109903893142201</v>
      </c>
      <c r="W567" s="1" t="str">
        <f>INDEX({"Product1","Product2","Product3","Product4"},MATCH(MAX(salesdata[[#This Row],[S-P1]],salesdata[[#This Row],[S-P2]],salesdata[[#This Row],[S-P3]],salesdata[[#This Row],[S-P4]]),CHOOSE({1,2,3,4},salesdata[[#This Row],[S-P1]],salesdata[[#This Row],[S-P2]],salesdata[[#This Row],[S-P3]],salesdata[[#This Row],[S-P4]]),0))</f>
        <v>Product3</v>
      </c>
      <c r="X567" s="1" t="str">
        <f>IF(salesdata[[#This Row],[Total Revenue]]&gt;=70000,"High",IF(salesdata[[#This Row],[Total Revenue]]&gt;=40000,"Medium","Low"))</f>
        <v>Low</v>
      </c>
      <c r="Y567" s="1" t="str">
        <f>IFERROR(IF(SUMIF(salesdata[Year],salesdata[[#This Row],[Year]],salesdata[Total Revenue])&gt;SUMIF(salesdata[Year],salesdata[[#This Row],[Year]]-1,salesdata[Total Revenue]),"Growth Year","Decline Year"),"")</f>
        <v>Growth Year</v>
      </c>
    </row>
    <row r="568" spans="1:25" x14ac:dyDescent="0.3">
      <c r="A568" s="1">
        <v>567</v>
      </c>
      <c r="B568" s="2">
        <v>40887</v>
      </c>
      <c r="C568" s="1">
        <v>2011</v>
      </c>
      <c r="D568" s="1" t="s">
        <v>25</v>
      </c>
      <c r="E568" s="1">
        <v>12</v>
      </c>
      <c r="F568" s="3">
        <v>4856</v>
      </c>
      <c r="G568" s="10">
        <v>15393.52</v>
      </c>
      <c r="H568" s="12">
        <f>IFERROR(salesdata[[#This Row],[S-P1]]/salesdata[[#This Row],[Q-P1]],0)</f>
        <v>3.17</v>
      </c>
      <c r="I568" s="3">
        <v>2098</v>
      </c>
      <c r="J568" s="10">
        <v>13301.32</v>
      </c>
      <c r="K568" s="12">
        <f>IFERROR(salesdata[[#This Row],[S-P2]]/salesdata[[#This Row],[Q-P2]],0)</f>
        <v>6.34</v>
      </c>
      <c r="L568" s="3">
        <v>1825</v>
      </c>
      <c r="M568" s="10">
        <v>9891.5</v>
      </c>
      <c r="N568" s="12">
        <f>IFERROR(salesdata[[#This Row],[S-P3]]/salesdata[[#This Row],[Q-P3]],0)</f>
        <v>5.42</v>
      </c>
      <c r="O568" s="3">
        <v>1777</v>
      </c>
      <c r="P568" s="10">
        <v>12670.01</v>
      </c>
      <c r="Q568" s="12">
        <f>IFERROR(salesdata[[#This Row],[S-P4]]/salesdata[[#This Row],[Q-P4]],0)</f>
        <v>7.13</v>
      </c>
      <c r="R568" s="3">
        <v>10556</v>
      </c>
      <c r="S568" s="10">
        <v>51256.35</v>
      </c>
      <c r="T568" s="1" t="str">
        <f>"Q"&amp;ROUNDUP(salesdata[[#This Row],[Month No.]]/3,0)</f>
        <v>Q4</v>
      </c>
      <c r="U568" s="1" t="str">
        <f>TEXT(salesdata[[#This Row],[Date]],"dddd")</f>
        <v>Saturday</v>
      </c>
      <c r="V568" s="12">
        <f>IFERROR(salesdata[[#This Row],[Total Revenue]]/salesdata[[#This Row],[Total Units Sold]],0)</f>
        <v>4.8556602879878739</v>
      </c>
      <c r="W568" s="1" t="str">
        <f>INDEX({"Product1","Product2","Product3","Product4"},MATCH(MAX(salesdata[[#This Row],[S-P1]],salesdata[[#This Row],[S-P2]],salesdata[[#This Row],[S-P3]],salesdata[[#This Row],[S-P4]]),CHOOSE({1,2,3,4},salesdata[[#This Row],[S-P1]],salesdata[[#This Row],[S-P2]],salesdata[[#This Row],[S-P3]],salesdata[[#This Row],[S-P4]]),0))</f>
        <v>Product1</v>
      </c>
      <c r="X568" s="1" t="str">
        <f>IF(salesdata[[#This Row],[Total Revenue]]&gt;=70000,"High",IF(salesdata[[#This Row],[Total Revenue]]&gt;=40000,"Medium","Low"))</f>
        <v>Medium</v>
      </c>
      <c r="Y568" s="1" t="str">
        <f>IFERROR(IF(SUMIF(salesdata[Year],salesdata[[#This Row],[Year]],salesdata[Total Revenue])&gt;SUMIF(salesdata[Year],salesdata[[#This Row],[Year]]-1,salesdata[Total Revenue]),"Growth Year","Decline Year"),"")</f>
        <v>Growth Year</v>
      </c>
    </row>
    <row r="569" spans="1:25" x14ac:dyDescent="0.3">
      <c r="A569" s="1">
        <v>568</v>
      </c>
      <c r="B569" s="2">
        <v>40888</v>
      </c>
      <c r="C569" s="1">
        <v>2011</v>
      </c>
      <c r="D569" s="1" t="s">
        <v>25</v>
      </c>
      <c r="E569" s="1">
        <v>12</v>
      </c>
      <c r="F569" s="3">
        <v>3745</v>
      </c>
      <c r="G569" s="10">
        <v>11871.65</v>
      </c>
      <c r="H569" s="12">
        <f>IFERROR(salesdata[[#This Row],[S-P1]]/salesdata[[#This Row],[Q-P1]],0)</f>
        <v>3.17</v>
      </c>
      <c r="I569" s="3">
        <v>3029</v>
      </c>
      <c r="J569" s="10">
        <v>19203.86</v>
      </c>
      <c r="K569" s="12">
        <f>IFERROR(salesdata[[#This Row],[S-P2]]/salesdata[[#This Row],[Q-P2]],0)</f>
        <v>6.34</v>
      </c>
      <c r="L569" s="3">
        <v>4035</v>
      </c>
      <c r="M569" s="10">
        <v>21869.7</v>
      </c>
      <c r="N569" s="12">
        <f>IFERROR(salesdata[[#This Row],[S-P3]]/salesdata[[#This Row],[Q-P3]],0)</f>
        <v>5.42</v>
      </c>
      <c r="O569" s="3">
        <v>718</v>
      </c>
      <c r="P569" s="10">
        <v>5119.34</v>
      </c>
      <c r="Q569" s="12">
        <f>IFERROR(salesdata[[#This Row],[S-P4]]/salesdata[[#This Row],[Q-P4]],0)</f>
        <v>7.13</v>
      </c>
      <c r="R569" s="3">
        <v>11527</v>
      </c>
      <c r="S569" s="10">
        <v>58064.55</v>
      </c>
      <c r="T569" s="1" t="str">
        <f>"Q"&amp;ROUNDUP(salesdata[[#This Row],[Month No.]]/3,0)</f>
        <v>Q4</v>
      </c>
      <c r="U569" s="1" t="str">
        <f>TEXT(salesdata[[#This Row],[Date]],"dddd")</f>
        <v>Sunday</v>
      </c>
      <c r="V569" s="12">
        <f>IFERROR(salesdata[[#This Row],[Total Revenue]]/salesdata[[#This Row],[Total Units Sold]],0)</f>
        <v>5.0372646829183658</v>
      </c>
      <c r="W569" s="1" t="str">
        <f>INDEX({"Product1","Product2","Product3","Product4"},MATCH(MAX(salesdata[[#This Row],[S-P1]],salesdata[[#This Row],[S-P2]],salesdata[[#This Row],[S-P3]],salesdata[[#This Row],[S-P4]]),CHOOSE({1,2,3,4},salesdata[[#This Row],[S-P1]],salesdata[[#This Row],[S-P2]],salesdata[[#This Row],[S-P3]],salesdata[[#This Row],[S-P4]]),0))</f>
        <v>Product3</v>
      </c>
      <c r="X569" s="1" t="str">
        <f>IF(salesdata[[#This Row],[Total Revenue]]&gt;=70000,"High",IF(salesdata[[#This Row],[Total Revenue]]&gt;=40000,"Medium","Low"))</f>
        <v>Medium</v>
      </c>
      <c r="Y569" s="1" t="str">
        <f>IFERROR(IF(SUMIF(salesdata[Year],salesdata[[#This Row],[Year]],salesdata[Total Revenue])&gt;SUMIF(salesdata[Year],salesdata[[#This Row],[Year]]-1,salesdata[Total Revenue]),"Growth Year","Decline Year"),"")</f>
        <v>Growth Year</v>
      </c>
    </row>
    <row r="570" spans="1:25" x14ac:dyDescent="0.3">
      <c r="A570" s="1">
        <v>569</v>
      </c>
      <c r="B570" s="2">
        <v>40889</v>
      </c>
      <c r="C570" s="1">
        <v>2011</v>
      </c>
      <c r="D570" s="1" t="s">
        <v>25</v>
      </c>
      <c r="E570" s="1">
        <v>12</v>
      </c>
      <c r="F570" s="3">
        <v>7639</v>
      </c>
      <c r="G570" s="10">
        <v>24215.63</v>
      </c>
      <c r="H570" s="12">
        <f>IFERROR(salesdata[[#This Row],[S-P1]]/salesdata[[#This Row],[Q-P1]],0)</f>
        <v>3.17</v>
      </c>
      <c r="I570" s="3">
        <v>2698</v>
      </c>
      <c r="J570" s="10">
        <v>17105.32</v>
      </c>
      <c r="K570" s="12">
        <f>IFERROR(salesdata[[#This Row],[S-P2]]/salesdata[[#This Row],[Q-P2]],0)</f>
        <v>6.34</v>
      </c>
      <c r="L570" s="3">
        <v>5939</v>
      </c>
      <c r="M570" s="10">
        <v>32189.38</v>
      </c>
      <c r="N570" s="12">
        <f>IFERROR(salesdata[[#This Row],[S-P3]]/salesdata[[#This Row],[Q-P3]],0)</f>
        <v>5.42</v>
      </c>
      <c r="O570" s="3">
        <v>1417</v>
      </c>
      <c r="P570" s="10">
        <v>10103.209999999999</v>
      </c>
      <c r="Q570" s="12">
        <f>IFERROR(salesdata[[#This Row],[S-P4]]/salesdata[[#This Row],[Q-P4]],0)</f>
        <v>7.129999999999999</v>
      </c>
      <c r="R570" s="3">
        <v>17693</v>
      </c>
      <c r="S570" s="10">
        <v>83613.539999999994</v>
      </c>
      <c r="T570" s="1" t="str">
        <f>"Q"&amp;ROUNDUP(salesdata[[#This Row],[Month No.]]/3,0)</f>
        <v>Q4</v>
      </c>
      <c r="U570" s="1" t="str">
        <f>TEXT(salesdata[[#This Row],[Date]],"dddd")</f>
        <v>Monday</v>
      </c>
      <c r="V570" s="12">
        <f>IFERROR(salesdata[[#This Row],[Total Revenue]]/salesdata[[#This Row],[Total Units Sold]],0)</f>
        <v>4.7257977731306164</v>
      </c>
      <c r="W570" s="1" t="str">
        <f>INDEX({"Product1","Product2","Product3","Product4"},MATCH(MAX(salesdata[[#This Row],[S-P1]],salesdata[[#This Row],[S-P2]],salesdata[[#This Row],[S-P3]],salesdata[[#This Row],[S-P4]]),CHOOSE({1,2,3,4},salesdata[[#This Row],[S-P1]],salesdata[[#This Row],[S-P2]],salesdata[[#This Row],[S-P3]],salesdata[[#This Row],[S-P4]]),0))</f>
        <v>Product3</v>
      </c>
      <c r="X570" s="1" t="str">
        <f>IF(salesdata[[#This Row],[Total Revenue]]&gt;=70000,"High",IF(salesdata[[#This Row],[Total Revenue]]&gt;=40000,"Medium","Low"))</f>
        <v>High</v>
      </c>
      <c r="Y570" s="1" t="str">
        <f>IFERROR(IF(SUMIF(salesdata[Year],salesdata[[#This Row],[Year]],salesdata[Total Revenue])&gt;SUMIF(salesdata[Year],salesdata[[#This Row],[Year]]-1,salesdata[Total Revenue]),"Growth Year","Decline Year"),"")</f>
        <v>Growth Year</v>
      </c>
    </row>
    <row r="571" spans="1:25" x14ac:dyDescent="0.3">
      <c r="A571" s="1">
        <v>570</v>
      </c>
      <c r="B571" s="2">
        <v>40890</v>
      </c>
      <c r="C571" s="1">
        <v>2011</v>
      </c>
      <c r="D571" s="1" t="s">
        <v>25</v>
      </c>
      <c r="E571" s="1">
        <v>12</v>
      </c>
      <c r="F571" s="3">
        <v>1330</v>
      </c>
      <c r="G571" s="10">
        <v>4216.1000000000004</v>
      </c>
      <c r="H571" s="12">
        <f>IFERROR(salesdata[[#This Row],[S-P1]]/salesdata[[#This Row],[Q-P1]],0)</f>
        <v>3.1700000000000004</v>
      </c>
      <c r="I571" s="3">
        <v>1080</v>
      </c>
      <c r="J571" s="10">
        <v>6847.2</v>
      </c>
      <c r="K571" s="12">
        <f>IFERROR(salesdata[[#This Row],[S-P2]]/salesdata[[#This Row],[Q-P2]],0)</f>
        <v>6.34</v>
      </c>
      <c r="L571" s="3">
        <v>5382</v>
      </c>
      <c r="M571" s="10">
        <v>29170.44</v>
      </c>
      <c r="N571" s="12">
        <f>IFERROR(salesdata[[#This Row],[S-P3]]/salesdata[[#This Row],[Q-P3]],0)</f>
        <v>5.42</v>
      </c>
      <c r="O571" s="3">
        <v>843</v>
      </c>
      <c r="P571" s="10">
        <v>6010.59</v>
      </c>
      <c r="Q571" s="12">
        <f>IFERROR(salesdata[[#This Row],[S-P4]]/salesdata[[#This Row],[Q-P4]],0)</f>
        <v>7.13</v>
      </c>
      <c r="R571" s="3">
        <v>8635</v>
      </c>
      <c r="S571" s="10">
        <v>46244.33</v>
      </c>
      <c r="T571" s="1" t="str">
        <f>"Q"&amp;ROUNDUP(salesdata[[#This Row],[Month No.]]/3,0)</f>
        <v>Q4</v>
      </c>
      <c r="U571" s="1" t="str">
        <f>TEXT(salesdata[[#This Row],[Date]],"dddd")</f>
        <v>Tuesday</v>
      </c>
      <c r="V571" s="12">
        <f>IFERROR(salesdata[[#This Row],[Total Revenue]]/salesdata[[#This Row],[Total Units Sold]],0)</f>
        <v>5.3554522292993632</v>
      </c>
      <c r="W571" s="1" t="str">
        <f>INDEX({"Product1","Product2","Product3","Product4"},MATCH(MAX(salesdata[[#This Row],[S-P1]],salesdata[[#This Row],[S-P2]],salesdata[[#This Row],[S-P3]],salesdata[[#This Row],[S-P4]]),CHOOSE({1,2,3,4},salesdata[[#This Row],[S-P1]],salesdata[[#This Row],[S-P2]],salesdata[[#This Row],[S-P3]],salesdata[[#This Row],[S-P4]]),0))</f>
        <v>Product3</v>
      </c>
      <c r="X571" s="1" t="str">
        <f>IF(salesdata[[#This Row],[Total Revenue]]&gt;=70000,"High",IF(salesdata[[#This Row],[Total Revenue]]&gt;=40000,"Medium","Low"))</f>
        <v>Medium</v>
      </c>
      <c r="Y571" s="1" t="str">
        <f>IFERROR(IF(SUMIF(salesdata[Year],salesdata[[#This Row],[Year]],salesdata[Total Revenue])&gt;SUMIF(salesdata[Year],salesdata[[#This Row],[Year]]-1,salesdata[Total Revenue]),"Growth Year","Decline Year"),"")</f>
        <v>Growth Year</v>
      </c>
    </row>
    <row r="572" spans="1:25" x14ac:dyDescent="0.3">
      <c r="A572" s="1">
        <v>571</v>
      </c>
      <c r="B572" s="2">
        <v>40891</v>
      </c>
      <c r="C572" s="1">
        <v>2011</v>
      </c>
      <c r="D572" s="1" t="s">
        <v>25</v>
      </c>
      <c r="E572" s="1">
        <v>12</v>
      </c>
      <c r="F572" s="3">
        <v>3301</v>
      </c>
      <c r="G572" s="10">
        <v>10464.17</v>
      </c>
      <c r="H572" s="12">
        <f>IFERROR(salesdata[[#This Row],[S-P1]]/salesdata[[#This Row],[Q-P1]],0)</f>
        <v>3.17</v>
      </c>
      <c r="I572" s="3">
        <v>2631</v>
      </c>
      <c r="J572" s="10">
        <v>16680.54</v>
      </c>
      <c r="K572" s="12">
        <f>IFERROR(salesdata[[#This Row],[S-P2]]/salesdata[[#This Row],[Q-P2]],0)</f>
        <v>6.3400000000000007</v>
      </c>
      <c r="L572" s="3">
        <v>3956</v>
      </c>
      <c r="M572" s="10">
        <v>21441.52</v>
      </c>
      <c r="N572" s="12">
        <f>IFERROR(salesdata[[#This Row],[S-P3]]/salesdata[[#This Row],[Q-P3]],0)</f>
        <v>5.42</v>
      </c>
      <c r="O572" s="3">
        <v>1091</v>
      </c>
      <c r="P572" s="10">
        <v>7778.83</v>
      </c>
      <c r="Q572" s="12">
        <f>IFERROR(salesdata[[#This Row],[S-P4]]/salesdata[[#This Row],[Q-P4]],0)</f>
        <v>7.13</v>
      </c>
      <c r="R572" s="3">
        <v>10979</v>
      </c>
      <c r="S572" s="10">
        <v>56365.06</v>
      </c>
      <c r="T572" s="1" t="str">
        <f>"Q"&amp;ROUNDUP(salesdata[[#This Row],[Month No.]]/3,0)</f>
        <v>Q4</v>
      </c>
      <c r="U572" s="1" t="str">
        <f>TEXT(salesdata[[#This Row],[Date]],"dddd")</f>
        <v>Wednesday</v>
      </c>
      <c r="V572" s="12">
        <f>IFERROR(salesdata[[#This Row],[Total Revenue]]/salesdata[[#This Row],[Total Units Sold]],0)</f>
        <v>5.133897440568358</v>
      </c>
      <c r="W572" s="1" t="str">
        <f>INDEX({"Product1","Product2","Product3","Product4"},MATCH(MAX(salesdata[[#This Row],[S-P1]],salesdata[[#This Row],[S-P2]],salesdata[[#This Row],[S-P3]],salesdata[[#This Row],[S-P4]]),CHOOSE({1,2,3,4},salesdata[[#This Row],[S-P1]],salesdata[[#This Row],[S-P2]],salesdata[[#This Row],[S-P3]],salesdata[[#This Row],[S-P4]]),0))</f>
        <v>Product3</v>
      </c>
      <c r="X572" s="1" t="str">
        <f>IF(salesdata[[#This Row],[Total Revenue]]&gt;=70000,"High",IF(salesdata[[#This Row],[Total Revenue]]&gt;=40000,"Medium","Low"))</f>
        <v>Medium</v>
      </c>
      <c r="Y572" s="1" t="str">
        <f>IFERROR(IF(SUMIF(salesdata[Year],salesdata[[#This Row],[Year]],salesdata[Total Revenue])&gt;SUMIF(salesdata[Year],salesdata[[#This Row],[Year]]-1,salesdata[Total Revenue]),"Growth Year","Decline Year"),"")</f>
        <v>Growth Year</v>
      </c>
    </row>
    <row r="573" spans="1:25" x14ac:dyDescent="0.3">
      <c r="A573" s="1">
        <v>572</v>
      </c>
      <c r="B573" s="2">
        <v>40892</v>
      </c>
      <c r="C573" s="1">
        <v>2011</v>
      </c>
      <c r="D573" s="1" t="s">
        <v>25</v>
      </c>
      <c r="E573" s="1">
        <v>12</v>
      </c>
      <c r="F573" s="3">
        <v>7302</v>
      </c>
      <c r="G573" s="10">
        <v>23147.34</v>
      </c>
      <c r="H573" s="12">
        <f>IFERROR(salesdata[[#This Row],[S-P1]]/salesdata[[#This Row],[Q-P1]],0)</f>
        <v>3.17</v>
      </c>
      <c r="I573" s="3">
        <v>2015</v>
      </c>
      <c r="J573" s="10">
        <v>12775.1</v>
      </c>
      <c r="K573" s="12">
        <f>IFERROR(salesdata[[#This Row],[S-P2]]/salesdata[[#This Row],[Q-P2]],0)</f>
        <v>6.34</v>
      </c>
      <c r="L573" s="3">
        <v>3257</v>
      </c>
      <c r="M573" s="10">
        <v>17652.939999999999</v>
      </c>
      <c r="N573" s="12">
        <f>IFERROR(salesdata[[#This Row],[S-P3]]/salesdata[[#This Row],[Q-P3]],0)</f>
        <v>5.42</v>
      </c>
      <c r="O573" s="3">
        <v>565</v>
      </c>
      <c r="P573" s="10">
        <v>4028.45</v>
      </c>
      <c r="Q573" s="12">
        <f>IFERROR(salesdata[[#This Row],[S-P4]]/salesdata[[#This Row],[Q-P4]],0)</f>
        <v>7.13</v>
      </c>
      <c r="R573" s="3">
        <v>13139</v>
      </c>
      <c r="S573" s="10">
        <v>57603.83</v>
      </c>
      <c r="T573" s="1" t="str">
        <f>"Q"&amp;ROUNDUP(salesdata[[#This Row],[Month No.]]/3,0)</f>
        <v>Q4</v>
      </c>
      <c r="U573" s="1" t="str">
        <f>TEXT(salesdata[[#This Row],[Date]],"dddd")</f>
        <v>Thursday</v>
      </c>
      <c r="V573" s="12">
        <f>IFERROR(salesdata[[#This Row],[Total Revenue]]/salesdata[[#This Row],[Total Units Sold]],0)</f>
        <v>4.3841867722048864</v>
      </c>
      <c r="W573" s="1" t="str">
        <f>INDEX({"Product1","Product2","Product3","Product4"},MATCH(MAX(salesdata[[#This Row],[S-P1]],salesdata[[#This Row],[S-P2]],salesdata[[#This Row],[S-P3]],salesdata[[#This Row],[S-P4]]),CHOOSE({1,2,3,4},salesdata[[#This Row],[S-P1]],salesdata[[#This Row],[S-P2]],salesdata[[#This Row],[S-P3]],salesdata[[#This Row],[S-P4]]),0))</f>
        <v>Product1</v>
      </c>
      <c r="X573" s="1" t="str">
        <f>IF(salesdata[[#This Row],[Total Revenue]]&gt;=70000,"High",IF(salesdata[[#This Row],[Total Revenue]]&gt;=40000,"Medium","Low"))</f>
        <v>Medium</v>
      </c>
      <c r="Y573" s="1" t="str">
        <f>IFERROR(IF(SUMIF(salesdata[Year],salesdata[[#This Row],[Year]],salesdata[Total Revenue])&gt;SUMIF(salesdata[Year],salesdata[[#This Row],[Year]]-1,salesdata[Total Revenue]),"Growth Year","Decline Year"),"")</f>
        <v>Growth Year</v>
      </c>
    </row>
    <row r="574" spans="1:25" x14ac:dyDescent="0.3">
      <c r="A574" s="1">
        <v>573</v>
      </c>
      <c r="B574" s="2">
        <v>40893</v>
      </c>
      <c r="C574" s="1">
        <v>2011</v>
      </c>
      <c r="D574" s="1" t="s">
        <v>25</v>
      </c>
      <c r="E574" s="1">
        <v>12</v>
      </c>
      <c r="F574" s="3">
        <v>4047</v>
      </c>
      <c r="G574" s="10">
        <v>12828.99</v>
      </c>
      <c r="H574" s="12">
        <f>IFERROR(salesdata[[#This Row],[S-P1]]/salesdata[[#This Row],[Q-P1]],0)</f>
        <v>3.17</v>
      </c>
      <c r="I574" s="3">
        <v>3523</v>
      </c>
      <c r="J574" s="10">
        <v>22335.82</v>
      </c>
      <c r="K574" s="12">
        <f>IFERROR(salesdata[[#This Row],[S-P2]]/salesdata[[#This Row],[Q-P2]],0)</f>
        <v>6.34</v>
      </c>
      <c r="L574" s="3">
        <v>4391</v>
      </c>
      <c r="M574" s="10">
        <v>23799.22</v>
      </c>
      <c r="N574" s="12">
        <f>IFERROR(salesdata[[#This Row],[S-P3]]/salesdata[[#This Row],[Q-P3]],0)</f>
        <v>5.42</v>
      </c>
      <c r="O574" s="3">
        <v>1556</v>
      </c>
      <c r="P574" s="10">
        <v>11094.28</v>
      </c>
      <c r="Q574" s="12">
        <f>IFERROR(salesdata[[#This Row],[S-P4]]/salesdata[[#This Row],[Q-P4]],0)</f>
        <v>7.1300000000000008</v>
      </c>
      <c r="R574" s="3">
        <v>13517</v>
      </c>
      <c r="S574" s="10">
        <v>70058.31</v>
      </c>
      <c r="T574" s="1" t="str">
        <f>"Q"&amp;ROUNDUP(salesdata[[#This Row],[Month No.]]/3,0)</f>
        <v>Q4</v>
      </c>
      <c r="U574" s="1" t="str">
        <f>TEXT(salesdata[[#This Row],[Date]],"dddd")</f>
        <v>Friday</v>
      </c>
      <c r="V574" s="12">
        <f>IFERROR(salesdata[[#This Row],[Total Revenue]]/salesdata[[#This Row],[Total Units Sold]],0)</f>
        <v>5.1829777317452095</v>
      </c>
      <c r="W574" s="1" t="str">
        <f>INDEX({"Product1","Product2","Product3","Product4"},MATCH(MAX(salesdata[[#This Row],[S-P1]],salesdata[[#This Row],[S-P2]],salesdata[[#This Row],[S-P3]],salesdata[[#This Row],[S-P4]]),CHOOSE({1,2,3,4},salesdata[[#This Row],[S-P1]],salesdata[[#This Row],[S-P2]],salesdata[[#This Row],[S-P3]],salesdata[[#This Row],[S-P4]]),0))</f>
        <v>Product3</v>
      </c>
      <c r="X574" s="1" t="str">
        <f>IF(salesdata[[#This Row],[Total Revenue]]&gt;=70000,"High",IF(salesdata[[#This Row],[Total Revenue]]&gt;=40000,"Medium","Low"))</f>
        <v>High</v>
      </c>
      <c r="Y574" s="1" t="str">
        <f>IFERROR(IF(SUMIF(salesdata[Year],salesdata[[#This Row],[Year]],salesdata[Total Revenue])&gt;SUMIF(salesdata[Year],salesdata[[#This Row],[Year]]-1,salesdata[Total Revenue]),"Growth Year","Decline Year"),"")</f>
        <v>Growth Year</v>
      </c>
    </row>
    <row r="575" spans="1:25" x14ac:dyDescent="0.3">
      <c r="A575" s="1">
        <v>574</v>
      </c>
      <c r="B575" s="2">
        <v>40894</v>
      </c>
      <c r="C575" s="1">
        <v>2011</v>
      </c>
      <c r="D575" s="1" t="s">
        <v>25</v>
      </c>
      <c r="E575" s="1">
        <v>12</v>
      </c>
      <c r="F575" s="3">
        <v>3427</v>
      </c>
      <c r="G575" s="10">
        <v>10863.59</v>
      </c>
      <c r="H575" s="12">
        <f>IFERROR(salesdata[[#This Row],[S-P1]]/salesdata[[#This Row],[Q-P1]],0)</f>
        <v>3.17</v>
      </c>
      <c r="I575" s="3">
        <v>1016</v>
      </c>
      <c r="J575" s="10">
        <v>6441.44</v>
      </c>
      <c r="K575" s="12">
        <f>IFERROR(salesdata[[#This Row],[S-P2]]/salesdata[[#This Row],[Q-P2]],0)</f>
        <v>6.34</v>
      </c>
      <c r="L575" s="3">
        <v>4341</v>
      </c>
      <c r="M575" s="10">
        <v>23528.22</v>
      </c>
      <c r="N575" s="12">
        <f>IFERROR(salesdata[[#This Row],[S-P3]]/salesdata[[#This Row],[Q-P3]],0)</f>
        <v>5.42</v>
      </c>
      <c r="O575" s="3">
        <v>1488</v>
      </c>
      <c r="P575" s="10">
        <v>10609.44</v>
      </c>
      <c r="Q575" s="12">
        <f>IFERROR(salesdata[[#This Row],[S-P4]]/salesdata[[#This Row],[Q-P4]],0)</f>
        <v>7.1300000000000008</v>
      </c>
      <c r="R575" s="3">
        <v>10272</v>
      </c>
      <c r="S575" s="10">
        <v>51442.69</v>
      </c>
      <c r="T575" s="1" t="str">
        <f>"Q"&amp;ROUNDUP(salesdata[[#This Row],[Month No.]]/3,0)</f>
        <v>Q4</v>
      </c>
      <c r="U575" s="1" t="str">
        <f>TEXT(salesdata[[#This Row],[Date]],"dddd")</f>
        <v>Saturday</v>
      </c>
      <c r="V575" s="12">
        <f>IFERROR(salesdata[[#This Row],[Total Revenue]]/salesdata[[#This Row],[Total Units Sold]],0)</f>
        <v>5.0080500389408105</v>
      </c>
      <c r="W575" s="1" t="str">
        <f>INDEX({"Product1","Product2","Product3","Product4"},MATCH(MAX(salesdata[[#This Row],[S-P1]],salesdata[[#This Row],[S-P2]],salesdata[[#This Row],[S-P3]],salesdata[[#This Row],[S-P4]]),CHOOSE({1,2,3,4},salesdata[[#This Row],[S-P1]],salesdata[[#This Row],[S-P2]],salesdata[[#This Row],[S-P3]],salesdata[[#This Row],[S-P4]]),0))</f>
        <v>Product3</v>
      </c>
      <c r="X575" s="1" t="str">
        <f>IF(salesdata[[#This Row],[Total Revenue]]&gt;=70000,"High",IF(salesdata[[#This Row],[Total Revenue]]&gt;=40000,"Medium","Low"))</f>
        <v>Medium</v>
      </c>
      <c r="Y575" s="1" t="str">
        <f>IFERROR(IF(SUMIF(salesdata[Year],salesdata[[#This Row],[Year]],salesdata[Total Revenue])&gt;SUMIF(salesdata[Year],salesdata[[#This Row],[Year]]-1,salesdata[Total Revenue]),"Growth Year","Decline Year"),"")</f>
        <v>Growth Year</v>
      </c>
    </row>
    <row r="576" spans="1:25" x14ac:dyDescent="0.3">
      <c r="A576" s="1">
        <v>575</v>
      </c>
      <c r="B576" s="2">
        <v>40895</v>
      </c>
      <c r="C576" s="1">
        <v>2011</v>
      </c>
      <c r="D576" s="1" t="s">
        <v>25</v>
      </c>
      <c r="E576" s="1">
        <v>12</v>
      </c>
      <c r="F576" s="3">
        <v>6587</v>
      </c>
      <c r="G576" s="10">
        <v>20880.79</v>
      </c>
      <c r="H576" s="12">
        <f>IFERROR(salesdata[[#This Row],[S-P1]]/salesdata[[#This Row],[Q-P1]],0)</f>
        <v>3.17</v>
      </c>
      <c r="I576" s="3">
        <v>2516</v>
      </c>
      <c r="J576" s="10">
        <v>15951.44</v>
      </c>
      <c r="K576" s="12">
        <f>IFERROR(salesdata[[#This Row],[S-P2]]/salesdata[[#This Row],[Q-P2]],0)</f>
        <v>6.34</v>
      </c>
      <c r="L576" s="3">
        <v>5399</v>
      </c>
      <c r="M576" s="10">
        <v>29262.58</v>
      </c>
      <c r="N576" s="12">
        <f>IFERROR(salesdata[[#This Row],[S-P3]]/salesdata[[#This Row],[Q-P3]],0)</f>
        <v>5.42</v>
      </c>
      <c r="O576" s="3">
        <v>1002</v>
      </c>
      <c r="P576" s="10">
        <v>7144.26</v>
      </c>
      <c r="Q576" s="12">
        <f>IFERROR(salesdata[[#This Row],[S-P4]]/salesdata[[#This Row],[Q-P4]],0)</f>
        <v>7.13</v>
      </c>
      <c r="R576" s="3">
        <v>15504</v>
      </c>
      <c r="S576" s="10">
        <v>73239.070000000007</v>
      </c>
      <c r="T576" s="1" t="str">
        <f>"Q"&amp;ROUNDUP(salesdata[[#This Row],[Month No.]]/3,0)</f>
        <v>Q4</v>
      </c>
      <c r="U576" s="1" t="str">
        <f>TEXT(salesdata[[#This Row],[Date]],"dddd")</f>
        <v>Sunday</v>
      </c>
      <c r="V576" s="12">
        <f>IFERROR(salesdata[[#This Row],[Total Revenue]]/salesdata[[#This Row],[Total Units Sold]],0)</f>
        <v>4.7238822239422085</v>
      </c>
      <c r="W576" s="1" t="str">
        <f>INDEX({"Product1","Product2","Product3","Product4"},MATCH(MAX(salesdata[[#This Row],[S-P1]],salesdata[[#This Row],[S-P2]],salesdata[[#This Row],[S-P3]],salesdata[[#This Row],[S-P4]]),CHOOSE({1,2,3,4},salesdata[[#This Row],[S-P1]],salesdata[[#This Row],[S-P2]],salesdata[[#This Row],[S-P3]],salesdata[[#This Row],[S-P4]]),0))</f>
        <v>Product3</v>
      </c>
      <c r="X576" s="1" t="str">
        <f>IF(salesdata[[#This Row],[Total Revenue]]&gt;=70000,"High",IF(salesdata[[#This Row],[Total Revenue]]&gt;=40000,"Medium","Low"))</f>
        <v>High</v>
      </c>
      <c r="Y576" s="1" t="str">
        <f>IFERROR(IF(SUMIF(salesdata[Year],salesdata[[#This Row],[Year]],salesdata[Total Revenue])&gt;SUMIF(salesdata[Year],salesdata[[#This Row],[Year]]-1,salesdata[Total Revenue]),"Growth Year","Decline Year"),"")</f>
        <v>Growth Year</v>
      </c>
    </row>
    <row r="577" spans="1:25" x14ac:dyDescent="0.3">
      <c r="A577" s="1">
        <v>576</v>
      </c>
      <c r="B577" s="2">
        <v>40896</v>
      </c>
      <c r="C577" s="1">
        <v>2011</v>
      </c>
      <c r="D577" s="1" t="s">
        <v>25</v>
      </c>
      <c r="E577" s="1">
        <v>12</v>
      </c>
      <c r="F577" s="3">
        <v>4594</v>
      </c>
      <c r="G577" s="10">
        <v>14562.98</v>
      </c>
      <c r="H577" s="12">
        <f>IFERROR(salesdata[[#This Row],[S-P1]]/salesdata[[#This Row],[Q-P1]],0)</f>
        <v>3.17</v>
      </c>
      <c r="I577" s="3">
        <v>480</v>
      </c>
      <c r="J577" s="10">
        <v>3043.2</v>
      </c>
      <c r="K577" s="12">
        <f>IFERROR(salesdata[[#This Row],[S-P2]]/salesdata[[#This Row],[Q-P2]],0)</f>
        <v>6.34</v>
      </c>
      <c r="L577" s="3">
        <v>4663</v>
      </c>
      <c r="M577" s="10">
        <v>25273.46</v>
      </c>
      <c r="N577" s="12">
        <f>IFERROR(salesdata[[#This Row],[S-P3]]/salesdata[[#This Row],[Q-P3]],0)</f>
        <v>5.42</v>
      </c>
      <c r="O577" s="3">
        <v>387</v>
      </c>
      <c r="P577" s="10">
        <v>2759.31</v>
      </c>
      <c r="Q577" s="12">
        <f>IFERROR(salesdata[[#This Row],[S-P4]]/salesdata[[#This Row],[Q-P4]],0)</f>
        <v>7.13</v>
      </c>
      <c r="R577" s="3">
        <v>10124</v>
      </c>
      <c r="S577" s="10">
        <v>45638.95</v>
      </c>
      <c r="T577" s="1" t="str">
        <f>"Q"&amp;ROUNDUP(salesdata[[#This Row],[Month No.]]/3,0)</f>
        <v>Q4</v>
      </c>
      <c r="U577" s="1" t="str">
        <f>TEXT(salesdata[[#This Row],[Date]],"dddd")</f>
        <v>Monday</v>
      </c>
      <c r="V577" s="12">
        <f>IFERROR(salesdata[[#This Row],[Total Revenue]]/salesdata[[#This Row],[Total Units Sold]],0)</f>
        <v>4.5079958514421179</v>
      </c>
      <c r="W577" s="1" t="str">
        <f>INDEX({"Product1","Product2","Product3","Product4"},MATCH(MAX(salesdata[[#This Row],[S-P1]],salesdata[[#This Row],[S-P2]],salesdata[[#This Row],[S-P3]],salesdata[[#This Row],[S-P4]]),CHOOSE({1,2,3,4},salesdata[[#This Row],[S-P1]],salesdata[[#This Row],[S-P2]],salesdata[[#This Row],[S-P3]],salesdata[[#This Row],[S-P4]]),0))</f>
        <v>Product3</v>
      </c>
      <c r="X577" s="1" t="str">
        <f>IF(salesdata[[#This Row],[Total Revenue]]&gt;=70000,"High",IF(salesdata[[#This Row],[Total Revenue]]&gt;=40000,"Medium","Low"))</f>
        <v>Medium</v>
      </c>
      <c r="Y577" s="1" t="str">
        <f>IFERROR(IF(SUMIF(salesdata[Year],salesdata[[#This Row],[Year]],salesdata[Total Revenue])&gt;SUMIF(salesdata[Year],salesdata[[#This Row],[Year]]-1,salesdata[Total Revenue]),"Growth Year","Decline Year"),"")</f>
        <v>Growth Year</v>
      </c>
    </row>
    <row r="578" spans="1:25" x14ac:dyDescent="0.3">
      <c r="A578" s="1">
        <v>577</v>
      </c>
      <c r="B578" s="2">
        <v>40897</v>
      </c>
      <c r="C578" s="1">
        <v>2011</v>
      </c>
      <c r="D578" s="1" t="s">
        <v>25</v>
      </c>
      <c r="E578" s="1">
        <v>12</v>
      </c>
      <c r="F578" s="3">
        <v>1122</v>
      </c>
      <c r="G578" s="10">
        <v>3556.74</v>
      </c>
      <c r="H578" s="12">
        <f>IFERROR(salesdata[[#This Row],[S-P1]]/salesdata[[#This Row],[Q-P1]],0)</f>
        <v>3.17</v>
      </c>
      <c r="I578" s="3">
        <v>683</v>
      </c>
      <c r="J578" s="10">
        <v>4330.22</v>
      </c>
      <c r="K578" s="12">
        <f>IFERROR(salesdata[[#This Row],[S-P2]]/salesdata[[#This Row],[Q-P2]],0)</f>
        <v>6.3400000000000007</v>
      </c>
      <c r="L578" s="3">
        <v>5996</v>
      </c>
      <c r="M578" s="10">
        <v>32498.32</v>
      </c>
      <c r="N578" s="12">
        <f>IFERROR(salesdata[[#This Row],[S-P3]]/salesdata[[#This Row],[Q-P3]],0)</f>
        <v>5.42</v>
      </c>
      <c r="O578" s="3">
        <v>1229</v>
      </c>
      <c r="P578" s="10">
        <v>8762.77</v>
      </c>
      <c r="Q578" s="12">
        <f>IFERROR(salesdata[[#This Row],[S-P4]]/salesdata[[#This Row],[Q-P4]],0)</f>
        <v>7.1300000000000008</v>
      </c>
      <c r="R578" s="3">
        <v>9030</v>
      </c>
      <c r="S578" s="10">
        <v>49148.05</v>
      </c>
      <c r="T578" s="1" t="str">
        <f>"Q"&amp;ROUNDUP(salesdata[[#This Row],[Month No.]]/3,0)</f>
        <v>Q4</v>
      </c>
      <c r="U578" s="1" t="str">
        <f>TEXT(salesdata[[#This Row],[Date]],"dddd")</f>
        <v>Tuesday</v>
      </c>
      <c r="V578" s="12">
        <f>IFERROR(salesdata[[#This Row],[Total Revenue]]/salesdata[[#This Row],[Total Units Sold]],0)</f>
        <v>5.4427519379844966</v>
      </c>
      <c r="W578" s="1" t="str">
        <f>INDEX({"Product1","Product2","Product3","Product4"},MATCH(MAX(salesdata[[#This Row],[S-P1]],salesdata[[#This Row],[S-P2]],salesdata[[#This Row],[S-P3]],salesdata[[#This Row],[S-P4]]),CHOOSE({1,2,3,4},salesdata[[#This Row],[S-P1]],salesdata[[#This Row],[S-P2]],salesdata[[#This Row],[S-P3]],salesdata[[#This Row],[S-P4]]),0))</f>
        <v>Product3</v>
      </c>
      <c r="X578" s="1" t="str">
        <f>IF(salesdata[[#This Row],[Total Revenue]]&gt;=70000,"High",IF(salesdata[[#This Row],[Total Revenue]]&gt;=40000,"Medium","Low"))</f>
        <v>Medium</v>
      </c>
      <c r="Y578" s="1" t="str">
        <f>IFERROR(IF(SUMIF(salesdata[Year],salesdata[[#This Row],[Year]],salesdata[Total Revenue])&gt;SUMIF(salesdata[Year],salesdata[[#This Row],[Year]]-1,salesdata[Total Revenue]),"Growth Year","Decline Year"),"")</f>
        <v>Growth Year</v>
      </c>
    </row>
    <row r="579" spans="1:25" x14ac:dyDescent="0.3">
      <c r="A579" s="1">
        <v>578</v>
      </c>
      <c r="B579" s="2">
        <v>40898</v>
      </c>
      <c r="C579" s="1">
        <v>2011</v>
      </c>
      <c r="D579" s="1" t="s">
        <v>25</v>
      </c>
      <c r="E579" s="1">
        <v>12</v>
      </c>
      <c r="F579" s="3">
        <v>2199</v>
      </c>
      <c r="G579" s="10">
        <v>6970.83</v>
      </c>
      <c r="H579" s="12">
        <f>IFERROR(salesdata[[#This Row],[S-P1]]/salesdata[[#This Row],[Q-P1]],0)</f>
        <v>3.17</v>
      </c>
      <c r="I579" s="3">
        <v>1067</v>
      </c>
      <c r="J579" s="10">
        <v>6764.78</v>
      </c>
      <c r="K579" s="12">
        <f>IFERROR(salesdata[[#This Row],[S-P2]]/salesdata[[#This Row],[Q-P2]],0)</f>
        <v>6.34</v>
      </c>
      <c r="L579" s="3">
        <v>3832</v>
      </c>
      <c r="M579" s="10">
        <v>20769.439999999999</v>
      </c>
      <c r="N579" s="12">
        <f>IFERROR(salesdata[[#This Row],[S-P3]]/salesdata[[#This Row],[Q-P3]],0)</f>
        <v>5.42</v>
      </c>
      <c r="O579" s="3">
        <v>1846</v>
      </c>
      <c r="P579" s="10">
        <v>13161.98</v>
      </c>
      <c r="Q579" s="12">
        <f>IFERROR(salesdata[[#This Row],[S-P4]]/salesdata[[#This Row],[Q-P4]],0)</f>
        <v>7.13</v>
      </c>
      <c r="R579" s="3">
        <v>8944</v>
      </c>
      <c r="S579" s="10">
        <v>47667.03</v>
      </c>
      <c r="T579" s="1" t="str">
        <f>"Q"&amp;ROUNDUP(salesdata[[#This Row],[Month No.]]/3,0)</f>
        <v>Q4</v>
      </c>
      <c r="U579" s="1" t="str">
        <f>TEXT(salesdata[[#This Row],[Date]],"dddd")</f>
        <v>Wednesday</v>
      </c>
      <c r="V579" s="12">
        <f>IFERROR(salesdata[[#This Row],[Total Revenue]]/salesdata[[#This Row],[Total Units Sold]],0)</f>
        <v>5.3294979874776383</v>
      </c>
      <c r="W579" s="1" t="str">
        <f>INDEX({"Product1","Product2","Product3","Product4"},MATCH(MAX(salesdata[[#This Row],[S-P1]],salesdata[[#This Row],[S-P2]],salesdata[[#This Row],[S-P3]],salesdata[[#This Row],[S-P4]]),CHOOSE({1,2,3,4},salesdata[[#This Row],[S-P1]],salesdata[[#This Row],[S-P2]],salesdata[[#This Row],[S-P3]],salesdata[[#This Row],[S-P4]]),0))</f>
        <v>Product3</v>
      </c>
      <c r="X579" s="1" t="str">
        <f>IF(salesdata[[#This Row],[Total Revenue]]&gt;=70000,"High",IF(salesdata[[#This Row],[Total Revenue]]&gt;=40000,"Medium","Low"))</f>
        <v>Medium</v>
      </c>
      <c r="Y579" s="1" t="str">
        <f>IFERROR(IF(SUMIF(salesdata[Year],salesdata[[#This Row],[Year]],salesdata[Total Revenue])&gt;SUMIF(salesdata[Year],salesdata[[#This Row],[Year]]-1,salesdata[Total Revenue]),"Growth Year","Decline Year"),"")</f>
        <v>Growth Year</v>
      </c>
    </row>
    <row r="580" spans="1:25" x14ac:dyDescent="0.3">
      <c r="A580" s="1">
        <v>579</v>
      </c>
      <c r="B580" s="2">
        <v>40899</v>
      </c>
      <c r="C580" s="1">
        <v>2011</v>
      </c>
      <c r="D580" s="1" t="s">
        <v>25</v>
      </c>
      <c r="E580" s="1">
        <v>12</v>
      </c>
      <c r="F580" s="3">
        <v>1602</v>
      </c>
      <c r="G580" s="10">
        <v>5078.34</v>
      </c>
      <c r="H580" s="12">
        <f>IFERROR(salesdata[[#This Row],[S-P1]]/salesdata[[#This Row],[Q-P1]],0)</f>
        <v>3.17</v>
      </c>
      <c r="I580" s="3">
        <v>3549</v>
      </c>
      <c r="J580" s="10">
        <v>22500.66</v>
      </c>
      <c r="K580" s="12">
        <f>IFERROR(salesdata[[#This Row],[S-P2]]/salesdata[[#This Row],[Q-P2]],0)</f>
        <v>6.34</v>
      </c>
      <c r="L580" s="3">
        <v>2513</v>
      </c>
      <c r="M580" s="10">
        <v>13620.46</v>
      </c>
      <c r="N580" s="12">
        <f>IFERROR(salesdata[[#This Row],[S-P3]]/salesdata[[#This Row],[Q-P3]],0)</f>
        <v>5.42</v>
      </c>
      <c r="O580" s="3">
        <v>1963</v>
      </c>
      <c r="P580" s="10">
        <v>13996.19</v>
      </c>
      <c r="Q580" s="12">
        <f>IFERROR(salesdata[[#This Row],[S-P4]]/salesdata[[#This Row],[Q-P4]],0)</f>
        <v>7.13</v>
      </c>
      <c r="R580" s="3">
        <v>9627</v>
      </c>
      <c r="S580" s="10">
        <v>55195.65</v>
      </c>
      <c r="T580" s="1" t="str">
        <f>"Q"&amp;ROUNDUP(salesdata[[#This Row],[Month No.]]/3,0)</f>
        <v>Q4</v>
      </c>
      <c r="U580" s="1" t="str">
        <f>TEXT(salesdata[[#This Row],[Date]],"dddd")</f>
        <v>Thursday</v>
      </c>
      <c r="V580" s="12">
        <f>IFERROR(salesdata[[#This Row],[Total Revenue]]/salesdata[[#This Row],[Total Units Sold]],0)</f>
        <v>5.7334216266749767</v>
      </c>
      <c r="W580" s="1" t="str">
        <f>INDEX({"Product1","Product2","Product3","Product4"},MATCH(MAX(salesdata[[#This Row],[S-P1]],salesdata[[#This Row],[S-P2]],salesdata[[#This Row],[S-P3]],salesdata[[#This Row],[S-P4]]),CHOOSE({1,2,3,4},salesdata[[#This Row],[S-P1]],salesdata[[#This Row],[S-P2]],salesdata[[#This Row],[S-P3]],salesdata[[#This Row],[S-P4]]),0))</f>
        <v>Product2</v>
      </c>
      <c r="X580" s="1" t="str">
        <f>IF(salesdata[[#This Row],[Total Revenue]]&gt;=70000,"High",IF(salesdata[[#This Row],[Total Revenue]]&gt;=40000,"Medium","Low"))</f>
        <v>Medium</v>
      </c>
      <c r="Y580" s="1" t="str">
        <f>IFERROR(IF(SUMIF(salesdata[Year],salesdata[[#This Row],[Year]],salesdata[Total Revenue])&gt;SUMIF(salesdata[Year],salesdata[[#This Row],[Year]]-1,salesdata[Total Revenue]),"Growth Year","Decline Year"),"")</f>
        <v>Growth Year</v>
      </c>
    </row>
    <row r="581" spans="1:25" x14ac:dyDescent="0.3">
      <c r="A581" s="1">
        <v>580</v>
      </c>
      <c r="B581" s="2">
        <v>40900</v>
      </c>
      <c r="C581" s="1">
        <v>2011</v>
      </c>
      <c r="D581" s="1" t="s">
        <v>25</v>
      </c>
      <c r="E581" s="1">
        <v>12</v>
      </c>
      <c r="F581" s="3">
        <v>467</v>
      </c>
      <c r="G581" s="10">
        <v>1480.39</v>
      </c>
      <c r="H581" s="12">
        <f>IFERROR(salesdata[[#This Row],[S-P1]]/salesdata[[#This Row],[Q-P1]],0)</f>
        <v>3.1700000000000004</v>
      </c>
      <c r="I581" s="3">
        <v>1052</v>
      </c>
      <c r="J581" s="10">
        <v>6669.68</v>
      </c>
      <c r="K581" s="12">
        <f>IFERROR(salesdata[[#This Row],[S-P2]]/salesdata[[#This Row],[Q-P2]],0)</f>
        <v>6.34</v>
      </c>
      <c r="L581" s="3">
        <v>3673</v>
      </c>
      <c r="M581" s="10">
        <v>19907.66</v>
      </c>
      <c r="N581" s="12">
        <f>IFERROR(salesdata[[#This Row],[S-P3]]/salesdata[[#This Row],[Q-P3]],0)</f>
        <v>5.42</v>
      </c>
      <c r="O581" s="3">
        <v>1748</v>
      </c>
      <c r="P581" s="10">
        <v>12463.24</v>
      </c>
      <c r="Q581" s="12">
        <f>IFERROR(salesdata[[#This Row],[S-P4]]/salesdata[[#This Row],[Q-P4]],0)</f>
        <v>7.13</v>
      </c>
      <c r="R581" s="3">
        <v>6940</v>
      </c>
      <c r="S581" s="10">
        <v>40520.97</v>
      </c>
      <c r="T581" s="1" t="str">
        <f>"Q"&amp;ROUNDUP(salesdata[[#This Row],[Month No.]]/3,0)</f>
        <v>Q4</v>
      </c>
      <c r="U581" s="1" t="str">
        <f>TEXT(salesdata[[#This Row],[Date]],"dddd")</f>
        <v>Friday</v>
      </c>
      <c r="V581" s="12">
        <f>IFERROR(salesdata[[#This Row],[Total Revenue]]/salesdata[[#This Row],[Total Units Sold]],0)</f>
        <v>5.8387564841498563</v>
      </c>
      <c r="W581" s="1" t="str">
        <f>INDEX({"Product1","Product2","Product3","Product4"},MATCH(MAX(salesdata[[#This Row],[S-P1]],salesdata[[#This Row],[S-P2]],salesdata[[#This Row],[S-P3]],salesdata[[#This Row],[S-P4]]),CHOOSE({1,2,3,4},salesdata[[#This Row],[S-P1]],salesdata[[#This Row],[S-P2]],salesdata[[#This Row],[S-P3]],salesdata[[#This Row],[S-P4]]),0))</f>
        <v>Product3</v>
      </c>
      <c r="X581" s="1" t="str">
        <f>IF(salesdata[[#This Row],[Total Revenue]]&gt;=70000,"High",IF(salesdata[[#This Row],[Total Revenue]]&gt;=40000,"Medium","Low"))</f>
        <v>Medium</v>
      </c>
      <c r="Y581" s="1" t="str">
        <f>IFERROR(IF(SUMIF(salesdata[Year],salesdata[[#This Row],[Year]],salesdata[Total Revenue])&gt;SUMIF(salesdata[Year],salesdata[[#This Row],[Year]]-1,salesdata[Total Revenue]),"Growth Year","Decline Year"),"")</f>
        <v>Growth Year</v>
      </c>
    </row>
    <row r="582" spans="1:25" x14ac:dyDescent="0.3">
      <c r="A582" s="1">
        <v>581</v>
      </c>
      <c r="B582" s="2">
        <v>40901</v>
      </c>
      <c r="C582" s="1">
        <v>2011</v>
      </c>
      <c r="D582" s="1" t="s">
        <v>25</v>
      </c>
      <c r="E582" s="1">
        <v>12</v>
      </c>
      <c r="F582" s="3">
        <v>7289</v>
      </c>
      <c r="G582" s="10">
        <v>23106.13</v>
      </c>
      <c r="H582" s="12">
        <f>IFERROR(salesdata[[#This Row],[S-P1]]/salesdata[[#This Row],[Q-P1]],0)</f>
        <v>3.17</v>
      </c>
      <c r="I582" s="3">
        <v>2475</v>
      </c>
      <c r="J582" s="10">
        <v>15691.5</v>
      </c>
      <c r="K582" s="12">
        <f>IFERROR(salesdata[[#This Row],[S-P2]]/salesdata[[#This Row],[Q-P2]],0)</f>
        <v>6.34</v>
      </c>
      <c r="L582" s="3">
        <v>5561</v>
      </c>
      <c r="M582" s="10">
        <v>30140.62</v>
      </c>
      <c r="N582" s="12">
        <f>IFERROR(salesdata[[#This Row],[S-P3]]/salesdata[[#This Row],[Q-P3]],0)</f>
        <v>5.42</v>
      </c>
      <c r="O582" s="3">
        <v>1259</v>
      </c>
      <c r="P582" s="10">
        <v>8976.67</v>
      </c>
      <c r="Q582" s="12">
        <f>IFERROR(salesdata[[#This Row],[S-P4]]/salesdata[[#This Row],[Q-P4]],0)</f>
        <v>7.13</v>
      </c>
      <c r="R582" s="3">
        <v>16584</v>
      </c>
      <c r="S582" s="10">
        <v>77914.92</v>
      </c>
      <c r="T582" s="1" t="str">
        <f>"Q"&amp;ROUNDUP(salesdata[[#This Row],[Month No.]]/3,0)</f>
        <v>Q4</v>
      </c>
      <c r="U582" s="1" t="str">
        <f>TEXT(salesdata[[#This Row],[Date]],"dddd")</f>
        <v>Saturday</v>
      </c>
      <c r="V582" s="12">
        <f>IFERROR(salesdata[[#This Row],[Total Revenue]]/salesdata[[#This Row],[Total Units Sold]],0)</f>
        <v>4.6981982633863968</v>
      </c>
      <c r="W582" s="1" t="str">
        <f>INDEX({"Product1","Product2","Product3","Product4"},MATCH(MAX(salesdata[[#This Row],[S-P1]],salesdata[[#This Row],[S-P2]],salesdata[[#This Row],[S-P3]],salesdata[[#This Row],[S-P4]]),CHOOSE({1,2,3,4},salesdata[[#This Row],[S-P1]],salesdata[[#This Row],[S-P2]],salesdata[[#This Row],[S-P3]],salesdata[[#This Row],[S-P4]]),0))</f>
        <v>Product3</v>
      </c>
      <c r="X582" s="1" t="str">
        <f>IF(salesdata[[#This Row],[Total Revenue]]&gt;=70000,"High",IF(salesdata[[#This Row],[Total Revenue]]&gt;=40000,"Medium","Low"))</f>
        <v>High</v>
      </c>
      <c r="Y582" s="1" t="str">
        <f>IFERROR(IF(SUMIF(salesdata[Year],salesdata[[#This Row],[Year]],salesdata[Total Revenue])&gt;SUMIF(salesdata[Year],salesdata[[#This Row],[Year]]-1,salesdata[Total Revenue]),"Growth Year","Decline Year"),"")</f>
        <v>Growth Year</v>
      </c>
    </row>
    <row r="583" spans="1:25" x14ac:dyDescent="0.3">
      <c r="A583" s="1">
        <v>582</v>
      </c>
      <c r="B583" s="2">
        <v>40902</v>
      </c>
      <c r="C583" s="1">
        <v>2011</v>
      </c>
      <c r="D583" s="1" t="s">
        <v>25</v>
      </c>
      <c r="E583" s="1">
        <v>12</v>
      </c>
      <c r="F583" s="3">
        <v>6624</v>
      </c>
      <c r="G583" s="10">
        <v>20998.080000000002</v>
      </c>
      <c r="H583" s="12">
        <f>IFERROR(salesdata[[#This Row],[S-P1]]/salesdata[[#This Row],[Q-P1]],0)</f>
        <v>3.1700000000000004</v>
      </c>
      <c r="I583" s="3">
        <v>2497</v>
      </c>
      <c r="J583" s="10">
        <v>15830.98</v>
      </c>
      <c r="K583" s="12">
        <f>IFERROR(salesdata[[#This Row],[S-P2]]/salesdata[[#This Row],[Q-P2]],0)</f>
        <v>6.34</v>
      </c>
      <c r="L583" s="3">
        <v>496</v>
      </c>
      <c r="M583" s="10">
        <v>2688.32</v>
      </c>
      <c r="N583" s="12">
        <f>IFERROR(salesdata[[#This Row],[S-P3]]/salesdata[[#This Row],[Q-P3]],0)</f>
        <v>5.42</v>
      </c>
      <c r="O583" s="3">
        <v>589</v>
      </c>
      <c r="P583" s="10">
        <v>4199.57</v>
      </c>
      <c r="Q583" s="12">
        <f>IFERROR(salesdata[[#This Row],[S-P4]]/salesdata[[#This Row],[Q-P4]],0)</f>
        <v>7.13</v>
      </c>
      <c r="R583" s="3">
        <v>10206</v>
      </c>
      <c r="S583" s="10">
        <v>43716.95</v>
      </c>
      <c r="T583" s="1" t="str">
        <f>"Q"&amp;ROUNDUP(salesdata[[#This Row],[Month No.]]/3,0)</f>
        <v>Q4</v>
      </c>
      <c r="U583" s="1" t="str">
        <f>TEXT(salesdata[[#This Row],[Date]],"dddd")</f>
        <v>Sunday</v>
      </c>
      <c r="V583" s="12">
        <f>IFERROR(salesdata[[#This Row],[Total Revenue]]/salesdata[[#This Row],[Total Units Sold]],0)</f>
        <v>4.2834558103076619</v>
      </c>
      <c r="W583" s="1" t="str">
        <f>INDEX({"Product1","Product2","Product3","Product4"},MATCH(MAX(salesdata[[#This Row],[S-P1]],salesdata[[#This Row],[S-P2]],salesdata[[#This Row],[S-P3]],salesdata[[#This Row],[S-P4]]),CHOOSE({1,2,3,4},salesdata[[#This Row],[S-P1]],salesdata[[#This Row],[S-P2]],salesdata[[#This Row],[S-P3]],salesdata[[#This Row],[S-P4]]),0))</f>
        <v>Product1</v>
      </c>
      <c r="X583" s="1" t="str">
        <f>IF(salesdata[[#This Row],[Total Revenue]]&gt;=70000,"High",IF(salesdata[[#This Row],[Total Revenue]]&gt;=40000,"Medium","Low"))</f>
        <v>Medium</v>
      </c>
      <c r="Y583" s="1" t="str">
        <f>IFERROR(IF(SUMIF(salesdata[Year],salesdata[[#This Row],[Year]],salesdata[Total Revenue])&gt;SUMIF(salesdata[Year],salesdata[[#This Row],[Year]]-1,salesdata[Total Revenue]),"Growth Year","Decline Year"),"")</f>
        <v>Growth Year</v>
      </c>
    </row>
    <row r="584" spans="1:25" x14ac:dyDescent="0.3">
      <c r="A584" s="1">
        <v>583</v>
      </c>
      <c r="B584" s="2">
        <v>40903</v>
      </c>
      <c r="C584" s="1">
        <v>2011</v>
      </c>
      <c r="D584" s="1" t="s">
        <v>25</v>
      </c>
      <c r="E584" s="1">
        <v>12</v>
      </c>
      <c r="F584" s="3">
        <v>6261</v>
      </c>
      <c r="G584" s="10">
        <v>19847.37</v>
      </c>
      <c r="H584" s="12">
        <f>IFERROR(salesdata[[#This Row],[S-P1]]/salesdata[[#This Row],[Q-P1]],0)</f>
        <v>3.17</v>
      </c>
      <c r="I584" s="3">
        <v>3129</v>
      </c>
      <c r="J584" s="10">
        <v>19837.86</v>
      </c>
      <c r="K584" s="12">
        <f>IFERROR(salesdata[[#This Row],[S-P2]]/salesdata[[#This Row],[Q-P2]],0)</f>
        <v>6.34</v>
      </c>
      <c r="L584" s="3">
        <v>3817</v>
      </c>
      <c r="M584" s="10">
        <v>20688.14</v>
      </c>
      <c r="N584" s="12">
        <f>IFERROR(salesdata[[#This Row],[S-P3]]/salesdata[[#This Row],[Q-P3]],0)</f>
        <v>5.42</v>
      </c>
      <c r="O584" s="3">
        <v>439</v>
      </c>
      <c r="P584" s="10">
        <v>3130.07</v>
      </c>
      <c r="Q584" s="12">
        <f>IFERROR(salesdata[[#This Row],[S-P4]]/salesdata[[#This Row],[Q-P4]],0)</f>
        <v>7.1300000000000008</v>
      </c>
      <c r="R584" s="3">
        <v>13646</v>
      </c>
      <c r="S584" s="10">
        <v>63503.44</v>
      </c>
      <c r="T584" s="1" t="str">
        <f>"Q"&amp;ROUNDUP(salesdata[[#This Row],[Month No.]]/3,0)</f>
        <v>Q4</v>
      </c>
      <c r="U584" s="1" t="str">
        <f>TEXT(salesdata[[#This Row],[Date]],"dddd")</f>
        <v>Monday</v>
      </c>
      <c r="V584" s="12">
        <f>IFERROR(salesdata[[#This Row],[Total Revenue]]/salesdata[[#This Row],[Total Units Sold]],0)</f>
        <v>4.6536303678733697</v>
      </c>
      <c r="W584" s="1" t="str">
        <f>INDEX({"Product1","Product2","Product3","Product4"},MATCH(MAX(salesdata[[#This Row],[S-P1]],salesdata[[#This Row],[S-P2]],salesdata[[#This Row],[S-P3]],salesdata[[#This Row],[S-P4]]),CHOOSE({1,2,3,4},salesdata[[#This Row],[S-P1]],salesdata[[#This Row],[S-P2]],salesdata[[#This Row],[S-P3]],salesdata[[#This Row],[S-P4]]),0))</f>
        <v>Product3</v>
      </c>
      <c r="X584" s="1" t="str">
        <f>IF(salesdata[[#This Row],[Total Revenue]]&gt;=70000,"High",IF(salesdata[[#This Row],[Total Revenue]]&gt;=40000,"Medium","Low"))</f>
        <v>Medium</v>
      </c>
      <c r="Y584" s="1" t="str">
        <f>IFERROR(IF(SUMIF(salesdata[Year],salesdata[[#This Row],[Year]],salesdata[Total Revenue])&gt;SUMIF(salesdata[Year],salesdata[[#This Row],[Year]]-1,salesdata[Total Revenue]),"Growth Year","Decline Year"),"")</f>
        <v>Growth Year</v>
      </c>
    </row>
    <row r="585" spans="1:25" x14ac:dyDescent="0.3">
      <c r="A585" s="1">
        <v>584</v>
      </c>
      <c r="B585" s="2">
        <v>40904</v>
      </c>
      <c r="C585" s="1">
        <v>2011</v>
      </c>
      <c r="D585" s="1" t="s">
        <v>25</v>
      </c>
      <c r="E585" s="1">
        <v>12</v>
      </c>
      <c r="F585" s="3">
        <v>754</v>
      </c>
      <c r="G585" s="10">
        <v>2390.1799999999998</v>
      </c>
      <c r="H585" s="12">
        <f>IFERROR(salesdata[[#This Row],[S-P1]]/salesdata[[#This Row],[Q-P1]],0)</f>
        <v>3.17</v>
      </c>
      <c r="I585" s="3">
        <v>1373</v>
      </c>
      <c r="J585" s="10">
        <v>8704.82</v>
      </c>
      <c r="K585" s="12">
        <f>IFERROR(salesdata[[#This Row],[S-P2]]/salesdata[[#This Row],[Q-P2]],0)</f>
        <v>6.34</v>
      </c>
      <c r="L585" s="3">
        <v>4419</v>
      </c>
      <c r="M585" s="10">
        <v>23950.98</v>
      </c>
      <c r="N585" s="12">
        <f>IFERROR(salesdata[[#This Row],[S-P3]]/salesdata[[#This Row],[Q-P3]],0)</f>
        <v>5.42</v>
      </c>
      <c r="O585" s="3">
        <v>513</v>
      </c>
      <c r="P585" s="10">
        <v>3657.69</v>
      </c>
      <c r="Q585" s="12">
        <f>IFERROR(salesdata[[#This Row],[S-P4]]/salesdata[[#This Row],[Q-P4]],0)</f>
        <v>7.13</v>
      </c>
      <c r="R585" s="3">
        <v>7059</v>
      </c>
      <c r="S585" s="10">
        <v>38703.67</v>
      </c>
      <c r="T585" s="1" t="str">
        <f>"Q"&amp;ROUNDUP(salesdata[[#This Row],[Month No.]]/3,0)</f>
        <v>Q4</v>
      </c>
      <c r="U585" s="1" t="str">
        <f>TEXT(salesdata[[#This Row],[Date]],"dddd")</f>
        <v>Tuesday</v>
      </c>
      <c r="V585" s="12">
        <f>IFERROR(salesdata[[#This Row],[Total Revenue]]/salesdata[[#This Row],[Total Units Sold]],0)</f>
        <v>5.4828828445955518</v>
      </c>
      <c r="W585" s="1" t="str">
        <f>INDEX({"Product1","Product2","Product3","Product4"},MATCH(MAX(salesdata[[#This Row],[S-P1]],salesdata[[#This Row],[S-P2]],salesdata[[#This Row],[S-P3]],salesdata[[#This Row],[S-P4]]),CHOOSE({1,2,3,4},salesdata[[#This Row],[S-P1]],salesdata[[#This Row],[S-P2]],salesdata[[#This Row],[S-P3]],salesdata[[#This Row],[S-P4]]),0))</f>
        <v>Product3</v>
      </c>
      <c r="X585" s="1" t="str">
        <f>IF(salesdata[[#This Row],[Total Revenue]]&gt;=70000,"High",IF(salesdata[[#This Row],[Total Revenue]]&gt;=40000,"Medium","Low"))</f>
        <v>Low</v>
      </c>
      <c r="Y585" s="1" t="str">
        <f>IFERROR(IF(SUMIF(salesdata[Year],salesdata[[#This Row],[Year]],salesdata[Total Revenue])&gt;SUMIF(salesdata[Year],salesdata[[#This Row],[Year]]-1,salesdata[Total Revenue]),"Growth Year","Decline Year"),"")</f>
        <v>Growth Year</v>
      </c>
    </row>
    <row r="586" spans="1:25" x14ac:dyDescent="0.3">
      <c r="A586" s="1">
        <v>585</v>
      </c>
      <c r="B586" s="2">
        <v>40905</v>
      </c>
      <c r="C586" s="1">
        <v>2011</v>
      </c>
      <c r="D586" s="1" t="s">
        <v>25</v>
      </c>
      <c r="E586" s="1">
        <v>12</v>
      </c>
      <c r="F586" s="3">
        <v>3961</v>
      </c>
      <c r="G586" s="10">
        <v>12556.37</v>
      </c>
      <c r="H586" s="12">
        <f>IFERROR(salesdata[[#This Row],[S-P1]]/salesdata[[#This Row],[Q-P1]],0)</f>
        <v>3.1700000000000004</v>
      </c>
      <c r="I586" s="3">
        <v>1725</v>
      </c>
      <c r="J586" s="10">
        <v>10936.5</v>
      </c>
      <c r="K586" s="12">
        <f>IFERROR(salesdata[[#This Row],[S-P2]]/salesdata[[#This Row],[Q-P2]],0)</f>
        <v>6.34</v>
      </c>
      <c r="L586" s="3">
        <v>1046</v>
      </c>
      <c r="M586" s="10">
        <v>5669.32</v>
      </c>
      <c r="N586" s="12">
        <f>IFERROR(salesdata[[#This Row],[S-P3]]/salesdata[[#This Row],[Q-P3]],0)</f>
        <v>5.42</v>
      </c>
      <c r="O586" s="3">
        <v>1425</v>
      </c>
      <c r="P586" s="10">
        <v>10160.25</v>
      </c>
      <c r="Q586" s="12">
        <f>IFERROR(salesdata[[#This Row],[S-P4]]/salesdata[[#This Row],[Q-P4]],0)</f>
        <v>7.13</v>
      </c>
      <c r="R586" s="3">
        <v>8157</v>
      </c>
      <c r="S586" s="10">
        <v>39322.44</v>
      </c>
      <c r="T586" s="1" t="str">
        <f>"Q"&amp;ROUNDUP(salesdata[[#This Row],[Month No.]]/3,0)</f>
        <v>Q4</v>
      </c>
      <c r="U586" s="1" t="str">
        <f>TEXT(salesdata[[#This Row],[Date]],"dddd")</f>
        <v>Wednesday</v>
      </c>
      <c r="V586" s="12">
        <f>IFERROR(salesdata[[#This Row],[Total Revenue]]/salesdata[[#This Row],[Total Units Sold]],0)</f>
        <v>4.8206987863184994</v>
      </c>
      <c r="W586" s="1" t="str">
        <f>INDEX({"Product1","Product2","Product3","Product4"},MATCH(MAX(salesdata[[#This Row],[S-P1]],salesdata[[#This Row],[S-P2]],salesdata[[#This Row],[S-P3]],salesdata[[#This Row],[S-P4]]),CHOOSE({1,2,3,4},salesdata[[#This Row],[S-P1]],salesdata[[#This Row],[S-P2]],salesdata[[#This Row],[S-P3]],salesdata[[#This Row],[S-P4]]),0))</f>
        <v>Product1</v>
      </c>
      <c r="X586" s="1" t="str">
        <f>IF(salesdata[[#This Row],[Total Revenue]]&gt;=70000,"High",IF(salesdata[[#This Row],[Total Revenue]]&gt;=40000,"Medium","Low"))</f>
        <v>Low</v>
      </c>
      <c r="Y586" s="1" t="str">
        <f>IFERROR(IF(SUMIF(salesdata[Year],salesdata[[#This Row],[Year]],salesdata[Total Revenue])&gt;SUMIF(salesdata[Year],salesdata[[#This Row],[Year]]-1,salesdata[Total Revenue]),"Growth Year","Decline Year"),"")</f>
        <v>Growth Year</v>
      </c>
    </row>
    <row r="587" spans="1:25" x14ac:dyDescent="0.3">
      <c r="A587" s="1">
        <v>586</v>
      </c>
      <c r="B587" s="2">
        <v>40906</v>
      </c>
      <c r="C587" s="1">
        <v>2011</v>
      </c>
      <c r="D587" s="1" t="s">
        <v>25</v>
      </c>
      <c r="E587" s="1">
        <v>12</v>
      </c>
      <c r="F587" s="3">
        <v>4534</v>
      </c>
      <c r="G587" s="10">
        <v>14372.78</v>
      </c>
      <c r="H587" s="12">
        <f>IFERROR(salesdata[[#This Row],[S-P1]]/salesdata[[#This Row],[Q-P1]],0)</f>
        <v>3.17</v>
      </c>
      <c r="I587" s="3">
        <v>1081</v>
      </c>
      <c r="J587" s="10">
        <v>6853.54</v>
      </c>
      <c r="K587" s="12">
        <f>IFERROR(salesdata[[#This Row],[S-P2]]/salesdata[[#This Row],[Q-P2]],0)</f>
        <v>6.34</v>
      </c>
      <c r="L587" s="3">
        <v>4677</v>
      </c>
      <c r="M587" s="10">
        <v>25349.34</v>
      </c>
      <c r="N587" s="12">
        <f>IFERROR(salesdata[[#This Row],[S-P3]]/salesdata[[#This Row],[Q-P3]],0)</f>
        <v>5.42</v>
      </c>
      <c r="O587" s="3">
        <v>1229</v>
      </c>
      <c r="P587" s="10">
        <v>8762.77</v>
      </c>
      <c r="Q587" s="12">
        <f>IFERROR(salesdata[[#This Row],[S-P4]]/salesdata[[#This Row],[Q-P4]],0)</f>
        <v>7.1300000000000008</v>
      </c>
      <c r="R587" s="3">
        <v>11521</v>
      </c>
      <c r="S587" s="10">
        <v>55338.43</v>
      </c>
      <c r="T587" s="1" t="str">
        <f>"Q"&amp;ROUNDUP(salesdata[[#This Row],[Month No.]]/3,0)</f>
        <v>Q4</v>
      </c>
      <c r="U587" s="1" t="str">
        <f>TEXT(salesdata[[#This Row],[Date]],"dddd")</f>
        <v>Thursday</v>
      </c>
      <c r="V587" s="12">
        <f>IFERROR(salesdata[[#This Row],[Total Revenue]]/salesdata[[#This Row],[Total Units Sold]],0)</f>
        <v>4.803266209530423</v>
      </c>
      <c r="W587" s="1" t="str">
        <f>INDEX({"Product1","Product2","Product3","Product4"},MATCH(MAX(salesdata[[#This Row],[S-P1]],salesdata[[#This Row],[S-P2]],salesdata[[#This Row],[S-P3]],salesdata[[#This Row],[S-P4]]),CHOOSE({1,2,3,4},salesdata[[#This Row],[S-P1]],salesdata[[#This Row],[S-P2]],salesdata[[#This Row],[S-P3]],salesdata[[#This Row],[S-P4]]),0))</f>
        <v>Product3</v>
      </c>
      <c r="X587" s="1" t="str">
        <f>IF(salesdata[[#This Row],[Total Revenue]]&gt;=70000,"High",IF(salesdata[[#This Row],[Total Revenue]]&gt;=40000,"Medium","Low"))</f>
        <v>Medium</v>
      </c>
      <c r="Y587" s="1" t="str">
        <f>IFERROR(IF(SUMIF(salesdata[Year],salesdata[[#This Row],[Year]],salesdata[Total Revenue])&gt;SUMIF(salesdata[Year],salesdata[[#This Row],[Year]]-1,salesdata[Total Revenue]),"Growth Year","Decline Year"),"")</f>
        <v>Growth Year</v>
      </c>
    </row>
    <row r="588" spans="1:25" x14ac:dyDescent="0.3">
      <c r="A588" s="1">
        <v>587</v>
      </c>
      <c r="B588" s="2">
        <v>40907</v>
      </c>
      <c r="C588" s="1">
        <v>2011</v>
      </c>
      <c r="D588" s="1" t="s">
        <v>25</v>
      </c>
      <c r="E588" s="1">
        <v>12</v>
      </c>
      <c r="F588" s="3">
        <v>5799</v>
      </c>
      <c r="G588" s="10">
        <v>18382.830000000002</v>
      </c>
      <c r="H588" s="12">
        <f>IFERROR(salesdata[[#This Row],[S-P1]]/salesdata[[#This Row],[Q-P1]],0)</f>
        <v>3.1700000000000004</v>
      </c>
      <c r="I588" s="3">
        <v>2555</v>
      </c>
      <c r="J588" s="10">
        <v>16198.7</v>
      </c>
      <c r="K588" s="12">
        <f>IFERROR(salesdata[[#This Row],[S-P2]]/salesdata[[#This Row],[Q-P2]],0)</f>
        <v>6.34</v>
      </c>
      <c r="L588" s="3">
        <v>2348</v>
      </c>
      <c r="M588" s="10">
        <v>12726.16</v>
      </c>
      <c r="N588" s="12">
        <f>IFERROR(salesdata[[#This Row],[S-P3]]/salesdata[[#This Row],[Q-P3]],0)</f>
        <v>5.42</v>
      </c>
      <c r="O588" s="3">
        <v>1842</v>
      </c>
      <c r="P588" s="10">
        <v>13133.46</v>
      </c>
      <c r="Q588" s="12">
        <f>IFERROR(salesdata[[#This Row],[S-P4]]/salesdata[[#This Row],[Q-P4]],0)</f>
        <v>7.13</v>
      </c>
      <c r="R588" s="3">
        <v>12544</v>
      </c>
      <c r="S588" s="10">
        <v>60441.15</v>
      </c>
      <c r="T588" s="1" t="str">
        <f>"Q"&amp;ROUNDUP(salesdata[[#This Row],[Month No.]]/3,0)</f>
        <v>Q4</v>
      </c>
      <c r="U588" s="1" t="str">
        <f>TEXT(salesdata[[#This Row],[Date]],"dddd")</f>
        <v>Friday</v>
      </c>
      <c r="V588" s="12">
        <f>IFERROR(salesdata[[#This Row],[Total Revenue]]/salesdata[[#This Row],[Total Units Sold]],0)</f>
        <v>4.8183314732142861</v>
      </c>
      <c r="W588" s="1" t="str">
        <f>INDEX({"Product1","Product2","Product3","Product4"},MATCH(MAX(salesdata[[#This Row],[S-P1]],salesdata[[#This Row],[S-P2]],salesdata[[#This Row],[S-P3]],salesdata[[#This Row],[S-P4]]),CHOOSE({1,2,3,4},salesdata[[#This Row],[S-P1]],salesdata[[#This Row],[S-P2]],salesdata[[#This Row],[S-P3]],salesdata[[#This Row],[S-P4]]),0))</f>
        <v>Product1</v>
      </c>
      <c r="X588" s="1" t="str">
        <f>IF(salesdata[[#This Row],[Total Revenue]]&gt;=70000,"High",IF(salesdata[[#This Row],[Total Revenue]]&gt;=40000,"Medium","Low"))</f>
        <v>Medium</v>
      </c>
      <c r="Y588" s="1" t="str">
        <f>IFERROR(IF(SUMIF(salesdata[Year],salesdata[[#This Row],[Year]],salesdata[Total Revenue])&gt;SUMIF(salesdata[Year],salesdata[[#This Row],[Year]]-1,salesdata[Total Revenue]),"Growth Year","Decline Year"),"")</f>
        <v>Growth Year</v>
      </c>
    </row>
    <row r="589" spans="1:25" x14ac:dyDescent="0.3">
      <c r="A589" s="1">
        <v>588</v>
      </c>
      <c r="B589" s="2">
        <v>40909</v>
      </c>
      <c r="C589" s="1">
        <v>2012</v>
      </c>
      <c r="D589" s="1" t="s">
        <v>26</v>
      </c>
      <c r="E589" s="1">
        <v>1</v>
      </c>
      <c r="F589" s="3">
        <v>4509</v>
      </c>
      <c r="G589" s="10">
        <v>14293.53</v>
      </c>
      <c r="H589" s="12">
        <f>IFERROR(salesdata[[#This Row],[S-P1]]/salesdata[[#This Row],[Q-P1]],0)</f>
        <v>3.17</v>
      </c>
      <c r="I589" s="3">
        <v>2807</v>
      </c>
      <c r="J589" s="10">
        <v>17796.38</v>
      </c>
      <c r="K589" s="12">
        <f>IFERROR(salesdata[[#This Row],[S-P2]]/salesdata[[#This Row],[Q-P2]],0)</f>
        <v>6.3400000000000007</v>
      </c>
      <c r="L589" s="3">
        <v>4654</v>
      </c>
      <c r="M589" s="10">
        <v>25224.68</v>
      </c>
      <c r="N589" s="12">
        <f>IFERROR(salesdata[[#This Row],[S-P3]]/salesdata[[#This Row],[Q-P3]],0)</f>
        <v>5.42</v>
      </c>
      <c r="O589" s="3">
        <v>1532</v>
      </c>
      <c r="P589" s="10">
        <v>10923.16</v>
      </c>
      <c r="Q589" s="12">
        <f>IFERROR(salesdata[[#This Row],[S-P4]]/salesdata[[#This Row],[Q-P4]],0)</f>
        <v>7.13</v>
      </c>
      <c r="R589" s="3">
        <v>13502</v>
      </c>
      <c r="S589" s="10">
        <v>68237.75</v>
      </c>
      <c r="T589" s="1" t="str">
        <f>"Q"&amp;ROUNDUP(salesdata[[#This Row],[Month No.]]/3,0)</f>
        <v>Q1</v>
      </c>
      <c r="U589" s="1" t="str">
        <f>TEXT(salesdata[[#This Row],[Date]],"dddd")</f>
        <v>Sunday</v>
      </c>
      <c r="V589" s="12">
        <f>IFERROR(salesdata[[#This Row],[Total Revenue]]/salesdata[[#This Row],[Total Units Sold]],0)</f>
        <v>5.053899422307806</v>
      </c>
      <c r="W589" s="1" t="str">
        <f>INDEX({"Product1","Product2","Product3","Product4"},MATCH(MAX(salesdata[[#This Row],[S-P1]],salesdata[[#This Row],[S-P2]],salesdata[[#This Row],[S-P3]],salesdata[[#This Row],[S-P4]]),CHOOSE({1,2,3,4},salesdata[[#This Row],[S-P1]],salesdata[[#This Row],[S-P2]],salesdata[[#This Row],[S-P3]],salesdata[[#This Row],[S-P4]]),0))</f>
        <v>Product3</v>
      </c>
      <c r="X589" s="1" t="str">
        <f>IF(salesdata[[#This Row],[Total Revenue]]&gt;=70000,"High",IF(salesdata[[#This Row],[Total Revenue]]&gt;=40000,"Medium","Low"))</f>
        <v>Medium</v>
      </c>
      <c r="Y589" s="1" t="str">
        <f>IFERROR(IF(SUMIF(salesdata[Year],salesdata[[#This Row],[Year]],salesdata[Total Revenue])&gt;SUMIF(salesdata[Year],salesdata[[#This Row],[Year]]-1,salesdata[Total Revenue]),"Growth Year","Decline Year"),"")</f>
        <v>Growth Year</v>
      </c>
    </row>
    <row r="590" spans="1:25" x14ac:dyDescent="0.3">
      <c r="A590" s="1">
        <v>589</v>
      </c>
      <c r="B590" s="2">
        <v>40910</v>
      </c>
      <c r="C590" s="1">
        <v>2012</v>
      </c>
      <c r="D590" s="1" t="s">
        <v>26</v>
      </c>
      <c r="E590" s="1">
        <v>1</v>
      </c>
      <c r="F590" s="3">
        <v>4812</v>
      </c>
      <c r="G590" s="10">
        <v>15254.04</v>
      </c>
      <c r="H590" s="12">
        <f>IFERROR(salesdata[[#This Row],[S-P1]]/salesdata[[#This Row],[Q-P1]],0)</f>
        <v>3.1700000000000004</v>
      </c>
      <c r="I590" s="3">
        <v>1085</v>
      </c>
      <c r="J590" s="10">
        <v>6878.9</v>
      </c>
      <c r="K590" s="12">
        <f>IFERROR(salesdata[[#This Row],[S-P2]]/salesdata[[#This Row],[Q-P2]],0)</f>
        <v>6.34</v>
      </c>
      <c r="L590" s="3">
        <v>5234</v>
      </c>
      <c r="M590" s="10">
        <v>28368.28</v>
      </c>
      <c r="N590" s="12">
        <f>IFERROR(salesdata[[#This Row],[S-P3]]/salesdata[[#This Row],[Q-P3]],0)</f>
        <v>5.42</v>
      </c>
      <c r="O590" s="3">
        <v>1706</v>
      </c>
      <c r="P590" s="10">
        <v>12163.78</v>
      </c>
      <c r="Q590" s="12">
        <f>IFERROR(salesdata[[#This Row],[S-P4]]/salesdata[[#This Row],[Q-P4]],0)</f>
        <v>7.1300000000000008</v>
      </c>
      <c r="R590" s="3">
        <v>12837</v>
      </c>
      <c r="S590" s="10">
        <v>62665</v>
      </c>
      <c r="T590" s="1" t="str">
        <f>"Q"&amp;ROUNDUP(salesdata[[#This Row],[Month No.]]/3,0)</f>
        <v>Q1</v>
      </c>
      <c r="U590" s="1" t="str">
        <f>TEXT(salesdata[[#This Row],[Date]],"dddd")</f>
        <v>Monday</v>
      </c>
      <c r="V590" s="12">
        <f>IFERROR(salesdata[[#This Row],[Total Revenue]]/salesdata[[#This Row],[Total Units Sold]],0)</f>
        <v>4.881592272337774</v>
      </c>
      <c r="W590" s="1" t="str">
        <f>INDEX({"Product1","Product2","Product3","Product4"},MATCH(MAX(salesdata[[#This Row],[S-P1]],salesdata[[#This Row],[S-P2]],salesdata[[#This Row],[S-P3]],salesdata[[#This Row],[S-P4]]),CHOOSE({1,2,3,4},salesdata[[#This Row],[S-P1]],salesdata[[#This Row],[S-P2]],salesdata[[#This Row],[S-P3]],salesdata[[#This Row],[S-P4]]),0))</f>
        <v>Product3</v>
      </c>
      <c r="X590" s="1" t="str">
        <f>IF(salesdata[[#This Row],[Total Revenue]]&gt;=70000,"High",IF(salesdata[[#This Row],[Total Revenue]]&gt;=40000,"Medium","Low"))</f>
        <v>Medium</v>
      </c>
      <c r="Y590" s="1" t="str">
        <f>IFERROR(IF(SUMIF(salesdata[Year],salesdata[[#This Row],[Year]],salesdata[Total Revenue])&gt;SUMIF(salesdata[Year],salesdata[[#This Row],[Year]]-1,salesdata[Total Revenue]),"Growth Year","Decline Year"),"")</f>
        <v>Growth Year</v>
      </c>
    </row>
    <row r="591" spans="1:25" x14ac:dyDescent="0.3">
      <c r="A591" s="1">
        <v>590</v>
      </c>
      <c r="B591" s="2">
        <v>40911</v>
      </c>
      <c r="C591" s="1">
        <v>2012</v>
      </c>
      <c r="D591" s="1" t="s">
        <v>26</v>
      </c>
      <c r="E591" s="1">
        <v>1</v>
      </c>
      <c r="F591" s="3">
        <v>6273</v>
      </c>
      <c r="G591" s="10">
        <v>19885.41</v>
      </c>
      <c r="H591" s="12">
        <f>IFERROR(salesdata[[#This Row],[S-P1]]/salesdata[[#This Row],[Q-P1]],0)</f>
        <v>3.17</v>
      </c>
      <c r="I591" s="3">
        <v>3917</v>
      </c>
      <c r="J591" s="10">
        <v>24833.78</v>
      </c>
      <c r="K591" s="12">
        <f>IFERROR(salesdata[[#This Row],[S-P2]]/salesdata[[#This Row],[Q-P2]],0)</f>
        <v>6.34</v>
      </c>
      <c r="L591" s="3">
        <v>4132</v>
      </c>
      <c r="M591" s="10">
        <v>22395.439999999999</v>
      </c>
      <c r="N591" s="12">
        <f>IFERROR(salesdata[[#This Row],[S-P3]]/salesdata[[#This Row],[Q-P3]],0)</f>
        <v>5.42</v>
      </c>
      <c r="O591" s="3">
        <v>1284</v>
      </c>
      <c r="P591" s="10">
        <v>9154.92</v>
      </c>
      <c r="Q591" s="12">
        <f>IFERROR(salesdata[[#This Row],[S-P4]]/salesdata[[#This Row],[Q-P4]],0)</f>
        <v>7.13</v>
      </c>
      <c r="R591" s="3">
        <v>15606</v>
      </c>
      <c r="S591" s="10">
        <v>76269.55</v>
      </c>
      <c r="T591" s="1" t="str">
        <f>"Q"&amp;ROUNDUP(salesdata[[#This Row],[Month No.]]/3,0)</f>
        <v>Q1</v>
      </c>
      <c r="U591" s="1" t="str">
        <f>TEXT(salesdata[[#This Row],[Date]],"dddd")</f>
        <v>Tuesday</v>
      </c>
      <c r="V591" s="12">
        <f>IFERROR(salesdata[[#This Row],[Total Revenue]]/salesdata[[#This Row],[Total Units Sold]],0)</f>
        <v>4.8871940279379729</v>
      </c>
      <c r="W591" s="1" t="str">
        <f>INDEX({"Product1","Product2","Product3","Product4"},MATCH(MAX(salesdata[[#This Row],[S-P1]],salesdata[[#This Row],[S-P2]],salesdata[[#This Row],[S-P3]],salesdata[[#This Row],[S-P4]]),CHOOSE({1,2,3,4},salesdata[[#This Row],[S-P1]],salesdata[[#This Row],[S-P2]],salesdata[[#This Row],[S-P3]],salesdata[[#This Row],[S-P4]]),0))</f>
        <v>Product2</v>
      </c>
      <c r="X591" s="1" t="str">
        <f>IF(salesdata[[#This Row],[Total Revenue]]&gt;=70000,"High",IF(salesdata[[#This Row],[Total Revenue]]&gt;=40000,"Medium","Low"))</f>
        <v>High</v>
      </c>
      <c r="Y591" s="1" t="str">
        <f>IFERROR(IF(SUMIF(salesdata[Year],salesdata[[#This Row],[Year]],salesdata[Total Revenue])&gt;SUMIF(salesdata[Year],salesdata[[#This Row],[Year]]-1,salesdata[Total Revenue]),"Growth Year","Decline Year"),"")</f>
        <v>Growth Year</v>
      </c>
    </row>
    <row r="592" spans="1:25" x14ac:dyDescent="0.3">
      <c r="A592" s="1">
        <v>591</v>
      </c>
      <c r="B592" s="2">
        <v>40912</v>
      </c>
      <c r="C592" s="1">
        <v>2012</v>
      </c>
      <c r="D592" s="1" t="s">
        <v>26</v>
      </c>
      <c r="E592" s="1">
        <v>1</v>
      </c>
      <c r="F592" s="3">
        <v>3508</v>
      </c>
      <c r="G592" s="10">
        <v>11120.36</v>
      </c>
      <c r="H592" s="12">
        <f>IFERROR(salesdata[[#This Row],[S-P1]]/salesdata[[#This Row],[Q-P1]],0)</f>
        <v>3.1700000000000004</v>
      </c>
      <c r="I592" s="3">
        <v>1432</v>
      </c>
      <c r="J592" s="10">
        <v>9078.8799999999992</v>
      </c>
      <c r="K592" s="12">
        <f>IFERROR(salesdata[[#This Row],[S-P2]]/salesdata[[#This Row],[Q-P2]],0)</f>
        <v>6.34</v>
      </c>
      <c r="L592" s="3">
        <v>3428</v>
      </c>
      <c r="M592" s="10">
        <v>18579.759999999998</v>
      </c>
      <c r="N592" s="12">
        <f>IFERROR(salesdata[[#This Row],[S-P3]]/salesdata[[#This Row],[Q-P3]],0)</f>
        <v>5.42</v>
      </c>
      <c r="O592" s="3">
        <v>786</v>
      </c>
      <c r="P592" s="10">
        <v>5604.18</v>
      </c>
      <c r="Q592" s="12">
        <f>IFERROR(salesdata[[#This Row],[S-P4]]/salesdata[[#This Row],[Q-P4]],0)</f>
        <v>7.1300000000000008</v>
      </c>
      <c r="R592" s="3">
        <v>9154</v>
      </c>
      <c r="S592" s="10">
        <v>44383.18</v>
      </c>
      <c r="T592" s="1" t="str">
        <f>"Q"&amp;ROUNDUP(salesdata[[#This Row],[Month No.]]/3,0)</f>
        <v>Q1</v>
      </c>
      <c r="U592" s="1" t="str">
        <f>TEXT(salesdata[[#This Row],[Date]],"dddd")</f>
        <v>Wednesday</v>
      </c>
      <c r="V592" s="12">
        <f>IFERROR(salesdata[[#This Row],[Total Revenue]]/salesdata[[#This Row],[Total Units Sold]],0)</f>
        <v>4.8485012016604765</v>
      </c>
      <c r="W592" s="1" t="str">
        <f>INDEX({"Product1","Product2","Product3","Product4"},MATCH(MAX(salesdata[[#This Row],[S-P1]],salesdata[[#This Row],[S-P2]],salesdata[[#This Row],[S-P3]],salesdata[[#This Row],[S-P4]]),CHOOSE({1,2,3,4},salesdata[[#This Row],[S-P1]],salesdata[[#This Row],[S-P2]],salesdata[[#This Row],[S-P3]],salesdata[[#This Row],[S-P4]]),0))</f>
        <v>Product3</v>
      </c>
      <c r="X592" s="1" t="str">
        <f>IF(salesdata[[#This Row],[Total Revenue]]&gt;=70000,"High",IF(salesdata[[#This Row],[Total Revenue]]&gt;=40000,"Medium","Low"))</f>
        <v>Medium</v>
      </c>
      <c r="Y592" s="1" t="str">
        <f>IFERROR(IF(SUMIF(salesdata[Year],salesdata[[#This Row],[Year]],salesdata[Total Revenue])&gt;SUMIF(salesdata[Year],salesdata[[#This Row],[Year]]-1,salesdata[Total Revenue]),"Growth Year","Decline Year"),"")</f>
        <v>Growth Year</v>
      </c>
    </row>
    <row r="593" spans="1:25" x14ac:dyDescent="0.3">
      <c r="A593" s="1">
        <v>592</v>
      </c>
      <c r="B593" s="2">
        <v>40913</v>
      </c>
      <c r="C593" s="1">
        <v>2012</v>
      </c>
      <c r="D593" s="1" t="s">
        <v>26</v>
      </c>
      <c r="E593" s="1">
        <v>1</v>
      </c>
      <c r="F593" s="3">
        <v>2904</v>
      </c>
      <c r="G593" s="10">
        <v>9205.68</v>
      </c>
      <c r="H593" s="12">
        <f>IFERROR(salesdata[[#This Row],[S-P1]]/salesdata[[#This Row],[Q-P1]],0)</f>
        <v>3.17</v>
      </c>
      <c r="I593" s="3">
        <v>2928</v>
      </c>
      <c r="J593" s="10">
        <v>18563.52</v>
      </c>
      <c r="K593" s="12">
        <f>IFERROR(salesdata[[#This Row],[S-P2]]/salesdata[[#This Row],[Q-P2]],0)</f>
        <v>6.34</v>
      </c>
      <c r="L593" s="3">
        <v>5457</v>
      </c>
      <c r="M593" s="10">
        <v>29576.94</v>
      </c>
      <c r="N593" s="12">
        <f>IFERROR(salesdata[[#This Row],[S-P3]]/salesdata[[#This Row],[Q-P3]],0)</f>
        <v>5.42</v>
      </c>
      <c r="O593" s="3">
        <v>1620</v>
      </c>
      <c r="P593" s="10">
        <v>11550.6</v>
      </c>
      <c r="Q593" s="12">
        <f>IFERROR(salesdata[[#This Row],[S-P4]]/salesdata[[#This Row],[Q-P4]],0)</f>
        <v>7.13</v>
      </c>
      <c r="R593" s="3">
        <v>12909</v>
      </c>
      <c r="S593" s="10">
        <v>68896.740000000005</v>
      </c>
      <c r="T593" s="1" t="str">
        <f>"Q"&amp;ROUNDUP(salesdata[[#This Row],[Month No.]]/3,0)</f>
        <v>Q1</v>
      </c>
      <c r="U593" s="1" t="str">
        <f>TEXT(salesdata[[#This Row],[Date]],"dddd")</f>
        <v>Thursday</v>
      </c>
      <c r="V593" s="12">
        <f>IFERROR(salesdata[[#This Row],[Total Revenue]]/salesdata[[#This Row],[Total Units Sold]],0)</f>
        <v>5.337108993725308</v>
      </c>
      <c r="W593" s="1" t="str">
        <f>INDEX({"Product1","Product2","Product3","Product4"},MATCH(MAX(salesdata[[#This Row],[S-P1]],salesdata[[#This Row],[S-P2]],salesdata[[#This Row],[S-P3]],salesdata[[#This Row],[S-P4]]),CHOOSE({1,2,3,4},salesdata[[#This Row],[S-P1]],salesdata[[#This Row],[S-P2]],salesdata[[#This Row],[S-P3]],salesdata[[#This Row],[S-P4]]),0))</f>
        <v>Product3</v>
      </c>
      <c r="X593" s="1" t="str">
        <f>IF(salesdata[[#This Row],[Total Revenue]]&gt;=70000,"High",IF(salesdata[[#This Row],[Total Revenue]]&gt;=40000,"Medium","Low"))</f>
        <v>Medium</v>
      </c>
      <c r="Y593" s="1" t="str">
        <f>IFERROR(IF(SUMIF(salesdata[Year],salesdata[[#This Row],[Year]],salesdata[Total Revenue])&gt;SUMIF(salesdata[Year],salesdata[[#This Row],[Year]]-1,salesdata[Total Revenue]),"Growth Year","Decline Year"),"")</f>
        <v>Growth Year</v>
      </c>
    </row>
    <row r="594" spans="1:25" x14ac:dyDescent="0.3">
      <c r="A594" s="1">
        <v>593</v>
      </c>
      <c r="B594" s="2">
        <v>40914</v>
      </c>
      <c r="C594" s="1">
        <v>2012</v>
      </c>
      <c r="D594" s="1" t="s">
        <v>26</v>
      </c>
      <c r="E594" s="1">
        <v>1</v>
      </c>
      <c r="F594" s="3">
        <v>430</v>
      </c>
      <c r="G594" s="10">
        <v>1363.1</v>
      </c>
      <c r="H594" s="12">
        <f>IFERROR(salesdata[[#This Row],[S-P1]]/salesdata[[#This Row],[Q-P1]],0)</f>
        <v>3.17</v>
      </c>
      <c r="I594" s="3">
        <v>3180</v>
      </c>
      <c r="J594" s="10">
        <v>20161.2</v>
      </c>
      <c r="K594" s="12">
        <f>IFERROR(salesdata[[#This Row],[S-P2]]/salesdata[[#This Row],[Q-P2]],0)</f>
        <v>6.34</v>
      </c>
      <c r="L594" s="3">
        <v>2879</v>
      </c>
      <c r="M594" s="10">
        <v>15604.18</v>
      </c>
      <c r="N594" s="12">
        <f>IFERROR(salesdata[[#This Row],[S-P3]]/salesdata[[#This Row],[Q-P3]],0)</f>
        <v>5.42</v>
      </c>
      <c r="O594" s="3">
        <v>900</v>
      </c>
      <c r="P594" s="10">
        <v>6417</v>
      </c>
      <c r="Q594" s="12">
        <f>IFERROR(salesdata[[#This Row],[S-P4]]/salesdata[[#This Row],[Q-P4]],0)</f>
        <v>7.13</v>
      </c>
      <c r="R594" s="3">
        <v>7389</v>
      </c>
      <c r="S594" s="10">
        <v>43545.48</v>
      </c>
      <c r="T594" s="1" t="str">
        <f>"Q"&amp;ROUNDUP(salesdata[[#This Row],[Month No.]]/3,0)</f>
        <v>Q1</v>
      </c>
      <c r="U594" s="1" t="str">
        <f>TEXT(salesdata[[#This Row],[Date]],"dddd")</f>
        <v>Friday</v>
      </c>
      <c r="V594" s="12">
        <f>IFERROR(salesdata[[#This Row],[Total Revenue]]/salesdata[[#This Row],[Total Units Sold]],0)</f>
        <v>5.8932846122614704</v>
      </c>
      <c r="W594" s="1" t="str">
        <f>INDEX({"Product1","Product2","Product3","Product4"},MATCH(MAX(salesdata[[#This Row],[S-P1]],salesdata[[#This Row],[S-P2]],salesdata[[#This Row],[S-P3]],salesdata[[#This Row],[S-P4]]),CHOOSE({1,2,3,4},salesdata[[#This Row],[S-P1]],salesdata[[#This Row],[S-P2]],salesdata[[#This Row],[S-P3]],salesdata[[#This Row],[S-P4]]),0))</f>
        <v>Product2</v>
      </c>
      <c r="X594" s="1" t="str">
        <f>IF(salesdata[[#This Row],[Total Revenue]]&gt;=70000,"High",IF(salesdata[[#This Row],[Total Revenue]]&gt;=40000,"Medium","Low"))</f>
        <v>Medium</v>
      </c>
      <c r="Y594" s="1" t="str">
        <f>IFERROR(IF(SUMIF(salesdata[Year],salesdata[[#This Row],[Year]],salesdata[Total Revenue])&gt;SUMIF(salesdata[Year],salesdata[[#This Row],[Year]]-1,salesdata[Total Revenue]),"Growth Year","Decline Year"),"")</f>
        <v>Growth Year</v>
      </c>
    </row>
    <row r="595" spans="1:25" x14ac:dyDescent="0.3">
      <c r="A595" s="1">
        <v>594</v>
      </c>
      <c r="B595" s="2">
        <v>40915</v>
      </c>
      <c r="C595" s="1">
        <v>2012</v>
      </c>
      <c r="D595" s="1" t="s">
        <v>26</v>
      </c>
      <c r="E595" s="1">
        <v>1</v>
      </c>
      <c r="F595" s="3">
        <v>878</v>
      </c>
      <c r="G595" s="10">
        <v>2783.26</v>
      </c>
      <c r="H595" s="12">
        <f>IFERROR(salesdata[[#This Row],[S-P1]]/salesdata[[#This Row],[Q-P1]],0)</f>
        <v>3.1700000000000004</v>
      </c>
      <c r="I595" s="3">
        <v>3222</v>
      </c>
      <c r="J595" s="10">
        <v>20427.48</v>
      </c>
      <c r="K595" s="12">
        <f>IFERROR(salesdata[[#This Row],[S-P2]]/salesdata[[#This Row],[Q-P2]],0)</f>
        <v>6.34</v>
      </c>
      <c r="L595" s="3">
        <v>4327</v>
      </c>
      <c r="M595" s="10">
        <v>23452.34</v>
      </c>
      <c r="N595" s="12">
        <f>IFERROR(salesdata[[#This Row],[S-P3]]/salesdata[[#This Row],[Q-P3]],0)</f>
        <v>5.42</v>
      </c>
      <c r="O595" s="3">
        <v>857</v>
      </c>
      <c r="P595" s="10">
        <v>6110.41</v>
      </c>
      <c r="Q595" s="12">
        <f>IFERROR(salesdata[[#This Row],[S-P4]]/salesdata[[#This Row],[Q-P4]],0)</f>
        <v>7.13</v>
      </c>
      <c r="R595" s="3">
        <v>9284</v>
      </c>
      <c r="S595" s="10">
        <v>52773.49</v>
      </c>
      <c r="T595" s="1" t="str">
        <f>"Q"&amp;ROUNDUP(salesdata[[#This Row],[Month No.]]/3,0)</f>
        <v>Q1</v>
      </c>
      <c r="U595" s="1" t="str">
        <f>TEXT(salesdata[[#This Row],[Date]],"dddd")</f>
        <v>Saturday</v>
      </c>
      <c r="V595" s="12">
        <f>IFERROR(salesdata[[#This Row],[Total Revenue]]/salesdata[[#This Row],[Total Units Sold]],0)</f>
        <v>5.6843483412322273</v>
      </c>
      <c r="W595" s="1" t="str">
        <f>INDEX({"Product1","Product2","Product3","Product4"},MATCH(MAX(salesdata[[#This Row],[S-P1]],salesdata[[#This Row],[S-P2]],salesdata[[#This Row],[S-P3]],salesdata[[#This Row],[S-P4]]),CHOOSE({1,2,3,4},salesdata[[#This Row],[S-P1]],salesdata[[#This Row],[S-P2]],salesdata[[#This Row],[S-P3]],salesdata[[#This Row],[S-P4]]),0))</f>
        <v>Product3</v>
      </c>
      <c r="X595" s="1" t="str">
        <f>IF(salesdata[[#This Row],[Total Revenue]]&gt;=70000,"High",IF(salesdata[[#This Row],[Total Revenue]]&gt;=40000,"Medium","Low"))</f>
        <v>Medium</v>
      </c>
      <c r="Y595" s="1" t="str">
        <f>IFERROR(IF(SUMIF(salesdata[Year],salesdata[[#This Row],[Year]],salesdata[Total Revenue])&gt;SUMIF(salesdata[Year],salesdata[[#This Row],[Year]]-1,salesdata[Total Revenue]),"Growth Year","Decline Year"),"")</f>
        <v>Growth Year</v>
      </c>
    </row>
    <row r="596" spans="1:25" x14ac:dyDescent="0.3">
      <c r="A596" s="1">
        <v>595</v>
      </c>
      <c r="B596" s="2">
        <v>40916</v>
      </c>
      <c r="C596" s="1">
        <v>2012</v>
      </c>
      <c r="D596" s="1" t="s">
        <v>26</v>
      </c>
      <c r="E596" s="1">
        <v>1</v>
      </c>
      <c r="F596" s="3">
        <v>4280</v>
      </c>
      <c r="G596" s="10">
        <v>13567.6</v>
      </c>
      <c r="H596" s="12">
        <f>IFERROR(salesdata[[#This Row],[S-P1]]/salesdata[[#This Row],[Q-P1]],0)</f>
        <v>3.17</v>
      </c>
      <c r="I596" s="3">
        <v>3179</v>
      </c>
      <c r="J596" s="10">
        <v>20154.86</v>
      </c>
      <c r="K596" s="12">
        <f>IFERROR(salesdata[[#This Row],[S-P2]]/salesdata[[#This Row],[Q-P2]],0)</f>
        <v>6.34</v>
      </c>
      <c r="L596" s="3">
        <v>5966</v>
      </c>
      <c r="M596" s="10">
        <v>32335.72</v>
      </c>
      <c r="N596" s="12">
        <f>IFERROR(salesdata[[#This Row],[S-P3]]/salesdata[[#This Row],[Q-P3]],0)</f>
        <v>5.42</v>
      </c>
      <c r="O596" s="3">
        <v>836</v>
      </c>
      <c r="P596" s="10">
        <v>5960.68</v>
      </c>
      <c r="Q596" s="12">
        <f>IFERROR(salesdata[[#This Row],[S-P4]]/salesdata[[#This Row],[Q-P4]],0)</f>
        <v>7.1300000000000008</v>
      </c>
      <c r="R596" s="3">
        <v>14261</v>
      </c>
      <c r="S596" s="10">
        <v>72018.86</v>
      </c>
      <c r="T596" s="1" t="str">
        <f>"Q"&amp;ROUNDUP(salesdata[[#This Row],[Month No.]]/3,0)</f>
        <v>Q1</v>
      </c>
      <c r="U596" s="1" t="str">
        <f>TEXT(salesdata[[#This Row],[Date]],"dddd")</f>
        <v>Sunday</v>
      </c>
      <c r="V596" s="12">
        <f>IFERROR(salesdata[[#This Row],[Total Revenue]]/salesdata[[#This Row],[Total Units Sold]],0)</f>
        <v>5.0500567982609912</v>
      </c>
      <c r="W596" s="1" t="str">
        <f>INDEX({"Product1","Product2","Product3","Product4"},MATCH(MAX(salesdata[[#This Row],[S-P1]],salesdata[[#This Row],[S-P2]],salesdata[[#This Row],[S-P3]],salesdata[[#This Row],[S-P4]]),CHOOSE({1,2,3,4},salesdata[[#This Row],[S-P1]],salesdata[[#This Row],[S-P2]],salesdata[[#This Row],[S-P3]],salesdata[[#This Row],[S-P4]]),0))</f>
        <v>Product3</v>
      </c>
      <c r="X596" s="1" t="str">
        <f>IF(salesdata[[#This Row],[Total Revenue]]&gt;=70000,"High",IF(salesdata[[#This Row],[Total Revenue]]&gt;=40000,"Medium","Low"))</f>
        <v>High</v>
      </c>
      <c r="Y596" s="1" t="str">
        <f>IFERROR(IF(SUMIF(salesdata[Year],salesdata[[#This Row],[Year]],salesdata[Total Revenue])&gt;SUMIF(salesdata[Year],salesdata[[#This Row],[Year]]-1,salesdata[Total Revenue]),"Growth Year","Decline Year"),"")</f>
        <v>Growth Year</v>
      </c>
    </row>
    <row r="597" spans="1:25" x14ac:dyDescent="0.3">
      <c r="A597" s="1">
        <v>596</v>
      </c>
      <c r="B597" s="2">
        <v>40917</v>
      </c>
      <c r="C597" s="1">
        <v>2012</v>
      </c>
      <c r="D597" s="1" t="s">
        <v>26</v>
      </c>
      <c r="E597" s="1">
        <v>1</v>
      </c>
      <c r="F597" s="3">
        <v>6105</v>
      </c>
      <c r="G597" s="10">
        <v>19352.849999999999</v>
      </c>
      <c r="H597" s="12">
        <f>IFERROR(salesdata[[#This Row],[S-P1]]/salesdata[[#This Row],[Q-P1]],0)</f>
        <v>3.17</v>
      </c>
      <c r="I597" s="3">
        <v>1528</v>
      </c>
      <c r="J597" s="10">
        <v>9687.52</v>
      </c>
      <c r="K597" s="12">
        <f>IFERROR(salesdata[[#This Row],[S-P2]]/salesdata[[#This Row],[Q-P2]],0)</f>
        <v>6.34</v>
      </c>
      <c r="L597" s="3">
        <v>569</v>
      </c>
      <c r="M597" s="10">
        <v>3083.98</v>
      </c>
      <c r="N597" s="12">
        <f>IFERROR(salesdata[[#This Row],[S-P3]]/salesdata[[#This Row],[Q-P3]],0)</f>
        <v>5.42</v>
      </c>
      <c r="O597" s="3">
        <v>387</v>
      </c>
      <c r="P597" s="10">
        <v>2759.31</v>
      </c>
      <c r="Q597" s="12">
        <f>IFERROR(salesdata[[#This Row],[S-P4]]/salesdata[[#This Row],[Q-P4]],0)</f>
        <v>7.13</v>
      </c>
      <c r="R597" s="3">
        <v>8589</v>
      </c>
      <c r="S597" s="10">
        <v>34883.660000000003</v>
      </c>
      <c r="T597" s="1" t="str">
        <f>"Q"&amp;ROUNDUP(salesdata[[#This Row],[Month No.]]/3,0)</f>
        <v>Q1</v>
      </c>
      <c r="U597" s="1" t="str">
        <f>TEXT(salesdata[[#This Row],[Date]],"dddd")</f>
        <v>Monday</v>
      </c>
      <c r="V597" s="12">
        <f>IFERROR(salesdata[[#This Row],[Total Revenue]]/salesdata[[#This Row],[Total Units Sold]],0)</f>
        <v>4.0614343928280361</v>
      </c>
      <c r="W597" s="1" t="str">
        <f>INDEX({"Product1","Product2","Product3","Product4"},MATCH(MAX(salesdata[[#This Row],[S-P1]],salesdata[[#This Row],[S-P2]],salesdata[[#This Row],[S-P3]],salesdata[[#This Row],[S-P4]]),CHOOSE({1,2,3,4},salesdata[[#This Row],[S-P1]],salesdata[[#This Row],[S-P2]],salesdata[[#This Row],[S-P3]],salesdata[[#This Row],[S-P4]]),0))</f>
        <v>Product1</v>
      </c>
      <c r="X597" s="1" t="str">
        <f>IF(salesdata[[#This Row],[Total Revenue]]&gt;=70000,"High",IF(salesdata[[#This Row],[Total Revenue]]&gt;=40000,"Medium","Low"))</f>
        <v>Low</v>
      </c>
      <c r="Y597" s="1" t="str">
        <f>IFERROR(IF(SUMIF(salesdata[Year],salesdata[[#This Row],[Year]],salesdata[Total Revenue])&gt;SUMIF(salesdata[Year],salesdata[[#This Row],[Year]]-1,salesdata[Total Revenue]),"Growth Year","Decline Year"),"")</f>
        <v>Growth Year</v>
      </c>
    </row>
    <row r="598" spans="1:25" x14ac:dyDescent="0.3">
      <c r="A598" s="1">
        <v>597</v>
      </c>
      <c r="B598" s="2">
        <v>40918</v>
      </c>
      <c r="C598" s="1">
        <v>2012</v>
      </c>
      <c r="D598" s="1" t="s">
        <v>26</v>
      </c>
      <c r="E598" s="1">
        <v>1</v>
      </c>
      <c r="F598" s="3">
        <v>7898</v>
      </c>
      <c r="G598" s="10">
        <v>25036.66</v>
      </c>
      <c r="H598" s="12">
        <f>IFERROR(salesdata[[#This Row],[S-P1]]/salesdata[[#This Row],[Q-P1]],0)</f>
        <v>3.17</v>
      </c>
      <c r="I598" s="3">
        <v>1995</v>
      </c>
      <c r="J598" s="10">
        <v>12648.3</v>
      </c>
      <c r="K598" s="12">
        <f>IFERROR(salesdata[[#This Row],[S-P2]]/salesdata[[#This Row],[Q-P2]],0)</f>
        <v>6.34</v>
      </c>
      <c r="L598" s="3">
        <v>4424</v>
      </c>
      <c r="M598" s="10">
        <v>23978.080000000002</v>
      </c>
      <c r="N598" s="12">
        <f>IFERROR(salesdata[[#This Row],[S-P3]]/salesdata[[#This Row],[Q-P3]],0)</f>
        <v>5.4200000000000008</v>
      </c>
      <c r="O598" s="3">
        <v>1270</v>
      </c>
      <c r="P598" s="10">
        <v>9055.1</v>
      </c>
      <c r="Q598" s="12">
        <f>IFERROR(salesdata[[#This Row],[S-P4]]/salesdata[[#This Row],[Q-P4]],0)</f>
        <v>7.13</v>
      </c>
      <c r="R598" s="3">
        <v>15587</v>
      </c>
      <c r="S598" s="10">
        <v>70718.14</v>
      </c>
      <c r="T598" s="1" t="str">
        <f>"Q"&amp;ROUNDUP(salesdata[[#This Row],[Month No.]]/3,0)</f>
        <v>Q1</v>
      </c>
      <c r="U598" s="1" t="str">
        <f>TEXT(salesdata[[#This Row],[Date]],"dddd")</f>
        <v>Tuesday</v>
      </c>
      <c r="V598" s="12">
        <f>IFERROR(salesdata[[#This Row],[Total Revenue]]/salesdata[[#This Row],[Total Units Sold]],0)</f>
        <v>4.5369949316738305</v>
      </c>
      <c r="W598" s="1" t="str">
        <f>INDEX({"Product1","Product2","Product3","Product4"},MATCH(MAX(salesdata[[#This Row],[S-P1]],salesdata[[#This Row],[S-P2]],salesdata[[#This Row],[S-P3]],salesdata[[#This Row],[S-P4]]),CHOOSE({1,2,3,4},salesdata[[#This Row],[S-P1]],salesdata[[#This Row],[S-P2]],salesdata[[#This Row],[S-P3]],salesdata[[#This Row],[S-P4]]),0))</f>
        <v>Product1</v>
      </c>
      <c r="X598" s="1" t="str">
        <f>IF(salesdata[[#This Row],[Total Revenue]]&gt;=70000,"High",IF(salesdata[[#This Row],[Total Revenue]]&gt;=40000,"Medium","Low"))</f>
        <v>High</v>
      </c>
      <c r="Y598" s="1" t="str">
        <f>IFERROR(IF(SUMIF(salesdata[Year],salesdata[[#This Row],[Year]],salesdata[Total Revenue])&gt;SUMIF(salesdata[Year],salesdata[[#This Row],[Year]]-1,salesdata[Total Revenue]),"Growth Year","Decline Year"),"")</f>
        <v>Growth Year</v>
      </c>
    </row>
    <row r="599" spans="1:25" x14ac:dyDescent="0.3">
      <c r="A599" s="1">
        <v>598</v>
      </c>
      <c r="B599" s="2">
        <v>40919</v>
      </c>
      <c r="C599" s="1">
        <v>2012</v>
      </c>
      <c r="D599" s="1" t="s">
        <v>26</v>
      </c>
      <c r="E599" s="1">
        <v>1</v>
      </c>
      <c r="F599" s="3">
        <v>7028</v>
      </c>
      <c r="G599" s="10">
        <v>22278.76</v>
      </c>
      <c r="H599" s="12">
        <f>IFERROR(salesdata[[#This Row],[S-P1]]/salesdata[[#This Row],[Q-P1]],0)</f>
        <v>3.17</v>
      </c>
      <c r="I599" s="3">
        <v>2044</v>
      </c>
      <c r="J599" s="10">
        <v>12958.96</v>
      </c>
      <c r="K599" s="12">
        <f>IFERROR(salesdata[[#This Row],[S-P2]]/salesdata[[#This Row],[Q-P2]],0)</f>
        <v>6.34</v>
      </c>
      <c r="L599" s="3">
        <v>1789</v>
      </c>
      <c r="M599" s="10">
        <v>9696.3799999999992</v>
      </c>
      <c r="N599" s="12">
        <f>IFERROR(salesdata[[#This Row],[S-P3]]/salesdata[[#This Row],[Q-P3]],0)</f>
        <v>5.42</v>
      </c>
      <c r="O599" s="3">
        <v>1689</v>
      </c>
      <c r="P599" s="10">
        <v>12042.57</v>
      </c>
      <c r="Q599" s="12">
        <f>IFERROR(salesdata[[#This Row],[S-P4]]/salesdata[[#This Row],[Q-P4]],0)</f>
        <v>7.13</v>
      </c>
      <c r="R599" s="3">
        <v>12550</v>
      </c>
      <c r="S599" s="10">
        <v>56976.67</v>
      </c>
      <c r="T599" s="1" t="str">
        <f>"Q"&amp;ROUNDUP(salesdata[[#This Row],[Month No.]]/3,0)</f>
        <v>Q1</v>
      </c>
      <c r="U599" s="1" t="str">
        <f>TEXT(salesdata[[#This Row],[Date]],"dddd")</f>
        <v>Wednesday</v>
      </c>
      <c r="V599" s="12">
        <f>IFERROR(salesdata[[#This Row],[Total Revenue]]/salesdata[[#This Row],[Total Units Sold]],0)</f>
        <v>4.5399737051792828</v>
      </c>
      <c r="W599" s="1" t="str">
        <f>INDEX({"Product1","Product2","Product3","Product4"},MATCH(MAX(salesdata[[#This Row],[S-P1]],salesdata[[#This Row],[S-P2]],salesdata[[#This Row],[S-P3]],salesdata[[#This Row],[S-P4]]),CHOOSE({1,2,3,4},salesdata[[#This Row],[S-P1]],salesdata[[#This Row],[S-P2]],salesdata[[#This Row],[S-P3]],salesdata[[#This Row],[S-P4]]),0))</f>
        <v>Product1</v>
      </c>
      <c r="X599" s="1" t="str">
        <f>IF(salesdata[[#This Row],[Total Revenue]]&gt;=70000,"High",IF(salesdata[[#This Row],[Total Revenue]]&gt;=40000,"Medium","Low"))</f>
        <v>Medium</v>
      </c>
      <c r="Y599" s="1" t="str">
        <f>IFERROR(IF(SUMIF(salesdata[Year],salesdata[[#This Row],[Year]],salesdata[Total Revenue])&gt;SUMIF(salesdata[Year],salesdata[[#This Row],[Year]]-1,salesdata[Total Revenue]),"Growth Year","Decline Year"),"")</f>
        <v>Growth Year</v>
      </c>
    </row>
    <row r="600" spans="1:25" x14ac:dyDescent="0.3">
      <c r="A600" s="1">
        <v>599</v>
      </c>
      <c r="B600" s="2">
        <v>40920</v>
      </c>
      <c r="C600" s="1">
        <v>2012</v>
      </c>
      <c r="D600" s="1" t="s">
        <v>26</v>
      </c>
      <c r="E600" s="1">
        <v>1</v>
      </c>
      <c r="F600" s="3">
        <v>7482</v>
      </c>
      <c r="G600" s="10">
        <v>23717.94</v>
      </c>
      <c r="H600" s="12">
        <f>IFERROR(salesdata[[#This Row],[S-P1]]/salesdata[[#This Row],[Q-P1]],0)</f>
        <v>3.17</v>
      </c>
      <c r="I600" s="3">
        <v>1572</v>
      </c>
      <c r="J600" s="10">
        <v>9966.48</v>
      </c>
      <c r="K600" s="12">
        <f>IFERROR(salesdata[[#This Row],[S-P2]]/salesdata[[#This Row],[Q-P2]],0)</f>
        <v>6.34</v>
      </c>
      <c r="L600" s="3">
        <v>1647</v>
      </c>
      <c r="M600" s="10">
        <v>8926.74</v>
      </c>
      <c r="N600" s="12">
        <f>IFERROR(salesdata[[#This Row],[S-P3]]/salesdata[[#This Row],[Q-P3]],0)</f>
        <v>5.42</v>
      </c>
      <c r="O600" s="3">
        <v>1483</v>
      </c>
      <c r="P600" s="10">
        <v>10573.79</v>
      </c>
      <c r="Q600" s="12">
        <f>IFERROR(salesdata[[#This Row],[S-P4]]/salesdata[[#This Row],[Q-P4]],0)</f>
        <v>7.1300000000000008</v>
      </c>
      <c r="R600" s="3">
        <v>12184</v>
      </c>
      <c r="S600" s="10">
        <v>53184.95</v>
      </c>
      <c r="T600" s="1" t="str">
        <f>"Q"&amp;ROUNDUP(salesdata[[#This Row],[Month No.]]/3,0)</f>
        <v>Q1</v>
      </c>
      <c r="U600" s="1" t="str">
        <f>TEXT(salesdata[[#This Row],[Date]],"dddd")</f>
        <v>Thursday</v>
      </c>
      <c r="V600" s="12">
        <f>IFERROR(salesdata[[#This Row],[Total Revenue]]/salesdata[[#This Row],[Total Units Sold]],0)</f>
        <v>4.365146913985555</v>
      </c>
      <c r="W600" s="1" t="str">
        <f>INDEX({"Product1","Product2","Product3","Product4"},MATCH(MAX(salesdata[[#This Row],[S-P1]],salesdata[[#This Row],[S-P2]],salesdata[[#This Row],[S-P3]],salesdata[[#This Row],[S-P4]]),CHOOSE({1,2,3,4},salesdata[[#This Row],[S-P1]],salesdata[[#This Row],[S-P2]],salesdata[[#This Row],[S-P3]],salesdata[[#This Row],[S-P4]]),0))</f>
        <v>Product1</v>
      </c>
      <c r="X600" s="1" t="str">
        <f>IF(salesdata[[#This Row],[Total Revenue]]&gt;=70000,"High",IF(salesdata[[#This Row],[Total Revenue]]&gt;=40000,"Medium","Low"))</f>
        <v>Medium</v>
      </c>
      <c r="Y600" s="1" t="str">
        <f>IFERROR(IF(SUMIF(salesdata[Year],salesdata[[#This Row],[Year]],salesdata[Total Revenue])&gt;SUMIF(salesdata[Year],salesdata[[#This Row],[Year]]-1,salesdata[Total Revenue]),"Growth Year","Decline Year"),"")</f>
        <v>Growth Year</v>
      </c>
    </row>
    <row r="601" spans="1:25" x14ac:dyDescent="0.3">
      <c r="A601" s="1">
        <v>600</v>
      </c>
      <c r="B601" s="2">
        <v>40921</v>
      </c>
      <c r="C601" s="1">
        <v>2012</v>
      </c>
      <c r="D601" s="1" t="s">
        <v>26</v>
      </c>
      <c r="E601" s="1">
        <v>1</v>
      </c>
      <c r="F601" s="3">
        <v>5751</v>
      </c>
      <c r="G601" s="10">
        <v>18230.669999999998</v>
      </c>
      <c r="H601" s="12">
        <f>IFERROR(salesdata[[#This Row],[S-P1]]/salesdata[[#This Row],[Q-P1]],0)</f>
        <v>3.1699999999999995</v>
      </c>
      <c r="I601" s="3">
        <v>2376</v>
      </c>
      <c r="J601" s="10">
        <v>15063.84</v>
      </c>
      <c r="K601" s="12">
        <f>IFERROR(salesdata[[#This Row],[S-P2]]/salesdata[[#This Row],[Q-P2]],0)</f>
        <v>6.34</v>
      </c>
      <c r="L601" s="3">
        <v>282</v>
      </c>
      <c r="M601" s="10">
        <v>1528.44</v>
      </c>
      <c r="N601" s="12">
        <f>IFERROR(salesdata[[#This Row],[S-P3]]/salesdata[[#This Row],[Q-P3]],0)</f>
        <v>5.42</v>
      </c>
      <c r="O601" s="3">
        <v>1669</v>
      </c>
      <c r="P601" s="10">
        <v>11899.97</v>
      </c>
      <c r="Q601" s="12">
        <f>IFERROR(salesdata[[#This Row],[S-P4]]/salesdata[[#This Row],[Q-P4]],0)</f>
        <v>7.13</v>
      </c>
      <c r="R601" s="3">
        <v>10078</v>
      </c>
      <c r="S601" s="10">
        <v>46722.92</v>
      </c>
      <c r="T601" s="1" t="str">
        <f>"Q"&amp;ROUNDUP(salesdata[[#This Row],[Month No.]]/3,0)</f>
        <v>Q1</v>
      </c>
      <c r="U601" s="1" t="str">
        <f>TEXT(salesdata[[#This Row],[Date]],"dddd")</f>
        <v>Friday</v>
      </c>
      <c r="V601" s="12">
        <f>IFERROR(salesdata[[#This Row],[Total Revenue]]/salesdata[[#This Row],[Total Units Sold]],0)</f>
        <v>4.6361301845604288</v>
      </c>
      <c r="W601" s="1" t="str">
        <f>INDEX({"Product1","Product2","Product3","Product4"},MATCH(MAX(salesdata[[#This Row],[S-P1]],salesdata[[#This Row],[S-P2]],salesdata[[#This Row],[S-P3]],salesdata[[#This Row],[S-P4]]),CHOOSE({1,2,3,4},salesdata[[#This Row],[S-P1]],salesdata[[#This Row],[S-P2]],salesdata[[#This Row],[S-P3]],salesdata[[#This Row],[S-P4]]),0))</f>
        <v>Product1</v>
      </c>
      <c r="X601" s="1" t="str">
        <f>IF(salesdata[[#This Row],[Total Revenue]]&gt;=70000,"High",IF(salesdata[[#This Row],[Total Revenue]]&gt;=40000,"Medium","Low"))</f>
        <v>Medium</v>
      </c>
      <c r="Y601" s="1" t="str">
        <f>IFERROR(IF(SUMIF(salesdata[Year],salesdata[[#This Row],[Year]],salesdata[Total Revenue])&gt;SUMIF(salesdata[Year],salesdata[[#This Row],[Year]]-1,salesdata[Total Revenue]),"Growth Year","Decline Year"),"")</f>
        <v>Growth Year</v>
      </c>
    </row>
    <row r="602" spans="1:25" x14ac:dyDescent="0.3">
      <c r="A602" s="1">
        <v>601</v>
      </c>
      <c r="B602" s="2">
        <v>40922</v>
      </c>
      <c r="C602" s="1">
        <v>2012</v>
      </c>
      <c r="D602" s="1" t="s">
        <v>26</v>
      </c>
      <c r="E602" s="1">
        <v>1</v>
      </c>
      <c r="F602" s="3">
        <v>4345</v>
      </c>
      <c r="G602" s="10">
        <v>13773.65</v>
      </c>
      <c r="H602" s="12">
        <f>IFERROR(salesdata[[#This Row],[S-P1]]/salesdata[[#This Row],[Q-P1]],0)</f>
        <v>3.17</v>
      </c>
      <c r="I602" s="3">
        <v>534</v>
      </c>
      <c r="J602" s="10">
        <v>3385.56</v>
      </c>
      <c r="K602" s="12">
        <f>IFERROR(salesdata[[#This Row],[S-P2]]/salesdata[[#This Row],[Q-P2]],0)</f>
        <v>6.34</v>
      </c>
      <c r="L602" s="3">
        <v>3409</v>
      </c>
      <c r="M602" s="10">
        <v>18476.78</v>
      </c>
      <c r="N602" s="12">
        <f>IFERROR(salesdata[[#This Row],[S-P3]]/salesdata[[#This Row],[Q-P3]],0)</f>
        <v>5.42</v>
      </c>
      <c r="O602" s="3">
        <v>1738</v>
      </c>
      <c r="P602" s="10">
        <v>12391.94</v>
      </c>
      <c r="Q602" s="12">
        <f>IFERROR(salesdata[[#This Row],[S-P4]]/salesdata[[#This Row],[Q-P4]],0)</f>
        <v>7.13</v>
      </c>
      <c r="R602" s="3">
        <v>10026</v>
      </c>
      <c r="S602" s="10">
        <v>48027.93</v>
      </c>
      <c r="T602" s="1" t="str">
        <f>"Q"&amp;ROUNDUP(salesdata[[#This Row],[Month No.]]/3,0)</f>
        <v>Q1</v>
      </c>
      <c r="U602" s="1" t="str">
        <f>TEXT(salesdata[[#This Row],[Date]],"dddd")</f>
        <v>Saturday</v>
      </c>
      <c r="V602" s="12">
        <f>IFERROR(salesdata[[#This Row],[Total Revenue]]/salesdata[[#This Row],[Total Units Sold]],0)</f>
        <v>4.7903381208856972</v>
      </c>
      <c r="W602" s="1" t="str">
        <f>INDEX({"Product1","Product2","Product3","Product4"},MATCH(MAX(salesdata[[#This Row],[S-P1]],salesdata[[#This Row],[S-P2]],salesdata[[#This Row],[S-P3]],salesdata[[#This Row],[S-P4]]),CHOOSE({1,2,3,4},salesdata[[#This Row],[S-P1]],salesdata[[#This Row],[S-P2]],salesdata[[#This Row],[S-P3]],salesdata[[#This Row],[S-P4]]),0))</f>
        <v>Product3</v>
      </c>
      <c r="X602" s="1" t="str">
        <f>IF(salesdata[[#This Row],[Total Revenue]]&gt;=70000,"High",IF(salesdata[[#This Row],[Total Revenue]]&gt;=40000,"Medium","Low"))</f>
        <v>Medium</v>
      </c>
      <c r="Y602" s="1" t="str">
        <f>IFERROR(IF(SUMIF(salesdata[Year],salesdata[[#This Row],[Year]],salesdata[Total Revenue])&gt;SUMIF(salesdata[Year],salesdata[[#This Row],[Year]]-1,salesdata[Total Revenue]),"Growth Year","Decline Year"),"")</f>
        <v>Growth Year</v>
      </c>
    </row>
    <row r="603" spans="1:25" x14ac:dyDescent="0.3">
      <c r="A603" s="1">
        <v>602</v>
      </c>
      <c r="B603" s="2">
        <v>40923</v>
      </c>
      <c r="C603" s="1">
        <v>2012</v>
      </c>
      <c r="D603" s="1" t="s">
        <v>26</v>
      </c>
      <c r="E603" s="1">
        <v>1</v>
      </c>
      <c r="F603" s="3">
        <v>3301</v>
      </c>
      <c r="G603" s="10">
        <v>10464.17</v>
      </c>
      <c r="H603" s="12">
        <f>IFERROR(salesdata[[#This Row],[S-P1]]/salesdata[[#This Row],[Q-P1]],0)</f>
        <v>3.17</v>
      </c>
      <c r="I603" s="3">
        <v>2169</v>
      </c>
      <c r="J603" s="10">
        <v>13751.46</v>
      </c>
      <c r="K603" s="12">
        <f>IFERROR(salesdata[[#This Row],[S-P2]]/salesdata[[#This Row],[Q-P2]],0)</f>
        <v>6.34</v>
      </c>
      <c r="L603" s="3">
        <v>1336</v>
      </c>
      <c r="M603" s="10">
        <v>7241.12</v>
      </c>
      <c r="N603" s="12">
        <f>IFERROR(salesdata[[#This Row],[S-P3]]/salesdata[[#This Row],[Q-P3]],0)</f>
        <v>5.42</v>
      </c>
      <c r="O603" s="3">
        <v>1104</v>
      </c>
      <c r="P603" s="10">
        <v>7871.52</v>
      </c>
      <c r="Q603" s="12">
        <f>IFERROR(salesdata[[#This Row],[S-P4]]/salesdata[[#This Row],[Q-P4]],0)</f>
        <v>7.1300000000000008</v>
      </c>
      <c r="R603" s="3">
        <v>7910</v>
      </c>
      <c r="S603" s="10">
        <v>39328.269999999997</v>
      </c>
      <c r="T603" s="1" t="str">
        <f>"Q"&amp;ROUNDUP(salesdata[[#This Row],[Month No.]]/3,0)</f>
        <v>Q1</v>
      </c>
      <c r="U603" s="1" t="str">
        <f>TEXT(salesdata[[#This Row],[Date]],"dddd")</f>
        <v>Sunday</v>
      </c>
      <c r="V603" s="12">
        <f>IFERROR(salesdata[[#This Row],[Total Revenue]]/salesdata[[#This Row],[Total Units Sold]],0)</f>
        <v>4.9719683944374209</v>
      </c>
      <c r="W603" s="1" t="str">
        <f>INDEX({"Product1","Product2","Product3","Product4"},MATCH(MAX(salesdata[[#This Row],[S-P1]],salesdata[[#This Row],[S-P2]],salesdata[[#This Row],[S-P3]],salesdata[[#This Row],[S-P4]]),CHOOSE({1,2,3,4},salesdata[[#This Row],[S-P1]],salesdata[[#This Row],[S-P2]],salesdata[[#This Row],[S-P3]],salesdata[[#This Row],[S-P4]]),0))</f>
        <v>Product2</v>
      </c>
      <c r="X603" s="1" t="str">
        <f>IF(salesdata[[#This Row],[Total Revenue]]&gt;=70000,"High",IF(salesdata[[#This Row],[Total Revenue]]&gt;=40000,"Medium","Low"))</f>
        <v>Low</v>
      </c>
      <c r="Y603" s="1" t="str">
        <f>IFERROR(IF(SUMIF(salesdata[Year],salesdata[[#This Row],[Year]],salesdata[Total Revenue])&gt;SUMIF(salesdata[Year],salesdata[[#This Row],[Year]]-1,salesdata[Total Revenue]),"Growth Year","Decline Year"),"")</f>
        <v>Growth Year</v>
      </c>
    </row>
    <row r="604" spans="1:25" x14ac:dyDescent="0.3">
      <c r="A604" s="1">
        <v>603</v>
      </c>
      <c r="B604" s="2">
        <v>40924</v>
      </c>
      <c r="C604" s="1">
        <v>2012</v>
      </c>
      <c r="D604" s="1" t="s">
        <v>26</v>
      </c>
      <c r="E604" s="1">
        <v>1</v>
      </c>
      <c r="F604" s="3">
        <v>2341</v>
      </c>
      <c r="G604" s="10">
        <v>7420.97</v>
      </c>
      <c r="H604" s="12">
        <f>IFERROR(salesdata[[#This Row],[S-P1]]/salesdata[[#This Row],[Q-P1]],0)</f>
        <v>3.17</v>
      </c>
      <c r="I604" s="3">
        <v>3573</v>
      </c>
      <c r="J604" s="10">
        <v>22652.82</v>
      </c>
      <c r="K604" s="12">
        <f>IFERROR(salesdata[[#This Row],[S-P2]]/salesdata[[#This Row],[Q-P2]],0)</f>
        <v>6.34</v>
      </c>
      <c r="L604" s="3">
        <v>2447</v>
      </c>
      <c r="M604" s="10">
        <v>13262.74</v>
      </c>
      <c r="N604" s="12">
        <f>IFERROR(salesdata[[#This Row],[S-P3]]/salesdata[[#This Row],[Q-P3]],0)</f>
        <v>5.42</v>
      </c>
      <c r="O604" s="3">
        <v>1309</v>
      </c>
      <c r="P604" s="10">
        <v>9333.17</v>
      </c>
      <c r="Q604" s="12">
        <f>IFERROR(salesdata[[#This Row],[S-P4]]/salesdata[[#This Row],[Q-P4]],0)</f>
        <v>7.13</v>
      </c>
      <c r="R604" s="3">
        <v>9670</v>
      </c>
      <c r="S604" s="10">
        <v>52669.7</v>
      </c>
      <c r="T604" s="1" t="str">
        <f>"Q"&amp;ROUNDUP(salesdata[[#This Row],[Month No.]]/3,0)</f>
        <v>Q1</v>
      </c>
      <c r="U604" s="1" t="str">
        <f>TEXT(salesdata[[#This Row],[Date]],"dddd")</f>
        <v>Monday</v>
      </c>
      <c r="V604" s="12">
        <f>IFERROR(salesdata[[#This Row],[Total Revenue]]/salesdata[[#This Row],[Total Units Sold]],0)</f>
        <v>5.4467114788004132</v>
      </c>
      <c r="W604" s="1" t="str">
        <f>INDEX({"Product1","Product2","Product3","Product4"},MATCH(MAX(salesdata[[#This Row],[S-P1]],salesdata[[#This Row],[S-P2]],salesdata[[#This Row],[S-P3]],salesdata[[#This Row],[S-P4]]),CHOOSE({1,2,3,4},salesdata[[#This Row],[S-P1]],salesdata[[#This Row],[S-P2]],salesdata[[#This Row],[S-P3]],salesdata[[#This Row],[S-P4]]),0))</f>
        <v>Product2</v>
      </c>
      <c r="X604" s="1" t="str">
        <f>IF(salesdata[[#This Row],[Total Revenue]]&gt;=70000,"High",IF(salesdata[[#This Row],[Total Revenue]]&gt;=40000,"Medium","Low"))</f>
        <v>Medium</v>
      </c>
      <c r="Y604" s="1" t="str">
        <f>IFERROR(IF(SUMIF(salesdata[Year],salesdata[[#This Row],[Year]],salesdata[Total Revenue])&gt;SUMIF(salesdata[Year],salesdata[[#This Row],[Year]]-1,salesdata[Total Revenue]),"Growth Year","Decline Year"),"")</f>
        <v>Growth Year</v>
      </c>
    </row>
    <row r="605" spans="1:25" x14ac:dyDescent="0.3">
      <c r="A605" s="1">
        <v>604</v>
      </c>
      <c r="B605" s="2">
        <v>40925</v>
      </c>
      <c r="C605" s="1">
        <v>2012</v>
      </c>
      <c r="D605" s="1" t="s">
        <v>26</v>
      </c>
      <c r="E605" s="1">
        <v>1</v>
      </c>
      <c r="F605" s="3">
        <v>3725</v>
      </c>
      <c r="G605" s="10">
        <v>11808.25</v>
      </c>
      <c r="H605" s="12">
        <f>IFERROR(salesdata[[#This Row],[S-P1]]/salesdata[[#This Row],[Q-P1]],0)</f>
        <v>3.17</v>
      </c>
      <c r="I605" s="3">
        <v>1870</v>
      </c>
      <c r="J605" s="10">
        <v>11855.8</v>
      </c>
      <c r="K605" s="12">
        <f>IFERROR(salesdata[[#This Row],[S-P2]]/salesdata[[#This Row],[Q-P2]],0)</f>
        <v>6.34</v>
      </c>
      <c r="L605" s="3">
        <v>1253</v>
      </c>
      <c r="M605" s="10">
        <v>6791.26</v>
      </c>
      <c r="N605" s="12">
        <f>IFERROR(salesdata[[#This Row],[S-P3]]/salesdata[[#This Row],[Q-P3]],0)</f>
        <v>5.42</v>
      </c>
      <c r="O605" s="3">
        <v>645</v>
      </c>
      <c r="P605" s="10">
        <v>4598.8500000000004</v>
      </c>
      <c r="Q605" s="12">
        <f>IFERROR(salesdata[[#This Row],[S-P4]]/salesdata[[#This Row],[Q-P4]],0)</f>
        <v>7.1300000000000008</v>
      </c>
      <c r="R605" s="3">
        <v>7493</v>
      </c>
      <c r="S605" s="10">
        <v>35054.160000000003</v>
      </c>
      <c r="T605" s="1" t="str">
        <f>"Q"&amp;ROUNDUP(salesdata[[#This Row],[Month No.]]/3,0)</f>
        <v>Q1</v>
      </c>
      <c r="U605" s="1" t="str">
        <f>TEXT(salesdata[[#This Row],[Date]],"dddd")</f>
        <v>Tuesday</v>
      </c>
      <c r="V605" s="12">
        <f>IFERROR(salesdata[[#This Row],[Total Revenue]]/salesdata[[#This Row],[Total Units Sold]],0)</f>
        <v>4.6782543707460302</v>
      </c>
      <c r="W605" s="1" t="str">
        <f>INDEX({"Product1","Product2","Product3","Product4"},MATCH(MAX(salesdata[[#This Row],[S-P1]],salesdata[[#This Row],[S-P2]],salesdata[[#This Row],[S-P3]],salesdata[[#This Row],[S-P4]]),CHOOSE({1,2,3,4},salesdata[[#This Row],[S-P1]],salesdata[[#This Row],[S-P2]],salesdata[[#This Row],[S-P3]],salesdata[[#This Row],[S-P4]]),0))</f>
        <v>Product2</v>
      </c>
      <c r="X605" s="1" t="str">
        <f>IF(salesdata[[#This Row],[Total Revenue]]&gt;=70000,"High",IF(salesdata[[#This Row],[Total Revenue]]&gt;=40000,"Medium","Low"))</f>
        <v>Low</v>
      </c>
      <c r="Y605" s="1" t="str">
        <f>IFERROR(IF(SUMIF(salesdata[Year],salesdata[[#This Row],[Year]],salesdata[Total Revenue])&gt;SUMIF(salesdata[Year],salesdata[[#This Row],[Year]]-1,salesdata[Total Revenue]),"Growth Year","Decline Year"),"")</f>
        <v>Growth Year</v>
      </c>
    </row>
    <row r="606" spans="1:25" x14ac:dyDescent="0.3">
      <c r="A606" s="1">
        <v>605</v>
      </c>
      <c r="B606" s="2">
        <v>40926</v>
      </c>
      <c r="C606" s="1">
        <v>2012</v>
      </c>
      <c r="D606" s="1" t="s">
        <v>26</v>
      </c>
      <c r="E606" s="1">
        <v>1</v>
      </c>
      <c r="F606" s="3">
        <v>3256</v>
      </c>
      <c r="G606" s="10">
        <v>10321.52</v>
      </c>
      <c r="H606" s="12">
        <f>IFERROR(salesdata[[#This Row],[S-P1]]/salesdata[[#This Row],[Q-P1]],0)</f>
        <v>3.17</v>
      </c>
      <c r="I606" s="3">
        <v>2761</v>
      </c>
      <c r="J606" s="10">
        <v>17504.740000000002</v>
      </c>
      <c r="K606" s="12">
        <f>IFERROR(salesdata[[#This Row],[S-P2]]/salesdata[[#This Row],[Q-P2]],0)</f>
        <v>6.3400000000000007</v>
      </c>
      <c r="L606" s="3">
        <v>1634</v>
      </c>
      <c r="M606" s="10">
        <v>8856.2800000000007</v>
      </c>
      <c r="N606" s="12">
        <f>IFERROR(salesdata[[#This Row],[S-P3]]/salesdata[[#This Row],[Q-P3]],0)</f>
        <v>5.4200000000000008</v>
      </c>
      <c r="O606" s="3">
        <v>1936</v>
      </c>
      <c r="P606" s="10">
        <v>13803.68</v>
      </c>
      <c r="Q606" s="12">
        <f>IFERROR(salesdata[[#This Row],[S-P4]]/salesdata[[#This Row],[Q-P4]],0)</f>
        <v>7.13</v>
      </c>
      <c r="R606" s="3">
        <v>9587</v>
      </c>
      <c r="S606" s="10">
        <v>50486.22</v>
      </c>
      <c r="T606" s="1" t="str">
        <f>"Q"&amp;ROUNDUP(salesdata[[#This Row],[Month No.]]/3,0)</f>
        <v>Q1</v>
      </c>
      <c r="U606" s="1" t="str">
        <f>TEXT(salesdata[[#This Row],[Date]],"dddd")</f>
        <v>Wednesday</v>
      </c>
      <c r="V606" s="12">
        <f>IFERROR(salesdata[[#This Row],[Total Revenue]]/salesdata[[#This Row],[Total Units Sold]],0)</f>
        <v>5.2661124439344951</v>
      </c>
      <c r="W606" s="1" t="str">
        <f>INDEX({"Product1","Product2","Product3","Product4"},MATCH(MAX(salesdata[[#This Row],[S-P1]],salesdata[[#This Row],[S-P2]],salesdata[[#This Row],[S-P3]],salesdata[[#This Row],[S-P4]]),CHOOSE({1,2,3,4},salesdata[[#This Row],[S-P1]],salesdata[[#This Row],[S-P2]],salesdata[[#This Row],[S-P3]],salesdata[[#This Row],[S-P4]]),0))</f>
        <v>Product2</v>
      </c>
      <c r="X606" s="1" t="str">
        <f>IF(salesdata[[#This Row],[Total Revenue]]&gt;=70000,"High",IF(salesdata[[#This Row],[Total Revenue]]&gt;=40000,"Medium","Low"))</f>
        <v>Medium</v>
      </c>
      <c r="Y606" s="1" t="str">
        <f>IFERROR(IF(SUMIF(salesdata[Year],salesdata[[#This Row],[Year]],salesdata[Total Revenue])&gt;SUMIF(salesdata[Year],salesdata[[#This Row],[Year]]-1,salesdata[Total Revenue]),"Growth Year","Decline Year"),"")</f>
        <v>Growth Year</v>
      </c>
    </row>
    <row r="607" spans="1:25" x14ac:dyDescent="0.3">
      <c r="A607" s="1">
        <v>606</v>
      </c>
      <c r="B607" s="2">
        <v>40927</v>
      </c>
      <c r="C607" s="1">
        <v>2012</v>
      </c>
      <c r="D607" s="1" t="s">
        <v>26</v>
      </c>
      <c r="E607" s="1">
        <v>1</v>
      </c>
      <c r="F607" s="3">
        <v>7583</v>
      </c>
      <c r="G607" s="10">
        <v>24038.11</v>
      </c>
      <c r="H607" s="12">
        <f>IFERROR(salesdata[[#This Row],[S-P1]]/salesdata[[#This Row],[Q-P1]],0)</f>
        <v>3.17</v>
      </c>
      <c r="I607" s="3">
        <v>1825</v>
      </c>
      <c r="J607" s="10">
        <v>11570.5</v>
      </c>
      <c r="K607" s="12">
        <f>IFERROR(salesdata[[#This Row],[S-P2]]/salesdata[[#This Row],[Q-P2]],0)</f>
        <v>6.34</v>
      </c>
      <c r="L607" s="3">
        <v>1555</v>
      </c>
      <c r="M607" s="10">
        <v>8428.1</v>
      </c>
      <c r="N607" s="12">
        <f>IFERROR(salesdata[[#This Row],[S-P3]]/salesdata[[#This Row],[Q-P3]],0)</f>
        <v>5.42</v>
      </c>
      <c r="O607" s="3">
        <v>637</v>
      </c>
      <c r="P607" s="10">
        <v>4541.8100000000004</v>
      </c>
      <c r="Q607" s="12">
        <f>IFERROR(salesdata[[#This Row],[S-P4]]/salesdata[[#This Row],[Q-P4]],0)</f>
        <v>7.1300000000000008</v>
      </c>
      <c r="R607" s="3">
        <v>11600</v>
      </c>
      <c r="S607" s="10">
        <v>48578.52</v>
      </c>
      <c r="T607" s="1" t="str">
        <f>"Q"&amp;ROUNDUP(salesdata[[#This Row],[Month No.]]/3,0)</f>
        <v>Q1</v>
      </c>
      <c r="U607" s="1" t="str">
        <f>TEXT(salesdata[[#This Row],[Date]],"dddd")</f>
        <v>Thursday</v>
      </c>
      <c r="V607" s="12">
        <f>IFERROR(salesdata[[#This Row],[Total Revenue]]/salesdata[[#This Row],[Total Units Sold]],0)</f>
        <v>4.1878034482758615</v>
      </c>
      <c r="W607" s="1" t="str">
        <f>INDEX({"Product1","Product2","Product3","Product4"},MATCH(MAX(salesdata[[#This Row],[S-P1]],salesdata[[#This Row],[S-P2]],salesdata[[#This Row],[S-P3]],salesdata[[#This Row],[S-P4]]),CHOOSE({1,2,3,4},salesdata[[#This Row],[S-P1]],salesdata[[#This Row],[S-P2]],salesdata[[#This Row],[S-P3]],salesdata[[#This Row],[S-P4]]),0))</f>
        <v>Product1</v>
      </c>
      <c r="X607" s="1" t="str">
        <f>IF(salesdata[[#This Row],[Total Revenue]]&gt;=70000,"High",IF(salesdata[[#This Row],[Total Revenue]]&gt;=40000,"Medium","Low"))</f>
        <v>Medium</v>
      </c>
      <c r="Y607" s="1" t="str">
        <f>IFERROR(IF(SUMIF(salesdata[Year],salesdata[[#This Row],[Year]],salesdata[Total Revenue])&gt;SUMIF(salesdata[Year],salesdata[[#This Row],[Year]]-1,salesdata[Total Revenue]),"Growth Year","Decline Year"),"")</f>
        <v>Growth Year</v>
      </c>
    </row>
    <row r="608" spans="1:25" x14ac:dyDescent="0.3">
      <c r="A608" s="1">
        <v>607</v>
      </c>
      <c r="B608" s="2">
        <v>40928</v>
      </c>
      <c r="C608" s="1">
        <v>2012</v>
      </c>
      <c r="D608" s="1" t="s">
        <v>26</v>
      </c>
      <c r="E608" s="1">
        <v>1</v>
      </c>
      <c r="F608" s="3">
        <v>7990</v>
      </c>
      <c r="G608" s="10">
        <v>25328.3</v>
      </c>
      <c r="H608" s="12">
        <f>IFERROR(salesdata[[#This Row],[S-P1]]/salesdata[[#This Row],[Q-P1]],0)</f>
        <v>3.17</v>
      </c>
      <c r="I608" s="3">
        <v>376</v>
      </c>
      <c r="J608" s="10">
        <v>2383.84</v>
      </c>
      <c r="K608" s="12">
        <f>IFERROR(salesdata[[#This Row],[S-P2]]/salesdata[[#This Row],[Q-P2]],0)</f>
        <v>6.3400000000000007</v>
      </c>
      <c r="L608" s="3">
        <v>1367</v>
      </c>
      <c r="M608" s="10">
        <v>7409.14</v>
      </c>
      <c r="N608" s="12">
        <f>IFERROR(salesdata[[#This Row],[S-P3]]/salesdata[[#This Row],[Q-P3]],0)</f>
        <v>5.42</v>
      </c>
      <c r="O608" s="3">
        <v>1526</v>
      </c>
      <c r="P608" s="10">
        <v>10880.38</v>
      </c>
      <c r="Q608" s="12">
        <f>IFERROR(salesdata[[#This Row],[S-P4]]/salesdata[[#This Row],[Q-P4]],0)</f>
        <v>7.13</v>
      </c>
      <c r="R608" s="3">
        <v>11259</v>
      </c>
      <c r="S608" s="10">
        <v>46001.66</v>
      </c>
      <c r="T608" s="1" t="str">
        <f>"Q"&amp;ROUNDUP(salesdata[[#This Row],[Month No.]]/3,0)</f>
        <v>Q1</v>
      </c>
      <c r="U608" s="1" t="str">
        <f>TEXT(salesdata[[#This Row],[Date]],"dddd")</f>
        <v>Friday</v>
      </c>
      <c r="V608" s="12">
        <f>IFERROR(salesdata[[#This Row],[Total Revenue]]/salesdata[[#This Row],[Total Units Sold]],0)</f>
        <v>4.0857678301803002</v>
      </c>
      <c r="W608" s="1" t="str">
        <f>INDEX({"Product1","Product2","Product3","Product4"},MATCH(MAX(salesdata[[#This Row],[S-P1]],salesdata[[#This Row],[S-P2]],salesdata[[#This Row],[S-P3]],salesdata[[#This Row],[S-P4]]),CHOOSE({1,2,3,4},salesdata[[#This Row],[S-P1]],salesdata[[#This Row],[S-P2]],salesdata[[#This Row],[S-P3]],salesdata[[#This Row],[S-P4]]),0))</f>
        <v>Product1</v>
      </c>
      <c r="X608" s="1" t="str">
        <f>IF(salesdata[[#This Row],[Total Revenue]]&gt;=70000,"High",IF(salesdata[[#This Row],[Total Revenue]]&gt;=40000,"Medium","Low"))</f>
        <v>Medium</v>
      </c>
      <c r="Y608" s="1" t="str">
        <f>IFERROR(IF(SUMIF(salesdata[Year],salesdata[[#This Row],[Year]],salesdata[Total Revenue])&gt;SUMIF(salesdata[Year],salesdata[[#This Row],[Year]]-1,salesdata[Total Revenue]),"Growth Year","Decline Year"),"")</f>
        <v>Growth Year</v>
      </c>
    </row>
    <row r="609" spans="1:25" x14ac:dyDescent="0.3">
      <c r="A609" s="1">
        <v>608</v>
      </c>
      <c r="B609" s="2">
        <v>40929</v>
      </c>
      <c r="C609" s="1">
        <v>2012</v>
      </c>
      <c r="D609" s="1" t="s">
        <v>26</v>
      </c>
      <c r="E609" s="1">
        <v>1</v>
      </c>
      <c r="F609" s="3">
        <v>1930</v>
      </c>
      <c r="G609" s="10">
        <v>6118.1</v>
      </c>
      <c r="H609" s="12">
        <f>IFERROR(salesdata[[#This Row],[S-P1]]/salesdata[[#This Row],[Q-P1]],0)</f>
        <v>3.1700000000000004</v>
      </c>
      <c r="I609" s="3">
        <v>3066</v>
      </c>
      <c r="J609" s="10">
        <v>19438.439999999999</v>
      </c>
      <c r="K609" s="12">
        <f>IFERROR(salesdata[[#This Row],[S-P2]]/salesdata[[#This Row],[Q-P2]],0)</f>
        <v>6.34</v>
      </c>
      <c r="L609" s="3">
        <v>609</v>
      </c>
      <c r="M609" s="10">
        <v>3300.78</v>
      </c>
      <c r="N609" s="12">
        <f>IFERROR(salesdata[[#This Row],[S-P3]]/salesdata[[#This Row],[Q-P3]],0)</f>
        <v>5.42</v>
      </c>
      <c r="O609" s="3">
        <v>1024</v>
      </c>
      <c r="P609" s="10">
        <v>7301.12</v>
      </c>
      <c r="Q609" s="12">
        <f>IFERROR(salesdata[[#This Row],[S-P4]]/salesdata[[#This Row],[Q-P4]],0)</f>
        <v>7.13</v>
      </c>
      <c r="R609" s="3">
        <v>6629</v>
      </c>
      <c r="S609" s="10">
        <v>36158.44</v>
      </c>
      <c r="T609" s="1" t="str">
        <f>"Q"&amp;ROUNDUP(salesdata[[#This Row],[Month No.]]/3,0)</f>
        <v>Q1</v>
      </c>
      <c r="U609" s="1" t="str">
        <f>TEXT(salesdata[[#This Row],[Date]],"dddd")</f>
        <v>Saturday</v>
      </c>
      <c r="V609" s="12">
        <f>IFERROR(salesdata[[#This Row],[Total Revenue]]/salesdata[[#This Row],[Total Units Sold]],0)</f>
        <v>5.4545844018705694</v>
      </c>
      <c r="W609" s="1" t="str">
        <f>INDEX({"Product1","Product2","Product3","Product4"},MATCH(MAX(salesdata[[#This Row],[S-P1]],salesdata[[#This Row],[S-P2]],salesdata[[#This Row],[S-P3]],salesdata[[#This Row],[S-P4]]),CHOOSE({1,2,3,4},salesdata[[#This Row],[S-P1]],salesdata[[#This Row],[S-P2]],salesdata[[#This Row],[S-P3]],salesdata[[#This Row],[S-P4]]),0))</f>
        <v>Product2</v>
      </c>
      <c r="X609" s="1" t="str">
        <f>IF(salesdata[[#This Row],[Total Revenue]]&gt;=70000,"High",IF(salesdata[[#This Row],[Total Revenue]]&gt;=40000,"Medium","Low"))</f>
        <v>Low</v>
      </c>
      <c r="Y609" s="1" t="str">
        <f>IFERROR(IF(SUMIF(salesdata[Year],salesdata[[#This Row],[Year]],salesdata[Total Revenue])&gt;SUMIF(salesdata[Year],salesdata[[#This Row],[Year]]-1,salesdata[Total Revenue]),"Growth Year","Decline Year"),"")</f>
        <v>Growth Year</v>
      </c>
    </row>
    <row r="610" spans="1:25" x14ac:dyDescent="0.3">
      <c r="A610" s="1">
        <v>609</v>
      </c>
      <c r="B610" s="2">
        <v>40930</v>
      </c>
      <c r="C610" s="1">
        <v>2012</v>
      </c>
      <c r="D610" s="1" t="s">
        <v>26</v>
      </c>
      <c r="E610" s="1">
        <v>1</v>
      </c>
      <c r="F610" s="3">
        <v>3659</v>
      </c>
      <c r="G610" s="10">
        <v>11599.03</v>
      </c>
      <c r="H610" s="12">
        <f>IFERROR(salesdata[[#This Row],[S-P1]]/salesdata[[#This Row],[Q-P1]],0)</f>
        <v>3.1700000000000004</v>
      </c>
      <c r="I610" s="3">
        <v>496</v>
      </c>
      <c r="J610" s="10">
        <v>3144.64</v>
      </c>
      <c r="K610" s="12">
        <f>IFERROR(salesdata[[#This Row],[S-P2]]/salesdata[[#This Row],[Q-P2]],0)</f>
        <v>6.34</v>
      </c>
      <c r="L610" s="3">
        <v>2667</v>
      </c>
      <c r="M610" s="10">
        <v>14455.14</v>
      </c>
      <c r="N610" s="12">
        <f>IFERROR(salesdata[[#This Row],[S-P3]]/salesdata[[#This Row],[Q-P3]],0)</f>
        <v>5.42</v>
      </c>
      <c r="O610" s="3">
        <v>907</v>
      </c>
      <c r="P610" s="10">
        <v>6466.91</v>
      </c>
      <c r="Q610" s="12">
        <f>IFERROR(salesdata[[#This Row],[S-P4]]/salesdata[[#This Row],[Q-P4]],0)</f>
        <v>7.13</v>
      </c>
      <c r="R610" s="3">
        <v>7729</v>
      </c>
      <c r="S610" s="10">
        <v>35665.72</v>
      </c>
      <c r="T610" s="1" t="str">
        <f>"Q"&amp;ROUNDUP(salesdata[[#This Row],[Month No.]]/3,0)</f>
        <v>Q1</v>
      </c>
      <c r="U610" s="1" t="str">
        <f>TEXT(salesdata[[#This Row],[Date]],"dddd")</f>
        <v>Sunday</v>
      </c>
      <c r="V610" s="12">
        <f>IFERROR(salesdata[[#This Row],[Total Revenue]]/salesdata[[#This Row],[Total Units Sold]],0)</f>
        <v>4.6145322810195371</v>
      </c>
      <c r="W610" s="1" t="str">
        <f>INDEX({"Product1","Product2","Product3","Product4"},MATCH(MAX(salesdata[[#This Row],[S-P1]],salesdata[[#This Row],[S-P2]],salesdata[[#This Row],[S-P3]],salesdata[[#This Row],[S-P4]]),CHOOSE({1,2,3,4},salesdata[[#This Row],[S-P1]],salesdata[[#This Row],[S-P2]],salesdata[[#This Row],[S-P3]],salesdata[[#This Row],[S-P4]]),0))</f>
        <v>Product3</v>
      </c>
      <c r="X610" s="1" t="str">
        <f>IF(salesdata[[#This Row],[Total Revenue]]&gt;=70000,"High",IF(salesdata[[#This Row],[Total Revenue]]&gt;=40000,"Medium","Low"))</f>
        <v>Low</v>
      </c>
      <c r="Y610" s="1" t="str">
        <f>IFERROR(IF(SUMIF(salesdata[Year],salesdata[[#This Row],[Year]],salesdata[Total Revenue])&gt;SUMIF(salesdata[Year],salesdata[[#This Row],[Year]]-1,salesdata[Total Revenue]),"Growth Year","Decline Year"),"")</f>
        <v>Growth Year</v>
      </c>
    </row>
    <row r="611" spans="1:25" x14ac:dyDescent="0.3">
      <c r="A611" s="1">
        <v>610</v>
      </c>
      <c r="B611" s="2">
        <v>40931</v>
      </c>
      <c r="C611" s="1">
        <v>2012</v>
      </c>
      <c r="D611" s="1" t="s">
        <v>26</v>
      </c>
      <c r="E611" s="1">
        <v>1</v>
      </c>
      <c r="F611" s="3">
        <v>759</v>
      </c>
      <c r="G611" s="10">
        <v>2406.0300000000002</v>
      </c>
      <c r="H611" s="12">
        <f>IFERROR(salesdata[[#This Row],[S-P1]]/salesdata[[#This Row],[Q-P1]],0)</f>
        <v>3.1700000000000004</v>
      </c>
      <c r="I611" s="3">
        <v>3005</v>
      </c>
      <c r="J611" s="10">
        <v>19051.7</v>
      </c>
      <c r="K611" s="12">
        <f>IFERROR(salesdata[[#This Row],[S-P2]]/salesdata[[#This Row],[Q-P2]],0)</f>
        <v>6.34</v>
      </c>
      <c r="L611" s="3">
        <v>4562</v>
      </c>
      <c r="M611" s="10">
        <v>24726.04</v>
      </c>
      <c r="N611" s="12">
        <f>IFERROR(salesdata[[#This Row],[S-P3]]/salesdata[[#This Row],[Q-P3]],0)</f>
        <v>5.42</v>
      </c>
      <c r="O611" s="3">
        <v>1796</v>
      </c>
      <c r="P611" s="10">
        <v>12805.48</v>
      </c>
      <c r="Q611" s="12">
        <f>IFERROR(salesdata[[#This Row],[S-P4]]/salesdata[[#This Row],[Q-P4]],0)</f>
        <v>7.13</v>
      </c>
      <c r="R611" s="3">
        <v>10122</v>
      </c>
      <c r="S611" s="10">
        <v>58989.25</v>
      </c>
      <c r="T611" s="1" t="str">
        <f>"Q"&amp;ROUNDUP(salesdata[[#This Row],[Month No.]]/3,0)</f>
        <v>Q1</v>
      </c>
      <c r="U611" s="1" t="str">
        <f>TEXT(salesdata[[#This Row],[Date]],"dddd")</f>
        <v>Monday</v>
      </c>
      <c r="V611" s="12">
        <f>IFERROR(salesdata[[#This Row],[Total Revenue]]/salesdata[[#This Row],[Total Units Sold]],0)</f>
        <v>5.8278255285516698</v>
      </c>
      <c r="W611" s="1" t="str">
        <f>INDEX({"Product1","Product2","Product3","Product4"},MATCH(MAX(salesdata[[#This Row],[S-P1]],salesdata[[#This Row],[S-P2]],salesdata[[#This Row],[S-P3]],salesdata[[#This Row],[S-P4]]),CHOOSE({1,2,3,4},salesdata[[#This Row],[S-P1]],salesdata[[#This Row],[S-P2]],salesdata[[#This Row],[S-P3]],salesdata[[#This Row],[S-P4]]),0))</f>
        <v>Product3</v>
      </c>
      <c r="X611" s="1" t="str">
        <f>IF(salesdata[[#This Row],[Total Revenue]]&gt;=70000,"High",IF(salesdata[[#This Row],[Total Revenue]]&gt;=40000,"Medium","Low"))</f>
        <v>Medium</v>
      </c>
      <c r="Y611" s="1" t="str">
        <f>IFERROR(IF(SUMIF(salesdata[Year],salesdata[[#This Row],[Year]],salesdata[Total Revenue])&gt;SUMIF(salesdata[Year],salesdata[[#This Row],[Year]]-1,salesdata[Total Revenue]),"Growth Year","Decline Year"),"")</f>
        <v>Growth Year</v>
      </c>
    </row>
    <row r="612" spans="1:25" x14ac:dyDescent="0.3">
      <c r="A612" s="1">
        <v>611</v>
      </c>
      <c r="B612" s="2">
        <v>40932</v>
      </c>
      <c r="C612" s="1">
        <v>2012</v>
      </c>
      <c r="D612" s="1" t="s">
        <v>26</v>
      </c>
      <c r="E612" s="1">
        <v>1</v>
      </c>
      <c r="F612" s="3">
        <v>5918</v>
      </c>
      <c r="G612" s="10">
        <v>18760.060000000001</v>
      </c>
      <c r="H612" s="12">
        <f>IFERROR(salesdata[[#This Row],[S-P1]]/salesdata[[#This Row],[Q-P1]],0)</f>
        <v>3.1700000000000004</v>
      </c>
      <c r="I612" s="3">
        <v>2006</v>
      </c>
      <c r="J612" s="10">
        <v>12718.04</v>
      </c>
      <c r="K612" s="12">
        <f>IFERROR(salesdata[[#This Row],[S-P2]]/salesdata[[#This Row],[Q-P2]],0)</f>
        <v>6.3400000000000007</v>
      </c>
      <c r="L612" s="3">
        <v>844</v>
      </c>
      <c r="M612" s="10">
        <v>4574.4799999999996</v>
      </c>
      <c r="N612" s="12">
        <f>IFERROR(salesdata[[#This Row],[S-P3]]/salesdata[[#This Row],[Q-P3]],0)</f>
        <v>5.419999999999999</v>
      </c>
      <c r="O612" s="3">
        <v>1289</v>
      </c>
      <c r="P612" s="10">
        <v>9190.57</v>
      </c>
      <c r="Q612" s="12">
        <f>IFERROR(salesdata[[#This Row],[S-P4]]/salesdata[[#This Row],[Q-P4]],0)</f>
        <v>7.13</v>
      </c>
      <c r="R612" s="3">
        <v>10057</v>
      </c>
      <c r="S612" s="10">
        <v>45243.15</v>
      </c>
      <c r="T612" s="1" t="str">
        <f>"Q"&amp;ROUNDUP(salesdata[[#This Row],[Month No.]]/3,0)</f>
        <v>Q1</v>
      </c>
      <c r="U612" s="1" t="str">
        <f>TEXT(salesdata[[#This Row],[Date]],"dddd")</f>
        <v>Tuesday</v>
      </c>
      <c r="V612" s="12">
        <f>IFERROR(salesdata[[#This Row],[Total Revenue]]/salesdata[[#This Row],[Total Units Sold]],0)</f>
        <v>4.498672566371682</v>
      </c>
      <c r="W612" s="1" t="str">
        <f>INDEX({"Product1","Product2","Product3","Product4"},MATCH(MAX(salesdata[[#This Row],[S-P1]],salesdata[[#This Row],[S-P2]],salesdata[[#This Row],[S-P3]],salesdata[[#This Row],[S-P4]]),CHOOSE({1,2,3,4},salesdata[[#This Row],[S-P1]],salesdata[[#This Row],[S-P2]],salesdata[[#This Row],[S-P3]],salesdata[[#This Row],[S-P4]]),0))</f>
        <v>Product1</v>
      </c>
      <c r="X612" s="1" t="str">
        <f>IF(salesdata[[#This Row],[Total Revenue]]&gt;=70000,"High",IF(salesdata[[#This Row],[Total Revenue]]&gt;=40000,"Medium","Low"))</f>
        <v>Medium</v>
      </c>
      <c r="Y612" s="1" t="str">
        <f>IFERROR(IF(SUMIF(salesdata[Year],salesdata[[#This Row],[Year]],salesdata[Total Revenue])&gt;SUMIF(salesdata[Year],salesdata[[#This Row],[Year]]-1,salesdata[Total Revenue]),"Growth Year","Decline Year"),"")</f>
        <v>Growth Year</v>
      </c>
    </row>
    <row r="613" spans="1:25" x14ac:dyDescent="0.3">
      <c r="A613" s="1">
        <v>612</v>
      </c>
      <c r="B613" s="2">
        <v>40933</v>
      </c>
      <c r="C613" s="1">
        <v>2012</v>
      </c>
      <c r="D613" s="1" t="s">
        <v>26</v>
      </c>
      <c r="E613" s="1">
        <v>1</v>
      </c>
      <c r="F613" s="3">
        <v>5315</v>
      </c>
      <c r="G613" s="10">
        <v>16848.55</v>
      </c>
      <c r="H613" s="12">
        <f>IFERROR(salesdata[[#This Row],[S-P1]]/salesdata[[#This Row],[Q-P1]],0)</f>
        <v>3.17</v>
      </c>
      <c r="I613" s="3">
        <v>3982</v>
      </c>
      <c r="J613" s="10">
        <v>25245.88</v>
      </c>
      <c r="K613" s="12">
        <f>IFERROR(salesdata[[#This Row],[S-P2]]/salesdata[[#This Row],[Q-P2]],0)</f>
        <v>6.34</v>
      </c>
      <c r="L613" s="3">
        <v>3185</v>
      </c>
      <c r="M613" s="10">
        <v>17262.7</v>
      </c>
      <c r="N613" s="12">
        <f>IFERROR(salesdata[[#This Row],[S-P3]]/salesdata[[#This Row],[Q-P3]],0)</f>
        <v>5.42</v>
      </c>
      <c r="O613" s="3">
        <v>934</v>
      </c>
      <c r="P613" s="10">
        <v>6659.42</v>
      </c>
      <c r="Q613" s="12">
        <f>IFERROR(salesdata[[#This Row],[S-P4]]/salesdata[[#This Row],[Q-P4]],0)</f>
        <v>7.13</v>
      </c>
      <c r="R613" s="3">
        <v>13416</v>
      </c>
      <c r="S613" s="10">
        <v>66016.55</v>
      </c>
      <c r="T613" s="1" t="str">
        <f>"Q"&amp;ROUNDUP(salesdata[[#This Row],[Month No.]]/3,0)</f>
        <v>Q1</v>
      </c>
      <c r="U613" s="1" t="str">
        <f>TEXT(salesdata[[#This Row],[Date]],"dddd")</f>
        <v>Wednesday</v>
      </c>
      <c r="V613" s="12">
        <f>IFERROR(salesdata[[#This Row],[Total Revenue]]/salesdata[[#This Row],[Total Units Sold]],0)</f>
        <v>4.920732707215266</v>
      </c>
      <c r="W613" s="1" t="str">
        <f>INDEX({"Product1","Product2","Product3","Product4"},MATCH(MAX(salesdata[[#This Row],[S-P1]],salesdata[[#This Row],[S-P2]],salesdata[[#This Row],[S-P3]],salesdata[[#This Row],[S-P4]]),CHOOSE({1,2,3,4},salesdata[[#This Row],[S-P1]],salesdata[[#This Row],[S-P2]],salesdata[[#This Row],[S-P3]],salesdata[[#This Row],[S-P4]]),0))</f>
        <v>Product2</v>
      </c>
      <c r="X613" s="1" t="str">
        <f>IF(salesdata[[#This Row],[Total Revenue]]&gt;=70000,"High",IF(salesdata[[#This Row],[Total Revenue]]&gt;=40000,"Medium","Low"))</f>
        <v>Medium</v>
      </c>
      <c r="Y613" s="1" t="str">
        <f>IFERROR(IF(SUMIF(salesdata[Year],salesdata[[#This Row],[Year]],salesdata[Total Revenue])&gt;SUMIF(salesdata[Year],salesdata[[#This Row],[Year]]-1,salesdata[Total Revenue]),"Growth Year","Decline Year"),"")</f>
        <v>Growth Year</v>
      </c>
    </row>
    <row r="614" spans="1:25" x14ac:dyDescent="0.3">
      <c r="A614" s="1">
        <v>613</v>
      </c>
      <c r="B614" s="2">
        <v>40934</v>
      </c>
      <c r="C614" s="1">
        <v>2012</v>
      </c>
      <c r="D614" s="1" t="s">
        <v>26</v>
      </c>
      <c r="E614" s="1">
        <v>1</v>
      </c>
      <c r="F614" s="3">
        <v>5413</v>
      </c>
      <c r="G614" s="10">
        <v>17159.21</v>
      </c>
      <c r="H614" s="12">
        <f>IFERROR(salesdata[[#This Row],[S-P1]]/salesdata[[#This Row],[Q-P1]],0)</f>
        <v>3.17</v>
      </c>
      <c r="I614" s="3">
        <v>847</v>
      </c>
      <c r="J614" s="10">
        <v>5369.98</v>
      </c>
      <c r="K614" s="12">
        <f>IFERROR(salesdata[[#This Row],[S-P2]]/salesdata[[#This Row],[Q-P2]],0)</f>
        <v>6.34</v>
      </c>
      <c r="L614" s="3">
        <v>5145</v>
      </c>
      <c r="M614" s="10">
        <v>27885.9</v>
      </c>
      <c r="N614" s="12">
        <f>IFERROR(salesdata[[#This Row],[S-P3]]/salesdata[[#This Row],[Q-P3]],0)</f>
        <v>5.42</v>
      </c>
      <c r="O614" s="3">
        <v>1907</v>
      </c>
      <c r="P614" s="10">
        <v>13596.91</v>
      </c>
      <c r="Q614" s="12">
        <f>IFERROR(salesdata[[#This Row],[S-P4]]/salesdata[[#This Row],[Q-P4]],0)</f>
        <v>7.13</v>
      </c>
      <c r="R614" s="3">
        <v>13312</v>
      </c>
      <c r="S614" s="10">
        <v>64012</v>
      </c>
      <c r="T614" s="1" t="str">
        <f>"Q"&amp;ROUNDUP(salesdata[[#This Row],[Month No.]]/3,0)</f>
        <v>Q1</v>
      </c>
      <c r="U614" s="1" t="str">
        <f>TEXT(salesdata[[#This Row],[Date]],"dddd")</f>
        <v>Thursday</v>
      </c>
      <c r="V614" s="12">
        <f>IFERROR(salesdata[[#This Row],[Total Revenue]]/salesdata[[#This Row],[Total Units Sold]],0)</f>
        <v>4.80859375</v>
      </c>
      <c r="W614" s="1" t="str">
        <f>INDEX({"Product1","Product2","Product3","Product4"},MATCH(MAX(salesdata[[#This Row],[S-P1]],salesdata[[#This Row],[S-P2]],salesdata[[#This Row],[S-P3]],salesdata[[#This Row],[S-P4]]),CHOOSE({1,2,3,4},salesdata[[#This Row],[S-P1]],salesdata[[#This Row],[S-P2]],salesdata[[#This Row],[S-P3]],salesdata[[#This Row],[S-P4]]),0))</f>
        <v>Product3</v>
      </c>
      <c r="X614" s="1" t="str">
        <f>IF(salesdata[[#This Row],[Total Revenue]]&gt;=70000,"High",IF(salesdata[[#This Row],[Total Revenue]]&gt;=40000,"Medium","Low"))</f>
        <v>Medium</v>
      </c>
      <c r="Y614" s="1" t="str">
        <f>IFERROR(IF(SUMIF(salesdata[Year],salesdata[[#This Row],[Year]],salesdata[Total Revenue])&gt;SUMIF(salesdata[Year],salesdata[[#This Row],[Year]]-1,salesdata[Total Revenue]),"Growth Year","Decline Year"),"")</f>
        <v>Growth Year</v>
      </c>
    </row>
    <row r="615" spans="1:25" x14ac:dyDescent="0.3">
      <c r="A615" s="1">
        <v>614</v>
      </c>
      <c r="B615" s="2">
        <v>40935</v>
      </c>
      <c r="C615" s="1">
        <v>2012</v>
      </c>
      <c r="D615" s="1" t="s">
        <v>26</v>
      </c>
      <c r="E615" s="1">
        <v>1</v>
      </c>
      <c r="F615" s="3">
        <v>7335</v>
      </c>
      <c r="G615" s="10">
        <v>23251.95</v>
      </c>
      <c r="H615" s="12">
        <f>IFERROR(salesdata[[#This Row],[S-P1]]/salesdata[[#This Row],[Q-P1]],0)</f>
        <v>3.17</v>
      </c>
      <c r="I615" s="3">
        <v>261</v>
      </c>
      <c r="J615" s="10">
        <v>1654.74</v>
      </c>
      <c r="K615" s="12">
        <f>IFERROR(salesdata[[#This Row],[S-P2]]/salesdata[[#This Row],[Q-P2]],0)</f>
        <v>6.34</v>
      </c>
      <c r="L615" s="3">
        <v>4152</v>
      </c>
      <c r="M615" s="10">
        <v>22503.84</v>
      </c>
      <c r="N615" s="12">
        <f>IFERROR(salesdata[[#This Row],[S-P3]]/salesdata[[#This Row],[Q-P3]],0)</f>
        <v>5.42</v>
      </c>
      <c r="O615" s="3">
        <v>627</v>
      </c>
      <c r="P615" s="10">
        <v>4470.51</v>
      </c>
      <c r="Q615" s="12">
        <f>IFERROR(salesdata[[#This Row],[S-P4]]/salesdata[[#This Row],[Q-P4]],0)</f>
        <v>7.1300000000000008</v>
      </c>
      <c r="R615" s="3">
        <v>12375</v>
      </c>
      <c r="S615" s="10">
        <v>51881.04</v>
      </c>
      <c r="T615" s="1" t="str">
        <f>"Q"&amp;ROUNDUP(salesdata[[#This Row],[Month No.]]/3,0)</f>
        <v>Q1</v>
      </c>
      <c r="U615" s="1" t="str">
        <f>TEXT(salesdata[[#This Row],[Date]],"dddd")</f>
        <v>Friday</v>
      </c>
      <c r="V615" s="12">
        <f>IFERROR(salesdata[[#This Row],[Total Revenue]]/salesdata[[#This Row],[Total Units Sold]],0)</f>
        <v>4.192407272727273</v>
      </c>
      <c r="W615" s="1" t="str">
        <f>INDEX({"Product1","Product2","Product3","Product4"},MATCH(MAX(salesdata[[#This Row],[S-P1]],salesdata[[#This Row],[S-P2]],salesdata[[#This Row],[S-P3]],salesdata[[#This Row],[S-P4]]),CHOOSE({1,2,3,4},salesdata[[#This Row],[S-P1]],salesdata[[#This Row],[S-P2]],salesdata[[#This Row],[S-P3]],salesdata[[#This Row],[S-P4]]),0))</f>
        <v>Product1</v>
      </c>
      <c r="X615" s="1" t="str">
        <f>IF(salesdata[[#This Row],[Total Revenue]]&gt;=70000,"High",IF(salesdata[[#This Row],[Total Revenue]]&gt;=40000,"Medium","Low"))</f>
        <v>Medium</v>
      </c>
      <c r="Y615" s="1" t="str">
        <f>IFERROR(IF(SUMIF(salesdata[Year],salesdata[[#This Row],[Year]],salesdata[Total Revenue])&gt;SUMIF(salesdata[Year],salesdata[[#This Row],[Year]]-1,salesdata[Total Revenue]),"Growth Year","Decline Year"),"")</f>
        <v>Growth Year</v>
      </c>
    </row>
    <row r="616" spans="1:25" x14ac:dyDescent="0.3">
      <c r="A616" s="1">
        <v>615</v>
      </c>
      <c r="B616" s="2">
        <v>40936</v>
      </c>
      <c r="C616" s="1">
        <v>2012</v>
      </c>
      <c r="D616" s="1" t="s">
        <v>26</v>
      </c>
      <c r="E616" s="1">
        <v>1</v>
      </c>
      <c r="F616" s="3">
        <v>5146</v>
      </c>
      <c r="G616" s="10">
        <v>16312.82</v>
      </c>
      <c r="H616" s="12">
        <f>IFERROR(salesdata[[#This Row],[S-P1]]/salesdata[[#This Row],[Q-P1]],0)</f>
        <v>3.17</v>
      </c>
      <c r="I616" s="3">
        <v>3705</v>
      </c>
      <c r="J616" s="10">
        <v>23489.7</v>
      </c>
      <c r="K616" s="12">
        <f>IFERROR(salesdata[[#This Row],[S-P2]]/salesdata[[#This Row],[Q-P2]],0)</f>
        <v>6.34</v>
      </c>
      <c r="L616" s="3">
        <v>3047</v>
      </c>
      <c r="M616" s="10">
        <v>16514.740000000002</v>
      </c>
      <c r="N616" s="12">
        <f>IFERROR(salesdata[[#This Row],[S-P3]]/salesdata[[#This Row],[Q-P3]],0)</f>
        <v>5.4200000000000008</v>
      </c>
      <c r="O616" s="3">
        <v>1045</v>
      </c>
      <c r="P616" s="10">
        <v>7450.85</v>
      </c>
      <c r="Q616" s="12">
        <f>IFERROR(salesdata[[#This Row],[S-P4]]/salesdata[[#This Row],[Q-P4]],0)</f>
        <v>7.1300000000000008</v>
      </c>
      <c r="R616" s="3">
        <v>12943</v>
      </c>
      <c r="S616" s="10">
        <v>63768.11</v>
      </c>
      <c r="T616" s="1" t="str">
        <f>"Q"&amp;ROUNDUP(salesdata[[#This Row],[Month No.]]/3,0)</f>
        <v>Q1</v>
      </c>
      <c r="U616" s="1" t="str">
        <f>TEXT(salesdata[[#This Row],[Date]],"dddd")</f>
        <v>Saturday</v>
      </c>
      <c r="V616" s="12">
        <f>IFERROR(salesdata[[#This Row],[Total Revenue]]/salesdata[[#This Row],[Total Units Sold]],0)</f>
        <v>4.9268415359653863</v>
      </c>
      <c r="W616" s="1" t="str">
        <f>INDEX({"Product1","Product2","Product3","Product4"},MATCH(MAX(salesdata[[#This Row],[S-P1]],salesdata[[#This Row],[S-P2]],salesdata[[#This Row],[S-P3]],salesdata[[#This Row],[S-P4]]),CHOOSE({1,2,3,4},salesdata[[#This Row],[S-P1]],salesdata[[#This Row],[S-P2]],salesdata[[#This Row],[S-P3]],salesdata[[#This Row],[S-P4]]),0))</f>
        <v>Product2</v>
      </c>
      <c r="X616" s="1" t="str">
        <f>IF(salesdata[[#This Row],[Total Revenue]]&gt;=70000,"High",IF(salesdata[[#This Row],[Total Revenue]]&gt;=40000,"Medium","Low"))</f>
        <v>Medium</v>
      </c>
      <c r="Y616" s="1" t="str">
        <f>IFERROR(IF(SUMIF(salesdata[Year],salesdata[[#This Row],[Year]],salesdata[Total Revenue])&gt;SUMIF(salesdata[Year],salesdata[[#This Row],[Year]]-1,salesdata[Total Revenue]),"Growth Year","Decline Year"),"")</f>
        <v>Growth Year</v>
      </c>
    </row>
    <row r="617" spans="1:25" x14ac:dyDescent="0.3">
      <c r="A617" s="1">
        <v>616</v>
      </c>
      <c r="B617" s="2">
        <v>40937</v>
      </c>
      <c r="C617" s="1">
        <v>2012</v>
      </c>
      <c r="D617" s="1" t="s">
        <v>26</v>
      </c>
      <c r="E617" s="1">
        <v>1</v>
      </c>
      <c r="F617" s="3">
        <v>5013</v>
      </c>
      <c r="G617" s="10">
        <v>15891.21</v>
      </c>
      <c r="H617" s="12">
        <f>IFERROR(salesdata[[#This Row],[S-P1]]/salesdata[[#This Row],[Q-P1]],0)</f>
        <v>3.17</v>
      </c>
      <c r="I617" s="3">
        <v>3898</v>
      </c>
      <c r="J617" s="10">
        <v>24713.32</v>
      </c>
      <c r="K617" s="12">
        <f>IFERROR(salesdata[[#This Row],[S-P2]]/salesdata[[#This Row],[Q-P2]],0)</f>
        <v>6.34</v>
      </c>
      <c r="L617" s="3">
        <v>1192</v>
      </c>
      <c r="M617" s="10">
        <v>6460.64</v>
      </c>
      <c r="N617" s="12">
        <f>IFERROR(salesdata[[#This Row],[S-P3]]/salesdata[[#This Row],[Q-P3]],0)</f>
        <v>5.42</v>
      </c>
      <c r="O617" s="3">
        <v>1767</v>
      </c>
      <c r="P617" s="10">
        <v>12598.71</v>
      </c>
      <c r="Q617" s="12">
        <f>IFERROR(salesdata[[#This Row],[S-P4]]/salesdata[[#This Row],[Q-P4]],0)</f>
        <v>7.13</v>
      </c>
      <c r="R617" s="3">
        <v>11870</v>
      </c>
      <c r="S617" s="10">
        <v>59663.88</v>
      </c>
      <c r="T617" s="1" t="str">
        <f>"Q"&amp;ROUNDUP(salesdata[[#This Row],[Month No.]]/3,0)</f>
        <v>Q1</v>
      </c>
      <c r="U617" s="1" t="str">
        <f>TEXT(salesdata[[#This Row],[Date]],"dddd")</f>
        <v>Sunday</v>
      </c>
      <c r="V617" s="12">
        <f>IFERROR(salesdata[[#This Row],[Total Revenue]]/salesdata[[#This Row],[Total Units Sold]],0)</f>
        <v>5.0264431339511368</v>
      </c>
      <c r="W617" s="1" t="str">
        <f>INDEX({"Product1","Product2","Product3","Product4"},MATCH(MAX(salesdata[[#This Row],[S-P1]],salesdata[[#This Row],[S-P2]],salesdata[[#This Row],[S-P3]],salesdata[[#This Row],[S-P4]]),CHOOSE({1,2,3,4},salesdata[[#This Row],[S-P1]],salesdata[[#This Row],[S-P2]],salesdata[[#This Row],[S-P3]],salesdata[[#This Row],[S-P4]]),0))</f>
        <v>Product2</v>
      </c>
      <c r="X617" s="1" t="str">
        <f>IF(salesdata[[#This Row],[Total Revenue]]&gt;=70000,"High",IF(salesdata[[#This Row],[Total Revenue]]&gt;=40000,"Medium","Low"))</f>
        <v>Medium</v>
      </c>
      <c r="Y617" s="1" t="str">
        <f>IFERROR(IF(SUMIF(salesdata[Year],salesdata[[#This Row],[Year]],salesdata[Total Revenue])&gt;SUMIF(salesdata[Year],salesdata[[#This Row],[Year]]-1,salesdata[Total Revenue]),"Growth Year","Decline Year"),"")</f>
        <v>Growth Year</v>
      </c>
    </row>
    <row r="618" spans="1:25" x14ac:dyDescent="0.3">
      <c r="A618" s="1">
        <v>617</v>
      </c>
      <c r="B618" s="2">
        <v>40938</v>
      </c>
      <c r="C618" s="1">
        <v>2012</v>
      </c>
      <c r="D618" s="1" t="s">
        <v>26</v>
      </c>
      <c r="E618" s="1">
        <v>1</v>
      </c>
      <c r="F618" s="3">
        <v>6471</v>
      </c>
      <c r="G618" s="10">
        <v>20513.07</v>
      </c>
      <c r="H618" s="12">
        <f>IFERROR(salesdata[[#This Row],[S-P1]]/salesdata[[#This Row],[Q-P1]],0)</f>
        <v>3.17</v>
      </c>
      <c r="I618" s="3">
        <v>418</v>
      </c>
      <c r="J618" s="10">
        <v>2650.12</v>
      </c>
      <c r="K618" s="12">
        <f>IFERROR(salesdata[[#This Row],[S-P2]]/salesdata[[#This Row],[Q-P2]],0)</f>
        <v>6.34</v>
      </c>
      <c r="L618" s="3">
        <v>3210</v>
      </c>
      <c r="M618" s="10">
        <v>17398.2</v>
      </c>
      <c r="N618" s="12">
        <f>IFERROR(salesdata[[#This Row],[S-P3]]/salesdata[[#This Row],[Q-P3]],0)</f>
        <v>5.42</v>
      </c>
      <c r="O618" s="3">
        <v>1540</v>
      </c>
      <c r="P618" s="10">
        <v>10980.2</v>
      </c>
      <c r="Q618" s="12">
        <f>IFERROR(salesdata[[#This Row],[S-P4]]/salesdata[[#This Row],[Q-P4]],0)</f>
        <v>7.1300000000000008</v>
      </c>
      <c r="R618" s="3">
        <v>11639</v>
      </c>
      <c r="S618" s="10">
        <v>51541.59</v>
      </c>
      <c r="T618" s="1" t="str">
        <f>"Q"&amp;ROUNDUP(salesdata[[#This Row],[Month No.]]/3,0)</f>
        <v>Q1</v>
      </c>
      <c r="U618" s="1" t="str">
        <f>TEXT(salesdata[[#This Row],[Date]],"dddd")</f>
        <v>Monday</v>
      </c>
      <c r="V618" s="12">
        <f>IFERROR(salesdata[[#This Row],[Total Revenue]]/salesdata[[#This Row],[Total Units Sold]],0)</f>
        <v>4.4283520921041326</v>
      </c>
      <c r="W618" s="1" t="str">
        <f>INDEX({"Product1","Product2","Product3","Product4"},MATCH(MAX(salesdata[[#This Row],[S-P1]],salesdata[[#This Row],[S-P2]],salesdata[[#This Row],[S-P3]],salesdata[[#This Row],[S-P4]]),CHOOSE({1,2,3,4},salesdata[[#This Row],[S-P1]],salesdata[[#This Row],[S-P2]],salesdata[[#This Row],[S-P3]],salesdata[[#This Row],[S-P4]]),0))</f>
        <v>Product1</v>
      </c>
      <c r="X618" s="1" t="str">
        <f>IF(salesdata[[#This Row],[Total Revenue]]&gt;=70000,"High",IF(salesdata[[#This Row],[Total Revenue]]&gt;=40000,"Medium","Low"))</f>
        <v>Medium</v>
      </c>
      <c r="Y618" s="1" t="str">
        <f>IFERROR(IF(SUMIF(salesdata[Year],salesdata[[#This Row],[Year]],salesdata[Total Revenue])&gt;SUMIF(salesdata[Year],salesdata[[#This Row],[Year]]-1,salesdata[Total Revenue]),"Growth Year","Decline Year"),"")</f>
        <v>Growth Year</v>
      </c>
    </row>
    <row r="619" spans="1:25" x14ac:dyDescent="0.3">
      <c r="A619" s="1">
        <v>618</v>
      </c>
      <c r="B619" s="2">
        <v>40939</v>
      </c>
      <c r="C619" s="1">
        <v>2012</v>
      </c>
      <c r="D619" s="1" t="s">
        <v>26</v>
      </c>
      <c r="E619" s="1">
        <v>1</v>
      </c>
      <c r="F619" s="3">
        <v>3942</v>
      </c>
      <c r="G619" s="10">
        <v>12496.14</v>
      </c>
      <c r="H619" s="12">
        <f>IFERROR(salesdata[[#This Row],[S-P1]]/salesdata[[#This Row],[Q-P1]],0)</f>
        <v>3.17</v>
      </c>
      <c r="I619" s="3">
        <v>1039</v>
      </c>
      <c r="J619" s="10">
        <v>6587.26</v>
      </c>
      <c r="K619" s="12">
        <f>IFERROR(salesdata[[#This Row],[S-P2]]/salesdata[[#This Row],[Q-P2]],0)</f>
        <v>6.34</v>
      </c>
      <c r="L619" s="3">
        <v>530</v>
      </c>
      <c r="M619" s="10">
        <v>2872.6</v>
      </c>
      <c r="N619" s="12">
        <f>IFERROR(salesdata[[#This Row],[S-P3]]/salesdata[[#This Row],[Q-P3]],0)</f>
        <v>5.42</v>
      </c>
      <c r="O619" s="3">
        <v>703</v>
      </c>
      <c r="P619" s="10">
        <v>5012.3900000000003</v>
      </c>
      <c r="Q619" s="12">
        <f>IFERROR(salesdata[[#This Row],[S-P4]]/salesdata[[#This Row],[Q-P4]],0)</f>
        <v>7.1300000000000008</v>
      </c>
      <c r="R619" s="3">
        <v>6214</v>
      </c>
      <c r="S619" s="10">
        <v>26968.39</v>
      </c>
      <c r="T619" s="1" t="str">
        <f>"Q"&amp;ROUNDUP(salesdata[[#This Row],[Month No.]]/3,0)</f>
        <v>Q1</v>
      </c>
      <c r="U619" s="1" t="str">
        <f>TEXT(salesdata[[#This Row],[Date]],"dddd")</f>
        <v>Tuesday</v>
      </c>
      <c r="V619" s="12">
        <f>IFERROR(salesdata[[#This Row],[Total Revenue]]/salesdata[[#This Row],[Total Units Sold]],0)</f>
        <v>4.3399404570325073</v>
      </c>
      <c r="W619" s="1" t="str">
        <f>INDEX({"Product1","Product2","Product3","Product4"},MATCH(MAX(salesdata[[#This Row],[S-P1]],salesdata[[#This Row],[S-P2]],salesdata[[#This Row],[S-P3]],salesdata[[#This Row],[S-P4]]),CHOOSE({1,2,3,4},salesdata[[#This Row],[S-P1]],salesdata[[#This Row],[S-P2]],salesdata[[#This Row],[S-P3]],salesdata[[#This Row],[S-P4]]),0))</f>
        <v>Product1</v>
      </c>
      <c r="X619" s="1" t="str">
        <f>IF(salesdata[[#This Row],[Total Revenue]]&gt;=70000,"High",IF(salesdata[[#This Row],[Total Revenue]]&gt;=40000,"Medium","Low"))</f>
        <v>Low</v>
      </c>
      <c r="Y619" s="1" t="str">
        <f>IFERROR(IF(SUMIF(salesdata[Year],salesdata[[#This Row],[Year]],salesdata[Total Revenue])&gt;SUMIF(salesdata[Year],salesdata[[#This Row],[Year]]-1,salesdata[Total Revenue]),"Growth Year","Decline Year"),"")</f>
        <v>Growth Year</v>
      </c>
    </row>
    <row r="620" spans="1:25" x14ac:dyDescent="0.3">
      <c r="A620" s="1">
        <v>619</v>
      </c>
      <c r="B620" s="2">
        <v>40940</v>
      </c>
      <c r="C620" s="1">
        <v>2012</v>
      </c>
      <c r="D620" s="1" t="s">
        <v>27</v>
      </c>
      <c r="E620" s="1">
        <v>2</v>
      </c>
      <c r="F620" s="3">
        <v>5065</v>
      </c>
      <c r="G620" s="10">
        <v>16056.05</v>
      </c>
      <c r="H620" s="12">
        <f>IFERROR(salesdata[[#This Row],[S-P1]]/salesdata[[#This Row],[Q-P1]],0)</f>
        <v>3.17</v>
      </c>
      <c r="I620" s="3">
        <v>3279</v>
      </c>
      <c r="J620" s="10">
        <v>20788.86</v>
      </c>
      <c r="K620" s="12">
        <f>IFERROR(salesdata[[#This Row],[S-P2]]/salesdata[[#This Row],[Q-P2]],0)</f>
        <v>6.34</v>
      </c>
      <c r="L620" s="3">
        <v>1159</v>
      </c>
      <c r="M620" s="10">
        <v>6281.78</v>
      </c>
      <c r="N620" s="12">
        <f>IFERROR(salesdata[[#This Row],[S-P3]]/salesdata[[#This Row],[Q-P3]],0)</f>
        <v>5.42</v>
      </c>
      <c r="O620" s="3">
        <v>1033</v>
      </c>
      <c r="P620" s="10">
        <v>7365.29</v>
      </c>
      <c r="Q620" s="12">
        <f>IFERROR(salesdata[[#This Row],[S-P4]]/salesdata[[#This Row],[Q-P4]],0)</f>
        <v>7.13</v>
      </c>
      <c r="R620" s="3">
        <v>10536</v>
      </c>
      <c r="S620" s="10">
        <v>50491.98</v>
      </c>
      <c r="T620" s="1" t="str">
        <f>"Q"&amp;ROUNDUP(salesdata[[#This Row],[Month No.]]/3,0)</f>
        <v>Q1</v>
      </c>
      <c r="U620" s="1" t="str">
        <f>TEXT(salesdata[[#This Row],[Date]],"dddd")</f>
        <v>Wednesday</v>
      </c>
      <c r="V620" s="12">
        <f>IFERROR(salesdata[[#This Row],[Total Revenue]]/salesdata[[#This Row],[Total Units Sold]],0)</f>
        <v>4.7923291571753985</v>
      </c>
      <c r="W620" s="1" t="str">
        <f>INDEX({"Product1","Product2","Product3","Product4"},MATCH(MAX(salesdata[[#This Row],[S-P1]],salesdata[[#This Row],[S-P2]],salesdata[[#This Row],[S-P3]],salesdata[[#This Row],[S-P4]]),CHOOSE({1,2,3,4},salesdata[[#This Row],[S-P1]],salesdata[[#This Row],[S-P2]],salesdata[[#This Row],[S-P3]],salesdata[[#This Row],[S-P4]]),0))</f>
        <v>Product2</v>
      </c>
      <c r="X620" s="1" t="str">
        <f>IF(salesdata[[#This Row],[Total Revenue]]&gt;=70000,"High",IF(salesdata[[#This Row],[Total Revenue]]&gt;=40000,"Medium","Low"))</f>
        <v>Medium</v>
      </c>
      <c r="Y620" s="1" t="str">
        <f>IFERROR(IF(SUMIF(salesdata[Year],salesdata[[#This Row],[Year]],salesdata[Total Revenue])&gt;SUMIF(salesdata[Year],salesdata[[#This Row],[Year]]-1,salesdata[Total Revenue]),"Growth Year","Decline Year"),"")</f>
        <v>Growth Year</v>
      </c>
    </row>
    <row r="621" spans="1:25" x14ac:dyDescent="0.3">
      <c r="A621" s="1">
        <v>620</v>
      </c>
      <c r="B621" s="2">
        <v>40941</v>
      </c>
      <c r="C621" s="1">
        <v>2012</v>
      </c>
      <c r="D621" s="1" t="s">
        <v>27</v>
      </c>
      <c r="E621" s="1">
        <v>2</v>
      </c>
      <c r="F621" s="3">
        <v>1013</v>
      </c>
      <c r="G621" s="10">
        <v>3211.21</v>
      </c>
      <c r="H621" s="12">
        <f>IFERROR(salesdata[[#This Row],[S-P1]]/salesdata[[#This Row],[Q-P1]],0)</f>
        <v>3.17</v>
      </c>
      <c r="I621" s="3">
        <v>631</v>
      </c>
      <c r="J621" s="10">
        <v>4000.54</v>
      </c>
      <c r="K621" s="12">
        <f>IFERROR(salesdata[[#This Row],[S-P2]]/salesdata[[#This Row],[Q-P2]],0)</f>
        <v>6.34</v>
      </c>
      <c r="L621" s="3">
        <v>3264</v>
      </c>
      <c r="M621" s="10">
        <v>17690.88</v>
      </c>
      <c r="N621" s="12">
        <f>IFERROR(salesdata[[#This Row],[S-P3]]/salesdata[[#This Row],[Q-P3]],0)</f>
        <v>5.42</v>
      </c>
      <c r="O621" s="3">
        <v>1947</v>
      </c>
      <c r="P621" s="10">
        <v>13882.11</v>
      </c>
      <c r="Q621" s="12">
        <f>IFERROR(salesdata[[#This Row],[S-P4]]/salesdata[[#This Row],[Q-P4]],0)</f>
        <v>7.13</v>
      </c>
      <c r="R621" s="3">
        <v>6855</v>
      </c>
      <c r="S621" s="10">
        <v>38784.74</v>
      </c>
      <c r="T621" s="1" t="str">
        <f>"Q"&amp;ROUNDUP(salesdata[[#This Row],[Month No.]]/3,0)</f>
        <v>Q1</v>
      </c>
      <c r="U621" s="1" t="str">
        <f>TEXT(salesdata[[#This Row],[Date]],"dddd")</f>
        <v>Thursday</v>
      </c>
      <c r="V621" s="12">
        <f>IFERROR(salesdata[[#This Row],[Total Revenue]]/salesdata[[#This Row],[Total Units Sold]],0)</f>
        <v>5.6578760029175781</v>
      </c>
      <c r="W621" s="1" t="str">
        <f>INDEX({"Product1","Product2","Product3","Product4"},MATCH(MAX(salesdata[[#This Row],[S-P1]],salesdata[[#This Row],[S-P2]],salesdata[[#This Row],[S-P3]],salesdata[[#This Row],[S-P4]]),CHOOSE({1,2,3,4},salesdata[[#This Row],[S-P1]],salesdata[[#This Row],[S-P2]],salesdata[[#This Row],[S-P3]],salesdata[[#This Row],[S-P4]]),0))</f>
        <v>Product3</v>
      </c>
      <c r="X621" s="1" t="str">
        <f>IF(salesdata[[#This Row],[Total Revenue]]&gt;=70000,"High",IF(salesdata[[#This Row],[Total Revenue]]&gt;=40000,"Medium","Low"))</f>
        <v>Low</v>
      </c>
      <c r="Y621" s="1" t="str">
        <f>IFERROR(IF(SUMIF(salesdata[Year],salesdata[[#This Row],[Year]],salesdata[Total Revenue])&gt;SUMIF(salesdata[Year],salesdata[[#This Row],[Year]]-1,salesdata[Total Revenue]),"Growth Year","Decline Year"),"")</f>
        <v>Growth Year</v>
      </c>
    </row>
    <row r="622" spans="1:25" x14ac:dyDescent="0.3">
      <c r="A622" s="1">
        <v>621</v>
      </c>
      <c r="B622" s="2">
        <v>40942</v>
      </c>
      <c r="C622" s="1">
        <v>2012</v>
      </c>
      <c r="D622" s="1" t="s">
        <v>27</v>
      </c>
      <c r="E622" s="1">
        <v>2</v>
      </c>
      <c r="F622" s="3">
        <v>1604</v>
      </c>
      <c r="G622" s="10">
        <v>5084.68</v>
      </c>
      <c r="H622" s="12">
        <f>IFERROR(salesdata[[#This Row],[S-P1]]/salesdata[[#This Row],[Q-P1]],0)</f>
        <v>3.1700000000000004</v>
      </c>
      <c r="I622" s="3">
        <v>1983</v>
      </c>
      <c r="J622" s="10">
        <v>12572.22</v>
      </c>
      <c r="K622" s="12">
        <f>IFERROR(salesdata[[#This Row],[S-P2]]/salesdata[[#This Row],[Q-P2]],0)</f>
        <v>6.34</v>
      </c>
      <c r="L622" s="3">
        <v>5489</v>
      </c>
      <c r="M622" s="10">
        <v>29750.38</v>
      </c>
      <c r="N622" s="12">
        <f>IFERROR(salesdata[[#This Row],[S-P3]]/salesdata[[#This Row],[Q-P3]],0)</f>
        <v>5.42</v>
      </c>
      <c r="O622" s="3">
        <v>633</v>
      </c>
      <c r="P622" s="10">
        <v>4513.29</v>
      </c>
      <c r="Q622" s="12">
        <f>IFERROR(salesdata[[#This Row],[S-P4]]/salesdata[[#This Row],[Q-P4]],0)</f>
        <v>7.13</v>
      </c>
      <c r="R622" s="3">
        <v>9709</v>
      </c>
      <c r="S622" s="10">
        <v>51920.57</v>
      </c>
      <c r="T622" s="1" t="str">
        <f>"Q"&amp;ROUNDUP(salesdata[[#This Row],[Month No.]]/3,0)</f>
        <v>Q1</v>
      </c>
      <c r="U622" s="1" t="str">
        <f>TEXT(salesdata[[#This Row],[Date]],"dddd")</f>
        <v>Friday</v>
      </c>
      <c r="V622" s="12">
        <f>IFERROR(salesdata[[#This Row],[Total Revenue]]/salesdata[[#This Row],[Total Units Sold]],0)</f>
        <v>5.3476743227932841</v>
      </c>
      <c r="W622" s="1" t="str">
        <f>INDEX({"Product1","Product2","Product3","Product4"},MATCH(MAX(salesdata[[#This Row],[S-P1]],salesdata[[#This Row],[S-P2]],salesdata[[#This Row],[S-P3]],salesdata[[#This Row],[S-P4]]),CHOOSE({1,2,3,4},salesdata[[#This Row],[S-P1]],salesdata[[#This Row],[S-P2]],salesdata[[#This Row],[S-P3]],salesdata[[#This Row],[S-P4]]),0))</f>
        <v>Product3</v>
      </c>
      <c r="X622" s="1" t="str">
        <f>IF(salesdata[[#This Row],[Total Revenue]]&gt;=70000,"High",IF(salesdata[[#This Row],[Total Revenue]]&gt;=40000,"Medium","Low"))</f>
        <v>Medium</v>
      </c>
      <c r="Y622" s="1" t="str">
        <f>IFERROR(IF(SUMIF(salesdata[Year],salesdata[[#This Row],[Year]],salesdata[Total Revenue])&gt;SUMIF(salesdata[Year],salesdata[[#This Row],[Year]]-1,salesdata[Total Revenue]),"Growth Year","Decline Year"),"")</f>
        <v>Growth Year</v>
      </c>
    </row>
    <row r="623" spans="1:25" x14ac:dyDescent="0.3">
      <c r="A623" s="1">
        <v>622</v>
      </c>
      <c r="B623" s="2">
        <v>40943</v>
      </c>
      <c r="C623" s="1">
        <v>2012</v>
      </c>
      <c r="D623" s="1" t="s">
        <v>27</v>
      </c>
      <c r="E623" s="1">
        <v>2</v>
      </c>
      <c r="F623" s="3">
        <v>5641</v>
      </c>
      <c r="G623" s="10">
        <v>17881.97</v>
      </c>
      <c r="H623" s="12">
        <f>IFERROR(salesdata[[#This Row],[S-P1]]/salesdata[[#This Row],[Q-P1]],0)</f>
        <v>3.1700000000000004</v>
      </c>
      <c r="I623" s="3">
        <v>3932</v>
      </c>
      <c r="J623" s="10">
        <v>24928.880000000001</v>
      </c>
      <c r="K623" s="12">
        <f>IFERROR(salesdata[[#This Row],[S-P2]]/salesdata[[#This Row],[Q-P2]],0)</f>
        <v>6.34</v>
      </c>
      <c r="L623" s="3">
        <v>1947</v>
      </c>
      <c r="M623" s="10">
        <v>10552.74</v>
      </c>
      <c r="N623" s="12">
        <f>IFERROR(salesdata[[#This Row],[S-P3]]/salesdata[[#This Row],[Q-P3]],0)</f>
        <v>5.42</v>
      </c>
      <c r="O623" s="3">
        <v>1787</v>
      </c>
      <c r="P623" s="10">
        <v>12741.31</v>
      </c>
      <c r="Q623" s="12">
        <f>IFERROR(salesdata[[#This Row],[S-P4]]/salesdata[[#This Row],[Q-P4]],0)</f>
        <v>7.13</v>
      </c>
      <c r="R623" s="3">
        <v>13307</v>
      </c>
      <c r="S623" s="10">
        <v>66104.899999999994</v>
      </c>
      <c r="T623" s="1" t="str">
        <f>"Q"&amp;ROUNDUP(salesdata[[#This Row],[Month No.]]/3,0)</f>
        <v>Q1</v>
      </c>
      <c r="U623" s="1" t="str">
        <f>TEXT(salesdata[[#This Row],[Date]],"dddd")</f>
        <v>Saturday</v>
      </c>
      <c r="V623" s="12">
        <f>IFERROR(salesdata[[#This Row],[Total Revenue]]/salesdata[[#This Row],[Total Units Sold]],0)</f>
        <v>4.9676786653640939</v>
      </c>
      <c r="W623" s="1" t="str">
        <f>INDEX({"Product1","Product2","Product3","Product4"},MATCH(MAX(salesdata[[#This Row],[S-P1]],salesdata[[#This Row],[S-P2]],salesdata[[#This Row],[S-P3]],salesdata[[#This Row],[S-P4]]),CHOOSE({1,2,3,4},salesdata[[#This Row],[S-P1]],salesdata[[#This Row],[S-P2]],salesdata[[#This Row],[S-P3]],salesdata[[#This Row],[S-P4]]),0))</f>
        <v>Product2</v>
      </c>
      <c r="X623" s="1" t="str">
        <f>IF(salesdata[[#This Row],[Total Revenue]]&gt;=70000,"High",IF(salesdata[[#This Row],[Total Revenue]]&gt;=40000,"Medium","Low"))</f>
        <v>Medium</v>
      </c>
      <c r="Y623" s="1" t="str">
        <f>IFERROR(IF(SUMIF(salesdata[Year],salesdata[[#This Row],[Year]],salesdata[Total Revenue])&gt;SUMIF(salesdata[Year],salesdata[[#This Row],[Year]]-1,salesdata[Total Revenue]),"Growth Year","Decline Year"),"")</f>
        <v>Growth Year</v>
      </c>
    </row>
    <row r="624" spans="1:25" x14ac:dyDescent="0.3">
      <c r="A624" s="1">
        <v>623</v>
      </c>
      <c r="B624" s="2">
        <v>40944</v>
      </c>
      <c r="C624" s="1">
        <v>2012</v>
      </c>
      <c r="D624" s="1" t="s">
        <v>27</v>
      </c>
      <c r="E624" s="1">
        <v>2</v>
      </c>
      <c r="F624" s="3">
        <v>5329</v>
      </c>
      <c r="G624" s="10">
        <v>16892.93</v>
      </c>
      <c r="H624" s="12">
        <f>IFERROR(salesdata[[#This Row],[S-P1]]/salesdata[[#This Row],[Q-P1]],0)</f>
        <v>3.17</v>
      </c>
      <c r="I624" s="3">
        <v>3745</v>
      </c>
      <c r="J624" s="10">
        <v>23743.3</v>
      </c>
      <c r="K624" s="12">
        <f>IFERROR(salesdata[[#This Row],[S-P2]]/salesdata[[#This Row],[Q-P2]],0)</f>
        <v>6.34</v>
      </c>
      <c r="L624" s="3">
        <v>3944</v>
      </c>
      <c r="M624" s="10">
        <v>21376.48</v>
      </c>
      <c r="N624" s="12">
        <f>IFERROR(salesdata[[#This Row],[S-P3]]/salesdata[[#This Row],[Q-P3]],0)</f>
        <v>5.42</v>
      </c>
      <c r="O624" s="3">
        <v>1140</v>
      </c>
      <c r="P624" s="10">
        <v>8128.2</v>
      </c>
      <c r="Q624" s="12">
        <f>IFERROR(salesdata[[#This Row],[S-P4]]/salesdata[[#This Row],[Q-P4]],0)</f>
        <v>7.13</v>
      </c>
      <c r="R624" s="3">
        <v>14158</v>
      </c>
      <c r="S624" s="10">
        <v>70140.91</v>
      </c>
      <c r="T624" s="1" t="str">
        <f>"Q"&amp;ROUNDUP(salesdata[[#This Row],[Month No.]]/3,0)</f>
        <v>Q1</v>
      </c>
      <c r="U624" s="1" t="str">
        <f>TEXT(salesdata[[#This Row],[Date]],"dddd")</f>
        <v>Sunday</v>
      </c>
      <c r="V624" s="12">
        <f>IFERROR(salesdata[[#This Row],[Total Revenue]]/salesdata[[#This Row],[Total Units Sold]],0)</f>
        <v>4.9541538352874701</v>
      </c>
      <c r="W624" s="1" t="str">
        <f>INDEX({"Product1","Product2","Product3","Product4"},MATCH(MAX(salesdata[[#This Row],[S-P1]],salesdata[[#This Row],[S-P2]],salesdata[[#This Row],[S-P3]],salesdata[[#This Row],[S-P4]]),CHOOSE({1,2,3,4},salesdata[[#This Row],[S-P1]],salesdata[[#This Row],[S-P2]],salesdata[[#This Row],[S-P3]],salesdata[[#This Row],[S-P4]]),0))</f>
        <v>Product2</v>
      </c>
      <c r="X624" s="1" t="str">
        <f>IF(salesdata[[#This Row],[Total Revenue]]&gt;=70000,"High",IF(salesdata[[#This Row],[Total Revenue]]&gt;=40000,"Medium","Low"))</f>
        <v>High</v>
      </c>
      <c r="Y624" s="1" t="str">
        <f>IFERROR(IF(SUMIF(salesdata[Year],salesdata[[#This Row],[Year]],salesdata[Total Revenue])&gt;SUMIF(salesdata[Year],salesdata[[#This Row],[Year]]-1,salesdata[Total Revenue]),"Growth Year","Decline Year"),"")</f>
        <v>Growth Year</v>
      </c>
    </row>
    <row r="625" spans="1:25" x14ac:dyDescent="0.3">
      <c r="A625" s="1">
        <v>624</v>
      </c>
      <c r="B625" s="2">
        <v>40945</v>
      </c>
      <c r="C625" s="1">
        <v>2012</v>
      </c>
      <c r="D625" s="1" t="s">
        <v>27</v>
      </c>
      <c r="E625" s="1">
        <v>2</v>
      </c>
      <c r="F625" s="3">
        <v>2786</v>
      </c>
      <c r="G625" s="10">
        <v>8831.6200000000008</v>
      </c>
      <c r="H625" s="12">
        <f>IFERROR(salesdata[[#This Row],[S-P1]]/salesdata[[#This Row],[Q-P1]],0)</f>
        <v>3.1700000000000004</v>
      </c>
      <c r="I625" s="3">
        <v>633</v>
      </c>
      <c r="J625" s="10">
        <v>4013.22</v>
      </c>
      <c r="K625" s="12">
        <f>IFERROR(salesdata[[#This Row],[S-P2]]/salesdata[[#This Row],[Q-P2]],0)</f>
        <v>6.34</v>
      </c>
      <c r="L625" s="3">
        <v>4220</v>
      </c>
      <c r="M625" s="10">
        <v>22872.400000000001</v>
      </c>
      <c r="N625" s="12">
        <f>IFERROR(salesdata[[#This Row],[S-P3]]/salesdata[[#This Row],[Q-P3]],0)</f>
        <v>5.42</v>
      </c>
      <c r="O625" s="3">
        <v>388</v>
      </c>
      <c r="P625" s="10">
        <v>2766.44</v>
      </c>
      <c r="Q625" s="12">
        <f>IFERROR(salesdata[[#This Row],[S-P4]]/salesdata[[#This Row],[Q-P4]],0)</f>
        <v>7.13</v>
      </c>
      <c r="R625" s="3">
        <v>8027</v>
      </c>
      <c r="S625" s="10">
        <v>38483.68</v>
      </c>
      <c r="T625" s="1" t="str">
        <f>"Q"&amp;ROUNDUP(salesdata[[#This Row],[Month No.]]/3,0)</f>
        <v>Q1</v>
      </c>
      <c r="U625" s="1" t="str">
        <f>TEXT(salesdata[[#This Row],[Date]],"dddd")</f>
        <v>Monday</v>
      </c>
      <c r="V625" s="12">
        <f>IFERROR(salesdata[[#This Row],[Total Revenue]]/salesdata[[#This Row],[Total Units Sold]],0)</f>
        <v>4.7942793073377352</v>
      </c>
      <c r="W625" s="1" t="str">
        <f>INDEX({"Product1","Product2","Product3","Product4"},MATCH(MAX(salesdata[[#This Row],[S-P1]],salesdata[[#This Row],[S-P2]],salesdata[[#This Row],[S-P3]],salesdata[[#This Row],[S-P4]]),CHOOSE({1,2,3,4},salesdata[[#This Row],[S-P1]],salesdata[[#This Row],[S-P2]],salesdata[[#This Row],[S-P3]],salesdata[[#This Row],[S-P4]]),0))</f>
        <v>Product3</v>
      </c>
      <c r="X625" s="1" t="str">
        <f>IF(salesdata[[#This Row],[Total Revenue]]&gt;=70000,"High",IF(salesdata[[#This Row],[Total Revenue]]&gt;=40000,"Medium","Low"))</f>
        <v>Low</v>
      </c>
      <c r="Y625" s="1" t="str">
        <f>IFERROR(IF(SUMIF(salesdata[Year],salesdata[[#This Row],[Year]],salesdata[Total Revenue])&gt;SUMIF(salesdata[Year],salesdata[[#This Row],[Year]]-1,salesdata[Total Revenue]),"Growth Year","Decline Year"),"")</f>
        <v>Growth Year</v>
      </c>
    </row>
    <row r="626" spans="1:25" x14ac:dyDescent="0.3">
      <c r="A626" s="1">
        <v>625</v>
      </c>
      <c r="B626" s="2">
        <v>40946</v>
      </c>
      <c r="C626" s="1">
        <v>2012</v>
      </c>
      <c r="D626" s="1" t="s">
        <v>27</v>
      </c>
      <c r="E626" s="1">
        <v>2</v>
      </c>
      <c r="F626" s="3">
        <v>4781</v>
      </c>
      <c r="G626" s="10">
        <v>15155.77</v>
      </c>
      <c r="H626" s="12">
        <f>IFERROR(salesdata[[#This Row],[S-P1]]/salesdata[[#This Row],[Q-P1]],0)</f>
        <v>3.17</v>
      </c>
      <c r="I626" s="3">
        <v>3666</v>
      </c>
      <c r="J626" s="10">
        <v>23242.44</v>
      </c>
      <c r="K626" s="12">
        <f>IFERROR(salesdata[[#This Row],[S-P2]]/salesdata[[#This Row],[Q-P2]],0)</f>
        <v>6.34</v>
      </c>
      <c r="L626" s="3">
        <v>3837</v>
      </c>
      <c r="M626" s="10">
        <v>20796.54</v>
      </c>
      <c r="N626" s="12">
        <f>IFERROR(salesdata[[#This Row],[S-P3]]/salesdata[[#This Row],[Q-P3]],0)</f>
        <v>5.42</v>
      </c>
      <c r="O626" s="3">
        <v>1012</v>
      </c>
      <c r="P626" s="10">
        <v>7215.56</v>
      </c>
      <c r="Q626" s="12">
        <f>IFERROR(salesdata[[#This Row],[S-P4]]/salesdata[[#This Row],[Q-P4]],0)</f>
        <v>7.1300000000000008</v>
      </c>
      <c r="R626" s="3">
        <v>13296</v>
      </c>
      <c r="S626" s="10">
        <v>66410.31</v>
      </c>
      <c r="T626" s="1" t="str">
        <f>"Q"&amp;ROUNDUP(salesdata[[#This Row],[Month No.]]/3,0)</f>
        <v>Q1</v>
      </c>
      <c r="U626" s="1" t="str">
        <f>TEXT(salesdata[[#This Row],[Date]],"dddd")</f>
        <v>Tuesday</v>
      </c>
      <c r="V626" s="12">
        <f>IFERROR(salesdata[[#This Row],[Total Revenue]]/salesdata[[#This Row],[Total Units Sold]],0)</f>
        <v>4.9947585740072205</v>
      </c>
      <c r="W626" s="1" t="str">
        <f>INDEX({"Product1","Product2","Product3","Product4"},MATCH(MAX(salesdata[[#This Row],[S-P1]],salesdata[[#This Row],[S-P2]],salesdata[[#This Row],[S-P3]],salesdata[[#This Row],[S-P4]]),CHOOSE({1,2,3,4},salesdata[[#This Row],[S-P1]],salesdata[[#This Row],[S-P2]],salesdata[[#This Row],[S-P3]],salesdata[[#This Row],[S-P4]]),0))</f>
        <v>Product2</v>
      </c>
      <c r="X626" s="1" t="str">
        <f>IF(salesdata[[#This Row],[Total Revenue]]&gt;=70000,"High",IF(salesdata[[#This Row],[Total Revenue]]&gt;=40000,"Medium","Low"))</f>
        <v>Medium</v>
      </c>
      <c r="Y626" s="1" t="str">
        <f>IFERROR(IF(SUMIF(salesdata[Year],salesdata[[#This Row],[Year]],salesdata[Total Revenue])&gt;SUMIF(salesdata[Year],salesdata[[#This Row],[Year]]-1,salesdata[Total Revenue]),"Growth Year","Decline Year"),"")</f>
        <v>Growth Year</v>
      </c>
    </row>
    <row r="627" spans="1:25" x14ac:dyDescent="0.3">
      <c r="A627" s="1">
        <v>626</v>
      </c>
      <c r="B627" s="2">
        <v>40947</v>
      </c>
      <c r="C627" s="1">
        <v>2012</v>
      </c>
      <c r="D627" s="1" t="s">
        <v>27</v>
      </c>
      <c r="E627" s="1">
        <v>2</v>
      </c>
      <c r="F627" s="3">
        <v>3893</v>
      </c>
      <c r="G627" s="10">
        <v>12340.81</v>
      </c>
      <c r="H627" s="12">
        <f>IFERROR(salesdata[[#This Row],[S-P1]]/salesdata[[#This Row],[Q-P1]],0)</f>
        <v>3.17</v>
      </c>
      <c r="I627" s="3">
        <v>1936</v>
      </c>
      <c r="J627" s="10">
        <v>12274.24</v>
      </c>
      <c r="K627" s="12">
        <f>IFERROR(salesdata[[#This Row],[S-P2]]/salesdata[[#This Row],[Q-P2]],0)</f>
        <v>6.34</v>
      </c>
      <c r="L627" s="3">
        <v>3717</v>
      </c>
      <c r="M627" s="10">
        <v>20146.14</v>
      </c>
      <c r="N627" s="12">
        <f>IFERROR(salesdata[[#This Row],[S-P3]]/salesdata[[#This Row],[Q-P3]],0)</f>
        <v>5.42</v>
      </c>
      <c r="O627" s="3">
        <v>416</v>
      </c>
      <c r="P627" s="10">
        <v>2966.08</v>
      </c>
      <c r="Q627" s="12">
        <f>IFERROR(salesdata[[#This Row],[S-P4]]/salesdata[[#This Row],[Q-P4]],0)</f>
        <v>7.13</v>
      </c>
      <c r="R627" s="3">
        <v>9962</v>
      </c>
      <c r="S627" s="10">
        <v>47727.27</v>
      </c>
      <c r="T627" s="1" t="str">
        <f>"Q"&amp;ROUNDUP(salesdata[[#This Row],[Month No.]]/3,0)</f>
        <v>Q1</v>
      </c>
      <c r="U627" s="1" t="str">
        <f>TEXT(salesdata[[#This Row],[Date]],"dddd")</f>
        <v>Wednesday</v>
      </c>
      <c r="V627" s="12">
        <f>IFERROR(salesdata[[#This Row],[Total Revenue]]/salesdata[[#This Row],[Total Units Sold]],0)</f>
        <v>4.7909325436659298</v>
      </c>
      <c r="W627" s="1" t="str">
        <f>INDEX({"Product1","Product2","Product3","Product4"},MATCH(MAX(salesdata[[#This Row],[S-P1]],salesdata[[#This Row],[S-P2]],salesdata[[#This Row],[S-P3]],salesdata[[#This Row],[S-P4]]),CHOOSE({1,2,3,4},salesdata[[#This Row],[S-P1]],salesdata[[#This Row],[S-P2]],salesdata[[#This Row],[S-P3]],salesdata[[#This Row],[S-P4]]),0))</f>
        <v>Product3</v>
      </c>
      <c r="X627" s="1" t="str">
        <f>IF(salesdata[[#This Row],[Total Revenue]]&gt;=70000,"High",IF(salesdata[[#This Row],[Total Revenue]]&gt;=40000,"Medium","Low"))</f>
        <v>Medium</v>
      </c>
      <c r="Y627" s="1" t="str">
        <f>IFERROR(IF(SUMIF(salesdata[Year],salesdata[[#This Row],[Year]],salesdata[Total Revenue])&gt;SUMIF(salesdata[Year],salesdata[[#This Row],[Year]]-1,salesdata[Total Revenue]),"Growth Year","Decline Year"),"")</f>
        <v>Growth Year</v>
      </c>
    </row>
    <row r="628" spans="1:25" x14ac:dyDescent="0.3">
      <c r="A628" s="1">
        <v>627</v>
      </c>
      <c r="B628" s="2">
        <v>40948</v>
      </c>
      <c r="C628" s="1">
        <v>2012</v>
      </c>
      <c r="D628" s="1" t="s">
        <v>27</v>
      </c>
      <c r="E628" s="1">
        <v>2</v>
      </c>
      <c r="F628" s="3">
        <v>1686</v>
      </c>
      <c r="G628" s="10">
        <v>5344.62</v>
      </c>
      <c r="H628" s="12">
        <f>IFERROR(salesdata[[#This Row],[S-P1]]/salesdata[[#This Row],[Q-P1]],0)</f>
        <v>3.17</v>
      </c>
      <c r="I628" s="3">
        <v>2278</v>
      </c>
      <c r="J628" s="10">
        <v>14442.52</v>
      </c>
      <c r="K628" s="12">
        <f>IFERROR(salesdata[[#This Row],[S-P2]]/salesdata[[#This Row],[Q-P2]],0)</f>
        <v>6.34</v>
      </c>
      <c r="L628" s="3">
        <v>2249</v>
      </c>
      <c r="M628" s="10">
        <v>12189.58</v>
      </c>
      <c r="N628" s="12">
        <f>IFERROR(salesdata[[#This Row],[S-P3]]/salesdata[[#This Row],[Q-P3]],0)</f>
        <v>5.42</v>
      </c>
      <c r="O628" s="3">
        <v>779</v>
      </c>
      <c r="P628" s="10">
        <v>5554.27</v>
      </c>
      <c r="Q628" s="12">
        <f>IFERROR(salesdata[[#This Row],[S-P4]]/salesdata[[#This Row],[Q-P4]],0)</f>
        <v>7.1300000000000008</v>
      </c>
      <c r="R628" s="3">
        <v>6992</v>
      </c>
      <c r="S628" s="10">
        <v>37530.99</v>
      </c>
      <c r="T628" s="1" t="str">
        <f>"Q"&amp;ROUNDUP(salesdata[[#This Row],[Month No.]]/3,0)</f>
        <v>Q1</v>
      </c>
      <c r="U628" s="1" t="str">
        <f>TEXT(salesdata[[#This Row],[Date]],"dddd")</f>
        <v>Thursday</v>
      </c>
      <c r="V628" s="12">
        <f>IFERROR(salesdata[[#This Row],[Total Revenue]]/salesdata[[#This Row],[Total Units Sold]],0)</f>
        <v>5.3677045194508004</v>
      </c>
      <c r="W628" s="1" t="str">
        <f>INDEX({"Product1","Product2","Product3","Product4"},MATCH(MAX(salesdata[[#This Row],[S-P1]],salesdata[[#This Row],[S-P2]],salesdata[[#This Row],[S-P3]],salesdata[[#This Row],[S-P4]]),CHOOSE({1,2,3,4},salesdata[[#This Row],[S-P1]],salesdata[[#This Row],[S-P2]],salesdata[[#This Row],[S-P3]],salesdata[[#This Row],[S-P4]]),0))</f>
        <v>Product2</v>
      </c>
      <c r="X628" s="1" t="str">
        <f>IF(salesdata[[#This Row],[Total Revenue]]&gt;=70000,"High",IF(salesdata[[#This Row],[Total Revenue]]&gt;=40000,"Medium","Low"))</f>
        <v>Low</v>
      </c>
      <c r="Y628" s="1" t="str">
        <f>IFERROR(IF(SUMIF(salesdata[Year],salesdata[[#This Row],[Year]],salesdata[Total Revenue])&gt;SUMIF(salesdata[Year],salesdata[[#This Row],[Year]]-1,salesdata[Total Revenue]),"Growth Year","Decline Year"),"")</f>
        <v>Growth Year</v>
      </c>
    </row>
    <row r="629" spans="1:25" x14ac:dyDescent="0.3">
      <c r="A629" s="1">
        <v>628</v>
      </c>
      <c r="B629" s="2">
        <v>40949</v>
      </c>
      <c r="C629" s="1">
        <v>2012</v>
      </c>
      <c r="D629" s="1" t="s">
        <v>27</v>
      </c>
      <c r="E629" s="1">
        <v>2</v>
      </c>
      <c r="F629" s="3">
        <v>4362</v>
      </c>
      <c r="G629" s="10">
        <v>13827.54</v>
      </c>
      <c r="H629" s="12">
        <f>IFERROR(salesdata[[#This Row],[S-P1]]/salesdata[[#This Row],[Q-P1]],0)</f>
        <v>3.1700000000000004</v>
      </c>
      <c r="I629" s="3">
        <v>2120</v>
      </c>
      <c r="J629" s="10">
        <v>13440.8</v>
      </c>
      <c r="K629" s="12">
        <f>IFERROR(salesdata[[#This Row],[S-P2]]/salesdata[[#This Row],[Q-P2]],0)</f>
        <v>6.34</v>
      </c>
      <c r="L629" s="3">
        <v>5186</v>
      </c>
      <c r="M629" s="10">
        <v>28108.12</v>
      </c>
      <c r="N629" s="12">
        <f>IFERROR(salesdata[[#This Row],[S-P3]]/salesdata[[#This Row],[Q-P3]],0)</f>
        <v>5.42</v>
      </c>
      <c r="O629" s="3">
        <v>1334</v>
      </c>
      <c r="P629" s="10">
        <v>9511.42</v>
      </c>
      <c r="Q629" s="12">
        <f>IFERROR(salesdata[[#This Row],[S-P4]]/salesdata[[#This Row],[Q-P4]],0)</f>
        <v>7.13</v>
      </c>
      <c r="R629" s="3">
        <v>13002</v>
      </c>
      <c r="S629" s="10">
        <v>64887.88</v>
      </c>
      <c r="T629" s="1" t="str">
        <f>"Q"&amp;ROUNDUP(salesdata[[#This Row],[Month No.]]/3,0)</f>
        <v>Q1</v>
      </c>
      <c r="U629" s="1" t="str">
        <f>TEXT(salesdata[[#This Row],[Date]],"dddd")</f>
        <v>Friday</v>
      </c>
      <c r="V629" s="12">
        <f>IFERROR(salesdata[[#This Row],[Total Revenue]]/salesdata[[#This Row],[Total Units Sold]],0)</f>
        <v>4.9906075988309491</v>
      </c>
      <c r="W629" s="1" t="str">
        <f>INDEX({"Product1","Product2","Product3","Product4"},MATCH(MAX(salesdata[[#This Row],[S-P1]],salesdata[[#This Row],[S-P2]],salesdata[[#This Row],[S-P3]],salesdata[[#This Row],[S-P4]]),CHOOSE({1,2,3,4},salesdata[[#This Row],[S-P1]],salesdata[[#This Row],[S-P2]],salesdata[[#This Row],[S-P3]],salesdata[[#This Row],[S-P4]]),0))</f>
        <v>Product3</v>
      </c>
      <c r="X629" s="1" t="str">
        <f>IF(salesdata[[#This Row],[Total Revenue]]&gt;=70000,"High",IF(salesdata[[#This Row],[Total Revenue]]&gt;=40000,"Medium","Low"))</f>
        <v>Medium</v>
      </c>
      <c r="Y629" s="1" t="str">
        <f>IFERROR(IF(SUMIF(salesdata[Year],salesdata[[#This Row],[Year]],salesdata[Total Revenue])&gt;SUMIF(salesdata[Year],salesdata[[#This Row],[Year]]-1,salesdata[Total Revenue]),"Growth Year","Decline Year"),"")</f>
        <v>Growth Year</v>
      </c>
    </row>
    <row r="630" spans="1:25" x14ac:dyDescent="0.3">
      <c r="A630" s="1">
        <v>629</v>
      </c>
      <c r="B630" s="2">
        <v>40950</v>
      </c>
      <c r="C630" s="1">
        <v>2012</v>
      </c>
      <c r="D630" s="1" t="s">
        <v>27</v>
      </c>
      <c r="E630" s="1">
        <v>2</v>
      </c>
      <c r="F630" s="3">
        <v>4885</v>
      </c>
      <c r="G630" s="10">
        <v>15485.45</v>
      </c>
      <c r="H630" s="12">
        <f>IFERROR(salesdata[[#This Row],[S-P1]]/salesdata[[#This Row],[Q-P1]],0)</f>
        <v>3.17</v>
      </c>
      <c r="I630" s="3">
        <v>1817</v>
      </c>
      <c r="J630" s="10">
        <v>11519.78</v>
      </c>
      <c r="K630" s="12">
        <f>IFERROR(salesdata[[#This Row],[S-P2]]/salesdata[[#This Row],[Q-P2]],0)</f>
        <v>6.3400000000000007</v>
      </c>
      <c r="L630" s="3">
        <v>1706</v>
      </c>
      <c r="M630" s="10">
        <v>9246.52</v>
      </c>
      <c r="N630" s="12">
        <f>IFERROR(salesdata[[#This Row],[S-P3]]/salesdata[[#This Row],[Q-P3]],0)</f>
        <v>5.42</v>
      </c>
      <c r="O630" s="3">
        <v>1555</v>
      </c>
      <c r="P630" s="10">
        <v>11087.15</v>
      </c>
      <c r="Q630" s="12">
        <f>IFERROR(salesdata[[#This Row],[S-P4]]/salesdata[[#This Row],[Q-P4]],0)</f>
        <v>7.13</v>
      </c>
      <c r="R630" s="3">
        <v>9963</v>
      </c>
      <c r="S630" s="10">
        <v>47338.9</v>
      </c>
      <c r="T630" s="1" t="str">
        <f>"Q"&amp;ROUNDUP(salesdata[[#This Row],[Month No.]]/3,0)</f>
        <v>Q1</v>
      </c>
      <c r="U630" s="1" t="str">
        <f>TEXT(salesdata[[#This Row],[Date]],"dddd")</f>
        <v>Saturday</v>
      </c>
      <c r="V630" s="12">
        <f>IFERROR(salesdata[[#This Row],[Total Revenue]]/salesdata[[#This Row],[Total Units Sold]],0)</f>
        <v>4.7514704406303325</v>
      </c>
      <c r="W630" s="1" t="str">
        <f>INDEX({"Product1","Product2","Product3","Product4"},MATCH(MAX(salesdata[[#This Row],[S-P1]],salesdata[[#This Row],[S-P2]],salesdata[[#This Row],[S-P3]],salesdata[[#This Row],[S-P4]]),CHOOSE({1,2,3,4},salesdata[[#This Row],[S-P1]],salesdata[[#This Row],[S-P2]],salesdata[[#This Row],[S-P3]],salesdata[[#This Row],[S-P4]]),0))</f>
        <v>Product1</v>
      </c>
      <c r="X630" s="1" t="str">
        <f>IF(salesdata[[#This Row],[Total Revenue]]&gt;=70000,"High",IF(salesdata[[#This Row],[Total Revenue]]&gt;=40000,"Medium","Low"))</f>
        <v>Medium</v>
      </c>
      <c r="Y630" s="1" t="str">
        <f>IFERROR(IF(SUMIF(salesdata[Year],salesdata[[#This Row],[Year]],salesdata[Total Revenue])&gt;SUMIF(salesdata[Year],salesdata[[#This Row],[Year]]-1,salesdata[Total Revenue]),"Growth Year","Decline Year"),"")</f>
        <v>Growth Year</v>
      </c>
    </row>
    <row r="631" spans="1:25" x14ac:dyDescent="0.3">
      <c r="A631" s="1">
        <v>630</v>
      </c>
      <c r="B631" s="2">
        <v>40951</v>
      </c>
      <c r="C631" s="1">
        <v>2012</v>
      </c>
      <c r="D631" s="1" t="s">
        <v>27</v>
      </c>
      <c r="E631" s="1">
        <v>2</v>
      </c>
      <c r="F631" s="3">
        <v>345</v>
      </c>
      <c r="G631" s="10">
        <v>1093.6500000000001</v>
      </c>
      <c r="H631" s="12">
        <f>IFERROR(salesdata[[#This Row],[S-P1]]/salesdata[[#This Row],[Q-P1]],0)</f>
        <v>3.1700000000000004</v>
      </c>
      <c r="I631" s="3">
        <v>3131</v>
      </c>
      <c r="J631" s="10">
        <v>19850.54</v>
      </c>
      <c r="K631" s="12">
        <f>IFERROR(salesdata[[#This Row],[S-P2]]/salesdata[[#This Row],[Q-P2]],0)</f>
        <v>6.34</v>
      </c>
      <c r="L631" s="3">
        <v>2651</v>
      </c>
      <c r="M631" s="10">
        <v>14368.42</v>
      </c>
      <c r="N631" s="12">
        <f>IFERROR(salesdata[[#This Row],[S-P3]]/salesdata[[#This Row],[Q-P3]],0)</f>
        <v>5.42</v>
      </c>
      <c r="O631" s="3">
        <v>972</v>
      </c>
      <c r="P631" s="10">
        <v>6930.36</v>
      </c>
      <c r="Q631" s="12">
        <f>IFERROR(salesdata[[#This Row],[S-P4]]/salesdata[[#This Row],[Q-P4]],0)</f>
        <v>7.13</v>
      </c>
      <c r="R631" s="3">
        <v>7099</v>
      </c>
      <c r="S631" s="10">
        <v>42242.97</v>
      </c>
      <c r="T631" s="1" t="str">
        <f>"Q"&amp;ROUNDUP(salesdata[[#This Row],[Month No.]]/3,0)</f>
        <v>Q1</v>
      </c>
      <c r="U631" s="1" t="str">
        <f>TEXT(salesdata[[#This Row],[Date]],"dddd")</f>
        <v>Sunday</v>
      </c>
      <c r="V631" s="12">
        <f>IFERROR(salesdata[[#This Row],[Total Revenue]]/salesdata[[#This Row],[Total Units Sold]],0)</f>
        <v>5.9505521904493595</v>
      </c>
      <c r="W631" s="1" t="str">
        <f>INDEX({"Product1","Product2","Product3","Product4"},MATCH(MAX(salesdata[[#This Row],[S-P1]],salesdata[[#This Row],[S-P2]],salesdata[[#This Row],[S-P3]],salesdata[[#This Row],[S-P4]]),CHOOSE({1,2,3,4},salesdata[[#This Row],[S-P1]],salesdata[[#This Row],[S-P2]],salesdata[[#This Row],[S-P3]],salesdata[[#This Row],[S-P4]]),0))</f>
        <v>Product2</v>
      </c>
      <c r="X631" s="1" t="str">
        <f>IF(salesdata[[#This Row],[Total Revenue]]&gt;=70000,"High",IF(salesdata[[#This Row],[Total Revenue]]&gt;=40000,"Medium","Low"))</f>
        <v>Medium</v>
      </c>
      <c r="Y631" s="1" t="str">
        <f>IFERROR(IF(SUMIF(salesdata[Year],salesdata[[#This Row],[Year]],salesdata[Total Revenue])&gt;SUMIF(salesdata[Year],salesdata[[#This Row],[Year]]-1,salesdata[Total Revenue]),"Growth Year","Decline Year"),"")</f>
        <v>Growth Year</v>
      </c>
    </row>
    <row r="632" spans="1:25" x14ac:dyDescent="0.3">
      <c r="A632" s="1">
        <v>631</v>
      </c>
      <c r="B632" s="2">
        <v>40952</v>
      </c>
      <c r="C632" s="1">
        <v>2012</v>
      </c>
      <c r="D632" s="1" t="s">
        <v>27</v>
      </c>
      <c r="E632" s="1">
        <v>2</v>
      </c>
      <c r="F632" s="3">
        <v>2820</v>
      </c>
      <c r="G632" s="10">
        <v>8939.4</v>
      </c>
      <c r="H632" s="12">
        <f>IFERROR(salesdata[[#This Row],[S-P1]]/salesdata[[#This Row],[Q-P1]],0)</f>
        <v>3.17</v>
      </c>
      <c r="I632" s="3">
        <v>3625</v>
      </c>
      <c r="J632" s="10">
        <v>22982.5</v>
      </c>
      <c r="K632" s="12">
        <f>IFERROR(salesdata[[#This Row],[S-P2]]/salesdata[[#This Row],[Q-P2]],0)</f>
        <v>6.34</v>
      </c>
      <c r="L632" s="3">
        <v>2549</v>
      </c>
      <c r="M632" s="10">
        <v>13815.58</v>
      </c>
      <c r="N632" s="12">
        <f>IFERROR(salesdata[[#This Row],[S-P3]]/salesdata[[#This Row],[Q-P3]],0)</f>
        <v>5.42</v>
      </c>
      <c r="O632" s="3">
        <v>1754</v>
      </c>
      <c r="P632" s="10">
        <v>12506.02</v>
      </c>
      <c r="Q632" s="12">
        <f>IFERROR(salesdata[[#This Row],[S-P4]]/salesdata[[#This Row],[Q-P4]],0)</f>
        <v>7.13</v>
      </c>
      <c r="R632" s="3">
        <v>10748</v>
      </c>
      <c r="S632" s="10">
        <v>58243.5</v>
      </c>
      <c r="T632" s="1" t="str">
        <f>"Q"&amp;ROUNDUP(salesdata[[#This Row],[Month No.]]/3,0)</f>
        <v>Q1</v>
      </c>
      <c r="U632" s="1" t="str">
        <f>TEXT(salesdata[[#This Row],[Date]],"dddd")</f>
        <v>Monday</v>
      </c>
      <c r="V632" s="12">
        <f>IFERROR(salesdata[[#This Row],[Total Revenue]]/salesdata[[#This Row],[Total Units Sold]],0)</f>
        <v>5.4190081875697809</v>
      </c>
      <c r="W632" s="1" t="str">
        <f>INDEX({"Product1","Product2","Product3","Product4"},MATCH(MAX(salesdata[[#This Row],[S-P1]],salesdata[[#This Row],[S-P2]],salesdata[[#This Row],[S-P3]],salesdata[[#This Row],[S-P4]]),CHOOSE({1,2,3,4},salesdata[[#This Row],[S-P1]],salesdata[[#This Row],[S-P2]],salesdata[[#This Row],[S-P3]],salesdata[[#This Row],[S-P4]]),0))</f>
        <v>Product2</v>
      </c>
      <c r="X632" s="1" t="str">
        <f>IF(salesdata[[#This Row],[Total Revenue]]&gt;=70000,"High",IF(salesdata[[#This Row],[Total Revenue]]&gt;=40000,"Medium","Low"))</f>
        <v>Medium</v>
      </c>
      <c r="Y632" s="1" t="str">
        <f>IFERROR(IF(SUMIF(salesdata[Year],salesdata[[#This Row],[Year]],salesdata[Total Revenue])&gt;SUMIF(salesdata[Year],salesdata[[#This Row],[Year]]-1,salesdata[Total Revenue]),"Growth Year","Decline Year"),"")</f>
        <v>Growth Year</v>
      </c>
    </row>
    <row r="633" spans="1:25" x14ac:dyDescent="0.3">
      <c r="A633" s="1">
        <v>632</v>
      </c>
      <c r="B633" s="2">
        <v>40953</v>
      </c>
      <c r="C633" s="1">
        <v>2012</v>
      </c>
      <c r="D633" s="1" t="s">
        <v>27</v>
      </c>
      <c r="E633" s="1">
        <v>2</v>
      </c>
      <c r="F633" s="3">
        <v>6049</v>
      </c>
      <c r="G633" s="10">
        <v>19175.330000000002</v>
      </c>
      <c r="H633" s="12">
        <f>IFERROR(salesdata[[#This Row],[S-P1]]/salesdata[[#This Row],[Q-P1]],0)</f>
        <v>3.1700000000000004</v>
      </c>
      <c r="I633" s="3">
        <v>3477</v>
      </c>
      <c r="J633" s="10">
        <v>22044.18</v>
      </c>
      <c r="K633" s="12">
        <f>IFERROR(salesdata[[#This Row],[S-P2]]/salesdata[[#This Row],[Q-P2]],0)</f>
        <v>6.34</v>
      </c>
      <c r="L633" s="3">
        <v>5272</v>
      </c>
      <c r="M633" s="10">
        <v>28574.240000000002</v>
      </c>
      <c r="N633" s="12">
        <f>IFERROR(salesdata[[#This Row],[S-P3]]/salesdata[[#This Row],[Q-P3]],0)</f>
        <v>5.42</v>
      </c>
      <c r="O633" s="3">
        <v>347</v>
      </c>
      <c r="P633" s="10">
        <v>2474.11</v>
      </c>
      <c r="Q633" s="12">
        <f>IFERROR(salesdata[[#This Row],[S-P4]]/salesdata[[#This Row],[Q-P4]],0)</f>
        <v>7.1300000000000008</v>
      </c>
      <c r="R633" s="3">
        <v>15145</v>
      </c>
      <c r="S633" s="10">
        <v>72267.86</v>
      </c>
      <c r="T633" s="1" t="str">
        <f>"Q"&amp;ROUNDUP(salesdata[[#This Row],[Month No.]]/3,0)</f>
        <v>Q1</v>
      </c>
      <c r="U633" s="1" t="str">
        <f>TEXT(salesdata[[#This Row],[Date]],"dddd")</f>
        <v>Tuesday</v>
      </c>
      <c r="V633" s="12">
        <f>IFERROR(salesdata[[#This Row],[Total Revenue]]/salesdata[[#This Row],[Total Units Sold]],0)</f>
        <v>4.7717306041597887</v>
      </c>
      <c r="W633" s="1" t="str">
        <f>INDEX({"Product1","Product2","Product3","Product4"},MATCH(MAX(salesdata[[#This Row],[S-P1]],salesdata[[#This Row],[S-P2]],salesdata[[#This Row],[S-P3]],salesdata[[#This Row],[S-P4]]),CHOOSE({1,2,3,4},salesdata[[#This Row],[S-P1]],salesdata[[#This Row],[S-P2]],salesdata[[#This Row],[S-P3]],salesdata[[#This Row],[S-P4]]),0))</f>
        <v>Product3</v>
      </c>
      <c r="X633" s="1" t="str">
        <f>IF(salesdata[[#This Row],[Total Revenue]]&gt;=70000,"High",IF(salesdata[[#This Row],[Total Revenue]]&gt;=40000,"Medium","Low"))</f>
        <v>High</v>
      </c>
      <c r="Y633" s="1" t="str">
        <f>IFERROR(IF(SUMIF(salesdata[Year],salesdata[[#This Row],[Year]],salesdata[Total Revenue])&gt;SUMIF(salesdata[Year],salesdata[[#This Row],[Year]]-1,salesdata[Total Revenue]),"Growth Year","Decline Year"),"")</f>
        <v>Growth Year</v>
      </c>
    </row>
    <row r="634" spans="1:25" x14ac:dyDescent="0.3">
      <c r="A634" s="1">
        <v>633</v>
      </c>
      <c r="B634" s="2">
        <v>40954</v>
      </c>
      <c r="C634" s="1">
        <v>2012</v>
      </c>
      <c r="D634" s="1" t="s">
        <v>27</v>
      </c>
      <c r="E634" s="1">
        <v>2</v>
      </c>
      <c r="F634" s="3">
        <v>6985</v>
      </c>
      <c r="G634" s="10">
        <v>22142.45</v>
      </c>
      <c r="H634" s="12">
        <f>IFERROR(salesdata[[#This Row],[S-P1]]/salesdata[[#This Row],[Q-P1]],0)</f>
        <v>3.17</v>
      </c>
      <c r="I634" s="3">
        <v>1214</v>
      </c>
      <c r="J634" s="10">
        <v>7696.76</v>
      </c>
      <c r="K634" s="12">
        <f>IFERROR(salesdata[[#This Row],[S-P2]]/salesdata[[#This Row],[Q-P2]],0)</f>
        <v>6.34</v>
      </c>
      <c r="L634" s="3">
        <v>5688</v>
      </c>
      <c r="M634" s="10">
        <v>30828.959999999999</v>
      </c>
      <c r="N634" s="12">
        <f>IFERROR(salesdata[[#This Row],[S-P3]]/salesdata[[#This Row],[Q-P3]],0)</f>
        <v>5.42</v>
      </c>
      <c r="O634" s="3">
        <v>1457</v>
      </c>
      <c r="P634" s="10">
        <v>10388.41</v>
      </c>
      <c r="Q634" s="12">
        <f>IFERROR(salesdata[[#This Row],[S-P4]]/salesdata[[#This Row],[Q-P4]],0)</f>
        <v>7.13</v>
      </c>
      <c r="R634" s="3">
        <v>15344</v>
      </c>
      <c r="S634" s="10">
        <v>71056.58</v>
      </c>
      <c r="T634" s="1" t="str">
        <f>"Q"&amp;ROUNDUP(salesdata[[#This Row],[Month No.]]/3,0)</f>
        <v>Q1</v>
      </c>
      <c r="U634" s="1" t="str">
        <f>TEXT(salesdata[[#This Row],[Date]],"dddd")</f>
        <v>Wednesday</v>
      </c>
      <c r="V634" s="12">
        <f>IFERROR(salesdata[[#This Row],[Total Revenue]]/salesdata[[#This Row],[Total Units Sold]],0)</f>
        <v>4.6309032846715326</v>
      </c>
      <c r="W634" s="1" t="str">
        <f>INDEX({"Product1","Product2","Product3","Product4"},MATCH(MAX(salesdata[[#This Row],[S-P1]],salesdata[[#This Row],[S-P2]],salesdata[[#This Row],[S-P3]],salesdata[[#This Row],[S-P4]]),CHOOSE({1,2,3,4},salesdata[[#This Row],[S-P1]],salesdata[[#This Row],[S-P2]],salesdata[[#This Row],[S-P3]],salesdata[[#This Row],[S-P4]]),0))</f>
        <v>Product3</v>
      </c>
      <c r="X634" s="1" t="str">
        <f>IF(salesdata[[#This Row],[Total Revenue]]&gt;=70000,"High",IF(salesdata[[#This Row],[Total Revenue]]&gt;=40000,"Medium","Low"))</f>
        <v>High</v>
      </c>
      <c r="Y634" s="1" t="str">
        <f>IFERROR(IF(SUMIF(salesdata[Year],salesdata[[#This Row],[Year]],salesdata[Total Revenue])&gt;SUMIF(salesdata[Year],salesdata[[#This Row],[Year]]-1,salesdata[Total Revenue]),"Growth Year","Decline Year"),"")</f>
        <v>Growth Year</v>
      </c>
    </row>
    <row r="635" spans="1:25" x14ac:dyDescent="0.3">
      <c r="A635" s="1">
        <v>634</v>
      </c>
      <c r="B635" s="2">
        <v>40955</v>
      </c>
      <c r="C635" s="1">
        <v>2012</v>
      </c>
      <c r="D635" s="1" t="s">
        <v>27</v>
      </c>
      <c r="E635" s="1">
        <v>2</v>
      </c>
      <c r="F635" s="3">
        <v>2272</v>
      </c>
      <c r="G635" s="10">
        <v>7202.24</v>
      </c>
      <c r="H635" s="12">
        <f>IFERROR(salesdata[[#This Row],[S-P1]]/salesdata[[#This Row],[Q-P1]],0)</f>
        <v>3.17</v>
      </c>
      <c r="I635" s="3">
        <v>1243</v>
      </c>
      <c r="J635" s="10">
        <v>7880.62</v>
      </c>
      <c r="K635" s="12">
        <f>IFERROR(salesdata[[#This Row],[S-P2]]/salesdata[[#This Row],[Q-P2]],0)</f>
        <v>6.34</v>
      </c>
      <c r="L635" s="3">
        <v>3982</v>
      </c>
      <c r="M635" s="10">
        <v>21582.44</v>
      </c>
      <c r="N635" s="12">
        <f>IFERROR(salesdata[[#This Row],[S-P3]]/salesdata[[#This Row],[Q-P3]],0)</f>
        <v>5.42</v>
      </c>
      <c r="O635" s="3">
        <v>960</v>
      </c>
      <c r="P635" s="10">
        <v>6844.8</v>
      </c>
      <c r="Q635" s="12">
        <f>IFERROR(salesdata[[#This Row],[S-P4]]/salesdata[[#This Row],[Q-P4]],0)</f>
        <v>7.13</v>
      </c>
      <c r="R635" s="3">
        <v>8457</v>
      </c>
      <c r="S635" s="10">
        <v>43510.1</v>
      </c>
      <c r="T635" s="1" t="str">
        <f>"Q"&amp;ROUNDUP(salesdata[[#This Row],[Month No.]]/3,0)</f>
        <v>Q1</v>
      </c>
      <c r="U635" s="1" t="str">
        <f>TEXT(salesdata[[#This Row],[Date]],"dddd")</f>
        <v>Thursday</v>
      </c>
      <c r="V635" s="12">
        <f>IFERROR(salesdata[[#This Row],[Total Revenue]]/salesdata[[#This Row],[Total Units Sold]],0)</f>
        <v>5.144862244294667</v>
      </c>
      <c r="W635" s="1" t="str">
        <f>INDEX({"Product1","Product2","Product3","Product4"},MATCH(MAX(salesdata[[#This Row],[S-P1]],salesdata[[#This Row],[S-P2]],salesdata[[#This Row],[S-P3]],salesdata[[#This Row],[S-P4]]),CHOOSE({1,2,3,4},salesdata[[#This Row],[S-P1]],salesdata[[#This Row],[S-P2]],salesdata[[#This Row],[S-P3]],salesdata[[#This Row],[S-P4]]),0))</f>
        <v>Product3</v>
      </c>
      <c r="X635" s="1" t="str">
        <f>IF(salesdata[[#This Row],[Total Revenue]]&gt;=70000,"High",IF(salesdata[[#This Row],[Total Revenue]]&gt;=40000,"Medium","Low"))</f>
        <v>Medium</v>
      </c>
      <c r="Y635" s="1" t="str">
        <f>IFERROR(IF(SUMIF(salesdata[Year],salesdata[[#This Row],[Year]],salesdata[Total Revenue])&gt;SUMIF(salesdata[Year],salesdata[[#This Row],[Year]]-1,salesdata[Total Revenue]),"Growth Year","Decline Year"),"")</f>
        <v>Growth Year</v>
      </c>
    </row>
    <row r="636" spans="1:25" x14ac:dyDescent="0.3">
      <c r="A636" s="1">
        <v>635</v>
      </c>
      <c r="B636" s="2">
        <v>40956</v>
      </c>
      <c r="C636" s="1">
        <v>2012</v>
      </c>
      <c r="D636" s="1" t="s">
        <v>27</v>
      </c>
      <c r="E636" s="1">
        <v>2</v>
      </c>
      <c r="F636" s="3">
        <v>2917</v>
      </c>
      <c r="G636" s="10">
        <v>9246.89</v>
      </c>
      <c r="H636" s="12">
        <f>IFERROR(salesdata[[#This Row],[S-P1]]/salesdata[[#This Row],[Q-P1]],0)</f>
        <v>3.17</v>
      </c>
      <c r="I636" s="3">
        <v>255</v>
      </c>
      <c r="J636" s="10">
        <v>1616.7</v>
      </c>
      <c r="K636" s="12">
        <f>IFERROR(salesdata[[#This Row],[S-P2]]/salesdata[[#This Row],[Q-P2]],0)</f>
        <v>6.34</v>
      </c>
      <c r="L636" s="3">
        <v>1132</v>
      </c>
      <c r="M636" s="10">
        <v>6135.44</v>
      </c>
      <c r="N636" s="12">
        <f>IFERROR(salesdata[[#This Row],[S-P3]]/salesdata[[#This Row],[Q-P3]],0)</f>
        <v>5.42</v>
      </c>
      <c r="O636" s="3">
        <v>1168</v>
      </c>
      <c r="P636" s="10">
        <v>8327.84</v>
      </c>
      <c r="Q636" s="12">
        <f>IFERROR(salesdata[[#This Row],[S-P4]]/salesdata[[#This Row],[Q-P4]],0)</f>
        <v>7.13</v>
      </c>
      <c r="R636" s="3">
        <v>5472</v>
      </c>
      <c r="S636" s="10">
        <v>25326.87</v>
      </c>
      <c r="T636" s="1" t="str">
        <f>"Q"&amp;ROUNDUP(salesdata[[#This Row],[Month No.]]/3,0)</f>
        <v>Q1</v>
      </c>
      <c r="U636" s="1" t="str">
        <f>TEXT(salesdata[[#This Row],[Date]],"dddd")</f>
        <v>Friday</v>
      </c>
      <c r="V636" s="12">
        <f>IFERROR(salesdata[[#This Row],[Total Revenue]]/salesdata[[#This Row],[Total Units Sold]],0)</f>
        <v>4.6284484649122808</v>
      </c>
      <c r="W636" s="1" t="str">
        <f>INDEX({"Product1","Product2","Product3","Product4"},MATCH(MAX(salesdata[[#This Row],[S-P1]],salesdata[[#This Row],[S-P2]],salesdata[[#This Row],[S-P3]],salesdata[[#This Row],[S-P4]]),CHOOSE({1,2,3,4},salesdata[[#This Row],[S-P1]],salesdata[[#This Row],[S-P2]],salesdata[[#This Row],[S-P3]],salesdata[[#This Row],[S-P4]]),0))</f>
        <v>Product1</v>
      </c>
      <c r="X636" s="1" t="str">
        <f>IF(salesdata[[#This Row],[Total Revenue]]&gt;=70000,"High",IF(salesdata[[#This Row],[Total Revenue]]&gt;=40000,"Medium","Low"))</f>
        <v>Low</v>
      </c>
      <c r="Y636" s="1" t="str">
        <f>IFERROR(IF(SUMIF(salesdata[Year],salesdata[[#This Row],[Year]],salesdata[Total Revenue])&gt;SUMIF(salesdata[Year],salesdata[[#This Row],[Year]]-1,salesdata[Total Revenue]),"Growth Year","Decline Year"),"")</f>
        <v>Growth Year</v>
      </c>
    </row>
    <row r="637" spans="1:25" x14ac:dyDescent="0.3">
      <c r="A637" s="1">
        <v>636</v>
      </c>
      <c r="B637" s="2">
        <v>40957</v>
      </c>
      <c r="C637" s="1">
        <v>2012</v>
      </c>
      <c r="D637" s="1" t="s">
        <v>27</v>
      </c>
      <c r="E637" s="1">
        <v>2</v>
      </c>
      <c r="F637" s="3">
        <v>6943</v>
      </c>
      <c r="G637" s="10">
        <v>22009.31</v>
      </c>
      <c r="H637" s="12">
        <f>IFERROR(salesdata[[#This Row],[S-P1]]/salesdata[[#This Row],[Q-P1]],0)</f>
        <v>3.1700000000000004</v>
      </c>
      <c r="I637" s="3">
        <v>3549</v>
      </c>
      <c r="J637" s="10">
        <v>22500.66</v>
      </c>
      <c r="K637" s="12">
        <f>IFERROR(salesdata[[#This Row],[S-P2]]/salesdata[[#This Row],[Q-P2]],0)</f>
        <v>6.34</v>
      </c>
      <c r="L637" s="3">
        <v>1332</v>
      </c>
      <c r="M637" s="10">
        <v>7219.44</v>
      </c>
      <c r="N637" s="12">
        <f>IFERROR(salesdata[[#This Row],[S-P3]]/salesdata[[#This Row],[Q-P3]],0)</f>
        <v>5.42</v>
      </c>
      <c r="O637" s="3">
        <v>1676</v>
      </c>
      <c r="P637" s="10">
        <v>11949.88</v>
      </c>
      <c r="Q637" s="12">
        <f>IFERROR(salesdata[[#This Row],[S-P4]]/salesdata[[#This Row],[Q-P4]],0)</f>
        <v>7.13</v>
      </c>
      <c r="R637" s="3">
        <v>13500</v>
      </c>
      <c r="S637" s="10">
        <v>63679.29</v>
      </c>
      <c r="T637" s="1" t="str">
        <f>"Q"&amp;ROUNDUP(salesdata[[#This Row],[Month No.]]/3,0)</f>
        <v>Q1</v>
      </c>
      <c r="U637" s="1" t="str">
        <f>TEXT(salesdata[[#This Row],[Date]],"dddd")</f>
        <v>Saturday</v>
      </c>
      <c r="V637" s="12">
        <f>IFERROR(salesdata[[#This Row],[Total Revenue]]/salesdata[[#This Row],[Total Units Sold]],0)</f>
        <v>4.7169844444444449</v>
      </c>
      <c r="W637" s="1" t="str">
        <f>INDEX({"Product1","Product2","Product3","Product4"},MATCH(MAX(salesdata[[#This Row],[S-P1]],salesdata[[#This Row],[S-P2]],salesdata[[#This Row],[S-P3]],salesdata[[#This Row],[S-P4]]),CHOOSE({1,2,3,4},salesdata[[#This Row],[S-P1]],salesdata[[#This Row],[S-P2]],salesdata[[#This Row],[S-P3]],salesdata[[#This Row],[S-P4]]),0))</f>
        <v>Product2</v>
      </c>
      <c r="X637" s="1" t="str">
        <f>IF(salesdata[[#This Row],[Total Revenue]]&gt;=70000,"High",IF(salesdata[[#This Row],[Total Revenue]]&gt;=40000,"Medium","Low"))</f>
        <v>Medium</v>
      </c>
      <c r="Y637" s="1" t="str">
        <f>IFERROR(IF(SUMIF(salesdata[Year],salesdata[[#This Row],[Year]],salesdata[Total Revenue])&gt;SUMIF(salesdata[Year],salesdata[[#This Row],[Year]]-1,salesdata[Total Revenue]),"Growth Year","Decline Year"),"")</f>
        <v>Growth Year</v>
      </c>
    </row>
    <row r="638" spans="1:25" x14ac:dyDescent="0.3">
      <c r="A638" s="1">
        <v>637</v>
      </c>
      <c r="B638" s="2">
        <v>40958</v>
      </c>
      <c r="C638" s="1">
        <v>2012</v>
      </c>
      <c r="D638" s="1" t="s">
        <v>27</v>
      </c>
      <c r="E638" s="1">
        <v>2</v>
      </c>
      <c r="F638" s="3">
        <v>4423</v>
      </c>
      <c r="G638" s="10">
        <v>14020.91</v>
      </c>
      <c r="H638" s="12">
        <f>IFERROR(salesdata[[#This Row],[S-P1]]/salesdata[[#This Row],[Q-P1]],0)</f>
        <v>3.17</v>
      </c>
      <c r="I638" s="3">
        <v>875</v>
      </c>
      <c r="J638" s="10">
        <v>5547.5</v>
      </c>
      <c r="K638" s="12">
        <f>IFERROR(salesdata[[#This Row],[S-P2]]/salesdata[[#This Row],[Q-P2]],0)</f>
        <v>6.34</v>
      </c>
      <c r="L638" s="3">
        <v>4463</v>
      </c>
      <c r="M638" s="10">
        <v>24189.46</v>
      </c>
      <c r="N638" s="12">
        <f>IFERROR(salesdata[[#This Row],[S-P3]]/salesdata[[#This Row],[Q-P3]],0)</f>
        <v>5.42</v>
      </c>
      <c r="O638" s="3">
        <v>865</v>
      </c>
      <c r="P638" s="10">
        <v>6167.45</v>
      </c>
      <c r="Q638" s="12">
        <f>IFERROR(salesdata[[#This Row],[S-P4]]/salesdata[[#This Row],[Q-P4]],0)</f>
        <v>7.13</v>
      </c>
      <c r="R638" s="3">
        <v>10626</v>
      </c>
      <c r="S638" s="10">
        <v>49925.32</v>
      </c>
      <c r="T638" s="1" t="str">
        <f>"Q"&amp;ROUNDUP(salesdata[[#This Row],[Month No.]]/3,0)</f>
        <v>Q1</v>
      </c>
      <c r="U638" s="1" t="str">
        <f>TEXT(salesdata[[#This Row],[Date]],"dddd")</f>
        <v>Sunday</v>
      </c>
      <c r="V638" s="12">
        <f>IFERROR(salesdata[[#This Row],[Total Revenue]]/salesdata[[#This Row],[Total Units Sold]],0)</f>
        <v>4.6984114436288351</v>
      </c>
      <c r="W638" s="1" t="str">
        <f>INDEX({"Product1","Product2","Product3","Product4"},MATCH(MAX(salesdata[[#This Row],[S-P1]],salesdata[[#This Row],[S-P2]],salesdata[[#This Row],[S-P3]],salesdata[[#This Row],[S-P4]]),CHOOSE({1,2,3,4},salesdata[[#This Row],[S-P1]],salesdata[[#This Row],[S-P2]],salesdata[[#This Row],[S-P3]],salesdata[[#This Row],[S-P4]]),0))</f>
        <v>Product3</v>
      </c>
      <c r="X638" s="1" t="str">
        <f>IF(salesdata[[#This Row],[Total Revenue]]&gt;=70000,"High",IF(salesdata[[#This Row],[Total Revenue]]&gt;=40000,"Medium","Low"))</f>
        <v>Medium</v>
      </c>
      <c r="Y638" s="1" t="str">
        <f>IFERROR(IF(SUMIF(salesdata[Year],salesdata[[#This Row],[Year]],salesdata[Total Revenue])&gt;SUMIF(salesdata[Year],salesdata[[#This Row],[Year]]-1,salesdata[Total Revenue]),"Growth Year","Decline Year"),"")</f>
        <v>Growth Year</v>
      </c>
    </row>
    <row r="639" spans="1:25" x14ac:dyDescent="0.3">
      <c r="A639" s="1">
        <v>638</v>
      </c>
      <c r="B639" s="2">
        <v>40959</v>
      </c>
      <c r="C639" s="1">
        <v>2012</v>
      </c>
      <c r="D639" s="1" t="s">
        <v>27</v>
      </c>
      <c r="E639" s="1">
        <v>2</v>
      </c>
      <c r="F639" s="3">
        <v>6282</v>
      </c>
      <c r="G639" s="10">
        <v>19913.939999999999</v>
      </c>
      <c r="H639" s="12">
        <f>IFERROR(salesdata[[#This Row],[S-P1]]/salesdata[[#This Row],[Q-P1]],0)</f>
        <v>3.17</v>
      </c>
      <c r="I639" s="3">
        <v>2035</v>
      </c>
      <c r="J639" s="10">
        <v>12901.9</v>
      </c>
      <c r="K639" s="12">
        <f>IFERROR(salesdata[[#This Row],[S-P2]]/salesdata[[#This Row],[Q-P2]],0)</f>
        <v>6.34</v>
      </c>
      <c r="L639" s="3">
        <v>3455</v>
      </c>
      <c r="M639" s="10">
        <v>18726.099999999999</v>
      </c>
      <c r="N639" s="12">
        <f>IFERROR(salesdata[[#This Row],[S-P3]]/salesdata[[#This Row],[Q-P3]],0)</f>
        <v>5.42</v>
      </c>
      <c r="O639" s="3">
        <v>899</v>
      </c>
      <c r="P639" s="10">
        <v>6409.87</v>
      </c>
      <c r="Q639" s="12">
        <f>IFERROR(salesdata[[#This Row],[S-P4]]/salesdata[[#This Row],[Q-P4]],0)</f>
        <v>7.13</v>
      </c>
      <c r="R639" s="3">
        <v>12671</v>
      </c>
      <c r="S639" s="10">
        <v>57951.81</v>
      </c>
      <c r="T639" s="1" t="str">
        <f>"Q"&amp;ROUNDUP(salesdata[[#This Row],[Month No.]]/3,0)</f>
        <v>Q1</v>
      </c>
      <c r="U639" s="1" t="str">
        <f>TEXT(salesdata[[#This Row],[Date]],"dddd")</f>
        <v>Monday</v>
      </c>
      <c r="V639" s="12">
        <f>IFERROR(salesdata[[#This Row],[Total Revenue]]/salesdata[[#This Row],[Total Units Sold]],0)</f>
        <v>4.5735782495462081</v>
      </c>
      <c r="W639" s="1" t="str">
        <f>INDEX({"Product1","Product2","Product3","Product4"},MATCH(MAX(salesdata[[#This Row],[S-P1]],salesdata[[#This Row],[S-P2]],salesdata[[#This Row],[S-P3]],salesdata[[#This Row],[S-P4]]),CHOOSE({1,2,3,4},salesdata[[#This Row],[S-P1]],salesdata[[#This Row],[S-P2]],salesdata[[#This Row],[S-P3]],salesdata[[#This Row],[S-P4]]),0))</f>
        <v>Product1</v>
      </c>
      <c r="X639" s="1" t="str">
        <f>IF(salesdata[[#This Row],[Total Revenue]]&gt;=70000,"High",IF(salesdata[[#This Row],[Total Revenue]]&gt;=40000,"Medium","Low"))</f>
        <v>Medium</v>
      </c>
      <c r="Y639" s="1" t="str">
        <f>IFERROR(IF(SUMIF(salesdata[Year],salesdata[[#This Row],[Year]],salesdata[Total Revenue])&gt;SUMIF(salesdata[Year],salesdata[[#This Row],[Year]]-1,salesdata[Total Revenue]),"Growth Year","Decline Year"),"")</f>
        <v>Growth Year</v>
      </c>
    </row>
    <row r="640" spans="1:25" x14ac:dyDescent="0.3">
      <c r="A640" s="1">
        <v>639</v>
      </c>
      <c r="B640" s="2">
        <v>40960</v>
      </c>
      <c r="C640" s="1">
        <v>2012</v>
      </c>
      <c r="D640" s="1" t="s">
        <v>27</v>
      </c>
      <c r="E640" s="1">
        <v>2</v>
      </c>
      <c r="F640" s="3">
        <v>7583</v>
      </c>
      <c r="G640" s="10">
        <v>24038.11</v>
      </c>
      <c r="H640" s="12">
        <f>IFERROR(salesdata[[#This Row],[S-P1]]/salesdata[[#This Row],[Q-P1]],0)</f>
        <v>3.17</v>
      </c>
      <c r="I640" s="3">
        <v>1469</v>
      </c>
      <c r="J640" s="10">
        <v>9313.4599999999991</v>
      </c>
      <c r="K640" s="12">
        <f>IFERROR(salesdata[[#This Row],[S-P2]]/salesdata[[#This Row],[Q-P2]],0)</f>
        <v>6.339999999999999</v>
      </c>
      <c r="L640" s="3">
        <v>2906</v>
      </c>
      <c r="M640" s="10">
        <v>15750.52</v>
      </c>
      <c r="N640" s="12">
        <f>IFERROR(salesdata[[#This Row],[S-P3]]/salesdata[[#This Row],[Q-P3]],0)</f>
        <v>5.42</v>
      </c>
      <c r="O640" s="3">
        <v>1052</v>
      </c>
      <c r="P640" s="10">
        <v>7500.76</v>
      </c>
      <c r="Q640" s="12">
        <f>IFERROR(salesdata[[#This Row],[S-P4]]/salesdata[[#This Row],[Q-P4]],0)</f>
        <v>7.13</v>
      </c>
      <c r="R640" s="3">
        <v>13010</v>
      </c>
      <c r="S640" s="10">
        <v>56602.85</v>
      </c>
      <c r="T640" s="1" t="str">
        <f>"Q"&amp;ROUNDUP(salesdata[[#This Row],[Month No.]]/3,0)</f>
        <v>Q1</v>
      </c>
      <c r="U640" s="1" t="str">
        <f>TEXT(salesdata[[#This Row],[Date]],"dddd")</f>
        <v>Tuesday</v>
      </c>
      <c r="V640" s="12">
        <f>IFERROR(salesdata[[#This Row],[Total Revenue]]/salesdata[[#This Row],[Total Units Sold]],0)</f>
        <v>4.350718677940046</v>
      </c>
      <c r="W640" s="1" t="str">
        <f>INDEX({"Product1","Product2","Product3","Product4"},MATCH(MAX(salesdata[[#This Row],[S-P1]],salesdata[[#This Row],[S-P2]],salesdata[[#This Row],[S-P3]],salesdata[[#This Row],[S-P4]]),CHOOSE({1,2,3,4},salesdata[[#This Row],[S-P1]],salesdata[[#This Row],[S-P2]],salesdata[[#This Row],[S-P3]],salesdata[[#This Row],[S-P4]]),0))</f>
        <v>Product1</v>
      </c>
      <c r="X640" s="1" t="str">
        <f>IF(salesdata[[#This Row],[Total Revenue]]&gt;=70000,"High",IF(salesdata[[#This Row],[Total Revenue]]&gt;=40000,"Medium","Low"))</f>
        <v>Medium</v>
      </c>
      <c r="Y640" s="1" t="str">
        <f>IFERROR(IF(SUMIF(salesdata[Year],salesdata[[#This Row],[Year]],salesdata[Total Revenue])&gt;SUMIF(salesdata[Year],salesdata[[#This Row],[Year]]-1,salesdata[Total Revenue]),"Growth Year","Decline Year"),"")</f>
        <v>Growth Year</v>
      </c>
    </row>
    <row r="641" spans="1:25" x14ac:dyDescent="0.3">
      <c r="A641" s="1">
        <v>640</v>
      </c>
      <c r="B641" s="2">
        <v>40961</v>
      </c>
      <c r="C641" s="1">
        <v>2012</v>
      </c>
      <c r="D641" s="1" t="s">
        <v>27</v>
      </c>
      <c r="E641" s="1">
        <v>2</v>
      </c>
      <c r="F641" s="3">
        <v>3270</v>
      </c>
      <c r="G641" s="10">
        <v>10365.9</v>
      </c>
      <c r="H641" s="12">
        <f>IFERROR(salesdata[[#This Row],[S-P1]]/salesdata[[#This Row],[Q-P1]],0)</f>
        <v>3.17</v>
      </c>
      <c r="I641" s="3">
        <v>3705</v>
      </c>
      <c r="J641" s="10">
        <v>23489.7</v>
      </c>
      <c r="K641" s="12">
        <f>IFERROR(salesdata[[#This Row],[S-P2]]/salesdata[[#This Row],[Q-P2]],0)</f>
        <v>6.34</v>
      </c>
      <c r="L641" s="3">
        <v>3767</v>
      </c>
      <c r="M641" s="10">
        <v>20417.14</v>
      </c>
      <c r="N641" s="12">
        <f>IFERROR(salesdata[[#This Row],[S-P3]]/salesdata[[#This Row],[Q-P3]],0)</f>
        <v>5.42</v>
      </c>
      <c r="O641" s="3">
        <v>347</v>
      </c>
      <c r="P641" s="10">
        <v>2474.11</v>
      </c>
      <c r="Q641" s="12">
        <f>IFERROR(salesdata[[#This Row],[S-P4]]/salesdata[[#This Row],[Q-P4]],0)</f>
        <v>7.1300000000000008</v>
      </c>
      <c r="R641" s="3">
        <v>11089</v>
      </c>
      <c r="S641" s="10">
        <v>56746.85</v>
      </c>
      <c r="T641" s="1" t="str">
        <f>"Q"&amp;ROUNDUP(salesdata[[#This Row],[Month No.]]/3,0)</f>
        <v>Q1</v>
      </c>
      <c r="U641" s="1" t="str">
        <f>TEXT(salesdata[[#This Row],[Date]],"dddd")</f>
        <v>Wednesday</v>
      </c>
      <c r="V641" s="12">
        <f>IFERROR(salesdata[[#This Row],[Total Revenue]]/salesdata[[#This Row],[Total Units Sold]],0)</f>
        <v>5.1174001262512396</v>
      </c>
      <c r="W641" s="1" t="str">
        <f>INDEX({"Product1","Product2","Product3","Product4"},MATCH(MAX(salesdata[[#This Row],[S-P1]],salesdata[[#This Row],[S-P2]],salesdata[[#This Row],[S-P3]],salesdata[[#This Row],[S-P4]]),CHOOSE({1,2,3,4},salesdata[[#This Row],[S-P1]],salesdata[[#This Row],[S-P2]],salesdata[[#This Row],[S-P3]],salesdata[[#This Row],[S-P4]]),0))</f>
        <v>Product2</v>
      </c>
      <c r="X641" s="1" t="str">
        <f>IF(salesdata[[#This Row],[Total Revenue]]&gt;=70000,"High",IF(salesdata[[#This Row],[Total Revenue]]&gt;=40000,"Medium","Low"))</f>
        <v>Medium</v>
      </c>
      <c r="Y641" s="1" t="str">
        <f>IFERROR(IF(SUMIF(salesdata[Year],salesdata[[#This Row],[Year]],salesdata[Total Revenue])&gt;SUMIF(salesdata[Year],salesdata[[#This Row],[Year]]-1,salesdata[Total Revenue]),"Growth Year","Decline Year"),"")</f>
        <v>Growth Year</v>
      </c>
    </row>
    <row r="642" spans="1:25" x14ac:dyDescent="0.3">
      <c r="A642" s="1">
        <v>641</v>
      </c>
      <c r="B642" s="2">
        <v>40962</v>
      </c>
      <c r="C642" s="1">
        <v>2012</v>
      </c>
      <c r="D642" s="1" t="s">
        <v>27</v>
      </c>
      <c r="E642" s="1">
        <v>2</v>
      </c>
      <c r="F642" s="3">
        <v>3683</v>
      </c>
      <c r="G642" s="10">
        <v>11675.11</v>
      </c>
      <c r="H642" s="12">
        <f>IFERROR(salesdata[[#This Row],[S-P1]]/salesdata[[#This Row],[Q-P1]],0)</f>
        <v>3.1700000000000004</v>
      </c>
      <c r="I642" s="3">
        <v>2282</v>
      </c>
      <c r="J642" s="10">
        <v>14467.88</v>
      </c>
      <c r="K642" s="12">
        <f>IFERROR(salesdata[[#This Row],[S-P2]]/salesdata[[#This Row],[Q-P2]],0)</f>
        <v>6.34</v>
      </c>
      <c r="L642" s="3">
        <v>2008</v>
      </c>
      <c r="M642" s="10">
        <v>10883.36</v>
      </c>
      <c r="N642" s="12">
        <f>IFERROR(salesdata[[#This Row],[S-P3]]/salesdata[[#This Row],[Q-P3]],0)</f>
        <v>5.42</v>
      </c>
      <c r="O642" s="3">
        <v>525</v>
      </c>
      <c r="P642" s="10">
        <v>3743.25</v>
      </c>
      <c r="Q642" s="12">
        <f>IFERROR(salesdata[[#This Row],[S-P4]]/salesdata[[#This Row],[Q-P4]],0)</f>
        <v>7.13</v>
      </c>
      <c r="R642" s="3">
        <v>8498</v>
      </c>
      <c r="S642" s="10">
        <v>40769.599999999999</v>
      </c>
      <c r="T642" s="1" t="str">
        <f>"Q"&amp;ROUNDUP(salesdata[[#This Row],[Month No.]]/3,0)</f>
        <v>Q1</v>
      </c>
      <c r="U642" s="1" t="str">
        <f>TEXT(salesdata[[#This Row],[Date]],"dddd")</f>
        <v>Thursday</v>
      </c>
      <c r="V642" s="12">
        <f>IFERROR(salesdata[[#This Row],[Total Revenue]]/salesdata[[#This Row],[Total Units Sold]],0)</f>
        <v>4.7975523652624146</v>
      </c>
      <c r="W642" s="1" t="str">
        <f>INDEX({"Product1","Product2","Product3","Product4"},MATCH(MAX(salesdata[[#This Row],[S-P1]],salesdata[[#This Row],[S-P2]],salesdata[[#This Row],[S-P3]],salesdata[[#This Row],[S-P4]]),CHOOSE({1,2,3,4},salesdata[[#This Row],[S-P1]],salesdata[[#This Row],[S-P2]],salesdata[[#This Row],[S-P3]],salesdata[[#This Row],[S-P4]]),0))</f>
        <v>Product2</v>
      </c>
      <c r="X642" s="1" t="str">
        <f>IF(salesdata[[#This Row],[Total Revenue]]&gt;=70000,"High",IF(salesdata[[#This Row],[Total Revenue]]&gt;=40000,"Medium","Low"))</f>
        <v>Medium</v>
      </c>
      <c r="Y642" s="1" t="str">
        <f>IFERROR(IF(SUMIF(salesdata[Year],salesdata[[#This Row],[Year]],salesdata[Total Revenue])&gt;SUMIF(salesdata[Year],salesdata[[#This Row],[Year]]-1,salesdata[Total Revenue]),"Growth Year","Decline Year"),"")</f>
        <v>Growth Year</v>
      </c>
    </row>
    <row r="643" spans="1:25" x14ac:dyDescent="0.3">
      <c r="A643" s="1">
        <v>642</v>
      </c>
      <c r="B643" s="2">
        <v>40963</v>
      </c>
      <c r="C643" s="1">
        <v>2012</v>
      </c>
      <c r="D643" s="1" t="s">
        <v>27</v>
      </c>
      <c r="E643" s="1">
        <v>2</v>
      </c>
      <c r="F643" s="3">
        <v>6552</v>
      </c>
      <c r="G643" s="10">
        <v>20769.84</v>
      </c>
      <c r="H643" s="12">
        <f>IFERROR(salesdata[[#This Row],[S-P1]]/salesdata[[#This Row],[Q-P1]],0)</f>
        <v>3.17</v>
      </c>
      <c r="I643" s="3">
        <v>1457</v>
      </c>
      <c r="J643" s="10">
        <v>9237.3799999999992</v>
      </c>
      <c r="K643" s="12">
        <f>IFERROR(salesdata[[#This Row],[S-P2]]/salesdata[[#This Row],[Q-P2]],0)</f>
        <v>6.34</v>
      </c>
      <c r="L643" s="3">
        <v>4075</v>
      </c>
      <c r="M643" s="10">
        <v>22086.5</v>
      </c>
      <c r="N643" s="12">
        <f>IFERROR(salesdata[[#This Row],[S-P3]]/salesdata[[#This Row],[Q-P3]],0)</f>
        <v>5.42</v>
      </c>
      <c r="O643" s="3">
        <v>1534</v>
      </c>
      <c r="P643" s="10">
        <v>10937.42</v>
      </c>
      <c r="Q643" s="12">
        <f>IFERROR(salesdata[[#This Row],[S-P4]]/salesdata[[#This Row],[Q-P4]],0)</f>
        <v>7.13</v>
      </c>
      <c r="R643" s="3">
        <v>13618</v>
      </c>
      <c r="S643" s="10">
        <v>63031.14</v>
      </c>
      <c r="T643" s="1" t="str">
        <f>"Q"&amp;ROUNDUP(salesdata[[#This Row],[Month No.]]/3,0)</f>
        <v>Q1</v>
      </c>
      <c r="U643" s="1" t="str">
        <f>TEXT(salesdata[[#This Row],[Date]],"dddd")</f>
        <v>Friday</v>
      </c>
      <c r="V643" s="12">
        <f>IFERROR(salesdata[[#This Row],[Total Revenue]]/salesdata[[#This Row],[Total Units Sold]],0)</f>
        <v>4.6285166691144077</v>
      </c>
      <c r="W643" s="1" t="str">
        <f>INDEX({"Product1","Product2","Product3","Product4"},MATCH(MAX(salesdata[[#This Row],[S-P1]],salesdata[[#This Row],[S-P2]],salesdata[[#This Row],[S-P3]],salesdata[[#This Row],[S-P4]]),CHOOSE({1,2,3,4},salesdata[[#This Row],[S-P1]],salesdata[[#This Row],[S-P2]],salesdata[[#This Row],[S-P3]],salesdata[[#This Row],[S-P4]]),0))</f>
        <v>Product3</v>
      </c>
      <c r="X643" s="1" t="str">
        <f>IF(salesdata[[#This Row],[Total Revenue]]&gt;=70000,"High",IF(salesdata[[#This Row],[Total Revenue]]&gt;=40000,"Medium","Low"))</f>
        <v>Medium</v>
      </c>
      <c r="Y643" s="1" t="str">
        <f>IFERROR(IF(SUMIF(salesdata[Year],salesdata[[#This Row],[Year]],salesdata[Total Revenue])&gt;SUMIF(salesdata[Year],salesdata[[#This Row],[Year]]-1,salesdata[Total Revenue]),"Growth Year","Decline Year"),"")</f>
        <v>Growth Year</v>
      </c>
    </row>
    <row r="644" spans="1:25" x14ac:dyDescent="0.3">
      <c r="A644" s="1">
        <v>643</v>
      </c>
      <c r="B644" s="2">
        <v>40964</v>
      </c>
      <c r="C644" s="1">
        <v>2012</v>
      </c>
      <c r="D644" s="1" t="s">
        <v>27</v>
      </c>
      <c r="E644" s="1">
        <v>2</v>
      </c>
      <c r="F644" s="3">
        <v>3332</v>
      </c>
      <c r="G644" s="10">
        <v>10562.44</v>
      </c>
      <c r="H644" s="12">
        <f>IFERROR(salesdata[[#This Row],[S-P1]]/salesdata[[#This Row],[Q-P1]],0)</f>
        <v>3.1700000000000004</v>
      </c>
      <c r="I644" s="3">
        <v>1890</v>
      </c>
      <c r="J644" s="10">
        <v>11982.6</v>
      </c>
      <c r="K644" s="12">
        <f>IFERROR(salesdata[[#This Row],[S-P2]]/salesdata[[#This Row],[Q-P2]],0)</f>
        <v>6.34</v>
      </c>
      <c r="L644" s="3">
        <v>5676</v>
      </c>
      <c r="M644" s="10">
        <v>30763.919999999998</v>
      </c>
      <c r="N644" s="12">
        <f>IFERROR(salesdata[[#This Row],[S-P3]]/salesdata[[#This Row],[Q-P3]],0)</f>
        <v>5.42</v>
      </c>
      <c r="O644" s="3">
        <v>707</v>
      </c>
      <c r="P644" s="10">
        <v>5040.91</v>
      </c>
      <c r="Q644" s="12">
        <f>IFERROR(salesdata[[#This Row],[S-P4]]/salesdata[[#This Row],[Q-P4]],0)</f>
        <v>7.13</v>
      </c>
      <c r="R644" s="3">
        <v>11605</v>
      </c>
      <c r="S644" s="10">
        <v>58349.87</v>
      </c>
      <c r="T644" s="1" t="str">
        <f>"Q"&amp;ROUNDUP(salesdata[[#This Row],[Month No.]]/3,0)</f>
        <v>Q1</v>
      </c>
      <c r="U644" s="1" t="str">
        <f>TEXT(salesdata[[#This Row],[Date]],"dddd")</f>
        <v>Saturday</v>
      </c>
      <c r="V644" s="12">
        <f>IFERROR(salesdata[[#This Row],[Total Revenue]]/salesdata[[#This Row],[Total Units Sold]],0)</f>
        <v>5.0279939681171912</v>
      </c>
      <c r="W644" s="1" t="str">
        <f>INDEX({"Product1","Product2","Product3","Product4"},MATCH(MAX(salesdata[[#This Row],[S-P1]],salesdata[[#This Row],[S-P2]],salesdata[[#This Row],[S-P3]],salesdata[[#This Row],[S-P4]]),CHOOSE({1,2,3,4},salesdata[[#This Row],[S-P1]],salesdata[[#This Row],[S-P2]],salesdata[[#This Row],[S-P3]],salesdata[[#This Row],[S-P4]]),0))</f>
        <v>Product3</v>
      </c>
      <c r="X644" s="1" t="str">
        <f>IF(salesdata[[#This Row],[Total Revenue]]&gt;=70000,"High",IF(salesdata[[#This Row],[Total Revenue]]&gt;=40000,"Medium","Low"))</f>
        <v>Medium</v>
      </c>
      <c r="Y644" s="1" t="str">
        <f>IFERROR(IF(SUMIF(salesdata[Year],salesdata[[#This Row],[Year]],salesdata[Total Revenue])&gt;SUMIF(salesdata[Year],salesdata[[#This Row],[Year]]-1,salesdata[Total Revenue]),"Growth Year","Decline Year"),"")</f>
        <v>Growth Year</v>
      </c>
    </row>
    <row r="645" spans="1:25" x14ac:dyDescent="0.3">
      <c r="A645" s="1">
        <v>644</v>
      </c>
      <c r="B645" s="2">
        <v>40965</v>
      </c>
      <c r="C645" s="1">
        <v>2012</v>
      </c>
      <c r="D645" s="1" t="s">
        <v>27</v>
      </c>
      <c r="E645" s="1">
        <v>2</v>
      </c>
      <c r="F645" s="3">
        <v>4038</v>
      </c>
      <c r="G645" s="10">
        <v>12800.46</v>
      </c>
      <c r="H645" s="12">
        <f>IFERROR(salesdata[[#This Row],[S-P1]]/salesdata[[#This Row],[Q-P1]],0)</f>
        <v>3.17</v>
      </c>
      <c r="I645" s="3">
        <v>3603</v>
      </c>
      <c r="J645" s="10">
        <v>22843.02</v>
      </c>
      <c r="K645" s="12">
        <f>IFERROR(salesdata[[#This Row],[S-P2]]/salesdata[[#This Row],[Q-P2]],0)</f>
        <v>6.34</v>
      </c>
      <c r="L645" s="3">
        <v>4442</v>
      </c>
      <c r="M645" s="10">
        <v>24075.64</v>
      </c>
      <c r="N645" s="12">
        <f>IFERROR(salesdata[[#This Row],[S-P3]]/salesdata[[#This Row],[Q-P3]],0)</f>
        <v>5.42</v>
      </c>
      <c r="O645" s="3">
        <v>894</v>
      </c>
      <c r="P645" s="10">
        <v>6374.22</v>
      </c>
      <c r="Q645" s="12">
        <f>IFERROR(salesdata[[#This Row],[S-P4]]/salesdata[[#This Row],[Q-P4]],0)</f>
        <v>7.13</v>
      </c>
      <c r="R645" s="3">
        <v>12977</v>
      </c>
      <c r="S645" s="10">
        <v>66093.34</v>
      </c>
      <c r="T645" s="1" t="str">
        <f>"Q"&amp;ROUNDUP(salesdata[[#This Row],[Month No.]]/3,0)</f>
        <v>Q1</v>
      </c>
      <c r="U645" s="1" t="str">
        <f>TEXT(salesdata[[#This Row],[Date]],"dddd")</f>
        <v>Sunday</v>
      </c>
      <c r="V645" s="12">
        <f>IFERROR(salesdata[[#This Row],[Total Revenue]]/salesdata[[#This Row],[Total Units Sold]],0)</f>
        <v>5.0931139708715421</v>
      </c>
      <c r="W645" s="1" t="str">
        <f>INDEX({"Product1","Product2","Product3","Product4"},MATCH(MAX(salesdata[[#This Row],[S-P1]],salesdata[[#This Row],[S-P2]],salesdata[[#This Row],[S-P3]],salesdata[[#This Row],[S-P4]]),CHOOSE({1,2,3,4},salesdata[[#This Row],[S-P1]],salesdata[[#This Row],[S-P2]],salesdata[[#This Row],[S-P3]],salesdata[[#This Row],[S-P4]]),0))</f>
        <v>Product3</v>
      </c>
      <c r="X645" s="1" t="str">
        <f>IF(salesdata[[#This Row],[Total Revenue]]&gt;=70000,"High",IF(salesdata[[#This Row],[Total Revenue]]&gt;=40000,"Medium","Low"))</f>
        <v>Medium</v>
      </c>
      <c r="Y645" s="1" t="str">
        <f>IFERROR(IF(SUMIF(salesdata[Year],salesdata[[#This Row],[Year]],salesdata[Total Revenue])&gt;SUMIF(salesdata[Year],salesdata[[#This Row],[Year]]-1,salesdata[Total Revenue]),"Growth Year","Decline Year"),"")</f>
        <v>Growth Year</v>
      </c>
    </row>
    <row r="646" spans="1:25" x14ac:dyDescent="0.3">
      <c r="A646" s="1">
        <v>645</v>
      </c>
      <c r="B646" s="2">
        <v>40966</v>
      </c>
      <c r="C646" s="1">
        <v>2012</v>
      </c>
      <c r="D646" s="1" t="s">
        <v>27</v>
      </c>
      <c r="E646" s="1">
        <v>2</v>
      </c>
      <c r="F646" s="3">
        <v>2024</v>
      </c>
      <c r="G646" s="10">
        <v>6416.08</v>
      </c>
      <c r="H646" s="12">
        <f>IFERROR(salesdata[[#This Row],[S-P1]]/salesdata[[#This Row],[Q-P1]],0)</f>
        <v>3.17</v>
      </c>
      <c r="I646" s="3">
        <v>3068</v>
      </c>
      <c r="J646" s="10">
        <v>19451.12</v>
      </c>
      <c r="K646" s="12">
        <f>IFERROR(salesdata[[#This Row],[S-P2]]/salesdata[[#This Row],[Q-P2]],0)</f>
        <v>6.34</v>
      </c>
      <c r="L646" s="3">
        <v>4981</v>
      </c>
      <c r="M646" s="10">
        <v>26997.02</v>
      </c>
      <c r="N646" s="12">
        <f>IFERROR(salesdata[[#This Row],[S-P3]]/salesdata[[#This Row],[Q-P3]],0)</f>
        <v>5.42</v>
      </c>
      <c r="O646" s="3">
        <v>574</v>
      </c>
      <c r="P646" s="10">
        <v>4092.62</v>
      </c>
      <c r="Q646" s="12">
        <f>IFERROR(salesdata[[#This Row],[S-P4]]/salesdata[[#This Row],[Q-P4]],0)</f>
        <v>7.13</v>
      </c>
      <c r="R646" s="3">
        <v>10647</v>
      </c>
      <c r="S646" s="10">
        <v>56956.84</v>
      </c>
      <c r="T646" s="1" t="str">
        <f>"Q"&amp;ROUNDUP(salesdata[[#This Row],[Month No.]]/3,0)</f>
        <v>Q1</v>
      </c>
      <c r="U646" s="1" t="str">
        <f>TEXT(salesdata[[#This Row],[Date]],"dddd")</f>
        <v>Monday</v>
      </c>
      <c r="V646" s="12">
        <f>IFERROR(salesdata[[#This Row],[Total Revenue]]/salesdata[[#This Row],[Total Units Sold]],0)</f>
        <v>5.3495670141823988</v>
      </c>
      <c r="W646" s="1" t="str">
        <f>INDEX({"Product1","Product2","Product3","Product4"},MATCH(MAX(salesdata[[#This Row],[S-P1]],salesdata[[#This Row],[S-P2]],salesdata[[#This Row],[S-P3]],salesdata[[#This Row],[S-P4]]),CHOOSE({1,2,3,4},salesdata[[#This Row],[S-P1]],salesdata[[#This Row],[S-P2]],salesdata[[#This Row],[S-P3]],salesdata[[#This Row],[S-P4]]),0))</f>
        <v>Product3</v>
      </c>
      <c r="X646" s="1" t="str">
        <f>IF(salesdata[[#This Row],[Total Revenue]]&gt;=70000,"High",IF(salesdata[[#This Row],[Total Revenue]]&gt;=40000,"Medium","Low"))</f>
        <v>Medium</v>
      </c>
      <c r="Y646" s="1" t="str">
        <f>IFERROR(IF(SUMIF(salesdata[Year],salesdata[[#This Row],[Year]],salesdata[Total Revenue])&gt;SUMIF(salesdata[Year],salesdata[[#This Row],[Year]]-1,salesdata[Total Revenue]),"Growth Year","Decline Year"),"")</f>
        <v>Growth Year</v>
      </c>
    </row>
    <row r="647" spans="1:25" x14ac:dyDescent="0.3">
      <c r="A647" s="1">
        <v>646</v>
      </c>
      <c r="B647" s="2">
        <v>40969</v>
      </c>
      <c r="C647" s="1">
        <v>2012</v>
      </c>
      <c r="D647" s="1" t="s">
        <v>28</v>
      </c>
      <c r="E647" s="1">
        <v>3</v>
      </c>
      <c r="F647" s="3">
        <v>2977</v>
      </c>
      <c r="G647" s="10">
        <v>9437.09</v>
      </c>
      <c r="H647" s="12">
        <f>IFERROR(salesdata[[#This Row],[S-P1]]/salesdata[[#This Row],[Q-P1]],0)</f>
        <v>3.17</v>
      </c>
      <c r="I647" s="3">
        <v>776</v>
      </c>
      <c r="J647" s="10">
        <v>4919.84</v>
      </c>
      <c r="K647" s="12">
        <f>IFERROR(salesdata[[#This Row],[S-P2]]/salesdata[[#This Row],[Q-P2]],0)</f>
        <v>6.34</v>
      </c>
      <c r="L647" s="3">
        <v>3731</v>
      </c>
      <c r="M647" s="10">
        <v>20222.02</v>
      </c>
      <c r="N647" s="12">
        <f>IFERROR(salesdata[[#This Row],[S-P3]]/salesdata[[#This Row],[Q-P3]],0)</f>
        <v>5.42</v>
      </c>
      <c r="O647" s="3">
        <v>1669</v>
      </c>
      <c r="P647" s="10">
        <v>11899.97</v>
      </c>
      <c r="Q647" s="12">
        <f>IFERROR(salesdata[[#This Row],[S-P4]]/salesdata[[#This Row],[Q-P4]],0)</f>
        <v>7.13</v>
      </c>
      <c r="R647" s="3">
        <v>9153</v>
      </c>
      <c r="S647" s="10">
        <v>46478.92</v>
      </c>
      <c r="T647" s="1" t="str">
        <f>"Q"&amp;ROUNDUP(salesdata[[#This Row],[Month No.]]/3,0)</f>
        <v>Q1</v>
      </c>
      <c r="U647" s="1" t="str">
        <f>TEXT(salesdata[[#This Row],[Date]],"dddd")</f>
        <v>Thursday</v>
      </c>
      <c r="V647" s="12">
        <f>IFERROR(salesdata[[#This Row],[Total Revenue]]/salesdata[[#This Row],[Total Units Sold]],0)</f>
        <v>5.0779984704468477</v>
      </c>
      <c r="W647" s="1" t="str">
        <f>INDEX({"Product1","Product2","Product3","Product4"},MATCH(MAX(salesdata[[#This Row],[S-P1]],salesdata[[#This Row],[S-P2]],salesdata[[#This Row],[S-P3]],salesdata[[#This Row],[S-P4]]),CHOOSE({1,2,3,4},salesdata[[#This Row],[S-P1]],salesdata[[#This Row],[S-P2]],salesdata[[#This Row],[S-P3]],salesdata[[#This Row],[S-P4]]),0))</f>
        <v>Product3</v>
      </c>
      <c r="X647" s="1" t="str">
        <f>IF(salesdata[[#This Row],[Total Revenue]]&gt;=70000,"High",IF(salesdata[[#This Row],[Total Revenue]]&gt;=40000,"Medium","Low"))</f>
        <v>Medium</v>
      </c>
      <c r="Y647" s="1" t="str">
        <f>IFERROR(IF(SUMIF(salesdata[Year],salesdata[[#This Row],[Year]],salesdata[Total Revenue])&gt;SUMIF(salesdata[Year],salesdata[[#This Row],[Year]]-1,salesdata[Total Revenue]),"Growth Year","Decline Year"),"")</f>
        <v>Growth Year</v>
      </c>
    </row>
    <row r="648" spans="1:25" x14ac:dyDescent="0.3">
      <c r="A648" s="1">
        <v>647</v>
      </c>
      <c r="B648" s="2">
        <v>40970</v>
      </c>
      <c r="C648" s="1">
        <v>2012</v>
      </c>
      <c r="D648" s="1" t="s">
        <v>28</v>
      </c>
      <c r="E648" s="1">
        <v>3</v>
      </c>
      <c r="F648" s="3">
        <v>3533</v>
      </c>
      <c r="G648" s="10">
        <v>11199.61</v>
      </c>
      <c r="H648" s="12">
        <f>IFERROR(salesdata[[#This Row],[S-P1]]/salesdata[[#This Row],[Q-P1]],0)</f>
        <v>3.1700000000000004</v>
      </c>
      <c r="I648" s="3">
        <v>1482</v>
      </c>
      <c r="J648" s="10">
        <v>9395.8799999999992</v>
      </c>
      <c r="K648" s="12">
        <f>IFERROR(salesdata[[#This Row],[S-P2]]/salesdata[[#This Row],[Q-P2]],0)</f>
        <v>6.34</v>
      </c>
      <c r="L648" s="3">
        <v>2222</v>
      </c>
      <c r="M648" s="10">
        <v>12043.24</v>
      </c>
      <c r="N648" s="12">
        <f>IFERROR(salesdata[[#This Row],[S-P3]]/salesdata[[#This Row],[Q-P3]],0)</f>
        <v>5.42</v>
      </c>
      <c r="O648" s="3">
        <v>1790</v>
      </c>
      <c r="P648" s="10">
        <v>12762.7</v>
      </c>
      <c r="Q648" s="12">
        <f>IFERROR(salesdata[[#This Row],[S-P4]]/salesdata[[#This Row],[Q-P4]],0)</f>
        <v>7.1300000000000008</v>
      </c>
      <c r="R648" s="3">
        <v>9027</v>
      </c>
      <c r="S648" s="10">
        <v>45401.43</v>
      </c>
      <c r="T648" s="1" t="str">
        <f>"Q"&amp;ROUNDUP(salesdata[[#This Row],[Month No.]]/3,0)</f>
        <v>Q1</v>
      </c>
      <c r="U648" s="1" t="str">
        <f>TEXT(salesdata[[#This Row],[Date]],"dddd")</f>
        <v>Friday</v>
      </c>
      <c r="V648" s="12">
        <f>IFERROR(salesdata[[#This Row],[Total Revenue]]/salesdata[[#This Row],[Total Units Sold]],0)</f>
        <v>5.0295147889664342</v>
      </c>
      <c r="W648" s="1" t="str">
        <f>INDEX({"Product1","Product2","Product3","Product4"},MATCH(MAX(salesdata[[#This Row],[S-P1]],salesdata[[#This Row],[S-P2]],salesdata[[#This Row],[S-P3]],salesdata[[#This Row],[S-P4]]),CHOOSE({1,2,3,4},salesdata[[#This Row],[S-P1]],salesdata[[#This Row],[S-P2]],salesdata[[#This Row],[S-P3]],salesdata[[#This Row],[S-P4]]),0))</f>
        <v>Product4</v>
      </c>
      <c r="X648" s="1" t="str">
        <f>IF(salesdata[[#This Row],[Total Revenue]]&gt;=70000,"High",IF(salesdata[[#This Row],[Total Revenue]]&gt;=40000,"Medium","Low"))</f>
        <v>Medium</v>
      </c>
      <c r="Y648" s="1" t="str">
        <f>IFERROR(IF(SUMIF(salesdata[Year],salesdata[[#This Row],[Year]],salesdata[Total Revenue])&gt;SUMIF(salesdata[Year],salesdata[[#This Row],[Year]]-1,salesdata[Total Revenue]),"Growth Year","Decline Year"),"")</f>
        <v>Growth Year</v>
      </c>
    </row>
    <row r="649" spans="1:25" x14ac:dyDescent="0.3">
      <c r="A649" s="1">
        <v>648</v>
      </c>
      <c r="B649" s="2">
        <v>40971</v>
      </c>
      <c r="C649" s="1">
        <v>2012</v>
      </c>
      <c r="D649" s="1" t="s">
        <v>28</v>
      </c>
      <c r="E649" s="1">
        <v>3</v>
      </c>
      <c r="F649" s="3">
        <v>5747</v>
      </c>
      <c r="G649" s="10">
        <v>18217.990000000002</v>
      </c>
      <c r="H649" s="12">
        <f>IFERROR(salesdata[[#This Row],[S-P1]]/salesdata[[#This Row],[Q-P1]],0)</f>
        <v>3.1700000000000004</v>
      </c>
      <c r="I649" s="3">
        <v>1032</v>
      </c>
      <c r="J649" s="10">
        <v>6542.88</v>
      </c>
      <c r="K649" s="12">
        <f>IFERROR(salesdata[[#This Row],[S-P2]]/salesdata[[#This Row],[Q-P2]],0)</f>
        <v>6.34</v>
      </c>
      <c r="L649" s="3">
        <v>2250</v>
      </c>
      <c r="M649" s="10">
        <v>12195</v>
      </c>
      <c r="N649" s="12">
        <f>IFERROR(salesdata[[#This Row],[S-P3]]/salesdata[[#This Row],[Q-P3]],0)</f>
        <v>5.42</v>
      </c>
      <c r="O649" s="3">
        <v>573</v>
      </c>
      <c r="P649" s="10">
        <v>4085.49</v>
      </c>
      <c r="Q649" s="12">
        <f>IFERROR(salesdata[[#This Row],[S-P4]]/salesdata[[#This Row],[Q-P4]],0)</f>
        <v>7.13</v>
      </c>
      <c r="R649" s="3">
        <v>9602</v>
      </c>
      <c r="S649" s="10">
        <v>41041.360000000001</v>
      </c>
      <c r="T649" s="1" t="str">
        <f>"Q"&amp;ROUNDUP(salesdata[[#This Row],[Month No.]]/3,0)</f>
        <v>Q1</v>
      </c>
      <c r="U649" s="1" t="str">
        <f>TEXT(salesdata[[#This Row],[Date]],"dddd")</f>
        <v>Saturday</v>
      </c>
      <c r="V649" s="12">
        <f>IFERROR(salesdata[[#This Row],[Total Revenue]]/salesdata[[#This Row],[Total Units Sold]],0)</f>
        <v>4.2742511976671524</v>
      </c>
      <c r="W649" s="1" t="str">
        <f>INDEX({"Product1","Product2","Product3","Product4"},MATCH(MAX(salesdata[[#This Row],[S-P1]],salesdata[[#This Row],[S-P2]],salesdata[[#This Row],[S-P3]],salesdata[[#This Row],[S-P4]]),CHOOSE({1,2,3,4},salesdata[[#This Row],[S-P1]],salesdata[[#This Row],[S-P2]],salesdata[[#This Row],[S-P3]],salesdata[[#This Row],[S-P4]]),0))</f>
        <v>Product1</v>
      </c>
      <c r="X649" s="1" t="str">
        <f>IF(salesdata[[#This Row],[Total Revenue]]&gt;=70000,"High",IF(salesdata[[#This Row],[Total Revenue]]&gt;=40000,"Medium","Low"))</f>
        <v>Medium</v>
      </c>
      <c r="Y649" s="1" t="str">
        <f>IFERROR(IF(SUMIF(salesdata[Year],salesdata[[#This Row],[Year]],salesdata[Total Revenue])&gt;SUMIF(salesdata[Year],salesdata[[#This Row],[Year]]-1,salesdata[Total Revenue]),"Growth Year","Decline Year"),"")</f>
        <v>Growth Year</v>
      </c>
    </row>
    <row r="650" spans="1:25" x14ac:dyDescent="0.3">
      <c r="A650" s="1">
        <v>649</v>
      </c>
      <c r="B650" s="2">
        <v>40972</v>
      </c>
      <c r="C650" s="1">
        <v>2012</v>
      </c>
      <c r="D650" s="1" t="s">
        <v>28</v>
      </c>
      <c r="E650" s="1">
        <v>3</v>
      </c>
      <c r="F650" s="3">
        <v>2975</v>
      </c>
      <c r="G650" s="10">
        <v>9430.75</v>
      </c>
      <c r="H650" s="12">
        <f>IFERROR(salesdata[[#This Row],[S-P1]]/salesdata[[#This Row],[Q-P1]],0)</f>
        <v>3.17</v>
      </c>
      <c r="I650" s="3">
        <v>1274</v>
      </c>
      <c r="J650" s="10">
        <v>8077.16</v>
      </c>
      <c r="K650" s="12">
        <f>IFERROR(salesdata[[#This Row],[S-P2]]/salesdata[[#This Row],[Q-P2]],0)</f>
        <v>6.34</v>
      </c>
      <c r="L650" s="3">
        <v>464</v>
      </c>
      <c r="M650" s="10">
        <v>2514.88</v>
      </c>
      <c r="N650" s="12">
        <f>IFERROR(salesdata[[#This Row],[S-P3]]/salesdata[[#This Row],[Q-P3]],0)</f>
        <v>5.42</v>
      </c>
      <c r="O650" s="3">
        <v>1975</v>
      </c>
      <c r="P650" s="10">
        <v>14081.75</v>
      </c>
      <c r="Q650" s="12">
        <f>IFERROR(salesdata[[#This Row],[S-P4]]/salesdata[[#This Row],[Q-P4]],0)</f>
        <v>7.13</v>
      </c>
      <c r="R650" s="3">
        <v>6688</v>
      </c>
      <c r="S650" s="10">
        <v>34104.54</v>
      </c>
      <c r="T650" s="1" t="str">
        <f>"Q"&amp;ROUNDUP(salesdata[[#This Row],[Month No.]]/3,0)</f>
        <v>Q1</v>
      </c>
      <c r="U650" s="1" t="str">
        <f>TEXT(salesdata[[#This Row],[Date]],"dddd")</f>
        <v>Sunday</v>
      </c>
      <c r="V650" s="12">
        <f>IFERROR(salesdata[[#This Row],[Total Revenue]]/salesdata[[#This Row],[Total Units Sold]],0)</f>
        <v>5.0993630382775121</v>
      </c>
      <c r="W650" s="1" t="str">
        <f>INDEX({"Product1","Product2","Product3","Product4"},MATCH(MAX(salesdata[[#This Row],[S-P1]],salesdata[[#This Row],[S-P2]],salesdata[[#This Row],[S-P3]],salesdata[[#This Row],[S-P4]]),CHOOSE({1,2,3,4},salesdata[[#This Row],[S-P1]],salesdata[[#This Row],[S-P2]],salesdata[[#This Row],[S-P3]],salesdata[[#This Row],[S-P4]]),0))</f>
        <v>Product4</v>
      </c>
      <c r="X650" s="1" t="str">
        <f>IF(salesdata[[#This Row],[Total Revenue]]&gt;=70000,"High",IF(salesdata[[#This Row],[Total Revenue]]&gt;=40000,"Medium","Low"))</f>
        <v>Low</v>
      </c>
      <c r="Y650" s="1" t="str">
        <f>IFERROR(IF(SUMIF(salesdata[Year],salesdata[[#This Row],[Year]],salesdata[Total Revenue])&gt;SUMIF(salesdata[Year],salesdata[[#This Row],[Year]]-1,salesdata[Total Revenue]),"Growth Year","Decline Year"),"")</f>
        <v>Growth Year</v>
      </c>
    </row>
    <row r="651" spans="1:25" x14ac:dyDescent="0.3">
      <c r="A651" s="1">
        <v>650</v>
      </c>
      <c r="B651" s="2">
        <v>40973</v>
      </c>
      <c r="C651" s="1">
        <v>2012</v>
      </c>
      <c r="D651" s="1" t="s">
        <v>28</v>
      </c>
      <c r="E651" s="1">
        <v>3</v>
      </c>
      <c r="F651" s="3">
        <v>395</v>
      </c>
      <c r="G651" s="10">
        <v>1252.1500000000001</v>
      </c>
      <c r="H651" s="12">
        <f>IFERROR(salesdata[[#This Row],[S-P1]]/salesdata[[#This Row],[Q-P1]],0)</f>
        <v>3.1700000000000004</v>
      </c>
      <c r="I651" s="3">
        <v>3115</v>
      </c>
      <c r="J651" s="10">
        <v>19749.099999999999</v>
      </c>
      <c r="K651" s="12">
        <f>IFERROR(salesdata[[#This Row],[S-P2]]/salesdata[[#This Row],[Q-P2]],0)</f>
        <v>6.34</v>
      </c>
      <c r="L651" s="3">
        <v>5727</v>
      </c>
      <c r="M651" s="10">
        <v>31040.34</v>
      </c>
      <c r="N651" s="12">
        <f>IFERROR(salesdata[[#This Row],[S-P3]]/salesdata[[#This Row],[Q-P3]],0)</f>
        <v>5.42</v>
      </c>
      <c r="O651" s="3">
        <v>265</v>
      </c>
      <c r="P651" s="10">
        <v>1889.45</v>
      </c>
      <c r="Q651" s="12">
        <f>IFERROR(salesdata[[#This Row],[S-P4]]/salesdata[[#This Row],[Q-P4]],0)</f>
        <v>7.13</v>
      </c>
      <c r="R651" s="3">
        <v>9502</v>
      </c>
      <c r="S651" s="10">
        <v>53931.040000000001</v>
      </c>
      <c r="T651" s="1" t="str">
        <f>"Q"&amp;ROUNDUP(salesdata[[#This Row],[Month No.]]/3,0)</f>
        <v>Q1</v>
      </c>
      <c r="U651" s="1" t="str">
        <f>TEXT(salesdata[[#This Row],[Date]],"dddd")</f>
        <v>Monday</v>
      </c>
      <c r="V651" s="12">
        <f>IFERROR(salesdata[[#This Row],[Total Revenue]]/salesdata[[#This Row],[Total Units Sold]],0)</f>
        <v>5.6757566828036206</v>
      </c>
      <c r="W651" s="1" t="str">
        <f>INDEX({"Product1","Product2","Product3","Product4"},MATCH(MAX(salesdata[[#This Row],[S-P1]],salesdata[[#This Row],[S-P2]],salesdata[[#This Row],[S-P3]],salesdata[[#This Row],[S-P4]]),CHOOSE({1,2,3,4},salesdata[[#This Row],[S-P1]],salesdata[[#This Row],[S-P2]],salesdata[[#This Row],[S-P3]],salesdata[[#This Row],[S-P4]]),0))</f>
        <v>Product3</v>
      </c>
      <c r="X651" s="1" t="str">
        <f>IF(salesdata[[#This Row],[Total Revenue]]&gt;=70000,"High",IF(salesdata[[#This Row],[Total Revenue]]&gt;=40000,"Medium","Low"))</f>
        <v>Medium</v>
      </c>
      <c r="Y651" s="1" t="str">
        <f>IFERROR(IF(SUMIF(salesdata[Year],salesdata[[#This Row],[Year]],salesdata[Total Revenue])&gt;SUMIF(salesdata[Year],salesdata[[#This Row],[Year]]-1,salesdata[Total Revenue]),"Growth Year","Decline Year"),"")</f>
        <v>Growth Year</v>
      </c>
    </row>
    <row r="652" spans="1:25" x14ac:dyDescent="0.3">
      <c r="A652" s="1">
        <v>651</v>
      </c>
      <c r="B652" s="2">
        <v>40974</v>
      </c>
      <c r="C652" s="1">
        <v>2012</v>
      </c>
      <c r="D652" s="1" t="s">
        <v>28</v>
      </c>
      <c r="E652" s="1">
        <v>3</v>
      </c>
      <c r="F652" s="3">
        <v>1594</v>
      </c>
      <c r="G652" s="10">
        <v>5052.9799999999996</v>
      </c>
      <c r="H652" s="12">
        <f>IFERROR(salesdata[[#This Row],[S-P1]]/salesdata[[#This Row],[Q-P1]],0)</f>
        <v>3.17</v>
      </c>
      <c r="I652" s="3">
        <v>2990</v>
      </c>
      <c r="J652" s="10">
        <v>18956.599999999999</v>
      </c>
      <c r="K652" s="12">
        <f>IFERROR(salesdata[[#This Row],[S-P2]]/salesdata[[#This Row],[Q-P2]],0)</f>
        <v>6.34</v>
      </c>
      <c r="L652" s="3">
        <v>2279</v>
      </c>
      <c r="M652" s="10">
        <v>12352.18</v>
      </c>
      <c r="N652" s="12">
        <f>IFERROR(salesdata[[#This Row],[S-P3]]/salesdata[[#This Row],[Q-P3]],0)</f>
        <v>5.42</v>
      </c>
      <c r="O652" s="3">
        <v>547</v>
      </c>
      <c r="P652" s="10">
        <v>3900.11</v>
      </c>
      <c r="Q652" s="12">
        <f>IFERROR(salesdata[[#This Row],[S-P4]]/salesdata[[#This Row],[Q-P4]],0)</f>
        <v>7.13</v>
      </c>
      <c r="R652" s="3">
        <v>7410</v>
      </c>
      <c r="S652" s="10">
        <v>40261.870000000003</v>
      </c>
      <c r="T652" s="1" t="str">
        <f>"Q"&amp;ROUNDUP(salesdata[[#This Row],[Month No.]]/3,0)</f>
        <v>Q1</v>
      </c>
      <c r="U652" s="1" t="str">
        <f>TEXT(salesdata[[#This Row],[Date]],"dddd")</f>
        <v>Tuesday</v>
      </c>
      <c r="V652" s="12">
        <f>IFERROR(salesdata[[#This Row],[Total Revenue]]/salesdata[[#This Row],[Total Units Sold]],0)</f>
        <v>5.4334507422402165</v>
      </c>
      <c r="W652" s="1" t="str">
        <f>INDEX({"Product1","Product2","Product3","Product4"},MATCH(MAX(salesdata[[#This Row],[S-P1]],salesdata[[#This Row],[S-P2]],salesdata[[#This Row],[S-P3]],salesdata[[#This Row],[S-P4]]),CHOOSE({1,2,3,4},salesdata[[#This Row],[S-P1]],salesdata[[#This Row],[S-P2]],salesdata[[#This Row],[S-P3]],salesdata[[#This Row],[S-P4]]),0))</f>
        <v>Product2</v>
      </c>
      <c r="X652" s="1" t="str">
        <f>IF(salesdata[[#This Row],[Total Revenue]]&gt;=70000,"High",IF(salesdata[[#This Row],[Total Revenue]]&gt;=40000,"Medium","Low"))</f>
        <v>Medium</v>
      </c>
      <c r="Y652" s="1" t="str">
        <f>IFERROR(IF(SUMIF(salesdata[Year],salesdata[[#This Row],[Year]],salesdata[Total Revenue])&gt;SUMIF(salesdata[Year],salesdata[[#This Row],[Year]]-1,salesdata[Total Revenue]),"Growth Year","Decline Year"),"")</f>
        <v>Growth Year</v>
      </c>
    </row>
    <row r="653" spans="1:25" x14ac:dyDescent="0.3">
      <c r="A653" s="1">
        <v>652</v>
      </c>
      <c r="B653" s="2">
        <v>40975</v>
      </c>
      <c r="C653" s="1">
        <v>2012</v>
      </c>
      <c r="D653" s="1" t="s">
        <v>28</v>
      </c>
      <c r="E653" s="1">
        <v>3</v>
      </c>
      <c r="F653" s="3">
        <v>3579</v>
      </c>
      <c r="G653" s="10">
        <v>11345.43</v>
      </c>
      <c r="H653" s="12">
        <f>IFERROR(salesdata[[#This Row],[S-P1]]/salesdata[[#This Row],[Q-P1]],0)</f>
        <v>3.17</v>
      </c>
      <c r="I653" s="3">
        <v>1137</v>
      </c>
      <c r="J653" s="10">
        <v>7208.58</v>
      </c>
      <c r="K653" s="12">
        <f>IFERROR(salesdata[[#This Row],[S-P2]]/salesdata[[#This Row],[Q-P2]],0)</f>
        <v>6.34</v>
      </c>
      <c r="L653" s="3">
        <v>4177</v>
      </c>
      <c r="M653" s="10">
        <v>22639.34</v>
      </c>
      <c r="N653" s="12">
        <f>IFERROR(salesdata[[#This Row],[S-P3]]/salesdata[[#This Row],[Q-P3]],0)</f>
        <v>5.42</v>
      </c>
      <c r="O653" s="3">
        <v>1427</v>
      </c>
      <c r="P653" s="10">
        <v>10174.51</v>
      </c>
      <c r="Q653" s="12">
        <f>IFERROR(salesdata[[#This Row],[S-P4]]/salesdata[[#This Row],[Q-P4]],0)</f>
        <v>7.13</v>
      </c>
      <c r="R653" s="3">
        <v>10320</v>
      </c>
      <c r="S653" s="10">
        <v>51367.86</v>
      </c>
      <c r="T653" s="1" t="str">
        <f>"Q"&amp;ROUNDUP(salesdata[[#This Row],[Month No.]]/3,0)</f>
        <v>Q1</v>
      </c>
      <c r="U653" s="1" t="str">
        <f>TEXT(salesdata[[#This Row],[Date]],"dddd")</f>
        <v>Wednesday</v>
      </c>
      <c r="V653" s="12">
        <f>IFERROR(salesdata[[#This Row],[Total Revenue]]/salesdata[[#This Row],[Total Units Sold]],0)</f>
        <v>4.9775058139534885</v>
      </c>
      <c r="W653" s="1" t="str">
        <f>INDEX({"Product1","Product2","Product3","Product4"},MATCH(MAX(salesdata[[#This Row],[S-P1]],salesdata[[#This Row],[S-P2]],salesdata[[#This Row],[S-P3]],salesdata[[#This Row],[S-P4]]),CHOOSE({1,2,3,4},salesdata[[#This Row],[S-P1]],salesdata[[#This Row],[S-P2]],salesdata[[#This Row],[S-P3]],salesdata[[#This Row],[S-P4]]),0))</f>
        <v>Product3</v>
      </c>
      <c r="X653" s="1" t="str">
        <f>IF(salesdata[[#This Row],[Total Revenue]]&gt;=70000,"High",IF(salesdata[[#This Row],[Total Revenue]]&gt;=40000,"Medium","Low"))</f>
        <v>Medium</v>
      </c>
      <c r="Y653" s="1" t="str">
        <f>IFERROR(IF(SUMIF(salesdata[Year],salesdata[[#This Row],[Year]],salesdata[Total Revenue])&gt;SUMIF(salesdata[Year],salesdata[[#This Row],[Year]]-1,salesdata[Total Revenue]),"Growth Year","Decline Year"),"")</f>
        <v>Growth Year</v>
      </c>
    </row>
    <row r="654" spans="1:25" x14ac:dyDescent="0.3">
      <c r="A654" s="1">
        <v>653</v>
      </c>
      <c r="B654" s="2">
        <v>40976</v>
      </c>
      <c r="C654" s="1">
        <v>2012</v>
      </c>
      <c r="D654" s="1" t="s">
        <v>28</v>
      </c>
      <c r="E654" s="1">
        <v>3</v>
      </c>
      <c r="F654" s="3">
        <v>3397</v>
      </c>
      <c r="G654" s="10">
        <v>10768.49</v>
      </c>
      <c r="H654" s="12">
        <f>IFERROR(salesdata[[#This Row],[S-P1]]/salesdata[[#This Row],[Q-P1]],0)</f>
        <v>3.17</v>
      </c>
      <c r="I654" s="3">
        <v>3225</v>
      </c>
      <c r="J654" s="10">
        <v>20446.5</v>
      </c>
      <c r="K654" s="12">
        <f>IFERROR(salesdata[[#This Row],[S-P2]]/salesdata[[#This Row],[Q-P2]],0)</f>
        <v>6.34</v>
      </c>
      <c r="L654" s="3">
        <v>5508</v>
      </c>
      <c r="M654" s="10">
        <v>29853.360000000001</v>
      </c>
      <c r="N654" s="12">
        <f>IFERROR(salesdata[[#This Row],[S-P3]]/salesdata[[#This Row],[Q-P3]],0)</f>
        <v>5.42</v>
      </c>
      <c r="O654" s="3">
        <v>664</v>
      </c>
      <c r="P654" s="10">
        <v>4734.32</v>
      </c>
      <c r="Q654" s="12">
        <f>IFERROR(salesdata[[#This Row],[S-P4]]/salesdata[[#This Row],[Q-P4]],0)</f>
        <v>7.13</v>
      </c>
      <c r="R654" s="3">
        <v>12794</v>
      </c>
      <c r="S654" s="10">
        <v>65802.67</v>
      </c>
      <c r="T654" s="1" t="str">
        <f>"Q"&amp;ROUNDUP(salesdata[[#This Row],[Month No.]]/3,0)</f>
        <v>Q1</v>
      </c>
      <c r="U654" s="1" t="str">
        <f>TEXT(salesdata[[#This Row],[Date]],"dddd")</f>
        <v>Thursday</v>
      </c>
      <c r="V654" s="12">
        <f>IFERROR(salesdata[[#This Row],[Total Revenue]]/salesdata[[#This Row],[Total Units Sold]],0)</f>
        <v>5.143244489604502</v>
      </c>
      <c r="W654" s="1" t="str">
        <f>INDEX({"Product1","Product2","Product3","Product4"},MATCH(MAX(salesdata[[#This Row],[S-P1]],salesdata[[#This Row],[S-P2]],salesdata[[#This Row],[S-P3]],salesdata[[#This Row],[S-P4]]),CHOOSE({1,2,3,4},salesdata[[#This Row],[S-P1]],salesdata[[#This Row],[S-P2]],salesdata[[#This Row],[S-P3]],salesdata[[#This Row],[S-P4]]),0))</f>
        <v>Product3</v>
      </c>
      <c r="X654" s="1" t="str">
        <f>IF(salesdata[[#This Row],[Total Revenue]]&gt;=70000,"High",IF(salesdata[[#This Row],[Total Revenue]]&gt;=40000,"Medium","Low"))</f>
        <v>Medium</v>
      </c>
      <c r="Y654" s="1" t="str">
        <f>IFERROR(IF(SUMIF(salesdata[Year],salesdata[[#This Row],[Year]],salesdata[Total Revenue])&gt;SUMIF(salesdata[Year],salesdata[[#This Row],[Year]]-1,salesdata[Total Revenue]),"Growth Year","Decline Year"),"")</f>
        <v>Growth Year</v>
      </c>
    </row>
    <row r="655" spans="1:25" x14ac:dyDescent="0.3">
      <c r="A655" s="1">
        <v>654</v>
      </c>
      <c r="B655" s="2">
        <v>40977</v>
      </c>
      <c r="C655" s="1">
        <v>2012</v>
      </c>
      <c r="D655" s="1" t="s">
        <v>28</v>
      </c>
      <c r="E655" s="1">
        <v>3</v>
      </c>
      <c r="F655" s="3">
        <v>5626</v>
      </c>
      <c r="G655" s="10">
        <v>17834.419999999998</v>
      </c>
      <c r="H655" s="12">
        <f>IFERROR(salesdata[[#This Row],[S-P1]]/salesdata[[#This Row],[Q-P1]],0)</f>
        <v>3.1699999999999995</v>
      </c>
      <c r="I655" s="3">
        <v>2880</v>
      </c>
      <c r="J655" s="10">
        <v>18259.2</v>
      </c>
      <c r="K655" s="12">
        <f>IFERROR(salesdata[[#This Row],[S-P2]]/salesdata[[#This Row],[Q-P2]],0)</f>
        <v>6.34</v>
      </c>
      <c r="L655" s="3">
        <v>3786</v>
      </c>
      <c r="M655" s="10">
        <v>20520.12</v>
      </c>
      <c r="N655" s="12">
        <f>IFERROR(salesdata[[#This Row],[S-P3]]/salesdata[[#This Row],[Q-P3]],0)</f>
        <v>5.42</v>
      </c>
      <c r="O655" s="3">
        <v>1768</v>
      </c>
      <c r="P655" s="10">
        <v>12605.84</v>
      </c>
      <c r="Q655" s="12">
        <f>IFERROR(salesdata[[#This Row],[S-P4]]/salesdata[[#This Row],[Q-P4]],0)</f>
        <v>7.13</v>
      </c>
      <c r="R655" s="3">
        <v>14060</v>
      </c>
      <c r="S655" s="10">
        <v>69219.58</v>
      </c>
      <c r="T655" s="1" t="str">
        <f>"Q"&amp;ROUNDUP(salesdata[[#This Row],[Month No.]]/3,0)</f>
        <v>Q1</v>
      </c>
      <c r="U655" s="1" t="str">
        <f>TEXT(salesdata[[#This Row],[Date]],"dddd")</f>
        <v>Friday</v>
      </c>
      <c r="V655" s="12">
        <f>IFERROR(salesdata[[#This Row],[Total Revenue]]/salesdata[[#This Row],[Total Units Sold]],0)</f>
        <v>4.9231564722617351</v>
      </c>
      <c r="W655" s="1" t="str">
        <f>INDEX({"Product1","Product2","Product3","Product4"},MATCH(MAX(salesdata[[#This Row],[S-P1]],salesdata[[#This Row],[S-P2]],salesdata[[#This Row],[S-P3]],salesdata[[#This Row],[S-P4]]),CHOOSE({1,2,3,4},salesdata[[#This Row],[S-P1]],salesdata[[#This Row],[S-P2]],salesdata[[#This Row],[S-P3]],salesdata[[#This Row],[S-P4]]),0))</f>
        <v>Product3</v>
      </c>
      <c r="X655" s="1" t="str">
        <f>IF(salesdata[[#This Row],[Total Revenue]]&gt;=70000,"High",IF(salesdata[[#This Row],[Total Revenue]]&gt;=40000,"Medium","Low"))</f>
        <v>Medium</v>
      </c>
      <c r="Y655" s="1" t="str">
        <f>IFERROR(IF(SUMIF(salesdata[Year],salesdata[[#This Row],[Year]],salesdata[Total Revenue])&gt;SUMIF(salesdata[Year],salesdata[[#This Row],[Year]]-1,salesdata[Total Revenue]),"Growth Year","Decline Year"),"")</f>
        <v>Growth Year</v>
      </c>
    </row>
    <row r="656" spans="1:25" x14ac:dyDescent="0.3">
      <c r="A656" s="1">
        <v>655</v>
      </c>
      <c r="B656" s="2">
        <v>40978</v>
      </c>
      <c r="C656" s="1">
        <v>2012</v>
      </c>
      <c r="D656" s="1" t="s">
        <v>28</v>
      </c>
      <c r="E656" s="1">
        <v>3</v>
      </c>
      <c r="F656" s="3">
        <v>792</v>
      </c>
      <c r="G656" s="10">
        <v>2510.64</v>
      </c>
      <c r="H656" s="12">
        <f>IFERROR(salesdata[[#This Row],[S-P1]]/salesdata[[#This Row],[Q-P1]],0)</f>
        <v>3.17</v>
      </c>
      <c r="I656" s="3">
        <v>2742</v>
      </c>
      <c r="J656" s="10">
        <v>17384.28</v>
      </c>
      <c r="K656" s="12">
        <f>IFERROR(salesdata[[#This Row],[S-P2]]/salesdata[[#This Row],[Q-P2]],0)</f>
        <v>6.34</v>
      </c>
      <c r="L656" s="3">
        <v>5158</v>
      </c>
      <c r="M656" s="10">
        <v>27956.36</v>
      </c>
      <c r="N656" s="12">
        <f>IFERROR(salesdata[[#This Row],[S-P3]]/salesdata[[#This Row],[Q-P3]],0)</f>
        <v>5.42</v>
      </c>
      <c r="O656" s="3">
        <v>1505</v>
      </c>
      <c r="P656" s="10">
        <v>10730.65</v>
      </c>
      <c r="Q656" s="12">
        <f>IFERROR(salesdata[[#This Row],[S-P4]]/salesdata[[#This Row],[Q-P4]],0)</f>
        <v>7.13</v>
      </c>
      <c r="R656" s="3">
        <v>10197</v>
      </c>
      <c r="S656" s="10">
        <v>58581.93</v>
      </c>
      <c r="T656" s="1" t="str">
        <f>"Q"&amp;ROUNDUP(salesdata[[#This Row],[Month No.]]/3,0)</f>
        <v>Q1</v>
      </c>
      <c r="U656" s="1" t="str">
        <f>TEXT(salesdata[[#This Row],[Date]],"dddd")</f>
        <v>Saturday</v>
      </c>
      <c r="V656" s="12">
        <f>IFERROR(salesdata[[#This Row],[Total Revenue]]/salesdata[[#This Row],[Total Units Sold]],0)</f>
        <v>5.7450161812297731</v>
      </c>
      <c r="W656" s="1" t="str">
        <f>INDEX({"Product1","Product2","Product3","Product4"},MATCH(MAX(salesdata[[#This Row],[S-P1]],salesdata[[#This Row],[S-P2]],salesdata[[#This Row],[S-P3]],salesdata[[#This Row],[S-P4]]),CHOOSE({1,2,3,4},salesdata[[#This Row],[S-P1]],salesdata[[#This Row],[S-P2]],salesdata[[#This Row],[S-P3]],salesdata[[#This Row],[S-P4]]),0))</f>
        <v>Product3</v>
      </c>
      <c r="X656" s="1" t="str">
        <f>IF(salesdata[[#This Row],[Total Revenue]]&gt;=70000,"High",IF(salesdata[[#This Row],[Total Revenue]]&gt;=40000,"Medium","Low"))</f>
        <v>Medium</v>
      </c>
      <c r="Y656" s="1" t="str">
        <f>IFERROR(IF(SUMIF(salesdata[Year],salesdata[[#This Row],[Year]],salesdata[Total Revenue])&gt;SUMIF(salesdata[Year],salesdata[[#This Row],[Year]]-1,salesdata[Total Revenue]),"Growth Year","Decline Year"),"")</f>
        <v>Growth Year</v>
      </c>
    </row>
    <row r="657" spans="1:25" x14ac:dyDescent="0.3">
      <c r="A657" s="1">
        <v>656</v>
      </c>
      <c r="B657" s="2">
        <v>40979</v>
      </c>
      <c r="C657" s="1">
        <v>2012</v>
      </c>
      <c r="D657" s="1" t="s">
        <v>28</v>
      </c>
      <c r="E657" s="1">
        <v>3</v>
      </c>
      <c r="F657" s="3">
        <v>2141</v>
      </c>
      <c r="G657" s="10">
        <v>6786.97</v>
      </c>
      <c r="H657" s="12">
        <f>IFERROR(salesdata[[#This Row],[S-P1]]/salesdata[[#This Row],[Q-P1]],0)</f>
        <v>3.17</v>
      </c>
      <c r="I657" s="3">
        <v>464</v>
      </c>
      <c r="J657" s="10">
        <v>2941.76</v>
      </c>
      <c r="K657" s="12">
        <f>IFERROR(salesdata[[#This Row],[S-P2]]/salesdata[[#This Row],[Q-P2]],0)</f>
        <v>6.3400000000000007</v>
      </c>
      <c r="L657" s="3">
        <v>265</v>
      </c>
      <c r="M657" s="10">
        <v>1436.3</v>
      </c>
      <c r="N657" s="12">
        <f>IFERROR(salesdata[[#This Row],[S-P3]]/salesdata[[#This Row],[Q-P3]],0)</f>
        <v>5.42</v>
      </c>
      <c r="O657" s="3">
        <v>870</v>
      </c>
      <c r="P657" s="10">
        <v>6203.1</v>
      </c>
      <c r="Q657" s="12">
        <f>IFERROR(salesdata[[#This Row],[S-P4]]/salesdata[[#This Row],[Q-P4]],0)</f>
        <v>7.1300000000000008</v>
      </c>
      <c r="R657" s="3">
        <v>3740</v>
      </c>
      <c r="S657" s="10">
        <v>17368.13</v>
      </c>
      <c r="T657" s="1" t="str">
        <f>"Q"&amp;ROUNDUP(salesdata[[#This Row],[Month No.]]/3,0)</f>
        <v>Q1</v>
      </c>
      <c r="U657" s="1" t="str">
        <f>TEXT(salesdata[[#This Row],[Date]],"dddd")</f>
        <v>Sunday</v>
      </c>
      <c r="V657" s="12">
        <f>IFERROR(salesdata[[#This Row],[Total Revenue]]/salesdata[[#This Row],[Total Units Sold]],0)</f>
        <v>4.6438850267379683</v>
      </c>
      <c r="W657" s="1" t="str">
        <f>INDEX({"Product1","Product2","Product3","Product4"},MATCH(MAX(salesdata[[#This Row],[S-P1]],salesdata[[#This Row],[S-P2]],salesdata[[#This Row],[S-P3]],salesdata[[#This Row],[S-P4]]),CHOOSE({1,2,3,4},salesdata[[#This Row],[S-P1]],salesdata[[#This Row],[S-P2]],salesdata[[#This Row],[S-P3]],salesdata[[#This Row],[S-P4]]),0))</f>
        <v>Product1</v>
      </c>
      <c r="X657" s="1" t="str">
        <f>IF(salesdata[[#This Row],[Total Revenue]]&gt;=70000,"High",IF(salesdata[[#This Row],[Total Revenue]]&gt;=40000,"Medium","Low"))</f>
        <v>Low</v>
      </c>
      <c r="Y657" s="1" t="str">
        <f>IFERROR(IF(SUMIF(salesdata[Year],salesdata[[#This Row],[Year]],salesdata[Total Revenue])&gt;SUMIF(salesdata[Year],salesdata[[#This Row],[Year]]-1,salesdata[Total Revenue]),"Growth Year","Decline Year"),"")</f>
        <v>Growth Year</v>
      </c>
    </row>
    <row r="658" spans="1:25" x14ac:dyDescent="0.3">
      <c r="A658" s="1">
        <v>657</v>
      </c>
      <c r="B658" s="2">
        <v>40980</v>
      </c>
      <c r="C658" s="1">
        <v>2012</v>
      </c>
      <c r="D658" s="1" t="s">
        <v>28</v>
      </c>
      <c r="E658" s="1">
        <v>3</v>
      </c>
      <c r="F658" s="3">
        <v>392</v>
      </c>
      <c r="G658" s="10">
        <v>1242.6400000000001</v>
      </c>
      <c r="H658" s="12">
        <f>IFERROR(salesdata[[#This Row],[S-P1]]/salesdata[[#This Row],[Q-P1]],0)</f>
        <v>3.1700000000000004</v>
      </c>
      <c r="I658" s="3">
        <v>2659</v>
      </c>
      <c r="J658" s="10">
        <v>16858.060000000001</v>
      </c>
      <c r="K658" s="12">
        <f>IFERROR(salesdata[[#This Row],[S-P2]]/salesdata[[#This Row],[Q-P2]],0)</f>
        <v>6.3400000000000007</v>
      </c>
      <c r="L658" s="3">
        <v>5805</v>
      </c>
      <c r="M658" s="10">
        <v>31463.1</v>
      </c>
      <c r="N658" s="12">
        <f>IFERROR(salesdata[[#This Row],[S-P3]]/salesdata[[#This Row],[Q-P3]],0)</f>
        <v>5.42</v>
      </c>
      <c r="O658" s="3">
        <v>1491</v>
      </c>
      <c r="P658" s="10">
        <v>10630.83</v>
      </c>
      <c r="Q658" s="12">
        <f>IFERROR(salesdata[[#This Row],[S-P4]]/salesdata[[#This Row],[Q-P4]],0)</f>
        <v>7.13</v>
      </c>
      <c r="R658" s="3">
        <v>10347</v>
      </c>
      <c r="S658" s="10">
        <v>60194.63</v>
      </c>
      <c r="T658" s="1" t="str">
        <f>"Q"&amp;ROUNDUP(salesdata[[#This Row],[Month No.]]/3,0)</f>
        <v>Q1</v>
      </c>
      <c r="U658" s="1" t="str">
        <f>TEXT(salesdata[[#This Row],[Date]],"dddd")</f>
        <v>Monday</v>
      </c>
      <c r="V658" s="12">
        <f>IFERROR(salesdata[[#This Row],[Total Revenue]]/salesdata[[#This Row],[Total Units Sold]],0)</f>
        <v>5.8175925389001639</v>
      </c>
      <c r="W658" s="1" t="str">
        <f>INDEX({"Product1","Product2","Product3","Product4"},MATCH(MAX(salesdata[[#This Row],[S-P1]],salesdata[[#This Row],[S-P2]],salesdata[[#This Row],[S-P3]],salesdata[[#This Row],[S-P4]]),CHOOSE({1,2,3,4},salesdata[[#This Row],[S-P1]],salesdata[[#This Row],[S-P2]],salesdata[[#This Row],[S-P3]],salesdata[[#This Row],[S-P4]]),0))</f>
        <v>Product3</v>
      </c>
      <c r="X658" s="1" t="str">
        <f>IF(salesdata[[#This Row],[Total Revenue]]&gt;=70000,"High",IF(salesdata[[#This Row],[Total Revenue]]&gt;=40000,"Medium","Low"))</f>
        <v>Medium</v>
      </c>
      <c r="Y658" s="1" t="str">
        <f>IFERROR(IF(SUMIF(salesdata[Year],salesdata[[#This Row],[Year]],salesdata[Total Revenue])&gt;SUMIF(salesdata[Year],salesdata[[#This Row],[Year]]-1,salesdata[Total Revenue]),"Growth Year","Decline Year"),"")</f>
        <v>Growth Year</v>
      </c>
    </row>
    <row r="659" spans="1:25" x14ac:dyDescent="0.3">
      <c r="A659" s="1">
        <v>658</v>
      </c>
      <c r="B659" s="2">
        <v>40981</v>
      </c>
      <c r="C659" s="1">
        <v>2012</v>
      </c>
      <c r="D659" s="1" t="s">
        <v>28</v>
      </c>
      <c r="E659" s="1">
        <v>3</v>
      </c>
      <c r="F659" s="3">
        <v>3363</v>
      </c>
      <c r="G659" s="10">
        <v>10660.71</v>
      </c>
      <c r="H659" s="12">
        <f>IFERROR(salesdata[[#This Row],[S-P1]]/salesdata[[#This Row],[Q-P1]],0)</f>
        <v>3.17</v>
      </c>
      <c r="I659" s="3">
        <v>729</v>
      </c>
      <c r="J659" s="10">
        <v>4621.8599999999997</v>
      </c>
      <c r="K659" s="12">
        <f>IFERROR(salesdata[[#This Row],[S-P2]]/salesdata[[#This Row],[Q-P2]],0)</f>
        <v>6.34</v>
      </c>
      <c r="L659" s="3">
        <v>4498</v>
      </c>
      <c r="M659" s="10">
        <v>24379.16</v>
      </c>
      <c r="N659" s="12">
        <f>IFERROR(salesdata[[#This Row],[S-P3]]/salesdata[[#This Row],[Q-P3]],0)</f>
        <v>5.42</v>
      </c>
      <c r="O659" s="3">
        <v>1166</v>
      </c>
      <c r="P659" s="10">
        <v>8313.58</v>
      </c>
      <c r="Q659" s="12">
        <f>IFERROR(salesdata[[#This Row],[S-P4]]/salesdata[[#This Row],[Q-P4]],0)</f>
        <v>7.13</v>
      </c>
      <c r="R659" s="3">
        <v>9756</v>
      </c>
      <c r="S659" s="10">
        <v>47975.31</v>
      </c>
      <c r="T659" s="1" t="str">
        <f>"Q"&amp;ROUNDUP(salesdata[[#This Row],[Month No.]]/3,0)</f>
        <v>Q1</v>
      </c>
      <c r="U659" s="1" t="str">
        <f>TEXT(salesdata[[#This Row],[Date]],"dddd")</f>
        <v>Tuesday</v>
      </c>
      <c r="V659" s="12">
        <f>IFERROR(salesdata[[#This Row],[Total Revenue]]/salesdata[[#This Row],[Total Units Sold]],0)</f>
        <v>4.9175184501845015</v>
      </c>
      <c r="W659" s="1" t="str">
        <f>INDEX({"Product1","Product2","Product3","Product4"},MATCH(MAX(salesdata[[#This Row],[S-P1]],salesdata[[#This Row],[S-P2]],salesdata[[#This Row],[S-P3]],salesdata[[#This Row],[S-P4]]),CHOOSE({1,2,3,4},salesdata[[#This Row],[S-P1]],salesdata[[#This Row],[S-P2]],salesdata[[#This Row],[S-P3]],salesdata[[#This Row],[S-P4]]),0))</f>
        <v>Product3</v>
      </c>
      <c r="X659" s="1" t="str">
        <f>IF(salesdata[[#This Row],[Total Revenue]]&gt;=70000,"High",IF(salesdata[[#This Row],[Total Revenue]]&gt;=40000,"Medium","Low"))</f>
        <v>Medium</v>
      </c>
      <c r="Y659" s="1" t="str">
        <f>IFERROR(IF(SUMIF(salesdata[Year],salesdata[[#This Row],[Year]],salesdata[Total Revenue])&gt;SUMIF(salesdata[Year],salesdata[[#This Row],[Year]]-1,salesdata[Total Revenue]),"Growth Year","Decline Year"),"")</f>
        <v>Growth Year</v>
      </c>
    </row>
    <row r="660" spans="1:25" x14ac:dyDescent="0.3">
      <c r="A660" s="1">
        <v>659</v>
      </c>
      <c r="B660" s="2">
        <v>40982</v>
      </c>
      <c r="C660" s="1">
        <v>2012</v>
      </c>
      <c r="D660" s="1" t="s">
        <v>28</v>
      </c>
      <c r="E660" s="1">
        <v>3</v>
      </c>
      <c r="F660" s="3">
        <v>2636</v>
      </c>
      <c r="G660" s="10">
        <v>8356.1200000000008</v>
      </c>
      <c r="H660" s="12">
        <f>IFERROR(salesdata[[#This Row],[S-P1]]/salesdata[[#This Row],[Q-P1]],0)</f>
        <v>3.1700000000000004</v>
      </c>
      <c r="I660" s="3">
        <v>3032</v>
      </c>
      <c r="J660" s="10">
        <v>19222.88</v>
      </c>
      <c r="K660" s="12">
        <f>IFERROR(salesdata[[#This Row],[S-P2]]/salesdata[[#This Row],[Q-P2]],0)</f>
        <v>6.3400000000000007</v>
      </c>
      <c r="L660" s="3">
        <v>1502</v>
      </c>
      <c r="M660" s="10">
        <v>8140.84</v>
      </c>
      <c r="N660" s="12">
        <f>IFERROR(salesdata[[#This Row],[S-P3]]/salesdata[[#This Row],[Q-P3]],0)</f>
        <v>5.42</v>
      </c>
      <c r="O660" s="3">
        <v>1141</v>
      </c>
      <c r="P660" s="10">
        <v>8135.33</v>
      </c>
      <c r="Q660" s="12">
        <f>IFERROR(salesdata[[#This Row],[S-P4]]/salesdata[[#This Row],[Q-P4]],0)</f>
        <v>7.13</v>
      </c>
      <c r="R660" s="3">
        <v>8311</v>
      </c>
      <c r="S660" s="10">
        <v>43855.17</v>
      </c>
      <c r="T660" s="1" t="str">
        <f>"Q"&amp;ROUNDUP(salesdata[[#This Row],[Month No.]]/3,0)</f>
        <v>Q1</v>
      </c>
      <c r="U660" s="1" t="str">
        <f>TEXT(salesdata[[#This Row],[Date]],"dddd")</f>
        <v>Wednesday</v>
      </c>
      <c r="V660" s="12">
        <f>IFERROR(salesdata[[#This Row],[Total Revenue]]/salesdata[[#This Row],[Total Units Sold]],0)</f>
        <v>5.2767621224882681</v>
      </c>
      <c r="W660" s="1" t="str">
        <f>INDEX({"Product1","Product2","Product3","Product4"},MATCH(MAX(salesdata[[#This Row],[S-P1]],salesdata[[#This Row],[S-P2]],salesdata[[#This Row],[S-P3]],salesdata[[#This Row],[S-P4]]),CHOOSE({1,2,3,4},salesdata[[#This Row],[S-P1]],salesdata[[#This Row],[S-P2]],salesdata[[#This Row],[S-P3]],salesdata[[#This Row],[S-P4]]),0))</f>
        <v>Product2</v>
      </c>
      <c r="X660" s="1" t="str">
        <f>IF(salesdata[[#This Row],[Total Revenue]]&gt;=70000,"High",IF(salesdata[[#This Row],[Total Revenue]]&gt;=40000,"Medium","Low"))</f>
        <v>Medium</v>
      </c>
      <c r="Y660" s="1" t="str">
        <f>IFERROR(IF(SUMIF(salesdata[Year],salesdata[[#This Row],[Year]],salesdata[Total Revenue])&gt;SUMIF(salesdata[Year],salesdata[[#This Row],[Year]]-1,salesdata[Total Revenue]),"Growth Year","Decline Year"),"")</f>
        <v>Growth Year</v>
      </c>
    </row>
    <row r="661" spans="1:25" x14ac:dyDescent="0.3">
      <c r="A661" s="1">
        <v>660</v>
      </c>
      <c r="B661" s="2">
        <v>40983</v>
      </c>
      <c r="C661" s="1">
        <v>2012</v>
      </c>
      <c r="D661" s="1" t="s">
        <v>28</v>
      </c>
      <c r="E661" s="1">
        <v>3</v>
      </c>
      <c r="F661" s="3">
        <v>2861</v>
      </c>
      <c r="G661" s="10">
        <v>9069.3700000000008</v>
      </c>
      <c r="H661" s="12">
        <f>IFERROR(salesdata[[#This Row],[S-P1]]/salesdata[[#This Row],[Q-P1]],0)</f>
        <v>3.1700000000000004</v>
      </c>
      <c r="I661" s="3">
        <v>2512</v>
      </c>
      <c r="J661" s="10">
        <v>15926.08</v>
      </c>
      <c r="K661" s="12">
        <f>IFERROR(salesdata[[#This Row],[S-P2]]/salesdata[[#This Row],[Q-P2]],0)</f>
        <v>6.34</v>
      </c>
      <c r="L661" s="3">
        <v>429</v>
      </c>
      <c r="M661" s="10">
        <v>2325.1799999999998</v>
      </c>
      <c r="N661" s="12">
        <f>IFERROR(salesdata[[#This Row],[S-P3]]/salesdata[[#This Row],[Q-P3]],0)</f>
        <v>5.42</v>
      </c>
      <c r="O661" s="3">
        <v>320</v>
      </c>
      <c r="P661" s="10">
        <v>2281.6</v>
      </c>
      <c r="Q661" s="12">
        <f>IFERROR(salesdata[[#This Row],[S-P4]]/salesdata[[#This Row],[Q-P4]],0)</f>
        <v>7.13</v>
      </c>
      <c r="R661" s="3">
        <v>6122</v>
      </c>
      <c r="S661" s="10">
        <v>29602.23</v>
      </c>
      <c r="T661" s="1" t="str">
        <f>"Q"&amp;ROUNDUP(salesdata[[#This Row],[Month No.]]/3,0)</f>
        <v>Q1</v>
      </c>
      <c r="U661" s="1" t="str">
        <f>TEXT(salesdata[[#This Row],[Date]],"dddd")</f>
        <v>Thursday</v>
      </c>
      <c r="V661" s="12">
        <f>IFERROR(salesdata[[#This Row],[Total Revenue]]/salesdata[[#This Row],[Total Units Sold]],0)</f>
        <v>4.8353854949362951</v>
      </c>
      <c r="W661" s="1" t="str">
        <f>INDEX({"Product1","Product2","Product3","Product4"},MATCH(MAX(salesdata[[#This Row],[S-P1]],salesdata[[#This Row],[S-P2]],salesdata[[#This Row],[S-P3]],salesdata[[#This Row],[S-P4]]),CHOOSE({1,2,3,4},salesdata[[#This Row],[S-P1]],salesdata[[#This Row],[S-P2]],salesdata[[#This Row],[S-P3]],salesdata[[#This Row],[S-P4]]),0))</f>
        <v>Product2</v>
      </c>
      <c r="X661" s="1" t="str">
        <f>IF(salesdata[[#This Row],[Total Revenue]]&gt;=70000,"High",IF(salesdata[[#This Row],[Total Revenue]]&gt;=40000,"Medium","Low"))</f>
        <v>Low</v>
      </c>
      <c r="Y661" s="1" t="str">
        <f>IFERROR(IF(SUMIF(salesdata[Year],salesdata[[#This Row],[Year]],salesdata[Total Revenue])&gt;SUMIF(salesdata[Year],salesdata[[#This Row],[Year]]-1,salesdata[Total Revenue]),"Growth Year","Decline Year"),"")</f>
        <v>Growth Year</v>
      </c>
    </row>
    <row r="662" spans="1:25" x14ac:dyDescent="0.3">
      <c r="A662" s="1">
        <v>661</v>
      </c>
      <c r="B662" s="2">
        <v>40984</v>
      </c>
      <c r="C662" s="1">
        <v>2012</v>
      </c>
      <c r="D662" s="1" t="s">
        <v>28</v>
      </c>
      <c r="E662" s="1">
        <v>3</v>
      </c>
      <c r="F662" s="3">
        <v>3939</v>
      </c>
      <c r="G662" s="10">
        <v>12486.63</v>
      </c>
      <c r="H662" s="12">
        <f>IFERROR(salesdata[[#This Row],[S-P1]]/salesdata[[#This Row],[Q-P1]],0)</f>
        <v>3.17</v>
      </c>
      <c r="I662" s="3">
        <v>748</v>
      </c>
      <c r="J662" s="10">
        <v>4742.32</v>
      </c>
      <c r="K662" s="12">
        <f>IFERROR(salesdata[[#This Row],[S-P2]]/salesdata[[#This Row],[Q-P2]],0)</f>
        <v>6.34</v>
      </c>
      <c r="L662" s="3">
        <v>1100</v>
      </c>
      <c r="M662" s="10">
        <v>5962</v>
      </c>
      <c r="N662" s="12">
        <f>IFERROR(salesdata[[#This Row],[S-P3]]/salesdata[[#This Row],[Q-P3]],0)</f>
        <v>5.42</v>
      </c>
      <c r="O662" s="3">
        <v>728</v>
      </c>
      <c r="P662" s="10">
        <v>5190.6400000000003</v>
      </c>
      <c r="Q662" s="12">
        <f>IFERROR(salesdata[[#This Row],[S-P4]]/salesdata[[#This Row],[Q-P4]],0)</f>
        <v>7.1300000000000008</v>
      </c>
      <c r="R662" s="3">
        <v>6515</v>
      </c>
      <c r="S662" s="10">
        <v>28381.59</v>
      </c>
      <c r="T662" s="1" t="str">
        <f>"Q"&amp;ROUNDUP(salesdata[[#This Row],[Month No.]]/3,0)</f>
        <v>Q1</v>
      </c>
      <c r="U662" s="1" t="str">
        <f>TEXT(salesdata[[#This Row],[Date]],"dddd")</f>
        <v>Friday</v>
      </c>
      <c r="V662" s="12">
        <f>IFERROR(salesdata[[#This Row],[Total Revenue]]/salesdata[[#This Row],[Total Units Sold]],0)</f>
        <v>4.356345356868764</v>
      </c>
      <c r="W662" s="1" t="str">
        <f>INDEX({"Product1","Product2","Product3","Product4"},MATCH(MAX(salesdata[[#This Row],[S-P1]],salesdata[[#This Row],[S-P2]],salesdata[[#This Row],[S-P3]],salesdata[[#This Row],[S-P4]]),CHOOSE({1,2,3,4},salesdata[[#This Row],[S-P1]],salesdata[[#This Row],[S-P2]],salesdata[[#This Row],[S-P3]],salesdata[[#This Row],[S-P4]]),0))</f>
        <v>Product1</v>
      </c>
      <c r="X662" s="1" t="str">
        <f>IF(salesdata[[#This Row],[Total Revenue]]&gt;=70000,"High",IF(salesdata[[#This Row],[Total Revenue]]&gt;=40000,"Medium","Low"))</f>
        <v>Low</v>
      </c>
      <c r="Y662" s="1" t="str">
        <f>IFERROR(IF(SUMIF(salesdata[Year],salesdata[[#This Row],[Year]],salesdata[Total Revenue])&gt;SUMIF(salesdata[Year],salesdata[[#This Row],[Year]]-1,salesdata[Total Revenue]),"Growth Year","Decline Year"),"")</f>
        <v>Growth Year</v>
      </c>
    </row>
    <row r="663" spans="1:25" x14ac:dyDescent="0.3">
      <c r="A663" s="1">
        <v>662</v>
      </c>
      <c r="B663" s="2">
        <v>40985</v>
      </c>
      <c r="C663" s="1">
        <v>2012</v>
      </c>
      <c r="D663" s="1" t="s">
        <v>28</v>
      </c>
      <c r="E663" s="1">
        <v>3</v>
      </c>
      <c r="F663" s="3">
        <v>3863</v>
      </c>
      <c r="G663" s="10">
        <v>12245.71</v>
      </c>
      <c r="H663" s="12">
        <f>IFERROR(salesdata[[#This Row],[S-P1]]/salesdata[[#This Row],[Q-P1]],0)</f>
        <v>3.17</v>
      </c>
      <c r="I663" s="3">
        <v>1259</v>
      </c>
      <c r="J663" s="10">
        <v>7982.06</v>
      </c>
      <c r="K663" s="12">
        <f>IFERROR(salesdata[[#This Row],[S-P2]]/salesdata[[#This Row],[Q-P2]],0)</f>
        <v>6.3400000000000007</v>
      </c>
      <c r="L663" s="3">
        <v>5300</v>
      </c>
      <c r="M663" s="10">
        <v>28726</v>
      </c>
      <c r="N663" s="12">
        <f>IFERROR(salesdata[[#This Row],[S-P3]]/salesdata[[#This Row],[Q-P3]],0)</f>
        <v>5.42</v>
      </c>
      <c r="O663" s="3">
        <v>960</v>
      </c>
      <c r="P663" s="10">
        <v>6844.8</v>
      </c>
      <c r="Q663" s="12">
        <f>IFERROR(salesdata[[#This Row],[S-P4]]/salesdata[[#This Row],[Q-P4]],0)</f>
        <v>7.13</v>
      </c>
      <c r="R663" s="3">
        <v>11382</v>
      </c>
      <c r="S663" s="10">
        <v>55798.57</v>
      </c>
      <c r="T663" s="1" t="str">
        <f>"Q"&amp;ROUNDUP(salesdata[[#This Row],[Month No.]]/3,0)</f>
        <v>Q1</v>
      </c>
      <c r="U663" s="1" t="str">
        <f>TEXT(salesdata[[#This Row],[Date]],"dddd")</f>
        <v>Saturday</v>
      </c>
      <c r="V663" s="12">
        <f>IFERROR(salesdata[[#This Row],[Total Revenue]]/salesdata[[#This Row],[Total Units Sold]],0)</f>
        <v>4.9023519592338785</v>
      </c>
      <c r="W663" s="1" t="str">
        <f>INDEX({"Product1","Product2","Product3","Product4"},MATCH(MAX(salesdata[[#This Row],[S-P1]],salesdata[[#This Row],[S-P2]],salesdata[[#This Row],[S-P3]],salesdata[[#This Row],[S-P4]]),CHOOSE({1,2,3,4},salesdata[[#This Row],[S-P1]],salesdata[[#This Row],[S-P2]],salesdata[[#This Row],[S-P3]],salesdata[[#This Row],[S-P4]]),0))</f>
        <v>Product3</v>
      </c>
      <c r="X663" s="1" t="str">
        <f>IF(salesdata[[#This Row],[Total Revenue]]&gt;=70000,"High",IF(salesdata[[#This Row],[Total Revenue]]&gt;=40000,"Medium","Low"))</f>
        <v>Medium</v>
      </c>
      <c r="Y663" s="1" t="str">
        <f>IFERROR(IF(SUMIF(salesdata[Year],salesdata[[#This Row],[Year]],salesdata[Total Revenue])&gt;SUMIF(salesdata[Year],salesdata[[#This Row],[Year]]-1,salesdata[Total Revenue]),"Growth Year","Decline Year"),"")</f>
        <v>Growth Year</v>
      </c>
    </row>
    <row r="664" spans="1:25" x14ac:dyDescent="0.3">
      <c r="A664" s="1">
        <v>663</v>
      </c>
      <c r="B664" s="2">
        <v>40986</v>
      </c>
      <c r="C664" s="1">
        <v>2012</v>
      </c>
      <c r="D664" s="1" t="s">
        <v>28</v>
      </c>
      <c r="E664" s="1">
        <v>3</v>
      </c>
      <c r="F664" s="3">
        <v>3565</v>
      </c>
      <c r="G664" s="10">
        <v>11301.05</v>
      </c>
      <c r="H664" s="12">
        <f>IFERROR(salesdata[[#This Row],[S-P1]]/salesdata[[#This Row],[Q-P1]],0)</f>
        <v>3.17</v>
      </c>
      <c r="I664" s="3">
        <v>3746</v>
      </c>
      <c r="J664" s="10">
        <v>23749.64</v>
      </c>
      <c r="K664" s="12">
        <f>IFERROR(salesdata[[#This Row],[S-P2]]/salesdata[[#This Row],[Q-P2]],0)</f>
        <v>6.34</v>
      </c>
      <c r="L664" s="3">
        <v>4954</v>
      </c>
      <c r="M664" s="10">
        <v>26850.68</v>
      </c>
      <c r="N664" s="12">
        <f>IFERROR(salesdata[[#This Row],[S-P3]]/salesdata[[#This Row],[Q-P3]],0)</f>
        <v>5.42</v>
      </c>
      <c r="O664" s="3">
        <v>2000</v>
      </c>
      <c r="P664" s="10">
        <v>14260</v>
      </c>
      <c r="Q664" s="12">
        <f>IFERROR(salesdata[[#This Row],[S-P4]]/salesdata[[#This Row],[Q-P4]],0)</f>
        <v>7.13</v>
      </c>
      <c r="R664" s="3">
        <v>14265</v>
      </c>
      <c r="S664" s="10">
        <v>76161.37</v>
      </c>
      <c r="T664" s="1" t="str">
        <f>"Q"&amp;ROUNDUP(salesdata[[#This Row],[Month No.]]/3,0)</f>
        <v>Q1</v>
      </c>
      <c r="U664" s="1" t="str">
        <f>TEXT(salesdata[[#This Row],[Date]],"dddd")</f>
        <v>Sunday</v>
      </c>
      <c r="V664" s="12">
        <f>IFERROR(salesdata[[#This Row],[Total Revenue]]/salesdata[[#This Row],[Total Units Sold]],0)</f>
        <v>5.3390375043813529</v>
      </c>
      <c r="W664" s="1" t="str">
        <f>INDEX({"Product1","Product2","Product3","Product4"},MATCH(MAX(salesdata[[#This Row],[S-P1]],salesdata[[#This Row],[S-P2]],salesdata[[#This Row],[S-P3]],salesdata[[#This Row],[S-P4]]),CHOOSE({1,2,3,4},salesdata[[#This Row],[S-P1]],salesdata[[#This Row],[S-P2]],salesdata[[#This Row],[S-P3]],salesdata[[#This Row],[S-P4]]),0))</f>
        <v>Product3</v>
      </c>
      <c r="X664" s="1" t="str">
        <f>IF(salesdata[[#This Row],[Total Revenue]]&gt;=70000,"High",IF(salesdata[[#This Row],[Total Revenue]]&gt;=40000,"Medium","Low"))</f>
        <v>High</v>
      </c>
      <c r="Y664" s="1" t="str">
        <f>IFERROR(IF(SUMIF(salesdata[Year],salesdata[[#This Row],[Year]],salesdata[Total Revenue])&gt;SUMIF(salesdata[Year],salesdata[[#This Row],[Year]]-1,salesdata[Total Revenue]),"Growth Year","Decline Year"),"")</f>
        <v>Growth Year</v>
      </c>
    </row>
    <row r="665" spans="1:25" x14ac:dyDescent="0.3">
      <c r="A665" s="1">
        <v>664</v>
      </c>
      <c r="B665" s="2">
        <v>40987</v>
      </c>
      <c r="C665" s="1">
        <v>2012</v>
      </c>
      <c r="D665" s="1" t="s">
        <v>28</v>
      </c>
      <c r="E665" s="1">
        <v>3</v>
      </c>
      <c r="F665" s="3">
        <v>5964</v>
      </c>
      <c r="G665" s="10">
        <v>18905.88</v>
      </c>
      <c r="H665" s="12">
        <f>IFERROR(salesdata[[#This Row],[S-P1]]/salesdata[[#This Row],[Q-P1]],0)</f>
        <v>3.1700000000000004</v>
      </c>
      <c r="I665" s="3">
        <v>305</v>
      </c>
      <c r="J665" s="10">
        <v>1933.7</v>
      </c>
      <c r="K665" s="12">
        <f>IFERROR(salesdata[[#This Row],[S-P2]]/salesdata[[#This Row],[Q-P2]],0)</f>
        <v>6.34</v>
      </c>
      <c r="L665" s="3">
        <v>1441</v>
      </c>
      <c r="M665" s="10">
        <v>7810.22</v>
      </c>
      <c r="N665" s="12">
        <f>IFERROR(salesdata[[#This Row],[S-P3]]/salesdata[[#This Row],[Q-P3]],0)</f>
        <v>5.42</v>
      </c>
      <c r="O665" s="3">
        <v>1729</v>
      </c>
      <c r="P665" s="10">
        <v>12327.77</v>
      </c>
      <c r="Q665" s="12">
        <f>IFERROR(salesdata[[#This Row],[S-P4]]/salesdata[[#This Row],[Q-P4]],0)</f>
        <v>7.13</v>
      </c>
      <c r="R665" s="3">
        <v>9439</v>
      </c>
      <c r="S665" s="10">
        <v>40977.57</v>
      </c>
      <c r="T665" s="1" t="str">
        <f>"Q"&amp;ROUNDUP(salesdata[[#This Row],[Month No.]]/3,0)</f>
        <v>Q1</v>
      </c>
      <c r="U665" s="1" t="str">
        <f>TEXT(salesdata[[#This Row],[Date]],"dddd")</f>
        <v>Monday</v>
      </c>
      <c r="V665" s="12">
        <f>IFERROR(salesdata[[#This Row],[Total Revenue]]/salesdata[[#This Row],[Total Units Sold]],0)</f>
        <v>4.3413041635766501</v>
      </c>
      <c r="W665" s="1" t="str">
        <f>INDEX({"Product1","Product2","Product3","Product4"},MATCH(MAX(salesdata[[#This Row],[S-P1]],salesdata[[#This Row],[S-P2]],salesdata[[#This Row],[S-P3]],salesdata[[#This Row],[S-P4]]),CHOOSE({1,2,3,4},salesdata[[#This Row],[S-P1]],salesdata[[#This Row],[S-P2]],salesdata[[#This Row],[S-P3]],salesdata[[#This Row],[S-P4]]),0))</f>
        <v>Product1</v>
      </c>
      <c r="X665" s="1" t="str">
        <f>IF(salesdata[[#This Row],[Total Revenue]]&gt;=70000,"High",IF(salesdata[[#This Row],[Total Revenue]]&gt;=40000,"Medium","Low"))</f>
        <v>Medium</v>
      </c>
      <c r="Y665" s="1" t="str">
        <f>IFERROR(IF(SUMIF(salesdata[Year],salesdata[[#This Row],[Year]],salesdata[Total Revenue])&gt;SUMIF(salesdata[Year],salesdata[[#This Row],[Year]]-1,salesdata[Total Revenue]),"Growth Year","Decline Year"),"")</f>
        <v>Growth Year</v>
      </c>
    </row>
    <row r="666" spans="1:25" x14ac:dyDescent="0.3">
      <c r="A666" s="1">
        <v>665</v>
      </c>
      <c r="B666" s="2">
        <v>40988</v>
      </c>
      <c r="C666" s="1">
        <v>2012</v>
      </c>
      <c r="D666" s="1" t="s">
        <v>28</v>
      </c>
      <c r="E666" s="1">
        <v>3</v>
      </c>
      <c r="F666" s="3">
        <v>394</v>
      </c>
      <c r="G666" s="10">
        <v>1248.98</v>
      </c>
      <c r="H666" s="12">
        <f>IFERROR(salesdata[[#This Row],[S-P1]]/salesdata[[#This Row],[Q-P1]],0)</f>
        <v>3.17</v>
      </c>
      <c r="I666" s="3">
        <v>2889</v>
      </c>
      <c r="J666" s="10">
        <v>18316.259999999998</v>
      </c>
      <c r="K666" s="12">
        <f>IFERROR(salesdata[[#This Row],[S-P2]]/salesdata[[#This Row],[Q-P2]],0)</f>
        <v>6.34</v>
      </c>
      <c r="L666" s="3">
        <v>784</v>
      </c>
      <c r="M666" s="10">
        <v>4249.28</v>
      </c>
      <c r="N666" s="12">
        <f>IFERROR(salesdata[[#This Row],[S-P3]]/salesdata[[#This Row],[Q-P3]],0)</f>
        <v>5.42</v>
      </c>
      <c r="O666" s="3">
        <v>1639</v>
      </c>
      <c r="P666" s="10">
        <v>11686.07</v>
      </c>
      <c r="Q666" s="12">
        <f>IFERROR(salesdata[[#This Row],[S-P4]]/salesdata[[#This Row],[Q-P4]],0)</f>
        <v>7.13</v>
      </c>
      <c r="R666" s="3">
        <v>5706</v>
      </c>
      <c r="S666" s="10">
        <v>35500.589999999997</v>
      </c>
      <c r="T666" s="1" t="str">
        <f>"Q"&amp;ROUNDUP(salesdata[[#This Row],[Month No.]]/3,0)</f>
        <v>Q1</v>
      </c>
      <c r="U666" s="1" t="str">
        <f>TEXT(salesdata[[#This Row],[Date]],"dddd")</f>
        <v>Tuesday</v>
      </c>
      <c r="V666" s="12">
        <f>IFERROR(salesdata[[#This Row],[Total Revenue]]/salesdata[[#This Row],[Total Units Sold]],0)</f>
        <v>6.2216246056782332</v>
      </c>
      <c r="W666" s="1" t="str">
        <f>INDEX({"Product1","Product2","Product3","Product4"},MATCH(MAX(salesdata[[#This Row],[S-P1]],salesdata[[#This Row],[S-P2]],salesdata[[#This Row],[S-P3]],salesdata[[#This Row],[S-P4]]),CHOOSE({1,2,3,4},salesdata[[#This Row],[S-P1]],salesdata[[#This Row],[S-P2]],salesdata[[#This Row],[S-P3]],salesdata[[#This Row],[S-P4]]),0))</f>
        <v>Product2</v>
      </c>
      <c r="X666" s="1" t="str">
        <f>IF(salesdata[[#This Row],[Total Revenue]]&gt;=70000,"High",IF(salesdata[[#This Row],[Total Revenue]]&gt;=40000,"Medium","Low"))</f>
        <v>Low</v>
      </c>
      <c r="Y666" s="1" t="str">
        <f>IFERROR(IF(SUMIF(salesdata[Year],salesdata[[#This Row],[Year]],salesdata[Total Revenue])&gt;SUMIF(salesdata[Year],salesdata[[#This Row],[Year]]-1,salesdata[Total Revenue]),"Growth Year","Decline Year"),"")</f>
        <v>Growth Year</v>
      </c>
    </row>
    <row r="667" spans="1:25" x14ac:dyDescent="0.3">
      <c r="A667" s="1">
        <v>666</v>
      </c>
      <c r="B667" s="2">
        <v>40989</v>
      </c>
      <c r="C667" s="1">
        <v>2012</v>
      </c>
      <c r="D667" s="1" t="s">
        <v>28</v>
      </c>
      <c r="E667" s="1">
        <v>3</v>
      </c>
      <c r="F667" s="3">
        <v>1321</v>
      </c>
      <c r="G667" s="10">
        <v>4187.57</v>
      </c>
      <c r="H667" s="12">
        <f>IFERROR(salesdata[[#This Row],[S-P1]]/salesdata[[#This Row],[Q-P1]],0)</f>
        <v>3.17</v>
      </c>
      <c r="I667" s="3">
        <v>3008</v>
      </c>
      <c r="J667" s="10">
        <v>19070.72</v>
      </c>
      <c r="K667" s="12">
        <f>IFERROR(salesdata[[#This Row],[S-P2]]/salesdata[[#This Row],[Q-P2]],0)</f>
        <v>6.3400000000000007</v>
      </c>
      <c r="L667" s="3">
        <v>2360</v>
      </c>
      <c r="M667" s="10">
        <v>12791.2</v>
      </c>
      <c r="N667" s="12">
        <f>IFERROR(salesdata[[#This Row],[S-P3]]/salesdata[[#This Row],[Q-P3]],0)</f>
        <v>5.42</v>
      </c>
      <c r="O667" s="3">
        <v>1418</v>
      </c>
      <c r="P667" s="10">
        <v>10110.34</v>
      </c>
      <c r="Q667" s="12">
        <f>IFERROR(salesdata[[#This Row],[S-P4]]/salesdata[[#This Row],[Q-P4]],0)</f>
        <v>7.13</v>
      </c>
      <c r="R667" s="3">
        <v>8107</v>
      </c>
      <c r="S667" s="10">
        <v>46159.83</v>
      </c>
      <c r="T667" s="1" t="str">
        <f>"Q"&amp;ROUNDUP(salesdata[[#This Row],[Month No.]]/3,0)</f>
        <v>Q1</v>
      </c>
      <c r="U667" s="1" t="str">
        <f>TEXT(salesdata[[#This Row],[Date]],"dddd")</f>
        <v>Wednesday</v>
      </c>
      <c r="V667" s="12">
        <f>IFERROR(salesdata[[#This Row],[Total Revenue]]/salesdata[[#This Row],[Total Units Sold]],0)</f>
        <v>5.6938238559269765</v>
      </c>
      <c r="W667" s="1" t="str">
        <f>INDEX({"Product1","Product2","Product3","Product4"},MATCH(MAX(salesdata[[#This Row],[S-P1]],salesdata[[#This Row],[S-P2]],salesdata[[#This Row],[S-P3]],salesdata[[#This Row],[S-P4]]),CHOOSE({1,2,3,4},salesdata[[#This Row],[S-P1]],salesdata[[#This Row],[S-P2]],salesdata[[#This Row],[S-P3]],salesdata[[#This Row],[S-P4]]),0))</f>
        <v>Product2</v>
      </c>
      <c r="X667" s="1" t="str">
        <f>IF(salesdata[[#This Row],[Total Revenue]]&gt;=70000,"High",IF(salesdata[[#This Row],[Total Revenue]]&gt;=40000,"Medium","Low"))</f>
        <v>Medium</v>
      </c>
      <c r="Y667" s="1" t="str">
        <f>IFERROR(IF(SUMIF(salesdata[Year],salesdata[[#This Row],[Year]],salesdata[Total Revenue])&gt;SUMIF(salesdata[Year],salesdata[[#This Row],[Year]]-1,salesdata[Total Revenue]),"Growth Year","Decline Year"),"")</f>
        <v>Growth Year</v>
      </c>
    </row>
    <row r="668" spans="1:25" x14ac:dyDescent="0.3">
      <c r="A668" s="1">
        <v>667</v>
      </c>
      <c r="B668" s="2">
        <v>40990</v>
      </c>
      <c r="C668" s="1">
        <v>2012</v>
      </c>
      <c r="D668" s="1" t="s">
        <v>28</v>
      </c>
      <c r="E668" s="1">
        <v>3</v>
      </c>
      <c r="F668" s="3">
        <v>4471</v>
      </c>
      <c r="G668" s="10">
        <v>14173.07</v>
      </c>
      <c r="H668" s="12">
        <f>IFERROR(salesdata[[#This Row],[S-P1]]/salesdata[[#This Row],[Q-P1]],0)</f>
        <v>3.17</v>
      </c>
      <c r="I668" s="3">
        <v>612</v>
      </c>
      <c r="J668" s="10">
        <v>3880.08</v>
      </c>
      <c r="K668" s="12">
        <f>IFERROR(salesdata[[#This Row],[S-P2]]/salesdata[[#This Row],[Q-P2]],0)</f>
        <v>6.34</v>
      </c>
      <c r="L668" s="3">
        <v>5155</v>
      </c>
      <c r="M668" s="10">
        <v>27940.1</v>
      </c>
      <c r="N668" s="12">
        <f>IFERROR(salesdata[[#This Row],[S-P3]]/salesdata[[#This Row],[Q-P3]],0)</f>
        <v>5.42</v>
      </c>
      <c r="O668" s="3">
        <v>1260</v>
      </c>
      <c r="P668" s="10">
        <v>8983.7999999999993</v>
      </c>
      <c r="Q668" s="12">
        <f>IFERROR(salesdata[[#This Row],[S-P4]]/salesdata[[#This Row],[Q-P4]],0)</f>
        <v>7.129999999999999</v>
      </c>
      <c r="R668" s="3">
        <v>11498</v>
      </c>
      <c r="S668" s="10">
        <v>54977.05</v>
      </c>
      <c r="T668" s="1" t="str">
        <f>"Q"&amp;ROUNDUP(salesdata[[#This Row],[Month No.]]/3,0)</f>
        <v>Q1</v>
      </c>
      <c r="U668" s="1" t="str">
        <f>TEXT(salesdata[[#This Row],[Date]],"dddd")</f>
        <v>Thursday</v>
      </c>
      <c r="V668" s="12">
        <f>IFERROR(salesdata[[#This Row],[Total Revenue]]/salesdata[[#This Row],[Total Units Sold]],0)</f>
        <v>4.7814445990607064</v>
      </c>
      <c r="W668" s="1" t="str">
        <f>INDEX({"Product1","Product2","Product3","Product4"},MATCH(MAX(salesdata[[#This Row],[S-P1]],salesdata[[#This Row],[S-P2]],salesdata[[#This Row],[S-P3]],salesdata[[#This Row],[S-P4]]),CHOOSE({1,2,3,4},salesdata[[#This Row],[S-P1]],salesdata[[#This Row],[S-P2]],salesdata[[#This Row],[S-P3]],salesdata[[#This Row],[S-P4]]),0))</f>
        <v>Product3</v>
      </c>
      <c r="X668" s="1" t="str">
        <f>IF(salesdata[[#This Row],[Total Revenue]]&gt;=70000,"High",IF(salesdata[[#This Row],[Total Revenue]]&gt;=40000,"Medium","Low"))</f>
        <v>Medium</v>
      </c>
      <c r="Y668" s="1" t="str">
        <f>IFERROR(IF(SUMIF(salesdata[Year],salesdata[[#This Row],[Year]],salesdata[Total Revenue])&gt;SUMIF(salesdata[Year],salesdata[[#This Row],[Year]]-1,salesdata[Total Revenue]),"Growth Year","Decline Year"),"")</f>
        <v>Growth Year</v>
      </c>
    </row>
    <row r="669" spans="1:25" x14ac:dyDescent="0.3">
      <c r="A669" s="1">
        <v>668</v>
      </c>
      <c r="B669" s="2">
        <v>40991</v>
      </c>
      <c r="C669" s="1">
        <v>2012</v>
      </c>
      <c r="D669" s="1" t="s">
        <v>28</v>
      </c>
      <c r="E669" s="1">
        <v>3</v>
      </c>
      <c r="F669" s="3">
        <v>5930</v>
      </c>
      <c r="G669" s="10">
        <v>18798.099999999999</v>
      </c>
      <c r="H669" s="12">
        <f>IFERROR(salesdata[[#This Row],[S-P1]]/salesdata[[#This Row],[Q-P1]],0)</f>
        <v>3.17</v>
      </c>
      <c r="I669" s="3">
        <v>3602</v>
      </c>
      <c r="J669" s="10">
        <v>22836.68</v>
      </c>
      <c r="K669" s="12">
        <f>IFERROR(salesdata[[#This Row],[S-P2]]/salesdata[[#This Row],[Q-P2]],0)</f>
        <v>6.34</v>
      </c>
      <c r="L669" s="3">
        <v>3659</v>
      </c>
      <c r="M669" s="10">
        <v>19831.78</v>
      </c>
      <c r="N669" s="12">
        <f>IFERROR(salesdata[[#This Row],[S-P3]]/salesdata[[#This Row],[Q-P3]],0)</f>
        <v>5.42</v>
      </c>
      <c r="O669" s="3">
        <v>1548</v>
      </c>
      <c r="P669" s="10">
        <v>11037.24</v>
      </c>
      <c r="Q669" s="12">
        <f>IFERROR(salesdata[[#This Row],[S-P4]]/salesdata[[#This Row],[Q-P4]],0)</f>
        <v>7.13</v>
      </c>
      <c r="R669" s="3">
        <v>14739</v>
      </c>
      <c r="S669" s="10">
        <v>72503.8</v>
      </c>
      <c r="T669" s="1" t="str">
        <f>"Q"&amp;ROUNDUP(salesdata[[#This Row],[Month No.]]/3,0)</f>
        <v>Q1</v>
      </c>
      <c r="U669" s="1" t="str">
        <f>TEXT(salesdata[[#This Row],[Date]],"dddd")</f>
        <v>Friday</v>
      </c>
      <c r="V669" s="12">
        <f>IFERROR(salesdata[[#This Row],[Total Revenue]]/salesdata[[#This Row],[Total Units Sold]],0)</f>
        <v>4.9191804057263049</v>
      </c>
      <c r="W669" s="1" t="str">
        <f>INDEX({"Product1","Product2","Product3","Product4"},MATCH(MAX(salesdata[[#This Row],[S-P1]],salesdata[[#This Row],[S-P2]],salesdata[[#This Row],[S-P3]],salesdata[[#This Row],[S-P4]]),CHOOSE({1,2,3,4},salesdata[[#This Row],[S-P1]],salesdata[[#This Row],[S-P2]],salesdata[[#This Row],[S-P3]],salesdata[[#This Row],[S-P4]]),0))</f>
        <v>Product2</v>
      </c>
      <c r="X669" s="1" t="str">
        <f>IF(salesdata[[#This Row],[Total Revenue]]&gt;=70000,"High",IF(salesdata[[#This Row],[Total Revenue]]&gt;=40000,"Medium","Low"))</f>
        <v>High</v>
      </c>
      <c r="Y669" s="1" t="str">
        <f>IFERROR(IF(SUMIF(salesdata[Year],salesdata[[#This Row],[Year]],salesdata[Total Revenue])&gt;SUMIF(salesdata[Year],salesdata[[#This Row],[Year]]-1,salesdata[Total Revenue]),"Growth Year","Decline Year"),"")</f>
        <v>Growth Year</v>
      </c>
    </row>
    <row r="670" spans="1:25" x14ac:dyDescent="0.3">
      <c r="A670" s="1">
        <v>669</v>
      </c>
      <c r="B670" s="2">
        <v>40992</v>
      </c>
      <c r="C670" s="1">
        <v>2012</v>
      </c>
      <c r="D670" s="1" t="s">
        <v>28</v>
      </c>
      <c r="E670" s="1">
        <v>3</v>
      </c>
      <c r="F670" s="3">
        <v>1830</v>
      </c>
      <c r="G670" s="10">
        <v>5801.1</v>
      </c>
      <c r="H670" s="12">
        <f>IFERROR(salesdata[[#This Row],[S-P1]]/salesdata[[#This Row],[Q-P1]],0)</f>
        <v>3.1700000000000004</v>
      </c>
      <c r="I670" s="3">
        <v>3371</v>
      </c>
      <c r="J670" s="10">
        <v>21372.14</v>
      </c>
      <c r="K670" s="12">
        <f>IFERROR(salesdata[[#This Row],[S-P2]]/salesdata[[#This Row],[Q-P2]],0)</f>
        <v>6.34</v>
      </c>
      <c r="L670" s="3">
        <v>652</v>
      </c>
      <c r="M670" s="10">
        <v>3533.84</v>
      </c>
      <c r="N670" s="12">
        <f>IFERROR(salesdata[[#This Row],[S-P3]]/salesdata[[#This Row],[Q-P3]],0)</f>
        <v>5.42</v>
      </c>
      <c r="O670" s="3">
        <v>1265</v>
      </c>
      <c r="P670" s="10">
        <v>9019.4500000000007</v>
      </c>
      <c r="Q670" s="12">
        <f>IFERROR(salesdata[[#This Row],[S-P4]]/salesdata[[#This Row],[Q-P4]],0)</f>
        <v>7.1300000000000008</v>
      </c>
      <c r="R670" s="3">
        <v>7118</v>
      </c>
      <c r="S670" s="10">
        <v>39726.53</v>
      </c>
      <c r="T670" s="1" t="str">
        <f>"Q"&amp;ROUNDUP(salesdata[[#This Row],[Month No.]]/3,0)</f>
        <v>Q1</v>
      </c>
      <c r="U670" s="1" t="str">
        <f>TEXT(salesdata[[#This Row],[Date]],"dddd")</f>
        <v>Saturday</v>
      </c>
      <c r="V670" s="12">
        <f>IFERROR(salesdata[[#This Row],[Total Revenue]]/salesdata[[#This Row],[Total Units Sold]],0)</f>
        <v>5.5811365552121384</v>
      </c>
      <c r="W670" s="1" t="str">
        <f>INDEX({"Product1","Product2","Product3","Product4"},MATCH(MAX(salesdata[[#This Row],[S-P1]],salesdata[[#This Row],[S-P2]],salesdata[[#This Row],[S-P3]],salesdata[[#This Row],[S-P4]]),CHOOSE({1,2,3,4},salesdata[[#This Row],[S-P1]],salesdata[[#This Row],[S-P2]],salesdata[[#This Row],[S-P3]],salesdata[[#This Row],[S-P4]]),0))</f>
        <v>Product2</v>
      </c>
      <c r="X670" s="1" t="str">
        <f>IF(salesdata[[#This Row],[Total Revenue]]&gt;=70000,"High",IF(salesdata[[#This Row],[Total Revenue]]&gt;=40000,"Medium","Low"))</f>
        <v>Low</v>
      </c>
      <c r="Y670" s="1" t="str">
        <f>IFERROR(IF(SUMIF(salesdata[Year],salesdata[[#This Row],[Year]],salesdata[Total Revenue])&gt;SUMIF(salesdata[Year],salesdata[[#This Row],[Year]]-1,salesdata[Total Revenue]),"Growth Year","Decline Year"),"")</f>
        <v>Growth Year</v>
      </c>
    </row>
    <row r="671" spans="1:25" x14ac:dyDescent="0.3">
      <c r="A671" s="1">
        <v>670</v>
      </c>
      <c r="B671" s="2">
        <v>40993</v>
      </c>
      <c r="C671" s="1">
        <v>2012</v>
      </c>
      <c r="D671" s="1" t="s">
        <v>28</v>
      </c>
      <c r="E671" s="1">
        <v>3</v>
      </c>
      <c r="F671" s="3">
        <v>6674</v>
      </c>
      <c r="G671" s="10">
        <v>21156.58</v>
      </c>
      <c r="H671" s="12">
        <f>IFERROR(salesdata[[#This Row],[S-P1]]/salesdata[[#This Row],[Q-P1]],0)</f>
        <v>3.1700000000000004</v>
      </c>
      <c r="I671" s="3">
        <v>2420</v>
      </c>
      <c r="J671" s="10">
        <v>15342.8</v>
      </c>
      <c r="K671" s="12">
        <f>IFERROR(salesdata[[#This Row],[S-P2]]/salesdata[[#This Row],[Q-P2]],0)</f>
        <v>6.34</v>
      </c>
      <c r="L671" s="3">
        <v>872</v>
      </c>
      <c r="M671" s="10">
        <v>4726.24</v>
      </c>
      <c r="N671" s="12">
        <f>IFERROR(salesdata[[#This Row],[S-P3]]/salesdata[[#This Row],[Q-P3]],0)</f>
        <v>5.42</v>
      </c>
      <c r="O671" s="3">
        <v>766</v>
      </c>
      <c r="P671" s="10">
        <v>5461.58</v>
      </c>
      <c r="Q671" s="12">
        <f>IFERROR(salesdata[[#This Row],[S-P4]]/salesdata[[#This Row],[Q-P4]],0)</f>
        <v>7.13</v>
      </c>
      <c r="R671" s="3">
        <v>10732</v>
      </c>
      <c r="S671" s="10">
        <v>46687.199999999997</v>
      </c>
      <c r="T671" s="1" t="str">
        <f>"Q"&amp;ROUNDUP(salesdata[[#This Row],[Month No.]]/3,0)</f>
        <v>Q1</v>
      </c>
      <c r="U671" s="1" t="str">
        <f>TEXT(salesdata[[#This Row],[Date]],"dddd")</f>
        <v>Sunday</v>
      </c>
      <c r="V671" s="12">
        <f>IFERROR(salesdata[[#This Row],[Total Revenue]]/salesdata[[#This Row],[Total Units Sold]],0)</f>
        <v>4.3502795378307866</v>
      </c>
      <c r="W671" s="1" t="str">
        <f>INDEX({"Product1","Product2","Product3","Product4"},MATCH(MAX(salesdata[[#This Row],[S-P1]],salesdata[[#This Row],[S-P2]],salesdata[[#This Row],[S-P3]],salesdata[[#This Row],[S-P4]]),CHOOSE({1,2,3,4},salesdata[[#This Row],[S-P1]],salesdata[[#This Row],[S-P2]],salesdata[[#This Row],[S-P3]],salesdata[[#This Row],[S-P4]]),0))</f>
        <v>Product1</v>
      </c>
      <c r="X671" s="1" t="str">
        <f>IF(salesdata[[#This Row],[Total Revenue]]&gt;=70000,"High",IF(salesdata[[#This Row],[Total Revenue]]&gt;=40000,"Medium","Low"))</f>
        <v>Medium</v>
      </c>
      <c r="Y671" s="1" t="str">
        <f>IFERROR(IF(SUMIF(salesdata[Year],salesdata[[#This Row],[Year]],salesdata[Total Revenue])&gt;SUMIF(salesdata[Year],salesdata[[#This Row],[Year]]-1,salesdata[Total Revenue]),"Growth Year","Decline Year"),"")</f>
        <v>Growth Year</v>
      </c>
    </row>
    <row r="672" spans="1:25" x14ac:dyDescent="0.3">
      <c r="A672" s="1">
        <v>671</v>
      </c>
      <c r="B672" s="2">
        <v>40994</v>
      </c>
      <c r="C672" s="1">
        <v>2012</v>
      </c>
      <c r="D672" s="1" t="s">
        <v>28</v>
      </c>
      <c r="E672" s="1">
        <v>3</v>
      </c>
      <c r="F672" s="3">
        <v>4214</v>
      </c>
      <c r="G672" s="10">
        <v>13358.38</v>
      </c>
      <c r="H672" s="12">
        <f>IFERROR(salesdata[[#This Row],[S-P1]]/salesdata[[#This Row],[Q-P1]],0)</f>
        <v>3.17</v>
      </c>
      <c r="I672" s="3">
        <v>3501</v>
      </c>
      <c r="J672" s="10">
        <v>22196.34</v>
      </c>
      <c r="K672" s="12">
        <f>IFERROR(salesdata[[#This Row],[S-P2]]/salesdata[[#This Row],[Q-P2]],0)</f>
        <v>6.34</v>
      </c>
      <c r="L672" s="3">
        <v>3964</v>
      </c>
      <c r="M672" s="10">
        <v>21484.880000000001</v>
      </c>
      <c r="N672" s="12">
        <f>IFERROR(salesdata[[#This Row],[S-P3]]/salesdata[[#This Row],[Q-P3]],0)</f>
        <v>5.42</v>
      </c>
      <c r="O672" s="3">
        <v>1145</v>
      </c>
      <c r="P672" s="10">
        <v>8163.85</v>
      </c>
      <c r="Q672" s="12">
        <f>IFERROR(salesdata[[#This Row],[S-P4]]/salesdata[[#This Row],[Q-P4]],0)</f>
        <v>7.13</v>
      </c>
      <c r="R672" s="3">
        <v>12824</v>
      </c>
      <c r="S672" s="10">
        <v>65203.45</v>
      </c>
      <c r="T672" s="1" t="str">
        <f>"Q"&amp;ROUNDUP(salesdata[[#This Row],[Month No.]]/3,0)</f>
        <v>Q1</v>
      </c>
      <c r="U672" s="1" t="str">
        <f>TEXT(salesdata[[#This Row],[Date]],"dddd")</f>
        <v>Monday</v>
      </c>
      <c r="V672" s="12">
        <f>IFERROR(salesdata[[#This Row],[Total Revenue]]/salesdata[[#This Row],[Total Units Sold]],0)</f>
        <v>5.0844861197754208</v>
      </c>
      <c r="W672" s="1" t="str">
        <f>INDEX({"Product1","Product2","Product3","Product4"},MATCH(MAX(salesdata[[#This Row],[S-P1]],salesdata[[#This Row],[S-P2]],salesdata[[#This Row],[S-P3]],salesdata[[#This Row],[S-P4]]),CHOOSE({1,2,3,4},salesdata[[#This Row],[S-P1]],salesdata[[#This Row],[S-P2]],salesdata[[#This Row],[S-P3]],salesdata[[#This Row],[S-P4]]),0))</f>
        <v>Product2</v>
      </c>
      <c r="X672" s="1" t="str">
        <f>IF(salesdata[[#This Row],[Total Revenue]]&gt;=70000,"High",IF(salesdata[[#This Row],[Total Revenue]]&gt;=40000,"Medium","Low"))</f>
        <v>Medium</v>
      </c>
      <c r="Y672" s="1" t="str">
        <f>IFERROR(IF(SUMIF(salesdata[Year],salesdata[[#This Row],[Year]],salesdata[Total Revenue])&gt;SUMIF(salesdata[Year],salesdata[[#This Row],[Year]]-1,salesdata[Total Revenue]),"Growth Year","Decline Year"),"")</f>
        <v>Growth Year</v>
      </c>
    </row>
    <row r="673" spans="1:25" x14ac:dyDescent="0.3">
      <c r="A673" s="1">
        <v>672</v>
      </c>
      <c r="B673" s="2">
        <v>40995</v>
      </c>
      <c r="C673" s="1">
        <v>2012</v>
      </c>
      <c r="D673" s="1" t="s">
        <v>28</v>
      </c>
      <c r="E673" s="1">
        <v>3</v>
      </c>
      <c r="F673" s="3">
        <v>431</v>
      </c>
      <c r="G673" s="10">
        <v>1366.27</v>
      </c>
      <c r="H673" s="12">
        <f>IFERROR(salesdata[[#This Row],[S-P1]]/salesdata[[#This Row],[Q-P1]],0)</f>
        <v>3.17</v>
      </c>
      <c r="I673" s="3">
        <v>1943</v>
      </c>
      <c r="J673" s="10">
        <v>12318.62</v>
      </c>
      <c r="K673" s="12">
        <f>IFERROR(salesdata[[#This Row],[S-P2]]/salesdata[[#This Row],[Q-P2]],0)</f>
        <v>6.3400000000000007</v>
      </c>
      <c r="L673" s="3">
        <v>5869</v>
      </c>
      <c r="M673" s="10">
        <v>31809.98</v>
      </c>
      <c r="N673" s="12">
        <f>IFERROR(salesdata[[#This Row],[S-P3]]/salesdata[[#This Row],[Q-P3]],0)</f>
        <v>5.42</v>
      </c>
      <c r="O673" s="3">
        <v>1915</v>
      </c>
      <c r="P673" s="10">
        <v>13653.95</v>
      </c>
      <c r="Q673" s="12">
        <f>IFERROR(salesdata[[#This Row],[S-P4]]/salesdata[[#This Row],[Q-P4]],0)</f>
        <v>7.1300000000000008</v>
      </c>
      <c r="R673" s="3">
        <v>10158</v>
      </c>
      <c r="S673" s="10">
        <v>59148.82</v>
      </c>
      <c r="T673" s="1" t="str">
        <f>"Q"&amp;ROUNDUP(salesdata[[#This Row],[Month No.]]/3,0)</f>
        <v>Q1</v>
      </c>
      <c r="U673" s="1" t="str">
        <f>TEXT(salesdata[[#This Row],[Date]],"dddd")</f>
        <v>Tuesday</v>
      </c>
      <c r="V673" s="12">
        <f>IFERROR(salesdata[[#This Row],[Total Revenue]]/salesdata[[#This Row],[Total Units Sold]],0)</f>
        <v>5.8228804882850955</v>
      </c>
      <c r="W673" s="1" t="str">
        <f>INDEX({"Product1","Product2","Product3","Product4"},MATCH(MAX(salesdata[[#This Row],[S-P1]],salesdata[[#This Row],[S-P2]],salesdata[[#This Row],[S-P3]],salesdata[[#This Row],[S-P4]]),CHOOSE({1,2,3,4},salesdata[[#This Row],[S-P1]],salesdata[[#This Row],[S-P2]],salesdata[[#This Row],[S-P3]],salesdata[[#This Row],[S-P4]]),0))</f>
        <v>Product3</v>
      </c>
      <c r="X673" s="1" t="str">
        <f>IF(salesdata[[#This Row],[Total Revenue]]&gt;=70000,"High",IF(salesdata[[#This Row],[Total Revenue]]&gt;=40000,"Medium","Low"))</f>
        <v>Medium</v>
      </c>
      <c r="Y673" s="1" t="str">
        <f>IFERROR(IF(SUMIF(salesdata[Year],salesdata[[#This Row],[Year]],salesdata[Total Revenue])&gt;SUMIF(salesdata[Year],salesdata[[#This Row],[Year]]-1,salesdata[Total Revenue]),"Growth Year","Decline Year"),"")</f>
        <v>Growth Year</v>
      </c>
    </row>
    <row r="674" spans="1:25" x14ac:dyDescent="0.3">
      <c r="A674" s="1">
        <v>673</v>
      </c>
      <c r="B674" s="2">
        <v>40996</v>
      </c>
      <c r="C674" s="1">
        <v>2012</v>
      </c>
      <c r="D674" s="1" t="s">
        <v>28</v>
      </c>
      <c r="E674" s="1">
        <v>3</v>
      </c>
      <c r="F674" s="3">
        <v>2337</v>
      </c>
      <c r="G674" s="10">
        <v>7408.29</v>
      </c>
      <c r="H674" s="12">
        <f>IFERROR(salesdata[[#This Row],[S-P1]]/salesdata[[#This Row],[Q-P1]],0)</f>
        <v>3.17</v>
      </c>
      <c r="I674" s="3">
        <v>982</v>
      </c>
      <c r="J674" s="10">
        <v>6225.88</v>
      </c>
      <c r="K674" s="12">
        <f>IFERROR(salesdata[[#This Row],[S-P2]]/salesdata[[#This Row],[Q-P2]],0)</f>
        <v>6.34</v>
      </c>
      <c r="L674" s="3">
        <v>1970</v>
      </c>
      <c r="M674" s="10">
        <v>10677.4</v>
      </c>
      <c r="N674" s="12">
        <f>IFERROR(salesdata[[#This Row],[S-P3]]/salesdata[[#This Row],[Q-P3]],0)</f>
        <v>5.42</v>
      </c>
      <c r="O674" s="3">
        <v>964</v>
      </c>
      <c r="P674" s="10">
        <v>6873.32</v>
      </c>
      <c r="Q674" s="12">
        <f>IFERROR(salesdata[[#This Row],[S-P4]]/salesdata[[#This Row],[Q-P4]],0)</f>
        <v>7.13</v>
      </c>
      <c r="R674" s="3">
        <v>6253</v>
      </c>
      <c r="S674" s="10">
        <v>31184.89</v>
      </c>
      <c r="T674" s="1" t="str">
        <f>"Q"&amp;ROUNDUP(salesdata[[#This Row],[Month No.]]/3,0)</f>
        <v>Q1</v>
      </c>
      <c r="U674" s="1" t="str">
        <f>TEXT(salesdata[[#This Row],[Date]],"dddd")</f>
        <v>Wednesday</v>
      </c>
      <c r="V674" s="12">
        <f>IFERROR(salesdata[[#This Row],[Total Revenue]]/salesdata[[#This Row],[Total Units Sold]],0)</f>
        <v>4.987188549496242</v>
      </c>
      <c r="W674" s="1" t="str">
        <f>INDEX({"Product1","Product2","Product3","Product4"},MATCH(MAX(salesdata[[#This Row],[S-P1]],salesdata[[#This Row],[S-P2]],salesdata[[#This Row],[S-P3]],salesdata[[#This Row],[S-P4]]),CHOOSE({1,2,3,4},salesdata[[#This Row],[S-P1]],salesdata[[#This Row],[S-P2]],salesdata[[#This Row],[S-P3]],salesdata[[#This Row],[S-P4]]),0))</f>
        <v>Product3</v>
      </c>
      <c r="X674" s="1" t="str">
        <f>IF(salesdata[[#This Row],[Total Revenue]]&gt;=70000,"High",IF(salesdata[[#This Row],[Total Revenue]]&gt;=40000,"Medium","Low"))</f>
        <v>Low</v>
      </c>
      <c r="Y674" s="1" t="str">
        <f>IFERROR(IF(SUMIF(salesdata[Year],salesdata[[#This Row],[Year]],salesdata[Total Revenue])&gt;SUMIF(salesdata[Year],salesdata[[#This Row],[Year]]-1,salesdata[Total Revenue]),"Growth Year","Decline Year"),"")</f>
        <v>Growth Year</v>
      </c>
    </row>
    <row r="675" spans="1:25" x14ac:dyDescent="0.3">
      <c r="A675" s="1">
        <v>674</v>
      </c>
      <c r="B675" s="2">
        <v>40997</v>
      </c>
      <c r="C675" s="1">
        <v>2012</v>
      </c>
      <c r="D675" s="1" t="s">
        <v>28</v>
      </c>
      <c r="E675" s="1">
        <v>3</v>
      </c>
      <c r="F675" s="3">
        <v>4712</v>
      </c>
      <c r="G675" s="10">
        <v>14937.04</v>
      </c>
      <c r="H675" s="12">
        <f>IFERROR(salesdata[[#This Row],[S-P1]]/salesdata[[#This Row],[Q-P1]],0)</f>
        <v>3.1700000000000004</v>
      </c>
      <c r="I675" s="3">
        <v>3810</v>
      </c>
      <c r="J675" s="10">
        <v>24155.4</v>
      </c>
      <c r="K675" s="12">
        <f>IFERROR(salesdata[[#This Row],[S-P2]]/salesdata[[#This Row],[Q-P2]],0)</f>
        <v>6.3400000000000007</v>
      </c>
      <c r="L675" s="3">
        <v>4462</v>
      </c>
      <c r="M675" s="10">
        <v>24184.04</v>
      </c>
      <c r="N675" s="12">
        <f>IFERROR(salesdata[[#This Row],[S-P3]]/salesdata[[#This Row],[Q-P3]],0)</f>
        <v>5.42</v>
      </c>
      <c r="O675" s="3">
        <v>877</v>
      </c>
      <c r="P675" s="10">
        <v>6253.01</v>
      </c>
      <c r="Q675" s="12">
        <f>IFERROR(salesdata[[#This Row],[S-P4]]/salesdata[[#This Row],[Q-P4]],0)</f>
        <v>7.13</v>
      </c>
      <c r="R675" s="3">
        <v>13861</v>
      </c>
      <c r="S675" s="10">
        <v>69529.490000000005</v>
      </c>
      <c r="T675" s="1" t="str">
        <f>"Q"&amp;ROUNDUP(salesdata[[#This Row],[Month No.]]/3,0)</f>
        <v>Q1</v>
      </c>
      <c r="U675" s="1" t="str">
        <f>TEXT(salesdata[[#This Row],[Date]],"dddd")</f>
        <v>Thursday</v>
      </c>
      <c r="V675" s="12">
        <f>IFERROR(salesdata[[#This Row],[Total Revenue]]/salesdata[[#This Row],[Total Units Sold]],0)</f>
        <v>5.0161958011687471</v>
      </c>
      <c r="W675" s="1" t="str">
        <f>INDEX({"Product1","Product2","Product3","Product4"},MATCH(MAX(salesdata[[#This Row],[S-P1]],salesdata[[#This Row],[S-P2]],salesdata[[#This Row],[S-P3]],salesdata[[#This Row],[S-P4]]),CHOOSE({1,2,3,4},salesdata[[#This Row],[S-P1]],salesdata[[#This Row],[S-P2]],salesdata[[#This Row],[S-P3]],salesdata[[#This Row],[S-P4]]),0))</f>
        <v>Product3</v>
      </c>
      <c r="X675" s="1" t="str">
        <f>IF(salesdata[[#This Row],[Total Revenue]]&gt;=70000,"High",IF(salesdata[[#This Row],[Total Revenue]]&gt;=40000,"Medium","Low"))</f>
        <v>Medium</v>
      </c>
      <c r="Y675" s="1" t="str">
        <f>IFERROR(IF(SUMIF(salesdata[Year],salesdata[[#This Row],[Year]],salesdata[Total Revenue])&gt;SUMIF(salesdata[Year],salesdata[[#This Row],[Year]]-1,salesdata[Total Revenue]),"Growth Year","Decline Year"),"")</f>
        <v>Growth Year</v>
      </c>
    </row>
    <row r="676" spans="1:25" x14ac:dyDescent="0.3">
      <c r="A676" s="1">
        <v>675</v>
      </c>
      <c r="B676" s="2">
        <v>40998</v>
      </c>
      <c r="C676" s="1">
        <v>2012</v>
      </c>
      <c r="D676" s="1" t="s">
        <v>28</v>
      </c>
      <c r="E676" s="1">
        <v>3</v>
      </c>
      <c r="F676" s="3">
        <v>2055</v>
      </c>
      <c r="G676" s="10">
        <v>6514.35</v>
      </c>
      <c r="H676" s="12">
        <f>IFERROR(salesdata[[#This Row],[S-P1]]/salesdata[[#This Row],[Q-P1]],0)</f>
        <v>3.1700000000000004</v>
      </c>
      <c r="I676" s="3">
        <v>3870</v>
      </c>
      <c r="J676" s="10">
        <v>24535.8</v>
      </c>
      <c r="K676" s="12">
        <f>IFERROR(salesdata[[#This Row],[S-P2]]/salesdata[[#This Row],[Q-P2]],0)</f>
        <v>6.34</v>
      </c>
      <c r="L676" s="3">
        <v>5968</v>
      </c>
      <c r="M676" s="10">
        <v>32346.560000000001</v>
      </c>
      <c r="N676" s="12">
        <f>IFERROR(salesdata[[#This Row],[S-P3]]/salesdata[[#This Row],[Q-P3]],0)</f>
        <v>5.42</v>
      </c>
      <c r="O676" s="3">
        <v>251</v>
      </c>
      <c r="P676" s="10">
        <v>1789.63</v>
      </c>
      <c r="Q676" s="12">
        <f>IFERROR(salesdata[[#This Row],[S-P4]]/salesdata[[#This Row],[Q-P4]],0)</f>
        <v>7.1300000000000008</v>
      </c>
      <c r="R676" s="3">
        <v>12144</v>
      </c>
      <c r="S676" s="10">
        <v>65186.34</v>
      </c>
      <c r="T676" s="1" t="str">
        <f>"Q"&amp;ROUNDUP(salesdata[[#This Row],[Month No.]]/3,0)</f>
        <v>Q1</v>
      </c>
      <c r="U676" s="1" t="str">
        <f>TEXT(salesdata[[#This Row],[Date]],"dddd")</f>
        <v>Friday</v>
      </c>
      <c r="V676" s="12">
        <f>IFERROR(salesdata[[#This Row],[Total Revenue]]/salesdata[[#This Row],[Total Units Sold]],0)</f>
        <v>5.3677816205533597</v>
      </c>
      <c r="W676" s="1" t="str">
        <f>INDEX({"Product1","Product2","Product3","Product4"},MATCH(MAX(salesdata[[#This Row],[S-P1]],salesdata[[#This Row],[S-P2]],salesdata[[#This Row],[S-P3]],salesdata[[#This Row],[S-P4]]),CHOOSE({1,2,3,4},salesdata[[#This Row],[S-P1]],salesdata[[#This Row],[S-P2]],salesdata[[#This Row],[S-P3]],salesdata[[#This Row],[S-P4]]),0))</f>
        <v>Product3</v>
      </c>
      <c r="X676" s="1" t="str">
        <f>IF(salesdata[[#This Row],[Total Revenue]]&gt;=70000,"High",IF(salesdata[[#This Row],[Total Revenue]]&gt;=40000,"Medium","Low"))</f>
        <v>Medium</v>
      </c>
      <c r="Y676" s="1" t="str">
        <f>IFERROR(IF(SUMIF(salesdata[Year],salesdata[[#This Row],[Year]],salesdata[Total Revenue])&gt;SUMIF(salesdata[Year],salesdata[[#This Row],[Year]]-1,salesdata[Total Revenue]),"Growth Year","Decline Year"),"")</f>
        <v>Growth Year</v>
      </c>
    </row>
    <row r="677" spans="1:25" x14ac:dyDescent="0.3">
      <c r="A677" s="1">
        <v>676</v>
      </c>
      <c r="B677" s="2">
        <v>40999</v>
      </c>
      <c r="C677" s="1">
        <v>2012</v>
      </c>
      <c r="D677" s="1" t="s">
        <v>28</v>
      </c>
      <c r="E677" s="1">
        <v>3</v>
      </c>
      <c r="F677" s="3">
        <v>5314</v>
      </c>
      <c r="G677" s="10">
        <v>16845.38</v>
      </c>
      <c r="H677" s="12">
        <f>IFERROR(salesdata[[#This Row],[S-P1]]/salesdata[[#This Row],[Q-P1]],0)</f>
        <v>3.1700000000000004</v>
      </c>
      <c r="I677" s="3">
        <v>1435</v>
      </c>
      <c r="J677" s="10">
        <v>9097.9</v>
      </c>
      <c r="K677" s="12">
        <f>IFERROR(salesdata[[#This Row],[S-P2]]/salesdata[[#This Row],[Q-P2]],0)</f>
        <v>6.34</v>
      </c>
      <c r="L677" s="3">
        <v>3269</v>
      </c>
      <c r="M677" s="10">
        <v>17717.98</v>
      </c>
      <c r="N677" s="12">
        <f>IFERROR(salesdata[[#This Row],[S-P3]]/salesdata[[#This Row],[Q-P3]],0)</f>
        <v>5.42</v>
      </c>
      <c r="O677" s="3">
        <v>1220</v>
      </c>
      <c r="P677" s="10">
        <v>8698.6</v>
      </c>
      <c r="Q677" s="12">
        <f>IFERROR(salesdata[[#This Row],[S-P4]]/salesdata[[#This Row],[Q-P4]],0)</f>
        <v>7.13</v>
      </c>
      <c r="R677" s="3">
        <v>11238</v>
      </c>
      <c r="S677" s="10">
        <v>52359.86</v>
      </c>
      <c r="T677" s="1" t="str">
        <f>"Q"&amp;ROUNDUP(salesdata[[#This Row],[Month No.]]/3,0)</f>
        <v>Q1</v>
      </c>
      <c r="U677" s="1" t="str">
        <f>TEXT(salesdata[[#This Row],[Date]],"dddd")</f>
        <v>Saturday</v>
      </c>
      <c r="V677" s="12">
        <f>IFERROR(salesdata[[#This Row],[Total Revenue]]/salesdata[[#This Row],[Total Units Sold]],0)</f>
        <v>4.6591795693183844</v>
      </c>
      <c r="W677" s="1" t="str">
        <f>INDEX({"Product1","Product2","Product3","Product4"},MATCH(MAX(salesdata[[#This Row],[S-P1]],salesdata[[#This Row],[S-P2]],salesdata[[#This Row],[S-P3]],salesdata[[#This Row],[S-P4]]),CHOOSE({1,2,3,4},salesdata[[#This Row],[S-P1]],salesdata[[#This Row],[S-P2]],salesdata[[#This Row],[S-P3]],salesdata[[#This Row],[S-P4]]),0))</f>
        <v>Product3</v>
      </c>
      <c r="X677" s="1" t="str">
        <f>IF(salesdata[[#This Row],[Total Revenue]]&gt;=70000,"High",IF(salesdata[[#This Row],[Total Revenue]]&gt;=40000,"Medium","Low"))</f>
        <v>Medium</v>
      </c>
      <c r="Y677" s="1" t="str">
        <f>IFERROR(IF(SUMIF(salesdata[Year],salesdata[[#This Row],[Year]],salesdata[Total Revenue])&gt;SUMIF(salesdata[Year],salesdata[[#This Row],[Year]]-1,salesdata[Total Revenue]),"Growth Year","Decline Year"),"")</f>
        <v>Growth Year</v>
      </c>
    </row>
    <row r="678" spans="1:25" x14ac:dyDescent="0.3">
      <c r="A678" s="1">
        <v>677</v>
      </c>
      <c r="B678" s="2">
        <v>41000</v>
      </c>
      <c r="C678" s="1">
        <v>2012</v>
      </c>
      <c r="D678" s="1" t="s">
        <v>29</v>
      </c>
      <c r="E678" s="1">
        <v>4</v>
      </c>
      <c r="F678" s="3">
        <v>1434</v>
      </c>
      <c r="G678" s="10">
        <v>4545.78</v>
      </c>
      <c r="H678" s="12">
        <f>IFERROR(salesdata[[#This Row],[S-P1]]/salesdata[[#This Row],[Q-P1]],0)</f>
        <v>3.17</v>
      </c>
      <c r="I678" s="3">
        <v>1002</v>
      </c>
      <c r="J678" s="10">
        <v>6352.68</v>
      </c>
      <c r="K678" s="12">
        <f>IFERROR(salesdata[[#This Row],[S-P2]]/salesdata[[#This Row],[Q-P2]],0)</f>
        <v>6.34</v>
      </c>
      <c r="L678" s="3">
        <v>5702</v>
      </c>
      <c r="M678" s="10">
        <v>30904.84</v>
      </c>
      <c r="N678" s="12">
        <f>IFERROR(salesdata[[#This Row],[S-P3]]/salesdata[[#This Row],[Q-P3]],0)</f>
        <v>5.42</v>
      </c>
      <c r="O678" s="3">
        <v>439</v>
      </c>
      <c r="P678" s="10">
        <v>3130.07</v>
      </c>
      <c r="Q678" s="12">
        <f>IFERROR(salesdata[[#This Row],[S-P4]]/salesdata[[#This Row],[Q-P4]],0)</f>
        <v>7.1300000000000008</v>
      </c>
      <c r="R678" s="3">
        <v>8577</v>
      </c>
      <c r="S678" s="10">
        <v>44933.37</v>
      </c>
      <c r="T678" s="1" t="str">
        <f>"Q"&amp;ROUNDUP(salesdata[[#This Row],[Month No.]]/3,0)</f>
        <v>Q2</v>
      </c>
      <c r="U678" s="1" t="str">
        <f>TEXT(salesdata[[#This Row],[Date]],"dddd")</f>
        <v>Sunday</v>
      </c>
      <c r="V678" s="12">
        <f>IFERROR(salesdata[[#This Row],[Total Revenue]]/salesdata[[#This Row],[Total Units Sold]],0)</f>
        <v>5.2388212661769851</v>
      </c>
      <c r="W678" s="1" t="str">
        <f>INDEX({"Product1","Product2","Product3","Product4"},MATCH(MAX(salesdata[[#This Row],[S-P1]],salesdata[[#This Row],[S-P2]],salesdata[[#This Row],[S-P3]],salesdata[[#This Row],[S-P4]]),CHOOSE({1,2,3,4},salesdata[[#This Row],[S-P1]],salesdata[[#This Row],[S-P2]],salesdata[[#This Row],[S-P3]],salesdata[[#This Row],[S-P4]]),0))</f>
        <v>Product3</v>
      </c>
      <c r="X678" s="1" t="str">
        <f>IF(salesdata[[#This Row],[Total Revenue]]&gt;=70000,"High",IF(salesdata[[#This Row],[Total Revenue]]&gt;=40000,"Medium","Low"))</f>
        <v>Medium</v>
      </c>
      <c r="Y678" s="1" t="str">
        <f>IFERROR(IF(SUMIF(salesdata[Year],salesdata[[#This Row],[Year]],salesdata[Total Revenue])&gt;SUMIF(salesdata[Year],salesdata[[#This Row],[Year]]-1,salesdata[Total Revenue]),"Growth Year","Decline Year"),"")</f>
        <v>Growth Year</v>
      </c>
    </row>
    <row r="679" spans="1:25" x14ac:dyDescent="0.3">
      <c r="A679" s="1">
        <v>678</v>
      </c>
      <c r="B679" s="2">
        <v>41001</v>
      </c>
      <c r="C679" s="1">
        <v>2012</v>
      </c>
      <c r="D679" s="1" t="s">
        <v>29</v>
      </c>
      <c r="E679" s="1">
        <v>4</v>
      </c>
      <c r="F679" s="3">
        <v>6486</v>
      </c>
      <c r="G679" s="10">
        <v>20560.62</v>
      </c>
      <c r="H679" s="12">
        <f>IFERROR(salesdata[[#This Row],[S-P1]]/salesdata[[#This Row],[Q-P1]],0)</f>
        <v>3.17</v>
      </c>
      <c r="I679" s="3">
        <v>829</v>
      </c>
      <c r="J679" s="10">
        <v>5255.86</v>
      </c>
      <c r="K679" s="12">
        <f>IFERROR(salesdata[[#This Row],[S-P2]]/salesdata[[#This Row],[Q-P2]],0)</f>
        <v>6.34</v>
      </c>
      <c r="L679" s="3">
        <v>4413</v>
      </c>
      <c r="M679" s="10">
        <v>23918.46</v>
      </c>
      <c r="N679" s="12">
        <f>IFERROR(salesdata[[#This Row],[S-P3]]/salesdata[[#This Row],[Q-P3]],0)</f>
        <v>5.42</v>
      </c>
      <c r="O679" s="3">
        <v>1196</v>
      </c>
      <c r="P679" s="10">
        <v>8527.48</v>
      </c>
      <c r="Q679" s="12">
        <f>IFERROR(salesdata[[#This Row],[S-P4]]/salesdata[[#This Row],[Q-P4]],0)</f>
        <v>7.13</v>
      </c>
      <c r="R679" s="3">
        <v>12924</v>
      </c>
      <c r="S679" s="10">
        <v>58262.42</v>
      </c>
      <c r="T679" s="1" t="str">
        <f>"Q"&amp;ROUNDUP(salesdata[[#This Row],[Month No.]]/3,0)</f>
        <v>Q2</v>
      </c>
      <c r="U679" s="1" t="str">
        <f>TEXT(salesdata[[#This Row],[Date]],"dddd")</f>
        <v>Monday</v>
      </c>
      <c r="V679" s="12">
        <f>IFERROR(salesdata[[#This Row],[Total Revenue]]/salesdata[[#This Row],[Total Units Sold]],0)</f>
        <v>4.5080795419374802</v>
      </c>
      <c r="W679" s="1" t="str">
        <f>INDEX({"Product1","Product2","Product3","Product4"},MATCH(MAX(salesdata[[#This Row],[S-P1]],salesdata[[#This Row],[S-P2]],salesdata[[#This Row],[S-P3]],salesdata[[#This Row],[S-P4]]),CHOOSE({1,2,3,4},salesdata[[#This Row],[S-P1]],salesdata[[#This Row],[S-P2]],salesdata[[#This Row],[S-P3]],salesdata[[#This Row],[S-P4]]),0))</f>
        <v>Product3</v>
      </c>
      <c r="X679" s="1" t="str">
        <f>IF(salesdata[[#This Row],[Total Revenue]]&gt;=70000,"High",IF(salesdata[[#This Row],[Total Revenue]]&gt;=40000,"Medium","Low"))</f>
        <v>Medium</v>
      </c>
      <c r="Y679" s="1" t="str">
        <f>IFERROR(IF(SUMIF(salesdata[Year],salesdata[[#This Row],[Year]],salesdata[Total Revenue])&gt;SUMIF(salesdata[Year],salesdata[[#This Row],[Year]]-1,salesdata[Total Revenue]),"Growth Year","Decline Year"),"")</f>
        <v>Growth Year</v>
      </c>
    </row>
    <row r="680" spans="1:25" x14ac:dyDescent="0.3">
      <c r="A680" s="1">
        <v>679</v>
      </c>
      <c r="B680" s="2">
        <v>41002</v>
      </c>
      <c r="C680" s="1">
        <v>2012</v>
      </c>
      <c r="D680" s="1" t="s">
        <v>29</v>
      </c>
      <c r="E680" s="1">
        <v>4</v>
      </c>
      <c r="F680" s="3">
        <v>4554</v>
      </c>
      <c r="G680" s="10">
        <v>14436.18</v>
      </c>
      <c r="H680" s="12">
        <f>IFERROR(salesdata[[#This Row],[S-P1]]/salesdata[[#This Row],[Q-P1]],0)</f>
        <v>3.17</v>
      </c>
      <c r="I680" s="3">
        <v>2235</v>
      </c>
      <c r="J680" s="10">
        <v>14169.9</v>
      </c>
      <c r="K680" s="12">
        <f>IFERROR(salesdata[[#This Row],[S-P2]]/salesdata[[#This Row],[Q-P2]],0)</f>
        <v>6.34</v>
      </c>
      <c r="L680" s="3">
        <v>5375</v>
      </c>
      <c r="M680" s="10">
        <v>29132.5</v>
      </c>
      <c r="N680" s="12">
        <f>IFERROR(salesdata[[#This Row],[S-P3]]/salesdata[[#This Row],[Q-P3]],0)</f>
        <v>5.42</v>
      </c>
      <c r="O680" s="3">
        <v>1660</v>
      </c>
      <c r="P680" s="10">
        <v>11835.8</v>
      </c>
      <c r="Q680" s="12">
        <f>IFERROR(salesdata[[#This Row],[S-P4]]/salesdata[[#This Row],[Q-P4]],0)</f>
        <v>7.13</v>
      </c>
      <c r="R680" s="3">
        <v>13824</v>
      </c>
      <c r="S680" s="10">
        <v>69574.38</v>
      </c>
      <c r="T680" s="1" t="str">
        <f>"Q"&amp;ROUNDUP(salesdata[[#This Row],[Month No.]]/3,0)</f>
        <v>Q2</v>
      </c>
      <c r="U680" s="1" t="str">
        <f>TEXT(salesdata[[#This Row],[Date]],"dddd")</f>
        <v>Tuesday</v>
      </c>
      <c r="V680" s="12">
        <f>IFERROR(salesdata[[#This Row],[Total Revenue]]/salesdata[[#This Row],[Total Units Sold]],0)</f>
        <v>5.0328689236111117</v>
      </c>
      <c r="W680" s="1" t="str">
        <f>INDEX({"Product1","Product2","Product3","Product4"},MATCH(MAX(salesdata[[#This Row],[S-P1]],salesdata[[#This Row],[S-P2]],salesdata[[#This Row],[S-P3]],salesdata[[#This Row],[S-P4]]),CHOOSE({1,2,3,4},salesdata[[#This Row],[S-P1]],salesdata[[#This Row],[S-P2]],salesdata[[#This Row],[S-P3]],salesdata[[#This Row],[S-P4]]),0))</f>
        <v>Product3</v>
      </c>
      <c r="X680" s="1" t="str">
        <f>IF(salesdata[[#This Row],[Total Revenue]]&gt;=70000,"High",IF(salesdata[[#This Row],[Total Revenue]]&gt;=40000,"Medium","Low"))</f>
        <v>Medium</v>
      </c>
      <c r="Y680" s="1" t="str">
        <f>IFERROR(IF(SUMIF(salesdata[Year],salesdata[[#This Row],[Year]],salesdata[Total Revenue])&gt;SUMIF(salesdata[Year],salesdata[[#This Row],[Year]]-1,salesdata[Total Revenue]),"Growth Year","Decline Year"),"")</f>
        <v>Growth Year</v>
      </c>
    </row>
    <row r="681" spans="1:25" x14ac:dyDescent="0.3">
      <c r="A681" s="1">
        <v>680</v>
      </c>
      <c r="B681" s="2">
        <v>41003</v>
      </c>
      <c r="C681" s="1">
        <v>2012</v>
      </c>
      <c r="D681" s="1" t="s">
        <v>29</v>
      </c>
      <c r="E681" s="1">
        <v>4</v>
      </c>
      <c r="F681" s="3">
        <v>7170</v>
      </c>
      <c r="G681" s="10">
        <v>22728.9</v>
      </c>
      <c r="H681" s="12">
        <f>IFERROR(salesdata[[#This Row],[S-P1]]/salesdata[[#This Row],[Q-P1]],0)</f>
        <v>3.1700000000000004</v>
      </c>
      <c r="I681" s="3">
        <v>796</v>
      </c>
      <c r="J681" s="10">
        <v>5046.6400000000003</v>
      </c>
      <c r="K681" s="12">
        <f>IFERROR(salesdata[[#This Row],[S-P2]]/salesdata[[#This Row],[Q-P2]],0)</f>
        <v>6.3400000000000007</v>
      </c>
      <c r="L681" s="3">
        <v>3843</v>
      </c>
      <c r="M681" s="10">
        <v>20829.060000000001</v>
      </c>
      <c r="N681" s="12">
        <f>IFERROR(salesdata[[#This Row],[S-P3]]/salesdata[[#This Row],[Q-P3]],0)</f>
        <v>5.42</v>
      </c>
      <c r="O681" s="3">
        <v>1109</v>
      </c>
      <c r="P681" s="10">
        <v>7907.17</v>
      </c>
      <c r="Q681" s="12">
        <f>IFERROR(salesdata[[#This Row],[S-P4]]/salesdata[[#This Row],[Q-P4]],0)</f>
        <v>7.13</v>
      </c>
      <c r="R681" s="3">
        <v>12918</v>
      </c>
      <c r="S681" s="10">
        <v>56511.77</v>
      </c>
      <c r="T681" s="1" t="str">
        <f>"Q"&amp;ROUNDUP(salesdata[[#This Row],[Month No.]]/3,0)</f>
        <v>Q2</v>
      </c>
      <c r="U681" s="1" t="str">
        <f>TEXT(salesdata[[#This Row],[Date]],"dddd")</f>
        <v>Wednesday</v>
      </c>
      <c r="V681" s="12">
        <f>IFERROR(salesdata[[#This Row],[Total Revenue]]/salesdata[[#This Row],[Total Units Sold]],0)</f>
        <v>4.3746531970893328</v>
      </c>
      <c r="W681" s="1" t="str">
        <f>INDEX({"Product1","Product2","Product3","Product4"},MATCH(MAX(salesdata[[#This Row],[S-P1]],salesdata[[#This Row],[S-P2]],salesdata[[#This Row],[S-P3]],salesdata[[#This Row],[S-P4]]),CHOOSE({1,2,3,4},salesdata[[#This Row],[S-P1]],salesdata[[#This Row],[S-P2]],salesdata[[#This Row],[S-P3]],salesdata[[#This Row],[S-P4]]),0))</f>
        <v>Product1</v>
      </c>
      <c r="X681" s="1" t="str">
        <f>IF(salesdata[[#This Row],[Total Revenue]]&gt;=70000,"High",IF(salesdata[[#This Row],[Total Revenue]]&gt;=40000,"Medium","Low"))</f>
        <v>Medium</v>
      </c>
      <c r="Y681" s="1" t="str">
        <f>IFERROR(IF(SUMIF(salesdata[Year],salesdata[[#This Row],[Year]],salesdata[Total Revenue])&gt;SUMIF(salesdata[Year],salesdata[[#This Row],[Year]]-1,salesdata[Total Revenue]),"Growth Year","Decline Year"),"")</f>
        <v>Growth Year</v>
      </c>
    </row>
    <row r="682" spans="1:25" x14ac:dyDescent="0.3">
      <c r="A682" s="1">
        <v>681</v>
      </c>
      <c r="B682" s="2">
        <v>41004</v>
      </c>
      <c r="C682" s="1">
        <v>2012</v>
      </c>
      <c r="D682" s="1" t="s">
        <v>29</v>
      </c>
      <c r="E682" s="1">
        <v>4</v>
      </c>
      <c r="F682" s="3">
        <v>5183</v>
      </c>
      <c r="G682" s="10">
        <v>16430.11</v>
      </c>
      <c r="H682" s="12">
        <f>IFERROR(salesdata[[#This Row],[S-P1]]/salesdata[[#This Row],[Q-P1]],0)</f>
        <v>3.17</v>
      </c>
      <c r="I682" s="3">
        <v>2233</v>
      </c>
      <c r="J682" s="10">
        <v>14157.22</v>
      </c>
      <c r="K682" s="12">
        <f>IFERROR(salesdata[[#This Row],[S-P2]]/salesdata[[#This Row],[Q-P2]],0)</f>
        <v>6.34</v>
      </c>
      <c r="L682" s="3">
        <v>2631</v>
      </c>
      <c r="M682" s="10">
        <v>14260.02</v>
      </c>
      <c r="N682" s="12">
        <f>IFERROR(salesdata[[#This Row],[S-P3]]/salesdata[[#This Row],[Q-P3]],0)</f>
        <v>5.42</v>
      </c>
      <c r="O682" s="3">
        <v>376</v>
      </c>
      <c r="P682" s="10">
        <v>2680.88</v>
      </c>
      <c r="Q682" s="12">
        <f>IFERROR(salesdata[[#This Row],[S-P4]]/salesdata[[#This Row],[Q-P4]],0)</f>
        <v>7.13</v>
      </c>
      <c r="R682" s="3">
        <v>10423</v>
      </c>
      <c r="S682" s="10">
        <v>47528.23</v>
      </c>
      <c r="T682" s="1" t="str">
        <f>"Q"&amp;ROUNDUP(salesdata[[#This Row],[Month No.]]/3,0)</f>
        <v>Q2</v>
      </c>
      <c r="U682" s="1" t="str">
        <f>TEXT(salesdata[[#This Row],[Date]],"dddd")</f>
        <v>Thursday</v>
      </c>
      <c r="V682" s="12">
        <f>IFERROR(salesdata[[#This Row],[Total Revenue]]/salesdata[[#This Row],[Total Units Sold]],0)</f>
        <v>4.5599376379161471</v>
      </c>
      <c r="W682" s="1" t="str">
        <f>INDEX({"Product1","Product2","Product3","Product4"},MATCH(MAX(salesdata[[#This Row],[S-P1]],salesdata[[#This Row],[S-P2]],salesdata[[#This Row],[S-P3]],salesdata[[#This Row],[S-P4]]),CHOOSE({1,2,3,4},salesdata[[#This Row],[S-P1]],salesdata[[#This Row],[S-P2]],salesdata[[#This Row],[S-P3]],salesdata[[#This Row],[S-P4]]),0))</f>
        <v>Product1</v>
      </c>
      <c r="X682" s="1" t="str">
        <f>IF(salesdata[[#This Row],[Total Revenue]]&gt;=70000,"High",IF(salesdata[[#This Row],[Total Revenue]]&gt;=40000,"Medium","Low"))</f>
        <v>Medium</v>
      </c>
      <c r="Y682" s="1" t="str">
        <f>IFERROR(IF(SUMIF(salesdata[Year],salesdata[[#This Row],[Year]],salesdata[Total Revenue])&gt;SUMIF(salesdata[Year],salesdata[[#This Row],[Year]]-1,salesdata[Total Revenue]),"Growth Year","Decline Year"),"")</f>
        <v>Growth Year</v>
      </c>
    </row>
    <row r="683" spans="1:25" x14ac:dyDescent="0.3">
      <c r="A683" s="1">
        <v>682</v>
      </c>
      <c r="B683" s="2">
        <v>41005</v>
      </c>
      <c r="C683" s="1">
        <v>2012</v>
      </c>
      <c r="D683" s="1" t="s">
        <v>29</v>
      </c>
      <c r="E683" s="1">
        <v>4</v>
      </c>
      <c r="F683" s="3">
        <v>5010</v>
      </c>
      <c r="G683" s="10">
        <v>15881.7</v>
      </c>
      <c r="H683" s="12">
        <f>IFERROR(salesdata[[#This Row],[S-P1]]/salesdata[[#This Row],[Q-P1]],0)</f>
        <v>3.17</v>
      </c>
      <c r="I683" s="3">
        <v>917</v>
      </c>
      <c r="J683" s="10">
        <v>5813.78</v>
      </c>
      <c r="K683" s="12">
        <f>IFERROR(salesdata[[#This Row],[S-P2]]/salesdata[[#This Row],[Q-P2]],0)</f>
        <v>6.34</v>
      </c>
      <c r="L683" s="3">
        <v>4451</v>
      </c>
      <c r="M683" s="10">
        <v>24124.42</v>
      </c>
      <c r="N683" s="12">
        <f>IFERROR(salesdata[[#This Row],[S-P3]]/salesdata[[#This Row],[Q-P3]],0)</f>
        <v>5.42</v>
      </c>
      <c r="O683" s="3">
        <v>1713</v>
      </c>
      <c r="P683" s="10">
        <v>12213.69</v>
      </c>
      <c r="Q683" s="12">
        <f>IFERROR(salesdata[[#This Row],[S-P4]]/salesdata[[#This Row],[Q-P4]],0)</f>
        <v>7.13</v>
      </c>
      <c r="R683" s="3">
        <v>12091</v>
      </c>
      <c r="S683" s="10">
        <v>58033.59</v>
      </c>
      <c r="T683" s="1" t="str">
        <f>"Q"&amp;ROUNDUP(salesdata[[#This Row],[Month No.]]/3,0)</f>
        <v>Q2</v>
      </c>
      <c r="U683" s="1" t="str">
        <f>TEXT(salesdata[[#This Row],[Date]],"dddd")</f>
        <v>Friday</v>
      </c>
      <c r="V683" s="12">
        <f>IFERROR(salesdata[[#This Row],[Total Revenue]]/salesdata[[#This Row],[Total Units Sold]],0)</f>
        <v>4.7997345132743359</v>
      </c>
      <c r="W683" s="1" t="str">
        <f>INDEX({"Product1","Product2","Product3","Product4"},MATCH(MAX(salesdata[[#This Row],[S-P1]],salesdata[[#This Row],[S-P2]],salesdata[[#This Row],[S-P3]],salesdata[[#This Row],[S-P4]]),CHOOSE({1,2,3,4},salesdata[[#This Row],[S-P1]],salesdata[[#This Row],[S-P2]],salesdata[[#This Row],[S-P3]],salesdata[[#This Row],[S-P4]]),0))</f>
        <v>Product3</v>
      </c>
      <c r="X683" s="1" t="str">
        <f>IF(salesdata[[#This Row],[Total Revenue]]&gt;=70000,"High",IF(salesdata[[#This Row],[Total Revenue]]&gt;=40000,"Medium","Low"))</f>
        <v>Medium</v>
      </c>
      <c r="Y683" s="1" t="str">
        <f>IFERROR(IF(SUMIF(salesdata[Year],salesdata[[#This Row],[Year]],salesdata[Total Revenue])&gt;SUMIF(salesdata[Year],salesdata[[#This Row],[Year]]-1,salesdata[Total Revenue]),"Growth Year","Decline Year"),"")</f>
        <v>Growth Year</v>
      </c>
    </row>
    <row r="684" spans="1:25" x14ac:dyDescent="0.3">
      <c r="A684" s="1">
        <v>683</v>
      </c>
      <c r="B684" s="2">
        <v>41006</v>
      </c>
      <c r="C684" s="1">
        <v>2012</v>
      </c>
      <c r="D684" s="1" t="s">
        <v>29</v>
      </c>
      <c r="E684" s="1">
        <v>4</v>
      </c>
      <c r="F684" s="3">
        <v>6583</v>
      </c>
      <c r="G684" s="10">
        <v>20868.11</v>
      </c>
      <c r="H684" s="12">
        <f>IFERROR(salesdata[[#This Row],[S-P1]]/salesdata[[#This Row],[Q-P1]],0)</f>
        <v>3.17</v>
      </c>
      <c r="I684" s="3">
        <v>2757</v>
      </c>
      <c r="J684" s="10">
        <v>17479.38</v>
      </c>
      <c r="K684" s="12">
        <f>IFERROR(salesdata[[#This Row],[S-P2]]/salesdata[[#This Row],[Q-P2]],0)</f>
        <v>6.3400000000000007</v>
      </c>
      <c r="L684" s="3">
        <v>1199</v>
      </c>
      <c r="M684" s="10">
        <v>6498.58</v>
      </c>
      <c r="N684" s="12">
        <f>IFERROR(salesdata[[#This Row],[S-P3]]/salesdata[[#This Row],[Q-P3]],0)</f>
        <v>5.42</v>
      </c>
      <c r="O684" s="3">
        <v>1801</v>
      </c>
      <c r="P684" s="10">
        <v>12841.13</v>
      </c>
      <c r="Q684" s="12">
        <f>IFERROR(salesdata[[#This Row],[S-P4]]/salesdata[[#This Row],[Q-P4]],0)</f>
        <v>7.13</v>
      </c>
      <c r="R684" s="3">
        <v>12340</v>
      </c>
      <c r="S684" s="10">
        <v>57687.199999999997</v>
      </c>
      <c r="T684" s="1" t="str">
        <f>"Q"&amp;ROUNDUP(salesdata[[#This Row],[Month No.]]/3,0)</f>
        <v>Q2</v>
      </c>
      <c r="U684" s="1" t="str">
        <f>TEXT(salesdata[[#This Row],[Date]],"dddd")</f>
        <v>Saturday</v>
      </c>
      <c r="V684" s="12">
        <f>IFERROR(salesdata[[#This Row],[Total Revenue]]/salesdata[[#This Row],[Total Units Sold]],0)</f>
        <v>4.6748136142625603</v>
      </c>
      <c r="W684" s="1" t="str">
        <f>INDEX({"Product1","Product2","Product3","Product4"},MATCH(MAX(salesdata[[#This Row],[S-P1]],salesdata[[#This Row],[S-P2]],salesdata[[#This Row],[S-P3]],salesdata[[#This Row],[S-P4]]),CHOOSE({1,2,3,4},salesdata[[#This Row],[S-P1]],salesdata[[#This Row],[S-P2]],salesdata[[#This Row],[S-P3]],salesdata[[#This Row],[S-P4]]),0))</f>
        <v>Product1</v>
      </c>
      <c r="X684" s="1" t="str">
        <f>IF(salesdata[[#This Row],[Total Revenue]]&gt;=70000,"High",IF(salesdata[[#This Row],[Total Revenue]]&gt;=40000,"Medium","Low"))</f>
        <v>Medium</v>
      </c>
      <c r="Y684" s="1" t="str">
        <f>IFERROR(IF(SUMIF(salesdata[Year],salesdata[[#This Row],[Year]],salesdata[Total Revenue])&gt;SUMIF(salesdata[Year],salesdata[[#This Row],[Year]]-1,salesdata[Total Revenue]),"Growth Year","Decline Year"),"")</f>
        <v>Growth Year</v>
      </c>
    </row>
    <row r="685" spans="1:25" x14ac:dyDescent="0.3">
      <c r="A685" s="1">
        <v>684</v>
      </c>
      <c r="B685" s="2">
        <v>41007</v>
      </c>
      <c r="C685" s="1">
        <v>2012</v>
      </c>
      <c r="D685" s="1" t="s">
        <v>29</v>
      </c>
      <c r="E685" s="1">
        <v>4</v>
      </c>
      <c r="F685" s="3">
        <v>6574</v>
      </c>
      <c r="G685" s="10">
        <v>20839.580000000002</v>
      </c>
      <c r="H685" s="12">
        <f>IFERROR(salesdata[[#This Row],[S-P1]]/salesdata[[#This Row],[Q-P1]],0)</f>
        <v>3.1700000000000004</v>
      </c>
      <c r="I685" s="3">
        <v>1103</v>
      </c>
      <c r="J685" s="10">
        <v>6993.02</v>
      </c>
      <c r="K685" s="12">
        <f>IFERROR(salesdata[[#This Row],[S-P2]]/salesdata[[#This Row],[Q-P2]],0)</f>
        <v>6.3400000000000007</v>
      </c>
      <c r="L685" s="3">
        <v>4475</v>
      </c>
      <c r="M685" s="10">
        <v>24254.5</v>
      </c>
      <c r="N685" s="12">
        <f>IFERROR(salesdata[[#This Row],[S-P3]]/salesdata[[#This Row],[Q-P3]],0)</f>
        <v>5.42</v>
      </c>
      <c r="O685" s="3">
        <v>1465</v>
      </c>
      <c r="P685" s="10">
        <v>10445.450000000001</v>
      </c>
      <c r="Q685" s="12">
        <f>IFERROR(salesdata[[#This Row],[S-P4]]/salesdata[[#This Row],[Q-P4]],0)</f>
        <v>7.1300000000000008</v>
      </c>
      <c r="R685" s="3">
        <v>13617</v>
      </c>
      <c r="S685" s="10">
        <v>62532.55</v>
      </c>
      <c r="T685" s="1" t="str">
        <f>"Q"&amp;ROUNDUP(salesdata[[#This Row],[Month No.]]/3,0)</f>
        <v>Q2</v>
      </c>
      <c r="U685" s="1" t="str">
        <f>TEXT(salesdata[[#This Row],[Date]],"dddd")</f>
        <v>Sunday</v>
      </c>
      <c r="V685" s="12">
        <f>IFERROR(salesdata[[#This Row],[Total Revenue]]/salesdata[[#This Row],[Total Units Sold]],0)</f>
        <v>4.5922413160020561</v>
      </c>
      <c r="W685" s="1" t="str">
        <f>INDEX({"Product1","Product2","Product3","Product4"},MATCH(MAX(salesdata[[#This Row],[S-P1]],salesdata[[#This Row],[S-P2]],salesdata[[#This Row],[S-P3]],salesdata[[#This Row],[S-P4]]),CHOOSE({1,2,3,4},salesdata[[#This Row],[S-P1]],salesdata[[#This Row],[S-P2]],salesdata[[#This Row],[S-P3]],salesdata[[#This Row],[S-P4]]),0))</f>
        <v>Product3</v>
      </c>
      <c r="X685" s="1" t="str">
        <f>IF(salesdata[[#This Row],[Total Revenue]]&gt;=70000,"High",IF(salesdata[[#This Row],[Total Revenue]]&gt;=40000,"Medium","Low"))</f>
        <v>Medium</v>
      </c>
      <c r="Y685" s="1" t="str">
        <f>IFERROR(IF(SUMIF(salesdata[Year],salesdata[[#This Row],[Year]],salesdata[Total Revenue])&gt;SUMIF(salesdata[Year],salesdata[[#This Row],[Year]]-1,salesdata[Total Revenue]),"Growth Year","Decline Year"),"")</f>
        <v>Growth Year</v>
      </c>
    </row>
    <row r="686" spans="1:25" x14ac:dyDescent="0.3">
      <c r="A686" s="1">
        <v>685</v>
      </c>
      <c r="B686" s="2">
        <v>41008</v>
      </c>
      <c r="C686" s="1">
        <v>2012</v>
      </c>
      <c r="D686" s="1" t="s">
        <v>29</v>
      </c>
      <c r="E686" s="1">
        <v>4</v>
      </c>
      <c r="F686" s="3">
        <v>7514</v>
      </c>
      <c r="G686" s="10">
        <v>23819.38</v>
      </c>
      <c r="H686" s="12">
        <f>IFERROR(salesdata[[#This Row],[S-P1]]/salesdata[[#This Row],[Q-P1]],0)</f>
        <v>3.17</v>
      </c>
      <c r="I686" s="3">
        <v>1288</v>
      </c>
      <c r="J686" s="10">
        <v>8165.92</v>
      </c>
      <c r="K686" s="12">
        <f>IFERROR(salesdata[[#This Row],[S-P2]]/salesdata[[#This Row],[Q-P2]],0)</f>
        <v>6.34</v>
      </c>
      <c r="L686" s="3">
        <v>1313</v>
      </c>
      <c r="M686" s="10">
        <v>7116.46</v>
      </c>
      <c r="N686" s="12">
        <f>IFERROR(salesdata[[#This Row],[S-P3]]/salesdata[[#This Row],[Q-P3]],0)</f>
        <v>5.42</v>
      </c>
      <c r="O686" s="3">
        <v>288</v>
      </c>
      <c r="P686" s="10">
        <v>2053.44</v>
      </c>
      <c r="Q686" s="12">
        <f>IFERROR(salesdata[[#This Row],[S-P4]]/salesdata[[#This Row],[Q-P4]],0)</f>
        <v>7.13</v>
      </c>
      <c r="R686" s="3">
        <v>10403</v>
      </c>
      <c r="S686" s="10">
        <v>41155.199999999997</v>
      </c>
      <c r="T686" s="1" t="str">
        <f>"Q"&amp;ROUNDUP(salesdata[[#This Row],[Month No.]]/3,0)</f>
        <v>Q2</v>
      </c>
      <c r="U686" s="1" t="str">
        <f>TEXT(salesdata[[#This Row],[Date]],"dddd")</f>
        <v>Monday</v>
      </c>
      <c r="V686" s="12">
        <f>IFERROR(salesdata[[#This Row],[Total Revenue]]/salesdata[[#This Row],[Total Units Sold]],0)</f>
        <v>3.9560895895414783</v>
      </c>
      <c r="W686" s="1" t="str">
        <f>INDEX({"Product1","Product2","Product3","Product4"},MATCH(MAX(salesdata[[#This Row],[S-P1]],salesdata[[#This Row],[S-P2]],salesdata[[#This Row],[S-P3]],salesdata[[#This Row],[S-P4]]),CHOOSE({1,2,3,4},salesdata[[#This Row],[S-P1]],salesdata[[#This Row],[S-P2]],salesdata[[#This Row],[S-P3]],salesdata[[#This Row],[S-P4]]),0))</f>
        <v>Product1</v>
      </c>
      <c r="X686" s="1" t="str">
        <f>IF(salesdata[[#This Row],[Total Revenue]]&gt;=70000,"High",IF(salesdata[[#This Row],[Total Revenue]]&gt;=40000,"Medium","Low"))</f>
        <v>Medium</v>
      </c>
      <c r="Y686" s="1" t="str">
        <f>IFERROR(IF(SUMIF(salesdata[Year],salesdata[[#This Row],[Year]],salesdata[Total Revenue])&gt;SUMIF(salesdata[Year],salesdata[[#This Row],[Year]]-1,salesdata[Total Revenue]),"Growth Year","Decline Year"),"")</f>
        <v>Growth Year</v>
      </c>
    </row>
    <row r="687" spans="1:25" x14ac:dyDescent="0.3">
      <c r="A687" s="1">
        <v>686</v>
      </c>
      <c r="B687" s="2">
        <v>41009</v>
      </c>
      <c r="C687" s="1">
        <v>2012</v>
      </c>
      <c r="D687" s="1" t="s">
        <v>29</v>
      </c>
      <c r="E687" s="1">
        <v>4</v>
      </c>
      <c r="F687" s="3">
        <v>5208</v>
      </c>
      <c r="G687" s="10">
        <v>16509.36</v>
      </c>
      <c r="H687" s="12">
        <f>IFERROR(salesdata[[#This Row],[S-P1]]/salesdata[[#This Row],[Q-P1]],0)</f>
        <v>3.17</v>
      </c>
      <c r="I687" s="3">
        <v>2196</v>
      </c>
      <c r="J687" s="10">
        <v>13922.64</v>
      </c>
      <c r="K687" s="12">
        <f>IFERROR(salesdata[[#This Row],[S-P2]]/salesdata[[#This Row],[Q-P2]],0)</f>
        <v>6.34</v>
      </c>
      <c r="L687" s="3">
        <v>4442</v>
      </c>
      <c r="M687" s="10">
        <v>24075.64</v>
      </c>
      <c r="N687" s="12">
        <f>IFERROR(salesdata[[#This Row],[S-P3]]/salesdata[[#This Row],[Q-P3]],0)</f>
        <v>5.42</v>
      </c>
      <c r="O687" s="3">
        <v>1505</v>
      </c>
      <c r="P687" s="10">
        <v>10730.65</v>
      </c>
      <c r="Q687" s="12">
        <f>IFERROR(salesdata[[#This Row],[S-P4]]/salesdata[[#This Row],[Q-P4]],0)</f>
        <v>7.13</v>
      </c>
      <c r="R687" s="3">
        <v>13351</v>
      </c>
      <c r="S687" s="10">
        <v>65238.29</v>
      </c>
      <c r="T687" s="1" t="str">
        <f>"Q"&amp;ROUNDUP(salesdata[[#This Row],[Month No.]]/3,0)</f>
        <v>Q2</v>
      </c>
      <c r="U687" s="1" t="str">
        <f>TEXT(salesdata[[#This Row],[Date]],"dddd")</f>
        <v>Tuesday</v>
      </c>
      <c r="V687" s="12">
        <f>IFERROR(salesdata[[#This Row],[Total Revenue]]/salesdata[[#This Row],[Total Units Sold]],0)</f>
        <v>4.8863972736124639</v>
      </c>
      <c r="W687" s="1" t="str">
        <f>INDEX({"Product1","Product2","Product3","Product4"},MATCH(MAX(salesdata[[#This Row],[S-P1]],salesdata[[#This Row],[S-P2]],salesdata[[#This Row],[S-P3]],salesdata[[#This Row],[S-P4]]),CHOOSE({1,2,3,4},salesdata[[#This Row],[S-P1]],salesdata[[#This Row],[S-P2]],salesdata[[#This Row],[S-P3]],salesdata[[#This Row],[S-P4]]),0))</f>
        <v>Product3</v>
      </c>
      <c r="X687" s="1" t="str">
        <f>IF(salesdata[[#This Row],[Total Revenue]]&gt;=70000,"High",IF(salesdata[[#This Row],[Total Revenue]]&gt;=40000,"Medium","Low"))</f>
        <v>Medium</v>
      </c>
      <c r="Y687" s="1" t="str">
        <f>IFERROR(IF(SUMIF(salesdata[Year],salesdata[[#This Row],[Year]],salesdata[Total Revenue])&gt;SUMIF(salesdata[Year],salesdata[[#This Row],[Year]]-1,salesdata[Total Revenue]),"Growth Year","Decline Year"),"")</f>
        <v>Growth Year</v>
      </c>
    </row>
    <row r="688" spans="1:25" x14ac:dyDescent="0.3">
      <c r="A688" s="1">
        <v>687</v>
      </c>
      <c r="B688" s="2">
        <v>41010</v>
      </c>
      <c r="C688" s="1">
        <v>2012</v>
      </c>
      <c r="D688" s="1" t="s">
        <v>29</v>
      </c>
      <c r="E688" s="1">
        <v>4</v>
      </c>
      <c r="F688" s="3">
        <v>981</v>
      </c>
      <c r="G688" s="10">
        <v>3109.77</v>
      </c>
      <c r="H688" s="12">
        <f>IFERROR(salesdata[[#This Row],[S-P1]]/salesdata[[#This Row],[Q-P1]],0)</f>
        <v>3.17</v>
      </c>
      <c r="I688" s="3">
        <v>3014</v>
      </c>
      <c r="J688" s="10">
        <v>19108.759999999998</v>
      </c>
      <c r="K688" s="12">
        <f>IFERROR(salesdata[[#This Row],[S-P2]]/salesdata[[#This Row],[Q-P2]],0)</f>
        <v>6.34</v>
      </c>
      <c r="L688" s="3">
        <v>575</v>
      </c>
      <c r="M688" s="10">
        <v>3116.5</v>
      </c>
      <c r="N688" s="12">
        <f>IFERROR(salesdata[[#This Row],[S-P3]]/salesdata[[#This Row],[Q-P3]],0)</f>
        <v>5.42</v>
      </c>
      <c r="O688" s="3">
        <v>1358</v>
      </c>
      <c r="P688" s="10">
        <v>9682.5400000000009</v>
      </c>
      <c r="Q688" s="12">
        <f>IFERROR(salesdata[[#This Row],[S-P4]]/salesdata[[#This Row],[Q-P4]],0)</f>
        <v>7.1300000000000008</v>
      </c>
      <c r="R688" s="3">
        <v>5928</v>
      </c>
      <c r="S688" s="10">
        <v>35017.57</v>
      </c>
      <c r="T688" s="1" t="str">
        <f>"Q"&amp;ROUNDUP(salesdata[[#This Row],[Month No.]]/3,0)</f>
        <v>Q2</v>
      </c>
      <c r="U688" s="1" t="str">
        <f>TEXT(salesdata[[#This Row],[Date]],"dddd")</f>
        <v>Wednesday</v>
      </c>
      <c r="V688" s="12">
        <f>IFERROR(salesdata[[#This Row],[Total Revenue]]/salesdata[[#This Row],[Total Units Sold]],0)</f>
        <v>5.9071474358974356</v>
      </c>
      <c r="W688" s="1" t="str">
        <f>INDEX({"Product1","Product2","Product3","Product4"},MATCH(MAX(salesdata[[#This Row],[S-P1]],salesdata[[#This Row],[S-P2]],salesdata[[#This Row],[S-P3]],salesdata[[#This Row],[S-P4]]),CHOOSE({1,2,3,4},salesdata[[#This Row],[S-P1]],salesdata[[#This Row],[S-P2]],salesdata[[#This Row],[S-P3]],salesdata[[#This Row],[S-P4]]),0))</f>
        <v>Product2</v>
      </c>
      <c r="X688" s="1" t="str">
        <f>IF(salesdata[[#This Row],[Total Revenue]]&gt;=70000,"High",IF(salesdata[[#This Row],[Total Revenue]]&gt;=40000,"Medium","Low"))</f>
        <v>Low</v>
      </c>
      <c r="Y688" s="1" t="str">
        <f>IFERROR(IF(SUMIF(salesdata[Year],salesdata[[#This Row],[Year]],salesdata[Total Revenue])&gt;SUMIF(salesdata[Year],salesdata[[#This Row],[Year]]-1,salesdata[Total Revenue]),"Growth Year","Decline Year"),"")</f>
        <v>Growth Year</v>
      </c>
    </row>
    <row r="689" spans="1:25" x14ac:dyDescent="0.3">
      <c r="A689" s="1">
        <v>688</v>
      </c>
      <c r="B689" s="2">
        <v>41011</v>
      </c>
      <c r="C689" s="1">
        <v>2012</v>
      </c>
      <c r="D689" s="1" t="s">
        <v>29</v>
      </c>
      <c r="E689" s="1">
        <v>4</v>
      </c>
      <c r="F689" s="3">
        <v>1307</v>
      </c>
      <c r="G689" s="10">
        <v>4143.1899999999996</v>
      </c>
      <c r="H689" s="12">
        <f>IFERROR(salesdata[[#This Row],[S-P1]]/salesdata[[#This Row],[Q-P1]],0)</f>
        <v>3.1699999999999995</v>
      </c>
      <c r="I689" s="3">
        <v>1364</v>
      </c>
      <c r="J689" s="10">
        <v>8647.76</v>
      </c>
      <c r="K689" s="12">
        <f>IFERROR(salesdata[[#This Row],[S-P2]]/salesdata[[#This Row],[Q-P2]],0)</f>
        <v>6.34</v>
      </c>
      <c r="L689" s="3">
        <v>3149</v>
      </c>
      <c r="M689" s="10">
        <v>17067.580000000002</v>
      </c>
      <c r="N689" s="12">
        <f>IFERROR(salesdata[[#This Row],[S-P3]]/salesdata[[#This Row],[Q-P3]],0)</f>
        <v>5.4200000000000008</v>
      </c>
      <c r="O689" s="3">
        <v>1261</v>
      </c>
      <c r="P689" s="10">
        <v>8990.93</v>
      </c>
      <c r="Q689" s="12">
        <f>IFERROR(salesdata[[#This Row],[S-P4]]/salesdata[[#This Row],[Q-P4]],0)</f>
        <v>7.13</v>
      </c>
      <c r="R689" s="3">
        <v>7081</v>
      </c>
      <c r="S689" s="10">
        <v>38849.46</v>
      </c>
      <c r="T689" s="1" t="str">
        <f>"Q"&amp;ROUNDUP(salesdata[[#This Row],[Month No.]]/3,0)</f>
        <v>Q2</v>
      </c>
      <c r="U689" s="1" t="str">
        <f>TEXT(salesdata[[#This Row],[Date]],"dddd")</f>
        <v>Thursday</v>
      </c>
      <c r="V689" s="12">
        <f>IFERROR(salesdata[[#This Row],[Total Revenue]]/salesdata[[#This Row],[Total Units Sold]],0)</f>
        <v>5.4864369439344722</v>
      </c>
      <c r="W689" s="1" t="str">
        <f>INDEX({"Product1","Product2","Product3","Product4"},MATCH(MAX(salesdata[[#This Row],[S-P1]],salesdata[[#This Row],[S-P2]],salesdata[[#This Row],[S-P3]],salesdata[[#This Row],[S-P4]]),CHOOSE({1,2,3,4},salesdata[[#This Row],[S-P1]],salesdata[[#This Row],[S-P2]],salesdata[[#This Row],[S-P3]],salesdata[[#This Row],[S-P4]]),0))</f>
        <v>Product3</v>
      </c>
      <c r="X689" s="1" t="str">
        <f>IF(salesdata[[#This Row],[Total Revenue]]&gt;=70000,"High",IF(salesdata[[#This Row],[Total Revenue]]&gt;=40000,"Medium","Low"))</f>
        <v>Low</v>
      </c>
      <c r="Y689" s="1" t="str">
        <f>IFERROR(IF(SUMIF(salesdata[Year],salesdata[[#This Row],[Year]],salesdata[Total Revenue])&gt;SUMIF(salesdata[Year],salesdata[[#This Row],[Year]]-1,salesdata[Total Revenue]),"Growth Year","Decline Year"),"")</f>
        <v>Growth Year</v>
      </c>
    </row>
    <row r="690" spans="1:25" x14ac:dyDescent="0.3">
      <c r="A690" s="1">
        <v>689</v>
      </c>
      <c r="B690" s="2">
        <v>41012</v>
      </c>
      <c r="C690" s="1">
        <v>2012</v>
      </c>
      <c r="D690" s="1" t="s">
        <v>29</v>
      </c>
      <c r="E690" s="1">
        <v>4</v>
      </c>
      <c r="F690" s="3">
        <v>5955</v>
      </c>
      <c r="G690" s="10">
        <v>18877.349999999999</v>
      </c>
      <c r="H690" s="12">
        <f>IFERROR(salesdata[[#This Row],[S-P1]]/salesdata[[#This Row],[Q-P1]],0)</f>
        <v>3.17</v>
      </c>
      <c r="I690" s="3">
        <v>1328</v>
      </c>
      <c r="J690" s="10">
        <v>8419.52</v>
      </c>
      <c r="K690" s="12">
        <f>IFERROR(salesdata[[#This Row],[S-P2]]/salesdata[[#This Row],[Q-P2]],0)</f>
        <v>6.3400000000000007</v>
      </c>
      <c r="L690" s="3">
        <v>1169</v>
      </c>
      <c r="M690" s="10">
        <v>6335.98</v>
      </c>
      <c r="N690" s="12">
        <f>IFERROR(salesdata[[#This Row],[S-P3]]/salesdata[[#This Row],[Q-P3]],0)</f>
        <v>5.42</v>
      </c>
      <c r="O690" s="3">
        <v>1109</v>
      </c>
      <c r="P690" s="10">
        <v>7907.17</v>
      </c>
      <c r="Q690" s="12">
        <f>IFERROR(salesdata[[#This Row],[S-P4]]/salesdata[[#This Row],[Q-P4]],0)</f>
        <v>7.13</v>
      </c>
      <c r="R690" s="3">
        <v>9561</v>
      </c>
      <c r="S690" s="10">
        <v>41540.019999999997</v>
      </c>
      <c r="T690" s="1" t="str">
        <f>"Q"&amp;ROUNDUP(salesdata[[#This Row],[Month No.]]/3,0)</f>
        <v>Q2</v>
      </c>
      <c r="U690" s="1" t="str">
        <f>TEXT(salesdata[[#This Row],[Date]],"dddd")</f>
        <v>Friday</v>
      </c>
      <c r="V690" s="12">
        <f>IFERROR(salesdata[[#This Row],[Total Revenue]]/salesdata[[#This Row],[Total Units Sold]],0)</f>
        <v>4.344735906285953</v>
      </c>
      <c r="W690" s="1" t="str">
        <f>INDEX({"Product1","Product2","Product3","Product4"},MATCH(MAX(salesdata[[#This Row],[S-P1]],salesdata[[#This Row],[S-P2]],salesdata[[#This Row],[S-P3]],salesdata[[#This Row],[S-P4]]),CHOOSE({1,2,3,4},salesdata[[#This Row],[S-P1]],salesdata[[#This Row],[S-P2]],salesdata[[#This Row],[S-P3]],salesdata[[#This Row],[S-P4]]),0))</f>
        <v>Product1</v>
      </c>
      <c r="X690" s="1" t="str">
        <f>IF(salesdata[[#This Row],[Total Revenue]]&gt;=70000,"High",IF(salesdata[[#This Row],[Total Revenue]]&gt;=40000,"Medium","Low"))</f>
        <v>Medium</v>
      </c>
      <c r="Y690" s="1" t="str">
        <f>IFERROR(IF(SUMIF(salesdata[Year],salesdata[[#This Row],[Year]],salesdata[Total Revenue])&gt;SUMIF(salesdata[Year],salesdata[[#This Row],[Year]]-1,salesdata[Total Revenue]),"Growth Year","Decline Year"),"")</f>
        <v>Growth Year</v>
      </c>
    </row>
    <row r="691" spans="1:25" x14ac:dyDescent="0.3">
      <c r="A691" s="1">
        <v>690</v>
      </c>
      <c r="B691" s="2">
        <v>41013</v>
      </c>
      <c r="C691" s="1">
        <v>2012</v>
      </c>
      <c r="D691" s="1" t="s">
        <v>29</v>
      </c>
      <c r="E691" s="1">
        <v>4</v>
      </c>
      <c r="F691" s="3">
        <v>5024</v>
      </c>
      <c r="G691" s="10">
        <v>15926.08</v>
      </c>
      <c r="H691" s="12">
        <f>IFERROR(salesdata[[#This Row],[S-P1]]/salesdata[[#This Row],[Q-P1]],0)</f>
        <v>3.17</v>
      </c>
      <c r="I691" s="3">
        <v>3803</v>
      </c>
      <c r="J691" s="10">
        <v>24111.02</v>
      </c>
      <c r="K691" s="12">
        <f>IFERROR(salesdata[[#This Row],[S-P2]]/salesdata[[#This Row],[Q-P2]],0)</f>
        <v>6.34</v>
      </c>
      <c r="L691" s="3">
        <v>409</v>
      </c>
      <c r="M691" s="10">
        <v>2216.7800000000002</v>
      </c>
      <c r="N691" s="12">
        <f>IFERROR(salesdata[[#This Row],[S-P3]]/salesdata[[#This Row],[Q-P3]],0)</f>
        <v>5.4200000000000008</v>
      </c>
      <c r="O691" s="3">
        <v>851</v>
      </c>
      <c r="P691" s="10">
        <v>6067.63</v>
      </c>
      <c r="Q691" s="12">
        <f>IFERROR(salesdata[[#This Row],[S-P4]]/salesdata[[#This Row],[Q-P4]],0)</f>
        <v>7.13</v>
      </c>
      <c r="R691" s="3">
        <v>10087</v>
      </c>
      <c r="S691" s="10">
        <v>48321.51</v>
      </c>
      <c r="T691" s="1" t="str">
        <f>"Q"&amp;ROUNDUP(salesdata[[#This Row],[Month No.]]/3,0)</f>
        <v>Q2</v>
      </c>
      <c r="U691" s="1" t="str">
        <f>TEXT(salesdata[[#This Row],[Date]],"dddd")</f>
        <v>Saturday</v>
      </c>
      <c r="V691" s="12">
        <f>IFERROR(salesdata[[#This Row],[Total Revenue]]/salesdata[[#This Row],[Total Units Sold]],0)</f>
        <v>4.7904738772677709</v>
      </c>
      <c r="W691" s="1" t="str">
        <f>INDEX({"Product1","Product2","Product3","Product4"},MATCH(MAX(salesdata[[#This Row],[S-P1]],salesdata[[#This Row],[S-P2]],salesdata[[#This Row],[S-P3]],salesdata[[#This Row],[S-P4]]),CHOOSE({1,2,3,4},salesdata[[#This Row],[S-P1]],salesdata[[#This Row],[S-P2]],salesdata[[#This Row],[S-P3]],salesdata[[#This Row],[S-P4]]),0))</f>
        <v>Product2</v>
      </c>
      <c r="X691" s="1" t="str">
        <f>IF(salesdata[[#This Row],[Total Revenue]]&gt;=70000,"High",IF(salesdata[[#This Row],[Total Revenue]]&gt;=40000,"Medium","Low"))</f>
        <v>Medium</v>
      </c>
      <c r="Y691" s="1" t="str">
        <f>IFERROR(IF(SUMIF(salesdata[Year],salesdata[[#This Row],[Year]],salesdata[Total Revenue])&gt;SUMIF(salesdata[Year],salesdata[[#This Row],[Year]]-1,salesdata[Total Revenue]),"Growth Year","Decline Year"),"")</f>
        <v>Growth Year</v>
      </c>
    </row>
    <row r="692" spans="1:25" x14ac:dyDescent="0.3">
      <c r="A692" s="1">
        <v>691</v>
      </c>
      <c r="B692" s="2">
        <v>41014</v>
      </c>
      <c r="C692" s="1">
        <v>2012</v>
      </c>
      <c r="D692" s="1" t="s">
        <v>29</v>
      </c>
      <c r="E692" s="1">
        <v>4</v>
      </c>
      <c r="F692" s="3">
        <v>1966</v>
      </c>
      <c r="G692" s="10">
        <v>6232.22</v>
      </c>
      <c r="H692" s="12">
        <f>IFERROR(salesdata[[#This Row],[S-P1]]/salesdata[[#This Row],[Q-P1]],0)</f>
        <v>3.17</v>
      </c>
      <c r="I692" s="3">
        <v>1469</v>
      </c>
      <c r="J692" s="10">
        <v>9313.4599999999991</v>
      </c>
      <c r="K692" s="12">
        <f>IFERROR(salesdata[[#This Row],[S-P2]]/salesdata[[#This Row],[Q-P2]],0)</f>
        <v>6.339999999999999</v>
      </c>
      <c r="L692" s="3">
        <v>5632</v>
      </c>
      <c r="M692" s="10">
        <v>30525.439999999999</v>
      </c>
      <c r="N692" s="12">
        <f>IFERROR(salesdata[[#This Row],[S-P3]]/salesdata[[#This Row],[Q-P3]],0)</f>
        <v>5.42</v>
      </c>
      <c r="O692" s="3">
        <v>1152</v>
      </c>
      <c r="P692" s="10">
        <v>8213.76</v>
      </c>
      <c r="Q692" s="12">
        <f>IFERROR(salesdata[[#This Row],[S-P4]]/salesdata[[#This Row],[Q-P4]],0)</f>
        <v>7.13</v>
      </c>
      <c r="R692" s="3">
        <v>10219</v>
      </c>
      <c r="S692" s="10">
        <v>54284.88</v>
      </c>
      <c r="T692" s="1" t="str">
        <f>"Q"&amp;ROUNDUP(salesdata[[#This Row],[Month No.]]/3,0)</f>
        <v>Q2</v>
      </c>
      <c r="U692" s="1" t="str">
        <f>TEXT(salesdata[[#This Row],[Date]],"dddd")</f>
        <v>Sunday</v>
      </c>
      <c r="V692" s="12">
        <f>IFERROR(salesdata[[#This Row],[Total Revenue]]/salesdata[[#This Row],[Total Units Sold]],0)</f>
        <v>5.3121518739602696</v>
      </c>
      <c r="W692" s="1" t="str">
        <f>INDEX({"Product1","Product2","Product3","Product4"},MATCH(MAX(salesdata[[#This Row],[S-P1]],salesdata[[#This Row],[S-P2]],salesdata[[#This Row],[S-P3]],salesdata[[#This Row],[S-P4]]),CHOOSE({1,2,3,4},salesdata[[#This Row],[S-P1]],salesdata[[#This Row],[S-P2]],salesdata[[#This Row],[S-P3]],salesdata[[#This Row],[S-P4]]),0))</f>
        <v>Product3</v>
      </c>
      <c r="X692" s="1" t="str">
        <f>IF(salesdata[[#This Row],[Total Revenue]]&gt;=70000,"High",IF(salesdata[[#This Row],[Total Revenue]]&gt;=40000,"Medium","Low"))</f>
        <v>Medium</v>
      </c>
      <c r="Y692" s="1" t="str">
        <f>IFERROR(IF(SUMIF(salesdata[Year],salesdata[[#This Row],[Year]],salesdata[Total Revenue])&gt;SUMIF(salesdata[Year],salesdata[[#This Row],[Year]]-1,salesdata[Total Revenue]),"Growth Year","Decline Year"),"")</f>
        <v>Growth Year</v>
      </c>
    </row>
    <row r="693" spans="1:25" x14ac:dyDescent="0.3">
      <c r="A693" s="1">
        <v>692</v>
      </c>
      <c r="B693" s="2">
        <v>41015</v>
      </c>
      <c r="C693" s="1">
        <v>2012</v>
      </c>
      <c r="D693" s="1" t="s">
        <v>29</v>
      </c>
      <c r="E693" s="1">
        <v>4</v>
      </c>
      <c r="F693" s="3">
        <v>7538</v>
      </c>
      <c r="G693" s="10">
        <v>23895.46</v>
      </c>
      <c r="H693" s="12">
        <f>IFERROR(salesdata[[#This Row],[S-P1]]/salesdata[[#This Row],[Q-P1]],0)</f>
        <v>3.17</v>
      </c>
      <c r="I693" s="3">
        <v>2518</v>
      </c>
      <c r="J693" s="10">
        <v>15964.12</v>
      </c>
      <c r="K693" s="12">
        <f>IFERROR(salesdata[[#This Row],[S-P2]]/salesdata[[#This Row],[Q-P2]],0)</f>
        <v>6.3400000000000007</v>
      </c>
      <c r="L693" s="3">
        <v>2017</v>
      </c>
      <c r="M693" s="10">
        <v>10932.14</v>
      </c>
      <c r="N693" s="12">
        <f>IFERROR(salesdata[[#This Row],[S-P3]]/salesdata[[#This Row],[Q-P3]],0)</f>
        <v>5.42</v>
      </c>
      <c r="O693" s="3">
        <v>1175</v>
      </c>
      <c r="P693" s="10">
        <v>8377.75</v>
      </c>
      <c r="Q693" s="12">
        <f>IFERROR(salesdata[[#This Row],[S-P4]]/salesdata[[#This Row],[Q-P4]],0)</f>
        <v>7.13</v>
      </c>
      <c r="R693" s="3">
        <v>13248</v>
      </c>
      <c r="S693" s="10">
        <v>59169.47</v>
      </c>
      <c r="T693" s="1" t="str">
        <f>"Q"&amp;ROUNDUP(salesdata[[#This Row],[Month No.]]/3,0)</f>
        <v>Q2</v>
      </c>
      <c r="U693" s="1" t="str">
        <f>TEXT(salesdata[[#This Row],[Date]],"dddd")</f>
        <v>Monday</v>
      </c>
      <c r="V693" s="12">
        <f>IFERROR(salesdata[[#This Row],[Total Revenue]]/salesdata[[#This Row],[Total Units Sold]],0)</f>
        <v>4.4662945350241543</v>
      </c>
      <c r="W693" s="1" t="str">
        <f>INDEX({"Product1","Product2","Product3","Product4"},MATCH(MAX(salesdata[[#This Row],[S-P1]],salesdata[[#This Row],[S-P2]],salesdata[[#This Row],[S-P3]],salesdata[[#This Row],[S-P4]]),CHOOSE({1,2,3,4},salesdata[[#This Row],[S-P1]],salesdata[[#This Row],[S-P2]],salesdata[[#This Row],[S-P3]],salesdata[[#This Row],[S-P4]]),0))</f>
        <v>Product1</v>
      </c>
      <c r="X693" s="1" t="str">
        <f>IF(salesdata[[#This Row],[Total Revenue]]&gt;=70000,"High",IF(salesdata[[#This Row],[Total Revenue]]&gt;=40000,"Medium","Low"))</f>
        <v>Medium</v>
      </c>
      <c r="Y693" s="1" t="str">
        <f>IFERROR(IF(SUMIF(salesdata[Year],salesdata[[#This Row],[Year]],salesdata[Total Revenue])&gt;SUMIF(salesdata[Year],salesdata[[#This Row],[Year]]-1,salesdata[Total Revenue]),"Growth Year","Decline Year"),"")</f>
        <v>Growth Year</v>
      </c>
    </row>
    <row r="694" spans="1:25" x14ac:dyDescent="0.3">
      <c r="A694" s="1">
        <v>693</v>
      </c>
      <c r="B694" s="2">
        <v>41016</v>
      </c>
      <c r="C694" s="1">
        <v>2012</v>
      </c>
      <c r="D694" s="1" t="s">
        <v>29</v>
      </c>
      <c r="E694" s="1">
        <v>4</v>
      </c>
      <c r="F694" s="3">
        <v>7189</v>
      </c>
      <c r="G694" s="10">
        <v>22789.13</v>
      </c>
      <c r="H694" s="12">
        <f>IFERROR(salesdata[[#This Row],[S-P1]]/salesdata[[#This Row],[Q-P1]],0)</f>
        <v>3.17</v>
      </c>
      <c r="I694" s="3">
        <v>1385</v>
      </c>
      <c r="J694" s="10">
        <v>8780.9</v>
      </c>
      <c r="K694" s="12">
        <f>IFERROR(salesdata[[#This Row],[S-P2]]/salesdata[[#This Row],[Q-P2]],0)</f>
        <v>6.34</v>
      </c>
      <c r="L694" s="3">
        <v>3309</v>
      </c>
      <c r="M694" s="10">
        <v>17934.78</v>
      </c>
      <c r="N694" s="12">
        <f>IFERROR(salesdata[[#This Row],[S-P3]]/salesdata[[#This Row],[Q-P3]],0)</f>
        <v>5.42</v>
      </c>
      <c r="O694" s="3">
        <v>320</v>
      </c>
      <c r="P694" s="10">
        <v>2281.6</v>
      </c>
      <c r="Q694" s="12">
        <f>IFERROR(salesdata[[#This Row],[S-P4]]/salesdata[[#This Row],[Q-P4]],0)</f>
        <v>7.13</v>
      </c>
      <c r="R694" s="3">
        <v>12203</v>
      </c>
      <c r="S694" s="10">
        <v>51786.41</v>
      </c>
      <c r="T694" s="1" t="str">
        <f>"Q"&amp;ROUNDUP(salesdata[[#This Row],[Month No.]]/3,0)</f>
        <v>Q2</v>
      </c>
      <c r="U694" s="1" t="str">
        <f>TEXT(salesdata[[#This Row],[Date]],"dddd")</f>
        <v>Tuesday</v>
      </c>
      <c r="V694" s="12">
        <f>IFERROR(salesdata[[#This Row],[Total Revenue]]/salesdata[[#This Row],[Total Units Sold]],0)</f>
        <v>4.2437441612718185</v>
      </c>
      <c r="W694" s="1" t="str">
        <f>INDEX({"Product1","Product2","Product3","Product4"},MATCH(MAX(salesdata[[#This Row],[S-P1]],salesdata[[#This Row],[S-P2]],salesdata[[#This Row],[S-P3]],salesdata[[#This Row],[S-P4]]),CHOOSE({1,2,3,4},salesdata[[#This Row],[S-P1]],salesdata[[#This Row],[S-P2]],salesdata[[#This Row],[S-P3]],salesdata[[#This Row],[S-P4]]),0))</f>
        <v>Product1</v>
      </c>
      <c r="X694" s="1" t="str">
        <f>IF(salesdata[[#This Row],[Total Revenue]]&gt;=70000,"High",IF(salesdata[[#This Row],[Total Revenue]]&gt;=40000,"Medium","Low"))</f>
        <v>Medium</v>
      </c>
      <c r="Y694" s="1" t="str">
        <f>IFERROR(IF(SUMIF(salesdata[Year],salesdata[[#This Row],[Year]],salesdata[Total Revenue])&gt;SUMIF(salesdata[Year],salesdata[[#This Row],[Year]]-1,salesdata[Total Revenue]),"Growth Year","Decline Year"),"")</f>
        <v>Growth Year</v>
      </c>
    </row>
    <row r="695" spans="1:25" x14ac:dyDescent="0.3">
      <c r="A695" s="1">
        <v>694</v>
      </c>
      <c r="B695" s="2">
        <v>41017</v>
      </c>
      <c r="C695" s="1">
        <v>2012</v>
      </c>
      <c r="D695" s="1" t="s">
        <v>29</v>
      </c>
      <c r="E695" s="1">
        <v>4</v>
      </c>
      <c r="F695" s="3">
        <v>6854</v>
      </c>
      <c r="G695" s="10">
        <v>21727.18</v>
      </c>
      <c r="H695" s="12">
        <f>IFERROR(salesdata[[#This Row],[S-P1]]/salesdata[[#This Row],[Q-P1]],0)</f>
        <v>3.17</v>
      </c>
      <c r="I695" s="3">
        <v>1159</v>
      </c>
      <c r="J695" s="10">
        <v>7348.06</v>
      </c>
      <c r="K695" s="12">
        <f>IFERROR(salesdata[[#This Row],[S-P2]]/salesdata[[#This Row],[Q-P2]],0)</f>
        <v>6.3400000000000007</v>
      </c>
      <c r="L695" s="3">
        <v>5474</v>
      </c>
      <c r="M695" s="10">
        <v>29669.08</v>
      </c>
      <c r="N695" s="12">
        <f>IFERROR(salesdata[[#This Row],[S-P3]]/salesdata[[#This Row],[Q-P3]],0)</f>
        <v>5.42</v>
      </c>
      <c r="O695" s="3">
        <v>532</v>
      </c>
      <c r="P695" s="10">
        <v>3793.16</v>
      </c>
      <c r="Q695" s="12">
        <f>IFERROR(salesdata[[#This Row],[S-P4]]/salesdata[[#This Row],[Q-P4]],0)</f>
        <v>7.13</v>
      </c>
      <c r="R695" s="3">
        <v>14019</v>
      </c>
      <c r="S695" s="10">
        <v>62537.48</v>
      </c>
      <c r="T695" s="1" t="str">
        <f>"Q"&amp;ROUNDUP(salesdata[[#This Row],[Month No.]]/3,0)</f>
        <v>Q2</v>
      </c>
      <c r="U695" s="1" t="str">
        <f>TEXT(salesdata[[#This Row],[Date]],"dddd")</f>
        <v>Wednesday</v>
      </c>
      <c r="V695" s="12">
        <f>IFERROR(salesdata[[#This Row],[Total Revenue]]/salesdata[[#This Row],[Total Units Sold]],0)</f>
        <v>4.4609087666737999</v>
      </c>
      <c r="W695" s="1" t="str">
        <f>INDEX({"Product1","Product2","Product3","Product4"},MATCH(MAX(salesdata[[#This Row],[S-P1]],salesdata[[#This Row],[S-P2]],salesdata[[#This Row],[S-P3]],salesdata[[#This Row],[S-P4]]),CHOOSE({1,2,3,4},salesdata[[#This Row],[S-P1]],salesdata[[#This Row],[S-P2]],salesdata[[#This Row],[S-P3]],salesdata[[#This Row],[S-P4]]),0))</f>
        <v>Product3</v>
      </c>
      <c r="X695" s="1" t="str">
        <f>IF(salesdata[[#This Row],[Total Revenue]]&gt;=70000,"High",IF(salesdata[[#This Row],[Total Revenue]]&gt;=40000,"Medium","Low"))</f>
        <v>Medium</v>
      </c>
      <c r="Y695" s="1" t="str">
        <f>IFERROR(IF(SUMIF(salesdata[Year],salesdata[[#This Row],[Year]],salesdata[Total Revenue])&gt;SUMIF(salesdata[Year],salesdata[[#This Row],[Year]]-1,salesdata[Total Revenue]),"Growth Year","Decline Year"),"")</f>
        <v>Growth Year</v>
      </c>
    </row>
    <row r="696" spans="1:25" x14ac:dyDescent="0.3">
      <c r="A696" s="1">
        <v>695</v>
      </c>
      <c r="B696" s="2">
        <v>41018</v>
      </c>
      <c r="C696" s="1">
        <v>2012</v>
      </c>
      <c r="D696" s="1" t="s">
        <v>29</v>
      </c>
      <c r="E696" s="1">
        <v>4</v>
      </c>
      <c r="F696" s="3">
        <v>7421</v>
      </c>
      <c r="G696" s="10">
        <v>23524.57</v>
      </c>
      <c r="H696" s="12">
        <f>IFERROR(salesdata[[#This Row],[S-P1]]/salesdata[[#This Row],[Q-P1]],0)</f>
        <v>3.17</v>
      </c>
      <c r="I696" s="3">
        <v>2459</v>
      </c>
      <c r="J696" s="10">
        <v>15590.06</v>
      </c>
      <c r="K696" s="12">
        <f>IFERROR(salesdata[[#This Row],[S-P2]]/salesdata[[#This Row],[Q-P2]],0)</f>
        <v>6.34</v>
      </c>
      <c r="L696" s="3">
        <v>5607</v>
      </c>
      <c r="M696" s="10">
        <v>30389.94</v>
      </c>
      <c r="N696" s="12">
        <f>IFERROR(salesdata[[#This Row],[S-P3]]/salesdata[[#This Row],[Q-P3]],0)</f>
        <v>5.42</v>
      </c>
      <c r="O696" s="3">
        <v>1045</v>
      </c>
      <c r="P696" s="10">
        <v>7450.85</v>
      </c>
      <c r="Q696" s="12">
        <f>IFERROR(salesdata[[#This Row],[S-P4]]/salesdata[[#This Row],[Q-P4]],0)</f>
        <v>7.1300000000000008</v>
      </c>
      <c r="R696" s="3">
        <v>16532</v>
      </c>
      <c r="S696" s="10">
        <v>76955.42</v>
      </c>
      <c r="T696" s="1" t="str">
        <f>"Q"&amp;ROUNDUP(salesdata[[#This Row],[Month No.]]/3,0)</f>
        <v>Q2</v>
      </c>
      <c r="U696" s="1" t="str">
        <f>TEXT(salesdata[[#This Row],[Date]],"dddd")</f>
        <v>Thursday</v>
      </c>
      <c r="V696" s="12">
        <f>IFERROR(salesdata[[#This Row],[Total Revenue]]/salesdata[[#This Row],[Total Units Sold]],0)</f>
        <v>4.6549370917009432</v>
      </c>
      <c r="W696" s="1" t="str">
        <f>INDEX({"Product1","Product2","Product3","Product4"},MATCH(MAX(salesdata[[#This Row],[S-P1]],salesdata[[#This Row],[S-P2]],salesdata[[#This Row],[S-P3]],salesdata[[#This Row],[S-P4]]),CHOOSE({1,2,3,4},salesdata[[#This Row],[S-P1]],salesdata[[#This Row],[S-P2]],salesdata[[#This Row],[S-P3]],salesdata[[#This Row],[S-P4]]),0))</f>
        <v>Product3</v>
      </c>
      <c r="X696" s="1" t="str">
        <f>IF(salesdata[[#This Row],[Total Revenue]]&gt;=70000,"High",IF(salesdata[[#This Row],[Total Revenue]]&gt;=40000,"Medium","Low"))</f>
        <v>High</v>
      </c>
      <c r="Y696" s="1" t="str">
        <f>IFERROR(IF(SUMIF(salesdata[Year],salesdata[[#This Row],[Year]],salesdata[Total Revenue])&gt;SUMIF(salesdata[Year],salesdata[[#This Row],[Year]]-1,salesdata[Total Revenue]),"Growth Year","Decline Year"),"")</f>
        <v>Growth Year</v>
      </c>
    </row>
    <row r="697" spans="1:25" x14ac:dyDescent="0.3">
      <c r="A697" s="1">
        <v>696</v>
      </c>
      <c r="B697" s="2">
        <v>41019</v>
      </c>
      <c r="C697" s="1">
        <v>2012</v>
      </c>
      <c r="D697" s="1" t="s">
        <v>29</v>
      </c>
      <c r="E697" s="1">
        <v>4</v>
      </c>
      <c r="F697" s="3">
        <v>2008</v>
      </c>
      <c r="G697" s="10">
        <v>6365.36</v>
      </c>
      <c r="H697" s="12">
        <f>IFERROR(salesdata[[#This Row],[S-P1]]/salesdata[[#This Row],[Q-P1]],0)</f>
        <v>3.17</v>
      </c>
      <c r="I697" s="3">
        <v>3492</v>
      </c>
      <c r="J697" s="10">
        <v>22139.279999999999</v>
      </c>
      <c r="K697" s="12">
        <f>IFERROR(salesdata[[#This Row],[S-P2]]/salesdata[[#This Row],[Q-P2]],0)</f>
        <v>6.34</v>
      </c>
      <c r="L697" s="3">
        <v>4775</v>
      </c>
      <c r="M697" s="10">
        <v>25880.5</v>
      </c>
      <c r="N697" s="12">
        <f>IFERROR(salesdata[[#This Row],[S-P3]]/salesdata[[#This Row],[Q-P3]],0)</f>
        <v>5.42</v>
      </c>
      <c r="O697" s="3">
        <v>1318</v>
      </c>
      <c r="P697" s="10">
        <v>9397.34</v>
      </c>
      <c r="Q697" s="12">
        <f>IFERROR(salesdata[[#This Row],[S-P4]]/salesdata[[#This Row],[Q-P4]],0)</f>
        <v>7.13</v>
      </c>
      <c r="R697" s="3">
        <v>11593</v>
      </c>
      <c r="S697" s="10">
        <v>63782.48</v>
      </c>
      <c r="T697" s="1" t="str">
        <f>"Q"&amp;ROUNDUP(salesdata[[#This Row],[Month No.]]/3,0)</f>
        <v>Q2</v>
      </c>
      <c r="U697" s="1" t="str">
        <f>TEXT(salesdata[[#This Row],[Date]],"dddd")</f>
        <v>Friday</v>
      </c>
      <c r="V697" s="12">
        <f>IFERROR(salesdata[[#This Row],[Total Revenue]]/salesdata[[#This Row],[Total Units Sold]],0)</f>
        <v>5.5018097127576988</v>
      </c>
      <c r="W697" s="1" t="str">
        <f>INDEX({"Product1","Product2","Product3","Product4"},MATCH(MAX(salesdata[[#This Row],[S-P1]],salesdata[[#This Row],[S-P2]],salesdata[[#This Row],[S-P3]],salesdata[[#This Row],[S-P4]]),CHOOSE({1,2,3,4},salesdata[[#This Row],[S-P1]],salesdata[[#This Row],[S-P2]],salesdata[[#This Row],[S-P3]],salesdata[[#This Row],[S-P4]]),0))</f>
        <v>Product3</v>
      </c>
      <c r="X697" s="1" t="str">
        <f>IF(salesdata[[#This Row],[Total Revenue]]&gt;=70000,"High",IF(salesdata[[#This Row],[Total Revenue]]&gt;=40000,"Medium","Low"))</f>
        <v>Medium</v>
      </c>
      <c r="Y697" s="1" t="str">
        <f>IFERROR(IF(SUMIF(salesdata[Year],salesdata[[#This Row],[Year]],salesdata[Total Revenue])&gt;SUMIF(salesdata[Year],salesdata[[#This Row],[Year]]-1,salesdata[Total Revenue]),"Growth Year","Decline Year"),"")</f>
        <v>Growth Year</v>
      </c>
    </row>
    <row r="698" spans="1:25" x14ac:dyDescent="0.3">
      <c r="A698" s="1">
        <v>697</v>
      </c>
      <c r="B698" s="2">
        <v>41020</v>
      </c>
      <c r="C698" s="1">
        <v>2012</v>
      </c>
      <c r="D698" s="1" t="s">
        <v>29</v>
      </c>
      <c r="E698" s="1">
        <v>4</v>
      </c>
      <c r="F698" s="3">
        <v>3914</v>
      </c>
      <c r="G698" s="10">
        <v>12407.38</v>
      </c>
      <c r="H698" s="12">
        <f>IFERROR(salesdata[[#This Row],[S-P1]]/salesdata[[#This Row],[Q-P1]],0)</f>
        <v>3.17</v>
      </c>
      <c r="I698" s="3">
        <v>2615</v>
      </c>
      <c r="J698" s="10">
        <v>16579.099999999999</v>
      </c>
      <c r="K698" s="12">
        <f>IFERROR(salesdata[[#This Row],[S-P2]]/salesdata[[#This Row],[Q-P2]],0)</f>
        <v>6.34</v>
      </c>
      <c r="L698" s="3">
        <v>5922</v>
      </c>
      <c r="M698" s="10">
        <v>32097.24</v>
      </c>
      <c r="N698" s="12">
        <f>IFERROR(salesdata[[#This Row],[S-P3]]/salesdata[[#This Row],[Q-P3]],0)</f>
        <v>5.42</v>
      </c>
      <c r="O698" s="3">
        <v>737</v>
      </c>
      <c r="P698" s="10">
        <v>5254.81</v>
      </c>
      <c r="Q698" s="12">
        <f>IFERROR(salesdata[[#This Row],[S-P4]]/salesdata[[#This Row],[Q-P4]],0)</f>
        <v>7.1300000000000008</v>
      </c>
      <c r="R698" s="3">
        <v>13188</v>
      </c>
      <c r="S698" s="10">
        <v>66338.53</v>
      </c>
      <c r="T698" s="1" t="str">
        <f>"Q"&amp;ROUNDUP(salesdata[[#This Row],[Month No.]]/3,0)</f>
        <v>Q2</v>
      </c>
      <c r="U698" s="1" t="str">
        <f>TEXT(salesdata[[#This Row],[Date]],"dddd")</f>
        <v>Saturday</v>
      </c>
      <c r="V698" s="12">
        <f>IFERROR(salesdata[[#This Row],[Total Revenue]]/salesdata[[#This Row],[Total Units Sold]],0)</f>
        <v>5.0302191386108586</v>
      </c>
      <c r="W698" s="1" t="str">
        <f>INDEX({"Product1","Product2","Product3","Product4"},MATCH(MAX(salesdata[[#This Row],[S-P1]],salesdata[[#This Row],[S-P2]],salesdata[[#This Row],[S-P3]],salesdata[[#This Row],[S-P4]]),CHOOSE({1,2,3,4},salesdata[[#This Row],[S-P1]],salesdata[[#This Row],[S-P2]],salesdata[[#This Row],[S-P3]],salesdata[[#This Row],[S-P4]]),0))</f>
        <v>Product3</v>
      </c>
      <c r="X698" s="1" t="str">
        <f>IF(salesdata[[#This Row],[Total Revenue]]&gt;=70000,"High",IF(salesdata[[#This Row],[Total Revenue]]&gt;=40000,"Medium","Low"))</f>
        <v>Medium</v>
      </c>
      <c r="Y698" s="1" t="str">
        <f>IFERROR(IF(SUMIF(salesdata[Year],salesdata[[#This Row],[Year]],salesdata[Total Revenue])&gt;SUMIF(salesdata[Year],salesdata[[#This Row],[Year]]-1,salesdata[Total Revenue]),"Growth Year","Decline Year"),"")</f>
        <v>Growth Year</v>
      </c>
    </row>
    <row r="699" spans="1:25" x14ac:dyDescent="0.3">
      <c r="A699" s="1">
        <v>698</v>
      </c>
      <c r="B699" s="2">
        <v>41021</v>
      </c>
      <c r="C699" s="1">
        <v>2012</v>
      </c>
      <c r="D699" s="1" t="s">
        <v>29</v>
      </c>
      <c r="E699" s="1">
        <v>4</v>
      </c>
      <c r="F699" s="3">
        <v>1339</v>
      </c>
      <c r="G699" s="10">
        <v>4244.63</v>
      </c>
      <c r="H699" s="12">
        <f>IFERROR(salesdata[[#This Row],[S-P1]]/salesdata[[#This Row],[Q-P1]],0)</f>
        <v>3.17</v>
      </c>
      <c r="I699" s="3">
        <v>1947</v>
      </c>
      <c r="J699" s="10">
        <v>12343.98</v>
      </c>
      <c r="K699" s="12">
        <f>IFERROR(salesdata[[#This Row],[S-P2]]/salesdata[[#This Row],[Q-P2]],0)</f>
        <v>6.34</v>
      </c>
      <c r="L699" s="3">
        <v>3441</v>
      </c>
      <c r="M699" s="10">
        <v>18650.22</v>
      </c>
      <c r="N699" s="12">
        <f>IFERROR(salesdata[[#This Row],[S-P3]]/salesdata[[#This Row],[Q-P3]],0)</f>
        <v>5.42</v>
      </c>
      <c r="O699" s="3">
        <v>426</v>
      </c>
      <c r="P699" s="10">
        <v>3037.38</v>
      </c>
      <c r="Q699" s="12">
        <f>IFERROR(salesdata[[#This Row],[S-P4]]/salesdata[[#This Row],[Q-P4]],0)</f>
        <v>7.13</v>
      </c>
      <c r="R699" s="3">
        <v>7153</v>
      </c>
      <c r="S699" s="10">
        <v>38276.21</v>
      </c>
      <c r="T699" s="1" t="str">
        <f>"Q"&amp;ROUNDUP(salesdata[[#This Row],[Month No.]]/3,0)</f>
        <v>Q2</v>
      </c>
      <c r="U699" s="1" t="str">
        <f>TEXT(salesdata[[#This Row],[Date]],"dddd")</f>
        <v>Sunday</v>
      </c>
      <c r="V699" s="12">
        <f>IFERROR(salesdata[[#This Row],[Total Revenue]]/salesdata[[#This Row],[Total Units Sold]],0)</f>
        <v>5.3510708793513206</v>
      </c>
      <c r="W699" s="1" t="str">
        <f>INDEX({"Product1","Product2","Product3","Product4"},MATCH(MAX(salesdata[[#This Row],[S-P1]],salesdata[[#This Row],[S-P2]],salesdata[[#This Row],[S-P3]],salesdata[[#This Row],[S-P4]]),CHOOSE({1,2,3,4},salesdata[[#This Row],[S-P1]],salesdata[[#This Row],[S-P2]],salesdata[[#This Row],[S-P3]],salesdata[[#This Row],[S-P4]]),0))</f>
        <v>Product3</v>
      </c>
      <c r="X699" s="1" t="str">
        <f>IF(salesdata[[#This Row],[Total Revenue]]&gt;=70000,"High",IF(salesdata[[#This Row],[Total Revenue]]&gt;=40000,"Medium","Low"))</f>
        <v>Low</v>
      </c>
      <c r="Y699" s="1" t="str">
        <f>IFERROR(IF(SUMIF(salesdata[Year],salesdata[[#This Row],[Year]],salesdata[Total Revenue])&gt;SUMIF(salesdata[Year],salesdata[[#This Row],[Year]]-1,salesdata[Total Revenue]),"Growth Year","Decline Year"),"")</f>
        <v>Growth Year</v>
      </c>
    </row>
    <row r="700" spans="1:25" x14ac:dyDescent="0.3">
      <c r="A700" s="1">
        <v>699</v>
      </c>
      <c r="B700" s="2">
        <v>41022</v>
      </c>
      <c r="C700" s="1">
        <v>2012</v>
      </c>
      <c r="D700" s="1" t="s">
        <v>29</v>
      </c>
      <c r="E700" s="1">
        <v>4</v>
      </c>
      <c r="F700" s="3">
        <v>2978</v>
      </c>
      <c r="G700" s="10">
        <v>9440.26</v>
      </c>
      <c r="H700" s="12">
        <f>IFERROR(salesdata[[#This Row],[S-P1]]/salesdata[[#This Row],[Q-P1]],0)</f>
        <v>3.17</v>
      </c>
      <c r="I700" s="3">
        <v>1909</v>
      </c>
      <c r="J700" s="10">
        <v>12103.06</v>
      </c>
      <c r="K700" s="12">
        <f>IFERROR(salesdata[[#This Row],[S-P2]]/salesdata[[#This Row],[Q-P2]],0)</f>
        <v>6.34</v>
      </c>
      <c r="L700" s="3">
        <v>4227</v>
      </c>
      <c r="M700" s="10">
        <v>22910.34</v>
      </c>
      <c r="N700" s="12">
        <f>IFERROR(salesdata[[#This Row],[S-P3]]/salesdata[[#This Row],[Q-P3]],0)</f>
        <v>5.42</v>
      </c>
      <c r="O700" s="3">
        <v>541</v>
      </c>
      <c r="P700" s="10">
        <v>3857.33</v>
      </c>
      <c r="Q700" s="12">
        <f>IFERROR(salesdata[[#This Row],[S-P4]]/salesdata[[#This Row],[Q-P4]],0)</f>
        <v>7.13</v>
      </c>
      <c r="R700" s="3">
        <v>9655</v>
      </c>
      <c r="S700" s="10">
        <v>48310.99</v>
      </c>
      <c r="T700" s="1" t="str">
        <f>"Q"&amp;ROUNDUP(salesdata[[#This Row],[Month No.]]/3,0)</f>
        <v>Q2</v>
      </c>
      <c r="U700" s="1" t="str">
        <f>TEXT(salesdata[[#This Row],[Date]],"dddd")</f>
        <v>Monday</v>
      </c>
      <c r="V700" s="12">
        <f>IFERROR(salesdata[[#This Row],[Total Revenue]]/salesdata[[#This Row],[Total Units Sold]],0)</f>
        <v>5.0037276022786115</v>
      </c>
      <c r="W700" s="1" t="str">
        <f>INDEX({"Product1","Product2","Product3","Product4"},MATCH(MAX(salesdata[[#This Row],[S-P1]],salesdata[[#This Row],[S-P2]],salesdata[[#This Row],[S-P3]],salesdata[[#This Row],[S-P4]]),CHOOSE({1,2,3,4},salesdata[[#This Row],[S-P1]],salesdata[[#This Row],[S-P2]],salesdata[[#This Row],[S-P3]],salesdata[[#This Row],[S-P4]]),0))</f>
        <v>Product3</v>
      </c>
      <c r="X700" s="1" t="str">
        <f>IF(salesdata[[#This Row],[Total Revenue]]&gt;=70000,"High",IF(salesdata[[#This Row],[Total Revenue]]&gt;=40000,"Medium","Low"))</f>
        <v>Medium</v>
      </c>
      <c r="Y700" s="1" t="str">
        <f>IFERROR(IF(SUMIF(salesdata[Year],salesdata[[#This Row],[Year]],salesdata[Total Revenue])&gt;SUMIF(salesdata[Year],salesdata[[#This Row],[Year]]-1,salesdata[Total Revenue]),"Growth Year","Decline Year"),"")</f>
        <v>Growth Year</v>
      </c>
    </row>
    <row r="701" spans="1:25" x14ac:dyDescent="0.3">
      <c r="A701" s="1">
        <v>700</v>
      </c>
      <c r="B701" s="2">
        <v>41023</v>
      </c>
      <c r="C701" s="1">
        <v>2012</v>
      </c>
      <c r="D701" s="1" t="s">
        <v>29</v>
      </c>
      <c r="E701" s="1">
        <v>4</v>
      </c>
      <c r="F701" s="3">
        <v>3678</v>
      </c>
      <c r="G701" s="10">
        <v>11659.26</v>
      </c>
      <c r="H701" s="12">
        <f>IFERROR(salesdata[[#This Row],[S-P1]]/salesdata[[#This Row],[Q-P1]],0)</f>
        <v>3.17</v>
      </c>
      <c r="I701" s="3">
        <v>2961</v>
      </c>
      <c r="J701" s="10">
        <v>18772.740000000002</v>
      </c>
      <c r="K701" s="12">
        <f>IFERROR(salesdata[[#This Row],[S-P2]]/salesdata[[#This Row],[Q-P2]],0)</f>
        <v>6.3400000000000007</v>
      </c>
      <c r="L701" s="3">
        <v>2331</v>
      </c>
      <c r="M701" s="10">
        <v>12634.02</v>
      </c>
      <c r="N701" s="12">
        <f>IFERROR(salesdata[[#This Row],[S-P3]]/salesdata[[#This Row],[Q-P3]],0)</f>
        <v>5.42</v>
      </c>
      <c r="O701" s="3">
        <v>900</v>
      </c>
      <c r="P701" s="10">
        <v>6417</v>
      </c>
      <c r="Q701" s="12">
        <f>IFERROR(salesdata[[#This Row],[S-P4]]/salesdata[[#This Row],[Q-P4]],0)</f>
        <v>7.13</v>
      </c>
      <c r="R701" s="3">
        <v>9870</v>
      </c>
      <c r="S701" s="10">
        <v>49483.02</v>
      </c>
      <c r="T701" s="1" t="str">
        <f>"Q"&amp;ROUNDUP(salesdata[[#This Row],[Month No.]]/3,0)</f>
        <v>Q2</v>
      </c>
      <c r="U701" s="1" t="str">
        <f>TEXT(salesdata[[#This Row],[Date]],"dddd")</f>
        <v>Tuesday</v>
      </c>
      <c r="V701" s="12">
        <f>IFERROR(salesdata[[#This Row],[Total Revenue]]/salesdata[[#This Row],[Total Units Sold]],0)</f>
        <v>5.0134772036474162</v>
      </c>
      <c r="W701" s="1" t="str">
        <f>INDEX({"Product1","Product2","Product3","Product4"},MATCH(MAX(salesdata[[#This Row],[S-P1]],salesdata[[#This Row],[S-P2]],salesdata[[#This Row],[S-P3]],salesdata[[#This Row],[S-P4]]),CHOOSE({1,2,3,4},salesdata[[#This Row],[S-P1]],salesdata[[#This Row],[S-P2]],salesdata[[#This Row],[S-P3]],salesdata[[#This Row],[S-P4]]),0))</f>
        <v>Product2</v>
      </c>
      <c r="X701" s="1" t="str">
        <f>IF(salesdata[[#This Row],[Total Revenue]]&gt;=70000,"High",IF(salesdata[[#This Row],[Total Revenue]]&gt;=40000,"Medium","Low"))</f>
        <v>Medium</v>
      </c>
      <c r="Y701" s="1" t="str">
        <f>IFERROR(IF(SUMIF(salesdata[Year],salesdata[[#This Row],[Year]],salesdata[Total Revenue])&gt;SUMIF(salesdata[Year],salesdata[[#This Row],[Year]]-1,salesdata[Total Revenue]),"Growth Year","Decline Year"),"")</f>
        <v>Growth Year</v>
      </c>
    </row>
    <row r="702" spans="1:25" x14ac:dyDescent="0.3">
      <c r="A702" s="1">
        <v>701</v>
      </c>
      <c r="B702" s="2">
        <v>41024</v>
      </c>
      <c r="C702" s="1">
        <v>2012</v>
      </c>
      <c r="D702" s="1" t="s">
        <v>29</v>
      </c>
      <c r="E702" s="1">
        <v>4</v>
      </c>
      <c r="F702" s="3">
        <v>6854</v>
      </c>
      <c r="G702" s="10">
        <v>21727.18</v>
      </c>
      <c r="H702" s="12">
        <f>IFERROR(salesdata[[#This Row],[S-P1]]/salesdata[[#This Row],[Q-P1]],0)</f>
        <v>3.17</v>
      </c>
      <c r="I702" s="3">
        <v>3455</v>
      </c>
      <c r="J702" s="10">
        <v>21904.7</v>
      </c>
      <c r="K702" s="12">
        <f>IFERROR(salesdata[[#This Row],[S-P2]]/salesdata[[#This Row],[Q-P2]],0)</f>
        <v>6.34</v>
      </c>
      <c r="L702" s="3">
        <v>5228</v>
      </c>
      <c r="M702" s="10">
        <v>28335.759999999998</v>
      </c>
      <c r="N702" s="12">
        <f>IFERROR(salesdata[[#This Row],[S-P3]]/salesdata[[#This Row],[Q-P3]],0)</f>
        <v>5.42</v>
      </c>
      <c r="O702" s="3">
        <v>536</v>
      </c>
      <c r="P702" s="10">
        <v>3821.68</v>
      </c>
      <c r="Q702" s="12">
        <f>IFERROR(salesdata[[#This Row],[S-P4]]/salesdata[[#This Row],[Q-P4]],0)</f>
        <v>7.13</v>
      </c>
      <c r="R702" s="3">
        <v>16073</v>
      </c>
      <c r="S702" s="10">
        <v>75789.320000000007</v>
      </c>
      <c r="T702" s="1" t="str">
        <f>"Q"&amp;ROUNDUP(salesdata[[#This Row],[Month No.]]/3,0)</f>
        <v>Q2</v>
      </c>
      <c r="U702" s="1" t="str">
        <f>TEXT(salesdata[[#This Row],[Date]],"dddd")</f>
        <v>Wednesday</v>
      </c>
      <c r="V702" s="12">
        <f>IFERROR(salesdata[[#This Row],[Total Revenue]]/salesdata[[#This Row],[Total Units Sold]],0)</f>
        <v>4.7153188577116909</v>
      </c>
      <c r="W702" s="1" t="str">
        <f>INDEX({"Product1","Product2","Product3","Product4"},MATCH(MAX(salesdata[[#This Row],[S-P1]],salesdata[[#This Row],[S-P2]],salesdata[[#This Row],[S-P3]],salesdata[[#This Row],[S-P4]]),CHOOSE({1,2,3,4},salesdata[[#This Row],[S-P1]],salesdata[[#This Row],[S-P2]],salesdata[[#This Row],[S-P3]],salesdata[[#This Row],[S-P4]]),0))</f>
        <v>Product3</v>
      </c>
      <c r="X702" s="1" t="str">
        <f>IF(salesdata[[#This Row],[Total Revenue]]&gt;=70000,"High",IF(salesdata[[#This Row],[Total Revenue]]&gt;=40000,"Medium","Low"))</f>
        <v>High</v>
      </c>
      <c r="Y702" s="1" t="str">
        <f>IFERROR(IF(SUMIF(salesdata[Year],salesdata[[#This Row],[Year]],salesdata[Total Revenue])&gt;SUMIF(salesdata[Year],salesdata[[#This Row],[Year]]-1,salesdata[Total Revenue]),"Growth Year","Decline Year"),"")</f>
        <v>Growth Year</v>
      </c>
    </row>
    <row r="703" spans="1:25" x14ac:dyDescent="0.3">
      <c r="A703" s="1">
        <v>702</v>
      </c>
      <c r="B703" s="2">
        <v>41025</v>
      </c>
      <c r="C703" s="1">
        <v>2012</v>
      </c>
      <c r="D703" s="1" t="s">
        <v>29</v>
      </c>
      <c r="E703" s="1">
        <v>4</v>
      </c>
      <c r="F703" s="3">
        <v>4897</v>
      </c>
      <c r="G703" s="10">
        <v>15523.49</v>
      </c>
      <c r="H703" s="12">
        <f>IFERROR(salesdata[[#This Row],[S-P1]]/salesdata[[#This Row],[Q-P1]],0)</f>
        <v>3.17</v>
      </c>
      <c r="I703" s="3">
        <v>3087</v>
      </c>
      <c r="J703" s="10">
        <v>19571.580000000002</v>
      </c>
      <c r="K703" s="12">
        <f>IFERROR(salesdata[[#This Row],[S-P2]]/salesdata[[#This Row],[Q-P2]],0)</f>
        <v>6.3400000000000007</v>
      </c>
      <c r="L703" s="3">
        <v>1736</v>
      </c>
      <c r="M703" s="10">
        <v>9409.1200000000008</v>
      </c>
      <c r="N703" s="12">
        <f>IFERROR(salesdata[[#This Row],[S-P3]]/salesdata[[#This Row],[Q-P3]],0)</f>
        <v>5.4200000000000008</v>
      </c>
      <c r="O703" s="3">
        <v>455</v>
      </c>
      <c r="P703" s="10">
        <v>3244.15</v>
      </c>
      <c r="Q703" s="12">
        <f>IFERROR(salesdata[[#This Row],[S-P4]]/salesdata[[#This Row],[Q-P4]],0)</f>
        <v>7.13</v>
      </c>
      <c r="R703" s="3">
        <v>10175</v>
      </c>
      <c r="S703" s="10">
        <v>47748.34</v>
      </c>
      <c r="T703" s="1" t="str">
        <f>"Q"&amp;ROUNDUP(salesdata[[#This Row],[Month No.]]/3,0)</f>
        <v>Q2</v>
      </c>
      <c r="U703" s="1" t="str">
        <f>TEXT(salesdata[[#This Row],[Date]],"dddd")</f>
        <v>Thursday</v>
      </c>
      <c r="V703" s="12">
        <f>IFERROR(salesdata[[#This Row],[Total Revenue]]/salesdata[[#This Row],[Total Units Sold]],0)</f>
        <v>4.6927115479115473</v>
      </c>
      <c r="W703" s="1" t="str">
        <f>INDEX({"Product1","Product2","Product3","Product4"},MATCH(MAX(salesdata[[#This Row],[S-P1]],salesdata[[#This Row],[S-P2]],salesdata[[#This Row],[S-P3]],salesdata[[#This Row],[S-P4]]),CHOOSE({1,2,3,4},salesdata[[#This Row],[S-P1]],salesdata[[#This Row],[S-P2]],salesdata[[#This Row],[S-P3]],salesdata[[#This Row],[S-P4]]),0))</f>
        <v>Product2</v>
      </c>
      <c r="X703" s="1" t="str">
        <f>IF(salesdata[[#This Row],[Total Revenue]]&gt;=70000,"High",IF(salesdata[[#This Row],[Total Revenue]]&gt;=40000,"Medium","Low"))</f>
        <v>Medium</v>
      </c>
      <c r="Y703" s="1" t="str">
        <f>IFERROR(IF(SUMIF(salesdata[Year],salesdata[[#This Row],[Year]],salesdata[Total Revenue])&gt;SUMIF(salesdata[Year],salesdata[[#This Row],[Year]]-1,salesdata[Total Revenue]),"Growth Year","Decline Year"),"")</f>
        <v>Growth Year</v>
      </c>
    </row>
    <row r="704" spans="1:25" x14ac:dyDescent="0.3">
      <c r="A704" s="1">
        <v>703</v>
      </c>
      <c r="B704" s="2">
        <v>41026</v>
      </c>
      <c r="C704" s="1">
        <v>2012</v>
      </c>
      <c r="D704" s="1" t="s">
        <v>29</v>
      </c>
      <c r="E704" s="1">
        <v>4</v>
      </c>
      <c r="F704" s="3">
        <v>6596</v>
      </c>
      <c r="G704" s="10">
        <v>20909.32</v>
      </c>
      <c r="H704" s="12">
        <f>IFERROR(salesdata[[#This Row],[S-P1]]/salesdata[[#This Row],[Q-P1]],0)</f>
        <v>3.17</v>
      </c>
      <c r="I704" s="3">
        <v>793</v>
      </c>
      <c r="J704" s="10">
        <v>5027.62</v>
      </c>
      <c r="K704" s="12">
        <f>IFERROR(salesdata[[#This Row],[S-P2]]/salesdata[[#This Row],[Q-P2]],0)</f>
        <v>6.34</v>
      </c>
      <c r="L704" s="3">
        <v>5048</v>
      </c>
      <c r="M704" s="10">
        <v>27360.16</v>
      </c>
      <c r="N704" s="12">
        <f>IFERROR(salesdata[[#This Row],[S-P3]]/salesdata[[#This Row],[Q-P3]],0)</f>
        <v>5.42</v>
      </c>
      <c r="O704" s="3">
        <v>661</v>
      </c>
      <c r="P704" s="10">
        <v>4712.93</v>
      </c>
      <c r="Q704" s="12">
        <f>IFERROR(salesdata[[#This Row],[S-P4]]/salesdata[[#This Row],[Q-P4]],0)</f>
        <v>7.1300000000000008</v>
      </c>
      <c r="R704" s="3">
        <v>13098</v>
      </c>
      <c r="S704" s="10">
        <v>58010.03</v>
      </c>
      <c r="T704" s="1" t="str">
        <f>"Q"&amp;ROUNDUP(salesdata[[#This Row],[Month No.]]/3,0)</f>
        <v>Q2</v>
      </c>
      <c r="U704" s="1" t="str">
        <f>TEXT(salesdata[[#This Row],[Date]],"dddd")</f>
        <v>Friday</v>
      </c>
      <c r="V704" s="12">
        <f>IFERROR(salesdata[[#This Row],[Total Revenue]]/salesdata[[#This Row],[Total Units Sold]],0)</f>
        <v>4.4289227362956174</v>
      </c>
      <c r="W704" s="1" t="str">
        <f>INDEX({"Product1","Product2","Product3","Product4"},MATCH(MAX(salesdata[[#This Row],[S-P1]],salesdata[[#This Row],[S-P2]],salesdata[[#This Row],[S-P3]],salesdata[[#This Row],[S-P4]]),CHOOSE({1,2,3,4},salesdata[[#This Row],[S-P1]],salesdata[[#This Row],[S-P2]],salesdata[[#This Row],[S-P3]],salesdata[[#This Row],[S-P4]]),0))</f>
        <v>Product3</v>
      </c>
      <c r="X704" s="1" t="str">
        <f>IF(salesdata[[#This Row],[Total Revenue]]&gt;=70000,"High",IF(salesdata[[#This Row],[Total Revenue]]&gt;=40000,"Medium","Low"))</f>
        <v>Medium</v>
      </c>
      <c r="Y704" s="1" t="str">
        <f>IFERROR(IF(SUMIF(salesdata[Year],salesdata[[#This Row],[Year]],salesdata[Total Revenue])&gt;SUMIF(salesdata[Year],salesdata[[#This Row],[Year]]-1,salesdata[Total Revenue]),"Growth Year","Decline Year"),"")</f>
        <v>Growth Year</v>
      </c>
    </row>
    <row r="705" spans="1:25" x14ac:dyDescent="0.3">
      <c r="A705" s="1">
        <v>704</v>
      </c>
      <c r="B705" s="2">
        <v>41027</v>
      </c>
      <c r="C705" s="1">
        <v>2012</v>
      </c>
      <c r="D705" s="1" t="s">
        <v>29</v>
      </c>
      <c r="E705" s="1">
        <v>4</v>
      </c>
      <c r="F705" s="3">
        <v>699</v>
      </c>
      <c r="G705" s="10">
        <v>2215.83</v>
      </c>
      <c r="H705" s="12">
        <f>IFERROR(salesdata[[#This Row],[S-P1]]/salesdata[[#This Row],[Q-P1]],0)</f>
        <v>3.17</v>
      </c>
      <c r="I705" s="3">
        <v>1322</v>
      </c>
      <c r="J705" s="10">
        <v>8381.48</v>
      </c>
      <c r="K705" s="12">
        <f>IFERROR(salesdata[[#This Row],[S-P2]]/salesdata[[#This Row],[Q-P2]],0)</f>
        <v>6.34</v>
      </c>
      <c r="L705" s="3">
        <v>3173</v>
      </c>
      <c r="M705" s="10">
        <v>17197.66</v>
      </c>
      <c r="N705" s="12">
        <f>IFERROR(salesdata[[#This Row],[S-P3]]/salesdata[[#This Row],[Q-P3]],0)</f>
        <v>5.42</v>
      </c>
      <c r="O705" s="3">
        <v>1783</v>
      </c>
      <c r="P705" s="10">
        <v>12712.79</v>
      </c>
      <c r="Q705" s="12">
        <f>IFERROR(salesdata[[#This Row],[S-P4]]/salesdata[[#This Row],[Q-P4]],0)</f>
        <v>7.1300000000000008</v>
      </c>
      <c r="R705" s="3">
        <v>6977</v>
      </c>
      <c r="S705" s="10">
        <v>40507.760000000002</v>
      </c>
      <c r="T705" s="1" t="str">
        <f>"Q"&amp;ROUNDUP(salesdata[[#This Row],[Month No.]]/3,0)</f>
        <v>Q2</v>
      </c>
      <c r="U705" s="1" t="str">
        <f>TEXT(salesdata[[#This Row],[Date]],"dddd")</f>
        <v>Saturday</v>
      </c>
      <c r="V705" s="12">
        <f>IFERROR(salesdata[[#This Row],[Total Revenue]]/salesdata[[#This Row],[Total Units Sold]],0)</f>
        <v>5.8058993836892654</v>
      </c>
      <c r="W705" s="1" t="str">
        <f>INDEX({"Product1","Product2","Product3","Product4"},MATCH(MAX(salesdata[[#This Row],[S-P1]],salesdata[[#This Row],[S-P2]],salesdata[[#This Row],[S-P3]],salesdata[[#This Row],[S-P4]]),CHOOSE({1,2,3,4},salesdata[[#This Row],[S-P1]],salesdata[[#This Row],[S-P2]],salesdata[[#This Row],[S-P3]],salesdata[[#This Row],[S-P4]]),0))</f>
        <v>Product3</v>
      </c>
      <c r="X705" s="1" t="str">
        <f>IF(salesdata[[#This Row],[Total Revenue]]&gt;=70000,"High",IF(salesdata[[#This Row],[Total Revenue]]&gt;=40000,"Medium","Low"))</f>
        <v>Medium</v>
      </c>
      <c r="Y705" s="1" t="str">
        <f>IFERROR(IF(SUMIF(salesdata[Year],salesdata[[#This Row],[Year]],salesdata[Total Revenue])&gt;SUMIF(salesdata[Year],salesdata[[#This Row],[Year]]-1,salesdata[Total Revenue]),"Growth Year","Decline Year"),"")</f>
        <v>Growth Year</v>
      </c>
    </row>
    <row r="706" spans="1:25" x14ac:dyDescent="0.3">
      <c r="A706" s="1">
        <v>705</v>
      </c>
      <c r="B706" s="2">
        <v>41028</v>
      </c>
      <c r="C706" s="1">
        <v>2012</v>
      </c>
      <c r="D706" s="1" t="s">
        <v>29</v>
      </c>
      <c r="E706" s="1">
        <v>4</v>
      </c>
      <c r="F706" s="3">
        <v>5429</v>
      </c>
      <c r="G706" s="10">
        <v>17209.93</v>
      </c>
      <c r="H706" s="12">
        <f>IFERROR(salesdata[[#This Row],[S-P1]]/salesdata[[#This Row],[Q-P1]],0)</f>
        <v>3.17</v>
      </c>
      <c r="I706" s="3">
        <v>1076</v>
      </c>
      <c r="J706" s="10">
        <v>6821.84</v>
      </c>
      <c r="K706" s="12">
        <f>IFERROR(salesdata[[#This Row],[S-P2]]/salesdata[[#This Row],[Q-P2]],0)</f>
        <v>6.34</v>
      </c>
      <c r="L706" s="3">
        <v>2683</v>
      </c>
      <c r="M706" s="10">
        <v>14541.86</v>
      </c>
      <c r="N706" s="12">
        <f>IFERROR(salesdata[[#This Row],[S-P3]]/salesdata[[#This Row],[Q-P3]],0)</f>
        <v>5.42</v>
      </c>
      <c r="O706" s="3">
        <v>1737</v>
      </c>
      <c r="P706" s="10">
        <v>12384.81</v>
      </c>
      <c r="Q706" s="12">
        <f>IFERROR(salesdata[[#This Row],[S-P4]]/salesdata[[#This Row],[Q-P4]],0)</f>
        <v>7.13</v>
      </c>
      <c r="R706" s="3">
        <v>10925</v>
      </c>
      <c r="S706" s="10">
        <v>50958.44</v>
      </c>
      <c r="T706" s="1" t="str">
        <f>"Q"&amp;ROUNDUP(salesdata[[#This Row],[Month No.]]/3,0)</f>
        <v>Q2</v>
      </c>
      <c r="U706" s="1" t="str">
        <f>TEXT(salesdata[[#This Row],[Date]],"dddd")</f>
        <v>Sunday</v>
      </c>
      <c r="V706" s="12">
        <f>IFERROR(salesdata[[#This Row],[Total Revenue]]/salesdata[[#This Row],[Total Units Sold]],0)</f>
        <v>4.6643881006864989</v>
      </c>
      <c r="W706" s="1" t="str">
        <f>INDEX({"Product1","Product2","Product3","Product4"},MATCH(MAX(salesdata[[#This Row],[S-P1]],salesdata[[#This Row],[S-P2]],salesdata[[#This Row],[S-P3]],salesdata[[#This Row],[S-P4]]),CHOOSE({1,2,3,4},salesdata[[#This Row],[S-P1]],salesdata[[#This Row],[S-P2]],salesdata[[#This Row],[S-P3]],salesdata[[#This Row],[S-P4]]),0))</f>
        <v>Product1</v>
      </c>
      <c r="X706" s="1" t="str">
        <f>IF(salesdata[[#This Row],[Total Revenue]]&gt;=70000,"High",IF(salesdata[[#This Row],[Total Revenue]]&gt;=40000,"Medium","Low"))</f>
        <v>Medium</v>
      </c>
      <c r="Y706" s="1" t="str">
        <f>IFERROR(IF(SUMIF(salesdata[Year],salesdata[[#This Row],[Year]],salesdata[Total Revenue])&gt;SUMIF(salesdata[Year],salesdata[[#This Row],[Year]]-1,salesdata[Total Revenue]),"Growth Year","Decline Year"),"")</f>
        <v>Growth Year</v>
      </c>
    </row>
    <row r="707" spans="1:25" x14ac:dyDescent="0.3">
      <c r="A707" s="1">
        <v>706</v>
      </c>
      <c r="B707" s="2">
        <v>41029</v>
      </c>
      <c r="C707" s="1">
        <v>2012</v>
      </c>
      <c r="D707" s="1" t="s">
        <v>29</v>
      </c>
      <c r="E707" s="1">
        <v>4</v>
      </c>
      <c r="F707" s="3">
        <v>5322</v>
      </c>
      <c r="G707" s="10">
        <v>16870.740000000002</v>
      </c>
      <c r="H707" s="12">
        <f>IFERROR(salesdata[[#This Row],[S-P1]]/salesdata[[#This Row],[Q-P1]],0)</f>
        <v>3.1700000000000004</v>
      </c>
      <c r="I707" s="3">
        <v>2324</v>
      </c>
      <c r="J707" s="10">
        <v>14734.16</v>
      </c>
      <c r="K707" s="12">
        <f>IFERROR(salesdata[[#This Row],[S-P2]]/salesdata[[#This Row],[Q-P2]],0)</f>
        <v>6.34</v>
      </c>
      <c r="L707" s="3">
        <v>1362</v>
      </c>
      <c r="M707" s="10">
        <v>7382.04</v>
      </c>
      <c r="N707" s="12">
        <f>IFERROR(salesdata[[#This Row],[S-P3]]/salesdata[[#This Row],[Q-P3]],0)</f>
        <v>5.42</v>
      </c>
      <c r="O707" s="3">
        <v>1268</v>
      </c>
      <c r="P707" s="10">
        <v>9040.84</v>
      </c>
      <c r="Q707" s="12">
        <f>IFERROR(salesdata[[#This Row],[S-P4]]/salesdata[[#This Row],[Q-P4]],0)</f>
        <v>7.13</v>
      </c>
      <c r="R707" s="3">
        <v>10276</v>
      </c>
      <c r="S707" s="10">
        <v>48027.78</v>
      </c>
      <c r="T707" s="1" t="str">
        <f>"Q"&amp;ROUNDUP(salesdata[[#This Row],[Month No.]]/3,0)</f>
        <v>Q2</v>
      </c>
      <c r="U707" s="1" t="str">
        <f>TEXT(salesdata[[#This Row],[Date]],"dddd")</f>
        <v>Monday</v>
      </c>
      <c r="V707" s="12">
        <f>IFERROR(salesdata[[#This Row],[Total Revenue]]/salesdata[[#This Row],[Total Units Sold]],0)</f>
        <v>4.6737816270922536</v>
      </c>
      <c r="W707" s="1" t="str">
        <f>INDEX({"Product1","Product2","Product3","Product4"},MATCH(MAX(salesdata[[#This Row],[S-P1]],salesdata[[#This Row],[S-P2]],salesdata[[#This Row],[S-P3]],salesdata[[#This Row],[S-P4]]),CHOOSE({1,2,3,4},salesdata[[#This Row],[S-P1]],salesdata[[#This Row],[S-P2]],salesdata[[#This Row],[S-P3]],salesdata[[#This Row],[S-P4]]),0))</f>
        <v>Product1</v>
      </c>
      <c r="X707" s="1" t="str">
        <f>IF(salesdata[[#This Row],[Total Revenue]]&gt;=70000,"High",IF(salesdata[[#This Row],[Total Revenue]]&gt;=40000,"Medium","Low"))</f>
        <v>Medium</v>
      </c>
      <c r="Y707" s="1" t="str">
        <f>IFERROR(IF(SUMIF(salesdata[Year],salesdata[[#This Row],[Year]],salesdata[Total Revenue])&gt;SUMIF(salesdata[Year],salesdata[[#This Row],[Year]]-1,salesdata[Total Revenue]),"Growth Year","Decline Year"),"")</f>
        <v>Growth Year</v>
      </c>
    </row>
    <row r="708" spans="1:25" x14ac:dyDescent="0.3">
      <c r="A708" s="1">
        <v>707</v>
      </c>
      <c r="B708" s="2">
        <v>41030</v>
      </c>
      <c r="C708" s="1">
        <v>2012</v>
      </c>
      <c r="D708" s="1" t="s">
        <v>30</v>
      </c>
      <c r="E708" s="1">
        <v>5</v>
      </c>
      <c r="F708" s="3">
        <v>3994</v>
      </c>
      <c r="G708" s="10">
        <v>12660.98</v>
      </c>
      <c r="H708" s="12">
        <f>IFERROR(salesdata[[#This Row],[S-P1]]/salesdata[[#This Row],[Q-P1]],0)</f>
        <v>3.17</v>
      </c>
      <c r="I708" s="3">
        <v>2319</v>
      </c>
      <c r="J708" s="10">
        <v>14702.46</v>
      </c>
      <c r="K708" s="12">
        <f>IFERROR(salesdata[[#This Row],[S-P2]]/salesdata[[#This Row],[Q-P2]],0)</f>
        <v>6.34</v>
      </c>
      <c r="L708" s="3">
        <v>2623</v>
      </c>
      <c r="M708" s="10">
        <v>14216.66</v>
      </c>
      <c r="N708" s="12">
        <f>IFERROR(salesdata[[#This Row],[S-P3]]/salesdata[[#This Row],[Q-P3]],0)</f>
        <v>5.42</v>
      </c>
      <c r="O708" s="3">
        <v>1189</v>
      </c>
      <c r="P708" s="10">
        <v>8477.57</v>
      </c>
      <c r="Q708" s="12">
        <f>IFERROR(salesdata[[#This Row],[S-P4]]/salesdata[[#This Row],[Q-P4]],0)</f>
        <v>7.13</v>
      </c>
      <c r="R708" s="3">
        <v>10125</v>
      </c>
      <c r="S708" s="10">
        <v>50057.67</v>
      </c>
      <c r="T708" s="1" t="str">
        <f>"Q"&amp;ROUNDUP(salesdata[[#This Row],[Month No.]]/3,0)</f>
        <v>Q2</v>
      </c>
      <c r="U708" s="1" t="str">
        <f>TEXT(salesdata[[#This Row],[Date]],"dddd")</f>
        <v>Tuesday</v>
      </c>
      <c r="V708" s="12">
        <f>IFERROR(salesdata[[#This Row],[Total Revenue]]/salesdata[[#This Row],[Total Units Sold]],0)</f>
        <v>4.9439674074074071</v>
      </c>
      <c r="W708" s="1" t="str">
        <f>INDEX({"Product1","Product2","Product3","Product4"},MATCH(MAX(salesdata[[#This Row],[S-P1]],salesdata[[#This Row],[S-P2]],salesdata[[#This Row],[S-P3]],salesdata[[#This Row],[S-P4]]),CHOOSE({1,2,3,4},salesdata[[#This Row],[S-P1]],salesdata[[#This Row],[S-P2]],salesdata[[#This Row],[S-P3]],salesdata[[#This Row],[S-P4]]),0))</f>
        <v>Product2</v>
      </c>
      <c r="X708" s="1" t="str">
        <f>IF(salesdata[[#This Row],[Total Revenue]]&gt;=70000,"High",IF(salesdata[[#This Row],[Total Revenue]]&gt;=40000,"Medium","Low"))</f>
        <v>Medium</v>
      </c>
      <c r="Y708" s="1" t="str">
        <f>IFERROR(IF(SUMIF(salesdata[Year],salesdata[[#This Row],[Year]],salesdata[Total Revenue])&gt;SUMIF(salesdata[Year],salesdata[[#This Row],[Year]]-1,salesdata[Total Revenue]),"Growth Year","Decline Year"),"")</f>
        <v>Growth Year</v>
      </c>
    </row>
    <row r="709" spans="1:25" x14ac:dyDescent="0.3">
      <c r="A709" s="1">
        <v>708</v>
      </c>
      <c r="B709" s="2">
        <v>41031</v>
      </c>
      <c r="C709" s="1">
        <v>2012</v>
      </c>
      <c r="D709" s="1" t="s">
        <v>30</v>
      </c>
      <c r="E709" s="1">
        <v>5</v>
      </c>
      <c r="F709" s="3">
        <v>6741</v>
      </c>
      <c r="G709" s="10">
        <v>21368.97</v>
      </c>
      <c r="H709" s="12">
        <f>IFERROR(salesdata[[#This Row],[S-P1]]/salesdata[[#This Row],[Q-P1]],0)</f>
        <v>3.1700000000000004</v>
      </c>
      <c r="I709" s="3">
        <v>2102</v>
      </c>
      <c r="J709" s="10">
        <v>13326.68</v>
      </c>
      <c r="K709" s="12">
        <f>IFERROR(salesdata[[#This Row],[S-P2]]/salesdata[[#This Row],[Q-P2]],0)</f>
        <v>6.34</v>
      </c>
      <c r="L709" s="3">
        <v>4125</v>
      </c>
      <c r="M709" s="10">
        <v>22357.5</v>
      </c>
      <c r="N709" s="12">
        <f>IFERROR(salesdata[[#This Row],[S-P3]]/salesdata[[#This Row],[Q-P3]],0)</f>
        <v>5.42</v>
      </c>
      <c r="O709" s="3">
        <v>369</v>
      </c>
      <c r="P709" s="10">
        <v>2630.97</v>
      </c>
      <c r="Q709" s="12">
        <f>IFERROR(salesdata[[#This Row],[S-P4]]/salesdata[[#This Row],[Q-P4]],0)</f>
        <v>7.13</v>
      </c>
      <c r="R709" s="3">
        <v>13337</v>
      </c>
      <c r="S709" s="10">
        <v>59684.12</v>
      </c>
      <c r="T709" s="1" t="str">
        <f>"Q"&amp;ROUNDUP(salesdata[[#This Row],[Month No.]]/3,0)</f>
        <v>Q2</v>
      </c>
      <c r="U709" s="1" t="str">
        <f>TEXT(salesdata[[#This Row],[Date]],"dddd")</f>
        <v>Wednesday</v>
      </c>
      <c r="V709" s="12">
        <f>IFERROR(salesdata[[#This Row],[Total Revenue]]/salesdata[[#This Row],[Total Units Sold]],0)</f>
        <v>4.4750783534528003</v>
      </c>
      <c r="W709" s="1" t="str">
        <f>INDEX({"Product1","Product2","Product3","Product4"},MATCH(MAX(salesdata[[#This Row],[S-P1]],salesdata[[#This Row],[S-P2]],salesdata[[#This Row],[S-P3]],salesdata[[#This Row],[S-P4]]),CHOOSE({1,2,3,4},salesdata[[#This Row],[S-P1]],salesdata[[#This Row],[S-P2]],salesdata[[#This Row],[S-P3]],salesdata[[#This Row],[S-P4]]),0))</f>
        <v>Product3</v>
      </c>
      <c r="X709" s="1" t="str">
        <f>IF(salesdata[[#This Row],[Total Revenue]]&gt;=70000,"High",IF(salesdata[[#This Row],[Total Revenue]]&gt;=40000,"Medium","Low"))</f>
        <v>Medium</v>
      </c>
      <c r="Y709" s="1" t="str">
        <f>IFERROR(IF(SUMIF(salesdata[Year],salesdata[[#This Row],[Year]],salesdata[Total Revenue])&gt;SUMIF(salesdata[Year],salesdata[[#This Row],[Year]]-1,salesdata[Total Revenue]),"Growth Year","Decline Year"),"")</f>
        <v>Growth Year</v>
      </c>
    </row>
    <row r="710" spans="1:25" x14ac:dyDescent="0.3">
      <c r="A710" s="1">
        <v>709</v>
      </c>
      <c r="B710" s="2">
        <v>41032</v>
      </c>
      <c r="C710" s="1">
        <v>2012</v>
      </c>
      <c r="D710" s="1" t="s">
        <v>30</v>
      </c>
      <c r="E710" s="1">
        <v>5</v>
      </c>
      <c r="F710" s="3">
        <v>1425</v>
      </c>
      <c r="G710" s="10">
        <v>4517.25</v>
      </c>
      <c r="H710" s="12">
        <f>IFERROR(salesdata[[#This Row],[S-P1]]/salesdata[[#This Row],[Q-P1]],0)</f>
        <v>3.17</v>
      </c>
      <c r="I710" s="3">
        <v>3500</v>
      </c>
      <c r="J710" s="10">
        <v>22190</v>
      </c>
      <c r="K710" s="12">
        <f>IFERROR(salesdata[[#This Row],[S-P2]]/salesdata[[#This Row],[Q-P2]],0)</f>
        <v>6.34</v>
      </c>
      <c r="L710" s="3">
        <v>2509</v>
      </c>
      <c r="M710" s="10">
        <v>13598.78</v>
      </c>
      <c r="N710" s="12">
        <f>IFERROR(salesdata[[#This Row],[S-P3]]/salesdata[[#This Row],[Q-P3]],0)</f>
        <v>5.42</v>
      </c>
      <c r="O710" s="3">
        <v>1193</v>
      </c>
      <c r="P710" s="10">
        <v>8506.09</v>
      </c>
      <c r="Q710" s="12">
        <f>IFERROR(salesdata[[#This Row],[S-P4]]/salesdata[[#This Row],[Q-P4]],0)</f>
        <v>7.13</v>
      </c>
      <c r="R710" s="3">
        <v>8627</v>
      </c>
      <c r="S710" s="10">
        <v>48812.12</v>
      </c>
      <c r="T710" s="1" t="str">
        <f>"Q"&amp;ROUNDUP(salesdata[[#This Row],[Month No.]]/3,0)</f>
        <v>Q2</v>
      </c>
      <c r="U710" s="1" t="str">
        <f>TEXT(salesdata[[#This Row],[Date]],"dddd")</f>
        <v>Thursday</v>
      </c>
      <c r="V710" s="12">
        <f>IFERROR(salesdata[[#This Row],[Total Revenue]]/salesdata[[#This Row],[Total Units Sold]],0)</f>
        <v>5.6580642169931616</v>
      </c>
      <c r="W710" s="1" t="str">
        <f>INDEX({"Product1","Product2","Product3","Product4"},MATCH(MAX(salesdata[[#This Row],[S-P1]],salesdata[[#This Row],[S-P2]],salesdata[[#This Row],[S-P3]],salesdata[[#This Row],[S-P4]]),CHOOSE({1,2,3,4},salesdata[[#This Row],[S-P1]],salesdata[[#This Row],[S-P2]],salesdata[[#This Row],[S-P3]],salesdata[[#This Row],[S-P4]]),0))</f>
        <v>Product2</v>
      </c>
      <c r="X710" s="1" t="str">
        <f>IF(salesdata[[#This Row],[Total Revenue]]&gt;=70000,"High",IF(salesdata[[#This Row],[Total Revenue]]&gt;=40000,"Medium","Low"))</f>
        <v>Medium</v>
      </c>
      <c r="Y710" s="1" t="str">
        <f>IFERROR(IF(SUMIF(salesdata[Year],salesdata[[#This Row],[Year]],salesdata[Total Revenue])&gt;SUMIF(salesdata[Year],salesdata[[#This Row],[Year]]-1,salesdata[Total Revenue]),"Growth Year","Decline Year"),"")</f>
        <v>Growth Year</v>
      </c>
    </row>
    <row r="711" spans="1:25" x14ac:dyDescent="0.3">
      <c r="A711" s="1">
        <v>710</v>
      </c>
      <c r="B711" s="2">
        <v>41033</v>
      </c>
      <c r="C711" s="1">
        <v>2012</v>
      </c>
      <c r="D711" s="1" t="s">
        <v>30</v>
      </c>
      <c r="E711" s="1">
        <v>5</v>
      </c>
      <c r="F711" s="3">
        <v>5652</v>
      </c>
      <c r="G711" s="10">
        <v>17916.84</v>
      </c>
      <c r="H711" s="12">
        <f>IFERROR(salesdata[[#This Row],[S-P1]]/salesdata[[#This Row],[Q-P1]],0)</f>
        <v>3.17</v>
      </c>
      <c r="I711" s="3">
        <v>1960</v>
      </c>
      <c r="J711" s="10">
        <v>12426.4</v>
      </c>
      <c r="K711" s="12">
        <f>IFERROR(salesdata[[#This Row],[S-P2]]/salesdata[[#This Row],[Q-P2]],0)</f>
        <v>6.34</v>
      </c>
      <c r="L711" s="3">
        <v>5480</v>
      </c>
      <c r="M711" s="10">
        <v>29701.599999999999</v>
      </c>
      <c r="N711" s="12">
        <f>IFERROR(salesdata[[#This Row],[S-P3]]/salesdata[[#This Row],[Q-P3]],0)</f>
        <v>5.42</v>
      </c>
      <c r="O711" s="3">
        <v>1127</v>
      </c>
      <c r="P711" s="10">
        <v>8035.51</v>
      </c>
      <c r="Q711" s="12">
        <f>IFERROR(salesdata[[#This Row],[S-P4]]/salesdata[[#This Row],[Q-P4]],0)</f>
        <v>7.13</v>
      </c>
      <c r="R711" s="3">
        <v>14219</v>
      </c>
      <c r="S711" s="10">
        <v>68080.350000000006</v>
      </c>
      <c r="T711" s="1" t="str">
        <f>"Q"&amp;ROUNDUP(salesdata[[#This Row],[Month No.]]/3,0)</f>
        <v>Q2</v>
      </c>
      <c r="U711" s="1" t="str">
        <f>TEXT(salesdata[[#This Row],[Date]],"dddd")</f>
        <v>Friday</v>
      </c>
      <c r="V711" s="12">
        <f>IFERROR(salesdata[[#This Row],[Total Revenue]]/salesdata[[#This Row],[Total Units Sold]],0)</f>
        <v>4.7879843870877004</v>
      </c>
      <c r="W711" s="1" t="str">
        <f>INDEX({"Product1","Product2","Product3","Product4"},MATCH(MAX(salesdata[[#This Row],[S-P1]],salesdata[[#This Row],[S-P2]],salesdata[[#This Row],[S-P3]],salesdata[[#This Row],[S-P4]]),CHOOSE({1,2,3,4},salesdata[[#This Row],[S-P1]],salesdata[[#This Row],[S-P2]],salesdata[[#This Row],[S-P3]],salesdata[[#This Row],[S-P4]]),0))</f>
        <v>Product3</v>
      </c>
      <c r="X711" s="1" t="str">
        <f>IF(salesdata[[#This Row],[Total Revenue]]&gt;=70000,"High",IF(salesdata[[#This Row],[Total Revenue]]&gt;=40000,"Medium","Low"))</f>
        <v>Medium</v>
      </c>
      <c r="Y711" s="1" t="str">
        <f>IFERROR(IF(SUMIF(salesdata[Year],salesdata[[#This Row],[Year]],salesdata[Total Revenue])&gt;SUMIF(salesdata[Year],salesdata[[#This Row],[Year]]-1,salesdata[Total Revenue]),"Growth Year","Decline Year"),"")</f>
        <v>Growth Year</v>
      </c>
    </row>
    <row r="712" spans="1:25" x14ac:dyDescent="0.3">
      <c r="A712" s="1">
        <v>711</v>
      </c>
      <c r="B712" s="2">
        <v>41034</v>
      </c>
      <c r="C712" s="1">
        <v>2012</v>
      </c>
      <c r="D712" s="1" t="s">
        <v>30</v>
      </c>
      <c r="E712" s="1">
        <v>5</v>
      </c>
      <c r="F712" s="3">
        <v>1987</v>
      </c>
      <c r="G712" s="10">
        <v>6298.79</v>
      </c>
      <c r="H712" s="12">
        <f>IFERROR(salesdata[[#This Row],[S-P1]]/salesdata[[#This Row],[Q-P1]],0)</f>
        <v>3.17</v>
      </c>
      <c r="I712" s="3">
        <v>2449</v>
      </c>
      <c r="J712" s="10">
        <v>15526.66</v>
      </c>
      <c r="K712" s="12">
        <f>IFERROR(salesdata[[#This Row],[S-P2]]/salesdata[[#This Row],[Q-P2]],0)</f>
        <v>6.34</v>
      </c>
      <c r="L712" s="3">
        <v>3961</v>
      </c>
      <c r="M712" s="10">
        <v>21468.62</v>
      </c>
      <c r="N712" s="12">
        <f>IFERROR(salesdata[[#This Row],[S-P3]]/salesdata[[#This Row],[Q-P3]],0)</f>
        <v>5.42</v>
      </c>
      <c r="O712" s="3">
        <v>1350</v>
      </c>
      <c r="P712" s="10">
        <v>9625.5</v>
      </c>
      <c r="Q712" s="12">
        <f>IFERROR(salesdata[[#This Row],[S-P4]]/salesdata[[#This Row],[Q-P4]],0)</f>
        <v>7.13</v>
      </c>
      <c r="R712" s="3">
        <v>9747</v>
      </c>
      <c r="S712" s="10">
        <v>52919.57</v>
      </c>
      <c r="T712" s="1" t="str">
        <f>"Q"&amp;ROUNDUP(salesdata[[#This Row],[Month No.]]/3,0)</f>
        <v>Q2</v>
      </c>
      <c r="U712" s="1" t="str">
        <f>TEXT(salesdata[[#This Row],[Date]],"dddd")</f>
        <v>Saturday</v>
      </c>
      <c r="V712" s="12">
        <f>IFERROR(salesdata[[#This Row],[Total Revenue]]/salesdata[[#This Row],[Total Units Sold]],0)</f>
        <v>5.4293187647481274</v>
      </c>
      <c r="W712" s="1" t="str">
        <f>INDEX({"Product1","Product2","Product3","Product4"},MATCH(MAX(salesdata[[#This Row],[S-P1]],salesdata[[#This Row],[S-P2]],salesdata[[#This Row],[S-P3]],salesdata[[#This Row],[S-P4]]),CHOOSE({1,2,3,4},salesdata[[#This Row],[S-P1]],salesdata[[#This Row],[S-P2]],salesdata[[#This Row],[S-P3]],salesdata[[#This Row],[S-P4]]),0))</f>
        <v>Product3</v>
      </c>
      <c r="X712" s="1" t="str">
        <f>IF(salesdata[[#This Row],[Total Revenue]]&gt;=70000,"High",IF(salesdata[[#This Row],[Total Revenue]]&gt;=40000,"Medium","Low"))</f>
        <v>Medium</v>
      </c>
      <c r="Y712" s="1" t="str">
        <f>IFERROR(IF(SUMIF(salesdata[Year],salesdata[[#This Row],[Year]],salesdata[Total Revenue])&gt;SUMIF(salesdata[Year],salesdata[[#This Row],[Year]]-1,salesdata[Total Revenue]),"Growth Year","Decline Year"),"")</f>
        <v>Growth Year</v>
      </c>
    </row>
    <row r="713" spans="1:25" x14ac:dyDescent="0.3">
      <c r="A713" s="1">
        <v>712</v>
      </c>
      <c r="B713" s="2">
        <v>41035</v>
      </c>
      <c r="C713" s="1">
        <v>2012</v>
      </c>
      <c r="D713" s="1" t="s">
        <v>30</v>
      </c>
      <c r="E713" s="1">
        <v>5</v>
      </c>
      <c r="F713" s="3">
        <v>2685</v>
      </c>
      <c r="G713" s="10">
        <v>8511.4500000000007</v>
      </c>
      <c r="H713" s="12">
        <f>IFERROR(salesdata[[#This Row],[S-P1]]/salesdata[[#This Row],[Q-P1]],0)</f>
        <v>3.1700000000000004</v>
      </c>
      <c r="I713" s="3">
        <v>1973</v>
      </c>
      <c r="J713" s="10">
        <v>12508.82</v>
      </c>
      <c r="K713" s="12">
        <f>IFERROR(salesdata[[#This Row],[S-P2]]/salesdata[[#This Row],[Q-P2]],0)</f>
        <v>6.34</v>
      </c>
      <c r="L713" s="3">
        <v>3507</v>
      </c>
      <c r="M713" s="10">
        <v>19007.939999999999</v>
      </c>
      <c r="N713" s="12">
        <f>IFERROR(salesdata[[#This Row],[S-P3]]/salesdata[[#This Row],[Q-P3]],0)</f>
        <v>5.42</v>
      </c>
      <c r="O713" s="3">
        <v>1632</v>
      </c>
      <c r="P713" s="10">
        <v>11636.16</v>
      </c>
      <c r="Q713" s="12">
        <f>IFERROR(salesdata[[#This Row],[S-P4]]/salesdata[[#This Row],[Q-P4]],0)</f>
        <v>7.13</v>
      </c>
      <c r="R713" s="3">
        <v>9797</v>
      </c>
      <c r="S713" s="10">
        <v>51664.37</v>
      </c>
      <c r="T713" s="1" t="str">
        <f>"Q"&amp;ROUNDUP(salesdata[[#This Row],[Month No.]]/3,0)</f>
        <v>Q2</v>
      </c>
      <c r="U713" s="1" t="str">
        <f>TEXT(salesdata[[#This Row],[Date]],"dddd")</f>
        <v>Sunday</v>
      </c>
      <c r="V713" s="12">
        <f>IFERROR(salesdata[[#This Row],[Total Revenue]]/salesdata[[#This Row],[Total Units Sold]],0)</f>
        <v>5.2734888231091155</v>
      </c>
      <c r="W713" s="1" t="str">
        <f>INDEX({"Product1","Product2","Product3","Product4"},MATCH(MAX(salesdata[[#This Row],[S-P1]],salesdata[[#This Row],[S-P2]],salesdata[[#This Row],[S-P3]],salesdata[[#This Row],[S-P4]]),CHOOSE({1,2,3,4},salesdata[[#This Row],[S-P1]],salesdata[[#This Row],[S-P2]],salesdata[[#This Row],[S-P3]],salesdata[[#This Row],[S-P4]]),0))</f>
        <v>Product3</v>
      </c>
      <c r="X713" s="1" t="str">
        <f>IF(salesdata[[#This Row],[Total Revenue]]&gt;=70000,"High",IF(salesdata[[#This Row],[Total Revenue]]&gt;=40000,"Medium","Low"))</f>
        <v>Medium</v>
      </c>
      <c r="Y713" s="1" t="str">
        <f>IFERROR(IF(SUMIF(salesdata[Year],salesdata[[#This Row],[Year]],salesdata[Total Revenue])&gt;SUMIF(salesdata[Year],salesdata[[#This Row],[Year]]-1,salesdata[Total Revenue]),"Growth Year","Decline Year"),"")</f>
        <v>Growth Year</v>
      </c>
    </row>
    <row r="714" spans="1:25" x14ac:dyDescent="0.3">
      <c r="A714" s="1">
        <v>713</v>
      </c>
      <c r="B714" s="2">
        <v>41036</v>
      </c>
      <c r="C714" s="1">
        <v>2012</v>
      </c>
      <c r="D714" s="1" t="s">
        <v>30</v>
      </c>
      <c r="E714" s="1">
        <v>5</v>
      </c>
      <c r="F714" s="3">
        <v>492</v>
      </c>
      <c r="G714" s="10">
        <v>1559.64</v>
      </c>
      <c r="H714" s="12">
        <f>IFERROR(salesdata[[#This Row],[S-P1]]/salesdata[[#This Row],[Q-P1]],0)</f>
        <v>3.1700000000000004</v>
      </c>
      <c r="I714" s="3">
        <v>3298</v>
      </c>
      <c r="J714" s="10">
        <v>20909.32</v>
      </c>
      <c r="K714" s="12">
        <f>IFERROR(salesdata[[#This Row],[S-P2]]/salesdata[[#This Row],[Q-P2]],0)</f>
        <v>6.34</v>
      </c>
      <c r="L714" s="3">
        <v>3895</v>
      </c>
      <c r="M714" s="10">
        <v>21110.9</v>
      </c>
      <c r="N714" s="12">
        <f>IFERROR(salesdata[[#This Row],[S-P3]]/salesdata[[#This Row],[Q-P3]],0)</f>
        <v>5.4200000000000008</v>
      </c>
      <c r="O714" s="3">
        <v>782</v>
      </c>
      <c r="P714" s="10">
        <v>5575.66</v>
      </c>
      <c r="Q714" s="12">
        <f>IFERROR(salesdata[[#This Row],[S-P4]]/salesdata[[#This Row],[Q-P4]],0)</f>
        <v>7.13</v>
      </c>
      <c r="R714" s="3">
        <v>8467</v>
      </c>
      <c r="S714" s="10">
        <v>49155.519999999997</v>
      </c>
      <c r="T714" s="1" t="str">
        <f>"Q"&amp;ROUNDUP(salesdata[[#This Row],[Month No.]]/3,0)</f>
        <v>Q2</v>
      </c>
      <c r="U714" s="1" t="str">
        <f>TEXT(salesdata[[#This Row],[Date]],"dddd")</f>
        <v>Monday</v>
      </c>
      <c r="V714" s="12">
        <f>IFERROR(salesdata[[#This Row],[Total Revenue]]/salesdata[[#This Row],[Total Units Sold]],0)</f>
        <v>5.8055415141136173</v>
      </c>
      <c r="W714" s="1" t="str">
        <f>INDEX({"Product1","Product2","Product3","Product4"},MATCH(MAX(salesdata[[#This Row],[S-P1]],salesdata[[#This Row],[S-P2]],salesdata[[#This Row],[S-P3]],salesdata[[#This Row],[S-P4]]),CHOOSE({1,2,3,4},salesdata[[#This Row],[S-P1]],salesdata[[#This Row],[S-P2]],salesdata[[#This Row],[S-P3]],salesdata[[#This Row],[S-P4]]),0))</f>
        <v>Product3</v>
      </c>
      <c r="X714" s="1" t="str">
        <f>IF(salesdata[[#This Row],[Total Revenue]]&gt;=70000,"High",IF(salesdata[[#This Row],[Total Revenue]]&gt;=40000,"Medium","Low"))</f>
        <v>Medium</v>
      </c>
      <c r="Y714" s="1" t="str">
        <f>IFERROR(IF(SUMIF(salesdata[Year],salesdata[[#This Row],[Year]],salesdata[Total Revenue])&gt;SUMIF(salesdata[Year],salesdata[[#This Row],[Year]]-1,salesdata[Total Revenue]),"Growth Year","Decline Year"),"")</f>
        <v>Growth Year</v>
      </c>
    </row>
    <row r="715" spans="1:25" x14ac:dyDescent="0.3">
      <c r="A715" s="1">
        <v>714</v>
      </c>
      <c r="B715" s="2">
        <v>41037</v>
      </c>
      <c r="C715" s="1">
        <v>2012</v>
      </c>
      <c r="D715" s="1" t="s">
        <v>30</v>
      </c>
      <c r="E715" s="1">
        <v>5</v>
      </c>
      <c r="F715" s="3">
        <v>4226</v>
      </c>
      <c r="G715" s="10">
        <v>13396.42</v>
      </c>
      <c r="H715" s="12">
        <f>IFERROR(salesdata[[#This Row],[S-P1]]/salesdata[[#This Row],[Q-P1]],0)</f>
        <v>3.17</v>
      </c>
      <c r="I715" s="3">
        <v>2563</v>
      </c>
      <c r="J715" s="10">
        <v>16249.42</v>
      </c>
      <c r="K715" s="12">
        <f>IFERROR(salesdata[[#This Row],[S-P2]]/salesdata[[#This Row],[Q-P2]],0)</f>
        <v>6.34</v>
      </c>
      <c r="L715" s="3">
        <v>3636</v>
      </c>
      <c r="M715" s="10">
        <v>19707.12</v>
      </c>
      <c r="N715" s="12">
        <f>IFERROR(salesdata[[#This Row],[S-P3]]/salesdata[[#This Row],[Q-P3]],0)</f>
        <v>5.42</v>
      </c>
      <c r="O715" s="3">
        <v>1041</v>
      </c>
      <c r="P715" s="10">
        <v>7422.33</v>
      </c>
      <c r="Q715" s="12">
        <f>IFERROR(salesdata[[#This Row],[S-P4]]/salesdata[[#This Row],[Q-P4]],0)</f>
        <v>7.13</v>
      </c>
      <c r="R715" s="3">
        <v>11466</v>
      </c>
      <c r="S715" s="10">
        <v>56775.29</v>
      </c>
      <c r="T715" s="1" t="str">
        <f>"Q"&amp;ROUNDUP(salesdata[[#This Row],[Month No.]]/3,0)</f>
        <v>Q2</v>
      </c>
      <c r="U715" s="1" t="str">
        <f>TEXT(salesdata[[#This Row],[Date]],"dddd")</f>
        <v>Tuesday</v>
      </c>
      <c r="V715" s="12">
        <f>IFERROR(salesdata[[#This Row],[Total Revenue]]/salesdata[[#This Row],[Total Units Sold]],0)</f>
        <v>4.9516213151927442</v>
      </c>
      <c r="W715" s="1" t="str">
        <f>INDEX({"Product1","Product2","Product3","Product4"},MATCH(MAX(salesdata[[#This Row],[S-P1]],salesdata[[#This Row],[S-P2]],salesdata[[#This Row],[S-P3]],salesdata[[#This Row],[S-P4]]),CHOOSE({1,2,3,4},salesdata[[#This Row],[S-P1]],salesdata[[#This Row],[S-P2]],salesdata[[#This Row],[S-P3]],salesdata[[#This Row],[S-P4]]),0))</f>
        <v>Product3</v>
      </c>
      <c r="X715" s="1" t="str">
        <f>IF(salesdata[[#This Row],[Total Revenue]]&gt;=70000,"High",IF(salesdata[[#This Row],[Total Revenue]]&gt;=40000,"Medium","Low"))</f>
        <v>Medium</v>
      </c>
      <c r="Y715" s="1" t="str">
        <f>IFERROR(IF(SUMIF(salesdata[Year],salesdata[[#This Row],[Year]],salesdata[Total Revenue])&gt;SUMIF(salesdata[Year],salesdata[[#This Row],[Year]]-1,salesdata[Total Revenue]),"Growth Year","Decline Year"),"")</f>
        <v>Growth Year</v>
      </c>
    </row>
    <row r="716" spans="1:25" x14ac:dyDescent="0.3">
      <c r="A716" s="1">
        <v>715</v>
      </c>
      <c r="B716" s="2">
        <v>41038</v>
      </c>
      <c r="C716" s="1">
        <v>2012</v>
      </c>
      <c r="D716" s="1" t="s">
        <v>30</v>
      </c>
      <c r="E716" s="1">
        <v>5</v>
      </c>
      <c r="F716" s="3">
        <v>2201</v>
      </c>
      <c r="G716" s="10">
        <v>6977.17</v>
      </c>
      <c r="H716" s="12">
        <f>IFERROR(salesdata[[#This Row],[S-P1]]/salesdata[[#This Row],[Q-P1]],0)</f>
        <v>3.17</v>
      </c>
      <c r="I716" s="3">
        <v>2312</v>
      </c>
      <c r="J716" s="10">
        <v>14658.08</v>
      </c>
      <c r="K716" s="12">
        <f>IFERROR(salesdata[[#This Row],[S-P2]]/salesdata[[#This Row],[Q-P2]],0)</f>
        <v>6.34</v>
      </c>
      <c r="L716" s="3">
        <v>3120</v>
      </c>
      <c r="M716" s="10">
        <v>16910.400000000001</v>
      </c>
      <c r="N716" s="12">
        <f>IFERROR(salesdata[[#This Row],[S-P3]]/salesdata[[#This Row],[Q-P3]],0)</f>
        <v>5.4200000000000008</v>
      </c>
      <c r="O716" s="3">
        <v>1182</v>
      </c>
      <c r="P716" s="10">
        <v>8427.66</v>
      </c>
      <c r="Q716" s="12">
        <f>IFERROR(salesdata[[#This Row],[S-P4]]/salesdata[[#This Row],[Q-P4]],0)</f>
        <v>7.13</v>
      </c>
      <c r="R716" s="3">
        <v>8815</v>
      </c>
      <c r="S716" s="10">
        <v>46973.31</v>
      </c>
      <c r="T716" s="1" t="str">
        <f>"Q"&amp;ROUNDUP(salesdata[[#This Row],[Month No.]]/3,0)</f>
        <v>Q2</v>
      </c>
      <c r="U716" s="1" t="str">
        <f>TEXT(salesdata[[#This Row],[Date]],"dddd")</f>
        <v>Wednesday</v>
      </c>
      <c r="V716" s="12">
        <f>IFERROR(salesdata[[#This Row],[Total Revenue]]/salesdata[[#This Row],[Total Units Sold]],0)</f>
        <v>5.3287929665343166</v>
      </c>
      <c r="W716" s="1" t="str">
        <f>INDEX({"Product1","Product2","Product3","Product4"},MATCH(MAX(salesdata[[#This Row],[S-P1]],salesdata[[#This Row],[S-P2]],salesdata[[#This Row],[S-P3]],salesdata[[#This Row],[S-P4]]),CHOOSE({1,2,3,4},salesdata[[#This Row],[S-P1]],salesdata[[#This Row],[S-P2]],salesdata[[#This Row],[S-P3]],salesdata[[#This Row],[S-P4]]),0))</f>
        <v>Product3</v>
      </c>
      <c r="X716" s="1" t="str">
        <f>IF(salesdata[[#This Row],[Total Revenue]]&gt;=70000,"High",IF(salesdata[[#This Row],[Total Revenue]]&gt;=40000,"Medium","Low"))</f>
        <v>Medium</v>
      </c>
      <c r="Y716" s="1" t="str">
        <f>IFERROR(IF(SUMIF(salesdata[Year],salesdata[[#This Row],[Year]],salesdata[Total Revenue])&gt;SUMIF(salesdata[Year],salesdata[[#This Row],[Year]]-1,salesdata[Total Revenue]),"Growth Year","Decline Year"),"")</f>
        <v>Growth Year</v>
      </c>
    </row>
    <row r="717" spans="1:25" x14ac:dyDescent="0.3">
      <c r="A717" s="1">
        <v>716</v>
      </c>
      <c r="B717" s="2">
        <v>41039</v>
      </c>
      <c r="C717" s="1">
        <v>2012</v>
      </c>
      <c r="D717" s="1" t="s">
        <v>30</v>
      </c>
      <c r="E717" s="1">
        <v>5</v>
      </c>
      <c r="F717" s="3">
        <v>3901</v>
      </c>
      <c r="G717" s="10">
        <v>12366.17</v>
      </c>
      <c r="H717" s="12">
        <f>IFERROR(salesdata[[#This Row],[S-P1]]/salesdata[[#This Row],[Q-P1]],0)</f>
        <v>3.17</v>
      </c>
      <c r="I717" s="3">
        <v>557</v>
      </c>
      <c r="J717" s="10">
        <v>3531.38</v>
      </c>
      <c r="K717" s="12">
        <f>IFERROR(salesdata[[#This Row],[S-P2]]/salesdata[[#This Row],[Q-P2]],0)</f>
        <v>6.34</v>
      </c>
      <c r="L717" s="3">
        <v>4564</v>
      </c>
      <c r="M717" s="10">
        <v>24736.880000000001</v>
      </c>
      <c r="N717" s="12">
        <f>IFERROR(salesdata[[#This Row],[S-P3]]/salesdata[[#This Row],[Q-P3]],0)</f>
        <v>5.42</v>
      </c>
      <c r="O717" s="3">
        <v>613</v>
      </c>
      <c r="P717" s="10">
        <v>4370.6899999999996</v>
      </c>
      <c r="Q717" s="12">
        <f>IFERROR(salesdata[[#This Row],[S-P4]]/salesdata[[#This Row],[Q-P4]],0)</f>
        <v>7.129999999999999</v>
      </c>
      <c r="R717" s="3">
        <v>9635</v>
      </c>
      <c r="S717" s="10">
        <v>45005.120000000003</v>
      </c>
      <c r="T717" s="1" t="str">
        <f>"Q"&amp;ROUNDUP(salesdata[[#This Row],[Month No.]]/3,0)</f>
        <v>Q2</v>
      </c>
      <c r="U717" s="1" t="str">
        <f>TEXT(salesdata[[#This Row],[Date]],"dddd")</f>
        <v>Thursday</v>
      </c>
      <c r="V717" s="12">
        <f>IFERROR(salesdata[[#This Row],[Total Revenue]]/salesdata[[#This Row],[Total Units Sold]],0)</f>
        <v>4.6710036325895175</v>
      </c>
      <c r="W717" s="1" t="str">
        <f>INDEX({"Product1","Product2","Product3","Product4"},MATCH(MAX(salesdata[[#This Row],[S-P1]],salesdata[[#This Row],[S-P2]],salesdata[[#This Row],[S-P3]],salesdata[[#This Row],[S-P4]]),CHOOSE({1,2,3,4},salesdata[[#This Row],[S-P1]],salesdata[[#This Row],[S-P2]],salesdata[[#This Row],[S-P3]],salesdata[[#This Row],[S-P4]]),0))</f>
        <v>Product3</v>
      </c>
      <c r="X717" s="1" t="str">
        <f>IF(salesdata[[#This Row],[Total Revenue]]&gt;=70000,"High",IF(salesdata[[#This Row],[Total Revenue]]&gt;=40000,"Medium","Low"))</f>
        <v>Medium</v>
      </c>
      <c r="Y717" s="1" t="str">
        <f>IFERROR(IF(SUMIF(salesdata[Year],salesdata[[#This Row],[Year]],salesdata[Total Revenue])&gt;SUMIF(salesdata[Year],salesdata[[#This Row],[Year]]-1,salesdata[Total Revenue]),"Growth Year","Decline Year"),"")</f>
        <v>Growth Year</v>
      </c>
    </row>
    <row r="718" spans="1:25" x14ac:dyDescent="0.3">
      <c r="A718" s="1">
        <v>717</v>
      </c>
      <c r="B718" s="2">
        <v>41040</v>
      </c>
      <c r="C718" s="1">
        <v>2012</v>
      </c>
      <c r="D718" s="1" t="s">
        <v>30</v>
      </c>
      <c r="E718" s="1">
        <v>5</v>
      </c>
      <c r="F718" s="3">
        <v>1582</v>
      </c>
      <c r="G718" s="10">
        <v>5014.9399999999996</v>
      </c>
      <c r="H718" s="12">
        <f>IFERROR(salesdata[[#This Row],[S-P1]]/salesdata[[#This Row],[Q-P1]],0)</f>
        <v>3.17</v>
      </c>
      <c r="I718" s="3">
        <v>3386</v>
      </c>
      <c r="J718" s="10">
        <v>21467.24</v>
      </c>
      <c r="K718" s="12">
        <f>IFERROR(salesdata[[#This Row],[S-P2]]/salesdata[[#This Row],[Q-P2]],0)</f>
        <v>6.3400000000000007</v>
      </c>
      <c r="L718" s="3">
        <v>5422</v>
      </c>
      <c r="M718" s="10">
        <v>29387.24</v>
      </c>
      <c r="N718" s="12">
        <f>IFERROR(salesdata[[#This Row],[S-P3]]/salesdata[[#This Row],[Q-P3]],0)</f>
        <v>5.42</v>
      </c>
      <c r="O718" s="3">
        <v>1685</v>
      </c>
      <c r="P718" s="10">
        <v>12014.05</v>
      </c>
      <c r="Q718" s="12">
        <f>IFERROR(salesdata[[#This Row],[S-P4]]/salesdata[[#This Row],[Q-P4]],0)</f>
        <v>7.13</v>
      </c>
      <c r="R718" s="3">
        <v>12075</v>
      </c>
      <c r="S718" s="10">
        <v>67883.47</v>
      </c>
      <c r="T718" s="1" t="str">
        <f>"Q"&amp;ROUNDUP(salesdata[[#This Row],[Month No.]]/3,0)</f>
        <v>Q2</v>
      </c>
      <c r="U718" s="1" t="str">
        <f>TEXT(salesdata[[#This Row],[Date]],"dddd")</f>
        <v>Friday</v>
      </c>
      <c r="V718" s="12">
        <f>IFERROR(salesdata[[#This Row],[Total Revenue]]/salesdata[[#This Row],[Total Units Sold]],0)</f>
        <v>5.6218194616977231</v>
      </c>
      <c r="W718" s="1" t="str">
        <f>INDEX({"Product1","Product2","Product3","Product4"},MATCH(MAX(salesdata[[#This Row],[S-P1]],salesdata[[#This Row],[S-P2]],salesdata[[#This Row],[S-P3]],salesdata[[#This Row],[S-P4]]),CHOOSE({1,2,3,4},salesdata[[#This Row],[S-P1]],salesdata[[#This Row],[S-P2]],salesdata[[#This Row],[S-P3]],salesdata[[#This Row],[S-P4]]),0))</f>
        <v>Product3</v>
      </c>
      <c r="X718" s="1" t="str">
        <f>IF(salesdata[[#This Row],[Total Revenue]]&gt;=70000,"High",IF(salesdata[[#This Row],[Total Revenue]]&gt;=40000,"Medium","Low"))</f>
        <v>Medium</v>
      </c>
      <c r="Y718" s="1" t="str">
        <f>IFERROR(IF(SUMIF(salesdata[Year],salesdata[[#This Row],[Year]],salesdata[Total Revenue])&gt;SUMIF(salesdata[Year],salesdata[[#This Row],[Year]]-1,salesdata[Total Revenue]),"Growth Year","Decline Year"),"")</f>
        <v>Growth Year</v>
      </c>
    </row>
    <row r="719" spans="1:25" x14ac:dyDescent="0.3">
      <c r="A719" s="1">
        <v>718</v>
      </c>
      <c r="B719" s="2">
        <v>41041</v>
      </c>
      <c r="C719" s="1">
        <v>2012</v>
      </c>
      <c r="D719" s="1" t="s">
        <v>30</v>
      </c>
      <c r="E719" s="1">
        <v>5</v>
      </c>
      <c r="F719" s="3">
        <v>7208</v>
      </c>
      <c r="G719" s="10">
        <v>22849.360000000001</v>
      </c>
      <c r="H719" s="12">
        <f>IFERROR(salesdata[[#This Row],[S-P1]]/salesdata[[#This Row],[Q-P1]],0)</f>
        <v>3.17</v>
      </c>
      <c r="I719" s="3">
        <v>2927</v>
      </c>
      <c r="J719" s="10">
        <v>18557.18</v>
      </c>
      <c r="K719" s="12">
        <f>IFERROR(salesdata[[#This Row],[S-P2]]/salesdata[[#This Row],[Q-P2]],0)</f>
        <v>6.34</v>
      </c>
      <c r="L719" s="3">
        <v>4800</v>
      </c>
      <c r="M719" s="10">
        <v>26016</v>
      </c>
      <c r="N719" s="12">
        <f>IFERROR(salesdata[[#This Row],[S-P3]]/salesdata[[#This Row],[Q-P3]],0)</f>
        <v>5.42</v>
      </c>
      <c r="O719" s="3">
        <v>1717</v>
      </c>
      <c r="P719" s="10">
        <v>12242.21</v>
      </c>
      <c r="Q719" s="12">
        <f>IFERROR(salesdata[[#This Row],[S-P4]]/salesdata[[#This Row],[Q-P4]],0)</f>
        <v>7.13</v>
      </c>
      <c r="R719" s="3">
        <v>16652</v>
      </c>
      <c r="S719" s="10">
        <v>79664.75</v>
      </c>
      <c r="T719" s="1" t="str">
        <f>"Q"&amp;ROUNDUP(salesdata[[#This Row],[Month No.]]/3,0)</f>
        <v>Q2</v>
      </c>
      <c r="U719" s="1" t="str">
        <f>TEXT(salesdata[[#This Row],[Date]],"dddd")</f>
        <v>Saturday</v>
      </c>
      <c r="V719" s="12">
        <f>IFERROR(salesdata[[#This Row],[Total Revenue]]/salesdata[[#This Row],[Total Units Sold]],0)</f>
        <v>4.7840950036031709</v>
      </c>
      <c r="W719" s="1" t="str">
        <f>INDEX({"Product1","Product2","Product3","Product4"},MATCH(MAX(salesdata[[#This Row],[S-P1]],salesdata[[#This Row],[S-P2]],salesdata[[#This Row],[S-P3]],salesdata[[#This Row],[S-P4]]),CHOOSE({1,2,3,4},salesdata[[#This Row],[S-P1]],salesdata[[#This Row],[S-P2]],salesdata[[#This Row],[S-P3]],salesdata[[#This Row],[S-P4]]),0))</f>
        <v>Product3</v>
      </c>
      <c r="X719" s="1" t="str">
        <f>IF(salesdata[[#This Row],[Total Revenue]]&gt;=70000,"High",IF(salesdata[[#This Row],[Total Revenue]]&gt;=40000,"Medium","Low"))</f>
        <v>High</v>
      </c>
      <c r="Y719" s="1" t="str">
        <f>IFERROR(IF(SUMIF(salesdata[Year],salesdata[[#This Row],[Year]],salesdata[Total Revenue])&gt;SUMIF(salesdata[Year],salesdata[[#This Row],[Year]]-1,salesdata[Total Revenue]),"Growth Year","Decline Year"),"")</f>
        <v>Growth Year</v>
      </c>
    </row>
    <row r="720" spans="1:25" x14ac:dyDescent="0.3">
      <c r="A720" s="1">
        <v>719</v>
      </c>
      <c r="B720" s="2">
        <v>41042</v>
      </c>
      <c r="C720" s="1">
        <v>2012</v>
      </c>
      <c r="D720" s="1" t="s">
        <v>30</v>
      </c>
      <c r="E720" s="1">
        <v>5</v>
      </c>
      <c r="F720" s="3">
        <v>2996</v>
      </c>
      <c r="G720" s="10">
        <v>9497.32</v>
      </c>
      <c r="H720" s="12">
        <f>IFERROR(salesdata[[#This Row],[S-P1]]/salesdata[[#This Row],[Q-P1]],0)</f>
        <v>3.17</v>
      </c>
      <c r="I720" s="3">
        <v>1782</v>
      </c>
      <c r="J720" s="10">
        <v>11297.88</v>
      </c>
      <c r="K720" s="12">
        <f>IFERROR(salesdata[[#This Row],[S-P2]]/salesdata[[#This Row],[Q-P2]],0)</f>
        <v>6.34</v>
      </c>
      <c r="L720" s="3">
        <v>1642</v>
      </c>
      <c r="M720" s="10">
        <v>8899.64</v>
      </c>
      <c r="N720" s="12">
        <f>IFERROR(salesdata[[#This Row],[S-P3]]/salesdata[[#This Row],[Q-P3]],0)</f>
        <v>5.42</v>
      </c>
      <c r="O720" s="3">
        <v>1729</v>
      </c>
      <c r="P720" s="10">
        <v>12327.77</v>
      </c>
      <c r="Q720" s="12">
        <f>IFERROR(salesdata[[#This Row],[S-P4]]/salesdata[[#This Row],[Q-P4]],0)</f>
        <v>7.13</v>
      </c>
      <c r="R720" s="3">
        <v>8149</v>
      </c>
      <c r="S720" s="10">
        <v>42022.61</v>
      </c>
      <c r="T720" s="1" t="str">
        <f>"Q"&amp;ROUNDUP(salesdata[[#This Row],[Month No.]]/3,0)</f>
        <v>Q2</v>
      </c>
      <c r="U720" s="1" t="str">
        <f>TEXT(salesdata[[#This Row],[Date]],"dddd")</f>
        <v>Sunday</v>
      </c>
      <c r="V720" s="12">
        <f>IFERROR(salesdata[[#This Row],[Total Revenue]]/salesdata[[#This Row],[Total Units Sold]],0)</f>
        <v>5.1567812001472575</v>
      </c>
      <c r="W720" s="1" t="str">
        <f>INDEX({"Product1","Product2","Product3","Product4"},MATCH(MAX(salesdata[[#This Row],[S-P1]],salesdata[[#This Row],[S-P2]],salesdata[[#This Row],[S-P3]],salesdata[[#This Row],[S-P4]]),CHOOSE({1,2,3,4},salesdata[[#This Row],[S-P1]],salesdata[[#This Row],[S-P2]],salesdata[[#This Row],[S-P3]],salesdata[[#This Row],[S-P4]]),0))</f>
        <v>Product4</v>
      </c>
      <c r="X720" s="1" t="str">
        <f>IF(salesdata[[#This Row],[Total Revenue]]&gt;=70000,"High",IF(salesdata[[#This Row],[Total Revenue]]&gt;=40000,"Medium","Low"))</f>
        <v>Medium</v>
      </c>
      <c r="Y720" s="1" t="str">
        <f>IFERROR(IF(SUMIF(salesdata[Year],salesdata[[#This Row],[Year]],salesdata[Total Revenue])&gt;SUMIF(salesdata[Year],salesdata[[#This Row],[Year]]-1,salesdata[Total Revenue]),"Growth Year","Decline Year"),"")</f>
        <v>Growth Year</v>
      </c>
    </row>
    <row r="721" spans="1:25" x14ac:dyDescent="0.3">
      <c r="A721" s="1">
        <v>720</v>
      </c>
      <c r="B721" s="2">
        <v>41043</v>
      </c>
      <c r="C721" s="1">
        <v>2012</v>
      </c>
      <c r="D721" s="1" t="s">
        <v>30</v>
      </c>
      <c r="E721" s="1">
        <v>5</v>
      </c>
      <c r="F721" s="3">
        <v>7050</v>
      </c>
      <c r="G721" s="10">
        <v>22348.5</v>
      </c>
      <c r="H721" s="12">
        <f>IFERROR(salesdata[[#This Row],[S-P1]]/salesdata[[#This Row],[Q-P1]],0)</f>
        <v>3.17</v>
      </c>
      <c r="I721" s="3">
        <v>3285</v>
      </c>
      <c r="J721" s="10">
        <v>20826.900000000001</v>
      </c>
      <c r="K721" s="12">
        <f>IFERROR(salesdata[[#This Row],[S-P2]]/salesdata[[#This Row],[Q-P2]],0)</f>
        <v>6.3400000000000007</v>
      </c>
      <c r="L721" s="3">
        <v>5807</v>
      </c>
      <c r="M721" s="10">
        <v>31473.94</v>
      </c>
      <c r="N721" s="12">
        <f>IFERROR(salesdata[[#This Row],[S-P3]]/salesdata[[#This Row],[Q-P3]],0)</f>
        <v>5.42</v>
      </c>
      <c r="O721" s="3">
        <v>601</v>
      </c>
      <c r="P721" s="10">
        <v>4285.13</v>
      </c>
      <c r="Q721" s="12">
        <f>IFERROR(salesdata[[#This Row],[S-P4]]/salesdata[[#This Row],[Q-P4]],0)</f>
        <v>7.13</v>
      </c>
      <c r="R721" s="3">
        <v>16743</v>
      </c>
      <c r="S721" s="10">
        <v>78934.47</v>
      </c>
      <c r="T721" s="1" t="str">
        <f>"Q"&amp;ROUNDUP(salesdata[[#This Row],[Month No.]]/3,0)</f>
        <v>Q2</v>
      </c>
      <c r="U721" s="1" t="str">
        <f>TEXT(salesdata[[#This Row],[Date]],"dddd")</f>
        <v>Monday</v>
      </c>
      <c r="V721" s="12">
        <f>IFERROR(salesdata[[#This Row],[Total Revenue]]/salesdata[[#This Row],[Total Units Sold]],0)</f>
        <v>4.7144759003762768</v>
      </c>
      <c r="W721" s="1" t="str">
        <f>INDEX({"Product1","Product2","Product3","Product4"},MATCH(MAX(salesdata[[#This Row],[S-P1]],salesdata[[#This Row],[S-P2]],salesdata[[#This Row],[S-P3]],salesdata[[#This Row],[S-P4]]),CHOOSE({1,2,3,4},salesdata[[#This Row],[S-P1]],salesdata[[#This Row],[S-P2]],salesdata[[#This Row],[S-P3]],salesdata[[#This Row],[S-P4]]),0))</f>
        <v>Product3</v>
      </c>
      <c r="X721" s="1" t="str">
        <f>IF(salesdata[[#This Row],[Total Revenue]]&gt;=70000,"High",IF(salesdata[[#This Row],[Total Revenue]]&gt;=40000,"Medium","Low"))</f>
        <v>High</v>
      </c>
      <c r="Y721" s="1" t="str">
        <f>IFERROR(IF(SUMIF(salesdata[Year],salesdata[[#This Row],[Year]],salesdata[Total Revenue])&gt;SUMIF(salesdata[Year],salesdata[[#This Row],[Year]]-1,salesdata[Total Revenue]),"Growth Year","Decline Year"),"")</f>
        <v>Growth Year</v>
      </c>
    </row>
    <row r="722" spans="1:25" x14ac:dyDescent="0.3">
      <c r="A722" s="1">
        <v>721</v>
      </c>
      <c r="B722" s="2">
        <v>41044</v>
      </c>
      <c r="C722" s="1">
        <v>2012</v>
      </c>
      <c r="D722" s="1" t="s">
        <v>30</v>
      </c>
      <c r="E722" s="1">
        <v>5</v>
      </c>
      <c r="F722" s="3">
        <v>7272</v>
      </c>
      <c r="G722" s="10">
        <v>23052.240000000002</v>
      </c>
      <c r="H722" s="12">
        <f>IFERROR(salesdata[[#This Row],[S-P1]]/salesdata[[#This Row],[Q-P1]],0)</f>
        <v>3.1700000000000004</v>
      </c>
      <c r="I722" s="3">
        <v>1982</v>
      </c>
      <c r="J722" s="10">
        <v>12565.88</v>
      </c>
      <c r="K722" s="12">
        <f>IFERROR(salesdata[[#This Row],[S-P2]]/salesdata[[#This Row],[Q-P2]],0)</f>
        <v>6.34</v>
      </c>
      <c r="L722" s="3">
        <v>5260</v>
      </c>
      <c r="M722" s="10">
        <v>28509.200000000001</v>
      </c>
      <c r="N722" s="12">
        <f>IFERROR(salesdata[[#This Row],[S-P3]]/salesdata[[#This Row],[Q-P3]],0)</f>
        <v>5.42</v>
      </c>
      <c r="O722" s="3">
        <v>1269</v>
      </c>
      <c r="P722" s="10">
        <v>9047.9699999999993</v>
      </c>
      <c r="Q722" s="12">
        <f>IFERROR(salesdata[[#This Row],[S-P4]]/salesdata[[#This Row],[Q-P4]],0)</f>
        <v>7.13</v>
      </c>
      <c r="R722" s="3">
        <v>15783</v>
      </c>
      <c r="S722" s="10">
        <v>73175.289999999994</v>
      </c>
      <c r="T722" s="1" t="str">
        <f>"Q"&amp;ROUNDUP(salesdata[[#This Row],[Month No.]]/3,0)</f>
        <v>Q2</v>
      </c>
      <c r="U722" s="1" t="str">
        <f>TEXT(salesdata[[#This Row],[Date]],"dddd")</f>
        <v>Tuesday</v>
      </c>
      <c r="V722" s="12">
        <f>IFERROR(salesdata[[#This Row],[Total Revenue]]/salesdata[[#This Row],[Total Units Sold]],0)</f>
        <v>4.6363359310650694</v>
      </c>
      <c r="W722" s="1" t="str">
        <f>INDEX({"Product1","Product2","Product3","Product4"},MATCH(MAX(salesdata[[#This Row],[S-P1]],salesdata[[#This Row],[S-P2]],salesdata[[#This Row],[S-P3]],salesdata[[#This Row],[S-P4]]),CHOOSE({1,2,3,4},salesdata[[#This Row],[S-P1]],salesdata[[#This Row],[S-P2]],salesdata[[#This Row],[S-P3]],salesdata[[#This Row],[S-P4]]),0))</f>
        <v>Product3</v>
      </c>
      <c r="X722" s="1" t="str">
        <f>IF(salesdata[[#This Row],[Total Revenue]]&gt;=70000,"High",IF(salesdata[[#This Row],[Total Revenue]]&gt;=40000,"Medium","Low"))</f>
        <v>High</v>
      </c>
      <c r="Y722" s="1" t="str">
        <f>IFERROR(IF(SUMIF(salesdata[Year],salesdata[[#This Row],[Year]],salesdata[Total Revenue])&gt;SUMIF(salesdata[Year],salesdata[[#This Row],[Year]]-1,salesdata[Total Revenue]),"Growth Year","Decline Year"),"")</f>
        <v>Growth Year</v>
      </c>
    </row>
    <row r="723" spans="1:25" x14ac:dyDescent="0.3">
      <c r="A723" s="1">
        <v>722</v>
      </c>
      <c r="B723" s="2">
        <v>41045</v>
      </c>
      <c r="C723" s="1">
        <v>2012</v>
      </c>
      <c r="D723" s="1" t="s">
        <v>30</v>
      </c>
      <c r="E723" s="1">
        <v>5</v>
      </c>
      <c r="F723" s="3">
        <v>5094</v>
      </c>
      <c r="G723" s="10">
        <v>16147.98</v>
      </c>
      <c r="H723" s="12">
        <f>IFERROR(salesdata[[#This Row],[S-P1]]/salesdata[[#This Row],[Q-P1]],0)</f>
        <v>3.17</v>
      </c>
      <c r="I723" s="3">
        <v>1588</v>
      </c>
      <c r="J723" s="10">
        <v>10067.92</v>
      </c>
      <c r="K723" s="12">
        <f>IFERROR(salesdata[[#This Row],[S-P2]]/salesdata[[#This Row],[Q-P2]],0)</f>
        <v>6.34</v>
      </c>
      <c r="L723" s="3">
        <v>4648</v>
      </c>
      <c r="M723" s="10">
        <v>25192.16</v>
      </c>
      <c r="N723" s="12">
        <f>IFERROR(salesdata[[#This Row],[S-P3]]/salesdata[[#This Row],[Q-P3]],0)</f>
        <v>5.42</v>
      </c>
      <c r="O723" s="3">
        <v>1176</v>
      </c>
      <c r="P723" s="10">
        <v>8384.8799999999992</v>
      </c>
      <c r="Q723" s="12">
        <f>IFERROR(salesdata[[#This Row],[S-P4]]/salesdata[[#This Row],[Q-P4]],0)</f>
        <v>7.129999999999999</v>
      </c>
      <c r="R723" s="3">
        <v>12506</v>
      </c>
      <c r="S723" s="10">
        <v>59792.94</v>
      </c>
      <c r="T723" s="1" t="str">
        <f>"Q"&amp;ROUNDUP(salesdata[[#This Row],[Month No.]]/3,0)</f>
        <v>Q2</v>
      </c>
      <c r="U723" s="1" t="str">
        <f>TEXT(salesdata[[#This Row],[Date]],"dddd")</f>
        <v>Wednesday</v>
      </c>
      <c r="V723" s="12">
        <f>IFERROR(salesdata[[#This Row],[Total Revenue]]/salesdata[[#This Row],[Total Units Sold]],0)</f>
        <v>4.7811402526787141</v>
      </c>
      <c r="W723" s="1" t="str">
        <f>INDEX({"Product1","Product2","Product3","Product4"},MATCH(MAX(salesdata[[#This Row],[S-P1]],salesdata[[#This Row],[S-P2]],salesdata[[#This Row],[S-P3]],salesdata[[#This Row],[S-P4]]),CHOOSE({1,2,3,4},salesdata[[#This Row],[S-P1]],salesdata[[#This Row],[S-P2]],salesdata[[#This Row],[S-P3]],salesdata[[#This Row],[S-P4]]),0))</f>
        <v>Product3</v>
      </c>
      <c r="X723" s="1" t="str">
        <f>IF(salesdata[[#This Row],[Total Revenue]]&gt;=70000,"High",IF(salesdata[[#This Row],[Total Revenue]]&gt;=40000,"Medium","Low"))</f>
        <v>Medium</v>
      </c>
      <c r="Y723" s="1" t="str">
        <f>IFERROR(IF(SUMIF(salesdata[Year],salesdata[[#This Row],[Year]],salesdata[Total Revenue])&gt;SUMIF(salesdata[Year],salesdata[[#This Row],[Year]]-1,salesdata[Total Revenue]),"Growth Year","Decline Year"),"")</f>
        <v>Growth Year</v>
      </c>
    </row>
    <row r="724" spans="1:25" x14ac:dyDescent="0.3">
      <c r="A724" s="1">
        <v>723</v>
      </c>
      <c r="B724" s="2">
        <v>41046</v>
      </c>
      <c r="C724" s="1">
        <v>2012</v>
      </c>
      <c r="D724" s="1" t="s">
        <v>30</v>
      </c>
      <c r="E724" s="1">
        <v>5</v>
      </c>
      <c r="F724" s="3">
        <v>3665</v>
      </c>
      <c r="G724" s="10">
        <v>11618.05</v>
      </c>
      <c r="H724" s="12">
        <f>IFERROR(salesdata[[#This Row],[S-P1]]/salesdata[[#This Row],[Q-P1]],0)</f>
        <v>3.17</v>
      </c>
      <c r="I724" s="3">
        <v>3274</v>
      </c>
      <c r="J724" s="10">
        <v>20757.16</v>
      </c>
      <c r="K724" s="12">
        <f>IFERROR(salesdata[[#This Row],[S-P2]]/salesdata[[#This Row],[Q-P2]],0)</f>
        <v>6.34</v>
      </c>
      <c r="L724" s="3">
        <v>1525</v>
      </c>
      <c r="M724" s="10">
        <v>8265.5</v>
      </c>
      <c r="N724" s="12">
        <f>IFERROR(salesdata[[#This Row],[S-P3]]/salesdata[[#This Row],[Q-P3]],0)</f>
        <v>5.42</v>
      </c>
      <c r="O724" s="3">
        <v>531</v>
      </c>
      <c r="P724" s="10">
        <v>3786.03</v>
      </c>
      <c r="Q724" s="12">
        <f>IFERROR(salesdata[[#This Row],[S-P4]]/salesdata[[#This Row],[Q-P4]],0)</f>
        <v>7.1300000000000008</v>
      </c>
      <c r="R724" s="3">
        <v>8995</v>
      </c>
      <c r="S724" s="10">
        <v>44426.74</v>
      </c>
      <c r="T724" s="1" t="str">
        <f>"Q"&amp;ROUNDUP(salesdata[[#This Row],[Month No.]]/3,0)</f>
        <v>Q2</v>
      </c>
      <c r="U724" s="1" t="str">
        <f>TEXT(salesdata[[#This Row],[Date]],"dddd")</f>
        <v>Thursday</v>
      </c>
      <c r="V724" s="12">
        <f>IFERROR(salesdata[[#This Row],[Total Revenue]]/salesdata[[#This Row],[Total Units Sold]],0)</f>
        <v>4.9390483602001112</v>
      </c>
      <c r="W724" s="1" t="str">
        <f>INDEX({"Product1","Product2","Product3","Product4"},MATCH(MAX(salesdata[[#This Row],[S-P1]],salesdata[[#This Row],[S-P2]],salesdata[[#This Row],[S-P3]],salesdata[[#This Row],[S-P4]]),CHOOSE({1,2,3,4},salesdata[[#This Row],[S-P1]],salesdata[[#This Row],[S-P2]],salesdata[[#This Row],[S-P3]],salesdata[[#This Row],[S-P4]]),0))</f>
        <v>Product2</v>
      </c>
      <c r="X724" s="1" t="str">
        <f>IF(salesdata[[#This Row],[Total Revenue]]&gt;=70000,"High",IF(salesdata[[#This Row],[Total Revenue]]&gt;=40000,"Medium","Low"))</f>
        <v>Medium</v>
      </c>
      <c r="Y724" s="1" t="str">
        <f>IFERROR(IF(SUMIF(salesdata[Year],salesdata[[#This Row],[Year]],salesdata[Total Revenue])&gt;SUMIF(salesdata[Year],salesdata[[#This Row],[Year]]-1,salesdata[Total Revenue]),"Growth Year","Decline Year"),"")</f>
        <v>Growth Year</v>
      </c>
    </row>
    <row r="725" spans="1:25" x14ac:dyDescent="0.3">
      <c r="A725" s="1">
        <v>724</v>
      </c>
      <c r="B725" s="2">
        <v>41047</v>
      </c>
      <c r="C725" s="1">
        <v>2012</v>
      </c>
      <c r="D725" s="1" t="s">
        <v>30</v>
      </c>
      <c r="E725" s="1">
        <v>5</v>
      </c>
      <c r="F725" s="3">
        <v>5377</v>
      </c>
      <c r="G725" s="10">
        <v>17045.09</v>
      </c>
      <c r="H725" s="12">
        <f>IFERROR(salesdata[[#This Row],[S-P1]]/salesdata[[#This Row],[Q-P1]],0)</f>
        <v>3.17</v>
      </c>
      <c r="I725" s="3">
        <v>3018</v>
      </c>
      <c r="J725" s="10">
        <v>19134.12</v>
      </c>
      <c r="K725" s="12">
        <f>IFERROR(salesdata[[#This Row],[S-P2]]/salesdata[[#This Row],[Q-P2]],0)</f>
        <v>6.34</v>
      </c>
      <c r="L725" s="3">
        <v>4728</v>
      </c>
      <c r="M725" s="10">
        <v>25625.759999999998</v>
      </c>
      <c r="N725" s="12">
        <f>IFERROR(salesdata[[#This Row],[S-P3]]/salesdata[[#This Row],[Q-P3]],0)</f>
        <v>5.42</v>
      </c>
      <c r="O725" s="3">
        <v>681</v>
      </c>
      <c r="P725" s="10">
        <v>4855.53</v>
      </c>
      <c r="Q725" s="12">
        <f>IFERROR(salesdata[[#This Row],[S-P4]]/salesdata[[#This Row],[Q-P4]],0)</f>
        <v>7.13</v>
      </c>
      <c r="R725" s="3">
        <v>13804</v>
      </c>
      <c r="S725" s="10">
        <v>66660.5</v>
      </c>
      <c r="T725" s="1" t="str">
        <f>"Q"&amp;ROUNDUP(salesdata[[#This Row],[Month No.]]/3,0)</f>
        <v>Q2</v>
      </c>
      <c r="U725" s="1" t="str">
        <f>TEXT(salesdata[[#This Row],[Date]],"dddd")</f>
        <v>Friday</v>
      </c>
      <c r="V725" s="12">
        <f>IFERROR(salesdata[[#This Row],[Total Revenue]]/salesdata[[#This Row],[Total Units Sold]],0)</f>
        <v>4.829071283685888</v>
      </c>
      <c r="W725" s="1" t="str">
        <f>INDEX({"Product1","Product2","Product3","Product4"},MATCH(MAX(salesdata[[#This Row],[S-P1]],salesdata[[#This Row],[S-P2]],salesdata[[#This Row],[S-P3]],salesdata[[#This Row],[S-P4]]),CHOOSE({1,2,3,4},salesdata[[#This Row],[S-P1]],salesdata[[#This Row],[S-P2]],salesdata[[#This Row],[S-P3]],salesdata[[#This Row],[S-P4]]),0))</f>
        <v>Product3</v>
      </c>
      <c r="X725" s="1" t="str">
        <f>IF(salesdata[[#This Row],[Total Revenue]]&gt;=70000,"High",IF(salesdata[[#This Row],[Total Revenue]]&gt;=40000,"Medium","Low"))</f>
        <v>Medium</v>
      </c>
      <c r="Y725" s="1" t="str">
        <f>IFERROR(IF(SUMIF(salesdata[Year],salesdata[[#This Row],[Year]],salesdata[Total Revenue])&gt;SUMIF(salesdata[Year],salesdata[[#This Row],[Year]]-1,salesdata[Total Revenue]),"Growth Year","Decline Year"),"")</f>
        <v>Growth Year</v>
      </c>
    </row>
    <row r="726" spans="1:25" x14ac:dyDescent="0.3">
      <c r="A726" s="1">
        <v>725</v>
      </c>
      <c r="B726" s="2">
        <v>41048</v>
      </c>
      <c r="C726" s="1">
        <v>2012</v>
      </c>
      <c r="D726" s="1" t="s">
        <v>30</v>
      </c>
      <c r="E726" s="1">
        <v>5</v>
      </c>
      <c r="F726" s="3">
        <v>1468</v>
      </c>
      <c r="G726" s="10">
        <v>4653.5600000000004</v>
      </c>
      <c r="H726" s="12">
        <f>IFERROR(salesdata[[#This Row],[S-P1]]/salesdata[[#This Row],[Q-P1]],0)</f>
        <v>3.1700000000000004</v>
      </c>
      <c r="I726" s="3">
        <v>1684</v>
      </c>
      <c r="J726" s="10">
        <v>10676.56</v>
      </c>
      <c r="K726" s="12">
        <f>IFERROR(salesdata[[#This Row],[S-P2]]/salesdata[[#This Row],[Q-P2]],0)</f>
        <v>6.34</v>
      </c>
      <c r="L726" s="3">
        <v>5096</v>
      </c>
      <c r="M726" s="10">
        <v>27620.32</v>
      </c>
      <c r="N726" s="12">
        <f>IFERROR(salesdata[[#This Row],[S-P3]]/salesdata[[#This Row],[Q-P3]],0)</f>
        <v>5.42</v>
      </c>
      <c r="O726" s="3">
        <v>1431</v>
      </c>
      <c r="P726" s="10">
        <v>10203.030000000001</v>
      </c>
      <c r="Q726" s="12">
        <f>IFERROR(salesdata[[#This Row],[S-P4]]/salesdata[[#This Row],[Q-P4]],0)</f>
        <v>7.1300000000000008</v>
      </c>
      <c r="R726" s="3">
        <v>9679</v>
      </c>
      <c r="S726" s="10">
        <v>53153.47</v>
      </c>
      <c r="T726" s="1" t="str">
        <f>"Q"&amp;ROUNDUP(salesdata[[#This Row],[Month No.]]/3,0)</f>
        <v>Q2</v>
      </c>
      <c r="U726" s="1" t="str">
        <f>TEXT(salesdata[[#This Row],[Date]],"dddd")</f>
        <v>Saturday</v>
      </c>
      <c r="V726" s="12">
        <f>IFERROR(salesdata[[#This Row],[Total Revenue]]/salesdata[[#This Row],[Total Units Sold]],0)</f>
        <v>5.4916282673829944</v>
      </c>
      <c r="W726" s="1" t="str">
        <f>INDEX({"Product1","Product2","Product3","Product4"},MATCH(MAX(salesdata[[#This Row],[S-P1]],salesdata[[#This Row],[S-P2]],salesdata[[#This Row],[S-P3]],salesdata[[#This Row],[S-P4]]),CHOOSE({1,2,3,4},salesdata[[#This Row],[S-P1]],salesdata[[#This Row],[S-P2]],salesdata[[#This Row],[S-P3]],salesdata[[#This Row],[S-P4]]),0))</f>
        <v>Product3</v>
      </c>
      <c r="X726" s="1" t="str">
        <f>IF(salesdata[[#This Row],[Total Revenue]]&gt;=70000,"High",IF(salesdata[[#This Row],[Total Revenue]]&gt;=40000,"Medium","Low"))</f>
        <v>Medium</v>
      </c>
      <c r="Y726" s="1" t="str">
        <f>IFERROR(IF(SUMIF(salesdata[Year],salesdata[[#This Row],[Year]],salesdata[Total Revenue])&gt;SUMIF(salesdata[Year],salesdata[[#This Row],[Year]]-1,salesdata[Total Revenue]),"Growth Year","Decline Year"),"")</f>
        <v>Growth Year</v>
      </c>
    </row>
    <row r="727" spans="1:25" x14ac:dyDescent="0.3">
      <c r="A727" s="1">
        <v>726</v>
      </c>
      <c r="B727" s="2">
        <v>41049</v>
      </c>
      <c r="C727" s="1">
        <v>2012</v>
      </c>
      <c r="D727" s="1" t="s">
        <v>30</v>
      </c>
      <c r="E727" s="1">
        <v>5</v>
      </c>
      <c r="F727" s="3">
        <v>1226</v>
      </c>
      <c r="G727" s="10">
        <v>3886.42</v>
      </c>
      <c r="H727" s="12">
        <f>IFERROR(salesdata[[#This Row],[S-P1]]/salesdata[[#This Row],[Q-P1]],0)</f>
        <v>3.17</v>
      </c>
      <c r="I727" s="3">
        <v>847</v>
      </c>
      <c r="J727" s="10">
        <v>5369.98</v>
      </c>
      <c r="K727" s="12">
        <f>IFERROR(salesdata[[#This Row],[S-P2]]/salesdata[[#This Row],[Q-P2]],0)</f>
        <v>6.34</v>
      </c>
      <c r="L727" s="3">
        <v>2535</v>
      </c>
      <c r="M727" s="10">
        <v>13739.7</v>
      </c>
      <c r="N727" s="12">
        <f>IFERROR(salesdata[[#This Row],[S-P3]]/salesdata[[#This Row],[Q-P3]],0)</f>
        <v>5.42</v>
      </c>
      <c r="O727" s="3">
        <v>572</v>
      </c>
      <c r="P727" s="10">
        <v>4078.36</v>
      </c>
      <c r="Q727" s="12">
        <f>IFERROR(salesdata[[#This Row],[S-P4]]/salesdata[[#This Row],[Q-P4]],0)</f>
        <v>7.13</v>
      </c>
      <c r="R727" s="3">
        <v>5180</v>
      </c>
      <c r="S727" s="10">
        <v>27074.46</v>
      </c>
      <c r="T727" s="1" t="str">
        <f>"Q"&amp;ROUNDUP(salesdata[[#This Row],[Month No.]]/3,0)</f>
        <v>Q2</v>
      </c>
      <c r="U727" s="1" t="str">
        <f>TEXT(salesdata[[#This Row],[Date]],"dddd")</f>
        <v>Sunday</v>
      </c>
      <c r="V727" s="12">
        <f>IFERROR(salesdata[[#This Row],[Total Revenue]]/salesdata[[#This Row],[Total Units Sold]],0)</f>
        <v>5.2267297297297297</v>
      </c>
      <c r="W727" s="1" t="str">
        <f>INDEX({"Product1","Product2","Product3","Product4"},MATCH(MAX(salesdata[[#This Row],[S-P1]],salesdata[[#This Row],[S-P2]],salesdata[[#This Row],[S-P3]],salesdata[[#This Row],[S-P4]]),CHOOSE({1,2,3,4},salesdata[[#This Row],[S-P1]],salesdata[[#This Row],[S-P2]],salesdata[[#This Row],[S-P3]],salesdata[[#This Row],[S-P4]]),0))</f>
        <v>Product3</v>
      </c>
      <c r="X727" s="1" t="str">
        <f>IF(salesdata[[#This Row],[Total Revenue]]&gt;=70000,"High",IF(salesdata[[#This Row],[Total Revenue]]&gt;=40000,"Medium","Low"))</f>
        <v>Low</v>
      </c>
      <c r="Y727" s="1" t="str">
        <f>IFERROR(IF(SUMIF(salesdata[Year],salesdata[[#This Row],[Year]],salesdata[Total Revenue])&gt;SUMIF(salesdata[Year],salesdata[[#This Row],[Year]]-1,salesdata[Total Revenue]),"Growth Year","Decline Year"),"")</f>
        <v>Growth Year</v>
      </c>
    </row>
    <row r="728" spans="1:25" x14ac:dyDescent="0.3">
      <c r="A728" s="1">
        <v>727</v>
      </c>
      <c r="B728" s="2">
        <v>41050</v>
      </c>
      <c r="C728" s="1">
        <v>2012</v>
      </c>
      <c r="D728" s="1" t="s">
        <v>30</v>
      </c>
      <c r="E728" s="1">
        <v>5</v>
      </c>
      <c r="F728" s="3">
        <v>3211</v>
      </c>
      <c r="G728" s="10">
        <v>10178.870000000001</v>
      </c>
      <c r="H728" s="12">
        <f>IFERROR(salesdata[[#This Row],[S-P1]]/salesdata[[#This Row],[Q-P1]],0)</f>
        <v>3.1700000000000004</v>
      </c>
      <c r="I728" s="3">
        <v>442</v>
      </c>
      <c r="J728" s="10">
        <v>2802.28</v>
      </c>
      <c r="K728" s="12">
        <f>IFERROR(salesdata[[#This Row],[S-P2]]/salesdata[[#This Row],[Q-P2]],0)</f>
        <v>6.3400000000000007</v>
      </c>
      <c r="L728" s="3">
        <v>582</v>
      </c>
      <c r="M728" s="10">
        <v>3154.44</v>
      </c>
      <c r="N728" s="12">
        <f>IFERROR(salesdata[[#This Row],[S-P3]]/salesdata[[#This Row],[Q-P3]],0)</f>
        <v>5.42</v>
      </c>
      <c r="O728" s="3">
        <v>1390</v>
      </c>
      <c r="P728" s="10">
        <v>9910.7000000000007</v>
      </c>
      <c r="Q728" s="12">
        <f>IFERROR(salesdata[[#This Row],[S-P4]]/salesdata[[#This Row],[Q-P4]],0)</f>
        <v>7.1300000000000008</v>
      </c>
      <c r="R728" s="3">
        <v>5625</v>
      </c>
      <c r="S728" s="10">
        <v>26046.29</v>
      </c>
      <c r="T728" s="1" t="str">
        <f>"Q"&amp;ROUNDUP(salesdata[[#This Row],[Month No.]]/3,0)</f>
        <v>Q2</v>
      </c>
      <c r="U728" s="1" t="str">
        <f>TEXT(salesdata[[#This Row],[Date]],"dddd")</f>
        <v>Monday</v>
      </c>
      <c r="V728" s="12">
        <f>IFERROR(salesdata[[#This Row],[Total Revenue]]/salesdata[[#This Row],[Total Units Sold]],0)</f>
        <v>4.6304515555555561</v>
      </c>
      <c r="W728" s="1" t="str">
        <f>INDEX({"Product1","Product2","Product3","Product4"},MATCH(MAX(salesdata[[#This Row],[S-P1]],salesdata[[#This Row],[S-P2]],salesdata[[#This Row],[S-P3]],salesdata[[#This Row],[S-P4]]),CHOOSE({1,2,3,4},salesdata[[#This Row],[S-P1]],salesdata[[#This Row],[S-P2]],salesdata[[#This Row],[S-P3]],salesdata[[#This Row],[S-P4]]),0))</f>
        <v>Product1</v>
      </c>
      <c r="X728" s="1" t="str">
        <f>IF(salesdata[[#This Row],[Total Revenue]]&gt;=70000,"High",IF(salesdata[[#This Row],[Total Revenue]]&gt;=40000,"Medium","Low"))</f>
        <v>Low</v>
      </c>
      <c r="Y728" s="1" t="str">
        <f>IFERROR(IF(SUMIF(salesdata[Year],salesdata[[#This Row],[Year]],salesdata[Total Revenue])&gt;SUMIF(salesdata[Year],salesdata[[#This Row],[Year]]-1,salesdata[Total Revenue]),"Growth Year","Decline Year"),"")</f>
        <v>Growth Year</v>
      </c>
    </row>
    <row r="729" spans="1:25" x14ac:dyDescent="0.3">
      <c r="A729" s="1">
        <v>728</v>
      </c>
      <c r="B729" s="2">
        <v>41051</v>
      </c>
      <c r="C729" s="1">
        <v>2012</v>
      </c>
      <c r="D729" s="1" t="s">
        <v>30</v>
      </c>
      <c r="E729" s="1">
        <v>5</v>
      </c>
      <c r="F729" s="3">
        <v>556</v>
      </c>
      <c r="G729" s="10">
        <v>1762.52</v>
      </c>
      <c r="H729" s="12">
        <f>IFERROR(salesdata[[#This Row],[S-P1]]/salesdata[[#This Row],[Q-P1]],0)</f>
        <v>3.17</v>
      </c>
      <c r="I729" s="3">
        <v>766</v>
      </c>
      <c r="J729" s="10">
        <v>4856.4399999999996</v>
      </c>
      <c r="K729" s="12">
        <f>IFERROR(salesdata[[#This Row],[S-P2]]/salesdata[[#This Row],[Q-P2]],0)</f>
        <v>6.34</v>
      </c>
      <c r="L729" s="3">
        <v>4125</v>
      </c>
      <c r="M729" s="10">
        <v>22357.5</v>
      </c>
      <c r="N729" s="12">
        <f>IFERROR(salesdata[[#This Row],[S-P3]]/salesdata[[#This Row],[Q-P3]],0)</f>
        <v>5.42</v>
      </c>
      <c r="O729" s="3">
        <v>1277</v>
      </c>
      <c r="P729" s="10">
        <v>9105.01</v>
      </c>
      <c r="Q729" s="12">
        <f>IFERROR(salesdata[[#This Row],[S-P4]]/salesdata[[#This Row],[Q-P4]],0)</f>
        <v>7.13</v>
      </c>
      <c r="R729" s="3">
        <v>6724</v>
      </c>
      <c r="S729" s="10">
        <v>38081.47</v>
      </c>
      <c r="T729" s="1" t="str">
        <f>"Q"&amp;ROUNDUP(salesdata[[#This Row],[Month No.]]/3,0)</f>
        <v>Q2</v>
      </c>
      <c r="U729" s="1" t="str">
        <f>TEXT(salesdata[[#This Row],[Date]],"dddd")</f>
        <v>Tuesday</v>
      </c>
      <c r="V729" s="12">
        <f>IFERROR(salesdata[[#This Row],[Total Revenue]]/salesdata[[#This Row],[Total Units Sold]],0)</f>
        <v>5.6635142772159428</v>
      </c>
      <c r="W729" s="1" t="str">
        <f>INDEX({"Product1","Product2","Product3","Product4"},MATCH(MAX(salesdata[[#This Row],[S-P1]],salesdata[[#This Row],[S-P2]],salesdata[[#This Row],[S-P3]],salesdata[[#This Row],[S-P4]]),CHOOSE({1,2,3,4},salesdata[[#This Row],[S-P1]],salesdata[[#This Row],[S-P2]],salesdata[[#This Row],[S-P3]],salesdata[[#This Row],[S-P4]]),0))</f>
        <v>Product3</v>
      </c>
      <c r="X729" s="1" t="str">
        <f>IF(salesdata[[#This Row],[Total Revenue]]&gt;=70000,"High",IF(salesdata[[#This Row],[Total Revenue]]&gt;=40000,"Medium","Low"))</f>
        <v>Low</v>
      </c>
      <c r="Y729" s="1" t="str">
        <f>IFERROR(IF(SUMIF(salesdata[Year],salesdata[[#This Row],[Year]],salesdata[Total Revenue])&gt;SUMIF(salesdata[Year],salesdata[[#This Row],[Year]]-1,salesdata[Total Revenue]),"Growth Year","Decline Year"),"")</f>
        <v>Growth Year</v>
      </c>
    </row>
    <row r="730" spans="1:25" x14ac:dyDescent="0.3">
      <c r="A730" s="1">
        <v>729</v>
      </c>
      <c r="B730" s="2">
        <v>41052</v>
      </c>
      <c r="C730" s="1">
        <v>2012</v>
      </c>
      <c r="D730" s="1" t="s">
        <v>30</v>
      </c>
      <c r="E730" s="1">
        <v>5</v>
      </c>
      <c r="F730" s="3">
        <v>1612</v>
      </c>
      <c r="G730" s="10">
        <v>5110.04</v>
      </c>
      <c r="H730" s="12">
        <f>IFERROR(salesdata[[#This Row],[S-P1]]/salesdata[[#This Row],[Q-P1]],0)</f>
        <v>3.17</v>
      </c>
      <c r="I730" s="3">
        <v>2455</v>
      </c>
      <c r="J730" s="10">
        <v>15564.7</v>
      </c>
      <c r="K730" s="12">
        <f>IFERROR(salesdata[[#This Row],[S-P2]]/salesdata[[#This Row],[Q-P2]],0)</f>
        <v>6.34</v>
      </c>
      <c r="L730" s="3">
        <v>1828</v>
      </c>
      <c r="M730" s="10">
        <v>9907.76</v>
      </c>
      <c r="N730" s="12">
        <f>IFERROR(salesdata[[#This Row],[S-P3]]/salesdata[[#This Row],[Q-P3]],0)</f>
        <v>5.42</v>
      </c>
      <c r="O730" s="3">
        <v>767</v>
      </c>
      <c r="P730" s="10">
        <v>5468.71</v>
      </c>
      <c r="Q730" s="12">
        <f>IFERROR(salesdata[[#This Row],[S-P4]]/salesdata[[#This Row],[Q-P4]],0)</f>
        <v>7.13</v>
      </c>
      <c r="R730" s="3">
        <v>6662</v>
      </c>
      <c r="S730" s="10">
        <v>36051.21</v>
      </c>
      <c r="T730" s="1" t="str">
        <f>"Q"&amp;ROUNDUP(salesdata[[#This Row],[Month No.]]/3,0)</f>
        <v>Q2</v>
      </c>
      <c r="U730" s="1" t="str">
        <f>TEXT(salesdata[[#This Row],[Date]],"dddd")</f>
        <v>Wednesday</v>
      </c>
      <c r="V730" s="12">
        <f>IFERROR(salesdata[[#This Row],[Total Revenue]]/salesdata[[#This Row],[Total Units Sold]],0)</f>
        <v>5.4114695286700689</v>
      </c>
      <c r="W730" s="1" t="str">
        <f>INDEX({"Product1","Product2","Product3","Product4"},MATCH(MAX(salesdata[[#This Row],[S-P1]],salesdata[[#This Row],[S-P2]],salesdata[[#This Row],[S-P3]],salesdata[[#This Row],[S-P4]]),CHOOSE({1,2,3,4},salesdata[[#This Row],[S-P1]],salesdata[[#This Row],[S-P2]],salesdata[[#This Row],[S-P3]],salesdata[[#This Row],[S-P4]]),0))</f>
        <v>Product2</v>
      </c>
      <c r="X730" s="1" t="str">
        <f>IF(salesdata[[#This Row],[Total Revenue]]&gt;=70000,"High",IF(salesdata[[#This Row],[Total Revenue]]&gt;=40000,"Medium","Low"))</f>
        <v>Low</v>
      </c>
      <c r="Y730" s="1" t="str">
        <f>IFERROR(IF(SUMIF(salesdata[Year],salesdata[[#This Row],[Year]],salesdata[Total Revenue])&gt;SUMIF(salesdata[Year],salesdata[[#This Row],[Year]]-1,salesdata[Total Revenue]),"Growth Year","Decline Year"),"")</f>
        <v>Growth Year</v>
      </c>
    </row>
    <row r="731" spans="1:25" x14ac:dyDescent="0.3">
      <c r="A731" s="1">
        <v>730</v>
      </c>
      <c r="B731" s="2">
        <v>41053</v>
      </c>
      <c r="C731" s="1">
        <v>2012</v>
      </c>
      <c r="D731" s="1" t="s">
        <v>30</v>
      </c>
      <c r="E731" s="1">
        <v>5</v>
      </c>
      <c r="F731" s="3">
        <v>1846</v>
      </c>
      <c r="G731" s="10">
        <v>5851.82</v>
      </c>
      <c r="H731" s="12">
        <f>IFERROR(salesdata[[#This Row],[S-P1]]/salesdata[[#This Row],[Q-P1]],0)</f>
        <v>3.17</v>
      </c>
      <c r="I731" s="3">
        <v>2420</v>
      </c>
      <c r="J731" s="10">
        <v>15342.8</v>
      </c>
      <c r="K731" s="12">
        <f>IFERROR(salesdata[[#This Row],[S-P2]]/salesdata[[#This Row],[Q-P2]],0)</f>
        <v>6.34</v>
      </c>
      <c r="L731" s="3">
        <v>1708</v>
      </c>
      <c r="M731" s="10">
        <v>9257.36</v>
      </c>
      <c r="N731" s="12">
        <f>IFERROR(salesdata[[#This Row],[S-P3]]/salesdata[[#This Row],[Q-P3]],0)</f>
        <v>5.42</v>
      </c>
      <c r="O731" s="3">
        <v>1897</v>
      </c>
      <c r="P731" s="10">
        <v>13525.61</v>
      </c>
      <c r="Q731" s="12">
        <f>IFERROR(salesdata[[#This Row],[S-P4]]/salesdata[[#This Row],[Q-P4]],0)</f>
        <v>7.13</v>
      </c>
      <c r="R731" s="3">
        <v>7871</v>
      </c>
      <c r="S731" s="10">
        <v>43977.59</v>
      </c>
      <c r="T731" s="1" t="str">
        <f>"Q"&amp;ROUNDUP(salesdata[[#This Row],[Month No.]]/3,0)</f>
        <v>Q2</v>
      </c>
      <c r="U731" s="1" t="str">
        <f>TEXT(salesdata[[#This Row],[Date]],"dddd")</f>
        <v>Thursday</v>
      </c>
      <c r="V731" s="12">
        <f>IFERROR(salesdata[[#This Row],[Total Revenue]]/salesdata[[#This Row],[Total Units Sold]],0)</f>
        <v>5.5872938635497391</v>
      </c>
      <c r="W731" s="1" t="str">
        <f>INDEX({"Product1","Product2","Product3","Product4"},MATCH(MAX(salesdata[[#This Row],[S-P1]],salesdata[[#This Row],[S-P2]],salesdata[[#This Row],[S-P3]],salesdata[[#This Row],[S-P4]]),CHOOSE({1,2,3,4},salesdata[[#This Row],[S-P1]],salesdata[[#This Row],[S-P2]],salesdata[[#This Row],[S-P3]],salesdata[[#This Row],[S-P4]]),0))</f>
        <v>Product2</v>
      </c>
      <c r="X731" s="1" t="str">
        <f>IF(salesdata[[#This Row],[Total Revenue]]&gt;=70000,"High",IF(salesdata[[#This Row],[Total Revenue]]&gt;=40000,"Medium","Low"))</f>
        <v>Medium</v>
      </c>
      <c r="Y731" s="1" t="str">
        <f>IFERROR(IF(SUMIF(salesdata[Year],salesdata[[#This Row],[Year]],salesdata[Total Revenue])&gt;SUMIF(salesdata[Year],salesdata[[#This Row],[Year]]-1,salesdata[Total Revenue]),"Growth Year","Decline Year"),"")</f>
        <v>Growth Year</v>
      </c>
    </row>
    <row r="732" spans="1:25" x14ac:dyDescent="0.3">
      <c r="A732" s="1">
        <v>731</v>
      </c>
      <c r="B732" s="2">
        <v>41054</v>
      </c>
      <c r="C732" s="1">
        <v>2012</v>
      </c>
      <c r="D732" s="1" t="s">
        <v>30</v>
      </c>
      <c r="E732" s="1">
        <v>5</v>
      </c>
      <c r="F732" s="3">
        <v>7339</v>
      </c>
      <c r="G732" s="10">
        <v>23264.63</v>
      </c>
      <c r="H732" s="12">
        <f>IFERROR(salesdata[[#This Row],[S-P1]]/salesdata[[#This Row],[Q-P1]],0)</f>
        <v>3.17</v>
      </c>
      <c r="I732" s="3">
        <v>1075</v>
      </c>
      <c r="J732" s="10">
        <v>6815.5</v>
      </c>
      <c r="K732" s="12">
        <f>IFERROR(salesdata[[#This Row],[S-P2]]/salesdata[[#This Row],[Q-P2]],0)</f>
        <v>6.34</v>
      </c>
      <c r="L732" s="3">
        <v>3247</v>
      </c>
      <c r="M732" s="10">
        <v>17598.740000000002</v>
      </c>
      <c r="N732" s="12">
        <f>IFERROR(salesdata[[#This Row],[S-P3]]/salesdata[[#This Row],[Q-P3]],0)</f>
        <v>5.4200000000000008</v>
      </c>
      <c r="O732" s="3">
        <v>1289</v>
      </c>
      <c r="P732" s="10">
        <v>9190.57</v>
      </c>
      <c r="Q732" s="12">
        <f>IFERROR(salesdata[[#This Row],[S-P4]]/salesdata[[#This Row],[Q-P4]],0)</f>
        <v>7.13</v>
      </c>
      <c r="R732" s="3">
        <v>12950</v>
      </c>
      <c r="S732" s="10">
        <v>56869.440000000002</v>
      </c>
      <c r="T732" s="1" t="str">
        <f>"Q"&amp;ROUNDUP(salesdata[[#This Row],[Month No.]]/3,0)</f>
        <v>Q2</v>
      </c>
      <c r="U732" s="1" t="str">
        <f>TEXT(salesdata[[#This Row],[Date]],"dddd")</f>
        <v>Friday</v>
      </c>
      <c r="V732" s="12">
        <f>IFERROR(salesdata[[#This Row],[Total Revenue]]/salesdata[[#This Row],[Total Units Sold]],0)</f>
        <v>4.391462548262548</v>
      </c>
      <c r="W732" s="1" t="str">
        <f>INDEX({"Product1","Product2","Product3","Product4"},MATCH(MAX(salesdata[[#This Row],[S-P1]],salesdata[[#This Row],[S-P2]],salesdata[[#This Row],[S-P3]],salesdata[[#This Row],[S-P4]]),CHOOSE({1,2,3,4},salesdata[[#This Row],[S-P1]],salesdata[[#This Row],[S-P2]],salesdata[[#This Row],[S-P3]],salesdata[[#This Row],[S-P4]]),0))</f>
        <v>Product1</v>
      </c>
      <c r="X732" s="1" t="str">
        <f>IF(salesdata[[#This Row],[Total Revenue]]&gt;=70000,"High",IF(salesdata[[#This Row],[Total Revenue]]&gt;=40000,"Medium","Low"))</f>
        <v>Medium</v>
      </c>
      <c r="Y732" s="1" t="str">
        <f>IFERROR(IF(SUMIF(salesdata[Year],salesdata[[#This Row],[Year]],salesdata[Total Revenue])&gt;SUMIF(salesdata[Year],salesdata[[#This Row],[Year]]-1,salesdata[Total Revenue]),"Growth Year","Decline Year"),"")</f>
        <v>Growth Year</v>
      </c>
    </row>
    <row r="733" spans="1:25" x14ac:dyDescent="0.3">
      <c r="A733" s="1">
        <v>732</v>
      </c>
      <c r="B733" s="2">
        <v>41055</v>
      </c>
      <c r="C733" s="1">
        <v>2012</v>
      </c>
      <c r="D733" s="1" t="s">
        <v>30</v>
      </c>
      <c r="E733" s="1">
        <v>5</v>
      </c>
      <c r="F733" s="3">
        <v>7500</v>
      </c>
      <c r="G733" s="10">
        <v>23775</v>
      </c>
      <c r="H733" s="12">
        <f>IFERROR(salesdata[[#This Row],[S-P1]]/salesdata[[#This Row],[Q-P1]],0)</f>
        <v>3.17</v>
      </c>
      <c r="I733" s="3">
        <v>3407</v>
      </c>
      <c r="J733" s="10">
        <v>21600.38</v>
      </c>
      <c r="K733" s="12">
        <f>IFERROR(salesdata[[#This Row],[S-P2]]/salesdata[[#This Row],[Q-P2]],0)</f>
        <v>6.34</v>
      </c>
      <c r="L733" s="3">
        <v>4137</v>
      </c>
      <c r="M733" s="10">
        <v>22422.54</v>
      </c>
      <c r="N733" s="12">
        <f>IFERROR(salesdata[[#This Row],[S-P3]]/salesdata[[#This Row],[Q-P3]],0)</f>
        <v>5.42</v>
      </c>
      <c r="O733" s="3">
        <v>1291</v>
      </c>
      <c r="P733" s="10">
        <v>9204.83</v>
      </c>
      <c r="Q733" s="12">
        <f>IFERROR(salesdata[[#This Row],[S-P4]]/salesdata[[#This Row],[Q-P4]],0)</f>
        <v>7.13</v>
      </c>
      <c r="R733" s="3">
        <v>16335</v>
      </c>
      <c r="S733" s="10">
        <v>77002.75</v>
      </c>
      <c r="T733" s="1" t="str">
        <f>"Q"&amp;ROUNDUP(salesdata[[#This Row],[Month No.]]/3,0)</f>
        <v>Q2</v>
      </c>
      <c r="U733" s="1" t="str">
        <f>TEXT(salesdata[[#This Row],[Date]],"dddd")</f>
        <v>Saturday</v>
      </c>
      <c r="V733" s="12">
        <f>IFERROR(salesdata[[#This Row],[Total Revenue]]/salesdata[[#This Row],[Total Units Sold]],0)</f>
        <v>4.7139730639730644</v>
      </c>
      <c r="W733" s="1" t="str">
        <f>INDEX({"Product1","Product2","Product3","Product4"},MATCH(MAX(salesdata[[#This Row],[S-P1]],salesdata[[#This Row],[S-P2]],salesdata[[#This Row],[S-P3]],salesdata[[#This Row],[S-P4]]),CHOOSE({1,2,3,4},salesdata[[#This Row],[S-P1]],salesdata[[#This Row],[S-P2]],salesdata[[#This Row],[S-P3]],salesdata[[#This Row],[S-P4]]),0))</f>
        <v>Product1</v>
      </c>
      <c r="X733" s="1" t="str">
        <f>IF(salesdata[[#This Row],[Total Revenue]]&gt;=70000,"High",IF(salesdata[[#This Row],[Total Revenue]]&gt;=40000,"Medium","Low"))</f>
        <v>High</v>
      </c>
      <c r="Y733" s="1" t="str">
        <f>IFERROR(IF(SUMIF(salesdata[Year],salesdata[[#This Row],[Year]],salesdata[Total Revenue])&gt;SUMIF(salesdata[Year],salesdata[[#This Row],[Year]]-1,salesdata[Total Revenue]),"Growth Year","Decline Year"),"")</f>
        <v>Growth Year</v>
      </c>
    </row>
    <row r="734" spans="1:25" x14ac:dyDescent="0.3">
      <c r="A734" s="1">
        <v>733</v>
      </c>
      <c r="B734" s="2">
        <v>41056</v>
      </c>
      <c r="C734" s="1">
        <v>2012</v>
      </c>
      <c r="D734" s="1" t="s">
        <v>30</v>
      </c>
      <c r="E734" s="1">
        <v>5</v>
      </c>
      <c r="F734" s="3">
        <v>1401</v>
      </c>
      <c r="G734" s="10">
        <v>4441.17</v>
      </c>
      <c r="H734" s="12">
        <f>IFERROR(salesdata[[#This Row],[S-P1]]/salesdata[[#This Row],[Q-P1]],0)</f>
        <v>3.17</v>
      </c>
      <c r="I734" s="3">
        <v>1609</v>
      </c>
      <c r="J734" s="10">
        <v>10201.06</v>
      </c>
      <c r="K734" s="12">
        <f>IFERROR(salesdata[[#This Row],[S-P2]]/salesdata[[#This Row],[Q-P2]],0)</f>
        <v>6.34</v>
      </c>
      <c r="L734" s="3">
        <v>1961</v>
      </c>
      <c r="M734" s="10">
        <v>10628.62</v>
      </c>
      <c r="N734" s="12">
        <f>IFERROR(salesdata[[#This Row],[S-P3]]/salesdata[[#This Row],[Q-P3]],0)</f>
        <v>5.4200000000000008</v>
      </c>
      <c r="O734" s="3">
        <v>1897</v>
      </c>
      <c r="P734" s="10">
        <v>13525.61</v>
      </c>
      <c r="Q734" s="12">
        <f>IFERROR(salesdata[[#This Row],[S-P4]]/salesdata[[#This Row],[Q-P4]],0)</f>
        <v>7.13</v>
      </c>
      <c r="R734" s="3">
        <v>6868</v>
      </c>
      <c r="S734" s="10">
        <v>38796.46</v>
      </c>
      <c r="T734" s="1" t="str">
        <f>"Q"&amp;ROUNDUP(salesdata[[#This Row],[Month No.]]/3,0)</f>
        <v>Q2</v>
      </c>
      <c r="U734" s="1" t="str">
        <f>TEXT(salesdata[[#This Row],[Date]],"dddd")</f>
        <v>Sunday</v>
      </c>
      <c r="V734" s="12">
        <f>IFERROR(salesdata[[#This Row],[Total Revenue]]/salesdata[[#This Row],[Total Units Sold]],0)</f>
        <v>5.6488730343622597</v>
      </c>
      <c r="W734" s="1" t="str">
        <f>INDEX({"Product1","Product2","Product3","Product4"},MATCH(MAX(salesdata[[#This Row],[S-P1]],salesdata[[#This Row],[S-P2]],salesdata[[#This Row],[S-P3]],salesdata[[#This Row],[S-P4]]),CHOOSE({1,2,3,4},salesdata[[#This Row],[S-P1]],salesdata[[#This Row],[S-P2]],salesdata[[#This Row],[S-P3]],salesdata[[#This Row],[S-P4]]),0))</f>
        <v>Product4</v>
      </c>
      <c r="X734" s="1" t="str">
        <f>IF(salesdata[[#This Row],[Total Revenue]]&gt;=70000,"High",IF(salesdata[[#This Row],[Total Revenue]]&gt;=40000,"Medium","Low"))</f>
        <v>Low</v>
      </c>
      <c r="Y734" s="1" t="str">
        <f>IFERROR(IF(SUMIF(salesdata[Year],salesdata[[#This Row],[Year]],salesdata[Total Revenue])&gt;SUMIF(salesdata[Year],salesdata[[#This Row],[Year]]-1,salesdata[Total Revenue]),"Growth Year","Decline Year"),"")</f>
        <v>Growth Year</v>
      </c>
    </row>
    <row r="735" spans="1:25" x14ac:dyDescent="0.3">
      <c r="A735" s="1">
        <v>734</v>
      </c>
      <c r="B735" s="2">
        <v>41057</v>
      </c>
      <c r="C735" s="1">
        <v>2012</v>
      </c>
      <c r="D735" s="1" t="s">
        <v>30</v>
      </c>
      <c r="E735" s="1">
        <v>5</v>
      </c>
      <c r="F735" s="3">
        <v>1693</v>
      </c>
      <c r="G735" s="10">
        <v>5366.81</v>
      </c>
      <c r="H735" s="12">
        <f>IFERROR(salesdata[[#This Row],[S-P1]]/salesdata[[#This Row],[Q-P1]],0)</f>
        <v>3.1700000000000004</v>
      </c>
      <c r="I735" s="3">
        <v>1023</v>
      </c>
      <c r="J735" s="10">
        <v>6485.82</v>
      </c>
      <c r="K735" s="12">
        <f>IFERROR(salesdata[[#This Row],[S-P2]]/salesdata[[#This Row],[Q-P2]],0)</f>
        <v>6.34</v>
      </c>
      <c r="L735" s="3">
        <v>2058</v>
      </c>
      <c r="M735" s="10">
        <v>11154.36</v>
      </c>
      <c r="N735" s="12">
        <f>IFERROR(salesdata[[#This Row],[S-P3]]/salesdata[[#This Row],[Q-P3]],0)</f>
        <v>5.42</v>
      </c>
      <c r="O735" s="3">
        <v>1163</v>
      </c>
      <c r="P735" s="10">
        <v>8292.19</v>
      </c>
      <c r="Q735" s="12">
        <f>IFERROR(salesdata[[#This Row],[S-P4]]/salesdata[[#This Row],[Q-P4]],0)</f>
        <v>7.1300000000000008</v>
      </c>
      <c r="R735" s="3">
        <v>5937</v>
      </c>
      <c r="S735" s="10">
        <v>31299.18</v>
      </c>
      <c r="T735" s="1" t="str">
        <f>"Q"&amp;ROUNDUP(salesdata[[#This Row],[Month No.]]/3,0)</f>
        <v>Q2</v>
      </c>
      <c r="U735" s="1" t="str">
        <f>TEXT(salesdata[[#This Row],[Date]],"dddd")</f>
        <v>Monday</v>
      </c>
      <c r="V735" s="12">
        <f>IFERROR(salesdata[[#This Row],[Total Revenue]]/salesdata[[#This Row],[Total Units Sold]],0)</f>
        <v>5.2718847902981301</v>
      </c>
      <c r="W735" s="1" t="str">
        <f>INDEX({"Product1","Product2","Product3","Product4"},MATCH(MAX(salesdata[[#This Row],[S-P1]],salesdata[[#This Row],[S-P2]],salesdata[[#This Row],[S-P3]],salesdata[[#This Row],[S-P4]]),CHOOSE({1,2,3,4},salesdata[[#This Row],[S-P1]],salesdata[[#This Row],[S-P2]],salesdata[[#This Row],[S-P3]],salesdata[[#This Row],[S-P4]]),0))</f>
        <v>Product3</v>
      </c>
      <c r="X735" s="1" t="str">
        <f>IF(salesdata[[#This Row],[Total Revenue]]&gt;=70000,"High",IF(salesdata[[#This Row],[Total Revenue]]&gt;=40000,"Medium","Low"))</f>
        <v>Low</v>
      </c>
      <c r="Y735" s="1" t="str">
        <f>IFERROR(IF(SUMIF(salesdata[Year],salesdata[[#This Row],[Year]],salesdata[Total Revenue])&gt;SUMIF(salesdata[Year],salesdata[[#This Row],[Year]]-1,salesdata[Total Revenue]),"Growth Year","Decline Year"),"")</f>
        <v>Growth Year</v>
      </c>
    </row>
    <row r="736" spans="1:25" x14ac:dyDescent="0.3">
      <c r="A736" s="1">
        <v>735</v>
      </c>
      <c r="B736" s="2">
        <v>41058</v>
      </c>
      <c r="C736" s="1">
        <v>2012</v>
      </c>
      <c r="D736" s="1" t="s">
        <v>30</v>
      </c>
      <c r="E736" s="1">
        <v>5</v>
      </c>
      <c r="F736" s="3">
        <v>5097</v>
      </c>
      <c r="G736" s="10">
        <v>16157.49</v>
      </c>
      <c r="H736" s="12">
        <f>IFERROR(salesdata[[#This Row],[S-P1]]/salesdata[[#This Row],[Q-P1]],0)</f>
        <v>3.17</v>
      </c>
      <c r="I736" s="3">
        <v>795</v>
      </c>
      <c r="J736" s="10">
        <v>5040.3</v>
      </c>
      <c r="K736" s="12">
        <f>IFERROR(salesdata[[#This Row],[S-P2]]/salesdata[[#This Row],[Q-P2]],0)</f>
        <v>6.34</v>
      </c>
      <c r="L736" s="3">
        <v>3543</v>
      </c>
      <c r="M736" s="10">
        <v>19203.060000000001</v>
      </c>
      <c r="N736" s="12">
        <f>IFERROR(salesdata[[#This Row],[S-P3]]/salesdata[[#This Row],[Q-P3]],0)</f>
        <v>5.42</v>
      </c>
      <c r="O736" s="3">
        <v>933</v>
      </c>
      <c r="P736" s="10">
        <v>6652.29</v>
      </c>
      <c r="Q736" s="12">
        <f>IFERROR(salesdata[[#This Row],[S-P4]]/salesdata[[#This Row],[Q-P4]],0)</f>
        <v>7.13</v>
      </c>
      <c r="R736" s="3">
        <v>10368</v>
      </c>
      <c r="S736" s="10">
        <v>47053.14</v>
      </c>
      <c r="T736" s="1" t="str">
        <f>"Q"&amp;ROUNDUP(salesdata[[#This Row],[Month No.]]/3,0)</f>
        <v>Q2</v>
      </c>
      <c r="U736" s="1" t="str">
        <f>TEXT(salesdata[[#This Row],[Date]],"dddd")</f>
        <v>Tuesday</v>
      </c>
      <c r="V736" s="12">
        <f>IFERROR(salesdata[[#This Row],[Total Revenue]]/salesdata[[#This Row],[Total Units Sold]],0)</f>
        <v>4.5383043981481483</v>
      </c>
      <c r="W736" s="1" t="str">
        <f>INDEX({"Product1","Product2","Product3","Product4"},MATCH(MAX(salesdata[[#This Row],[S-P1]],salesdata[[#This Row],[S-P2]],salesdata[[#This Row],[S-P3]],salesdata[[#This Row],[S-P4]]),CHOOSE({1,2,3,4},salesdata[[#This Row],[S-P1]],salesdata[[#This Row],[S-P2]],salesdata[[#This Row],[S-P3]],salesdata[[#This Row],[S-P4]]),0))</f>
        <v>Product3</v>
      </c>
      <c r="X736" s="1" t="str">
        <f>IF(salesdata[[#This Row],[Total Revenue]]&gt;=70000,"High",IF(salesdata[[#This Row],[Total Revenue]]&gt;=40000,"Medium","Low"))</f>
        <v>Medium</v>
      </c>
      <c r="Y736" s="1" t="str">
        <f>IFERROR(IF(SUMIF(salesdata[Year],salesdata[[#This Row],[Year]],salesdata[Total Revenue])&gt;SUMIF(salesdata[Year],salesdata[[#This Row],[Year]]-1,salesdata[Total Revenue]),"Growth Year","Decline Year"),"")</f>
        <v>Growth Year</v>
      </c>
    </row>
    <row r="737" spans="1:25" x14ac:dyDescent="0.3">
      <c r="A737" s="1">
        <v>736</v>
      </c>
      <c r="B737" s="2">
        <v>41059</v>
      </c>
      <c r="C737" s="1">
        <v>2012</v>
      </c>
      <c r="D737" s="1" t="s">
        <v>30</v>
      </c>
      <c r="E737" s="1">
        <v>5</v>
      </c>
      <c r="F737" s="3">
        <v>1117</v>
      </c>
      <c r="G737" s="10">
        <v>3540.89</v>
      </c>
      <c r="H737" s="12">
        <f>IFERROR(salesdata[[#This Row],[S-P1]]/salesdata[[#This Row],[Q-P1]],0)</f>
        <v>3.17</v>
      </c>
      <c r="I737" s="3">
        <v>2963</v>
      </c>
      <c r="J737" s="10">
        <v>18785.419999999998</v>
      </c>
      <c r="K737" s="12">
        <f>IFERROR(salesdata[[#This Row],[S-P2]]/salesdata[[#This Row],[Q-P2]],0)</f>
        <v>6.339999999999999</v>
      </c>
      <c r="L737" s="3">
        <v>3241</v>
      </c>
      <c r="M737" s="10">
        <v>17566.22</v>
      </c>
      <c r="N737" s="12">
        <f>IFERROR(salesdata[[#This Row],[S-P3]]/salesdata[[#This Row],[Q-P3]],0)</f>
        <v>5.42</v>
      </c>
      <c r="O737" s="3">
        <v>875</v>
      </c>
      <c r="P737" s="10">
        <v>6238.75</v>
      </c>
      <c r="Q737" s="12">
        <f>IFERROR(salesdata[[#This Row],[S-P4]]/salesdata[[#This Row],[Q-P4]],0)</f>
        <v>7.13</v>
      </c>
      <c r="R737" s="3">
        <v>8196</v>
      </c>
      <c r="S737" s="10">
        <v>46131.28</v>
      </c>
      <c r="T737" s="1" t="str">
        <f>"Q"&amp;ROUNDUP(salesdata[[#This Row],[Month No.]]/3,0)</f>
        <v>Q2</v>
      </c>
      <c r="U737" s="1" t="str">
        <f>TEXT(salesdata[[#This Row],[Date]],"dddd")</f>
        <v>Wednesday</v>
      </c>
      <c r="V737" s="12">
        <f>IFERROR(salesdata[[#This Row],[Total Revenue]]/salesdata[[#This Row],[Total Units Sold]],0)</f>
        <v>5.6285114690092728</v>
      </c>
      <c r="W737" s="1" t="str">
        <f>INDEX({"Product1","Product2","Product3","Product4"},MATCH(MAX(salesdata[[#This Row],[S-P1]],salesdata[[#This Row],[S-P2]],salesdata[[#This Row],[S-P3]],salesdata[[#This Row],[S-P4]]),CHOOSE({1,2,3,4},salesdata[[#This Row],[S-P1]],salesdata[[#This Row],[S-P2]],salesdata[[#This Row],[S-P3]],salesdata[[#This Row],[S-P4]]),0))</f>
        <v>Product2</v>
      </c>
      <c r="X737" s="1" t="str">
        <f>IF(salesdata[[#This Row],[Total Revenue]]&gt;=70000,"High",IF(salesdata[[#This Row],[Total Revenue]]&gt;=40000,"Medium","Low"))</f>
        <v>Medium</v>
      </c>
      <c r="Y737" s="1" t="str">
        <f>IFERROR(IF(SUMIF(salesdata[Year],salesdata[[#This Row],[Year]],salesdata[Total Revenue])&gt;SUMIF(salesdata[Year],salesdata[[#This Row],[Year]]-1,salesdata[Total Revenue]),"Growth Year","Decline Year"),"")</f>
        <v>Growth Year</v>
      </c>
    </row>
    <row r="738" spans="1:25" x14ac:dyDescent="0.3">
      <c r="A738" s="1">
        <v>737</v>
      </c>
      <c r="B738" s="2">
        <v>41060</v>
      </c>
      <c r="C738" s="1">
        <v>2012</v>
      </c>
      <c r="D738" s="1" t="s">
        <v>30</v>
      </c>
      <c r="E738" s="1">
        <v>5</v>
      </c>
      <c r="F738" s="3">
        <v>1128</v>
      </c>
      <c r="G738" s="10">
        <v>3575.76</v>
      </c>
      <c r="H738" s="12">
        <f>IFERROR(salesdata[[#This Row],[S-P1]]/salesdata[[#This Row],[Q-P1]],0)</f>
        <v>3.1700000000000004</v>
      </c>
      <c r="I738" s="3">
        <v>1348</v>
      </c>
      <c r="J738" s="10">
        <v>8546.32</v>
      </c>
      <c r="K738" s="12">
        <f>IFERROR(salesdata[[#This Row],[S-P2]]/salesdata[[#This Row],[Q-P2]],0)</f>
        <v>6.34</v>
      </c>
      <c r="L738" s="3">
        <v>3487</v>
      </c>
      <c r="M738" s="10">
        <v>18899.54</v>
      </c>
      <c r="N738" s="12">
        <f>IFERROR(salesdata[[#This Row],[S-P3]]/salesdata[[#This Row],[Q-P3]],0)</f>
        <v>5.42</v>
      </c>
      <c r="O738" s="3">
        <v>1019</v>
      </c>
      <c r="P738" s="10">
        <v>7265.47</v>
      </c>
      <c r="Q738" s="12">
        <f>IFERROR(salesdata[[#This Row],[S-P4]]/salesdata[[#This Row],[Q-P4]],0)</f>
        <v>7.13</v>
      </c>
      <c r="R738" s="3">
        <v>6982</v>
      </c>
      <c r="S738" s="10">
        <v>38287.089999999997</v>
      </c>
      <c r="T738" s="1" t="str">
        <f>"Q"&amp;ROUNDUP(salesdata[[#This Row],[Month No.]]/3,0)</f>
        <v>Q2</v>
      </c>
      <c r="U738" s="1" t="str">
        <f>TEXT(salesdata[[#This Row],[Date]],"dddd")</f>
        <v>Thursday</v>
      </c>
      <c r="V738" s="12">
        <f>IFERROR(salesdata[[#This Row],[Total Revenue]]/salesdata[[#This Row],[Total Units Sold]],0)</f>
        <v>5.4836851904898305</v>
      </c>
      <c r="W738" s="1" t="str">
        <f>INDEX({"Product1","Product2","Product3","Product4"},MATCH(MAX(salesdata[[#This Row],[S-P1]],salesdata[[#This Row],[S-P2]],salesdata[[#This Row],[S-P3]],salesdata[[#This Row],[S-P4]]),CHOOSE({1,2,3,4},salesdata[[#This Row],[S-P1]],salesdata[[#This Row],[S-P2]],salesdata[[#This Row],[S-P3]],salesdata[[#This Row],[S-P4]]),0))</f>
        <v>Product3</v>
      </c>
      <c r="X738" s="1" t="str">
        <f>IF(salesdata[[#This Row],[Total Revenue]]&gt;=70000,"High",IF(salesdata[[#This Row],[Total Revenue]]&gt;=40000,"Medium","Low"))</f>
        <v>Low</v>
      </c>
      <c r="Y738" s="1" t="str">
        <f>IFERROR(IF(SUMIF(salesdata[Year],salesdata[[#This Row],[Year]],salesdata[Total Revenue])&gt;SUMIF(salesdata[Year],salesdata[[#This Row],[Year]]-1,salesdata[Total Revenue]),"Growth Year","Decline Year"),"")</f>
        <v>Growth Year</v>
      </c>
    </row>
    <row r="739" spans="1:25" x14ac:dyDescent="0.3">
      <c r="A739" s="1">
        <v>738</v>
      </c>
      <c r="B739" s="2">
        <v>41061</v>
      </c>
      <c r="C739" s="1">
        <v>2012</v>
      </c>
      <c r="D739" s="1" t="s">
        <v>19</v>
      </c>
      <c r="E739" s="1">
        <v>6</v>
      </c>
      <c r="F739" s="3">
        <v>7106</v>
      </c>
      <c r="G739" s="10">
        <v>22526.02</v>
      </c>
      <c r="H739" s="12">
        <f>IFERROR(salesdata[[#This Row],[S-P1]]/salesdata[[#This Row],[Q-P1]],0)</f>
        <v>3.17</v>
      </c>
      <c r="I739" s="3">
        <v>1403</v>
      </c>
      <c r="J739" s="10">
        <v>8895.02</v>
      </c>
      <c r="K739" s="12">
        <f>IFERROR(salesdata[[#This Row],[S-P2]]/salesdata[[#This Row],[Q-P2]],0)</f>
        <v>6.3400000000000007</v>
      </c>
      <c r="L739" s="3">
        <v>1311</v>
      </c>
      <c r="M739" s="10">
        <v>7105.62</v>
      </c>
      <c r="N739" s="12">
        <f>IFERROR(salesdata[[#This Row],[S-P3]]/salesdata[[#This Row],[Q-P3]],0)</f>
        <v>5.42</v>
      </c>
      <c r="O739" s="3">
        <v>918</v>
      </c>
      <c r="P739" s="10">
        <v>6545.34</v>
      </c>
      <c r="Q739" s="12">
        <f>IFERROR(salesdata[[#This Row],[S-P4]]/salesdata[[#This Row],[Q-P4]],0)</f>
        <v>7.13</v>
      </c>
      <c r="R739" s="3">
        <v>10738</v>
      </c>
      <c r="S739" s="10">
        <v>45072</v>
      </c>
      <c r="T739" s="1" t="str">
        <f>"Q"&amp;ROUNDUP(salesdata[[#This Row],[Month No.]]/3,0)</f>
        <v>Q2</v>
      </c>
      <c r="U739" s="1" t="str">
        <f>TEXT(salesdata[[#This Row],[Date]],"dddd")</f>
        <v>Friday</v>
      </c>
      <c r="V739" s="12">
        <f>IFERROR(salesdata[[#This Row],[Total Revenue]]/salesdata[[#This Row],[Total Units Sold]],0)</f>
        <v>4.197429688955113</v>
      </c>
      <c r="W739" s="1" t="str">
        <f>INDEX({"Product1","Product2","Product3","Product4"},MATCH(MAX(salesdata[[#This Row],[S-P1]],salesdata[[#This Row],[S-P2]],salesdata[[#This Row],[S-P3]],salesdata[[#This Row],[S-P4]]),CHOOSE({1,2,3,4},salesdata[[#This Row],[S-P1]],salesdata[[#This Row],[S-P2]],salesdata[[#This Row],[S-P3]],salesdata[[#This Row],[S-P4]]),0))</f>
        <v>Product1</v>
      </c>
      <c r="X739" s="1" t="str">
        <f>IF(salesdata[[#This Row],[Total Revenue]]&gt;=70000,"High",IF(salesdata[[#This Row],[Total Revenue]]&gt;=40000,"Medium","Low"))</f>
        <v>Medium</v>
      </c>
      <c r="Y739" s="1" t="str">
        <f>IFERROR(IF(SUMIF(salesdata[Year],salesdata[[#This Row],[Year]],salesdata[Total Revenue])&gt;SUMIF(salesdata[Year],salesdata[[#This Row],[Year]]-1,salesdata[Total Revenue]),"Growth Year","Decline Year"),"")</f>
        <v>Growth Year</v>
      </c>
    </row>
    <row r="740" spans="1:25" x14ac:dyDescent="0.3">
      <c r="A740" s="1">
        <v>739</v>
      </c>
      <c r="B740" s="2">
        <v>41062</v>
      </c>
      <c r="C740" s="1">
        <v>2012</v>
      </c>
      <c r="D740" s="1" t="s">
        <v>19</v>
      </c>
      <c r="E740" s="1">
        <v>6</v>
      </c>
      <c r="F740" s="3">
        <v>4765</v>
      </c>
      <c r="G740" s="10">
        <v>15105.05</v>
      </c>
      <c r="H740" s="12">
        <f>IFERROR(salesdata[[#This Row],[S-P1]]/salesdata[[#This Row],[Q-P1]],0)</f>
        <v>3.17</v>
      </c>
      <c r="I740" s="3">
        <v>2123</v>
      </c>
      <c r="J740" s="10">
        <v>13459.82</v>
      </c>
      <c r="K740" s="12">
        <f>IFERROR(salesdata[[#This Row],[S-P2]]/salesdata[[#This Row],[Q-P2]],0)</f>
        <v>6.34</v>
      </c>
      <c r="L740" s="3">
        <v>4776</v>
      </c>
      <c r="M740" s="10">
        <v>25885.919999999998</v>
      </c>
      <c r="N740" s="12">
        <f>IFERROR(salesdata[[#This Row],[S-P3]]/salesdata[[#This Row],[Q-P3]],0)</f>
        <v>5.42</v>
      </c>
      <c r="O740" s="3">
        <v>1349</v>
      </c>
      <c r="P740" s="10">
        <v>9618.3700000000008</v>
      </c>
      <c r="Q740" s="12">
        <f>IFERROR(salesdata[[#This Row],[S-P4]]/salesdata[[#This Row],[Q-P4]],0)</f>
        <v>7.1300000000000008</v>
      </c>
      <c r="R740" s="3">
        <v>13013</v>
      </c>
      <c r="S740" s="10">
        <v>64069.16</v>
      </c>
      <c r="T740" s="1" t="str">
        <f>"Q"&amp;ROUNDUP(salesdata[[#This Row],[Month No.]]/3,0)</f>
        <v>Q2</v>
      </c>
      <c r="U740" s="1" t="str">
        <f>TEXT(salesdata[[#This Row],[Date]],"dddd")</f>
        <v>Saturday</v>
      </c>
      <c r="V740" s="12">
        <f>IFERROR(salesdata[[#This Row],[Total Revenue]]/salesdata[[#This Row],[Total Units Sold]],0)</f>
        <v>4.9234734496272958</v>
      </c>
      <c r="W740" s="1" t="str">
        <f>INDEX({"Product1","Product2","Product3","Product4"},MATCH(MAX(salesdata[[#This Row],[S-P1]],salesdata[[#This Row],[S-P2]],salesdata[[#This Row],[S-P3]],salesdata[[#This Row],[S-P4]]),CHOOSE({1,2,3,4},salesdata[[#This Row],[S-P1]],salesdata[[#This Row],[S-P2]],salesdata[[#This Row],[S-P3]],salesdata[[#This Row],[S-P4]]),0))</f>
        <v>Product3</v>
      </c>
      <c r="X740" s="1" t="str">
        <f>IF(salesdata[[#This Row],[Total Revenue]]&gt;=70000,"High",IF(salesdata[[#This Row],[Total Revenue]]&gt;=40000,"Medium","Low"))</f>
        <v>Medium</v>
      </c>
      <c r="Y740" s="1" t="str">
        <f>IFERROR(IF(SUMIF(salesdata[Year],salesdata[[#This Row],[Year]],salesdata[Total Revenue])&gt;SUMIF(salesdata[Year],salesdata[[#This Row],[Year]]-1,salesdata[Total Revenue]),"Growth Year","Decline Year"),"")</f>
        <v>Growth Year</v>
      </c>
    </row>
    <row r="741" spans="1:25" x14ac:dyDescent="0.3">
      <c r="A741" s="1">
        <v>740</v>
      </c>
      <c r="B741" s="2">
        <v>41063</v>
      </c>
      <c r="C741" s="1">
        <v>2012</v>
      </c>
      <c r="D741" s="1" t="s">
        <v>19</v>
      </c>
      <c r="E741" s="1">
        <v>6</v>
      </c>
      <c r="F741" s="3">
        <v>353</v>
      </c>
      <c r="G741" s="10">
        <v>1119.01</v>
      </c>
      <c r="H741" s="12">
        <f>IFERROR(salesdata[[#This Row],[S-P1]]/salesdata[[#This Row],[Q-P1]],0)</f>
        <v>3.17</v>
      </c>
      <c r="I741" s="3">
        <v>2554</v>
      </c>
      <c r="J741" s="10">
        <v>16192.36</v>
      </c>
      <c r="K741" s="12">
        <f>IFERROR(salesdata[[#This Row],[S-P2]]/salesdata[[#This Row],[Q-P2]],0)</f>
        <v>6.34</v>
      </c>
      <c r="L741" s="3">
        <v>1631</v>
      </c>
      <c r="M741" s="10">
        <v>8840.02</v>
      </c>
      <c r="N741" s="12">
        <f>IFERROR(salesdata[[#This Row],[S-P3]]/salesdata[[#This Row],[Q-P3]],0)</f>
        <v>5.42</v>
      </c>
      <c r="O741" s="3">
        <v>1960</v>
      </c>
      <c r="P741" s="10">
        <v>13974.8</v>
      </c>
      <c r="Q741" s="12">
        <f>IFERROR(salesdata[[#This Row],[S-P4]]/salesdata[[#This Row],[Q-P4]],0)</f>
        <v>7.13</v>
      </c>
      <c r="R741" s="3">
        <v>6498</v>
      </c>
      <c r="S741" s="10">
        <v>40126.19</v>
      </c>
      <c r="T741" s="1" t="str">
        <f>"Q"&amp;ROUNDUP(salesdata[[#This Row],[Month No.]]/3,0)</f>
        <v>Q2</v>
      </c>
      <c r="U741" s="1" t="str">
        <f>TEXT(salesdata[[#This Row],[Date]],"dddd")</f>
        <v>Sunday</v>
      </c>
      <c r="V741" s="12">
        <f>IFERROR(salesdata[[#This Row],[Total Revenue]]/salesdata[[#This Row],[Total Units Sold]],0)</f>
        <v>6.175160049245922</v>
      </c>
      <c r="W741" s="1" t="str">
        <f>INDEX({"Product1","Product2","Product3","Product4"},MATCH(MAX(salesdata[[#This Row],[S-P1]],salesdata[[#This Row],[S-P2]],salesdata[[#This Row],[S-P3]],salesdata[[#This Row],[S-P4]]),CHOOSE({1,2,3,4},salesdata[[#This Row],[S-P1]],salesdata[[#This Row],[S-P2]],salesdata[[#This Row],[S-P3]],salesdata[[#This Row],[S-P4]]),0))</f>
        <v>Product2</v>
      </c>
      <c r="X741" s="1" t="str">
        <f>IF(salesdata[[#This Row],[Total Revenue]]&gt;=70000,"High",IF(salesdata[[#This Row],[Total Revenue]]&gt;=40000,"Medium","Low"))</f>
        <v>Medium</v>
      </c>
      <c r="Y741" s="1" t="str">
        <f>IFERROR(IF(SUMIF(salesdata[Year],salesdata[[#This Row],[Year]],salesdata[Total Revenue])&gt;SUMIF(salesdata[Year],salesdata[[#This Row],[Year]]-1,salesdata[Total Revenue]),"Growth Year","Decline Year"),"")</f>
        <v>Growth Year</v>
      </c>
    </row>
    <row r="742" spans="1:25" x14ac:dyDescent="0.3">
      <c r="A742" s="1">
        <v>741</v>
      </c>
      <c r="B742" s="2">
        <v>41064</v>
      </c>
      <c r="C742" s="1">
        <v>2012</v>
      </c>
      <c r="D742" s="1" t="s">
        <v>19</v>
      </c>
      <c r="E742" s="1">
        <v>6</v>
      </c>
      <c r="F742" s="3">
        <v>6214</v>
      </c>
      <c r="G742" s="10">
        <v>19698.38</v>
      </c>
      <c r="H742" s="12">
        <f>IFERROR(salesdata[[#This Row],[S-P1]]/salesdata[[#This Row],[Q-P1]],0)</f>
        <v>3.1700000000000004</v>
      </c>
      <c r="I742" s="3">
        <v>2995</v>
      </c>
      <c r="J742" s="10">
        <v>18988.3</v>
      </c>
      <c r="K742" s="12">
        <f>IFERROR(salesdata[[#This Row],[S-P2]]/salesdata[[#This Row],[Q-P2]],0)</f>
        <v>6.34</v>
      </c>
      <c r="L742" s="3">
        <v>3631</v>
      </c>
      <c r="M742" s="10">
        <v>19680.02</v>
      </c>
      <c r="N742" s="12">
        <f>IFERROR(salesdata[[#This Row],[S-P3]]/salesdata[[#This Row],[Q-P3]],0)</f>
        <v>5.42</v>
      </c>
      <c r="O742" s="3">
        <v>914</v>
      </c>
      <c r="P742" s="10">
        <v>6516.82</v>
      </c>
      <c r="Q742" s="12">
        <f>IFERROR(salesdata[[#This Row],[S-P4]]/salesdata[[#This Row],[Q-P4]],0)</f>
        <v>7.13</v>
      </c>
      <c r="R742" s="3">
        <v>13754</v>
      </c>
      <c r="S742" s="10">
        <v>64883.519999999997</v>
      </c>
      <c r="T742" s="1" t="str">
        <f>"Q"&amp;ROUNDUP(salesdata[[#This Row],[Month No.]]/3,0)</f>
        <v>Q2</v>
      </c>
      <c r="U742" s="1" t="str">
        <f>TEXT(salesdata[[#This Row],[Date]],"dddd")</f>
        <v>Monday</v>
      </c>
      <c r="V742" s="12">
        <f>IFERROR(salesdata[[#This Row],[Total Revenue]]/salesdata[[#This Row],[Total Units Sold]],0)</f>
        <v>4.7174291115311906</v>
      </c>
      <c r="W742" s="1" t="str">
        <f>INDEX({"Product1","Product2","Product3","Product4"},MATCH(MAX(salesdata[[#This Row],[S-P1]],salesdata[[#This Row],[S-P2]],salesdata[[#This Row],[S-P3]],salesdata[[#This Row],[S-P4]]),CHOOSE({1,2,3,4},salesdata[[#This Row],[S-P1]],salesdata[[#This Row],[S-P2]],salesdata[[#This Row],[S-P3]],salesdata[[#This Row],[S-P4]]),0))</f>
        <v>Product1</v>
      </c>
      <c r="X742" s="1" t="str">
        <f>IF(salesdata[[#This Row],[Total Revenue]]&gt;=70000,"High",IF(salesdata[[#This Row],[Total Revenue]]&gt;=40000,"Medium","Low"))</f>
        <v>Medium</v>
      </c>
      <c r="Y742" s="1" t="str">
        <f>IFERROR(IF(SUMIF(salesdata[Year],salesdata[[#This Row],[Year]],salesdata[Total Revenue])&gt;SUMIF(salesdata[Year],salesdata[[#This Row],[Year]]-1,salesdata[Total Revenue]),"Growth Year","Decline Year"),"")</f>
        <v>Growth Year</v>
      </c>
    </row>
    <row r="743" spans="1:25" x14ac:dyDescent="0.3">
      <c r="A743" s="1">
        <v>742</v>
      </c>
      <c r="B743" s="2">
        <v>41065</v>
      </c>
      <c r="C743" s="1">
        <v>2012</v>
      </c>
      <c r="D743" s="1" t="s">
        <v>19</v>
      </c>
      <c r="E743" s="1">
        <v>6</v>
      </c>
      <c r="F743" s="3">
        <v>7501</v>
      </c>
      <c r="G743" s="10">
        <v>23778.17</v>
      </c>
      <c r="H743" s="12">
        <f>IFERROR(salesdata[[#This Row],[S-P1]]/salesdata[[#This Row],[Q-P1]],0)</f>
        <v>3.17</v>
      </c>
      <c r="I743" s="3">
        <v>3407</v>
      </c>
      <c r="J743" s="10">
        <v>21600.38</v>
      </c>
      <c r="K743" s="12">
        <f>IFERROR(salesdata[[#This Row],[S-P2]]/salesdata[[#This Row],[Q-P2]],0)</f>
        <v>6.34</v>
      </c>
      <c r="L743" s="3">
        <v>2539</v>
      </c>
      <c r="M743" s="10">
        <v>13761.38</v>
      </c>
      <c r="N743" s="12">
        <f>IFERROR(salesdata[[#This Row],[S-P3]]/salesdata[[#This Row],[Q-P3]],0)</f>
        <v>5.42</v>
      </c>
      <c r="O743" s="3">
        <v>505</v>
      </c>
      <c r="P743" s="10">
        <v>3600.65</v>
      </c>
      <c r="Q743" s="12">
        <f>IFERROR(salesdata[[#This Row],[S-P4]]/salesdata[[#This Row],[Q-P4]],0)</f>
        <v>7.13</v>
      </c>
      <c r="R743" s="3">
        <v>13952</v>
      </c>
      <c r="S743" s="10">
        <v>62740.58</v>
      </c>
      <c r="T743" s="1" t="str">
        <f>"Q"&amp;ROUNDUP(salesdata[[#This Row],[Month No.]]/3,0)</f>
        <v>Q2</v>
      </c>
      <c r="U743" s="1" t="str">
        <f>TEXT(salesdata[[#This Row],[Date]],"dddd")</f>
        <v>Tuesday</v>
      </c>
      <c r="V743" s="12">
        <f>IFERROR(salesdata[[#This Row],[Total Revenue]]/salesdata[[#This Row],[Total Units Sold]],0)</f>
        <v>4.4968879013761471</v>
      </c>
      <c r="W743" s="1" t="str">
        <f>INDEX({"Product1","Product2","Product3","Product4"},MATCH(MAX(salesdata[[#This Row],[S-P1]],salesdata[[#This Row],[S-P2]],salesdata[[#This Row],[S-P3]],salesdata[[#This Row],[S-P4]]),CHOOSE({1,2,3,4},salesdata[[#This Row],[S-P1]],salesdata[[#This Row],[S-P2]],salesdata[[#This Row],[S-P3]],salesdata[[#This Row],[S-P4]]),0))</f>
        <v>Product1</v>
      </c>
      <c r="X743" s="1" t="str">
        <f>IF(salesdata[[#This Row],[Total Revenue]]&gt;=70000,"High",IF(salesdata[[#This Row],[Total Revenue]]&gt;=40000,"Medium","Low"))</f>
        <v>Medium</v>
      </c>
      <c r="Y743" s="1" t="str">
        <f>IFERROR(IF(SUMIF(salesdata[Year],salesdata[[#This Row],[Year]],salesdata[Total Revenue])&gt;SUMIF(salesdata[Year],salesdata[[#This Row],[Year]]-1,salesdata[Total Revenue]),"Growth Year","Decline Year"),"")</f>
        <v>Growth Year</v>
      </c>
    </row>
    <row r="744" spans="1:25" x14ac:dyDescent="0.3">
      <c r="A744" s="1">
        <v>743</v>
      </c>
      <c r="B744" s="2">
        <v>41066</v>
      </c>
      <c r="C744" s="1">
        <v>2012</v>
      </c>
      <c r="D744" s="1" t="s">
        <v>19</v>
      </c>
      <c r="E744" s="1">
        <v>6</v>
      </c>
      <c r="F744" s="3">
        <v>1120</v>
      </c>
      <c r="G744" s="10">
        <v>3550.4</v>
      </c>
      <c r="H744" s="12">
        <f>IFERROR(salesdata[[#This Row],[S-P1]]/salesdata[[#This Row],[Q-P1]],0)</f>
        <v>3.17</v>
      </c>
      <c r="I744" s="3">
        <v>2725</v>
      </c>
      <c r="J744" s="10">
        <v>17276.5</v>
      </c>
      <c r="K744" s="12">
        <f>IFERROR(salesdata[[#This Row],[S-P2]]/salesdata[[#This Row],[Q-P2]],0)</f>
        <v>6.34</v>
      </c>
      <c r="L744" s="3">
        <v>5461</v>
      </c>
      <c r="M744" s="10">
        <v>29598.62</v>
      </c>
      <c r="N744" s="12">
        <f>IFERROR(salesdata[[#This Row],[S-P3]]/salesdata[[#This Row],[Q-P3]],0)</f>
        <v>5.42</v>
      </c>
      <c r="O744" s="3">
        <v>993</v>
      </c>
      <c r="P744" s="10">
        <v>7080.09</v>
      </c>
      <c r="Q744" s="12">
        <f>IFERROR(salesdata[[#This Row],[S-P4]]/salesdata[[#This Row],[Q-P4]],0)</f>
        <v>7.13</v>
      </c>
      <c r="R744" s="3">
        <v>10299</v>
      </c>
      <c r="S744" s="10">
        <v>57505.61</v>
      </c>
      <c r="T744" s="1" t="str">
        <f>"Q"&amp;ROUNDUP(salesdata[[#This Row],[Month No.]]/3,0)</f>
        <v>Q2</v>
      </c>
      <c r="U744" s="1" t="str">
        <f>TEXT(salesdata[[#This Row],[Date]],"dddd")</f>
        <v>Wednesday</v>
      </c>
      <c r="V744" s="12">
        <f>IFERROR(salesdata[[#This Row],[Total Revenue]]/salesdata[[#This Row],[Total Units Sold]],0)</f>
        <v>5.5836110301971065</v>
      </c>
      <c r="W744" s="1" t="str">
        <f>INDEX({"Product1","Product2","Product3","Product4"},MATCH(MAX(salesdata[[#This Row],[S-P1]],salesdata[[#This Row],[S-P2]],salesdata[[#This Row],[S-P3]],salesdata[[#This Row],[S-P4]]),CHOOSE({1,2,3,4},salesdata[[#This Row],[S-P1]],salesdata[[#This Row],[S-P2]],salesdata[[#This Row],[S-P3]],salesdata[[#This Row],[S-P4]]),0))</f>
        <v>Product3</v>
      </c>
      <c r="X744" s="1" t="str">
        <f>IF(salesdata[[#This Row],[Total Revenue]]&gt;=70000,"High",IF(salesdata[[#This Row],[Total Revenue]]&gt;=40000,"Medium","Low"))</f>
        <v>Medium</v>
      </c>
      <c r="Y744" s="1" t="str">
        <f>IFERROR(IF(SUMIF(salesdata[Year],salesdata[[#This Row],[Year]],salesdata[Total Revenue])&gt;SUMIF(salesdata[Year],salesdata[[#This Row],[Year]]-1,salesdata[Total Revenue]),"Growth Year","Decline Year"),"")</f>
        <v>Growth Year</v>
      </c>
    </row>
    <row r="745" spans="1:25" x14ac:dyDescent="0.3">
      <c r="A745" s="1">
        <v>744</v>
      </c>
      <c r="B745" s="2">
        <v>41067</v>
      </c>
      <c r="C745" s="1">
        <v>2012</v>
      </c>
      <c r="D745" s="1" t="s">
        <v>19</v>
      </c>
      <c r="E745" s="1">
        <v>6</v>
      </c>
      <c r="F745" s="3">
        <v>7033</v>
      </c>
      <c r="G745" s="10">
        <v>22294.61</v>
      </c>
      <c r="H745" s="12">
        <f>IFERROR(salesdata[[#This Row],[S-P1]]/salesdata[[#This Row],[Q-P1]],0)</f>
        <v>3.17</v>
      </c>
      <c r="I745" s="3">
        <v>1509</v>
      </c>
      <c r="J745" s="10">
        <v>9567.06</v>
      </c>
      <c r="K745" s="12">
        <f>IFERROR(salesdata[[#This Row],[S-P2]]/salesdata[[#This Row],[Q-P2]],0)</f>
        <v>6.34</v>
      </c>
      <c r="L745" s="3">
        <v>4612</v>
      </c>
      <c r="M745" s="10">
        <v>24997.040000000001</v>
      </c>
      <c r="N745" s="12">
        <f>IFERROR(salesdata[[#This Row],[S-P3]]/salesdata[[#This Row],[Q-P3]],0)</f>
        <v>5.42</v>
      </c>
      <c r="O745" s="3">
        <v>770</v>
      </c>
      <c r="P745" s="10">
        <v>5490.1</v>
      </c>
      <c r="Q745" s="12">
        <f>IFERROR(salesdata[[#This Row],[S-P4]]/salesdata[[#This Row],[Q-P4]],0)</f>
        <v>7.1300000000000008</v>
      </c>
      <c r="R745" s="3">
        <v>13924</v>
      </c>
      <c r="S745" s="10">
        <v>62348.81</v>
      </c>
      <c r="T745" s="1" t="str">
        <f>"Q"&amp;ROUNDUP(salesdata[[#This Row],[Month No.]]/3,0)</f>
        <v>Q2</v>
      </c>
      <c r="U745" s="1" t="str">
        <f>TEXT(salesdata[[#This Row],[Date]],"dddd")</f>
        <v>Thursday</v>
      </c>
      <c r="V745" s="12">
        <f>IFERROR(salesdata[[#This Row],[Total Revenue]]/salesdata[[#This Row],[Total Units Sold]],0)</f>
        <v>4.4777944556162019</v>
      </c>
      <c r="W745" s="1" t="str">
        <f>INDEX({"Product1","Product2","Product3","Product4"},MATCH(MAX(salesdata[[#This Row],[S-P1]],salesdata[[#This Row],[S-P2]],salesdata[[#This Row],[S-P3]],salesdata[[#This Row],[S-P4]]),CHOOSE({1,2,3,4},salesdata[[#This Row],[S-P1]],salesdata[[#This Row],[S-P2]],salesdata[[#This Row],[S-P3]],salesdata[[#This Row],[S-P4]]),0))</f>
        <v>Product3</v>
      </c>
      <c r="X745" s="1" t="str">
        <f>IF(salesdata[[#This Row],[Total Revenue]]&gt;=70000,"High",IF(salesdata[[#This Row],[Total Revenue]]&gt;=40000,"Medium","Low"))</f>
        <v>Medium</v>
      </c>
      <c r="Y745" s="1" t="str">
        <f>IFERROR(IF(SUMIF(salesdata[Year],salesdata[[#This Row],[Year]],salesdata[Total Revenue])&gt;SUMIF(salesdata[Year],salesdata[[#This Row],[Year]]-1,salesdata[Total Revenue]),"Growth Year","Decline Year"),"")</f>
        <v>Growth Year</v>
      </c>
    </row>
    <row r="746" spans="1:25" x14ac:dyDescent="0.3">
      <c r="A746" s="1">
        <v>745</v>
      </c>
      <c r="B746" s="2">
        <v>41068</v>
      </c>
      <c r="C746" s="1">
        <v>2012</v>
      </c>
      <c r="D746" s="1" t="s">
        <v>19</v>
      </c>
      <c r="E746" s="1">
        <v>6</v>
      </c>
      <c r="F746" s="3">
        <v>7198</v>
      </c>
      <c r="G746" s="10">
        <v>22817.66</v>
      </c>
      <c r="H746" s="12">
        <f>IFERROR(salesdata[[#This Row],[S-P1]]/salesdata[[#This Row],[Q-P1]],0)</f>
        <v>3.17</v>
      </c>
      <c r="I746" s="3">
        <v>3135</v>
      </c>
      <c r="J746" s="10">
        <v>19875.900000000001</v>
      </c>
      <c r="K746" s="12">
        <f>IFERROR(salesdata[[#This Row],[S-P2]]/salesdata[[#This Row],[Q-P2]],0)</f>
        <v>6.3400000000000007</v>
      </c>
      <c r="L746" s="3">
        <v>2945</v>
      </c>
      <c r="M746" s="10">
        <v>15961.9</v>
      </c>
      <c r="N746" s="12">
        <f>IFERROR(salesdata[[#This Row],[S-P3]]/salesdata[[#This Row],[Q-P3]],0)</f>
        <v>5.42</v>
      </c>
      <c r="O746" s="3">
        <v>955</v>
      </c>
      <c r="P746" s="10">
        <v>6809.15</v>
      </c>
      <c r="Q746" s="12">
        <f>IFERROR(salesdata[[#This Row],[S-P4]]/salesdata[[#This Row],[Q-P4]],0)</f>
        <v>7.13</v>
      </c>
      <c r="R746" s="3">
        <v>14233</v>
      </c>
      <c r="S746" s="10">
        <v>65464.61</v>
      </c>
      <c r="T746" s="1" t="str">
        <f>"Q"&amp;ROUNDUP(salesdata[[#This Row],[Month No.]]/3,0)</f>
        <v>Q2</v>
      </c>
      <c r="U746" s="1" t="str">
        <f>TEXT(salesdata[[#This Row],[Date]],"dddd")</f>
        <v>Friday</v>
      </c>
      <c r="V746" s="12">
        <f>IFERROR(salesdata[[#This Row],[Total Revenue]]/salesdata[[#This Row],[Total Units Sold]],0)</f>
        <v>4.5994948359446362</v>
      </c>
      <c r="W746" s="1" t="str">
        <f>INDEX({"Product1","Product2","Product3","Product4"},MATCH(MAX(salesdata[[#This Row],[S-P1]],salesdata[[#This Row],[S-P2]],salesdata[[#This Row],[S-P3]],salesdata[[#This Row],[S-P4]]),CHOOSE({1,2,3,4},salesdata[[#This Row],[S-P1]],salesdata[[#This Row],[S-P2]],salesdata[[#This Row],[S-P3]],salesdata[[#This Row],[S-P4]]),0))</f>
        <v>Product1</v>
      </c>
      <c r="X746" s="1" t="str">
        <f>IF(salesdata[[#This Row],[Total Revenue]]&gt;=70000,"High",IF(salesdata[[#This Row],[Total Revenue]]&gt;=40000,"Medium","Low"))</f>
        <v>Medium</v>
      </c>
      <c r="Y746" s="1" t="str">
        <f>IFERROR(IF(SUMIF(salesdata[Year],salesdata[[#This Row],[Year]],salesdata[Total Revenue])&gt;SUMIF(salesdata[Year],salesdata[[#This Row],[Year]]-1,salesdata[Total Revenue]),"Growth Year","Decline Year"),"")</f>
        <v>Growth Year</v>
      </c>
    </row>
    <row r="747" spans="1:25" x14ac:dyDescent="0.3">
      <c r="A747" s="1">
        <v>746</v>
      </c>
      <c r="B747" s="2">
        <v>41069</v>
      </c>
      <c r="C747" s="1">
        <v>2012</v>
      </c>
      <c r="D747" s="1" t="s">
        <v>19</v>
      </c>
      <c r="E747" s="1">
        <v>6</v>
      </c>
      <c r="F747" s="3">
        <v>2130</v>
      </c>
      <c r="G747" s="10">
        <v>6752.1</v>
      </c>
      <c r="H747" s="12">
        <f>IFERROR(salesdata[[#This Row],[S-P1]]/salesdata[[#This Row],[Q-P1]],0)</f>
        <v>3.1700000000000004</v>
      </c>
      <c r="I747" s="3">
        <v>1707</v>
      </c>
      <c r="J747" s="10">
        <v>10822.38</v>
      </c>
      <c r="K747" s="12">
        <f>IFERROR(salesdata[[#This Row],[S-P2]]/salesdata[[#This Row],[Q-P2]],0)</f>
        <v>6.34</v>
      </c>
      <c r="L747" s="3">
        <v>3999</v>
      </c>
      <c r="M747" s="10">
        <v>21674.58</v>
      </c>
      <c r="N747" s="12">
        <f>IFERROR(salesdata[[#This Row],[S-P3]]/salesdata[[#This Row],[Q-P3]],0)</f>
        <v>5.4200000000000008</v>
      </c>
      <c r="O747" s="3">
        <v>1568</v>
      </c>
      <c r="P747" s="10">
        <v>11179.84</v>
      </c>
      <c r="Q747" s="12">
        <f>IFERROR(salesdata[[#This Row],[S-P4]]/salesdata[[#This Row],[Q-P4]],0)</f>
        <v>7.13</v>
      </c>
      <c r="R747" s="3">
        <v>9404</v>
      </c>
      <c r="S747" s="10">
        <v>50428.9</v>
      </c>
      <c r="T747" s="1" t="str">
        <f>"Q"&amp;ROUNDUP(salesdata[[#This Row],[Month No.]]/3,0)</f>
        <v>Q2</v>
      </c>
      <c r="U747" s="1" t="str">
        <f>TEXT(salesdata[[#This Row],[Date]],"dddd")</f>
        <v>Saturday</v>
      </c>
      <c r="V747" s="12">
        <f>IFERROR(salesdata[[#This Row],[Total Revenue]]/salesdata[[#This Row],[Total Units Sold]],0)</f>
        <v>5.3624946831135691</v>
      </c>
      <c r="W747" s="1" t="str">
        <f>INDEX({"Product1","Product2","Product3","Product4"},MATCH(MAX(salesdata[[#This Row],[S-P1]],salesdata[[#This Row],[S-P2]],salesdata[[#This Row],[S-P3]],salesdata[[#This Row],[S-P4]]),CHOOSE({1,2,3,4},salesdata[[#This Row],[S-P1]],salesdata[[#This Row],[S-P2]],salesdata[[#This Row],[S-P3]],salesdata[[#This Row],[S-P4]]),0))</f>
        <v>Product3</v>
      </c>
      <c r="X747" s="1" t="str">
        <f>IF(salesdata[[#This Row],[Total Revenue]]&gt;=70000,"High",IF(salesdata[[#This Row],[Total Revenue]]&gt;=40000,"Medium","Low"))</f>
        <v>Medium</v>
      </c>
      <c r="Y747" s="1" t="str">
        <f>IFERROR(IF(SUMIF(salesdata[Year],salesdata[[#This Row],[Year]],salesdata[Total Revenue])&gt;SUMIF(salesdata[Year],salesdata[[#This Row],[Year]]-1,salesdata[Total Revenue]),"Growth Year","Decline Year"),"")</f>
        <v>Growth Year</v>
      </c>
    </row>
    <row r="748" spans="1:25" x14ac:dyDescent="0.3">
      <c r="A748" s="1">
        <v>747</v>
      </c>
      <c r="B748" s="2">
        <v>41070</v>
      </c>
      <c r="C748" s="1">
        <v>2012</v>
      </c>
      <c r="D748" s="1" t="s">
        <v>19</v>
      </c>
      <c r="E748" s="1">
        <v>6</v>
      </c>
      <c r="F748" s="3">
        <v>2481</v>
      </c>
      <c r="G748" s="10">
        <v>7864.77</v>
      </c>
      <c r="H748" s="12">
        <f>IFERROR(salesdata[[#This Row],[S-P1]]/salesdata[[#This Row],[Q-P1]],0)</f>
        <v>3.1700000000000004</v>
      </c>
      <c r="I748" s="3">
        <v>666</v>
      </c>
      <c r="J748" s="10">
        <v>4222.4399999999996</v>
      </c>
      <c r="K748" s="12">
        <f>IFERROR(salesdata[[#This Row],[S-P2]]/salesdata[[#This Row],[Q-P2]],0)</f>
        <v>6.339999999999999</v>
      </c>
      <c r="L748" s="3">
        <v>4280</v>
      </c>
      <c r="M748" s="10">
        <v>23197.599999999999</v>
      </c>
      <c r="N748" s="12">
        <f>IFERROR(salesdata[[#This Row],[S-P3]]/salesdata[[#This Row],[Q-P3]],0)</f>
        <v>5.42</v>
      </c>
      <c r="O748" s="3">
        <v>456</v>
      </c>
      <c r="P748" s="10">
        <v>3251.28</v>
      </c>
      <c r="Q748" s="12">
        <f>IFERROR(salesdata[[#This Row],[S-P4]]/salesdata[[#This Row],[Q-P4]],0)</f>
        <v>7.1300000000000008</v>
      </c>
      <c r="R748" s="3">
        <v>7883</v>
      </c>
      <c r="S748" s="10">
        <v>38536.089999999997</v>
      </c>
      <c r="T748" s="1" t="str">
        <f>"Q"&amp;ROUNDUP(salesdata[[#This Row],[Month No.]]/3,0)</f>
        <v>Q2</v>
      </c>
      <c r="U748" s="1" t="str">
        <f>TEXT(salesdata[[#This Row],[Date]],"dddd")</f>
        <v>Sunday</v>
      </c>
      <c r="V748" s="12">
        <f>IFERROR(salesdata[[#This Row],[Total Revenue]]/salesdata[[#This Row],[Total Units Sold]],0)</f>
        <v>4.888505645058987</v>
      </c>
      <c r="W748" s="1" t="str">
        <f>INDEX({"Product1","Product2","Product3","Product4"},MATCH(MAX(salesdata[[#This Row],[S-P1]],salesdata[[#This Row],[S-P2]],salesdata[[#This Row],[S-P3]],salesdata[[#This Row],[S-P4]]),CHOOSE({1,2,3,4},salesdata[[#This Row],[S-P1]],salesdata[[#This Row],[S-P2]],salesdata[[#This Row],[S-P3]],salesdata[[#This Row],[S-P4]]),0))</f>
        <v>Product3</v>
      </c>
      <c r="X748" s="1" t="str">
        <f>IF(salesdata[[#This Row],[Total Revenue]]&gt;=70000,"High",IF(salesdata[[#This Row],[Total Revenue]]&gt;=40000,"Medium","Low"))</f>
        <v>Low</v>
      </c>
      <c r="Y748" s="1" t="str">
        <f>IFERROR(IF(SUMIF(salesdata[Year],salesdata[[#This Row],[Year]],salesdata[Total Revenue])&gt;SUMIF(salesdata[Year],salesdata[[#This Row],[Year]]-1,salesdata[Total Revenue]),"Growth Year","Decline Year"),"")</f>
        <v>Growth Year</v>
      </c>
    </row>
    <row r="749" spans="1:25" x14ac:dyDescent="0.3">
      <c r="A749" s="1">
        <v>748</v>
      </c>
      <c r="B749" s="2">
        <v>41071</v>
      </c>
      <c r="C749" s="1">
        <v>2012</v>
      </c>
      <c r="D749" s="1" t="s">
        <v>19</v>
      </c>
      <c r="E749" s="1">
        <v>6</v>
      </c>
      <c r="F749" s="3">
        <v>5682</v>
      </c>
      <c r="G749" s="10">
        <v>18011.939999999999</v>
      </c>
      <c r="H749" s="12">
        <f>IFERROR(salesdata[[#This Row],[S-P1]]/salesdata[[#This Row],[Q-P1]],0)</f>
        <v>3.17</v>
      </c>
      <c r="I749" s="3">
        <v>1399</v>
      </c>
      <c r="J749" s="10">
        <v>8869.66</v>
      </c>
      <c r="K749" s="12">
        <f>IFERROR(salesdata[[#This Row],[S-P2]]/salesdata[[#This Row],[Q-P2]],0)</f>
        <v>6.34</v>
      </c>
      <c r="L749" s="3">
        <v>1890</v>
      </c>
      <c r="M749" s="10">
        <v>10243.799999999999</v>
      </c>
      <c r="N749" s="12">
        <f>IFERROR(salesdata[[#This Row],[S-P3]]/salesdata[[#This Row],[Q-P3]],0)</f>
        <v>5.42</v>
      </c>
      <c r="O749" s="3">
        <v>1007</v>
      </c>
      <c r="P749" s="10">
        <v>7179.91</v>
      </c>
      <c r="Q749" s="12">
        <f>IFERROR(salesdata[[#This Row],[S-P4]]/salesdata[[#This Row],[Q-P4]],0)</f>
        <v>7.13</v>
      </c>
      <c r="R749" s="3">
        <v>9978</v>
      </c>
      <c r="S749" s="10">
        <v>44305.31</v>
      </c>
      <c r="T749" s="1" t="str">
        <f>"Q"&amp;ROUNDUP(salesdata[[#This Row],[Month No.]]/3,0)</f>
        <v>Q2</v>
      </c>
      <c r="U749" s="1" t="str">
        <f>TEXT(salesdata[[#This Row],[Date]],"dddd")</f>
        <v>Monday</v>
      </c>
      <c r="V749" s="12">
        <f>IFERROR(salesdata[[#This Row],[Total Revenue]]/salesdata[[#This Row],[Total Units Sold]],0)</f>
        <v>4.4402996592503508</v>
      </c>
      <c r="W749" s="1" t="str">
        <f>INDEX({"Product1","Product2","Product3","Product4"},MATCH(MAX(salesdata[[#This Row],[S-P1]],salesdata[[#This Row],[S-P2]],salesdata[[#This Row],[S-P3]],salesdata[[#This Row],[S-P4]]),CHOOSE({1,2,3,4},salesdata[[#This Row],[S-P1]],salesdata[[#This Row],[S-P2]],salesdata[[#This Row],[S-P3]],salesdata[[#This Row],[S-P4]]),0))</f>
        <v>Product1</v>
      </c>
      <c r="X749" s="1" t="str">
        <f>IF(salesdata[[#This Row],[Total Revenue]]&gt;=70000,"High",IF(salesdata[[#This Row],[Total Revenue]]&gt;=40000,"Medium","Low"))</f>
        <v>Medium</v>
      </c>
      <c r="Y749" s="1" t="str">
        <f>IFERROR(IF(SUMIF(salesdata[Year],salesdata[[#This Row],[Year]],salesdata[Total Revenue])&gt;SUMIF(salesdata[Year],salesdata[[#This Row],[Year]]-1,salesdata[Total Revenue]),"Growth Year","Decline Year"),"")</f>
        <v>Growth Year</v>
      </c>
    </row>
    <row r="750" spans="1:25" x14ac:dyDescent="0.3">
      <c r="A750" s="1">
        <v>749</v>
      </c>
      <c r="B750" s="2">
        <v>41072</v>
      </c>
      <c r="C750" s="1">
        <v>2012</v>
      </c>
      <c r="D750" s="1" t="s">
        <v>19</v>
      </c>
      <c r="E750" s="1">
        <v>6</v>
      </c>
      <c r="F750" s="3">
        <v>2606</v>
      </c>
      <c r="G750" s="10">
        <v>8261.02</v>
      </c>
      <c r="H750" s="12">
        <f>IFERROR(salesdata[[#This Row],[S-P1]]/salesdata[[#This Row],[Q-P1]],0)</f>
        <v>3.1700000000000004</v>
      </c>
      <c r="I750" s="3">
        <v>1682</v>
      </c>
      <c r="J750" s="10">
        <v>10663.88</v>
      </c>
      <c r="K750" s="12">
        <f>IFERROR(salesdata[[#This Row],[S-P2]]/salesdata[[#This Row],[Q-P2]],0)</f>
        <v>6.34</v>
      </c>
      <c r="L750" s="3">
        <v>2831</v>
      </c>
      <c r="M750" s="10">
        <v>15344.02</v>
      </c>
      <c r="N750" s="12">
        <f>IFERROR(salesdata[[#This Row],[S-P3]]/salesdata[[#This Row],[Q-P3]],0)</f>
        <v>5.42</v>
      </c>
      <c r="O750" s="3">
        <v>1571</v>
      </c>
      <c r="P750" s="10">
        <v>11201.23</v>
      </c>
      <c r="Q750" s="12">
        <f>IFERROR(salesdata[[#This Row],[S-P4]]/salesdata[[#This Row],[Q-P4]],0)</f>
        <v>7.13</v>
      </c>
      <c r="R750" s="3">
        <v>8690</v>
      </c>
      <c r="S750" s="10">
        <v>45470.15</v>
      </c>
      <c r="T750" s="1" t="str">
        <f>"Q"&amp;ROUNDUP(salesdata[[#This Row],[Month No.]]/3,0)</f>
        <v>Q2</v>
      </c>
      <c r="U750" s="1" t="str">
        <f>TEXT(salesdata[[#This Row],[Date]],"dddd")</f>
        <v>Tuesday</v>
      </c>
      <c r="V750" s="12">
        <f>IFERROR(salesdata[[#This Row],[Total Revenue]]/salesdata[[#This Row],[Total Units Sold]],0)</f>
        <v>5.2324683544303801</v>
      </c>
      <c r="W750" s="1" t="str">
        <f>INDEX({"Product1","Product2","Product3","Product4"},MATCH(MAX(salesdata[[#This Row],[S-P1]],salesdata[[#This Row],[S-P2]],salesdata[[#This Row],[S-P3]],salesdata[[#This Row],[S-P4]]),CHOOSE({1,2,3,4},salesdata[[#This Row],[S-P1]],salesdata[[#This Row],[S-P2]],salesdata[[#This Row],[S-P3]],salesdata[[#This Row],[S-P4]]),0))</f>
        <v>Product3</v>
      </c>
      <c r="X750" s="1" t="str">
        <f>IF(salesdata[[#This Row],[Total Revenue]]&gt;=70000,"High",IF(salesdata[[#This Row],[Total Revenue]]&gt;=40000,"Medium","Low"))</f>
        <v>Medium</v>
      </c>
      <c r="Y750" s="1" t="str">
        <f>IFERROR(IF(SUMIF(salesdata[Year],salesdata[[#This Row],[Year]],salesdata[Total Revenue])&gt;SUMIF(salesdata[Year],salesdata[[#This Row],[Year]]-1,salesdata[Total Revenue]),"Growth Year","Decline Year"),"")</f>
        <v>Growth Year</v>
      </c>
    </row>
    <row r="751" spans="1:25" x14ac:dyDescent="0.3">
      <c r="A751" s="1">
        <v>750</v>
      </c>
      <c r="B751" s="2">
        <v>41073</v>
      </c>
      <c r="C751" s="1">
        <v>2012</v>
      </c>
      <c r="D751" s="1" t="s">
        <v>19</v>
      </c>
      <c r="E751" s="1">
        <v>6</v>
      </c>
      <c r="F751" s="3">
        <v>5178</v>
      </c>
      <c r="G751" s="10">
        <v>16414.259999999998</v>
      </c>
      <c r="H751" s="12">
        <f>IFERROR(salesdata[[#This Row],[S-P1]]/salesdata[[#This Row],[Q-P1]],0)</f>
        <v>3.1699999999999995</v>
      </c>
      <c r="I751" s="3">
        <v>1157</v>
      </c>
      <c r="J751" s="10">
        <v>7335.38</v>
      </c>
      <c r="K751" s="12">
        <f>IFERROR(salesdata[[#This Row],[S-P2]]/salesdata[[#This Row],[Q-P2]],0)</f>
        <v>6.34</v>
      </c>
      <c r="L751" s="3">
        <v>2916</v>
      </c>
      <c r="M751" s="10">
        <v>15804.72</v>
      </c>
      <c r="N751" s="12">
        <f>IFERROR(salesdata[[#This Row],[S-P3]]/salesdata[[#This Row],[Q-P3]],0)</f>
        <v>5.42</v>
      </c>
      <c r="O751" s="3">
        <v>426</v>
      </c>
      <c r="P751" s="10">
        <v>3037.38</v>
      </c>
      <c r="Q751" s="12">
        <f>IFERROR(salesdata[[#This Row],[S-P4]]/salesdata[[#This Row],[Q-P4]],0)</f>
        <v>7.13</v>
      </c>
      <c r="R751" s="3">
        <v>9677</v>
      </c>
      <c r="S751" s="10">
        <v>42591.74</v>
      </c>
      <c r="T751" s="1" t="str">
        <f>"Q"&amp;ROUNDUP(salesdata[[#This Row],[Month No.]]/3,0)</f>
        <v>Q2</v>
      </c>
      <c r="U751" s="1" t="str">
        <f>TEXT(salesdata[[#This Row],[Date]],"dddd")</f>
        <v>Wednesday</v>
      </c>
      <c r="V751" s="12">
        <f>IFERROR(salesdata[[#This Row],[Total Revenue]]/salesdata[[#This Row],[Total Units Sold]],0)</f>
        <v>4.4013371912782882</v>
      </c>
      <c r="W751" s="1" t="str">
        <f>INDEX({"Product1","Product2","Product3","Product4"},MATCH(MAX(salesdata[[#This Row],[S-P1]],salesdata[[#This Row],[S-P2]],salesdata[[#This Row],[S-P3]],salesdata[[#This Row],[S-P4]]),CHOOSE({1,2,3,4},salesdata[[#This Row],[S-P1]],salesdata[[#This Row],[S-P2]],salesdata[[#This Row],[S-P3]],salesdata[[#This Row],[S-P4]]),0))</f>
        <v>Product1</v>
      </c>
      <c r="X751" s="1" t="str">
        <f>IF(salesdata[[#This Row],[Total Revenue]]&gt;=70000,"High",IF(salesdata[[#This Row],[Total Revenue]]&gt;=40000,"Medium","Low"))</f>
        <v>Medium</v>
      </c>
      <c r="Y751" s="1" t="str">
        <f>IFERROR(IF(SUMIF(salesdata[Year],salesdata[[#This Row],[Year]],salesdata[Total Revenue])&gt;SUMIF(salesdata[Year],salesdata[[#This Row],[Year]]-1,salesdata[Total Revenue]),"Growth Year","Decline Year"),"")</f>
        <v>Growth Year</v>
      </c>
    </row>
    <row r="752" spans="1:25" x14ac:dyDescent="0.3">
      <c r="A752" s="1">
        <v>751</v>
      </c>
      <c r="B752" s="2">
        <v>41074</v>
      </c>
      <c r="C752" s="1">
        <v>2012</v>
      </c>
      <c r="D752" s="1" t="s">
        <v>19</v>
      </c>
      <c r="E752" s="1">
        <v>6</v>
      </c>
      <c r="F752" s="3">
        <v>476</v>
      </c>
      <c r="G752" s="10">
        <v>1508.92</v>
      </c>
      <c r="H752" s="12">
        <f>IFERROR(salesdata[[#This Row],[S-P1]]/salesdata[[#This Row],[Q-P1]],0)</f>
        <v>3.1700000000000004</v>
      </c>
      <c r="I752" s="3">
        <v>1383</v>
      </c>
      <c r="J752" s="10">
        <v>8768.2199999999993</v>
      </c>
      <c r="K752" s="12">
        <f>IFERROR(salesdata[[#This Row],[S-P2]]/salesdata[[#This Row],[Q-P2]],0)</f>
        <v>6.34</v>
      </c>
      <c r="L752" s="3">
        <v>3268</v>
      </c>
      <c r="M752" s="10">
        <v>17712.560000000001</v>
      </c>
      <c r="N752" s="12">
        <f>IFERROR(salesdata[[#This Row],[S-P3]]/salesdata[[#This Row],[Q-P3]],0)</f>
        <v>5.4200000000000008</v>
      </c>
      <c r="O752" s="3">
        <v>1483</v>
      </c>
      <c r="P752" s="10">
        <v>10573.79</v>
      </c>
      <c r="Q752" s="12">
        <f>IFERROR(salesdata[[#This Row],[S-P4]]/salesdata[[#This Row],[Q-P4]],0)</f>
        <v>7.1300000000000008</v>
      </c>
      <c r="R752" s="3">
        <v>6610</v>
      </c>
      <c r="S752" s="10">
        <v>38563.49</v>
      </c>
      <c r="T752" s="1" t="str">
        <f>"Q"&amp;ROUNDUP(salesdata[[#This Row],[Month No.]]/3,0)</f>
        <v>Q2</v>
      </c>
      <c r="U752" s="1" t="str">
        <f>TEXT(salesdata[[#This Row],[Date]],"dddd")</f>
        <v>Thursday</v>
      </c>
      <c r="V752" s="12">
        <f>IFERROR(salesdata[[#This Row],[Total Revenue]]/salesdata[[#This Row],[Total Units Sold]],0)</f>
        <v>5.8341134644478059</v>
      </c>
      <c r="W752" s="1" t="str">
        <f>INDEX({"Product1","Product2","Product3","Product4"},MATCH(MAX(salesdata[[#This Row],[S-P1]],salesdata[[#This Row],[S-P2]],salesdata[[#This Row],[S-P3]],salesdata[[#This Row],[S-P4]]),CHOOSE({1,2,3,4},salesdata[[#This Row],[S-P1]],salesdata[[#This Row],[S-P2]],salesdata[[#This Row],[S-P3]],salesdata[[#This Row],[S-P4]]),0))</f>
        <v>Product3</v>
      </c>
      <c r="X752" s="1" t="str">
        <f>IF(salesdata[[#This Row],[Total Revenue]]&gt;=70000,"High",IF(salesdata[[#This Row],[Total Revenue]]&gt;=40000,"Medium","Low"))</f>
        <v>Low</v>
      </c>
      <c r="Y752" s="1" t="str">
        <f>IFERROR(IF(SUMIF(salesdata[Year],salesdata[[#This Row],[Year]],salesdata[Total Revenue])&gt;SUMIF(salesdata[Year],salesdata[[#This Row],[Year]]-1,salesdata[Total Revenue]),"Growth Year","Decline Year"),"")</f>
        <v>Growth Year</v>
      </c>
    </row>
    <row r="753" spans="1:25" x14ac:dyDescent="0.3">
      <c r="A753" s="1">
        <v>752</v>
      </c>
      <c r="B753" s="2">
        <v>41075</v>
      </c>
      <c r="C753" s="1">
        <v>2012</v>
      </c>
      <c r="D753" s="1" t="s">
        <v>19</v>
      </c>
      <c r="E753" s="1">
        <v>6</v>
      </c>
      <c r="F753" s="3">
        <v>4159</v>
      </c>
      <c r="G753" s="10">
        <v>13184.03</v>
      </c>
      <c r="H753" s="12">
        <f>IFERROR(salesdata[[#This Row],[S-P1]]/salesdata[[#This Row],[Q-P1]],0)</f>
        <v>3.1700000000000004</v>
      </c>
      <c r="I753" s="3">
        <v>487</v>
      </c>
      <c r="J753" s="10">
        <v>3087.58</v>
      </c>
      <c r="K753" s="12">
        <f>IFERROR(salesdata[[#This Row],[S-P2]]/salesdata[[#This Row],[Q-P2]],0)</f>
        <v>6.34</v>
      </c>
      <c r="L753" s="3">
        <v>4336</v>
      </c>
      <c r="M753" s="10">
        <v>23501.119999999999</v>
      </c>
      <c r="N753" s="12">
        <f>IFERROR(salesdata[[#This Row],[S-P3]]/salesdata[[#This Row],[Q-P3]],0)</f>
        <v>5.42</v>
      </c>
      <c r="O753" s="3">
        <v>971</v>
      </c>
      <c r="P753" s="10">
        <v>6923.23</v>
      </c>
      <c r="Q753" s="12">
        <f>IFERROR(salesdata[[#This Row],[S-P4]]/salesdata[[#This Row],[Q-P4]],0)</f>
        <v>7.13</v>
      </c>
      <c r="R753" s="3">
        <v>9953</v>
      </c>
      <c r="S753" s="10">
        <v>46695.96</v>
      </c>
      <c r="T753" s="1" t="str">
        <f>"Q"&amp;ROUNDUP(salesdata[[#This Row],[Month No.]]/3,0)</f>
        <v>Q2</v>
      </c>
      <c r="U753" s="1" t="str">
        <f>TEXT(salesdata[[#This Row],[Date]],"dddd")</f>
        <v>Friday</v>
      </c>
      <c r="V753" s="12">
        <f>IFERROR(salesdata[[#This Row],[Total Revenue]]/salesdata[[#This Row],[Total Units Sold]],0)</f>
        <v>4.6916467396764796</v>
      </c>
      <c r="W753" s="1" t="str">
        <f>INDEX({"Product1","Product2","Product3","Product4"},MATCH(MAX(salesdata[[#This Row],[S-P1]],salesdata[[#This Row],[S-P2]],salesdata[[#This Row],[S-P3]],salesdata[[#This Row],[S-P4]]),CHOOSE({1,2,3,4},salesdata[[#This Row],[S-P1]],salesdata[[#This Row],[S-P2]],salesdata[[#This Row],[S-P3]],salesdata[[#This Row],[S-P4]]),0))</f>
        <v>Product3</v>
      </c>
      <c r="X753" s="1" t="str">
        <f>IF(salesdata[[#This Row],[Total Revenue]]&gt;=70000,"High",IF(salesdata[[#This Row],[Total Revenue]]&gt;=40000,"Medium","Low"))</f>
        <v>Medium</v>
      </c>
      <c r="Y753" s="1" t="str">
        <f>IFERROR(IF(SUMIF(salesdata[Year],salesdata[[#This Row],[Year]],salesdata[Total Revenue])&gt;SUMIF(salesdata[Year],salesdata[[#This Row],[Year]]-1,salesdata[Total Revenue]),"Growth Year","Decline Year"),"")</f>
        <v>Growth Year</v>
      </c>
    </row>
    <row r="754" spans="1:25" x14ac:dyDescent="0.3">
      <c r="A754" s="1">
        <v>753</v>
      </c>
      <c r="B754" s="2">
        <v>41076</v>
      </c>
      <c r="C754" s="1">
        <v>2012</v>
      </c>
      <c r="D754" s="1" t="s">
        <v>19</v>
      </c>
      <c r="E754" s="1">
        <v>6</v>
      </c>
      <c r="F754" s="3">
        <v>5473</v>
      </c>
      <c r="G754" s="10">
        <v>17349.41</v>
      </c>
      <c r="H754" s="12">
        <f>IFERROR(salesdata[[#This Row],[S-P1]]/salesdata[[#This Row],[Q-P1]],0)</f>
        <v>3.17</v>
      </c>
      <c r="I754" s="3">
        <v>3671</v>
      </c>
      <c r="J754" s="10">
        <v>23274.14</v>
      </c>
      <c r="K754" s="12">
        <f>IFERROR(salesdata[[#This Row],[S-P2]]/salesdata[[#This Row],[Q-P2]],0)</f>
        <v>6.34</v>
      </c>
      <c r="L754" s="3">
        <v>5769</v>
      </c>
      <c r="M754" s="10">
        <v>31267.98</v>
      </c>
      <c r="N754" s="12">
        <f>IFERROR(salesdata[[#This Row],[S-P3]]/salesdata[[#This Row],[Q-P3]],0)</f>
        <v>5.42</v>
      </c>
      <c r="O754" s="3">
        <v>1440</v>
      </c>
      <c r="P754" s="10">
        <v>10267.200000000001</v>
      </c>
      <c r="Q754" s="12">
        <f>IFERROR(salesdata[[#This Row],[S-P4]]/salesdata[[#This Row],[Q-P4]],0)</f>
        <v>7.1300000000000008</v>
      </c>
      <c r="R754" s="3">
        <v>16353</v>
      </c>
      <c r="S754" s="10">
        <v>82158.73</v>
      </c>
      <c r="T754" s="1" t="str">
        <f>"Q"&amp;ROUNDUP(salesdata[[#This Row],[Month No.]]/3,0)</f>
        <v>Q2</v>
      </c>
      <c r="U754" s="1" t="str">
        <f>TEXT(salesdata[[#This Row],[Date]],"dddd")</f>
        <v>Saturday</v>
      </c>
      <c r="V754" s="12">
        <f>IFERROR(salesdata[[#This Row],[Total Revenue]]/salesdata[[#This Row],[Total Units Sold]],0)</f>
        <v>5.0240769277808353</v>
      </c>
      <c r="W754" s="1" t="str">
        <f>INDEX({"Product1","Product2","Product3","Product4"},MATCH(MAX(salesdata[[#This Row],[S-P1]],salesdata[[#This Row],[S-P2]],salesdata[[#This Row],[S-P3]],salesdata[[#This Row],[S-P4]]),CHOOSE({1,2,3,4},salesdata[[#This Row],[S-P1]],salesdata[[#This Row],[S-P2]],salesdata[[#This Row],[S-P3]],salesdata[[#This Row],[S-P4]]),0))</f>
        <v>Product3</v>
      </c>
      <c r="X754" s="1" t="str">
        <f>IF(salesdata[[#This Row],[Total Revenue]]&gt;=70000,"High",IF(salesdata[[#This Row],[Total Revenue]]&gt;=40000,"Medium","Low"))</f>
        <v>High</v>
      </c>
      <c r="Y754" s="1" t="str">
        <f>IFERROR(IF(SUMIF(salesdata[Year],salesdata[[#This Row],[Year]],salesdata[Total Revenue])&gt;SUMIF(salesdata[Year],salesdata[[#This Row],[Year]]-1,salesdata[Total Revenue]),"Growth Year","Decline Year"),"")</f>
        <v>Growth Year</v>
      </c>
    </row>
    <row r="755" spans="1:25" x14ac:dyDescent="0.3">
      <c r="A755" s="1">
        <v>754</v>
      </c>
      <c r="B755" s="2">
        <v>41077</v>
      </c>
      <c r="C755" s="1">
        <v>2012</v>
      </c>
      <c r="D755" s="1" t="s">
        <v>19</v>
      </c>
      <c r="E755" s="1">
        <v>6</v>
      </c>
      <c r="F755" s="3">
        <v>5729</v>
      </c>
      <c r="G755" s="10">
        <v>18160.93</v>
      </c>
      <c r="H755" s="12">
        <f>IFERROR(salesdata[[#This Row],[S-P1]]/salesdata[[#This Row],[Q-P1]],0)</f>
        <v>3.17</v>
      </c>
      <c r="I755" s="3">
        <v>3261</v>
      </c>
      <c r="J755" s="10">
        <v>20674.740000000002</v>
      </c>
      <c r="K755" s="12">
        <f>IFERROR(salesdata[[#This Row],[S-P2]]/salesdata[[#This Row],[Q-P2]],0)</f>
        <v>6.3400000000000007</v>
      </c>
      <c r="L755" s="3">
        <v>2504</v>
      </c>
      <c r="M755" s="10">
        <v>13571.68</v>
      </c>
      <c r="N755" s="12">
        <f>IFERROR(salesdata[[#This Row],[S-P3]]/salesdata[[#This Row],[Q-P3]],0)</f>
        <v>5.42</v>
      </c>
      <c r="O755" s="3">
        <v>576</v>
      </c>
      <c r="P755" s="10">
        <v>4106.88</v>
      </c>
      <c r="Q755" s="12">
        <f>IFERROR(salesdata[[#This Row],[S-P4]]/salesdata[[#This Row],[Q-P4]],0)</f>
        <v>7.13</v>
      </c>
      <c r="R755" s="3">
        <v>12070</v>
      </c>
      <c r="S755" s="10">
        <v>56514.23</v>
      </c>
      <c r="T755" s="1" t="str">
        <f>"Q"&amp;ROUNDUP(salesdata[[#This Row],[Month No.]]/3,0)</f>
        <v>Q2</v>
      </c>
      <c r="U755" s="1" t="str">
        <f>TEXT(salesdata[[#This Row],[Date]],"dddd")</f>
        <v>Sunday</v>
      </c>
      <c r="V755" s="12">
        <f>IFERROR(salesdata[[#This Row],[Total Revenue]]/salesdata[[#This Row],[Total Units Sold]],0)</f>
        <v>4.6822062966031481</v>
      </c>
      <c r="W755" s="1" t="str">
        <f>INDEX({"Product1","Product2","Product3","Product4"},MATCH(MAX(salesdata[[#This Row],[S-P1]],salesdata[[#This Row],[S-P2]],salesdata[[#This Row],[S-P3]],salesdata[[#This Row],[S-P4]]),CHOOSE({1,2,3,4},salesdata[[#This Row],[S-P1]],salesdata[[#This Row],[S-P2]],salesdata[[#This Row],[S-P3]],salesdata[[#This Row],[S-P4]]),0))</f>
        <v>Product2</v>
      </c>
      <c r="X755" s="1" t="str">
        <f>IF(salesdata[[#This Row],[Total Revenue]]&gt;=70000,"High",IF(salesdata[[#This Row],[Total Revenue]]&gt;=40000,"Medium","Low"))</f>
        <v>Medium</v>
      </c>
      <c r="Y755" s="1" t="str">
        <f>IFERROR(IF(SUMIF(salesdata[Year],salesdata[[#This Row],[Year]],salesdata[Total Revenue])&gt;SUMIF(salesdata[Year],salesdata[[#This Row],[Year]]-1,salesdata[Total Revenue]),"Growth Year","Decline Year"),"")</f>
        <v>Growth Year</v>
      </c>
    </row>
    <row r="756" spans="1:25" x14ac:dyDescent="0.3">
      <c r="A756" s="1">
        <v>755</v>
      </c>
      <c r="B756" s="2">
        <v>41078</v>
      </c>
      <c r="C756" s="1">
        <v>2012</v>
      </c>
      <c r="D756" s="1" t="s">
        <v>19</v>
      </c>
      <c r="E756" s="1">
        <v>6</v>
      </c>
      <c r="F756" s="3">
        <v>1043</v>
      </c>
      <c r="G756" s="10">
        <v>3306.31</v>
      </c>
      <c r="H756" s="12">
        <f>IFERROR(salesdata[[#This Row],[S-P1]]/salesdata[[#This Row],[Q-P1]],0)</f>
        <v>3.17</v>
      </c>
      <c r="I756" s="3">
        <v>2448</v>
      </c>
      <c r="J756" s="10">
        <v>15520.32</v>
      </c>
      <c r="K756" s="12">
        <f>IFERROR(salesdata[[#This Row],[S-P2]]/salesdata[[#This Row],[Q-P2]],0)</f>
        <v>6.34</v>
      </c>
      <c r="L756" s="3">
        <v>2315</v>
      </c>
      <c r="M756" s="10">
        <v>12547.3</v>
      </c>
      <c r="N756" s="12">
        <f>IFERROR(salesdata[[#This Row],[S-P3]]/salesdata[[#This Row],[Q-P3]],0)</f>
        <v>5.42</v>
      </c>
      <c r="O756" s="3">
        <v>1050</v>
      </c>
      <c r="P756" s="10">
        <v>7486.5</v>
      </c>
      <c r="Q756" s="12">
        <f>IFERROR(salesdata[[#This Row],[S-P4]]/salesdata[[#This Row],[Q-P4]],0)</f>
        <v>7.13</v>
      </c>
      <c r="R756" s="3">
        <v>6856</v>
      </c>
      <c r="S756" s="10">
        <v>38860.43</v>
      </c>
      <c r="T756" s="1" t="str">
        <f>"Q"&amp;ROUNDUP(salesdata[[#This Row],[Month No.]]/3,0)</f>
        <v>Q2</v>
      </c>
      <c r="U756" s="1" t="str">
        <f>TEXT(salesdata[[#This Row],[Date]],"dddd")</f>
        <v>Monday</v>
      </c>
      <c r="V756" s="12">
        <f>IFERROR(salesdata[[#This Row],[Total Revenue]]/salesdata[[#This Row],[Total Units Sold]],0)</f>
        <v>5.6680907234539086</v>
      </c>
      <c r="W756" s="1" t="str">
        <f>INDEX({"Product1","Product2","Product3","Product4"},MATCH(MAX(salesdata[[#This Row],[S-P1]],salesdata[[#This Row],[S-P2]],salesdata[[#This Row],[S-P3]],salesdata[[#This Row],[S-P4]]),CHOOSE({1,2,3,4},salesdata[[#This Row],[S-P1]],salesdata[[#This Row],[S-P2]],salesdata[[#This Row],[S-P3]],salesdata[[#This Row],[S-P4]]),0))</f>
        <v>Product2</v>
      </c>
      <c r="X756" s="1" t="str">
        <f>IF(salesdata[[#This Row],[Total Revenue]]&gt;=70000,"High",IF(salesdata[[#This Row],[Total Revenue]]&gt;=40000,"Medium","Low"))</f>
        <v>Low</v>
      </c>
      <c r="Y756" s="1" t="str">
        <f>IFERROR(IF(SUMIF(salesdata[Year],salesdata[[#This Row],[Year]],salesdata[Total Revenue])&gt;SUMIF(salesdata[Year],salesdata[[#This Row],[Year]]-1,salesdata[Total Revenue]),"Growth Year","Decline Year"),"")</f>
        <v>Growth Year</v>
      </c>
    </row>
    <row r="757" spans="1:25" x14ac:dyDescent="0.3">
      <c r="A757" s="1">
        <v>756</v>
      </c>
      <c r="B757" s="2">
        <v>41079</v>
      </c>
      <c r="C757" s="1">
        <v>2012</v>
      </c>
      <c r="D757" s="1" t="s">
        <v>19</v>
      </c>
      <c r="E757" s="1">
        <v>6</v>
      </c>
      <c r="F757" s="3">
        <v>3687</v>
      </c>
      <c r="G757" s="10">
        <v>11687.79</v>
      </c>
      <c r="H757" s="12">
        <f>IFERROR(salesdata[[#This Row],[S-P1]]/salesdata[[#This Row],[Q-P1]],0)</f>
        <v>3.1700000000000004</v>
      </c>
      <c r="I757" s="3">
        <v>3268</v>
      </c>
      <c r="J757" s="10">
        <v>20719.12</v>
      </c>
      <c r="K757" s="12">
        <f>IFERROR(salesdata[[#This Row],[S-P2]]/salesdata[[#This Row],[Q-P2]],0)</f>
        <v>6.34</v>
      </c>
      <c r="L757" s="3">
        <v>1685</v>
      </c>
      <c r="M757" s="10">
        <v>9132.7000000000007</v>
      </c>
      <c r="N757" s="12">
        <f>IFERROR(salesdata[[#This Row],[S-P3]]/salesdata[[#This Row],[Q-P3]],0)</f>
        <v>5.4200000000000008</v>
      </c>
      <c r="O757" s="3">
        <v>294</v>
      </c>
      <c r="P757" s="10">
        <v>2096.2199999999998</v>
      </c>
      <c r="Q757" s="12">
        <f>IFERROR(salesdata[[#This Row],[S-P4]]/salesdata[[#This Row],[Q-P4]],0)</f>
        <v>7.129999999999999</v>
      </c>
      <c r="R757" s="3">
        <v>8934</v>
      </c>
      <c r="S757" s="10">
        <v>43635.83</v>
      </c>
      <c r="T757" s="1" t="str">
        <f>"Q"&amp;ROUNDUP(salesdata[[#This Row],[Month No.]]/3,0)</f>
        <v>Q2</v>
      </c>
      <c r="U757" s="1" t="str">
        <f>TEXT(salesdata[[#This Row],[Date]],"dddd")</f>
        <v>Tuesday</v>
      </c>
      <c r="V757" s="12">
        <f>IFERROR(salesdata[[#This Row],[Total Revenue]]/salesdata[[#This Row],[Total Units Sold]],0)</f>
        <v>4.8842433400492506</v>
      </c>
      <c r="W757" s="1" t="str">
        <f>INDEX({"Product1","Product2","Product3","Product4"},MATCH(MAX(salesdata[[#This Row],[S-P1]],salesdata[[#This Row],[S-P2]],salesdata[[#This Row],[S-P3]],salesdata[[#This Row],[S-P4]]),CHOOSE({1,2,3,4},salesdata[[#This Row],[S-P1]],salesdata[[#This Row],[S-P2]],salesdata[[#This Row],[S-P3]],salesdata[[#This Row],[S-P4]]),0))</f>
        <v>Product2</v>
      </c>
      <c r="X757" s="1" t="str">
        <f>IF(salesdata[[#This Row],[Total Revenue]]&gt;=70000,"High",IF(salesdata[[#This Row],[Total Revenue]]&gt;=40000,"Medium","Low"))</f>
        <v>Medium</v>
      </c>
      <c r="Y757" s="1" t="str">
        <f>IFERROR(IF(SUMIF(salesdata[Year],salesdata[[#This Row],[Year]],salesdata[Total Revenue])&gt;SUMIF(salesdata[Year],salesdata[[#This Row],[Year]]-1,salesdata[Total Revenue]),"Growth Year","Decline Year"),"")</f>
        <v>Growth Year</v>
      </c>
    </row>
    <row r="758" spans="1:25" x14ac:dyDescent="0.3">
      <c r="A758" s="1">
        <v>757</v>
      </c>
      <c r="B758" s="2">
        <v>41080</v>
      </c>
      <c r="C758" s="1">
        <v>2012</v>
      </c>
      <c r="D758" s="1" t="s">
        <v>19</v>
      </c>
      <c r="E758" s="1">
        <v>6</v>
      </c>
      <c r="F758" s="3">
        <v>5483</v>
      </c>
      <c r="G758" s="10">
        <v>17381.11</v>
      </c>
      <c r="H758" s="12">
        <f>IFERROR(salesdata[[#This Row],[S-P1]]/salesdata[[#This Row],[Q-P1]],0)</f>
        <v>3.17</v>
      </c>
      <c r="I758" s="3">
        <v>1215</v>
      </c>
      <c r="J758" s="10">
        <v>7703.1</v>
      </c>
      <c r="K758" s="12">
        <f>IFERROR(salesdata[[#This Row],[S-P2]]/salesdata[[#This Row],[Q-P2]],0)</f>
        <v>6.34</v>
      </c>
      <c r="L758" s="3">
        <v>940</v>
      </c>
      <c r="M758" s="10">
        <v>5094.8</v>
      </c>
      <c r="N758" s="12">
        <f>IFERROR(salesdata[[#This Row],[S-P3]]/salesdata[[#This Row],[Q-P3]],0)</f>
        <v>5.42</v>
      </c>
      <c r="O758" s="3">
        <v>642</v>
      </c>
      <c r="P758" s="10">
        <v>4577.46</v>
      </c>
      <c r="Q758" s="12">
        <f>IFERROR(salesdata[[#This Row],[S-P4]]/salesdata[[#This Row],[Q-P4]],0)</f>
        <v>7.13</v>
      </c>
      <c r="R758" s="3">
        <v>8280</v>
      </c>
      <c r="S758" s="10">
        <v>34756.47</v>
      </c>
      <c r="T758" s="1" t="str">
        <f>"Q"&amp;ROUNDUP(salesdata[[#This Row],[Month No.]]/3,0)</f>
        <v>Q2</v>
      </c>
      <c r="U758" s="1" t="str">
        <f>TEXT(salesdata[[#This Row],[Date]],"dddd")</f>
        <v>Wednesday</v>
      </c>
      <c r="V758" s="12">
        <f>IFERROR(salesdata[[#This Row],[Total Revenue]]/salesdata[[#This Row],[Total Units Sold]],0)</f>
        <v>4.197641304347826</v>
      </c>
      <c r="W758" s="1" t="str">
        <f>INDEX({"Product1","Product2","Product3","Product4"},MATCH(MAX(salesdata[[#This Row],[S-P1]],salesdata[[#This Row],[S-P2]],salesdata[[#This Row],[S-P3]],salesdata[[#This Row],[S-P4]]),CHOOSE({1,2,3,4},salesdata[[#This Row],[S-P1]],salesdata[[#This Row],[S-P2]],salesdata[[#This Row],[S-P3]],salesdata[[#This Row],[S-P4]]),0))</f>
        <v>Product1</v>
      </c>
      <c r="X758" s="1" t="str">
        <f>IF(salesdata[[#This Row],[Total Revenue]]&gt;=70000,"High",IF(salesdata[[#This Row],[Total Revenue]]&gt;=40000,"Medium","Low"))</f>
        <v>Low</v>
      </c>
      <c r="Y758" s="1" t="str">
        <f>IFERROR(IF(SUMIF(salesdata[Year],salesdata[[#This Row],[Year]],salesdata[Total Revenue])&gt;SUMIF(salesdata[Year],salesdata[[#This Row],[Year]]-1,salesdata[Total Revenue]),"Growth Year","Decline Year"),"")</f>
        <v>Growth Year</v>
      </c>
    </row>
    <row r="759" spans="1:25" x14ac:dyDescent="0.3">
      <c r="A759" s="1">
        <v>758</v>
      </c>
      <c r="B759" s="2">
        <v>41081</v>
      </c>
      <c r="C759" s="1">
        <v>2012</v>
      </c>
      <c r="D759" s="1" t="s">
        <v>19</v>
      </c>
      <c r="E759" s="1">
        <v>6</v>
      </c>
      <c r="F759" s="3">
        <v>6352</v>
      </c>
      <c r="G759" s="10">
        <v>20135.84</v>
      </c>
      <c r="H759" s="12">
        <f>IFERROR(salesdata[[#This Row],[S-P1]]/salesdata[[#This Row],[Q-P1]],0)</f>
        <v>3.17</v>
      </c>
      <c r="I759" s="3">
        <v>391</v>
      </c>
      <c r="J759" s="10">
        <v>2478.94</v>
      </c>
      <c r="K759" s="12">
        <f>IFERROR(salesdata[[#This Row],[S-P2]]/salesdata[[#This Row],[Q-P2]],0)</f>
        <v>6.34</v>
      </c>
      <c r="L759" s="3">
        <v>461</v>
      </c>
      <c r="M759" s="10">
        <v>2498.62</v>
      </c>
      <c r="N759" s="12">
        <f>IFERROR(salesdata[[#This Row],[S-P3]]/salesdata[[#This Row],[Q-P3]],0)</f>
        <v>5.42</v>
      </c>
      <c r="O759" s="3">
        <v>412</v>
      </c>
      <c r="P759" s="10">
        <v>2937.56</v>
      </c>
      <c r="Q759" s="12">
        <f>IFERROR(salesdata[[#This Row],[S-P4]]/salesdata[[#This Row],[Q-P4]],0)</f>
        <v>7.13</v>
      </c>
      <c r="R759" s="3">
        <v>7616</v>
      </c>
      <c r="S759" s="10">
        <v>28050.959999999999</v>
      </c>
      <c r="T759" s="1" t="str">
        <f>"Q"&amp;ROUNDUP(salesdata[[#This Row],[Month No.]]/3,0)</f>
        <v>Q2</v>
      </c>
      <c r="U759" s="1" t="str">
        <f>TEXT(salesdata[[#This Row],[Date]],"dddd")</f>
        <v>Thursday</v>
      </c>
      <c r="V759" s="12">
        <f>IFERROR(salesdata[[#This Row],[Total Revenue]]/salesdata[[#This Row],[Total Units Sold]],0)</f>
        <v>3.6831617647058823</v>
      </c>
      <c r="W759" s="1" t="str">
        <f>INDEX({"Product1","Product2","Product3","Product4"},MATCH(MAX(salesdata[[#This Row],[S-P1]],salesdata[[#This Row],[S-P2]],salesdata[[#This Row],[S-P3]],salesdata[[#This Row],[S-P4]]),CHOOSE({1,2,3,4},salesdata[[#This Row],[S-P1]],salesdata[[#This Row],[S-P2]],salesdata[[#This Row],[S-P3]],salesdata[[#This Row],[S-P4]]),0))</f>
        <v>Product1</v>
      </c>
      <c r="X759" s="1" t="str">
        <f>IF(salesdata[[#This Row],[Total Revenue]]&gt;=70000,"High",IF(salesdata[[#This Row],[Total Revenue]]&gt;=40000,"Medium","Low"))</f>
        <v>Low</v>
      </c>
      <c r="Y759" s="1" t="str">
        <f>IFERROR(IF(SUMIF(salesdata[Year],salesdata[[#This Row],[Year]],salesdata[Total Revenue])&gt;SUMIF(salesdata[Year],salesdata[[#This Row],[Year]]-1,salesdata[Total Revenue]),"Growth Year","Decline Year"),"")</f>
        <v>Growth Year</v>
      </c>
    </row>
    <row r="760" spans="1:25" x14ac:dyDescent="0.3">
      <c r="A760" s="1">
        <v>759</v>
      </c>
      <c r="B760" s="2">
        <v>41082</v>
      </c>
      <c r="C760" s="1">
        <v>2012</v>
      </c>
      <c r="D760" s="1" t="s">
        <v>19</v>
      </c>
      <c r="E760" s="1">
        <v>6</v>
      </c>
      <c r="F760" s="3">
        <v>1743</v>
      </c>
      <c r="G760" s="10">
        <v>5525.31</v>
      </c>
      <c r="H760" s="12">
        <f>IFERROR(salesdata[[#This Row],[S-P1]]/salesdata[[#This Row],[Q-P1]],0)</f>
        <v>3.1700000000000004</v>
      </c>
      <c r="I760" s="3">
        <v>3909</v>
      </c>
      <c r="J760" s="10">
        <v>24783.06</v>
      </c>
      <c r="K760" s="12">
        <f>IFERROR(salesdata[[#This Row],[S-P2]]/salesdata[[#This Row],[Q-P2]],0)</f>
        <v>6.3400000000000007</v>
      </c>
      <c r="L760" s="3">
        <v>1976</v>
      </c>
      <c r="M760" s="10">
        <v>10709.92</v>
      </c>
      <c r="N760" s="12">
        <f>IFERROR(salesdata[[#This Row],[S-P3]]/salesdata[[#This Row],[Q-P3]],0)</f>
        <v>5.42</v>
      </c>
      <c r="O760" s="3">
        <v>1900</v>
      </c>
      <c r="P760" s="10">
        <v>13547</v>
      </c>
      <c r="Q760" s="12">
        <f>IFERROR(salesdata[[#This Row],[S-P4]]/salesdata[[#This Row],[Q-P4]],0)</f>
        <v>7.13</v>
      </c>
      <c r="R760" s="3">
        <v>9528</v>
      </c>
      <c r="S760" s="10">
        <v>54565.29</v>
      </c>
      <c r="T760" s="1" t="str">
        <f>"Q"&amp;ROUNDUP(salesdata[[#This Row],[Month No.]]/3,0)</f>
        <v>Q2</v>
      </c>
      <c r="U760" s="1" t="str">
        <f>TEXT(salesdata[[#This Row],[Date]],"dddd")</f>
        <v>Friday</v>
      </c>
      <c r="V760" s="12">
        <f>IFERROR(salesdata[[#This Row],[Total Revenue]]/salesdata[[#This Row],[Total Units Sold]],0)</f>
        <v>5.7268356423173801</v>
      </c>
      <c r="W760" s="1" t="str">
        <f>INDEX({"Product1","Product2","Product3","Product4"},MATCH(MAX(salesdata[[#This Row],[S-P1]],salesdata[[#This Row],[S-P2]],salesdata[[#This Row],[S-P3]],salesdata[[#This Row],[S-P4]]),CHOOSE({1,2,3,4},salesdata[[#This Row],[S-P1]],salesdata[[#This Row],[S-P2]],salesdata[[#This Row],[S-P3]],salesdata[[#This Row],[S-P4]]),0))</f>
        <v>Product2</v>
      </c>
      <c r="X760" s="1" t="str">
        <f>IF(salesdata[[#This Row],[Total Revenue]]&gt;=70000,"High",IF(salesdata[[#This Row],[Total Revenue]]&gt;=40000,"Medium","Low"))</f>
        <v>Medium</v>
      </c>
      <c r="Y760" s="1" t="str">
        <f>IFERROR(IF(SUMIF(salesdata[Year],salesdata[[#This Row],[Year]],salesdata[Total Revenue])&gt;SUMIF(salesdata[Year],salesdata[[#This Row],[Year]]-1,salesdata[Total Revenue]),"Growth Year","Decline Year"),"")</f>
        <v>Growth Year</v>
      </c>
    </row>
    <row r="761" spans="1:25" x14ac:dyDescent="0.3">
      <c r="A761" s="1">
        <v>760</v>
      </c>
      <c r="B761" s="2">
        <v>41083</v>
      </c>
      <c r="C761" s="1">
        <v>2012</v>
      </c>
      <c r="D761" s="1" t="s">
        <v>19</v>
      </c>
      <c r="E761" s="1">
        <v>6</v>
      </c>
      <c r="F761" s="3">
        <v>1531</v>
      </c>
      <c r="G761" s="10">
        <v>4853.2700000000004</v>
      </c>
      <c r="H761" s="12">
        <f>IFERROR(salesdata[[#This Row],[S-P1]]/salesdata[[#This Row],[Q-P1]],0)</f>
        <v>3.1700000000000004</v>
      </c>
      <c r="I761" s="3">
        <v>3575</v>
      </c>
      <c r="J761" s="10">
        <v>22665.5</v>
      </c>
      <c r="K761" s="12">
        <f>IFERROR(salesdata[[#This Row],[S-P2]]/salesdata[[#This Row],[Q-P2]],0)</f>
        <v>6.34</v>
      </c>
      <c r="L761" s="3">
        <v>2869</v>
      </c>
      <c r="M761" s="10">
        <v>15549.98</v>
      </c>
      <c r="N761" s="12">
        <f>IFERROR(salesdata[[#This Row],[S-P3]]/salesdata[[#This Row],[Q-P3]],0)</f>
        <v>5.42</v>
      </c>
      <c r="O761" s="3">
        <v>1537</v>
      </c>
      <c r="P761" s="10">
        <v>10958.81</v>
      </c>
      <c r="Q761" s="12">
        <f>IFERROR(salesdata[[#This Row],[S-P4]]/salesdata[[#This Row],[Q-P4]],0)</f>
        <v>7.13</v>
      </c>
      <c r="R761" s="3">
        <v>9512</v>
      </c>
      <c r="S761" s="10">
        <v>54027.56</v>
      </c>
      <c r="T761" s="1" t="str">
        <f>"Q"&amp;ROUNDUP(salesdata[[#This Row],[Month No.]]/3,0)</f>
        <v>Q2</v>
      </c>
      <c r="U761" s="1" t="str">
        <f>TEXT(salesdata[[#This Row],[Date]],"dddd")</f>
        <v>Saturday</v>
      </c>
      <c r="V761" s="12">
        <f>IFERROR(salesdata[[#This Row],[Total Revenue]]/salesdata[[#This Row],[Total Units Sold]],0)</f>
        <v>5.6799369217830105</v>
      </c>
      <c r="W761" s="1" t="str">
        <f>INDEX({"Product1","Product2","Product3","Product4"},MATCH(MAX(salesdata[[#This Row],[S-P1]],salesdata[[#This Row],[S-P2]],salesdata[[#This Row],[S-P3]],salesdata[[#This Row],[S-P4]]),CHOOSE({1,2,3,4},salesdata[[#This Row],[S-P1]],salesdata[[#This Row],[S-P2]],salesdata[[#This Row],[S-P3]],salesdata[[#This Row],[S-P4]]),0))</f>
        <v>Product2</v>
      </c>
      <c r="X761" s="1" t="str">
        <f>IF(salesdata[[#This Row],[Total Revenue]]&gt;=70000,"High",IF(salesdata[[#This Row],[Total Revenue]]&gt;=40000,"Medium","Low"))</f>
        <v>Medium</v>
      </c>
      <c r="Y761" s="1" t="str">
        <f>IFERROR(IF(SUMIF(salesdata[Year],salesdata[[#This Row],[Year]],salesdata[Total Revenue])&gt;SUMIF(salesdata[Year],salesdata[[#This Row],[Year]]-1,salesdata[Total Revenue]),"Growth Year","Decline Year"),"")</f>
        <v>Growth Year</v>
      </c>
    </row>
    <row r="762" spans="1:25" x14ac:dyDescent="0.3">
      <c r="A762" s="1">
        <v>761</v>
      </c>
      <c r="B762" s="2">
        <v>41084</v>
      </c>
      <c r="C762" s="1">
        <v>2012</v>
      </c>
      <c r="D762" s="1" t="s">
        <v>19</v>
      </c>
      <c r="E762" s="1">
        <v>6</v>
      </c>
      <c r="F762" s="3">
        <v>6039</v>
      </c>
      <c r="G762" s="10">
        <v>19143.63</v>
      </c>
      <c r="H762" s="12">
        <f>IFERROR(salesdata[[#This Row],[S-P1]]/salesdata[[#This Row],[Q-P1]],0)</f>
        <v>3.1700000000000004</v>
      </c>
      <c r="I762" s="3">
        <v>3906</v>
      </c>
      <c r="J762" s="10">
        <v>24764.04</v>
      </c>
      <c r="K762" s="12">
        <f>IFERROR(salesdata[[#This Row],[S-P2]]/salesdata[[#This Row],[Q-P2]],0)</f>
        <v>6.34</v>
      </c>
      <c r="L762" s="3">
        <v>5037</v>
      </c>
      <c r="M762" s="10">
        <v>27300.54</v>
      </c>
      <c r="N762" s="12">
        <f>IFERROR(salesdata[[#This Row],[S-P3]]/salesdata[[#This Row],[Q-P3]],0)</f>
        <v>5.42</v>
      </c>
      <c r="O762" s="3">
        <v>475</v>
      </c>
      <c r="P762" s="10">
        <v>3386.75</v>
      </c>
      <c r="Q762" s="12">
        <f>IFERROR(salesdata[[#This Row],[S-P4]]/salesdata[[#This Row],[Q-P4]],0)</f>
        <v>7.13</v>
      </c>
      <c r="R762" s="3">
        <v>15457</v>
      </c>
      <c r="S762" s="10">
        <v>74594.960000000006</v>
      </c>
      <c r="T762" s="1" t="str">
        <f>"Q"&amp;ROUNDUP(salesdata[[#This Row],[Month No.]]/3,0)</f>
        <v>Q2</v>
      </c>
      <c r="U762" s="1" t="str">
        <f>TEXT(salesdata[[#This Row],[Date]],"dddd")</f>
        <v>Sunday</v>
      </c>
      <c r="V762" s="12">
        <f>IFERROR(salesdata[[#This Row],[Total Revenue]]/salesdata[[#This Row],[Total Units Sold]],0)</f>
        <v>4.8259662288930585</v>
      </c>
      <c r="W762" s="1" t="str">
        <f>INDEX({"Product1","Product2","Product3","Product4"},MATCH(MAX(salesdata[[#This Row],[S-P1]],salesdata[[#This Row],[S-P2]],salesdata[[#This Row],[S-P3]],salesdata[[#This Row],[S-P4]]),CHOOSE({1,2,3,4},salesdata[[#This Row],[S-P1]],salesdata[[#This Row],[S-P2]],salesdata[[#This Row],[S-P3]],salesdata[[#This Row],[S-P4]]),0))</f>
        <v>Product3</v>
      </c>
      <c r="X762" s="1" t="str">
        <f>IF(salesdata[[#This Row],[Total Revenue]]&gt;=70000,"High",IF(salesdata[[#This Row],[Total Revenue]]&gt;=40000,"Medium","Low"))</f>
        <v>High</v>
      </c>
      <c r="Y762" s="1" t="str">
        <f>IFERROR(IF(SUMIF(salesdata[Year],salesdata[[#This Row],[Year]],salesdata[Total Revenue])&gt;SUMIF(salesdata[Year],salesdata[[#This Row],[Year]]-1,salesdata[Total Revenue]),"Growth Year","Decline Year"),"")</f>
        <v>Growth Year</v>
      </c>
    </row>
    <row r="763" spans="1:25" x14ac:dyDescent="0.3">
      <c r="A763" s="1">
        <v>762</v>
      </c>
      <c r="B763" s="2">
        <v>41085</v>
      </c>
      <c r="C763" s="1">
        <v>2012</v>
      </c>
      <c r="D763" s="1" t="s">
        <v>19</v>
      </c>
      <c r="E763" s="1">
        <v>6</v>
      </c>
      <c r="F763" s="3">
        <v>2478</v>
      </c>
      <c r="G763" s="10">
        <v>7855.26</v>
      </c>
      <c r="H763" s="12">
        <f>IFERROR(salesdata[[#This Row],[S-P1]]/salesdata[[#This Row],[Q-P1]],0)</f>
        <v>3.17</v>
      </c>
      <c r="I763" s="3">
        <v>2191</v>
      </c>
      <c r="J763" s="10">
        <v>13890.94</v>
      </c>
      <c r="K763" s="12">
        <f>IFERROR(salesdata[[#This Row],[S-P2]]/salesdata[[#This Row],[Q-P2]],0)</f>
        <v>6.34</v>
      </c>
      <c r="L763" s="3">
        <v>1634</v>
      </c>
      <c r="M763" s="10">
        <v>8856.2800000000007</v>
      </c>
      <c r="N763" s="12">
        <f>IFERROR(salesdata[[#This Row],[S-P3]]/salesdata[[#This Row],[Q-P3]],0)</f>
        <v>5.4200000000000008</v>
      </c>
      <c r="O763" s="3">
        <v>902</v>
      </c>
      <c r="P763" s="10">
        <v>6431.26</v>
      </c>
      <c r="Q763" s="12">
        <f>IFERROR(salesdata[[#This Row],[S-P4]]/salesdata[[#This Row],[Q-P4]],0)</f>
        <v>7.13</v>
      </c>
      <c r="R763" s="3">
        <v>7205</v>
      </c>
      <c r="S763" s="10">
        <v>37033.74</v>
      </c>
      <c r="T763" s="1" t="str">
        <f>"Q"&amp;ROUNDUP(salesdata[[#This Row],[Month No.]]/3,0)</f>
        <v>Q2</v>
      </c>
      <c r="U763" s="1" t="str">
        <f>TEXT(salesdata[[#This Row],[Date]],"dddd")</f>
        <v>Monday</v>
      </c>
      <c r="V763" s="12">
        <f>IFERROR(salesdata[[#This Row],[Total Revenue]]/salesdata[[#This Row],[Total Units Sold]],0)</f>
        <v>5.1400055517002077</v>
      </c>
      <c r="W763" s="1" t="str">
        <f>INDEX({"Product1","Product2","Product3","Product4"},MATCH(MAX(salesdata[[#This Row],[S-P1]],salesdata[[#This Row],[S-P2]],salesdata[[#This Row],[S-P3]],salesdata[[#This Row],[S-P4]]),CHOOSE({1,2,3,4},salesdata[[#This Row],[S-P1]],salesdata[[#This Row],[S-P2]],salesdata[[#This Row],[S-P3]],salesdata[[#This Row],[S-P4]]),0))</f>
        <v>Product2</v>
      </c>
      <c r="X763" s="1" t="str">
        <f>IF(salesdata[[#This Row],[Total Revenue]]&gt;=70000,"High",IF(salesdata[[#This Row],[Total Revenue]]&gt;=40000,"Medium","Low"))</f>
        <v>Low</v>
      </c>
      <c r="Y763" s="1" t="str">
        <f>IFERROR(IF(SUMIF(salesdata[Year],salesdata[[#This Row],[Year]],salesdata[Total Revenue])&gt;SUMIF(salesdata[Year],salesdata[[#This Row],[Year]]-1,salesdata[Total Revenue]),"Growth Year","Decline Year"),"")</f>
        <v>Growth Year</v>
      </c>
    </row>
    <row r="764" spans="1:25" x14ac:dyDescent="0.3">
      <c r="A764" s="1">
        <v>763</v>
      </c>
      <c r="B764" s="2">
        <v>41086</v>
      </c>
      <c r="C764" s="1">
        <v>2012</v>
      </c>
      <c r="D764" s="1" t="s">
        <v>19</v>
      </c>
      <c r="E764" s="1">
        <v>6</v>
      </c>
      <c r="F764" s="3">
        <v>7207</v>
      </c>
      <c r="G764" s="10">
        <v>22846.19</v>
      </c>
      <c r="H764" s="12">
        <f>IFERROR(salesdata[[#This Row],[S-P1]]/salesdata[[#This Row],[Q-P1]],0)</f>
        <v>3.17</v>
      </c>
      <c r="I764" s="3">
        <v>3545</v>
      </c>
      <c r="J764" s="10">
        <v>22475.3</v>
      </c>
      <c r="K764" s="12">
        <f>IFERROR(salesdata[[#This Row],[S-P2]]/salesdata[[#This Row],[Q-P2]],0)</f>
        <v>6.34</v>
      </c>
      <c r="L764" s="3">
        <v>2859</v>
      </c>
      <c r="M764" s="10">
        <v>15495.78</v>
      </c>
      <c r="N764" s="12">
        <f>IFERROR(salesdata[[#This Row],[S-P3]]/salesdata[[#This Row],[Q-P3]],0)</f>
        <v>5.42</v>
      </c>
      <c r="O764" s="3">
        <v>1903</v>
      </c>
      <c r="P764" s="10">
        <v>13568.39</v>
      </c>
      <c r="Q764" s="12">
        <f>IFERROR(salesdata[[#This Row],[S-P4]]/salesdata[[#This Row],[Q-P4]],0)</f>
        <v>7.13</v>
      </c>
      <c r="R764" s="3">
        <v>15514</v>
      </c>
      <c r="S764" s="10">
        <v>74385.66</v>
      </c>
      <c r="T764" s="1" t="str">
        <f>"Q"&amp;ROUNDUP(salesdata[[#This Row],[Month No.]]/3,0)</f>
        <v>Q2</v>
      </c>
      <c r="U764" s="1" t="str">
        <f>TEXT(salesdata[[#This Row],[Date]],"dddd")</f>
        <v>Tuesday</v>
      </c>
      <c r="V764" s="12">
        <f>IFERROR(salesdata[[#This Row],[Total Revenue]]/salesdata[[#This Row],[Total Units Sold]],0)</f>
        <v>4.794744102101328</v>
      </c>
      <c r="W764" s="1" t="str">
        <f>INDEX({"Product1","Product2","Product3","Product4"},MATCH(MAX(salesdata[[#This Row],[S-P1]],salesdata[[#This Row],[S-P2]],salesdata[[#This Row],[S-P3]],salesdata[[#This Row],[S-P4]]),CHOOSE({1,2,3,4},salesdata[[#This Row],[S-P1]],salesdata[[#This Row],[S-P2]],salesdata[[#This Row],[S-P3]],salesdata[[#This Row],[S-P4]]),0))</f>
        <v>Product1</v>
      </c>
      <c r="X764" s="1" t="str">
        <f>IF(salesdata[[#This Row],[Total Revenue]]&gt;=70000,"High",IF(salesdata[[#This Row],[Total Revenue]]&gt;=40000,"Medium","Low"))</f>
        <v>High</v>
      </c>
      <c r="Y764" s="1" t="str">
        <f>IFERROR(IF(SUMIF(salesdata[Year],salesdata[[#This Row],[Year]],salesdata[Total Revenue])&gt;SUMIF(salesdata[Year],salesdata[[#This Row],[Year]]-1,salesdata[Total Revenue]),"Growth Year","Decline Year"),"")</f>
        <v>Growth Year</v>
      </c>
    </row>
    <row r="765" spans="1:25" x14ac:dyDescent="0.3">
      <c r="A765" s="1">
        <v>764</v>
      </c>
      <c r="B765" s="2">
        <v>41087</v>
      </c>
      <c r="C765" s="1">
        <v>2012</v>
      </c>
      <c r="D765" s="1" t="s">
        <v>19</v>
      </c>
      <c r="E765" s="1">
        <v>6</v>
      </c>
      <c r="F765" s="3">
        <v>4493</v>
      </c>
      <c r="G765" s="10">
        <v>14242.81</v>
      </c>
      <c r="H765" s="12">
        <f>IFERROR(salesdata[[#This Row],[S-P1]]/salesdata[[#This Row],[Q-P1]],0)</f>
        <v>3.17</v>
      </c>
      <c r="I765" s="3">
        <v>2280</v>
      </c>
      <c r="J765" s="10">
        <v>14455.2</v>
      </c>
      <c r="K765" s="12">
        <f>IFERROR(salesdata[[#This Row],[S-P2]]/salesdata[[#This Row],[Q-P2]],0)</f>
        <v>6.3400000000000007</v>
      </c>
      <c r="L765" s="3">
        <v>1707</v>
      </c>
      <c r="M765" s="10">
        <v>9251.94</v>
      </c>
      <c r="N765" s="12">
        <f>IFERROR(salesdata[[#This Row],[S-P3]]/salesdata[[#This Row],[Q-P3]],0)</f>
        <v>5.42</v>
      </c>
      <c r="O765" s="3">
        <v>1895</v>
      </c>
      <c r="P765" s="10">
        <v>13511.35</v>
      </c>
      <c r="Q765" s="12">
        <f>IFERROR(salesdata[[#This Row],[S-P4]]/salesdata[[#This Row],[Q-P4]],0)</f>
        <v>7.13</v>
      </c>
      <c r="R765" s="3">
        <v>10375</v>
      </c>
      <c r="S765" s="10">
        <v>51461.3</v>
      </c>
      <c r="T765" s="1" t="str">
        <f>"Q"&amp;ROUNDUP(salesdata[[#This Row],[Month No.]]/3,0)</f>
        <v>Q2</v>
      </c>
      <c r="U765" s="1" t="str">
        <f>TEXT(salesdata[[#This Row],[Date]],"dddd")</f>
        <v>Wednesday</v>
      </c>
      <c r="V765" s="12">
        <f>IFERROR(salesdata[[#This Row],[Total Revenue]]/salesdata[[#This Row],[Total Units Sold]],0)</f>
        <v>4.9601253012048199</v>
      </c>
      <c r="W765" s="1" t="str">
        <f>INDEX({"Product1","Product2","Product3","Product4"},MATCH(MAX(salesdata[[#This Row],[S-P1]],salesdata[[#This Row],[S-P2]],salesdata[[#This Row],[S-P3]],salesdata[[#This Row],[S-P4]]),CHOOSE({1,2,3,4},salesdata[[#This Row],[S-P1]],salesdata[[#This Row],[S-P2]],salesdata[[#This Row],[S-P3]],salesdata[[#This Row],[S-P4]]),0))</f>
        <v>Product2</v>
      </c>
      <c r="X765" s="1" t="str">
        <f>IF(salesdata[[#This Row],[Total Revenue]]&gt;=70000,"High",IF(salesdata[[#This Row],[Total Revenue]]&gt;=40000,"Medium","Low"))</f>
        <v>Medium</v>
      </c>
      <c r="Y765" s="1" t="str">
        <f>IFERROR(IF(SUMIF(salesdata[Year],salesdata[[#This Row],[Year]],salesdata[Total Revenue])&gt;SUMIF(salesdata[Year],salesdata[[#This Row],[Year]]-1,salesdata[Total Revenue]),"Growth Year","Decline Year"),"")</f>
        <v>Growth Year</v>
      </c>
    </row>
    <row r="766" spans="1:25" x14ac:dyDescent="0.3">
      <c r="A766" s="1">
        <v>765</v>
      </c>
      <c r="B766" s="2">
        <v>41088</v>
      </c>
      <c r="C766" s="1">
        <v>2012</v>
      </c>
      <c r="D766" s="1" t="s">
        <v>19</v>
      </c>
      <c r="E766" s="1">
        <v>6</v>
      </c>
      <c r="F766" s="3">
        <v>7651</v>
      </c>
      <c r="G766" s="10">
        <v>24253.67</v>
      </c>
      <c r="H766" s="12">
        <f>IFERROR(salesdata[[#This Row],[S-P1]]/salesdata[[#This Row],[Q-P1]],0)</f>
        <v>3.17</v>
      </c>
      <c r="I766" s="3">
        <v>1380</v>
      </c>
      <c r="J766" s="10">
        <v>8749.2000000000007</v>
      </c>
      <c r="K766" s="12">
        <f>IFERROR(salesdata[[#This Row],[S-P2]]/salesdata[[#This Row],[Q-P2]],0)</f>
        <v>6.3400000000000007</v>
      </c>
      <c r="L766" s="3">
        <v>5564</v>
      </c>
      <c r="M766" s="10">
        <v>30156.880000000001</v>
      </c>
      <c r="N766" s="12">
        <f>IFERROR(salesdata[[#This Row],[S-P3]]/salesdata[[#This Row],[Q-P3]],0)</f>
        <v>5.42</v>
      </c>
      <c r="O766" s="3">
        <v>940</v>
      </c>
      <c r="P766" s="10">
        <v>6702.2</v>
      </c>
      <c r="Q766" s="12">
        <f>IFERROR(salesdata[[#This Row],[S-P4]]/salesdata[[#This Row],[Q-P4]],0)</f>
        <v>7.13</v>
      </c>
      <c r="R766" s="3">
        <v>15535</v>
      </c>
      <c r="S766" s="10">
        <v>69861.95</v>
      </c>
      <c r="T766" s="1" t="str">
        <f>"Q"&amp;ROUNDUP(salesdata[[#This Row],[Month No.]]/3,0)</f>
        <v>Q2</v>
      </c>
      <c r="U766" s="1" t="str">
        <f>TEXT(salesdata[[#This Row],[Date]],"dddd")</f>
        <v>Thursday</v>
      </c>
      <c r="V766" s="12">
        <f>IFERROR(salesdata[[#This Row],[Total Revenue]]/salesdata[[#This Row],[Total Units Sold]],0)</f>
        <v>4.4970679111683296</v>
      </c>
      <c r="W766" s="1" t="str">
        <f>INDEX({"Product1","Product2","Product3","Product4"},MATCH(MAX(salesdata[[#This Row],[S-P1]],salesdata[[#This Row],[S-P2]],salesdata[[#This Row],[S-P3]],salesdata[[#This Row],[S-P4]]),CHOOSE({1,2,3,4},salesdata[[#This Row],[S-P1]],salesdata[[#This Row],[S-P2]],salesdata[[#This Row],[S-P3]],salesdata[[#This Row],[S-P4]]),0))</f>
        <v>Product3</v>
      </c>
      <c r="X766" s="1" t="str">
        <f>IF(salesdata[[#This Row],[Total Revenue]]&gt;=70000,"High",IF(salesdata[[#This Row],[Total Revenue]]&gt;=40000,"Medium","Low"))</f>
        <v>Medium</v>
      </c>
      <c r="Y766" s="1" t="str">
        <f>IFERROR(IF(SUMIF(salesdata[Year],salesdata[[#This Row],[Year]],salesdata[Total Revenue])&gt;SUMIF(salesdata[Year],salesdata[[#This Row],[Year]]-1,salesdata[Total Revenue]),"Growth Year","Decline Year"),"")</f>
        <v>Growth Year</v>
      </c>
    </row>
    <row r="767" spans="1:25" x14ac:dyDescent="0.3">
      <c r="A767" s="1">
        <v>766</v>
      </c>
      <c r="B767" s="2">
        <v>41089</v>
      </c>
      <c r="C767" s="1">
        <v>2012</v>
      </c>
      <c r="D767" s="1" t="s">
        <v>19</v>
      </c>
      <c r="E767" s="1">
        <v>6</v>
      </c>
      <c r="F767" s="3">
        <v>3463</v>
      </c>
      <c r="G767" s="10">
        <v>10977.71</v>
      </c>
      <c r="H767" s="12">
        <f>IFERROR(salesdata[[#This Row],[S-P1]]/salesdata[[#This Row],[Q-P1]],0)</f>
        <v>3.17</v>
      </c>
      <c r="I767" s="3">
        <v>3852</v>
      </c>
      <c r="J767" s="10">
        <v>24421.68</v>
      </c>
      <c r="K767" s="12">
        <f>IFERROR(salesdata[[#This Row],[S-P2]]/salesdata[[#This Row],[Q-P2]],0)</f>
        <v>6.34</v>
      </c>
      <c r="L767" s="3">
        <v>3259</v>
      </c>
      <c r="M767" s="10">
        <v>17663.78</v>
      </c>
      <c r="N767" s="12">
        <f>IFERROR(salesdata[[#This Row],[S-P3]]/salesdata[[#This Row],[Q-P3]],0)</f>
        <v>5.42</v>
      </c>
      <c r="O767" s="3">
        <v>1278</v>
      </c>
      <c r="P767" s="10">
        <v>9112.14</v>
      </c>
      <c r="Q767" s="12">
        <f>IFERROR(salesdata[[#This Row],[S-P4]]/salesdata[[#This Row],[Q-P4]],0)</f>
        <v>7.13</v>
      </c>
      <c r="R767" s="3">
        <v>11852</v>
      </c>
      <c r="S767" s="10">
        <v>62175.31</v>
      </c>
      <c r="T767" s="1" t="str">
        <f>"Q"&amp;ROUNDUP(salesdata[[#This Row],[Month No.]]/3,0)</f>
        <v>Q2</v>
      </c>
      <c r="U767" s="1" t="str">
        <f>TEXT(salesdata[[#This Row],[Date]],"dddd")</f>
        <v>Friday</v>
      </c>
      <c r="V767" s="12">
        <f>IFERROR(salesdata[[#This Row],[Total Revenue]]/salesdata[[#This Row],[Total Units Sold]],0)</f>
        <v>5.245976206547418</v>
      </c>
      <c r="W767" s="1" t="str">
        <f>INDEX({"Product1","Product2","Product3","Product4"},MATCH(MAX(salesdata[[#This Row],[S-P1]],salesdata[[#This Row],[S-P2]],salesdata[[#This Row],[S-P3]],salesdata[[#This Row],[S-P4]]),CHOOSE({1,2,3,4},salesdata[[#This Row],[S-P1]],salesdata[[#This Row],[S-P2]],salesdata[[#This Row],[S-P3]],salesdata[[#This Row],[S-P4]]),0))</f>
        <v>Product2</v>
      </c>
      <c r="X767" s="1" t="str">
        <f>IF(salesdata[[#This Row],[Total Revenue]]&gt;=70000,"High",IF(salesdata[[#This Row],[Total Revenue]]&gt;=40000,"Medium","Low"))</f>
        <v>Medium</v>
      </c>
      <c r="Y767" s="1" t="str">
        <f>IFERROR(IF(SUMIF(salesdata[Year],salesdata[[#This Row],[Year]],salesdata[Total Revenue])&gt;SUMIF(salesdata[Year],salesdata[[#This Row],[Year]]-1,salesdata[Total Revenue]),"Growth Year","Decline Year"),"")</f>
        <v>Growth Year</v>
      </c>
    </row>
    <row r="768" spans="1:25" x14ac:dyDescent="0.3">
      <c r="A768" s="1">
        <v>767</v>
      </c>
      <c r="B768" s="2">
        <v>41090</v>
      </c>
      <c r="C768" s="1">
        <v>2012</v>
      </c>
      <c r="D768" s="1" t="s">
        <v>19</v>
      </c>
      <c r="E768" s="1">
        <v>6</v>
      </c>
      <c r="F768" s="3">
        <v>7082</v>
      </c>
      <c r="G768" s="10">
        <v>22449.94</v>
      </c>
      <c r="H768" s="12">
        <f>IFERROR(salesdata[[#This Row],[S-P1]]/salesdata[[#This Row],[Q-P1]],0)</f>
        <v>3.17</v>
      </c>
      <c r="I768" s="3">
        <v>2679</v>
      </c>
      <c r="J768" s="10">
        <v>16984.86</v>
      </c>
      <c r="K768" s="12">
        <f>IFERROR(salesdata[[#This Row],[S-P2]]/salesdata[[#This Row],[Q-P2]],0)</f>
        <v>6.34</v>
      </c>
      <c r="L768" s="3">
        <v>771</v>
      </c>
      <c r="M768" s="10">
        <v>4178.82</v>
      </c>
      <c r="N768" s="12">
        <f>IFERROR(salesdata[[#This Row],[S-P3]]/salesdata[[#This Row],[Q-P3]],0)</f>
        <v>5.42</v>
      </c>
      <c r="O768" s="3">
        <v>1724</v>
      </c>
      <c r="P768" s="10">
        <v>12292.12</v>
      </c>
      <c r="Q768" s="12">
        <f>IFERROR(salesdata[[#This Row],[S-P4]]/salesdata[[#This Row],[Q-P4]],0)</f>
        <v>7.1300000000000008</v>
      </c>
      <c r="R768" s="3">
        <v>12256</v>
      </c>
      <c r="S768" s="10">
        <v>55905.74</v>
      </c>
      <c r="T768" s="1" t="str">
        <f>"Q"&amp;ROUNDUP(salesdata[[#This Row],[Month No.]]/3,0)</f>
        <v>Q2</v>
      </c>
      <c r="U768" s="1" t="str">
        <f>TEXT(salesdata[[#This Row],[Date]],"dddd")</f>
        <v>Saturday</v>
      </c>
      <c r="V768" s="12">
        <f>IFERROR(salesdata[[#This Row],[Total Revenue]]/salesdata[[#This Row],[Total Units Sold]],0)</f>
        <v>4.5614996736292426</v>
      </c>
      <c r="W768" s="1" t="str">
        <f>INDEX({"Product1","Product2","Product3","Product4"},MATCH(MAX(salesdata[[#This Row],[S-P1]],salesdata[[#This Row],[S-P2]],salesdata[[#This Row],[S-P3]],salesdata[[#This Row],[S-P4]]),CHOOSE({1,2,3,4},salesdata[[#This Row],[S-P1]],salesdata[[#This Row],[S-P2]],salesdata[[#This Row],[S-P3]],salesdata[[#This Row],[S-P4]]),0))</f>
        <v>Product1</v>
      </c>
      <c r="X768" s="1" t="str">
        <f>IF(salesdata[[#This Row],[Total Revenue]]&gt;=70000,"High",IF(salesdata[[#This Row],[Total Revenue]]&gt;=40000,"Medium","Low"))</f>
        <v>Medium</v>
      </c>
      <c r="Y768" s="1" t="str">
        <f>IFERROR(IF(SUMIF(salesdata[Year],salesdata[[#This Row],[Year]],salesdata[Total Revenue])&gt;SUMIF(salesdata[Year],salesdata[[#This Row],[Year]]-1,salesdata[Total Revenue]),"Growth Year","Decline Year"),"")</f>
        <v>Growth Year</v>
      </c>
    </row>
    <row r="769" spans="1:25" x14ac:dyDescent="0.3">
      <c r="A769" s="1">
        <v>768</v>
      </c>
      <c r="B769" s="2">
        <v>41091</v>
      </c>
      <c r="C769" s="1">
        <v>2012</v>
      </c>
      <c r="D769" s="1" t="s">
        <v>20</v>
      </c>
      <c r="E769" s="1">
        <v>7</v>
      </c>
      <c r="F769" s="3">
        <v>7517</v>
      </c>
      <c r="G769" s="10">
        <v>23828.89</v>
      </c>
      <c r="H769" s="12">
        <f>IFERROR(salesdata[[#This Row],[S-P1]]/salesdata[[#This Row],[Q-P1]],0)</f>
        <v>3.17</v>
      </c>
      <c r="I769" s="3">
        <v>2285</v>
      </c>
      <c r="J769" s="10">
        <v>14486.9</v>
      </c>
      <c r="K769" s="12">
        <f>IFERROR(salesdata[[#This Row],[S-P2]]/salesdata[[#This Row],[Q-P2]],0)</f>
        <v>6.34</v>
      </c>
      <c r="L769" s="3">
        <v>1804</v>
      </c>
      <c r="M769" s="10">
        <v>9777.68</v>
      </c>
      <c r="N769" s="12">
        <f>IFERROR(salesdata[[#This Row],[S-P3]]/salesdata[[#This Row],[Q-P3]],0)</f>
        <v>5.42</v>
      </c>
      <c r="O769" s="3">
        <v>1499</v>
      </c>
      <c r="P769" s="10">
        <v>10687.87</v>
      </c>
      <c r="Q769" s="12">
        <f>IFERROR(salesdata[[#This Row],[S-P4]]/salesdata[[#This Row],[Q-P4]],0)</f>
        <v>7.1300000000000008</v>
      </c>
      <c r="R769" s="3">
        <v>13105</v>
      </c>
      <c r="S769" s="10">
        <v>58781.34</v>
      </c>
      <c r="T769" s="1" t="str">
        <f>"Q"&amp;ROUNDUP(salesdata[[#This Row],[Month No.]]/3,0)</f>
        <v>Q3</v>
      </c>
      <c r="U769" s="1" t="str">
        <f>TEXT(salesdata[[#This Row],[Date]],"dddd")</f>
        <v>Sunday</v>
      </c>
      <c r="V769" s="12">
        <f>IFERROR(salesdata[[#This Row],[Total Revenue]]/salesdata[[#This Row],[Total Units Sold]],0)</f>
        <v>4.4854132010682939</v>
      </c>
      <c r="W769" s="1" t="str">
        <f>INDEX({"Product1","Product2","Product3","Product4"},MATCH(MAX(salesdata[[#This Row],[S-P1]],salesdata[[#This Row],[S-P2]],salesdata[[#This Row],[S-P3]],salesdata[[#This Row],[S-P4]]),CHOOSE({1,2,3,4},salesdata[[#This Row],[S-P1]],salesdata[[#This Row],[S-P2]],salesdata[[#This Row],[S-P3]],salesdata[[#This Row],[S-P4]]),0))</f>
        <v>Product1</v>
      </c>
      <c r="X769" s="1" t="str">
        <f>IF(salesdata[[#This Row],[Total Revenue]]&gt;=70000,"High",IF(salesdata[[#This Row],[Total Revenue]]&gt;=40000,"Medium","Low"))</f>
        <v>Medium</v>
      </c>
      <c r="Y769" s="1" t="str">
        <f>IFERROR(IF(SUMIF(salesdata[Year],salesdata[[#This Row],[Year]],salesdata[Total Revenue])&gt;SUMIF(salesdata[Year],salesdata[[#This Row],[Year]]-1,salesdata[Total Revenue]),"Growth Year","Decline Year"),"")</f>
        <v>Growth Year</v>
      </c>
    </row>
    <row r="770" spans="1:25" x14ac:dyDescent="0.3">
      <c r="A770" s="1">
        <v>769</v>
      </c>
      <c r="B770" s="2">
        <v>41092</v>
      </c>
      <c r="C770" s="1">
        <v>2012</v>
      </c>
      <c r="D770" s="1" t="s">
        <v>20</v>
      </c>
      <c r="E770" s="1">
        <v>7</v>
      </c>
      <c r="F770" s="3">
        <v>6287</v>
      </c>
      <c r="G770" s="10">
        <v>19929.79</v>
      </c>
      <c r="H770" s="12">
        <f>IFERROR(salesdata[[#This Row],[S-P1]]/salesdata[[#This Row],[Q-P1]],0)</f>
        <v>3.17</v>
      </c>
      <c r="I770" s="3">
        <v>3007</v>
      </c>
      <c r="J770" s="10">
        <v>19064.38</v>
      </c>
      <c r="K770" s="12">
        <f>IFERROR(salesdata[[#This Row],[S-P2]]/salesdata[[#This Row],[Q-P2]],0)</f>
        <v>6.3400000000000007</v>
      </c>
      <c r="L770" s="3">
        <v>5239</v>
      </c>
      <c r="M770" s="10">
        <v>28395.38</v>
      </c>
      <c r="N770" s="12">
        <f>IFERROR(salesdata[[#This Row],[S-P3]]/salesdata[[#This Row],[Q-P3]],0)</f>
        <v>5.42</v>
      </c>
      <c r="O770" s="3">
        <v>813</v>
      </c>
      <c r="P770" s="10">
        <v>5796.69</v>
      </c>
      <c r="Q770" s="12">
        <f>IFERROR(salesdata[[#This Row],[S-P4]]/salesdata[[#This Row],[Q-P4]],0)</f>
        <v>7.13</v>
      </c>
      <c r="R770" s="3">
        <v>15346</v>
      </c>
      <c r="S770" s="10">
        <v>73186.240000000005</v>
      </c>
      <c r="T770" s="1" t="str">
        <f>"Q"&amp;ROUNDUP(salesdata[[#This Row],[Month No.]]/3,0)</f>
        <v>Q3</v>
      </c>
      <c r="U770" s="1" t="str">
        <f>TEXT(salesdata[[#This Row],[Date]],"dddd")</f>
        <v>Monday</v>
      </c>
      <c r="V770" s="12">
        <f>IFERROR(salesdata[[#This Row],[Total Revenue]]/salesdata[[#This Row],[Total Units Sold]],0)</f>
        <v>4.7690759807115866</v>
      </c>
      <c r="W770" s="1" t="str">
        <f>INDEX({"Product1","Product2","Product3","Product4"},MATCH(MAX(salesdata[[#This Row],[S-P1]],salesdata[[#This Row],[S-P2]],salesdata[[#This Row],[S-P3]],salesdata[[#This Row],[S-P4]]),CHOOSE({1,2,3,4},salesdata[[#This Row],[S-P1]],salesdata[[#This Row],[S-P2]],salesdata[[#This Row],[S-P3]],salesdata[[#This Row],[S-P4]]),0))</f>
        <v>Product3</v>
      </c>
      <c r="X770" s="1" t="str">
        <f>IF(salesdata[[#This Row],[Total Revenue]]&gt;=70000,"High",IF(salesdata[[#This Row],[Total Revenue]]&gt;=40000,"Medium","Low"))</f>
        <v>High</v>
      </c>
      <c r="Y770" s="1" t="str">
        <f>IFERROR(IF(SUMIF(salesdata[Year],salesdata[[#This Row],[Year]],salesdata[Total Revenue])&gt;SUMIF(salesdata[Year],salesdata[[#This Row],[Year]]-1,salesdata[Total Revenue]),"Growth Year","Decline Year"),"")</f>
        <v>Growth Year</v>
      </c>
    </row>
    <row r="771" spans="1:25" x14ac:dyDescent="0.3">
      <c r="A771" s="1">
        <v>770</v>
      </c>
      <c r="B771" s="2">
        <v>41093</v>
      </c>
      <c r="C771" s="1">
        <v>2012</v>
      </c>
      <c r="D771" s="1" t="s">
        <v>20</v>
      </c>
      <c r="E771" s="1">
        <v>7</v>
      </c>
      <c r="F771" s="3">
        <v>3501</v>
      </c>
      <c r="G771" s="10">
        <v>11098.17</v>
      </c>
      <c r="H771" s="12">
        <f>IFERROR(salesdata[[#This Row],[S-P1]]/salesdata[[#This Row],[Q-P1]],0)</f>
        <v>3.17</v>
      </c>
      <c r="I771" s="3">
        <v>3805</v>
      </c>
      <c r="J771" s="10">
        <v>24123.7</v>
      </c>
      <c r="K771" s="12">
        <f>IFERROR(salesdata[[#This Row],[S-P2]]/salesdata[[#This Row],[Q-P2]],0)</f>
        <v>6.34</v>
      </c>
      <c r="L771" s="3">
        <v>4587</v>
      </c>
      <c r="M771" s="10">
        <v>24861.54</v>
      </c>
      <c r="N771" s="12">
        <f>IFERROR(salesdata[[#This Row],[S-P3]]/salesdata[[#This Row],[Q-P3]],0)</f>
        <v>5.42</v>
      </c>
      <c r="O771" s="3">
        <v>1827</v>
      </c>
      <c r="P771" s="10">
        <v>13026.51</v>
      </c>
      <c r="Q771" s="12">
        <f>IFERROR(salesdata[[#This Row],[S-P4]]/salesdata[[#This Row],[Q-P4]],0)</f>
        <v>7.13</v>
      </c>
      <c r="R771" s="3">
        <v>13720</v>
      </c>
      <c r="S771" s="10">
        <v>73109.919999999998</v>
      </c>
      <c r="T771" s="1" t="str">
        <f>"Q"&amp;ROUNDUP(salesdata[[#This Row],[Month No.]]/3,0)</f>
        <v>Q3</v>
      </c>
      <c r="U771" s="1" t="str">
        <f>TEXT(salesdata[[#This Row],[Date]],"dddd")</f>
        <v>Tuesday</v>
      </c>
      <c r="V771" s="12">
        <f>IFERROR(salesdata[[#This Row],[Total Revenue]]/salesdata[[#This Row],[Total Units Sold]],0)</f>
        <v>5.3287113702623907</v>
      </c>
      <c r="W771" s="1" t="str">
        <f>INDEX({"Product1","Product2","Product3","Product4"},MATCH(MAX(salesdata[[#This Row],[S-P1]],salesdata[[#This Row],[S-P2]],salesdata[[#This Row],[S-P3]],salesdata[[#This Row],[S-P4]]),CHOOSE({1,2,3,4},salesdata[[#This Row],[S-P1]],salesdata[[#This Row],[S-P2]],salesdata[[#This Row],[S-P3]],salesdata[[#This Row],[S-P4]]),0))</f>
        <v>Product3</v>
      </c>
      <c r="X771" s="1" t="str">
        <f>IF(salesdata[[#This Row],[Total Revenue]]&gt;=70000,"High",IF(salesdata[[#This Row],[Total Revenue]]&gt;=40000,"Medium","Low"))</f>
        <v>High</v>
      </c>
      <c r="Y771" s="1" t="str">
        <f>IFERROR(IF(SUMIF(salesdata[Year],salesdata[[#This Row],[Year]],salesdata[Total Revenue])&gt;SUMIF(salesdata[Year],salesdata[[#This Row],[Year]]-1,salesdata[Total Revenue]),"Growth Year","Decline Year"),"")</f>
        <v>Growth Year</v>
      </c>
    </row>
    <row r="772" spans="1:25" x14ac:dyDescent="0.3">
      <c r="A772" s="1">
        <v>771</v>
      </c>
      <c r="B772" s="2">
        <v>41094</v>
      </c>
      <c r="C772" s="1">
        <v>2012</v>
      </c>
      <c r="D772" s="1" t="s">
        <v>20</v>
      </c>
      <c r="E772" s="1">
        <v>7</v>
      </c>
      <c r="F772" s="3">
        <v>7577</v>
      </c>
      <c r="G772" s="10">
        <v>24019.09</v>
      </c>
      <c r="H772" s="12">
        <f>IFERROR(salesdata[[#This Row],[S-P1]]/salesdata[[#This Row],[Q-P1]],0)</f>
        <v>3.17</v>
      </c>
      <c r="I772" s="3">
        <v>1567</v>
      </c>
      <c r="J772" s="10">
        <v>9934.7800000000007</v>
      </c>
      <c r="K772" s="12">
        <f>IFERROR(salesdata[[#This Row],[S-P2]]/salesdata[[#This Row],[Q-P2]],0)</f>
        <v>6.3400000000000007</v>
      </c>
      <c r="L772" s="3">
        <v>557</v>
      </c>
      <c r="M772" s="10">
        <v>3018.94</v>
      </c>
      <c r="N772" s="12">
        <f>IFERROR(salesdata[[#This Row],[S-P3]]/salesdata[[#This Row],[Q-P3]],0)</f>
        <v>5.42</v>
      </c>
      <c r="O772" s="3">
        <v>958</v>
      </c>
      <c r="P772" s="10">
        <v>6830.54</v>
      </c>
      <c r="Q772" s="12">
        <f>IFERROR(salesdata[[#This Row],[S-P4]]/salesdata[[#This Row],[Q-P4]],0)</f>
        <v>7.13</v>
      </c>
      <c r="R772" s="3">
        <v>10659</v>
      </c>
      <c r="S772" s="10">
        <v>43803.35</v>
      </c>
      <c r="T772" s="1" t="str">
        <f>"Q"&amp;ROUNDUP(salesdata[[#This Row],[Month No.]]/3,0)</f>
        <v>Q3</v>
      </c>
      <c r="U772" s="1" t="str">
        <f>TEXT(salesdata[[#This Row],[Date]],"dddd")</f>
        <v>Wednesday</v>
      </c>
      <c r="V772" s="12">
        <f>IFERROR(salesdata[[#This Row],[Total Revenue]]/salesdata[[#This Row],[Total Units Sold]],0)</f>
        <v>4.1095177784032275</v>
      </c>
      <c r="W772" s="1" t="str">
        <f>INDEX({"Product1","Product2","Product3","Product4"},MATCH(MAX(salesdata[[#This Row],[S-P1]],salesdata[[#This Row],[S-P2]],salesdata[[#This Row],[S-P3]],salesdata[[#This Row],[S-P4]]),CHOOSE({1,2,3,4},salesdata[[#This Row],[S-P1]],salesdata[[#This Row],[S-P2]],salesdata[[#This Row],[S-P3]],salesdata[[#This Row],[S-P4]]),0))</f>
        <v>Product1</v>
      </c>
      <c r="X772" s="1" t="str">
        <f>IF(salesdata[[#This Row],[Total Revenue]]&gt;=70000,"High",IF(salesdata[[#This Row],[Total Revenue]]&gt;=40000,"Medium","Low"))</f>
        <v>Medium</v>
      </c>
      <c r="Y772" s="1" t="str">
        <f>IFERROR(IF(SUMIF(salesdata[Year],salesdata[[#This Row],[Year]],salesdata[Total Revenue])&gt;SUMIF(salesdata[Year],salesdata[[#This Row],[Year]]-1,salesdata[Total Revenue]),"Growth Year","Decline Year"),"")</f>
        <v>Growth Year</v>
      </c>
    </row>
    <row r="773" spans="1:25" x14ac:dyDescent="0.3">
      <c r="A773" s="1">
        <v>772</v>
      </c>
      <c r="B773" s="2">
        <v>41095</v>
      </c>
      <c r="C773" s="1">
        <v>2012</v>
      </c>
      <c r="D773" s="1" t="s">
        <v>20</v>
      </c>
      <c r="E773" s="1">
        <v>7</v>
      </c>
      <c r="F773" s="3">
        <v>2969</v>
      </c>
      <c r="G773" s="10">
        <v>9411.73</v>
      </c>
      <c r="H773" s="12">
        <f>IFERROR(salesdata[[#This Row],[S-P1]]/salesdata[[#This Row],[Q-P1]],0)</f>
        <v>3.17</v>
      </c>
      <c r="I773" s="3">
        <v>2505</v>
      </c>
      <c r="J773" s="10">
        <v>15881.7</v>
      </c>
      <c r="K773" s="12">
        <f>IFERROR(salesdata[[#This Row],[S-P2]]/salesdata[[#This Row],[Q-P2]],0)</f>
        <v>6.34</v>
      </c>
      <c r="L773" s="3">
        <v>5793</v>
      </c>
      <c r="M773" s="10">
        <v>31398.06</v>
      </c>
      <c r="N773" s="12">
        <f>IFERROR(salesdata[[#This Row],[S-P3]]/salesdata[[#This Row],[Q-P3]],0)</f>
        <v>5.42</v>
      </c>
      <c r="O773" s="3">
        <v>761</v>
      </c>
      <c r="P773" s="10">
        <v>5425.93</v>
      </c>
      <c r="Q773" s="12">
        <f>IFERROR(salesdata[[#This Row],[S-P4]]/salesdata[[#This Row],[Q-P4]],0)</f>
        <v>7.1300000000000008</v>
      </c>
      <c r="R773" s="3">
        <v>12028</v>
      </c>
      <c r="S773" s="10">
        <v>62117.42</v>
      </c>
      <c r="T773" s="1" t="str">
        <f>"Q"&amp;ROUNDUP(salesdata[[#This Row],[Month No.]]/3,0)</f>
        <v>Q3</v>
      </c>
      <c r="U773" s="1" t="str">
        <f>TEXT(salesdata[[#This Row],[Date]],"dddd")</f>
        <v>Thursday</v>
      </c>
      <c r="V773" s="12">
        <f>IFERROR(salesdata[[#This Row],[Total Revenue]]/salesdata[[#This Row],[Total Units Sold]],0)</f>
        <v>5.1644013967409377</v>
      </c>
      <c r="W773" s="1" t="str">
        <f>INDEX({"Product1","Product2","Product3","Product4"},MATCH(MAX(salesdata[[#This Row],[S-P1]],salesdata[[#This Row],[S-P2]],salesdata[[#This Row],[S-P3]],salesdata[[#This Row],[S-P4]]),CHOOSE({1,2,3,4},salesdata[[#This Row],[S-P1]],salesdata[[#This Row],[S-P2]],salesdata[[#This Row],[S-P3]],salesdata[[#This Row],[S-P4]]),0))</f>
        <v>Product3</v>
      </c>
      <c r="X773" s="1" t="str">
        <f>IF(salesdata[[#This Row],[Total Revenue]]&gt;=70000,"High",IF(salesdata[[#This Row],[Total Revenue]]&gt;=40000,"Medium","Low"))</f>
        <v>Medium</v>
      </c>
      <c r="Y773" s="1" t="str">
        <f>IFERROR(IF(SUMIF(salesdata[Year],salesdata[[#This Row],[Year]],salesdata[Total Revenue])&gt;SUMIF(salesdata[Year],salesdata[[#This Row],[Year]]-1,salesdata[Total Revenue]),"Growth Year","Decline Year"),"")</f>
        <v>Growth Year</v>
      </c>
    </row>
    <row r="774" spans="1:25" x14ac:dyDescent="0.3">
      <c r="A774" s="1">
        <v>773</v>
      </c>
      <c r="B774" s="2">
        <v>41096</v>
      </c>
      <c r="C774" s="1">
        <v>2012</v>
      </c>
      <c r="D774" s="1" t="s">
        <v>20</v>
      </c>
      <c r="E774" s="1">
        <v>7</v>
      </c>
      <c r="F774" s="3">
        <v>6651</v>
      </c>
      <c r="G774" s="10">
        <v>21083.67</v>
      </c>
      <c r="H774" s="12">
        <f>IFERROR(salesdata[[#This Row],[S-P1]]/salesdata[[#This Row],[Q-P1]],0)</f>
        <v>3.17</v>
      </c>
      <c r="I774" s="3">
        <v>632</v>
      </c>
      <c r="J774" s="10">
        <v>4006.88</v>
      </c>
      <c r="K774" s="12">
        <f>IFERROR(salesdata[[#This Row],[S-P2]]/salesdata[[#This Row],[Q-P2]],0)</f>
        <v>6.34</v>
      </c>
      <c r="L774" s="3">
        <v>5763</v>
      </c>
      <c r="M774" s="10">
        <v>31235.46</v>
      </c>
      <c r="N774" s="12">
        <f>IFERROR(salesdata[[#This Row],[S-P3]]/salesdata[[#This Row],[Q-P3]],0)</f>
        <v>5.42</v>
      </c>
      <c r="O774" s="3">
        <v>1384</v>
      </c>
      <c r="P774" s="10">
        <v>9867.92</v>
      </c>
      <c r="Q774" s="12">
        <f>IFERROR(salesdata[[#This Row],[S-P4]]/salesdata[[#This Row],[Q-P4]],0)</f>
        <v>7.13</v>
      </c>
      <c r="R774" s="3">
        <v>14430</v>
      </c>
      <c r="S774" s="10">
        <v>66193.929999999993</v>
      </c>
      <c r="T774" s="1" t="str">
        <f>"Q"&amp;ROUNDUP(salesdata[[#This Row],[Month No.]]/3,0)</f>
        <v>Q3</v>
      </c>
      <c r="U774" s="1" t="str">
        <f>TEXT(salesdata[[#This Row],[Date]],"dddd")</f>
        <v>Friday</v>
      </c>
      <c r="V774" s="12">
        <f>IFERROR(salesdata[[#This Row],[Total Revenue]]/salesdata[[#This Row],[Total Units Sold]],0)</f>
        <v>4.5872439362439357</v>
      </c>
      <c r="W774" s="1" t="str">
        <f>INDEX({"Product1","Product2","Product3","Product4"},MATCH(MAX(salesdata[[#This Row],[S-P1]],salesdata[[#This Row],[S-P2]],salesdata[[#This Row],[S-P3]],salesdata[[#This Row],[S-P4]]),CHOOSE({1,2,3,4},salesdata[[#This Row],[S-P1]],salesdata[[#This Row],[S-P2]],salesdata[[#This Row],[S-P3]],salesdata[[#This Row],[S-P4]]),0))</f>
        <v>Product3</v>
      </c>
      <c r="X774" s="1" t="str">
        <f>IF(salesdata[[#This Row],[Total Revenue]]&gt;=70000,"High",IF(salesdata[[#This Row],[Total Revenue]]&gt;=40000,"Medium","Low"))</f>
        <v>Medium</v>
      </c>
      <c r="Y774" s="1" t="str">
        <f>IFERROR(IF(SUMIF(salesdata[Year],salesdata[[#This Row],[Year]],salesdata[Total Revenue])&gt;SUMIF(salesdata[Year],salesdata[[#This Row],[Year]]-1,salesdata[Total Revenue]),"Growth Year","Decline Year"),"")</f>
        <v>Growth Year</v>
      </c>
    </row>
    <row r="775" spans="1:25" x14ac:dyDescent="0.3">
      <c r="A775" s="1">
        <v>774</v>
      </c>
      <c r="B775" s="2">
        <v>41097</v>
      </c>
      <c r="C775" s="1">
        <v>2012</v>
      </c>
      <c r="D775" s="1" t="s">
        <v>20</v>
      </c>
      <c r="E775" s="1">
        <v>7</v>
      </c>
      <c r="F775" s="3">
        <v>5462</v>
      </c>
      <c r="G775" s="10">
        <v>17314.54</v>
      </c>
      <c r="H775" s="12">
        <f>IFERROR(salesdata[[#This Row],[S-P1]]/salesdata[[#This Row],[Q-P1]],0)</f>
        <v>3.1700000000000004</v>
      </c>
      <c r="I775" s="3">
        <v>3874</v>
      </c>
      <c r="J775" s="10">
        <v>24561.16</v>
      </c>
      <c r="K775" s="12">
        <f>IFERROR(salesdata[[#This Row],[S-P2]]/salesdata[[#This Row],[Q-P2]],0)</f>
        <v>6.34</v>
      </c>
      <c r="L775" s="3">
        <v>2180</v>
      </c>
      <c r="M775" s="10">
        <v>11815.6</v>
      </c>
      <c r="N775" s="12">
        <f>IFERROR(salesdata[[#This Row],[S-P3]]/salesdata[[#This Row],[Q-P3]],0)</f>
        <v>5.42</v>
      </c>
      <c r="O775" s="3">
        <v>1867</v>
      </c>
      <c r="P775" s="10">
        <v>13311.71</v>
      </c>
      <c r="Q775" s="12">
        <f>IFERROR(salesdata[[#This Row],[S-P4]]/salesdata[[#This Row],[Q-P4]],0)</f>
        <v>7.13</v>
      </c>
      <c r="R775" s="3">
        <v>13383</v>
      </c>
      <c r="S775" s="10">
        <v>67003.009999999995</v>
      </c>
      <c r="T775" s="1" t="str">
        <f>"Q"&amp;ROUNDUP(salesdata[[#This Row],[Month No.]]/3,0)</f>
        <v>Q3</v>
      </c>
      <c r="U775" s="1" t="str">
        <f>TEXT(salesdata[[#This Row],[Date]],"dddd")</f>
        <v>Saturday</v>
      </c>
      <c r="V775" s="12">
        <f>IFERROR(salesdata[[#This Row],[Total Revenue]]/salesdata[[#This Row],[Total Units Sold]],0)</f>
        <v>5.0065762534558766</v>
      </c>
      <c r="W775" s="1" t="str">
        <f>INDEX({"Product1","Product2","Product3","Product4"},MATCH(MAX(salesdata[[#This Row],[S-P1]],salesdata[[#This Row],[S-P2]],salesdata[[#This Row],[S-P3]],salesdata[[#This Row],[S-P4]]),CHOOSE({1,2,3,4},salesdata[[#This Row],[S-P1]],salesdata[[#This Row],[S-P2]],salesdata[[#This Row],[S-P3]],salesdata[[#This Row],[S-P4]]),0))</f>
        <v>Product2</v>
      </c>
      <c r="X775" s="1" t="str">
        <f>IF(salesdata[[#This Row],[Total Revenue]]&gt;=70000,"High",IF(salesdata[[#This Row],[Total Revenue]]&gt;=40000,"Medium","Low"))</f>
        <v>Medium</v>
      </c>
      <c r="Y775" s="1" t="str">
        <f>IFERROR(IF(SUMIF(salesdata[Year],salesdata[[#This Row],[Year]],salesdata[Total Revenue])&gt;SUMIF(salesdata[Year],salesdata[[#This Row],[Year]]-1,salesdata[Total Revenue]),"Growth Year","Decline Year"),"")</f>
        <v>Growth Year</v>
      </c>
    </row>
    <row r="776" spans="1:25" x14ac:dyDescent="0.3">
      <c r="A776" s="1">
        <v>775</v>
      </c>
      <c r="B776" s="2">
        <v>41098</v>
      </c>
      <c r="C776" s="1">
        <v>2012</v>
      </c>
      <c r="D776" s="1" t="s">
        <v>20</v>
      </c>
      <c r="E776" s="1">
        <v>7</v>
      </c>
      <c r="F776" s="3">
        <v>2616</v>
      </c>
      <c r="G776" s="10">
        <v>8292.7199999999993</v>
      </c>
      <c r="H776" s="12">
        <f>IFERROR(salesdata[[#This Row],[S-P1]]/salesdata[[#This Row],[Q-P1]],0)</f>
        <v>3.17</v>
      </c>
      <c r="I776" s="3">
        <v>3316</v>
      </c>
      <c r="J776" s="10">
        <v>21023.439999999999</v>
      </c>
      <c r="K776" s="12">
        <f>IFERROR(salesdata[[#This Row],[S-P2]]/salesdata[[#This Row],[Q-P2]],0)</f>
        <v>6.34</v>
      </c>
      <c r="L776" s="3">
        <v>5003</v>
      </c>
      <c r="M776" s="10">
        <v>27116.26</v>
      </c>
      <c r="N776" s="12">
        <f>IFERROR(salesdata[[#This Row],[S-P3]]/salesdata[[#This Row],[Q-P3]],0)</f>
        <v>5.42</v>
      </c>
      <c r="O776" s="3">
        <v>1542</v>
      </c>
      <c r="P776" s="10">
        <v>10994.46</v>
      </c>
      <c r="Q776" s="12">
        <f>IFERROR(salesdata[[#This Row],[S-P4]]/salesdata[[#This Row],[Q-P4]],0)</f>
        <v>7.129999999999999</v>
      </c>
      <c r="R776" s="3">
        <v>12477</v>
      </c>
      <c r="S776" s="10">
        <v>67426.880000000005</v>
      </c>
      <c r="T776" s="1" t="str">
        <f>"Q"&amp;ROUNDUP(salesdata[[#This Row],[Month No.]]/3,0)</f>
        <v>Q3</v>
      </c>
      <c r="U776" s="1" t="str">
        <f>TEXT(salesdata[[#This Row],[Date]],"dddd")</f>
        <v>Sunday</v>
      </c>
      <c r="V776" s="12">
        <f>IFERROR(salesdata[[#This Row],[Total Revenue]]/salesdata[[#This Row],[Total Units Sold]],0)</f>
        <v>5.4040939328364193</v>
      </c>
      <c r="W776" s="1" t="str">
        <f>INDEX({"Product1","Product2","Product3","Product4"},MATCH(MAX(salesdata[[#This Row],[S-P1]],salesdata[[#This Row],[S-P2]],salesdata[[#This Row],[S-P3]],salesdata[[#This Row],[S-P4]]),CHOOSE({1,2,3,4},salesdata[[#This Row],[S-P1]],salesdata[[#This Row],[S-P2]],salesdata[[#This Row],[S-P3]],salesdata[[#This Row],[S-P4]]),0))</f>
        <v>Product3</v>
      </c>
      <c r="X776" s="1" t="str">
        <f>IF(salesdata[[#This Row],[Total Revenue]]&gt;=70000,"High",IF(salesdata[[#This Row],[Total Revenue]]&gt;=40000,"Medium","Low"))</f>
        <v>Medium</v>
      </c>
      <c r="Y776" s="1" t="str">
        <f>IFERROR(IF(SUMIF(salesdata[Year],salesdata[[#This Row],[Year]],salesdata[Total Revenue])&gt;SUMIF(salesdata[Year],salesdata[[#This Row],[Year]]-1,salesdata[Total Revenue]),"Growth Year","Decline Year"),"")</f>
        <v>Growth Year</v>
      </c>
    </row>
    <row r="777" spans="1:25" x14ac:dyDescent="0.3">
      <c r="A777" s="1">
        <v>776</v>
      </c>
      <c r="B777" s="2">
        <v>41099</v>
      </c>
      <c r="C777" s="1">
        <v>2012</v>
      </c>
      <c r="D777" s="1" t="s">
        <v>20</v>
      </c>
      <c r="E777" s="1">
        <v>7</v>
      </c>
      <c r="F777" s="3">
        <v>2112</v>
      </c>
      <c r="G777" s="10">
        <v>6695.04</v>
      </c>
      <c r="H777" s="12">
        <f>IFERROR(salesdata[[#This Row],[S-P1]]/salesdata[[#This Row],[Q-P1]],0)</f>
        <v>3.17</v>
      </c>
      <c r="I777" s="3">
        <v>1657</v>
      </c>
      <c r="J777" s="10">
        <v>10505.38</v>
      </c>
      <c r="K777" s="12">
        <f>IFERROR(salesdata[[#This Row],[S-P2]]/salesdata[[#This Row],[Q-P2]],0)</f>
        <v>6.34</v>
      </c>
      <c r="L777" s="3">
        <v>2580</v>
      </c>
      <c r="M777" s="10">
        <v>13983.6</v>
      </c>
      <c r="N777" s="12">
        <f>IFERROR(salesdata[[#This Row],[S-P3]]/salesdata[[#This Row],[Q-P3]],0)</f>
        <v>5.42</v>
      </c>
      <c r="O777" s="3">
        <v>305</v>
      </c>
      <c r="P777" s="10">
        <v>2174.65</v>
      </c>
      <c r="Q777" s="12">
        <f>IFERROR(salesdata[[#This Row],[S-P4]]/salesdata[[#This Row],[Q-P4]],0)</f>
        <v>7.13</v>
      </c>
      <c r="R777" s="3">
        <v>6654</v>
      </c>
      <c r="S777" s="10">
        <v>33358.67</v>
      </c>
      <c r="T777" s="1" t="str">
        <f>"Q"&amp;ROUNDUP(salesdata[[#This Row],[Month No.]]/3,0)</f>
        <v>Q3</v>
      </c>
      <c r="U777" s="1" t="str">
        <f>TEXT(salesdata[[#This Row],[Date]],"dddd")</f>
        <v>Monday</v>
      </c>
      <c r="V777" s="12">
        <f>IFERROR(salesdata[[#This Row],[Total Revenue]]/salesdata[[#This Row],[Total Units Sold]],0)</f>
        <v>5.0133258190562069</v>
      </c>
      <c r="W777" s="1" t="str">
        <f>INDEX({"Product1","Product2","Product3","Product4"},MATCH(MAX(salesdata[[#This Row],[S-P1]],salesdata[[#This Row],[S-P2]],salesdata[[#This Row],[S-P3]],salesdata[[#This Row],[S-P4]]),CHOOSE({1,2,3,4},salesdata[[#This Row],[S-P1]],salesdata[[#This Row],[S-P2]],salesdata[[#This Row],[S-P3]],salesdata[[#This Row],[S-P4]]),0))</f>
        <v>Product3</v>
      </c>
      <c r="X777" s="1" t="str">
        <f>IF(salesdata[[#This Row],[Total Revenue]]&gt;=70000,"High",IF(salesdata[[#This Row],[Total Revenue]]&gt;=40000,"Medium","Low"))</f>
        <v>Low</v>
      </c>
      <c r="Y777" s="1" t="str">
        <f>IFERROR(IF(SUMIF(salesdata[Year],salesdata[[#This Row],[Year]],salesdata[Total Revenue])&gt;SUMIF(salesdata[Year],salesdata[[#This Row],[Year]]-1,salesdata[Total Revenue]),"Growth Year","Decline Year"),"")</f>
        <v>Growth Year</v>
      </c>
    </row>
    <row r="778" spans="1:25" x14ac:dyDescent="0.3">
      <c r="A778" s="1">
        <v>777</v>
      </c>
      <c r="B778" s="2">
        <v>41100</v>
      </c>
      <c r="C778" s="1">
        <v>2012</v>
      </c>
      <c r="D778" s="1" t="s">
        <v>20</v>
      </c>
      <c r="E778" s="1">
        <v>7</v>
      </c>
      <c r="F778" s="3">
        <v>3364</v>
      </c>
      <c r="G778" s="10">
        <v>10663.88</v>
      </c>
      <c r="H778" s="12">
        <f>IFERROR(salesdata[[#This Row],[S-P1]]/salesdata[[#This Row],[Q-P1]],0)</f>
        <v>3.17</v>
      </c>
      <c r="I778" s="3">
        <v>1854</v>
      </c>
      <c r="J778" s="10">
        <v>11754.36</v>
      </c>
      <c r="K778" s="12">
        <f>IFERROR(salesdata[[#This Row],[S-P2]]/salesdata[[#This Row],[Q-P2]],0)</f>
        <v>6.3400000000000007</v>
      </c>
      <c r="L778" s="3">
        <v>2926</v>
      </c>
      <c r="M778" s="10">
        <v>15858.92</v>
      </c>
      <c r="N778" s="12">
        <f>IFERROR(salesdata[[#This Row],[S-P3]]/salesdata[[#This Row],[Q-P3]],0)</f>
        <v>5.42</v>
      </c>
      <c r="O778" s="3">
        <v>1215</v>
      </c>
      <c r="P778" s="10">
        <v>8662.9500000000007</v>
      </c>
      <c r="Q778" s="12">
        <f>IFERROR(salesdata[[#This Row],[S-P4]]/salesdata[[#This Row],[Q-P4]],0)</f>
        <v>7.1300000000000008</v>
      </c>
      <c r="R778" s="3">
        <v>9359</v>
      </c>
      <c r="S778" s="10">
        <v>46940.11</v>
      </c>
      <c r="T778" s="1" t="str">
        <f>"Q"&amp;ROUNDUP(salesdata[[#This Row],[Month No.]]/3,0)</f>
        <v>Q3</v>
      </c>
      <c r="U778" s="1" t="str">
        <f>TEXT(salesdata[[#This Row],[Date]],"dddd")</f>
        <v>Tuesday</v>
      </c>
      <c r="V778" s="12">
        <f>IFERROR(salesdata[[#This Row],[Total Revenue]]/salesdata[[#This Row],[Total Units Sold]],0)</f>
        <v>5.0155048616305162</v>
      </c>
      <c r="W778" s="1" t="str">
        <f>INDEX({"Product1","Product2","Product3","Product4"},MATCH(MAX(salesdata[[#This Row],[S-P1]],salesdata[[#This Row],[S-P2]],salesdata[[#This Row],[S-P3]],salesdata[[#This Row],[S-P4]]),CHOOSE({1,2,3,4},salesdata[[#This Row],[S-P1]],salesdata[[#This Row],[S-P2]],salesdata[[#This Row],[S-P3]],salesdata[[#This Row],[S-P4]]),0))</f>
        <v>Product3</v>
      </c>
      <c r="X778" s="1" t="str">
        <f>IF(salesdata[[#This Row],[Total Revenue]]&gt;=70000,"High",IF(salesdata[[#This Row],[Total Revenue]]&gt;=40000,"Medium","Low"))</f>
        <v>Medium</v>
      </c>
      <c r="Y778" s="1" t="str">
        <f>IFERROR(IF(SUMIF(salesdata[Year],salesdata[[#This Row],[Year]],salesdata[Total Revenue])&gt;SUMIF(salesdata[Year],salesdata[[#This Row],[Year]]-1,salesdata[Total Revenue]),"Growth Year","Decline Year"),"")</f>
        <v>Growth Year</v>
      </c>
    </row>
    <row r="779" spans="1:25" x14ac:dyDescent="0.3">
      <c r="A779" s="1">
        <v>778</v>
      </c>
      <c r="B779" s="2">
        <v>41101</v>
      </c>
      <c r="C779" s="1">
        <v>2012</v>
      </c>
      <c r="D779" s="1" t="s">
        <v>20</v>
      </c>
      <c r="E779" s="1">
        <v>7</v>
      </c>
      <c r="F779" s="3">
        <v>1708</v>
      </c>
      <c r="G779" s="10">
        <v>5414.36</v>
      </c>
      <c r="H779" s="12">
        <f>IFERROR(salesdata[[#This Row],[S-P1]]/salesdata[[#This Row],[Q-P1]],0)</f>
        <v>3.17</v>
      </c>
      <c r="I779" s="3">
        <v>3093</v>
      </c>
      <c r="J779" s="10">
        <v>19609.62</v>
      </c>
      <c r="K779" s="12">
        <f>IFERROR(salesdata[[#This Row],[S-P2]]/salesdata[[#This Row],[Q-P2]],0)</f>
        <v>6.34</v>
      </c>
      <c r="L779" s="3">
        <v>497</v>
      </c>
      <c r="M779" s="10">
        <v>2693.74</v>
      </c>
      <c r="N779" s="12">
        <f>IFERROR(salesdata[[#This Row],[S-P3]]/salesdata[[#This Row],[Q-P3]],0)</f>
        <v>5.42</v>
      </c>
      <c r="O779" s="3">
        <v>1100</v>
      </c>
      <c r="P779" s="10">
        <v>7843</v>
      </c>
      <c r="Q779" s="12">
        <f>IFERROR(salesdata[[#This Row],[S-P4]]/salesdata[[#This Row],[Q-P4]],0)</f>
        <v>7.13</v>
      </c>
      <c r="R779" s="3">
        <v>6398</v>
      </c>
      <c r="S779" s="10">
        <v>35560.720000000001</v>
      </c>
      <c r="T779" s="1" t="str">
        <f>"Q"&amp;ROUNDUP(salesdata[[#This Row],[Month No.]]/3,0)</f>
        <v>Q3</v>
      </c>
      <c r="U779" s="1" t="str">
        <f>TEXT(salesdata[[#This Row],[Date]],"dddd")</f>
        <v>Wednesday</v>
      </c>
      <c r="V779" s="12">
        <f>IFERROR(salesdata[[#This Row],[Total Revenue]]/salesdata[[#This Row],[Total Units Sold]],0)</f>
        <v>5.5580994060643949</v>
      </c>
      <c r="W779" s="1" t="str">
        <f>INDEX({"Product1","Product2","Product3","Product4"},MATCH(MAX(salesdata[[#This Row],[S-P1]],salesdata[[#This Row],[S-P2]],salesdata[[#This Row],[S-P3]],salesdata[[#This Row],[S-P4]]),CHOOSE({1,2,3,4},salesdata[[#This Row],[S-P1]],salesdata[[#This Row],[S-P2]],salesdata[[#This Row],[S-P3]],salesdata[[#This Row],[S-P4]]),0))</f>
        <v>Product2</v>
      </c>
      <c r="X779" s="1" t="str">
        <f>IF(salesdata[[#This Row],[Total Revenue]]&gt;=70000,"High",IF(salesdata[[#This Row],[Total Revenue]]&gt;=40000,"Medium","Low"))</f>
        <v>Low</v>
      </c>
      <c r="Y779" s="1" t="str">
        <f>IFERROR(IF(SUMIF(salesdata[Year],salesdata[[#This Row],[Year]],salesdata[Total Revenue])&gt;SUMIF(salesdata[Year],salesdata[[#This Row],[Year]]-1,salesdata[Total Revenue]),"Growth Year","Decline Year"),"")</f>
        <v>Growth Year</v>
      </c>
    </row>
    <row r="780" spans="1:25" x14ac:dyDescent="0.3">
      <c r="A780" s="1">
        <v>779</v>
      </c>
      <c r="B780" s="2">
        <v>41102</v>
      </c>
      <c r="C780" s="1">
        <v>2012</v>
      </c>
      <c r="D780" s="1" t="s">
        <v>20</v>
      </c>
      <c r="E780" s="1">
        <v>7</v>
      </c>
      <c r="F780" s="3">
        <v>4673</v>
      </c>
      <c r="G780" s="10">
        <v>14813.41</v>
      </c>
      <c r="H780" s="12">
        <f>IFERROR(salesdata[[#This Row],[S-P1]]/salesdata[[#This Row],[Q-P1]],0)</f>
        <v>3.17</v>
      </c>
      <c r="I780" s="3">
        <v>2278</v>
      </c>
      <c r="J780" s="10">
        <v>14442.52</v>
      </c>
      <c r="K780" s="12">
        <f>IFERROR(salesdata[[#This Row],[S-P2]]/salesdata[[#This Row],[Q-P2]],0)</f>
        <v>6.34</v>
      </c>
      <c r="L780" s="3">
        <v>1536</v>
      </c>
      <c r="M780" s="10">
        <v>8325.1200000000008</v>
      </c>
      <c r="N780" s="12">
        <f>IFERROR(salesdata[[#This Row],[S-P3]]/salesdata[[#This Row],[Q-P3]],0)</f>
        <v>5.4200000000000008</v>
      </c>
      <c r="O780" s="3">
        <v>1374</v>
      </c>
      <c r="P780" s="10">
        <v>9796.6200000000008</v>
      </c>
      <c r="Q780" s="12">
        <f>IFERROR(salesdata[[#This Row],[S-P4]]/salesdata[[#This Row],[Q-P4]],0)</f>
        <v>7.1300000000000008</v>
      </c>
      <c r="R780" s="3">
        <v>9861</v>
      </c>
      <c r="S780" s="10">
        <v>47377.67</v>
      </c>
      <c r="T780" s="1" t="str">
        <f>"Q"&amp;ROUNDUP(salesdata[[#This Row],[Month No.]]/3,0)</f>
        <v>Q3</v>
      </c>
      <c r="U780" s="1" t="str">
        <f>TEXT(salesdata[[#This Row],[Date]],"dddd")</f>
        <v>Thursday</v>
      </c>
      <c r="V780" s="12">
        <f>IFERROR(salesdata[[#This Row],[Total Revenue]]/salesdata[[#This Row],[Total Units Sold]],0)</f>
        <v>4.8045502484535039</v>
      </c>
      <c r="W780" s="1" t="str">
        <f>INDEX({"Product1","Product2","Product3","Product4"},MATCH(MAX(salesdata[[#This Row],[S-P1]],salesdata[[#This Row],[S-P2]],salesdata[[#This Row],[S-P3]],salesdata[[#This Row],[S-P4]]),CHOOSE({1,2,3,4},salesdata[[#This Row],[S-P1]],salesdata[[#This Row],[S-P2]],salesdata[[#This Row],[S-P3]],salesdata[[#This Row],[S-P4]]),0))</f>
        <v>Product1</v>
      </c>
      <c r="X780" s="1" t="str">
        <f>IF(salesdata[[#This Row],[Total Revenue]]&gt;=70000,"High",IF(salesdata[[#This Row],[Total Revenue]]&gt;=40000,"Medium","Low"))</f>
        <v>Medium</v>
      </c>
      <c r="Y780" s="1" t="str">
        <f>IFERROR(IF(SUMIF(salesdata[Year],salesdata[[#This Row],[Year]],salesdata[Total Revenue])&gt;SUMIF(salesdata[Year],salesdata[[#This Row],[Year]]-1,salesdata[Total Revenue]),"Growth Year","Decline Year"),"")</f>
        <v>Growth Year</v>
      </c>
    </row>
    <row r="781" spans="1:25" x14ac:dyDescent="0.3">
      <c r="A781" s="1">
        <v>780</v>
      </c>
      <c r="B781" s="2">
        <v>41103</v>
      </c>
      <c r="C781" s="1">
        <v>2012</v>
      </c>
      <c r="D781" s="1" t="s">
        <v>20</v>
      </c>
      <c r="E781" s="1">
        <v>7</v>
      </c>
      <c r="F781" s="3">
        <v>3396</v>
      </c>
      <c r="G781" s="10">
        <v>10765.32</v>
      </c>
      <c r="H781" s="12">
        <f>IFERROR(salesdata[[#This Row],[S-P1]]/salesdata[[#This Row],[Q-P1]],0)</f>
        <v>3.17</v>
      </c>
      <c r="I781" s="3">
        <v>1340</v>
      </c>
      <c r="J781" s="10">
        <v>8495.6</v>
      </c>
      <c r="K781" s="12">
        <f>IFERROR(salesdata[[#This Row],[S-P2]]/salesdata[[#This Row],[Q-P2]],0)</f>
        <v>6.34</v>
      </c>
      <c r="L781" s="3">
        <v>4890</v>
      </c>
      <c r="M781" s="10">
        <v>26503.8</v>
      </c>
      <c r="N781" s="12">
        <f>IFERROR(salesdata[[#This Row],[S-P3]]/salesdata[[#This Row],[Q-P3]],0)</f>
        <v>5.42</v>
      </c>
      <c r="O781" s="3">
        <v>1616</v>
      </c>
      <c r="P781" s="10">
        <v>11522.08</v>
      </c>
      <c r="Q781" s="12">
        <f>IFERROR(salesdata[[#This Row],[S-P4]]/salesdata[[#This Row],[Q-P4]],0)</f>
        <v>7.13</v>
      </c>
      <c r="R781" s="3">
        <v>11242</v>
      </c>
      <c r="S781" s="10">
        <v>57286.8</v>
      </c>
      <c r="T781" s="1" t="str">
        <f>"Q"&amp;ROUNDUP(salesdata[[#This Row],[Month No.]]/3,0)</f>
        <v>Q3</v>
      </c>
      <c r="U781" s="1" t="str">
        <f>TEXT(salesdata[[#This Row],[Date]],"dddd")</f>
        <v>Friday</v>
      </c>
      <c r="V781" s="12">
        <f>IFERROR(salesdata[[#This Row],[Total Revenue]]/salesdata[[#This Row],[Total Units Sold]],0)</f>
        <v>5.0957836683864084</v>
      </c>
      <c r="W781" s="1" t="str">
        <f>INDEX({"Product1","Product2","Product3","Product4"},MATCH(MAX(salesdata[[#This Row],[S-P1]],salesdata[[#This Row],[S-P2]],salesdata[[#This Row],[S-P3]],salesdata[[#This Row],[S-P4]]),CHOOSE({1,2,3,4},salesdata[[#This Row],[S-P1]],salesdata[[#This Row],[S-P2]],salesdata[[#This Row],[S-P3]],salesdata[[#This Row],[S-P4]]),0))</f>
        <v>Product3</v>
      </c>
      <c r="X781" s="1" t="str">
        <f>IF(salesdata[[#This Row],[Total Revenue]]&gt;=70000,"High",IF(salesdata[[#This Row],[Total Revenue]]&gt;=40000,"Medium","Low"))</f>
        <v>Medium</v>
      </c>
      <c r="Y781" s="1" t="str">
        <f>IFERROR(IF(SUMIF(salesdata[Year],salesdata[[#This Row],[Year]],salesdata[Total Revenue])&gt;SUMIF(salesdata[Year],salesdata[[#This Row],[Year]]-1,salesdata[Total Revenue]),"Growth Year","Decline Year"),"")</f>
        <v>Growth Year</v>
      </c>
    </row>
    <row r="782" spans="1:25" x14ac:dyDescent="0.3">
      <c r="A782" s="1">
        <v>781</v>
      </c>
      <c r="B782" s="2">
        <v>41104</v>
      </c>
      <c r="C782" s="1">
        <v>2012</v>
      </c>
      <c r="D782" s="1" t="s">
        <v>20</v>
      </c>
      <c r="E782" s="1">
        <v>7</v>
      </c>
      <c r="F782" s="3">
        <v>3508</v>
      </c>
      <c r="G782" s="10">
        <v>11120.36</v>
      </c>
      <c r="H782" s="12">
        <f>IFERROR(salesdata[[#This Row],[S-P1]]/salesdata[[#This Row],[Q-P1]],0)</f>
        <v>3.1700000000000004</v>
      </c>
      <c r="I782" s="3">
        <v>1819</v>
      </c>
      <c r="J782" s="10">
        <v>11532.46</v>
      </c>
      <c r="K782" s="12">
        <f>IFERROR(salesdata[[#This Row],[S-P2]]/salesdata[[#This Row],[Q-P2]],0)</f>
        <v>6.34</v>
      </c>
      <c r="L782" s="3">
        <v>3265</v>
      </c>
      <c r="M782" s="10">
        <v>17696.3</v>
      </c>
      <c r="N782" s="12">
        <f>IFERROR(salesdata[[#This Row],[S-P3]]/salesdata[[#This Row],[Q-P3]],0)</f>
        <v>5.42</v>
      </c>
      <c r="O782" s="3">
        <v>786</v>
      </c>
      <c r="P782" s="10">
        <v>5604.18</v>
      </c>
      <c r="Q782" s="12">
        <f>IFERROR(salesdata[[#This Row],[S-P4]]/salesdata[[#This Row],[Q-P4]],0)</f>
        <v>7.1300000000000008</v>
      </c>
      <c r="R782" s="3">
        <v>9378</v>
      </c>
      <c r="S782" s="10">
        <v>45953.3</v>
      </c>
      <c r="T782" s="1" t="str">
        <f>"Q"&amp;ROUNDUP(salesdata[[#This Row],[Month No.]]/3,0)</f>
        <v>Q3</v>
      </c>
      <c r="U782" s="1" t="str">
        <f>TEXT(salesdata[[#This Row],[Date]],"dddd")</f>
        <v>Saturday</v>
      </c>
      <c r="V782" s="12">
        <f>IFERROR(salesdata[[#This Row],[Total Revenue]]/salesdata[[#This Row],[Total Units Sold]],0)</f>
        <v>4.9001172957986778</v>
      </c>
      <c r="W782" s="1" t="str">
        <f>INDEX({"Product1","Product2","Product3","Product4"},MATCH(MAX(salesdata[[#This Row],[S-P1]],salesdata[[#This Row],[S-P2]],salesdata[[#This Row],[S-P3]],salesdata[[#This Row],[S-P4]]),CHOOSE({1,2,3,4},salesdata[[#This Row],[S-P1]],salesdata[[#This Row],[S-P2]],salesdata[[#This Row],[S-P3]],salesdata[[#This Row],[S-P4]]),0))</f>
        <v>Product3</v>
      </c>
      <c r="X782" s="1" t="str">
        <f>IF(salesdata[[#This Row],[Total Revenue]]&gt;=70000,"High",IF(salesdata[[#This Row],[Total Revenue]]&gt;=40000,"Medium","Low"))</f>
        <v>Medium</v>
      </c>
      <c r="Y782" s="1" t="str">
        <f>IFERROR(IF(SUMIF(salesdata[Year],salesdata[[#This Row],[Year]],salesdata[Total Revenue])&gt;SUMIF(salesdata[Year],salesdata[[#This Row],[Year]]-1,salesdata[Total Revenue]),"Growth Year","Decline Year"),"")</f>
        <v>Growth Year</v>
      </c>
    </row>
    <row r="783" spans="1:25" x14ac:dyDescent="0.3">
      <c r="A783" s="1">
        <v>782</v>
      </c>
      <c r="B783" s="2">
        <v>41105</v>
      </c>
      <c r="C783" s="1">
        <v>2012</v>
      </c>
      <c r="D783" s="1" t="s">
        <v>20</v>
      </c>
      <c r="E783" s="1">
        <v>7</v>
      </c>
      <c r="F783" s="3">
        <v>1758</v>
      </c>
      <c r="G783" s="10">
        <v>5572.86</v>
      </c>
      <c r="H783" s="12">
        <f>IFERROR(salesdata[[#This Row],[S-P1]]/salesdata[[#This Row],[Q-P1]],0)</f>
        <v>3.17</v>
      </c>
      <c r="I783" s="3">
        <v>1685</v>
      </c>
      <c r="J783" s="10">
        <v>10682.9</v>
      </c>
      <c r="K783" s="12">
        <f>IFERROR(salesdata[[#This Row],[S-P2]]/salesdata[[#This Row],[Q-P2]],0)</f>
        <v>6.34</v>
      </c>
      <c r="L783" s="3">
        <v>3143</v>
      </c>
      <c r="M783" s="10">
        <v>17035.060000000001</v>
      </c>
      <c r="N783" s="12">
        <f>IFERROR(salesdata[[#This Row],[S-P3]]/salesdata[[#This Row],[Q-P3]],0)</f>
        <v>5.4200000000000008</v>
      </c>
      <c r="O783" s="3">
        <v>1160</v>
      </c>
      <c r="P783" s="10">
        <v>8270.7999999999993</v>
      </c>
      <c r="Q783" s="12">
        <f>IFERROR(salesdata[[#This Row],[S-P4]]/salesdata[[#This Row],[Q-P4]],0)</f>
        <v>7.129999999999999</v>
      </c>
      <c r="R783" s="3">
        <v>7746</v>
      </c>
      <c r="S783" s="10">
        <v>41561.620000000003</v>
      </c>
      <c r="T783" s="1" t="str">
        <f>"Q"&amp;ROUNDUP(salesdata[[#This Row],[Month No.]]/3,0)</f>
        <v>Q3</v>
      </c>
      <c r="U783" s="1" t="str">
        <f>TEXT(salesdata[[#This Row],[Date]],"dddd")</f>
        <v>Sunday</v>
      </c>
      <c r="V783" s="12">
        <f>IFERROR(salesdata[[#This Row],[Total Revenue]]/salesdata[[#This Row],[Total Units Sold]],0)</f>
        <v>5.3655589981926157</v>
      </c>
      <c r="W783" s="1" t="str">
        <f>INDEX({"Product1","Product2","Product3","Product4"},MATCH(MAX(salesdata[[#This Row],[S-P1]],salesdata[[#This Row],[S-P2]],salesdata[[#This Row],[S-P3]],salesdata[[#This Row],[S-P4]]),CHOOSE({1,2,3,4},salesdata[[#This Row],[S-P1]],salesdata[[#This Row],[S-P2]],salesdata[[#This Row],[S-P3]],salesdata[[#This Row],[S-P4]]),0))</f>
        <v>Product3</v>
      </c>
      <c r="X783" s="1" t="str">
        <f>IF(salesdata[[#This Row],[Total Revenue]]&gt;=70000,"High",IF(salesdata[[#This Row],[Total Revenue]]&gt;=40000,"Medium","Low"))</f>
        <v>Medium</v>
      </c>
      <c r="Y783" s="1" t="str">
        <f>IFERROR(IF(SUMIF(salesdata[Year],salesdata[[#This Row],[Year]],salesdata[Total Revenue])&gt;SUMIF(salesdata[Year],salesdata[[#This Row],[Year]]-1,salesdata[Total Revenue]),"Growth Year","Decline Year"),"")</f>
        <v>Growth Year</v>
      </c>
    </row>
    <row r="784" spans="1:25" x14ac:dyDescent="0.3">
      <c r="A784" s="1">
        <v>783</v>
      </c>
      <c r="B784" s="2">
        <v>41106</v>
      </c>
      <c r="C784" s="1">
        <v>2012</v>
      </c>
      <c r="D784" s="1" t="s">
        <v>20</v>
      </c>
      <c r="E784" s="1">
        <v>7</v>
      </c>
      <c r="F784" s="3">
        <v>5801</v>
      </c>
      <c r="G784" s="10">
        <v>18389.169999999998</v>
      </c>
      <c r="H784" s="12">
        <f>IFERROR(salesdata[[#This Row],[S-P1]]/salesdata[[#This Row],[Q-P1]],0)</f>
        <v>3.1699999999999995</v>
      </c>
      <c r="I784" s="3">
        <v>612</v>
      </c>
      <c r="J784" s="10">
        <v>3880.08</v>
      </c>
      <c r="K784" s="12">
        <f>IFERROR(salesdata[[#This Row],[S-P2]]/salesdata[[#This Row],[Q-P2]],0)</f>
        <v>6.34</v>
      </c>
      <c r="L784" s="3">
        <v>1859</v>
      </c>
      <c r="M784" s="10">
        <v>10075.780000000001</v>
      </c>
      <c r="N784" s="12">
        <f>IFERROR(salesdata[[#This Row],[S-P3]]/salesdata[[#This Row],[Q-P3]],0)</f>
        <v>5.42</v>
      </c>
      <c r="O784" s="3">
        <v>1153</v>
      </c>
      <c r="P784" s="10">
        <v>8220.89</v>
      </c>
      <c r="Q784" s="12">
        <f>IFERROR(salesdata[[#This Row],[S-P4]]/salesdata[[#This Row],[Q-P4]],0)</f>
        <v>7.13</v>
      </c>
      <c r="R784" s="3">
        <v>9425</v>
      </c>
      <c r="S784" s="10">
        <v>40565.919999999998</v>
      </c>
      <c r="T784" s="1" t="str">
        <f>"Q"&amp;ROUNDUP(salesdata[[#This Row],[Month No.]]/3,0)</f>
        <v>Q3</v>
      </c>
      <c r="U784" s="1" t="str">
        <f>TEXT(salesdata[[#This Row],[Date]],"dddd")</f>
        <v>Monday</v>
      </c>
      <c r="V784" s="12">
        <f>IFERROR(salesdata[[#This Row],[Total Revenue]]/salesdata[[#This Row],[Total Units Sold]],0)</f>
        <v>4.3040763925729442</v>
      </c>
      <c r="W784" s="1" t="str">
        <f>INDEX({"Product1","Product2","Product3","Product4"},MATCH(MAX(salesdata[[#This Row],[S-P1]],salesdata[[#This Row],[S-P2]],salesdata[[#This Row],[S-P3]],salesdata[[#This Row],[S-P4]]),CHOOSE({1,2,3,4},salesdata[[#This Row],[S-P1]],salesdata[[#This Row],[S-P2]],salesdata[[#This Row],[S-P3]],salesdata[[#This Row],[S-P4]]),0))</f>
        <v>Product1</v>
      </c>
      <c r="X784" s="1" t="str">
        <f>IF(salesdata[[#This Row],[Total Revenue]]&gt;=70000,"High",IF(salesdata[[#This Row],[Total Revenue]]&gt;=40000,"Medium","Low"))</f>
        <v>Medium</v>
      </c>
      <c r="Y784" s="1" t="str">
        <f>IFERROR(IF(SUMIF(salesdata[Year],salesdata[[#This Row],[Year]],salesdata[Total Revenue])&gt;SUMIF(salesdata[Year],salesdata[[#This Row],[Year]]-1,salesdata[Total Revenue]),"Growth Year","Decline Year"),"")</f>
        <v>Growth Year</v>
      </c>
    </row>
    <row r="785" spans="1:25" x14ac:dyDescent="0.3">
      <c r="A785" s="1">
        <v>784</v>
      </c>
      <c r="B785" s="2">
        <v>41107</v>
      </c>
      <c r="C785" s="1">
        <v>2012</v>
      </c>
      <c r="D785" s="1" t="s">
        <v>20</v>
      </c>
      <c r="E785" s="1">
        <v>7</v>
      </c>
      <c r="F785" s="3">
        <v>7043</v>
      </c>
      <c r="G785" s="10">
        <v>22326.31</v>
      </c>
      <c r="H785" s="12">
        <f>IFERROR(salesdata[[#This Row],[S-P1]]/salesdata[[#This Row],[Q-P1]],0)</f>
        <v>3.1700000000000004</v>
      </c>
      <c r="I785" s="3">
        <v>2498</v>
      </c>
      <c r="J785" s="10">
        <v>15837.32</v>
      </c>
      <c r="K785" s="12">
        <f>IFERROR(salesdata[[#This Row],[S-P2]]/salesdata[[#This Row],[Q-P2]],0)</f>
        <v>6.34</v>
      </c>
      <c r="L785" s="3">
        <v>3669</v>
      </c>
      <c r="M785" s="10">
        <v>19885.98</v>
      </c>
      <c r="N785" s="12">
        <f>IFERROR(salesdata[[#This Row],[S-P3]]/salesdata[[#This Row],[Q-P3]],0)</f>
        <v>5.42</v>
      </c>
      <c r="O785" s="3">
        <v>1586</v>
      </c>
      <c r="P785" s="10">
        <v>11308.18</v>
      </c>
      <c r="Q785" s="12">
        <f>IFERROR(salesdata[[#This Row],[S-P4]]/salesdata[[#This Row],[Q-P4]],0)</f>
        <v>7.13</v>
      </c>
      <c r="R785" s="3">
        <v>14796</v>
      </c>
      <c r="S785" s="10">
        <v>69357.789999999994</v>
      </c>
      <c r="T785" s="1" t="str">
        <f>"Q"&amp;ROUNDUP(salesdata[[#This Row],[Month No.]]/3,0)</f>
        <v>Q3</v>
      </c>
      <c r="U785" s="1" t="str">
        <f>TEXT(salesdata[[#This Row],[Date]],"dddd")</f>
        <v>Tuesday</v>
      </c>
      <c r="V785" s="12">
        <f>IFERROR(salesdata[[#This Row],[Total Revenue]]/salesdata[[#This Row],[Total Units Sold]],0)</f>
        <v>4.6876040821843734</v>
      </c>
      <c r="W785" s="1" t="str">
        <f>INDEX({"Product1","Product2","Product3","Product4"},MATCH(MAX(salesdata[[#This Row],[S-P1]],salesdata[[#This Row],[S-P2]],salesdata[[#This Row],[S-P3]],salesdata[[#This Row],[S-P4]]),CHOOSE({1,2,3,4},salesdata[[#This Row],[S-P1]],salesdata[[#This Row],[S-P2]],salesdata[[#This Row],[S-P3]],salesdata[[#This Row],[S-P4]]),0))</f>
        <v>Product1</v>
      </c>
      <c r="X785" s="1" t="str">
        <f>IF(salesdata[[#This Row],[Total Revenue]]&gt;=70000,"High",IF(salesdata[[#This Row],[Total Revenue]]&gt;=40000,"Medium","Low"))</f>
        <v>Medium</v>
      </c>
      <c r="Y785" s="1" t="str">
        <f>IFERROR(IF(SUMIF(salesdata[Year],salesdata[[#This Row],[Year]],salesdata[Total Revenue])&gt;SUMIF(salesdata[Year],salesdata[[#This Row],[Year]]-1,salesdata[Total Revenue]),"Growth Year","Decline Year"),"")</f>
        <v>Growth Year</v>
      </c>
    </row>
    <row r="786" spans="1:25" x14ac:dyDescent="0.3">
      <c r="A786" s="1">
        <v>785</v>
      </c>
      <c r="B786" s="2">
        <v>41108</v>
      </c>
      <c r="C786" s="1">
        <v>2012</v>
      </c>
      <c r="D786" s="1" t="s">
        <v>20</v>
      </c>
      <c r="E786" s="1">
        <v>7</v>
      </c>
      <c r="F786" s="3">
        <v>4211</v>
      </c>
      <c r="G786" s="10">
        <v>13348.87</v>
      </c>
      <c r="H786" s="12">
        <f>IFERROR(salesdata[[#This Row],[S-P1]]/salesdata[[#This Row],[Q-P1]],0)</f>
        <v>3.1700000000000004</v>
      </c>
      <c r="I786" s="3">
        <v>3413</v>
      </c>
      <c r="J786" s="10">
        <v>21638.42</v>
      </c>
      <c r="K786" s="12">
        <f>IFERROR(salesdata[[#This Row],[S-P2]]/salesdata[[#This Row],[Q-P2]],0)</f>
        <v>6.34</v>
      </c>
      <c r="L786" s="3">
        <v>3841</v>
      </c>
      <c r="M786" s="10">
        <v>20818.22</v>
      </c>
      <c r="N786" s="12">
        <f>IFERROR(salesdata[[#This Row],[S-P3]]/salesdata[[#This Row],[Q-P3]],0)</f>
        <v>5.42</v>
      </c>
      <c r="O786" s="3">
        <v>1084</v>
      </c>
      <c r="P786" s="10">
        <v>7728.92</v>
      </c>
      <c r="Q786" s="12">
        <f>IFERROR(salesdata[[#This Row],[S-P4]]/salesdata[[#This Row],[Q-P4]],0)</f>
        <v>7.13</v>
      </c>
      <c r="R786" s="3">
        <v>12549</v>
      </c>
      <c r="S786" s="10">
        <v>63534.43</v>
      </c>
      <c r="T786" s="1" t="str">
        <f>"Q"&amp;ROUNDUP(salesdata[[#This Row],[Month No.]]/3,0)</f>
        <v>Q3</v>
      </c>
      <c r="U786" s="1" t="str">
        <f>TEXT(salesdata[[#This Row],[Date]],"dddd")</f>
        <v>Wednesday</v>
      </c>
      <c r="V786" s="12">
        <f>IFERROR(salesdata[[#This Row],[Total Revenue]]/salesdata[[#This Row],[Total Units Sold]],0)</f>
        <v>5.0629078014184401</v>
      </c>
      <c r="W786" s="1" t="str">
        <f>INDEX({"Product1","Product2","Product3","Product4"},MATCH(MAX(salesdata[[#This Row],[S-P1]],salesdata[[#This Row],[S-P2]],salesdata[[#This Row],[S-P3]],salesdata[[#This Row],[S-P4]]),CHOOSE({1,2,3,4},salesdata[[#This Row],[S-P1]],salesdata[[#This Row],[S-P2]],salesdata[[#This Row],[S-P3]],salesdata[[#This Row],[S-P4]]),0))</f>
        <v>Product2</v>
      </c>
      <c r="X786" s="1" t="str">
        <f>IF(salesdata[[#This Row],[Total Revenue]]&gt;=70000,"High",IF(salesdata[[#This Row],[Total Revenue]]&gt;=40000,"Medium","Low"))</f>
        <v>Medium</v>
      </c>
      <c r="Y786" s="1" t="str">
        <f>IFERROR(IF(SUMIF(salesdata[Year],salesdata[[#This Row],[Year]],salesdata[Total Revenue])&gt;SUMIF(salesdata[Year],salesdata[[#This Row],[Year]]-1,salesdata[Total Revenue]),"Growth Year","Decline Year"),"")</f>
        <v>Growth Year</v>
      </c>
    </row>
    <row r="787" spans="1:25" x14ac:dyDescent="0.3">
      <c r="A787" s="1">
        <v>786</v>
      </c>
      <c r="B787" s="2">
        <v>41109</v>
      </c>
      <c r="C787" s="1">
        <v>2012</v>
      </c>
      <c r="D787" s="1" t="s">
        <v>20</v>
      </c>
      <c r="E787" s="1">
        <v>7</v>
      </c>
      <c r="F787" s="3">
        <v>6439</v>
      </c>
      <c r="G787" s="10">
        <v>20411.63</v>
      </c>
      <c r="H787" s="12">
        <f>IFERROR(salesdata[[#This Row],[S-P1]]/salesdata[[#This Row],[Q-P1]],0)</f>
        <v>3.1700000000000004</v>
      </c>
      <c r="I787" s="3">
        <v>2049</v>
      </c>
      <c r="J787" s="10">
        <v>12990.66</v>
      </c>
      <c r="K787" s="12">
        <f>IFERROR(salesdata[[#This Row],[S-P2]]/salesdata[[#This Row],[Q-P2]],0)</f>
        <v>6.34</v>
      </c>
      <c r="L787" s="3">
        <v>260</v>
      </c>
      <c r="M787" s="10">
        <v>1409.2</v>
      </c>
      <c r="N787" s="12">
        <f>IFERROR(salesdata[[#This Row],[S-P3]]/salesdata[[#This Row],[Q-P3]],0)</f>
        <v>5.42</v>
      </c>
      <c r="O787" s="3">
        <v>1174</v>
      </c>
      <c r="P787" s="10">
        <v>8370.6200000000008</v>
      </c>
      <c r="Q787" s="12">
        <f>IFERROR(salesdata[[#This Row],[S-P4]]/salesdata[[#This Row],[Q-P4]],0)</f>
        <v>7.1300000000000008</v>
      </c>
      <c r="R787" s="3">
        <v>9922</v>
      </c>
      <c r="S787" s="10">
        <v>43182.11</v>
      </c>
      <c r="T787" s="1" t="str">
        <f>"Q"&amp;ROUNDUP(salesdata[[#This Row],[Month No.]]/3,0)</f>
        <v>Q3</v>
      </c>
      <c r="U787" s="1" t="str">
        <f>TEXT(salesdata[[#This Row],[Date]],"dddd")</f>
        <v>Thursday</v>
      </c>
      <c r="V787" s="12">
        <f>IFERROR(salesdata[[#This Row],[Total Revenue]]/salesdata[[#This Row],[Total Units Sold]],0)</f>
        <v>4.3521578310824429</v>
      </c>
      <c r="W787" s="1" t="str">
        <f>INDEX({"Product1","Product2","Product3","Product4"},MATCH(MAX(salesdata[[#This Row],[S-P1]],salesdata[[#This Row],[S-P2]],salesdata[[#This Row],[S-P3]],salesdata[[#This Row],[S-P4]]),CHOOSE({1,2,3,4},salesdata[[#This Row],[S-P1]],salesdata[[#This Row],[S-P2]],salesdata[[#This Row],[S-P3]],salesdata[[#This Row],[S-P4]]),0))</f>
        <v>Product1</v>
      </c>
      <c r="X787" s="1" t="str">
        <f>IF(salesdata[[#This Row],[Total Revenue]]&gt;=70000,"High",IF(salesdata[[#This Row],[Total Revenue]]&gt;=40000,"Medium","Low"))</f>
        <v>Medium</v>
      </c>
      <c r="Y787" s="1" t="str">
        <f>IFERROR(IF(SUMIF(salesdata[Year],salesdata[[#This Row],[Year]],salesdata[Total Revenue])&gt;SUMIF(salesdata[Year],salesdata[[#This Row],[Year]]-1,salesdata[Total Revenue]),"Growth Year","Decline Year"),"")</f>
        <v>Growth Year</v>
      </c>
    </row>
    <row r="788" spans="1:25" x14ac:dyDescent="0.3">
      <c r="A788" s="1">
        <v>787</v>
      </c>
      <c r="B788" s="2">
        <v>41110</v>
      </c>
      <c r="C788" s="1">
        <v>2012</v>
      </c>
      <c r="D788" s="1" t="s">
        <v>20</v>
      </c>
      <c r="E788" s="1">
        <v>7</v>
      </c>
      <c r="F788" s="3">
        <v>5117</v>
      </c>
      <c r="G788" s="10">
        <v>16220.89</v>
      </c>
      <c r="H788" s="12">
        <f>IFERROR(salesdata[[#This Row],[S-P1]]/salesdata[[#This Row],[Q-P1]],0)</f>
        <v>3.17</v>
      </c>
      <c r="I788" s="3">
        <v>1224</v>
      </c>
      <c r="J788" s="10">
        <v>7760.16</v>
      </c>
      <c r="K788" s="12">
        <f>IFERROR(salesdata[[#This Row],[S-P2]]/salesdata[[#This Row],[Q-P2]],0)</f>
        <v>6.34</v>
      </c>
      <c r="L788" s="3">
        <v>3133</v>
      </c>
      <c r="M788" s="10">
        <v>16980.86</v>
      </c>
      <c r="N788" s="12">
        <f>IFERROR(salesdata[[#This Row],[S-P3]]/salesdata[[#This Row],[Q-P3]],0)</f>
        <v>5.42</v>
      </c>
      <c r="O788" s="3">
        <v>1788</v>
      </c>
      <c r="P788" s="10">
        <v>12748.44</v>
      </c>
      <c r="Q788" s="12">
        <f>IFERROR(salesdata[[#This Row],[S-P4]]/salesdata[[#This Row],[Q-P4]],0)</f>
        <v>7.13</v>
      </c>
      <c r="R788" s="3">
        <v>11262</v>
      </c>
      <c r="S788" s="10">
        <v>53710.35</v>
      </c>
      <c r="T788" s="1" t="str">
        <f>"Q"&amp;ROUNDUP(salesdata[[#This Row],[Month No.]]/3,0)</f>
        <v>Q3</v>
      </c>
      <c r="U788" s="1" t="str">
        <f>TEXT(salesdata[[#This Row],[Date]],"dddd")</f>
        <v>Friday</v>
      </c>
      <c r="V788" s="12">
        <f>IFERROR(salesdata[[#This Row],[Total Revenue]]/salesdata[[#This Row],[Total Units Sold]],0)</f>
        <v>4.7691662226957909</v>
      </c>
      <c r="W788" s="1" t="str">
        <f>INDEX({"Product1","Product2","Product3","Product4"},MATCH(MAX(salesdata[[#This Row],[S-P1]],salesdata[[#This Row],[S-P2]],salesdata[[#This Row],[S-P3]],salesdata[[#This Row],[S-P4]]),CHOOSE({1,2,3,4},salesdata[[#This Row],[S-P1]],salesdata[[#This Row],[S-P2]],salesdata[[#This Row],[S-P3]],salesdata[[#This Row],[S-P4]]),0))</f>
        <v>Product3</v>
      </c>
      <c r="X788" s="1" t="str">
        <f>IF(salesdata[[#This Row],[Total Revenue]]&gt;=70000,"High",IF(salesdata[[#This Row],[Total Revenue]]&gt;=40000,"Medium","Low"))</f>
        <v>Medium</v>
      </c>
      <c r="Y788" s="1" t="str">
        <f>IFERROR(IF(SUMIF(salesdata[Year],salesdata[[#This Row],[Year]],salesdata[Total Revenue])&gt;SUMIF(salesdata[Year],salesdata[[#This Row],[Year]]-1,salesdata[Total Revenue]),"Growth Year","Decline Year"),"")</f>
        <v>Growth Year</v>
      </c>
    </row>
    <row r="789" spans="1:25" x14ac:dyDescent="0.3">
      <c r="A789" s="1">
        <v>788</v>
      </c>
      <c r="B789" s="2">
        <v>41111</v>
      </c>
      <c r="C789" s="1">
        <v>2012</v>
      </c>
      <c r="D789" s="1" t="s">
        <v>20</v>
      </c>
      <c r="E789" s="1">
        <v>7</v>
      </c>
      <c r="F789" s="3">
        <v>5673</v>
      </c>
      <c r="G789" s="10">
        <v>17983.41</v>
      </c>
      <c r="H789" s="12">
        <f>IFERROR(salesdata[[#This Row],[S-P1]]/salesdata[[#This Row],[Q-P1]],0)</f>
        <v>3.17</v>
      </c>
      <c r="I789" s="3">
        <v>1606</v>
      </c>
      <c r="J789" s="10">
        <v>10182.040000000001</v>
      </c>
      <c r="K789" s="12">
        <f>IFERROR(salesdata[[#This Row],[S-P2]]/salesdata[[#This Row],[Q-P2]],0)</f>
        <v>6.3400000000000007</v>
      </c>
      <c r="L789" s="3">
        <v>1961</v>
      </c>
      <c r="M789" s="10">
        <v>10628.62</v>
      </c>
      <c r="N789" s="12">
        <f>IFERROR(salesdata[[#This Row],[S-P3]]/salesdata[[#This Row],[Q-P3]],0)</f>
        <v>5.4200000000000008</v>
      </c>
      <c r="O789" s="3">
        <v>1794</v>
      </c>
      <c r="P789" s="10">
        <v>12791.22</v>
      </c>
      <c r="Q789" s="12">
        <f>IFERROR(salesdata[[#This Row],[S-P4]]/salesdata[[#This Row],[Q-P4]],0)</f>
        <v>7.13</v>
      </c>
      <c r="R789" s="3">
        <v>11034</v>
      </c>
      <c r="S789" s="10">
        <v>51585.29</v>
      </c>
      <c r="T789" s="1" t="str">
        <f>"Q"&amp;ROUNDUP(salesdata[[#This Row],[Month No.]]/3,0)</f>
        <v>Q3</v>
      </c>
      <c r="U789" s="1" t="str">
        <f>TEXT(salesdata[[#This Row],[Date]],"dddd")</f>
        <v>Saturday</v>
      </c>
      <c r="V789" s="12">
        <f>IFERROR(salesdata[[#This Row],[Total Revenue]]/salesdata[[#This Row],[Total Units Sold]],0)</f>
        <v>4.6751214428131229</v>
      </c>
      <c r="W789" s="1" t="str">
        <f>INDEX({"Product1","Product2","Product3","Product4"},MATCH(MAX(salesdata[[#This Row],[S-P1]],salesdata[[#This Row],[S-P2]],salesdata[[#This Row],[S-P3]],salesdata[[#This Row],[S-P4]]),CHOOSE({1,2,3,4},salesdata[[#This Row],[S-P1]],salesdata[[#This Row],[S-P2]],salesdata[[#This Row],[S-P3]],salesdata[[#This Row],[S-P4]]),0))</f>
        <v>Product1</v>
      </c>
      <c r="X789" s="1" t="str">
        <f>IF(salesdata[[#This Row],[Total Revenue]]&gt;=70000,"High",IF(salesdata[[#This Row],[Total Revenue]]&gt;=40000,"Medium","Low"))</f>
        <v>Medium</v>
      </c>
      <c r="Y789" s="1" t="str">
        <f>IFERROR(IF(SUMIF(salesdata[Year],salesdata[[#This Row],[Year]],salesdata[Total Revenue])&gt;SUMIF(salesdata[Year],salesdata[[#This Row],[Year]]-1,salesdata[Total Revenue]),"Growth Year","Decline Year"),"")</f>
        <v>Growth Year</v>
      </c>
    </row>
    <row r="790" spans="1:25" x14ac:dyDescent="0.3">
      <c r="A790" s="1">
        <v>789</v>
      </c>
      <c r="B790" s="2">
        <v>41112</v>
      </c>
      <c r="C790" s="1">
        <v>2012</v>
      </c>
      <c r="D790" s="1" t="s">
        <v>20</v>
      </c>
      <c r="E790" s="1">
        <v>7</v>
      </c>
      <c r="F790" s="3">
        <v>2129</v>
      </c>
      <c r="G790" s="10">
        <v>6748.93</v>
      </c>
      <c r="H790" s="12">
        <f>IFERROR(salesdata[[#This Row],[S-P1]]/salesdata[[#This Row],[Q-P1]],0)</f>
        <v>3.17</v>
      </c>
      <c r="I790" s="3">
        <v>1439</v>
      </c>
      <c r="J790" s="10">
        <v>9123.26</v>
      </c>
      <c r="K790" s="12">
        <f>IFERROR(salesdata[[#This Row],[S-P2]]/salesdata[[#This Row],[Q-P2]],0)</f>
        <v>6.34</v>
      </c>
      <c r="L790" s="3">
        <v>5141</v>
      </c>
      <c r="M790" s="10">
        <v>27864.22</v>
      </c>
      <c r="N790" s="12">
        <f>IFERROR(salesdata[[#This Row],[S-P3]]/salesdata[[#This Row],[Q-P3]],0)</f>
        <v>5.42</v>
      </c>
      <c r="O790" s="3">
        <v>1843</v>
      </c>
      <c r="P790" s="10">
        <v>13140.59</v>
      </c>
      <c r="Q790" s="12">
        <f>IFERROR(salesdata[[#This Row],[S-P4]]/salesdata[[#This Row],[Q-P4]],0)</f>
        <v>7.13</v>
      </c>
      <c r="R790" s="3">
        <v>10552</v>
      </c>
      <c r="S790" s="10">
        <v>56877</v>
      </c>
      <c r="T790" s="1" t="str">
        <f>"Q"&amp;ROUNDUP(salesdata[[#This Row],[Month No.]]/3,0)</f>
        <v>Q3</v>
      </c>
      <c r="U790" s="1" t="str">
        <f>TEXT(salesdata[[#This Row],[Date]],"dddd")</f>
        <v>Sunday</v>
      </c>
      <c r="V790" s="12">
        <f>IFERROR(salesdata[[#This Row],[Total Revenue]]/salesdata[[#This Row],[Total Units Sold]],0)</f>
        <v>5.3901630022744502</v>
      </c>
      <c r="W790" s="1" t="str">
        <f>INDEX({"Product1","Product2","Product3","Product4"},MATCH(MAX(salesdata[[#This Row],[S-P1]],salesdata[[#This Row],[S-P2]],salesdata[[#This Row],[S-P3]],salesdata[[#This Row],[S-P4]]),CHOOSE({1,2,3,4},salesdata[[#This Row],[S-P1]],salesdata[[#This Row],[S-P2]],salesdata[[#This Row],[S-P3]],salesdata[[#This Row],[S-P4]]),0))</f>
        <v>Product3</v>
      </c>
      <c r="X790" s="1" t="str">
        <f>IF(salesdata[[#This Row],[Total Revenue]]&gt;=70000,"High",IF(salesdata[[#This Row],[Total Revenue]]&gt;=40000,"Medium","Low"))</f>
        <v>Medium</v>
      </c>
      <c r="Y790" s="1" t="str">
        <f>IFERROR(IF(SUMIF(salesdata[Year],salesdata[[#This Row],[Year]],salesdata[Total Revenue])&gt;SUMIF(salesdata[Year],salesdata[[#This Row],[Year]]-1,salesdata[Total Revenue]),"Growth Year","Decline Year"),"")</f>
        <v>Growth Year</v>
      </c>
    </row>
    <row r="791" spans="1:25" x14ac:dyDescent="0.3">
      <c r="A791" s="1">
        <v>790</v>
      </c>
      <c r="B791" s="2">
        <v>41113</v>
      </c>
      <c r="C791" s="1">
        <v>2012</v>
      </c>
      <c r="D791" s="1" t="s">
        <v>20</v>
      </c>
      <c r="E791" s="1">
        <v>7</v>
      </c>
      <c r="F791" s="3">
        <v>5658</v>
      </c>
      <c r="G791" s="10">
        <v>17935.86</v>
      </c>
      <c r="H791" s="12">
        <f>IFERROR(salesdata[[#This Row],[S-P1]]/salesdata[[#This Row],[Q-P1]],0)</f>
        <v>3.17</v>
      </c>
      <c r="I791" s="3">
        <v>2016</v>
      </c>
      <c r="J791" s="10">
        <v>12781.44</v>
      </c>
      <c r="K791" s="12">
        <f>IFERROR(salesdata[[#This Row],[S-P2]]/salesdata[[#This Row],[Q-P2]],0)</f>
        <v>6.34</v>
      </c>
      <c r="L791" s="3">
        <v>4942</v>
      </c>
      <c r="M791" s="10">
        <v>26785.64</v>
      </c>
      <c r="N791" s="12">
        <f>IFERROR(salesdata[[#This Row],[S-P3]]/salesdata[[#This Row],[Q-P3]],0)</f>
        <v>5.42</v>
      </c>
      <c r="O791" s="3">
        <v>1543</v>
      </c>
      <c r="P791" s="10">
        <v>11001.59</v>
      </c>
      <c r="Q791" s="12">
        <f>IFERROR(salesdata[[#This Row],[S-P4]]/salesdata[[#This Row],[Q-P4]],0)</f>
        <v>7.13</v>
      </c>
      <c r="R791" s="3">
        <v>14159</v>
      </c>
      <c r="S791" s="10">
        <v>68504.53</v>
      </c>
      <c r="T791" s="1" t="str">
        <f>"Q"&amp;ROUNDUP(salesdata[[#This Row],[Month No.]]/3,0)</f>
        <v>Q3</v>
      </c>
      <c r="U791" s="1" t="str">
        <f>TEXT(salesdata[[#This Row],[Date]],"dddd")</f>
        <v>Monday</v>
      </c>
      <c r="V791" s="12">
        <f>IFERROR(salesdata[[#This Row],[Total Revenue]]/salesdata[[#This Row],[Total Units Sold]],0)</f>
        <v>4.8382322197895329</v>
      </c>
      <c r="W791" s="1" t="str">
        <f>INDEX({"Product1","Product2","Product3","Product4"},MATCH(MAX(salesdata[[#This Row],[S-P1]],salesdata[[#This Row],[S-P2]],salesdata[[#This Row],[S-P3]],salesdata[[#This Row],[S-P4]]),CHOOSE({1,2,3,4},salesdata[[#This Row],[S-P1]],salesdata[[#This Row],[S-P2]],salesdata[[#This Row],[S-P3]],salesdata[[#This Row],[S-P4]]),0))</f>
        <v>Product3</v>
      </c>
      <c r="X791" s="1" t="str">
        <f>IF(salesdata[[#This Row],[Total Revenue]]&gt;=70000,"High",IF(salesdata[[#This Row],[Total Revenue]]&gt;=40000,"Medium","Low"))</f>
        <v>Medium</v>
      </c>
      <c r="Y791" s="1" t="str">
        <f>IFERROR(IF(SUMIF(salesdata[Year],salesdata[[#This Row],[Year]],salesdata[Total Revenue])&gt;SUMIF(salesdata[Year],salesdata[[#This Row],[Year]]-1,salesdata[Total Revenue]),"Growth Year","Decline Year"),"")</f>
        <v>Growth Year</v>
      </c>
    </row>
    <row r="792" spans="1:25" x14ac:dyDescent="0.3">
      <c r="A792" s="1">
        <v>791</v>
      </c>
      <c r="B792" s="2">
        <v>41114</v>
      </c>
      <c r="C792" s="1">
        <v>2012</v>
      </c>
      <c r="D792" s="1" t="s">
        <v>20</v>
      </c>
      <c r="E792" s="1">
        <v>7</v>
      </c>
      <c r="F792" s="3">
        <v>3534</v>
      </c>
      <c r="G792" s="10">
        <v>11202.78</v>
      </c>
      <c r="H792" s="12">
        <f>IFERROR(salesdata[[#This Row],[S-P1]]/salesdata[[#This Row],[Q-P1]],0)</f>
        <v>3.1700000000000004</v>
      </c>
      <c r="I792" s="3">
        <v>2422</v>
      </c>
      <c r="J792" s="10">
        <v>15355.48</v>
      </c>
      <c r="K792" s="12">
        <f>IFERROR(salesdata[[#This Row],[S-P2]]/salesdata[[#This Row],[Q-P2]],0)</f>
        <v>6.34</v>
      </c>
      <c r="L792" s="3">
        <v>1519</v>
      </c>
      <c r="M792" s="10">
        <v>8232.98</v>
      </c>
      <c r="N792" s="12">
        <f>IFERROR(salesdata[[#This Row],[S-P3]]/salesdata[[#This Row],[Q-P3]],0)</f>
        <v>5.42</v>
      </c>
      <c r="O792" s="3">
        <v>421</v>
      </c>
      <c r="P792" s="10">
        <v>3001.73</v>
      </c>
      <c r="Q792" s="12">
        <f>IFERROR(salesdata[[#This Row],[S-P4]]/salesdata[[#This Row],[Q-P4]],0)</f>
        <v>7.13</v>
      </c>
      <c r="R792" s="3">
        <v>7896</v>
      </c>
      <c r="S792" s="10">
        <v>37792.97</v>
      </c>
      <c r="T792" s="1" t="str">
        <f>"Q"&amp;ROUNDUP(salesdata[[#This Row],[Month No.]]/3,0)</f>
        <v>Q3</v>
      </c>
      <c r="U792" s="1" t="str">
        <f>TEXT(salesdata[[#This Row],[Date]],"dddd")</f>
        <v>Tuesday</v>
      </c>
      <c r="V792" s="12">
        <f>IFERROR(salesdata[[#This Row],[Total Revenue]]/salesdata[[#This Row],[Total Units Sold]],0)</f>
        <v>4.786343718338399</v>
      </c>
      <c r="W792" s="1" t="str">
        <f>INDEX({"Product1","Product2","Product3","Product4"},MATCH(MAX(salesdata[[#This Row],[S-P1]],salesdata[[#This Row],[S-P2]],salesdata[[#This Row],[S-P3]],salesdata[[#This Row],[S-P4]]),CHOOSE({1,2,3,4},salesdata[[#This Row],[S-P1]],salesdata[[#This Row],[S-P2]],salesdata[[#This Row],[S-P3]],salesdata[[#This Row],[S-P4]]),0))</f>
        <v>Product2</v>
      </c>
      <c r="X792" s="1" t="str">
        <f>IF(salesdata[[#This Row],[Total Revenue]]&gt;=70000,"High",IF(salesdata[[#This Row],[Total Revenue]]&gt;=40000,"Medium","Low"))</f>
        <v>Low</v>
      </c>
      <c r="Y792" s="1" t="str">
        <f>IFERROR(IF(SUMIF(salesdata[Year],salesdata[[#This Row],[Year]],salesdata[Total Revenue])&gt;SUMIF(salesdata[Year],salesdata[[#This Row],[Year]]-1,salesdata[Total Revenue]),"Growth Year","Decline Year"),"")</f>
        <v>Growth Year</v>
      </c>
    </row>
    <row r="793" spans="1:25" x14ac:dyDescent="0.3">
      <c r="A793" s="1">
        <v>792</v>
      </c>
      <c r="B793" s="2">
        <v>41115</v>
      </c>
      <c r="C793" s="1">
        <v>2012</v>
      </c>
      <c r="D793" s="1" t="s">
        <v>20</v>
      </c>
      <c r="E793" s="1">
        <v>7</v>
      </c>
      <c r="F793" s="3">
        <v>3270</v>
      </c>
      <c r="G793" s="10">
        <v>10365.9</v>
      </c>
      <c r="H793" s="12">
        <f>IFERROR(salesdata[[#This Row],[S-P1]]/salesdata[[#This Row],[Q-P1]],0)</f>
        <v>3.17</v>
      </c>
      <c r="I793" s="3">
        <v>1334</v>
      </c>
      <c r="J793" s="10">
        <v>8457.56</v>
      </c>
      <c r="K793" s="12">
        <f>IFERROR(salesdata[[#This Row],[S-P2]]/salesdata[[#This Row],[Q-P2]],0)</f>
        <v>6.34</v>
      </c>
      <c r="L793" s="3">
        <v>2504</v>
      </c>
      <c r="M793" s="10">
        <v>13571.68</v>
      </c>
      <c r="N793" s="12">
        <f>IFERROR(salesdata[[#This Row],[S-P3]]/salesdata[[#This Row],[Q-P3]],0)</f>
        <v>5.42</v>
      </c>
      <c r="O793" s="3">
        <v>1036</v>
      </c>
      <c r="P793" s="10">
        <v>7386.68</v>
      </c>
      <c r="Q793" s="12">
        <f>IFERROR(salesdata[[#This Row],[S-P4]]/salesdata[[#This Row],[Q-P4]],0)</f>
        <v>7.13</v>
      </c>
      <c r="R793" s="3">
        <v>8144</v>
      </c>
      <c r="S793" s="10">
        <v>39781.82</v>
      </c>
      <c r="T793" s="1" t="str">
        <f>"Q"&amp;ROUNDUP(salesdata[[#This Row],[Month No.]]/3,0)</f>
        <v>Q3</v>
      </c>
      <c r="U793" s="1" t="str">
        <f>TEXT(salesdata[[#This Row],[Date]],"dddd")</f>
        <v>Wednesday</v>
      </c>
      <c r="V793" s="12">
        <f>IFERROR(salesdata[[#This Row],[Total Revenue]]/salesdata[[#This Row],[Total Units Sold]],0)</f>
        <v>4.8848010805500985</v>
      </c>
      <c r="W793" s="1" t="str">
        <f>INDEX({"Product1","Product2","Product3","Product4"},MATCH(MAX(salesdata[[#This Row],[S-P1]],salesdata[[#This Row],[S-P2]],salesdata[[#This Row],[S-P3]],salesdata[[#This Row],[S-P4]]),CHOOSE({1,2,3,4},salesdata[[#This Row],[S-P1]],salesdata[[#This Row],[S-P2]],salesdata[[#This Row],[S-P3]],salesdata[[#This Row],[S-P4]]),0))</f>
        <v>Product3</v>
      </c>
      <c r="X793" s="1" t="str">
        <f>IF(salesdata[[#This Row],[Total Revenue]]&gt;=70000,"High",IF(salesdata[[#This Row],[Total Revenue]]&gt;=40000,"Medium","Low"))</f>
        <v>Low</v>
      </c>
      <c r="Y793" s="1" t="str">
        <f>IFERROR(IF(SUMIF(salesdata[Year],salesdata[[#This Row],[Year]],salesdata[Total Revenue])&gt;SUMIF(salesdata[Year],salesdata[[#This Row],[Year]]-1,salesdata[Total Revenue]),"Growth Year","Decline Year"),"")</f>
        <v>Growth Year</v>
      </c>
    </row>
    <row r="794" spans="1:25" x14ac:dyDescent="0.3">
      <c r="A794" s="1">
        <v>793</v>
      </c>
      <c r="B794" s="2">
        <v>41116</v>
      </c>
      <c r="C794" s="1">
        <v>2012</v>
      </c>
      <c r="D794" s="1" t="s">
        <v>20</v>
      </c>
      <c r="E794" s="1">
        <v>7</v>
      </c>
      <c r="F794" s="3">
        <v>4741</v>
      </c>
      <c r="G794" s="10">
        <v>15028.97</v>
      </c>
      <c r="H794" s="12">
        <f>IFERROR(salesdata[[#This Row],[S-P1]]/salesdata[[#This Row],[Q-P1]],0)</f>
        <v>3.17</v>
      </c>
      <c r="I794" s="3">
        <v>2241</v>
      </c>
      <c r="J794" s="10">
        <v>14207.94</v>
      </c>
      <c r="K794" s="12">
        <f>IFERROR(salesdata[[#This Row],[S-P2]]/salesdata[[#This Row],[Q-P2]],0)</f>
        <v>6.34</v>
      </c>
      <c r="L794" s="3">
        <v>2897</v>
      </c>
      <c r="M794" s="10">
        <v>15701.74</v>
      </c>
      <c r="N794" s="12">
        <f>IFERROR(salesdata[[#This Row],[S-P3]]/salesdata[[#This Row],[Q-P3]],0)</f>
        <v>5.42</v>
      </c>
      <c r="O794" s="3">
        <v>1261</v>
      </c>
      <c r="P794" s="10">
        <v>8990.93</v>
      </c>
      <c r="Q794" s="12">
        <f>IFERROR(salesdata[[#This Row],[S-P4]]/salesdata[[#This Row],[Q-P4]],0)</f>
        <v>7.13</v>
      </c>
      <c r="R794" s="3">
        <v>11140</v>
      </c>
      <c r="S794" s="10">
        <v>53929.58</v>
      </c>
      <c r="T794" s="1" t="str">
        <f>"Q"&amp;ROUNDUP(salesdata[[#This Row],[Month No.]]/3,0)</f>
        <v>Q3</v>
      </c>
      <c r="U794" s="1" t="str">
        <f>TEXT(salesdata[[#This Row],[Date]],"dddd")</f>
        <v>Thursday</v>
      </c>
      <c r="V794" s="12">
        <f>IFERROR(salesdata[[#This Row],[Total Revenue]]/salesdata[[#This Row],[Total Units Sold]],0)</f>
        <v>4.8410754039497306</v>
      </c>
      <c r="W794" s="1" t="str">
        <f>INDEX({"Product1","Product2","Product3","Product4"},MATCH(MAX(salesdata[[#This Row],[S-P1]],salesdata[[#This Row],[S-P2]],salesdata[[#This Row],[S-P3]],salesdata[[#This Row],[S-P4]]),CHOOSE({1,2,3,4},salesdata[[#This Row],[S-P1]],salesdata[[#This Row],[S-P2]],salesdata[[#This Row],[S-P3]],salesdata[[#This Row],[S-P4]]),0))</f>
        <v>Product3</v>
      </c>
      <c r="X794" s="1" t="str">
        <f>IF(salesdata[[#This Row],[Total Revenue]]&gt;=70000,"High",IF(salesdata[[#This Row],[Total Revenue]]&gt;=40000,"Medium","Low"))</f>
        <v>Medium</v>
      </c>
      <c r="Y794" s="1" t="str">
        <f>IFERROR(IF(SUMIF(salesdata[Year],salesdata[[#This Row],[Year]],salesdata[Total Revenue])&gt;SUMIF(salesdata[Year],salesdata[[#This Row],[Year]]-1,salesdata[Total Revenue]),"Growth Year","Decline Year"),"")</f>
        <v>Growth Year</v>
      </c>
    </row>
    <row r="795" spans="1:25" x14ac:dyDescent="0.3">
      <c r="A795" s="1">
        <v>794</v>
      </c>
      <c r="B795" s="2">
        <v>41117</v>
      </c>
      <c r="C795" s="1">
        <v>2012</v>
      </c>
      <c r="D795" s="1" t="s">
        <v>20</v>
      </c>
      <c r="E795" s="1">
        <v>7</v>
      </c>
      <c r="F795" s="3">
        <v>6072</v>
      </c>
      <c r="G795" s="10">
        <v>19248.240000000002</v>
      </c>
      <c r="H795" s="12">
        <f>IFERROR(salesdata[[#This Row],[S-P1]]/salesdata[[#This Row],[Q-P1]],0)</f>
        <v>3.1700000000000004</v>
      </c>
      <c r="I795" s="3">
        <v>1117</v>
      </c>
      <c r="J795" s="10">
        <v>7081.78</v>
      </c>
      <c r="K795" s="12">
        <f>IFERROR(salesdata[[#This Row],[S-P2]]/salesdata[[#This Row],[Q-P2]],0)</f>
        <v>6.34</v>
      </c>
      <c r="L795" s="3">
        <v>5238</v>
      </c>
      <c r="M795" s="10">
        <v>28389.96</v>
      </c>
      <c r="N795" s="12">
        <f>IFERROR(salesdata[[#This Row],[S-P3]]/salesdata[[#This Row],[Q-P3]],0)</f>
        <v>5.42</v>
      </c>
      <c r="O795" s="3">
        <v>1891</v>
      </c>
      <c r="P795" s="10">
        <v>13482.83</v>
      </c>
      <c r="Q795" s="12">
        <f>IFERROR(salesdata[[#This Row],[S-P4]]/salesdata[[#This Row],[Q-P4]],0)</f>
        <v>7.13</v>
      </c>
      <c r="R795" s="3">
        <v>14318</v>
      </c>
      <c r="S795" s="10">
        <v>68202.81</v>
      </c>
      <c r="T795" s="1" t="str">
        <f>"Q"&amp;ROUNDUP(salesdata[[#This Row],[Month No.]]/3,0)</f>
        <v>Q3</v>
      </c>
      <c r="U795" s="1" t="str">
        <f>TEXT(salesdata[[#This Row],[Date]],"dddd")</f>
        <v>Friday</v>
      </c>
      <c r="V795" s="12">
        <f>IFERROR(salesdata[[#This Row],[Total Revenue]]/salesdata[[#This Row],[Total Units Sold]],0)</f>
        <v>4.7634313451599386</v>
      </c>
      <c r="W795" s="1" t="str">
        <f>INDEX({"Product1","Product2","Product3","Product4"},MATCH(MAX(salesdata[[#This Row],[S-P1]],salesdata[[#This Row],[S-P2]],salesdata[[#This Row],[S-P3]],salesdata[[#This Row],[S-P4]]),CHOOSE({1,2,3,4},salesdata[[#This Row],[S-P1]],salesdata[[#This Row],[S-P2]],salesdata[[#This Row],[S-P3]],salesdata[[#This Row],[S-P4]]),0))</f>
        <v>Product3</v>
      </c>
      <c r="X795" s="1" t="str">
        <f>IF(salesdata[[#This Row],[Total Revenue]]&gt;=70000,"High",IF(salesdata[[#This Row],[Total Revenue]]&gt;=40000,"Medium","Low"))</f>
        <v>Medium</v>
      </c>
      <c r="Y795" s="1" t="str">
        <f>IFERROR(IF(SUMIF(salesdata[Year],salesdata[[#This Row],[Year]],salesdata[Total Revenue])&gt;SUMIF(salesdata[Year],salesdata[[#This Row],[Year]]-1,salesdata[Total Revenue]),"Growth Year","Decline Year"),"")</f>
        <v>Growth Year</v>
      </c>
    </row>
    <row r="796" spans="1:25" x14ac:dyDescent="0.3">
      <c r="A796" s="1">
        <v>795</v>
      </c>
      <c r="B796" s="2">
        <v>41118</v>
      </c>
      <c r="C796" s="1">
        <v>2012</v>
      </c>
      <c r="D796" s="1" t="s">
        <v>20</v>
      </c>
      <c r="E796" s="1">
        <v>7</v>
      </c>
      <c r="F796" s="3">
        <v>2479</v>
      </c>
      <c r="G796" s="10">
        <v>7858.43</v>
      </c>
      <c r="H796" s="12">
        <f>IFERROR(salesdata[[#This Row],[S-P1]]/salesdata[[#This Row],[Q-P1]],0)</f>
        <v>3.17</v>
      </c>
      <c r="I796" s="3">
        <v>3095</v>
      </c>
      <c r="J796" s="10">
        <v>19622.3</v>
      </c>
      <c r="K796" s="12">
        <f>IFERROR(salesdata[[#This Row],[S-P2]]/salesdata[[#This Row],[Q-P2]],0)</f>
        <v>6.34</v>
      </c>
      <c r="L796" s="3">
        <v>3811</v>
      </c>
      <c r="M796" s="10">
        <v>20655.62</v>
      </c>
      <c r="N796" s="12">
        <f>IFERROR(salesdata[[#This Row],[S-P3]]/salesdata[[#This Row],[Q-P3]],0)</f>
        <v>5.42</v>
      </c>
      <c r="O796" s="3">
        <v>1744</v>
      </c>
      <c r="P796" s="10">
        <v>12434.72</v>
      </c>
      <c r="Q796" s="12">
        <f>IFERROR(salesdata[[#This Row],[S-P4]]/salesdata[[#This Row],[Q-P4]],0)</f>
        <v>7.13</v>
      </c>
      <c r="R796" s="3">
        <v>11129</v>
      </c>
      <c r="S796" s="10">
        <v>60571.07</v>
      </c>
      <c r="T796" s="1" t="str">
        <f>"Q"&amp;ROUNDUP(salesdata[[#This Row],[Month No.]]/3,0)</f>
        <v>Q3</v>
      </c>
      <c r="U796" s="1" t="str">
        <f>TEXT(salesdata[[#This Row],[Date]],"dddd")</f>
        <v>Saturday</v>
      </c>
      <c r="V796" s="12">
        <f>IFERROR(salesdata[[#This Row],[Total Revenue]]/salesdata[[#This Row],[Total Units Sold]],0)</f>
        <v>5.4426336598077096</v>
      </c>
      <c r="W796" s="1" t="str">
        <f>INDEX({"Product1","Product2","Product3","Product4"},MATCH(MAX(salesdata[[#This Row],[S-P1]],salesdata[[#This Row],[S-P2]],salesdata[[#This Row],[S-P3]],salesdata[[#This Row],[S-P4]]),CHOOSE({1,2,3,4},salesdata[[#This Row],[S-P1]],salesdata[[#This Row],[S-P2]],salesdata[[#This Row],[S-P3]],salesdata[[#This Row],[S-P4]]),0))</f>
        <v>Product3</v>
      </c>
      <c r="X796" s="1" t="str">
        <f>IF(salesdata[[#This Row],[Total Revenue]]&gt;=70000,"High",IF(salesdata[[#This Row],[Total Revenue]]&gt;=40000,"Medium","Low"))</f>
        <v>Medium</v>
      </c>
      <c r="Y796" s="1" t="str">
        <f>IFERROR(IF(SUMIF(salesdata[Year],salesdata[[#This Row],[Year]],salesdata[Total Revenue])&gt;SUMIF(salesdata[Year],salesdata[[#This Row],[Year]]-1,salesdata[Total Revenue]),"Growth Year","Decline Year"),"")</f>
        <v>Growth Year</v>
      </c>
    </row>
    <row r="797" spans="1:25" x14ac:dyDescent="0.3">
      <c r="A797" s="1">
        <v>796</v>
      </c>
      <c r="B797" s="2">
        <v>41119</v>
      </c>
      <c r="C797" s="1">
        <v>2012</v>
      </c>
      <c r="D797" s="1" t="s">
        <v>20</v>
      </c>
      <c r="E797" s="1">
        <v>7</v>
      </c>
      <c r="F797" s="3">
        <v>2112</v>
      </c>
      <c r="G797" s="10">
        <v>6695.04</v>
      </c>
      <c r="H797" s="12">
        <f>IFERROR(salesdata[[#This Row],[S-P1]]/salesdata[[#This Row],[Q-P1]],0)</f>
        <v>3.17</v>
      </c>
      <c r="I797" s="3">
        <v>2561</v>
      </c>
      <c r="J797" s="10">
        <v>16236.74</v>
      </c>
      <c r="K797" s="12">
        <f>IFERROR(salesdata[[#This Row],[S-P2]]/salesdata[[#This Row],[Q-P2]],0)</f>
        <v>6.34</v>
      </c>
      <c r="L797" s="3">
        <v>3628</v>
      </c>
      <c r="M797" s="10">
        <v>19663.759999999998</v>
      </c>
      <c r="N797" s="12">
        <f>IFERROR(salesdata[[#This Row],[S-P3]]/salesdata[[#This Row],[Q-P3]],0)</f>
        <v>5.42</v>
      </c>
      <c r="O797" s="3">
        <v>1801</v>
      </c>
      <c r="P797" s="10">
        <v>12841.13</v>
      </c>
      <c r="Q797" s="12">
        <f>IFERROR(salesdata[[#This Row],[S-P4]]/salesdata[[#This Row],[Q-P4]],0)</f>
        <v>7.13</v>
      </c>
      <c r="R797" s="3">
        <v>10102</v>
      </c>
      <c r="S797" s="10">
        <v>55436.67</v>
      </c>
      <c r="T797" s="1" t="str">
        <f>"Q"&amp;ROUNDUP(salesdata[[#This Row],[Month No.]]/3,0)</f>
        <v>Q3</v>
      </c>
      <c r="U797" s="1" t="str">
        <f>TEXT(salesdata[[#This Row],[Date]],"dddd")</f>
        <v>Sunday</v>
      </c>
      <c r="V797" s="12">
        <f>IFERROR(salesdata[[#This Row],[Total Revenue]]/salesdata[[#This Row],[Total Units Sold]],0)</f>
        <v>5.4876925361314592</v>
      </c>
      <c r="W797" s="1" t="str">
        <f>INDEX({"Product1","Product2","Product3","Product4"},MATCH(MAX(salesdata[[#This Row],[S-P1]],salesdata[[#This Row],[S-P2]],salesdata[[#This Row],[S-P3]],salesdata[[#This Row],[S-P4]]),CHOOSE({1,2,3,4},salesdata[[#This Row],[S-P1]],salesdata[[#This Row],[S-P2]],salesdata[[#This Row],[S-P3]],salesdata[[#This Row],[S-P4]]),0))</f>
        <v>Product3</v>
      </c>
      <c r="X797" s="1" t="str">
        <f>IF(salesdata[[#This Row],[Total Revenue]]&gt;=70000,"High",IF(salesdata[[#This Row],[Total Revenue]]&gt;=40000,"Medium","Low"))</f>
        <v>Medium</v>
      </c>
      <c r="Y797" s="1" t="str">
        <f>IFERROR(IF(SUMIF(salesdata[Year],salesdata[[#This Row],[Year]],salesdata[Total Revenue])&gt;SUMIF(salesdata[Year],salesdata[[#This Row],[Year]]-1,salesdata[Total Revenue]),"Growth Year","Decline Year"),"")</f>
        <v>Growth Year</v>
      </c>
    </row>
    <row r="798" spans="1:25" x14ac:dyDescent="0.3">
      <c r="A798" s="1">
        <v>797</v>
      </c>
      <c r="B798" s="2">
        <v>41120</v>
      </c>
      <c r="C798" s="1">
        <v>2012</v>
      </c>
      <c r="D798" s="1" t="s">
        <v>20</v>
      </c>
      <c r="E798" s="1">
        <v>7</v>
      </c>
      <c r="F798" s="3">
        <v>5229</v>
      </c>
      <c r="G798" s="10">
        <v>16575.93</v>
      </c>
      <c r="H798" s="12">
        <f>IFERROR(salesdata[[#This Row],[S-P1]]/salesdata[[#This Row],[Q-P1]],0)</f>
        <v>3.17</v>
      </c>
      <c r="I798" s="3">
        <v>2789</v>
      </c>
      <c r="J798" s="10">
        <v>17682.259999999998</v>
      </c>
      <c r="K798" s="12">
        <f>IFERROR(salesdata[[#This Row],[S-P2]]/salesdata[[#This Row],[Q-P2]],0)</f>
        <v>6.34</v>
      </c>
      <c r="L798" s="3">
        <v>2507</v>
      </c>
      <c r="M798" s="10">
        <v>13587.94</v>
      </c>
      <c r="N798" s="12">
        <f>IFERROR(salesdata[[#This Row],[S-P3]]/salesdata[[#This Row],[Q-P3]],0)</f>
        <v>5.42</v>
      </c>
      <c r="O798" s="3">
        <v>1177</v>
      </c>
      <c r="P798" s="10">
        <v>8392.01</v>
      </c>
      <c r="Q798" s="12">
        <f>IFERROR(salesdata[[#This Row],[S-P4]]/salesdata[[#This Row],[Q-P4]],0)</f>
        <v>7.13</v>
      </c>
      <c r="R798" s="3">
        <v>11702</v>
      </c>
      <c r="S798" s="10">
        <v>56238.14</v>
      </c>
      <c r="T798" s="1" t="str">
        <f>"Q"&amp;ROUNDUP(salesdata[[#This Row],[Month No.]]/3,0)</f>
        <v>Q3</v>
      </c>
      <c r="U798" s="1" t="str">
        <f>TEXT(salesdata[[#This Row],[Date]],"dddd")</f>
        <v>Monday</v>
      </c>
      <c r="V798" s="12">
        <f>IFERROR(salesdata[[#This Row],[Total Revenue]]/salesdata[[#This Row],[Total Units Sold]],0)</f>
        <v>4.8058571184412919</v>
      </c>
      <c r="W798" s="1" t="str">
        <f>INDEX({"Product1","Product2","Product3","Product4"},MATCH(MAX(salesdata[[#This Row],[S-P1]],salesdata[[#This Row],[S-P2]],salesdata[[#This Row],[S-P3]],salesdata[[#This Row],[S-P4]]),CHOOSE({1,2,3,4},salesdata[[#This Row],[S-P1]],salesdata[[#This Row],[S-P2]],salesdata[[#This Row],[S-P3]],salesdata[[#This Row],[S-P4]]),0))</f>
        <v>Product2</v>
      </c>
      <c r="X798" s="1" t="str">
        <f>IF(salesdata[[#This Row],[Total Revenue]]&gt;=70000,"High",IF(salesdata[[#This Row],[Total Revenue]]&gt;=40000,"Medium","Low"))</f>
        <v>Medium</v>
      </c>
      <c r="Y798" s="1" t="str">
        <f>IFERROR(IF(SUMIF(salesdata[Year],salesdata[[#This Row],[Year]],salesdata[Total Revenue])&gt;SUMIF(salesdata[Year],salesdata[[#This Row],[Year]]-1,salesdata[Total Revenue]),"Growth Year","Decline Year"),"")</f>
        <v>Growth Year</v>
      </c>
    </row>
    <row r="799" spans="1:25" x14ac:dyDescent="0.3">
      <c r="A799" s="1">
        <v>798</v>
      </c>
      <c r="B799" s="2">
        <v>41121</v>
      </c>
      <c r="C799" s="1">
        <v>2012</v>
      </c>
      <c r="D799" s="1" t="s">
        <v>20</v>
      </c>
      <c r="E799" s="1">
        <v>7</v>
      </c>
      <c r="F799" s="3">
        <v>2715</v>
      </c>
      <c r="G799" s="10">
        <v>8606.5499999999993</v>
      </c>
      <c r="H799" s="12">
        <f>IFERROR(salesdata[[#This Row],[S-P1]]/salesdata[[#This Row],[Q-P1]],0)</f>
        <v>3.17</v>
      </c>
      <c r="I799" s="3">
        <v>829</v>
      </c>
      <c r="J799" s="10">
        <v>5255.86</v>
      </c>
      <c r="K799" s="12">
        <f>IFERROR(salesdata[[#This Row],[S-P2]]/salesdata[[#This Row],[Q-P2]],0)</f>
        <v>6.34</v>
      </c>
      <c r="L799" s="3">
        <v>2827</v>
      </c>
      <c r="M799" s="10">
        <v>15322.34</v>
      </c>
      <c r="N799" s="12">
        <f>IFERROR(salesdata[[#This Row],[S-P3]]/salesdata[[#This Row],[Q-P3]],0)</f>
        <v>5.42</v>
      </c>
      <c r="O799" s="3">
        <v>666</v>
      </c>
      <c r="P799" s="10">
        <v>4748.58</v>
      </c>
      <c r="Q799" s="12">
        <f>IFERROR(salesdata[[#This Row],[S-P4]]/salesdata[[#This Row],[Q-P4]],0)</f>
        <v>7.13</v>
      </c>
      <c r="R799" s="3">
        <v>7037</v>
      </c>
      <c r="S799" s="10">
        <v>33933.33</v>
      </c>
      <c r="T799" s="1" t="str">
        <f>"Q"&amp;ROUNDUP(salesdata[[#This Row],[Month No.]]/3,0)</f>
        <v>Q3</v>
      </c>
      <c r="U799" s="1" t="str">
        <f>TEXT(salesdata[[#This Row],[Date]],"dddd")</f>
        <v>Tuesday</v>
      </c>
      <c r="V799" s="12">
        <f>IFERROR(salesdata[[#This Row],[Total Revenue]]/salesdata[[#This Row],[Total Units Sold]],0)</f>
        <v>4.8221301691061536</v>
      </c>
      <c r="W799" s="1" t="str">
        <f>INDEX({"Product1","Product2","Product3","Product4"},MATCH(MAX(salesdata[[#This Row],[S-P1]],salesdata[[#This Row],[S-P2]],salesdata[[#This Row],[S-P3]],salesdata[[#This Row],[S-P4]]),CHOOSE({1,2,3,4},salesdata[[#This Row],[S-P1]],salesdata[[#This Row],[S-P2]],salesdata[[#This Row],[S-P3]],salesdata[[#This Row],[S-P4]]),0))</f>
        <v>Product3</v>
      </c>
      <c r="X799" s="1" t="str">
        <f>IF(salesdata[[#This Row],[Total Revenue]]&gt;=70000,"High",IF(salesdata[[#This Row],[Total Revenue]]&gt;=40000,"Medium","Low"))</f>
        <v>Low</v>
      </c>
      <c r="Y799" s="1" t="str">
        <f>IFERROR(IF(SUMIF(salesdata[Year],salesdata[[#This Row],[Year]],salesdata[Total Revenue])&gt;SUMIF(salesdata[Year],salesdata[[#This Row],[Year]]-1,salesdata[Total Revenue]),"Growth Year","Decline Year"),"")</f>
        <v>Growth Year</v>
      </c>
    </row>
    <row r="800" spans="1:25" x14ac:dyDescent="0.3">
      <c r="A800" s="1">
        <v>799</v>
      </c>
      <c r="B800" s="2">
        <v>41122</v>
      </c>
      <c r="C800" s="1">
        <v>2012</v>
      </c>
      <c r="D800" s="1" t="s">
        <v>21</v>
      </c>
      <c r="E800" s="1">
        <v>8</v>
      </c>
      <c r="F800" s="3">
        <v>2349</v>
      </c>
      <c r="G800" s="10">
        <v>7446.33</v>
      </c>
      <c r="H800" s="12">
        <f>IFERROR(salesdata[[#This Row],[S-P1]]/salesdata[[#This Row],[Q-P1]],0)</f>
        <v>3.17</v>
      </c>
      <c r="I800" s="3">
        <v>790</v>
      </c>
      <c r="J800" s="10">
        <v>5008.6000000000004</v>
      </c>
      <c r="K800" s="12">
        <f>IFERROR(salesdata[[#This Row],[S-P2]]/salesdata[[#This Row],[Q-P2]],0)</f>
        <v>6.3400000000000007</v>
      </c>
      <c r="L800" s="3">
        <v>2257</v>
      </c>
      <c r="M800" s="10">
        <v>12232.94</v>
      </c>
      <c r="N800" s="12">
        <f>IFERROR(salesdata[[#This Row],[S-P3]]/salesdata[[#This Row],[Q-P3]],0)</f>
        <v>5.42</v>
      </c>
      <c r="O800" s="3">
        <v>672</v>
      </c>
      <c r="P800" s="10">
        <v>4791.3599999999997</v>
      </c>
      <c r="Q800" s="12">
        <f>IFERROR(salesdata[[#This Row],[S-P4]]/salesdata[[#This Row],[Q-P4]],0)</f>
        <v>7.13</v>
      </c>
      <c r="R800" s="3">
        <v>6068</v>
      </c>
      <c r="S800" s="10">
        <v>29479.23</v>
      </c>
      <c r="T800" s="1" t="str">
        <f>"Q"&amp;ROUNDUP(salesdata[[#This Row],[Month No.]]/3,0)</f>
        <v>Q3</v>
      </c>
      <c r="U800" s="1" t="str">
        <f>TEXT(salesdata[[#This Row],[Date]],"dddd")</f>
        <v>Wednesday</v>
      </c>
      <c r="V800" s="12">
        <f>IFERROR(salesdata[[#This Row],[Total Revenue]]/salesdata[[#This Row],[Total Units Sold]],0)</f>
        <v>4.8581460118655242</v>
      </c>
      <c r="W800" s="1" t="str">
        <f>INDEX({"Product1","Product2","Product3","Product4"},MATCH(MAX(salesdata[[#This Row],[S-P1]],salesdata[[#This Row],[S-P2]],salesdata[[#This Row],[S-P3]],salesdata[[#This Row],[S-P4]]),CHOOSE({1,2,3,4},salesdata[[#This Row],[S-P1]],salesdata[[#This Row],[S-P2]],salesdata[[#This Row],[S-P3]],salesdata[[#This Row],[S-P4]]),0))</f>
        <v>Product3</v>
      </c>
      <c r="X800" s="1" t="str">
        <f>IF(salesdata[[#This Row],[Total Revenue]]&gt;=70000,"High",IF(salesdata[[#This Row],[Total Revenue]]&gt;=40000,"Medium","Low"))</f>
        <v>Low</v>
      </c>
      <c r="Y800" s="1" t="str">
        <f>IFERROR(IF(SUMIF(salesdata[Year],salesdata[[#This Row],[Year]],salesdata[Total Revenue])&gt;SUMIF(salesdata[Year],salesdata[[#This Row],[Year]]-1,salesdata[Total Revenue]),"Growth Year","Decline Year"),"")</f>
        <v>Growth Year</v>
      </c>
    </row>
    <row r="801" spans="1:25" x14ac:dyDescent="0.3">
      <c r="A801" s="1">
        <v>800</v>
      </c>
      <c r="B801" s="2">
        <v>41123</v>
      </c>
      <c r="C801" s="1">
        <v>2012</v>
      </c>
      <c r="D801" s="1" t="s">
        <v>21</v>
      </c>
      <c r="E801" s="1">
        <v>8</v>
      </c>
      <c r="F801" s="3">
        <v>6737</v>
      </c>
      <c r="G801" s="10">
        <v>21356.29</v>
      </c>
      <c r="H801" s="12">
        <f>IFERROR(salesdata[[#This Row],[S-P1]]/salesdata[[#This Row],[Q-P1]],0)</f>
        <v>3.17</v>
      </c>
      <c r="I801" s="3">
        <v>1718</v>
      </c>
      <c r="J801" s="10">
        <v>10892.12</v>
      </c>
      <c r="K801" s="12">
        <f>IFERROR(salesdata[[#This Row],[S-P2]]/salesdata[[#This Row],[Q-P2]],0)</f>
        <v>6.3400000000000007</v>
      </c>
      <c r="L801" s="3">
        <v>4081</v>
      </c>
      <c r="M801" s="10">
        <v>22119.02</v>
      </c>
      <c r="N801" s="12">
        <f>IFERROR(salesdata[[#This Row],[S-P3]]/salesdata[[#This Row],[Q-P3]],0)</f>
        <v>5.42</v>
      </c>
      <c r="O801" s="3">
        <v>1833</v>
      </c>
      <c r="P801" s="10">
        <v>13069.29</v>
      </c>
      <c r="Q801" s="12">
        <f>IFERROR(salesdata[[#This Row],[S-P4]]/salesdata[[#This Row],[Q-P4]],0)</f>
        <v>7.1300000000000008</v>
      </c>
      <c r="R801" s="3">
        <v>14369</v>
      </c>
      <c r="S801" s="10">
        <v>67436.72</v>
      </c>
      <c r="T801" s="1" t="str">
        <f>"Q"&amp;ROUNDUP(salesdata[[#This Row],[Month No.]]/3,0)</f>
        <v>Q3</v>
      </c>
      <c r="U801" s="1" t="str">
        <f>TEXT(salesdata[[#This Row],[Date]],"dddd")</f>
        <v>Thursday</v>
      </c>
      <c r="V801" s="12">
        <f>IFERROR(salesdata[[#This Row],[Total Revenue]]/salesdata[[#This Row],[Total Units Sold]],0)</f>
        <v>4.6932089915790938</v>
      </c>
      <c r="W801" s="1" t="str">
        <f>INDEX({"Product1","Product2","Product3","Product4"},MATCH(MAX(salesdata[[#This Row],[S-P1]],salesdata[[#This Row],[S-P2]],salesdata[[#This Row],[S-P3]],salesdata[[#This Row],[S-P4]]),CHOOSE({1,2,3,4},salesdata[[#This Row],[S-P1]],salesdata[[#This Row],[S-P2]],salesdata[[#This Row],[S-P3]],salesdata[[#This Row],[S-P4]]),0))</f>
        <v>Product3</v>
      </c>
      <c r="X801" s="1" t="str">
        <f>IF(salesdata[[#This Row],[Total Revenue]]&gt;=70000,"High",IF(salesdata[[#This Row],[Total Revenue]]&gt;=40000,"Medium","Low"))</f>
        <v>Medium</v>
      </c>
      <c r="Y801" s="1" t="str">
        <f>IFERROR(IF(SUMIF(salesdata[Year],salesdata[[#This Row],[Year]],salesdata[Total Revenue])&gt;SUMIF(salesdata[Year],salesdata[[#This Row],[Year]]-1,salesdata[Total Revenue]),"Growth Year","Decline Year"),"")</f>
        <v>Growth Year</v>
      </c>
    </row>
    <row r="802" spans="1:25" x14ac:dyDescent="0.3">
      <c r="A802" s="1">
        <v>801</v>
      </c>
      <c r="B802" s="2">
        <v>41124</v>
      </c>
      <c r="C802" s="1">
        <v>2012</v>
      </c>
      <c r="D802" s="1" t="s">
        <v>21</v>
      </c>
      <c r="E802" s="1">
        <v>8</v>
      </c>
      <c r="F802" s="3">
        <v>6163</v>
      </c>
      <c r="G802" s="10">
        <v>19536.71</v>
      </c>
      <c r="H802" s="12">
        <f>IFERROR(salesdata[[#This Row],[S-P1]]/salesdata[[#This Row],[Q-P1]],0)</f>
        <v>3.17</v>
      </c>
      <c r="I802" s="3">
        <v>2631</v>
      </c>
      <c r="J802" s="10">
        <v>16680.54</v>
      </c>
      <c r="K802" s="12">
        <f>IFERROR(salesdata[[#This Row],[S-P2]]/salesdata[[#This Row],[Q-P2]],0)</f>
        <v>6.3400000000000007</v>
      </c>
      <c r="L802" s="3">
        <v>731</v>
      </c>
      <c r="M802" s="10">
        <v>3962.02</v>
      </c>
      <c r="N802" s="12">
        <f>IFERROR(salesdata[[#This Row],[S-P3]]/salesdata[[#This Row],[Q-P3]],0)</f>
        <v>5.42</v>
      </c>
      <c r="O802" s="3">
        <v>552</v>
      </c>
      <c r="P802" s="10">
        <v>3935.76</v>
      </c>
      <c r="Q802" s="12">
        <f>IFERROR(salesdata[[#This Row],[S-P4]]/salesdata[[#This Row],[Q-P4]],0)</f>
        <v>7.1300000000000008</v>
      </c>
      <c r="R802" s="3">
        <v>10077</v>
      </c>
      <c r="S802" s="10">
        <v>44115.03</v>
      </c>
      <c r="T802" s="1" t="str">
        <f>"Q"&amp;ROUNDUP(salesdata[[#This Row],[Month No.]]/3,0)</f>
        <v>Q3</v>
      </c>
      <c r="U802" s="1" t="str">
        <f>TEXT(salesdata[[#This Row],[Date]],"dddd")</f>
        <v>Friday</v>
      </c>
      <c r="V802" s="12">
        <f>IFERROR(salesdata[[#This Row],[Total Revenue]]/salesdata[[#This Row],[Total Units Sold]],0)</f>
        <v>4.3777939863054476</v>
      </c>
      <c r="W802" s="1" t="str">
        <f>INDEX({"Product1","Product2","Product3","Product4"},MATCH(MAX(salesdata[[#This Row],[S-P1]],salesdata[[#This Row],[S-P2]],salesdata[[#This Row],[S-P3]],salesdata[[#This Row],[S-P4]]),CHOOSE({1,2,3,4},salesdata[[#This Row],[S-P1]],salesdata[[#This Row],[S-P2]],salesdata[[#This Row],[S-P3]],salesdata[[#This Row],[S-P4]]),0))</f>
        <v>Product1</v>
      </c>
      <c r="X802" s="1" t="str">
        <f>IF(salesdata[[#This Row],[Total Revenue]]&gt;=70000,"High",IF(salesdata[[#This Row],[Total Revenue]]&gt;=40000,"Medium","Low"))</f>
        <v>Medium</v>
      </c>
      <c r="Y802" s="1" t="str">
        <f>IFERROR(IF(SUMIF(salesdata[Year],salesdata[[#This Row],[Year]],salesdata[Total Revenue])&gt;SUMIF(salesdata[Year],salesdata[[#This Row],[Year]]-1,salesdata[Total Revenue]),"Growth Year","Decline Year"),"")</f>
        <v>Growth Year</v>
      </c>
    </row>
    <row r="803" spans="1:25" x14ac:dyDescent="0.3">
      <c r="A803" s="1">
        <v>802</v>
      </c>
      <c r="B803" s="2">
        <v>41125</v>
      </c>
      <c r="C803" s="1">
        <v>2012</v>
      </c>
      <c r="D803" s="1" t="s">
        <v>21</v>
      </c>
      <c r="E803" s="1">
        <v>8</v>
      </c>
      <c r="F803" s="3">
        <v>4351</v>
      </c>
      <c r="G803" s="10">
        <v>13792.67</v>
      </c>
      <c r="H803" s="12">
        <f>IFERROR(salesdata[[#This Row],[S-P1]]/salesdata[[#This Row],[Q-P1]],0)</f>
        <v>3.17</v>
      </c>
      <c r="I803" s="3">
        <v>276</v>
      </c>
      <c r="J803" s="10">
        <v>1749.84</v>
      </c>
      <c r="K803" s="12">
        <f>IFERROR(salesdata[[#This Row],[S-P2]]/salesdata[[#This Row],[Q-P2]],0)</f>
        <v>6.34</v>
      </c>
      <c r="L803" s="3">
        <v>2337</v>
      </c>
      <c r="M803" s="10">
        <v>12666.54</v>
      </c>
      <c r="N803" s="12">
        <f>IFERROR(salesdata[[#This Row],[S-P3]]/salesdata[[#This Row],[Q-P3]],0)</f>
        <v>5.4200000000000008</v>
      </c>
      <c r="O803" s="3">
        <v>1599</v>
      </c>
      <c r="P803" s="10">
        <v>11400.87</v>
      </c>
      <c r="Q803" s="12">
        <f>IFERROR(salesdata[[#This Row],[S-P4]]/salesdata[[#This Row],[Q-P4]],0)</f>
        <v>7.1300000000000008</v>
      </c>
      <c r="R803" s="3">
        <v>8563</v>
      </c>
      <c r="S803" s="10">
        <v>39609.919999999998</v>
      </c>
      <c r="T803" s="1" t="str">
        <f>"Q"&amp;ROUNDUP(salesdata[[#This Row],[Month No.]]/3,0)</f>
        <v>Q3</v>
      </c>
      <c r="U803" s="1" t="str">
        <f>TEXT(salesdata[[#This Row],[Date]],"dddd")</f>
        <v>Saturday</v>
      </c>
      <c r="V803" s="12">
        <f>IFERROR(salesdata[[#This Row],[Total Revenue]]/salesdata[[#This Row],[Total Units Sold]],0)</f>
        <v>4.6257059441784421</v>
      </c>
      <c r="W803" s="1" t="str">
        <f>INDEX({"Product1","Product2","Product3","Product4"},MATCH(MAX(salesdata[[#This Row],[S-P1]],salesdata[[#This Row],[S-P2]],salesdata[[#This Row],[S-P3]],salesdata[[#This Row],[S-P4]]),CHOOSE({1,2,3,4},salesdata[[#This Row],[S-P1]],salesdata[[#This Row],[S-P2]],salesdata[[#This Row],[S-P3]],salesdata[[#This Row],[S-P4]]),0))</f>
        <v>Product1</v>
      </c>
      <c r="X803" s="1" t="str">
        <f>IF(salesdata[[#This Row],[Total Revenue]]&gt;=70000,"High",IF(salesdata[[#This Row],[Total Revenue]]&gt;=40000,"Medium","Low"))</f>
        <v>Low</v>
      </c>
      <c r="Y803" s="1" t="str">
        <f>IFERROR(IF(SUMIF(salesdata[Year],salesdata[[#This Row],[Year]],salesdata[Total Revenue])&gt;SUMIF(salesdata[Year],salesdata[[#This Row],[Year]]-1,salesdata[Total Revenue]),"Growth Year","Decline Year"),"")</f>
        <v>Growth Year</v>
      </c>
    </row>
    <row r="804" spans="1:25" x14ac:dyDescent="0.3">
      <c r="A804" s="1">
        <v>803</v>
      </c>
      <c r="B804" s="2">
        <v>41126</v>
      </c>
      <c r="C804" s="1">
        <v>2012</v>
      </c>
      <c r="D804" s="1" t="s">
        <v>21</v>
      </c>
      <c r="E804" s="1">
        <v>8</v>
      </c>
      <c r="F804" s="3">
        <v>1637</v>
      </c>
      <c r="G804" s="10">
        <v>5189.29</v>
      </c>
      <c r="H804" s="12">
        <f>IFERROR(salesdata[[#This Row],[S-P1]]/salesdata[[#This Row],[Q-P1]],0)</f>
        <v>3.17</v>
      </c>
      <c r="I804" s="3">
        <v>3891</v>
      </c>
      <c r="J804" s="10">
        <v>24668.94</v>
      </c>
      <c r="K804" s="12">
        <f>IFERROR(salesdata[[#This Row],[S-P2]]/salesdata[[#This Row],[Q-P2]],0)</f>
        <v>6.34</v>
      </c>
      <c r="L804" s="3">
        <v>5004</v>
      </c>
      <c r="M804" s="10">
        <v>27121.68</v>
      </c>
      <c r="N804" s="12">
        <f>IFERROR(salesdata[[#This Row],[S-P3]]/salesdata[[#This Row],[Q-P3]],0)</f>
        <v>5.42</v>
      </c>
      <c r="O804" s="3">
        <v>1396</v>
      </c>
      <c r="P804" s="10">
        <v>9953.48</v>
      </c>
      <c r="Q804" s="12">
        <f>IFERROR(salesdata[[#This Row],[S-P4]]/salesdata[[#This Row],[Q-P4]],0)</f>
        <v>7.13</v>
      </c>
      <c r="R804" s="3">
        <v>11928</v>
      </c>
      <c r="S804" s="10">
        <v>66933.39</v>
      </c>
      <c r="T804" s="1" t="str">
        <f>"Q"&amp;ROUNDUP(salesdata[[#This Row],[Month No.]]/3,0)</f>
        <v>Q3</v>
      </c>
      <c r="U804" s="1" t="str">
        <f>TEXT(salesdata[[#This Row],[Date]],"dddd")</f>
        <v>Sunday</v>
      </c>
      <c r="V804" s="12">
        <f>IFERROR(salesdata[[#This Row],[Total Revenue]]/salesdata[[#This Row],[Total Units Sold]],0)</f>
        <v>5.6114512072434604</v>
      </c>
      <c r="W804" s="1" t="str">
        <f>INDEX({"Product1","Product2","Product3","Product4"},MATCH(MAX(salesdata[[#This Row],[S-P1]],salesdata[[#This Row],[S-P2]],salesdata[[#This Row],[S-P3]],salesdata[[#This Row],[S-P4]]),CHOOSE({1,2,3,4},salesdata[[#This Row],[S-P1]],salesdata[[#This Row],[S-P2]],salesdata[[#This Row],[S-P3]],salesdata[[#This Row],[S-P4]]),0))</f>
        <v>Product3</v>
      </c>
      <c r="X804" s="1" t="str">
        <f>IF(salesdata[[#This Row],[Total Revenue]]&gt;=70000,"High",IF(salesdata[[#This Row],[Total Revenue]]&gt;=40000,"Medium","Low"))</f>
        <v>Medium</v>
      </c>
      <c r="Y804" s="1" t="str">
        <f>IFERROR(IF(SUMIF(salesdata[Year],salesdata[[#This Row],[Year]],salesdata[Total Revenue])&gt;SUMIF(salesdata[Year],salesdata[[#This Row],[Year]]-1,salesdata[Total Revenue]),"Growth Year","Decline Year"),"")</f>
        <v>Growth Year</v>
      </c>
    </row>
    <row r="805" spans="1:25" x14ac:dyDescent="0.3">
      <c r="A805" s="1">
        <v>804</v>
      </c>
      <c r="B805" s="2">
        <v>41127</v>
      </c>
      <c r="C805" s="1">
        <v>2012</v>
      </c>
      <c r="D805" s="1" t="s">
        <v>21</v>
      </c>
      <c r="E805" s="1">
        <v>8</v>
      </c>
      <c r="F805" s="3">
        <v>2376</v>
      </c>
      <c r="G805" s="10">
        <v>7531.92</v>
      </c>
      <c r="H805" s="12">
        <f>IFERROR(salesdata[[#This Row],[S-P1]]/salesdata[[#This Row],[Q-P1]],0)</f>
        <v>3.17</v>
      </c>
      <c r="I805" s="3">
        <v>3798</v>
      </c>
      <c r="J805" s="10">
        <v>24079.32</v>
      </c>
      <c r="K805" s="12">
        <f>IFERROR(salesdata[[#This Row],[S-P2]]/salesdata[[#This Row],[Q-P2]],0)</f>
        <v>6.34</v>
      </c>
      <c r="L805" s="3">
        <v>1058</v>
      </c>
      <c r="M805" s="10">
        <v>5734.36</v>
      </c>
      <c r="N805" s="12">
        <f>IFERROR(salesdata[[#This Row],[S-P3]]/salesdata[[#This Row],[Q-P3]],0)</f>
        <v>5.42</v>
      </c>
      <c r="O805" s="3">
        <v>1784</v>
      </c>
      <c r="P805" s="10">
        <v>12719.92</v>
      </c>
      <c r="Q805" s="12">
        <f>IFERROR(salesdata[[#This Row],[S-P4]]/salesdata[[#This Row],[Q-P4]],0)</f>
        <v>7.13</v>
      </c>
      <c r="R805" s="3">
        <v>9016</v>
      </c>
      <c r="S805" s="10">
        <v>50065.52</v>
      </c>
      <c r="T805" s="1" t="str">
        <f>"Q"&amp;ROUNDUP(salesdata[[#This Row],[Month No.]]/3,0)</f>
        <v>Q3</v>
      </c>
      <c r="U805" s="1" t="str">
        <f>TEXT(salesdata[[#This Row],[Date]],"dddd")</f>
        <v>Monday</v>
      </c>
      <c r="V805" s="12">
        <f>IFERROR(salesdata[[#This Row],[Total Revenue]]/salesdata[[#This Row],[Total Units Sold]],0)</f>
        <v>5.5529636202307007</v>
      </c>
      <c r="W805" s="1" t="str">
        <f>INDEX({"Product1","Product2","Product3","Product4"},MATCH(MAX(salesdata[[#This Row],[S-P1]],salesdata[[#This Row],[S-P2]],salesdata[[#This Row],[S-P3]],salesdata[[#This Row],[S-P4]]),CHOOSE({1,2,3,4},salesdata[[#This Row],[S-P1]],salesdata[[#This Row],[S-P2]],salesdata[[#This Row],[S-P3]],salesdata[[#This Row],[S-P4]]),0))</f>
        <v>Product2</v>
      </c>
      <c r="X805" s="1" t="str">
        <f>IF(salesdata[[#This Row],[Total Revenue]]&gt;=70000,"High",IF(salesdata[[#This Row],[Total Revenue]]&gt;=40000,"Medium","Low"))</f>
        <v>Medium</v>
      </c>
      <c r="Y805" s="1" t="str">
        <f>IFERROR(IF(SUMIF(salesdata[Year],salesdata[[#This Row],[Year]],salesdata[Total Revenue])&gt;SUMIF(salesdata[Year],salesdata[[#This Row],[Year]]-1,salesdata[Total Revenue]),"Growth Year","Decline Year"),"")</f>
        <v>Growth Year</v>
      </c>
    </row>
    <row r="806" spans="1:25" x14ac:dyDescent="0.3">
      <c r="A806" s="1">
        <v>805</v>
      </c>
      <c r="B806" s="2">
        <v>41128</v>
      </c>
      <c r="C806" s="1">
        <v>2012</v>
      </c>
      <c r="D806" s="1" t="s">
        <v>21</v>
      </c>
      <c r="E806" s="1">
        <v>8</v>
      </c>
      <c r="F806" s="3">
        <v>3887</v>
      </c>
      <c r="G806" s="10">
        <v>12321.79</v>
      </c>
      <c r="H806" s="12">
        <f>IFERROR(salesdata[[#This Row],[S-P1]]/salesdata[[#This Row],[Q-P1]],0)</f>
        <v>3.1700000000000004</v>
      </c>
      <c r="I806" s="3">
        <v>3872</v>
      </c>
      <c r="J806" s="10">
        <v>24548.48</v>
      </c>
      <c r="K806" s="12">
        <f>IFERROR(salesdata[[#This Row],[S-P2]]/salesdata[[#This Row],[Q-P2]],0)</f>
        <v>6.34</v>
      </c>
      <c r="L806" s="3">
        <v>1703</v>
      </c>
      <c r="M806" s="10">
        <v>9230.26</v>
      </c>
      <c r="N806" s="12">
        <f>IFERROR(salesdata[[#This Row],[S-P3]]/salesdata[[#This Row],[Q-P3]],0)</f>
        <v>5.42</v>
      </c>
      <c r="O806" s="3">
        <v>1891</v>
      </c>
      <c r="P806" s="10">
        <v>13482.83</v>
      </c>
      <c r="Q806" s="12">
        <f>IFERROR(salesdata[[#This Row],[S-P4]]/salesdata[[#This Row],[Q-P4]],0)</f>
        <v>7.13</v>
      </c>
      <c r="R806" s="3">
        <v>11353</v>
      </c>
      <c r="S806" s="10">
        <v>59583.360000000001</v>
      </c>
      <c r="T806" s="1" t="str">
        <f>"Q"&amp;ROUNDUP(salesdata[[#This Row],[Month No.]]/3,0)</f>
        <v>Q3</v>
      </c>
      <c r="U806" s="1" t="str">
        <f>TEXT(salesdata[[#This Row],[Date]],"dddd")</f>
        <v>Tuesday</v>
      </c>
      <c r="V806" s="12">
        <f>IFERROR(salesdata[[#This Row],[Total Revenue]]/salesdata[[#This Row],[Total Units Sold]],0)</f>
        <v>5.2482480401655947</v>
      </c>
      <c r="W806" s="1" t="str">
        <f>INDEX({"Product1","Product2","Product3","Product4"},MATCH(MAX(salesdata[[#This Row],[S-P1]],salesdata[[#This Row],[S-P2]],salesdata[[#This Row],[S-P3]],salesdata[[#This Row],[S-P4]]),CHOOSE({1,2,3,4},salesdata[[#This Row],[S-P1]],salesdata[[#This Row],[S-P2]],salesdata[[#This Row],[S-P3]],salesdata[[#This Row],[S-P4]]),0))</f>
        <v>Product2</v>
      </c>
      <c r="X806" s="1" t="str">
        <f>IF(salesdata[[#This Row],[Total Revenue]]&gt;=70000,"High",IF(salesdata[[#This Row],[Total Revenue]]&gt;=40000,"Medium","Low"))</f>
        <v>Medium</v>
      </c>
      <c r="Y806" s="1" t="str">
        <f>IFERROR(IF(SUMIF(salesdata[Year],salesdata[[#This Row],[Year]],salesdata[Total Revenue])&gt;SUMIF(salesdata[Year],salesdata[[#This Row],[Year]]-1,salesdata[Total Revenue]),"Growth Year","Decline Year"),"")</f>
        <v>Growth Year</v>
      </c>
    </row>
    <row r="807" spans="1:25" x14ac:dyDescent="0.3">
      <c r="A807" s="1">
        <v>806</v>
      </c>
      <c r="B807" s="2">
        <v>41129</v>
      </c>
      <c r="C807" s="1">
        <v>2012</v>
      </c>
      <c r="D807" s="1" t="s">
        <v>21</v>
      </c>
      <c r="E807" s="1">
        <v>8</v>
      </c>
      <c r="F807" s="3">
        <v>7065</v>
      </c>
      <c r="G807" s="10">
        <v>22396.05</v>
      </c>
      <c r="H807" s="12">
        <f>IFERROR(salesdata[[#This Row],[S-P1]]/salesdata[[#This Row],[Q-P1]],0)</f>
        <v>3.17</v>
      </c>
      <c r="I807" s="3">
        <v>3097</v>
      </c>
      <c r="J807" s="10">
        <v>19634.98</v>
      </c>
      <c r="K807" s="12">
        <f>IFERROR(salesdata[[#This Row],[S-P2]]/salesdata[[#This Row],[Q-P2]],0)</f>
        <v>6.34</v>
      </c>
      <c r="L807" s="3">
        <v>4439</v>
      </c>
      <c r="M807" s="10">
        <v>24059.38</v>
      </c>
      <c r="N807" s="12">
        <f>IFERROR(salesdata[[#This Row],[S-P3]]/salesdata[[#This Row],[Q-P3]],0)</f>
        <v>5.42</v>
      </c>
      <c r="O807" s="3">
        <v>633</v>
      </c>
      <c r="P807" s="10">
        <v>4513.29</v>
      </c>
      <c r="Q807" s="12">
        <f>IFERROR(salesdata[[#This Row],[S-P4]]/salesdata[[#This Row],[Q-P4]],0)</f>
        <v>7.13</v>
      </c>
      <c r="R807" s="3">
        <v>15234</v>
      </c>
      <c r="S807" s="10">
        <v>70603.7</v>
      </c>
      <c r="T807" s="1" t="str">
        <f>"Q"&amp;ROUNDUP(salesdata[[#This Row],[Month No.]]/3,0)</f>
        <v>Q3</v>
      </c>
      <c r="U807" s="1" t="str">
        <f>TEXT(salesdata[[#This Row],[Date]],"dddd")</f>
        <v>Wednesday</v>
      </c>
      <c r="V807" s="12">
        <f>IFERROR(salesdata[[#This Row],[Total Revenue]]/salesdata[[#This Row],[Total Units Sold]],0)</f>
        <v>4.6346133648418011</v>
      </c>
      <c r="W807" s="1" t="str">
        <f>INDEX({"Product1","Product2","Product3","Product4"},MATCH(MAX(salesdata[[#This Row],[S-P1]],salesdata[[#This Row],[S-P2]],salesdata[[#This Row],[S-P3]],salesdata[[#This Row],[S-P4]]),CHOOSE({1,2,3,4},salesdata[[#This Row],[S-P1]],salesdata[[#This Row],[S-P2]],salesdata[[#This Row],[S-P3]],salesdata[[#This Row],[S-P4]]),0))</f>
        <v>Product3</v>
      </c>
      <c r="X807" s="1" t="str">
        <f>IF(salesdata[[#This Row],[Total Revenue]]&gt;=70000,"High",IF(salesdata[[#This Row],[Total Revenue]]&gt;=40000,"Medium","Low"))</f>
        <v>High</v>
      </c>
      <c r="Y807" s="1" t="str">
        <f>IFERROR(IF(SUMIF(salesdata[Year],salesdata[[#This Row],[Year]],salesdata[Total Revenue])&gt;SUMIF(salesdata[Year],salesdata[[#This Row],[Year]]-1,salesdata[Total Revenue]),"Growth Year","Decline Year"),"")</f>
        <v>Growth Year</v>
      </c>
    </row>
    <row r="808" spans="1:25" x14ac:dyDescent="0.3">
      <c r="A808" s="1">
        <v>807</v>
      </c>
      <c r="B808" s="2">
        <v>41130</v>
      </c>
      <c r="C808" s="1">
        <v>2012</v>
      </c>
      <c r="D808" s="1" t="s">
        <v>21</v>
      </c>
      <c r="E808" s="1">
        <v>8</v>
      </c>
      <c r="F808" s="3">
        <v>7095</v>
      </c>
      <c r="G808" s="10">
        <v>22491.15</v>
      </c>
      <c r="H808" s="12">
        <f>IFERROR(salesdata[[#This Row],[S-P1]]/salesdata[[#This Row],[Q-P1]],0)</f>
        <v>3.1700000000000004</v>
      </c>
      <c r="I808" s="3">
        <v>2671</v>
      </c>
      <c r="J808" s="10">
        <v>16934.14</v>
      </c>
      <c r="K808" s="12">
        <f>IFERROR(salesdata[[#This Row],[S-P2]]/salesdata[[#This Row],[Q-P2]],0)</f>
        <v>6.34</v>
      </c>
      <c r="L808" s="3">
        <v>4351</v>
      </c>
      <c r="M808" s="10">
        <v>23582.42</v>
      </c>
      <c r="N808" s="12">
        <f>IFERROR(salesdata[[#This Row],[S-P3]]/salesdata[[#This Row],[Q-P3]],0)</f>
        <v>5.42</v>
      </c>
      <c r="O808" s="3">
        <v>834</v>
      </c>
      <c r="P808" s="10">
        <v>5946.42</v>
      </c>
      <c r="Q808" s="12">
        <f>IFERROR(salesdata[[#This Row],[S-P4]]/salesdata[[#This Row],[Q-P4]],0)</f>
        <v>7.13</v>
      </c>
      <c r="R808" s="3">
        <v>14951</v>
      </c>
      <c r="S808" s="10">
        <v>68954.13</v>
      </c>
      <c r="T808" s="1" t="str">
        <f>"Q"&amp;ROUNDUP(salesdata[[#This Row],[Month No.]]/3,0)</f>
        <v>Q3</v>
      </c>
      <c r="U808" s="1" t="str">
        <f>TEXT(salesdata[[#This Row],[Date]],"dddd")</f>
        <v>Thursday</v>
      </c>
      <c r="V808" s="12">
        <f>IFERROR(salesdata[[#This Row],[Total Revenue]]/salesdata[[#This Row],[Total Units Sold]],0)</f>
        <v>4.6120078924486663</v>
      </c>
      <c r="W808" s="1" t="str">
        <f>INDEX({"Product1","Product2","Product3","Product4"},MATCH(MAX(salesdata[[#This Row],[S-P1]],salesdata[[#This Row],[S-P2]],salesdata[[#This Row],[S-P3]],salesdata[[#This Row],[S-P4]]),CHOOSE({1,2,3,4},salesdata[[#This Row],[S-P1]],salesdata[[#This Row],[S-P2]],salesdata[[#This Row],[S-P3]],salesdata[[#This Row],[S-P4]]),0))</f>
        <v>Product3</v>
      </c>
      <c r="X808" s="1" t="str">
        <f>IF(salesdata[[#This Row],[Total Revenue]]&gt;=70000,"High",IF(salesdata[[#This Row],[Total Revenue]]&gt;=40000,"Medium","Low"))</f>
        <v>Medium</v>
      </c>
      <c r="Y808" s="1" t="str">
        <f>IFERROR(IF(SUMIF(salesdata[Year],salesdata[[#This Row],[Year]],salesdata[Total Revenue])&gt;SUMIF(salesdata[Year],salesdata[[#This Row],[Year]]-1,salesdata[Total Revenue]),"Growth Year","Decline Year"),"")</f>
        <v>Growth Year</v>
      </c>
    </row>
    <row r="809" spans="1:25" x14ac:dyDescent="0.3">
      <c r="A809" s="1">
        <v>808</v>
      </c>
      <c r="B809" s="2">
        <v>41131</v>
      </c>
      <c r="C809" s="1">
        <v>2012</v>
      </c>
      <c r="D809" s="1" t="s">
        <v>21</v>
      </c>
      <c r="E809" s="1">
        <v>8</v>
      </c>
      <c r="F809" s="3">
        <v>4555</v>
      </c>
      <c r="G809" s="10">
        <v>14439.35</v>
      </c>
      <c r="H809" s="12">
        <f>IFERROR(salesdata[[#This Row],[S-P1]]/salesdata[[#This Row],[Q-P1]],0)</f>
        <v>3.17</v>
      </c>
      <c r="I809" s="3">
        <v>3530</v>
      </c>
      <c r="J809" s="10">
        <v>22380.2</v>
      </c>
      <c r="K809" s="12">
        <f>IFERROR(salesdata[[#This Row],[S-P2]]/salesdata[[#This Row],[Q-P2]],0)</f>
        <v>6.34</v>
      </c>
      <c r="L809" s="3">
        <v>1733</v>
      </c>
      <c r="M809" s="10">
        <v>9392.86</v>
      </c>
      <c r="N809" s="12">
        <f>IFERROR(salesdata[[#This Row],[S-P3]]/salesdata[[#This Row],[Q-P3]],0)</f>
        <v>5.42</v>
      </c>
      <c r="O809" s="3">
        <v>1137</v>
      </c>
      <c r="P809" s="10">
        <v>8106.81</v>
      </c>
      <c r="Q809" s="12">
        <f>IFERROR(salesdata[[#This Row],[S-P4]]/salesdata[[#This Row],[Q-P4]],0)</f>
        <v>7.1300000000000008</v>
      </c>
      <c r="R809" s="3">
        <v>10955</v>
      </c>
      <c r="S809" s="10">
        <v>54319.22</v>
      </c>
      <c r="T809" s="1" t="str">
        <f>"Q"&amp;ROUNDUP(salesdata[[#This Row],[Month No.]]/3,0)</f>
        <v>Q3</v>
      </c>
      <c r="U809" s="1" t="str">
        <f>TEXT(salesdata[[#This Row],[Date]],"dddd")</f>
        <v>Friday</v>
      </c>
      <c r="V809" s="12">
        <f>IFERROR(salesdata[[#This Row],[Total Revenue]]/salesdata[[#This Row],[Total Units Sold]],0)</f>
        <v>4.958395253308991</v>
      </c>
      <c r="W809" s="1" t="str">
        <f>INDEX({"Product1","Product2","Product3","Product4"},MATCH(MAX(salesdata[[#This Row],[S-P1]],salesdata[[#This Row],[S-P2]],salesdata[[#This Row],[S-P3]],salesdata[[#This Row],[S-P4]]),CHOOSE({1,2,3,4},salesdata[[#This Row],[S-P1]],salesdata[[#This Row],[S-P2]],salesdata[[#This Row],[S-P3]],salesdata[[#This Row],[S-P4]]),0))</f>
        <v>Product2</v>
      </c>
      <c r="X809" s="1" t="str">
        <f>IF(salesdata[[#This Row],[Total Revenue]]&gt;=70000,"High",IF(salesdata[[#This Row],[Total Revenue]]&gt;=40000,"Medium","Low"))</f>
        <v>Medium</v>
      </c>
      <c r="Y809" s="1" t="str">
        <f>IFERROR(IF(SUMIF(salesdata[Year],salesdata[[#This Row],[Year]],salesdata[Total Revenue])&gt;SUMIF(salesdata[Year],salesdata[[#This Row],[Year]]-1,salesdata[Total Revenue]),"Growth Year","Decline Year"),"")</f>
        <v>Growth Year</v>
      </c>
    </row>
    <row r="810" spans="1:25" x14ac:dyDescent="0.3">
      <c r="A810" s="1">
        <v>809</v>
      </c>
      <c r="B810" s="2">
        <v>41132</v>
      </c>
      <c r="C810" s="1">
        <v>2012</v>
      </c>
      <c r="D810" s="1" t="s">
        <v>21</v>
      </c>
      <c r="E810" s="1">
        <v>8</v>
      </c>
      <c r="F810" s="3">
        <v>7719</v>
      </c>
      <c r="G810" s="10">
        <v>24469.23</v>
      </c>
      <c r="H810" s="12">
        <f>IFERROR(salesdata[[#This Row],[S-P1]]/salesdata[[#This Row],[Q-P1]],0)</f>
        <v>3.17</v>
      </c>
      <c r="I810" s="3">
        <v>1551</v>
      </c>
      <c r="J810" s="10">
        <v>9833.34</v>
      </c>
      <c r="K810" s="12">
        <f>IFERROR(salesdata[[#This Row],[S-P2]]/salesdata[[#This Row],[Q-P2]],0)</f>
        <v>6.34</v>
      </c>
      <c r="L810" s="3">
        <v>917</v>
      </c>
      <c r="M810" s="10">
        <v>4970.1400000000003</v>
      </c>
      <c r="N810" s="12">
        <f>IFERROR(salesdata[[#This Row],[S-P3]]/salesdata[[#This Row],[Q-P3]],0)</f>
        <v>5.42</v>
      </c>
      <c r="O810" s="3">
        <v>1870</v>
      </c>
      <c r="P810" s="10">
        <v>13333.1</v>
      </c>
      <c r="Q810" s="12">
        <f>IFERROR(salesdata[[#This Row],[S-P4]]/salesdata[[#This Row],[Q-P4]],0)</f>
        <v>7.13</v>
      </c>
      <c r="R810" s="3">
        <v>12057</v>
      </c>
      <c r="S810" s="10">
        <v>52605.81</v>
      </c>
      <c r="T810" s="1" t="str">
        <f>"Q"&amp;ROUNDUP(salesdata[[#This Row],[Month No.]]/3,0)</f>
        <v>Q3</v>
      </c>
      <c r="U810" s="1" t="str">
        <f>TEXT(salesdata[[#This Row],[Date]],"dddd")</f>
        <v>Saturday</v>
      </c>
      <c r="V810" s="12">
        <f>IFERROR(salesdata[[#This Row],[Total Revenue]]/salesdata[[#This Row],[Total Units Sold]],0)</f>
        <v>4.3630928091565062</v>
      </c>
      <c r="W810" s="1" t="str">
        <f>INDEX({"Product1","Product2","Product3","Product4"},MATCH(MAX(salesdata[[#This Row],[S-P1]],salesdata[[#This Row],[S-P2]],salesdata[[#This Row],[S-P3]],salesdata[[#This Row],[S-P4]]),CHOOSE({1,2,3,4},salesdata[[#This Row],[S-P1]],salesdata[[#This Row],[S-P2]],salesdata[[#This Row],[S-P3]],salesdata[[#This Row],[S-P4]]),0))</f>
        <v>Product1</v>
      </c>
      <c r="X810" s="1" t="str">
        <f>IF(salesdata[[#This Row],[Total Revenue]]&gt;=70000,"High",IF(salesdata[[#This Row],[Total Revenue]]&gt;=40000,"Medium","Low"))</f>
        <v>Medium</v>
      </c>
      <c r="Y810" s="1" t="str">
        <f>IFERROR(IF(SUMIF(salesdata[Year],salesdata[[#This Row],[Year]],salesdata[Total Revenue])&gt;SUMIF(salesdata[Year],salesdata[[#This Row],[Year]]-1,salesdata[Total Revenue]),"Growth Year","Decline Year"),"")</f>
        <v>Growth Year</v>
      </c>
    </row>
    <row r="811" spans="1:25" x14ac:dyDescent="0.3">
      <c r="A811" s="1">
        <v>810</v>
      </c>
      <c r="B811" s="2">
        <v>41133</v>
      </c>
      <c r="C811" s="1">
        <v>2012</v>
      </c>
      <c r="D811" s="1" t="s">
        <v>21</v>
      </c>
      <c r="E811" s="1">
        <v>8</v>
      </c>
      <c r="F811" s="3">
        <v>2609</v>
      </c>
      <c r="G811" s="10">
        <v>8270.5300000000007</v>
      </c>
      <c r="H811" s="12">
        <f>IFERROR(salesdata[[#This Row],[S-P1]]/salesdata[[#This Row],[Q-P1]],0)</f>
        <v>3.1700000000000004</v>
      </c>
      <c r="I811" s="3">
        <v>2406</v>
      </c>
      <c r="J811" s="10">
        <v>15254.04</v>
      </c>
      <c r="K811" s="12">
        <f>IFERROR(salesdata[[#This Row],[S-P2]]/salesdata[[#This Row],[Q-P2]],0)</f>
        <v>6.3400000000000007</v>
      </c>
      <c r="L811" s="3">
        <v>402</v>
      </c>
      <c r="M811" s="10">
        <v>2178.84</v>
      </c>
      <c r="N811" s="12">
        <f>IFERROR(salesdata[[#This Row],[S-P3]]/salesdata[[#This Row],[Q-P3]],0)</f>
        <v>5.42</v>
      </c>
      <c r="O811" s="3">
        <v>1597</v>
      </c>
      <c r="P811" s="10">
        <v>11386.61</v>
      </c>
      <c r="Q811" s="12">
        <f>IFERROR(salesdata[[#This Row],[S-P4]]/salesdata[[#This Row],[Q-P4]],0)</f>
        <v>7.1300000000000008</v>
      </c>
      <c r="R811" s="3">
        <v>7014</v>
      </c>
      <c r="S811" s="10">
        <v>37090.019999999997</v>
      </c>
      <c r="T811" s="1" t="str">
        <f>"Q"&amp;ROUNDUP(salesdata[[#This Row],[Month No.]]/3,0)</f>
        <v>Q3</v>
      </c>
      <c r="U811" s="1" t="str">
        <f>TEXT(salesdata[[#This Row],[Date]],"dddd")</f>
        <v>Sunday</v>
      </c>
      <c r="V811" s="12">
        <f>IFERROR(salesdata[[#This Row],[Total Revenue]]/salesdata[[#This Row],[Total Units Sold]],0)</f>
        <v>5.2879982891360129</v>
      </c>
      <c r="W811" s="1" t="str">
        <f>INDEX({"Product1","Product2","Product3","Product4"},MATCH(MAX(salesdata[[#This Row],[S-P1]],salesdata[[#This Row],[S-P2]],salesdata[[#This Row],[S-P3]],salesdata[[#This Row],[S-P4]]),CHOOSE({1,2,3,4},salesdata[[#This Row],[S-P1]],salesdata[[#This Row],[S-P2]],salesdata[[#This Row],[S-P3]],salesdata[[#This Row],[S-P4]]),0))</f>
        <v>Product2</v>
      </c>
      <c r="X811" s="1" t="str">
        <f>IF(salesdata[[#This Row],[Total Revenue]]&gt;=70000,"High",IF(salesdata[[#This Row],[Total Revenue]]&gt;=40000,"Medium","Low"))</f>
        <v>Low</v>
      </c>
      <c r="Y811" s="1" t="str">
        <f>IFERROR(IF(SUMIF(salesdata[Year],salesdata[[#This Row],[Year]],salesdata[Total Revenue])&gt;SUMIF(salesdata[Year],salesdata[[#This Row],[Year]]-1,salesdata[Total Revenue]),"Growth Year","Decline Year"),"")</f>
        <v>Growth Year</v>
      </c>
    </row>
    <row r="812" spans="1:25" x14ac:dyDescent="0.3">
      <c r="A812" s="1">
        <v>811</v>
      </c>
      <c r="B812" s="2">
        <v>41134</v>
      </c>
      <c r="C812" s="1">
        <v>2012</v>
      </c>
      <c r="D812" s="1" t="s">
        <v>21</v>
      </c>
      <c r="E812" s="1">
        <v>8</v>
      </c>
      <c r="F812" s="3">
        <v>669</v>
      </c>
      <c r="G812" s="10">
        <v>2120.73</v>
      </c>
      <c r="H812" s="12">
        <f>IFERROR(salesdata[[#This Row],[S-P1]]/salesdata[[#This Row],[Q-P1]],0)</f>
        <v>3.17</v>
      </c>
      <c r="I812" s="3">
        <v>1817</v>
      </c>
      <c r="J812" s="10">
        <v>11519.78</v>
      </c>
      <c r="K812" s="12">
        <f>IFERROR(salesdata[[#This Row],[S-P2]]/salesdata[[#This Row],[Q-P2]],0)</f>
        <v>6.3400000000000007</v>
      </c>
      <c r="L812" s="3">
        <v>2541</v>
      </c>
      <c r="M812" s="10">
        <v>13772.22</v>
      </c>
      <c r="N812" s="12">
        <f>IFERROR(salesdata[[#This Row],[S-P3]]/salesdata[[#This Row],[Q-P3]],0)</f>
        <v>5.42</v>
      </c>
      <c r="O812" s="3">
        <v>554</v>
      </c>
      <c r="P812" s="10">
        <v>3950.02</v>
      </c>
      <c r="Q812" s="12">
        <f>IFERROR(salesdata[[#This Row],[S-P4]]/salesdata[[#This Row],[Q-P4]],0)</f>
        <v>7.13</v>
      </c>
      <c r="R812" s="3">
        <v>5581</v>
      </c>
      <c r="S812" s="10">
        <v>31362.75</v>
      </c>
      <c r="T812" s="1" t="str">
        <f>"Q"&amp;ROUNDUP(salesdata[[#This Row],[Month No.]]/3,0)</f>
        <v>Q3</v>
      </c>
      <c r="U812" s="1" t="str">
        <f>TEXT(salesdata[[#This Row],[Date]],"dddd")</f>
        <v>Monday</v>
      </c>
      <c r="V812" s="12">
        <f>IFERROR(salesdata[[#This Row],[Total Revenue]]/salesdata[[#This Row],[Total Units Sold]],0)</f>
        <v>5.6195574269844117</v>
      </c>
      <c r="W812" s="1" t="str">
        <f>INDEX({"Product1","Product2","Product3","Product4"},MATCH(MAX(salesdata[[#This Row],[S-P1]],salesdata[[#This Row],[S-P2]],salesdata[[#This Row],[S-P3]],salesdata[[#This Row],[S-P4]]),CHOOSE({1,2,3,4},salesdata[[#This Row],[S-P1]],salesdata[[#This Row],[S-P2]],salesdata[[#This Row],[S-P3]],salesdata[[#This Row],[S-P4]]),0))</f>
        <v>Product3</v>
      </c>
      <c r="X812" s="1" t="str">
        <f>IF(salesdata[[#This Row],[Total Revenue]]&gt;=70000,"High",IF(salesdata[[#This Row],[Total Revenue]]&gt;=40000,"Medium","Low"))</f>
        <v>Low</v>
      </c>
      <c r="Y812" s="1" t="str">
        <f>IFERROR(IF(SUMIF(salesdata[Year],salesdata[[#This Row],[Year]],salesdata[Total Revenue])&gt;SUMIF(salesdata[Year],salesdata[[#This Row],[Year]]-1,salesdata[Total Revenue]),"Growth Year","Decline Year"),"")</f>
        <v>Growth Year</v>
      </c>
    </row>
    <row r="813" spans="1:25" x14ac:dyDescent="0.3">
      <c r="A813" s="1">
        <v>812</v>
      </c>
      <c r="B813" s="2">
        <v>41135</v>
      </c>
      <c r="C813" s="1">
        <v>2012</v>
      </c>
      <c r="D813" s="1" t="s">
        <v>21</v>
      </c>
      <c r="E813" s="1">
        <v>8</v>
      </c>
      <c r="F813" s="3">
        <v>5005</v>
      </c>
      <c r="G813" s="10">
        <v>15865.85</v>
      </c>
      <c r="H813" s="12">
        <f>IFERROR(salesdata[[#This Row],[S-P1]]/salesdata[[#This Row],[Q-P1]],0)</f>
        <v>3.17</v>
      </c>
      <c r="I813" s="3">
        <v>672</v>
      </c>
      <c r="J813" s="10">
        <v>4260.4799999999996</v>
      </c>
      <c r="K813" s="12">
        <f>IFERROR(salesdata[[#This Row],[S-P2]]/salesdata[[#This Row],[Q-P2]],0)</f>
        <v>6.339999999999999</v>
      </c>
      <c r="L813" s="3">
        <v>3778</v>
      </c>
      <c r="M813" s="10">
        <v>20476.759999999998</v>
      </c>
      <c r="N813" s="12">
        <f>IFERROR(salesdata[[#This Row],[S-P3]]/salesdata[[#This Row],[Q-P3]],0)</f>
        <v>5.42</v>
      </c>
      <c r="O813" s="3">
        <v>1077</v>
      </c>
      <c r="P813" s="10">
        <v>7679.01</v>
      </c>
      <c r="Q813" s="12">
        <f>IFERROR(salesdata[[#This Row],[S-P4]]/salesdata[[#This Row],[Q-P4]],0)</f>
        <v>7.13</v>
      </c>
      <c r="R813" s="3">
        <v>10532</v>
      </c>
      <c r="S813" s="10">
        <v>48282.1</v>
      </c>
      <c r="T813" s="1" t="str">
        <f>"Q"&amp;ROUNDUP(salesdata[[#This Row],[Month No.]]/3,0)</f>
        <v>Q3</v>
      </c>
      <c r="U813" s="1" t="str">
        <f>TEXT(salesdata[[#This Row],[Date]],"dddd")</f>
        <v>Tuesday</v>
      </c>
      <c r="V813" s="12">
        <f>IFERROR(salesdata[[#This Row],[Total Revenue]]/salesdata[[#This Row],[Total Units Sold]],0)</f>
        <v>4.5843239650588679</v>
      </c>
      <c r="W813" s="1" t="str">
        <f>INDEX({"Product1","Product2","Product3","Product4"},MATCH(MAX(salesdata[[#This Row],[S-P1]],salesdata[[#This Row],[S-P2]],salesdata[[#This Row],[S-P3]],salesdata[[#This Row],[S-P4]]),CHOOSE({1,2,3,4},salesdata[[#This Row],[S-P1]],salesdata[[#This Row],[S-P2]],salesdata[[#This Row],[S-P3]],salesdata[[#This Row],[S-P4]]),0))</f>
        <v>Product3</v>
      </c>
      <c r="X813" s="1" t="str">
        <f>IF(salesdata[[#This Row],[Total Revenue]]&gt;=70000,"High",IF(salesdata[[#This Row],[Total Revenue]]&gt;=40000,"Medium","Low"))</f>
        <v>Medium</v>
      </c>
      <c r="Y813" s="1" t="str">
        <f>IFERROR(IF(SUMIF(salesdata[Year],salesdata[[#This Row],[Year]],salesdata[Total Revenue])&gt;SUMIF(salesdata[Year],salesdata[[#This Row],[Year]]-1,salesdata[Total Revenue]),"Growth Year","Decline Year"),"")</f>
        <v>Growth Year</v>
      </c>
    </row>
    <row r="814" spans="1:25" x14ac:dyDescent="0.3">
      <c r="A814" s="1">
        <v>813</v>
      </c>
      <c r="B814" s="2">
        <v>41136</v>
      </c>
      <c r="C814" s="1">
        <v>2012</v>
      </c>
      <c r="D814" s="1" t="s">
        <v>21</v>
      </c>
      <c r="E814" s="1">
        <v>8</v>
      </c>
      <c r="F814" s="3">
        <v>6447</v>
      </c>
      <c r="G814" s="10">
        <v>20436.990000000002</v>
      </c>
      <c r="H814" s="12">
        <f>IFERROR(salesdata[[#This Row],[S-P1]]/salesdata[[#This Row],[Q-P1]],0)</f>
        <v>3.1700000000000004</v>
      </c>
      <c r="I814" s="3">
        <v>3646</v>
      </c>
      <c r="J814" s="10">
        <v>23115.64</v>
      </c>
      <c r="K814" s="12">
        <f>IFERROR(salesdata[[#This Row],[S-P2]]/salesdata[[#This Row],[Q-P2]],0)</f>
        <v>6.34</v>
      </c>
      <c r="L814" s="3">
        <v>630</v>
      </c>
      <c r="M814" s="10">
        <v>3414.6</v>
      </c>
      <c r="N814" s="12">
        <f>IFERROR(salesdata[[#This Row],[S-P3]]/salesdata[[#This Row],[Q-P3]],0)</f>
        <v>5.42</v>
      </c>
      <c r="O814" s="3">
        <v>426</v>
      </c>
      <c r="P814" s="10">
        <v>3037.38</v>
      </c>
      <c r="Q814" s="12">
        <f>IFERROR(salesdata[[#This Row],[S-P4]]/salesdata[[#This Row],[Q-P4]],0)</f>
        <v>7.13</v>
      </c>
      <c r="R814" s="3">
        <v>11149</v>
      </c>
      <c r="S814" s="10">
        <v>50004.61</v>
      </c>
      <c r="T814" s="1" t="str">
        <f>"Q"&amp;ROUNDUP(salesdata[[#This Row],[Month No.]]/3,0)</f>
        <v>Q3</v>
      </c>
      <c r="U814" s="1" t="str">
        <f>TEXT(salesdata[[#This Row],[Date]],"dddd")</f>
        <v>Wednesday</v>
      </c>
      <c r="V814" s="12">
        <f>IFERROR(salesdata[[#This Row],[Total Revenue]]/salesdata[[#This Row],[Total Units Sold]],0)</f>
        <v>4.4851206386222984</v>
      </c>
      <c r="W814" s="1" t="str">
        <f>INDEX({"Product1","Product2","Product3","Product4"},MATCH(MAX(salesdata[[#This Row],[S-P1]],salesdata[[#This Row],[S-P2]],salesdata[[#This Row],[S-P3]],salesdata[[#This Row],[S-P4]]),CHOOSE({1,2,3,4},salesdata[[#This Row],[S-P1]],salesdata[[#This Row],[S-P2]],salesdata[[#This Row],[S-P3]],salesdata[[#This Row],[S-P4]]),0))</f>
        <v>Product2</v>
      </c>
      <c r="X814" s="1" t="str">
        <f>IF(salesdata[[#This Row],[Total Revenue]]&gt;=70000,"High",IF(salesdata[[#This Row],[Total Revenue]]&gt;=40000,"Medium","Low"))</f>
        <v>Medium</v>
      </c>
      <c r="Y814" s="1" t="str">
        <f>IFERROR(IF(SUMIF(salesdata[Year],salesdata[[#This Row],[Year]],salesdata[Total Revenue])&gt;SUMIF(salesdata[Year],salesdata[[#This Row],[Year]]-1,salesdata[Total Revenue]),"Growth Year","Decline Year"),"")</f>
        <v>Growth Year</v>
      </c>
    </row>
    <row r="815" spans="1:25" x14ac:dyDescent="0.3">
      <c r="A815" s="1">
        <v>814</v>
      </c>
      <c r="B815" s="2">
        <v>41137</v>
      </c>
      <c r="C815" s="1">
        <v>2012</v>
      </c>
      <c r="D815" s="1" t="s">
        <v>21</v>
      </c>
      <c r="E815" s="1">
        <v>8</v>
      </c>
      <c r="F815" s="3">
        <v>5525</v>
      </c>
      <c r="G815" s="10">
        <v>17514.25</v>
      </c>
      <c r="H815" s="12">
        <f>IFERROR(salesdata[[#This Row],[S-P1]]/salesdata[[#This Row],[Q-P1]],0)</f>
        <v>3.17</v>
      </c>
      <c r="I815" s="3">
        <v>3238</v>
      </c>
      <c r="J815" s="10">
        <v>20528.919999999998</v>
      </c>
      <c r="K815" s="12">
        <f>IFERROR(salesdata[[#This Row],[S-P2]]/salesdata[[#This Row],[Q-P2]],0)</f>
        <v>6.34</v>
      </c>
      <c r="L815" s="3">
        <v>3436</v>
      </c>
      <c r="M815" s="10">
        <v>18623.12</v>
      </c>
      <c r="N815" s="12">
        <f>IFERROR(salesdata[[#This Row],[S-P3]]/salesdata[[#This Row],[Q-P3]],0)</f>
        <v>5.42</v>
      </c>
      <c r="O815" s="3">
        <v>1389</v>
      </c>
      <c r="P815" s="10">
        <v>9903.57</v>
      </c>
      <c r="Q815" s="12">
        <f>IFERROR(salesdata[[#This Row],[S-P4]]/salesdata[[#This Row],[Q-P4]],0)</f>
        <v>7.13</v>
      </c>
      <c r="R815" s="3">
        <v>13588</v>
      </c>
      <c r="S815" s="10">
        <v>66569.86</v>
      </c>
      <c r="T815" s="1" t="str">
        <f>"Q"&amp;ROUNDUP(salesdata[[#This Row],[Month No.]]/3,0)</f>
        <v>Q3</v>
      </c>
      <c r="U815" s="1" t="str">
        <f>TEXT(salesdata[[#This Row],[Date]],"dddd")</f>
        <v>Thursday</v>
      </c>
      <c r="V815" s="12">
        <f>IFERROR(salesdata[[#This Row],[Total Revenue]]/salesdata[[#This Row],[Total Units Sold]],0)</f>
        <v>4.8991654400942011</v>
      </c>
      <c r="W815" s="1" t="str">
        <f>INDEX({"Product1","Product2","Product3","Product4"},MATCH(MAX(salesdata[[#This Row],[S-P1]],salesdata[[#This Row],[S-P2]],salesdata[[#This Row],[S-P3]],salesdata[[#This Row],[S-P4]]),CHOOSE({1,2,3,4},salesdata[[#This Row],[S-P1]],salesdata[[#This Row],[S-P2]],salesdata[[#This Row],[S-P3]],salesdata[[#This Row],[S-P4]]),0))</f>
        <v>Product2</v>
      </c>
      <c r="X815" s="1" t="str">
        <f>IF(salesdata[[#This Row],[Total Revenue]]&gt;=70000,"High",IF(salesdata[[#This Row],[Total Revenue]]&gt;=40000,"Medium","Low"))</f>
        <v>Medium</v>
      </c>
      <c r="Y815" s="1" t="str">
        <f>IFERROR(IF(SUMIF(salesdata[Year],salesdata[[#This Row],[Year]],salesdata[Total Revenue])&gt;SUMIF(salesdata[Year],salesdata[[#This Row],[Year]]-1,salesdata[Total Revenue]),"Growth Year","Decline Year"),"")</f>
        <v>Growth Year</v>
      </c>
    </row>
    <row r="816" spans="1:25" x14ac:dyDescent="0.3">
      <c r="A816" s="1">
        <v>815</v>
      </c>
      <c r="B816" s="2">
        <v>41138</v>
      </c>
      <c r="C816" s="1">
        <v>2012</v>
      </c>
      <c r="D816" s="1" t="s">
        <v>21</v>
      </c>
      <c r="E816" s="1">
        <v>8</v>
      </c>
      <c r="F816" s="3">
        <v>1761</v>
      </c>
      <c r="G816" s="10">
        <v>5582.37</v>
      </c>
      <c r="H816" s="12">
        <f>IFERROR(salesdata[[#This Row],[S-P1]]/salesdata[[#This Row],[Q-P1]],0)</f>
        <v>3.17</v>
      </c>
      <c r="I816" s="3">
        <v>2814</v>
      </c>
      <c r="J816" s="10">
        <v>17840.759999999998</v>
      </c>
      <c r="K816" s="12">
        <f>IFERROR(salesdata[[#This Row],[S-P2]]/salesdata[[#This Row],[Q-P2]],0)</f>
        <v>6.34</v>
      </c>
      <c r="L816" s="3">
        <v>4988</v>
      </c>
      <c r="M816" s="10">
        <v>27034.959999999999</v>
      </c>
      <c r="N816" s="12">
        <f>IFERROR(salesdata[[#This Row],[S-P3]]/salesdata[[#This Row],[Q-P3]],0)</f>
        <v>5.42</v>
      </c>
      <c r="O816" s="3">
        <v>1348</v>
      </c>
      <c r="P816" s="10">
        <v>9611.24</v>
      </c>
      <c r="Q816" s="12">
        <f>IFERROR(salesdata[[#This Row],[S-P4]]/salesdata[[#This Row],[Q-P4]],0)</f>
        <v>7.13</v>
      </c>
      <c r="R816" s="3">
        <v>10911</v>
      </c>
      <c r="S816" s="10">
        <v>60069.33</v>
      </c>
      <c r="T816" s="1" t="str">
        <f>"Q"&amp;ROUNDUP(salesdata[[#This Row],[Month No.]]/3,0)</f>
        <v>Q3</v>
      </c>
      <c r="U816" s="1" t="str">
        <f>TEXT(salesdata[[#This Row],[Date]],"dddd")</f>
        <v>Friday</v>
      </c>
      <c r="V816" s="12">
        <f>IFERROR(salesdata[[#This Row],[Total Revenue]]/salesdata[[#This Row],[Total Units Sold]],0)</f>
        <v>5.5053918064338738</v>
      </c>
      <c r="W816" s="1" t="str">
        <f>INDEX({"Product1","Product2","Product3","Product4"},MATCH(MAX(salesdata[[#This Row],[S-P1]],salesdata[[#This Row],[S-P2]],salesdata[[#This Row],[S-P3]],salesdata[[#This Row],[S-P4]]),CHOOSE({1,2,3,4},salesdata[[#This Row],[S-P1]],salesdata[[#This Row],[S-P2]],salesdata[[#This Row],[S-P3]],salesdata[[#This Row],[S-P4]]),0))</f>
        <v>Product3</v>
      </c>
      <c r="X816" s="1" t="str">
        <f>IF(salesdata[[#This Row],[Total Revenue]]&gt;=70000,"High",IF(salesdata[[#This Row],[Total Revenue]]&gt;=40000,"Medium","Low"))</f>
        <v>Medium</v>
      </c>
      <c r="Y816" s="1" t="str">
        <f>IFERROR(IF(SUMIF(salesdata[Year],salesdata[[#This Row],[Year]],salesdata[Total Revenue])&gt;SUMIF(salesdata[Year],salesdata[[#This Row],[Year]]-1,salesdata[Total Revenue]),"Growth Year","Decline Year"),"")</f>
        <v>Growth Year</v>
      </c>
    </row>
    <row r="817" spans="1:25" x14ac:dyDescent="0.3">
      <c r="A817" s="1">
        <v>816</v>
      </c>
      <c r="B817" s="2">
        <v>41139</v>
      </c>
      <c r="C817" s="1">
        <v>2012</v>
      </c>
      <c r="D817" s="1" t="s">
        <v>21</v>
      </c>
      <c r="E817" s="1">
        <v>8</v>
      </c>
      <c r="F817" s="3">
        <v>4527</v>
      </c>
      <c r="G817" s="10">
        <v>14350.59</v>
      </c>
      <c r="H817" s="12">
        <f>IFERROR(salesdata[[#This Row],[S-P1]]/salesdata[[#This Row],[Q-P1]],0)</f>
        <v>3.17</v>
      </c>
      <c r="I817" s="3">
        <v>2472</v>
      </c>
      <c r="J817" s="10">
        <v>15672.48</v>
      </c>
      <c r="K817" s="12">
        <f>IFERROR(salesdata[[#This Row],[S-P2]]/salesdata[[#This Row],[Q-P2]],0)</f>
        <v>6.34</v>
      </c>
      <c r="L817" s="3">
        <v>4554</v>
      </c>
      <c r="M817" s="10">
        <v>24682.68</v>
      </c>
      <c r="N817" s="12">
        <f>IFERROR(salesdata[[#This Row],[S-P3]]/salesdata[[#This Row],[Q-P3]],0)</f>
        <v>5.42</v>
      </c>
      <c r="O817" s="3">
        <v>1089</v>
      </c>
      <c r="P817" s="10">
        <v>7764.57</v>
      </c>
      <c r="Q817" s="12">
        <f>IFERROR(salesdata[[#This Row],[S-P4]]/salesdata[[#This Row],[Q-P4]],0)</f>
        <v>7.13</v>
      </c>
      <c r="R817" s="3">
        <v>12642</v>
      </c>
      <c r="S817" s="10">
        <v>62470.32</v>
      </c>
      <c r="T817" s="1" t="str">
        <f>"Q"&amp;ROUNDUP(salesdata[[#This Row],[Month No.]]/3,0)</f>
        <v>Q3</v>
      </c>
      <c r="U817" s="1" t="str">
        <f>TEXT(salesdata[[#This Row],[Date]],"dddd")</f>
        <v>Saturday</v>
      </c>
      <c r="V817" s="12">
        <f>IFERROR(salesdata[[#This Row],[Total Revenue]]/salesdata[[#This Row],[Total Units Sold]],0)</f>
        <v>4.9414902705268151</v>
      </c>
      <c r="W817" s="1" t="str">
        <f>INDEX({"Product1","Product2","Product3","Product4"},MATCH(MAX(salesdata[[#This Row],[S-P1]],salesdata[[#This Row],[S-P2]],salesdata[[#This Row],[S-P3]],salesdata[[#This Row],[S-P4]]),CHOOSE({1,2,3,4},salesdata[[#This Row],[S-P1]],salesdata[[#This Row],[S-P2]],salesdata[[#This Row],[S-P3]],salesdata[[#This Row],[S-P4]]),0))</f>
        <v>Product3</v>
      </c>
      <c r="X817" s="1" t="str">
        <f>IF(salesdata[[#This Row],[Total Revenue]]&gt;=70000,"High",IF(salesdata[[#This Row],[Total Revenue]]&gt;=40000,"Medium","Low"))</f>
        <v>Medium</v>
      </c>
      <c r="Y817" s="1" t="str">
        <f>IFERROR(IF(SUMIF(salesdata[Year],salesdata[[#This Row],[Year]],salesdata[Total Revenue])&gt;SUMIF(salesdata[Year],salesdata[[#This Row],[Year]]-1,salesdata[Total Revenue]),"Growth Year","Decline Year"),"")</f>
        <v>Growth Year</v>
      </c>
    </row>
    <row r="818" spans="1:25" x14ac:dyDescent="0.3">
      <c r="A818" s="1">
        <v>817</v>
      </c>
      <c r="B818" s="2">
        <v>41140</v>
      </c>
      <c r="C818" s="1">
        <v>2012</v>
      </c>
      <c r="D818" s="1" t="s">
        <v>21</v>
      </c>
      <c r="E818" s="1">
        <v>8</v>
      </c>
      <c r="F818" s="3">
        <v>2735</v>
      </c>
      <c r="G818" s="10">
        <v>8669.9500000000007</v>
      </c>
      <c r="H818" s="12">
        <f>IFERROR(salesdata[[#This Row],[S-P1]]/salesdata[[#This Row],[Q-P1]],0)</f>
        <v>3.1700000000000004</v>
      </c>
      <c r="I818" s="3">
        <v>2042</v>
      </c>
      <c r="J818" s="10">
        <v>12946.28</v>
      </c>
      <c r="K818" s="12">
        <f>IFERROR(salesdata[[#This Row],[S-P2]]/salesdata[[#This Row],[Q-P2]],0)</f>
        <v>6.3400000000000007</v>
      </c>
      <c r="L818" s="3">
        <v>2053</v>
      </c>
      <c r="M818" s="10">
        <v>11127.26</v>
      </c>
      <c r="N818" s="12">
        <f>IFERROR(salesdata[[#This Row],[S-P3]]/salesdata[[#This Row],[Q-P3]],0)</f>
        <v>5.42</v>
      </c>
      <c r="O818" s="3">
        <v>569</v>
      </c>
      <c r="P818" s="10">
        <v>4056.97</v>
      </c>
      <c r="Q818" s="12">
        <f>IFERROR(salesdata[[#This Row],[S-P4]]/salesdata[[#This Row],[Q-P4]],0)</f>
        <v>7.13</v>
      </c>
      <c r="R818" s="3">
        <v>7399</v>
      </c>
      <c r="S818" s="10">
        <v>36800.46</v>
      </c>
      <c r="T818" s="1" t="str">
        <f>"Q"&amp;ROUNDUP(salesdata[[#This Row],[Month No.]]/3,0)</f>
        <v>Q3</v>
      </c>
      <c r="U818" s="1" t="str">
        <f>TEXT(salesdata[[#This Row],[Date]],"dddd")</f>
        <v>Sunday</v>
      </c>
      <c r="V818" s="12">
        <f>IFERROR(salesdata[[#This Row],[Total Revenue]]/salesdata[[#This Row],[Total Units Sold]],0)</f>
        <v>4.9737072577375319</v>
      </c>
      <c r="W818" s="1" t="str">
        <f>INDEX({"Product1","Product2","Product3","Product4"},MATCH(MAX(salesdata[[#This Row],[S-P1]],salesdata[[#This Row],[S-P2]],salesdata[[#This Row],[S-P3]],salesdata[[#This Row],[S-P4]]),CHOOSE({1,2,3,4},salesdata[[#This Row],[S-P1]],salesdata[[#This Row],[S-P2]],salesdata[[#This Row],[S-P3]],salesdata[[#This Row],[S-P4]]),0))</f>
        <v>Product2</v>
      </c>
      <c r="X818" s="1" t="str">
        <f>IF(salesdata[[#This Row],[Total Revenue]]&gt;=70000,"High",IF(salesdata[[#This Row],[Total Revenue]]&gt;=40000,"Medium","Low"))</f>
        <v>Low</v>
      </c>
      <c r="Y818" s="1" t="str">
        <f>IFERROR(IF(SUMIF(salesdata[Year],salesdata[[#This Row],[Year]],salesdata[Total Revenue])&gt;SUMIF(salesdata[Year],salesdata[[#This Row],[Year]]-1,salesdata[Total Revenue]),"Growth Year","Decline Year"),"")</f>
        <v>Growth Year</v>
      </c>
    </row>
    <row r="819" spans="1:25" x14ac:dyDescent="0.3">
      <c r="A819" s="1">
        <v>818</v>
      </c>
      <c r="B819" s="2">
        <v>41141</v>
      </c>
      <c r="C819" s="1">
        <v>2012</v>
      </c>
      <c r="D819" s="1" t="s">
        <v>21</v>
      </c>
      <c r="E819" s="1">
        <v>8</v>
      </c>
      <c r="F819" s="3">
        <v>632</v>
      </c>
      <c r="G819" s="10">
        <v>2003.44</v>
      </c>
      <c r="H819" s="12">
        <f>IFERROR(salesdata[[#This Row],[S-P1]]/salesdata[[#This Row],[Q-P1]],0)</f>
        <v>3.17</v>
      </c>
      <c r="I819" s="3">
        <v>2576</v>
      </c>
      <c r="J819" s="10">
        <v>16331.84</v>
      </c>
      <c r="K819" s="12">
        <f>IFERROR(salesdata[[#This Row],[S-P2]]/salesdata[[#This Row],[Q-P2]],0)</f>
        <v>6.34</v>
      </c>
      <c r="L819" s="3">
        <v>5438</v>
      </c>
      <c r="M819" s="10">
        <v>29473.96</v>
      </c>
      <c r="N819" s="12">
        <f>IFERROR(salesdata[[#This Row],[S-P3]]/salesdata[[#This Row],[Q-P3]],0)</f>
        <v>5.42</v>
      </c>
      <c r="O819" s="3">
        <v>1360</v>
      </c>
      <c r="P819" s="10">
        <v>9696.7999999999993</v>
      </c>
      <c r="Q819" s="12">
        <f>IFERROR(salesdata[[#This Row],[S-P4]]/salesdata[[#This Row],[Q-P4]],0)</f>
        <v>7.13</v>
      </c>
      <c r="R819" s="3">
        <v>10006</v>
      </c>
      <c r="S819" s="10">
        <v>57506.04</v>
      </c>
      <c r="T819" s="1" t="str">
        <f>"Q"&amp;ROUNDUP(salesdata[[#This Row],[Month No.]]/3,0)</f>
        <v>Q3</v>
      </c>
      <c r="U819" s="1" t="str">
        <f>TEXT(salesdata[[#This Row],[Date]],"dddd")</f>
        <v>Monday</v>
      </c>
      <c r="V819" s="12">
        <f>IFERROR(salesdata[[#This Row],[Total Revenue]]/salesdata[[#This Row],[Total Units Sold]],0)</f>
        <v>5.7471557065760548</v>
      </c>
      <c r="W819" s="1" t="str">
        <f>INDEX({"Product1","Product2","Product3","Product4"},MATCH(MAX(salesdata[[#This Row],[S-P1]],salesdata[[#This Row],[S-P2]],salesdata[[#This Row],[S-P3]],salesdata[[#This Row],[S-P4]]),CHOOSE({1,2,3,4},salesdata[[#This Row],[S-P1]],salesdata[[#This Row],[S-P2]],salesdata[[#This Row],[S-P3]],salesdata[[#This Row],[S-P4]]),0))</f>
        <v>Product3</v>
      </c>
      <c r="X819" s="1" t="str">
        <f>IF(salesdata[[#This Row],[Total Revenue]]&gt;=70000,"High",IF(salesdata[[#This Row],[Total Revenue]]&gt;=40000,"Medium","Low"))</f>
        <v>Medium</v>
      </c>
      <c r="Y819" s="1" t="str">
        <f>IFERROR(IF(SUMIF(salesdata[Year],salesdata[[#This Row],[Year]],salesdata[Total Revenue])&gt;SUMIF(salesdata[Year],salesdata[[#This Row],[Year]]-1,salesdata[Total Revenue]),"Growth Year","Decline Year"),"")</f>
        <v>Growth Year</v>
      </c>
    </row>
    <row r="820" spans="1:25" x14ac:dyDescent="0.3">
      <c r="A820" s="1">
        <v>819</v>
      </c>
      <c r="B820" s="2">
        <v>41142</v>
      </c>
      <c r="C820" s="1">
        <v>2012</v>
      </c>
      <c r="D820" s="1" t="s">
        <v>21</v>
      </c>
      <c r="E820" s="1">
        <v>8</v>
      </c>
      <c r="F820" s="3">
        <v>4782</v>
      </c>
      <c r="G820" s="10">
        <v>15158.94</v>
      </c>
      <c r="H820" s="12">
        <f>IFERROR(salesdata[[#This Row],[S-P1]]/salesdata[[#This Row],[Q-P1]],0)</f>
        <v>3.17</v>
      </c>
      <c r="I820" s="3">
        <v>2449</v>
      </c>
      <c r="J820" s="10">
        <v>15526.66</v>
      </c>
      <c r="K820" s="12">
        <f>IFERROR(salesdata[[#This Row],[S-P2]]/salesdata[[#This Row],[Q-P2]],0)</f>
        <v>6.34</v>
      </c>
      <c r="L820" s="3">
        <v>2843</v>
      </c>
      <c r="M820" s="10">
        <v>15409.06</v>
      </c>
      <c r="N820" s="12">
        <f>IFERROR(salesdata[[#This Row],[S-P3]]/salesdata[[#This Row],[Q-P3]],0)</f>
        <v>5.42</v>
      </c>
      <c r="O820" s="3">
        <v>1191</v>
      </c>
      <c r="P820" s="10">
        <v>8491.83</v>
      </c>
      <c r="Q820" s="12">
        <f>IFERROR(salesdata[[#This Row],[S-P4]]/salesdata[[#This Row],[Q-P4]],0)</f>
        <v>7.13</v>
      </c>
      <c r="R820" s="3">
        <v>11265</v>
      </c>
      <c r="S820" s="10">
        <v>54586.49</v>
      </c>
      <c r="T820" s="1" t="str">
        <f>"Q"&amp;ROUNDUP(salesdata[[#This Row],[Month No.]]/3,0)</f>
        <v>Q3</v>
      </c>
      <c r="U820" s="1" t="str">
        <f>TEXT(salesdata[[#This Row],[Date]],"dddd")</f>
        <v>Tuesday</v>
      </c>
      <c r="V820" s="12">
        <f>IFERROR(salesdata[[#This Row],[Total Revenue]]/salesdata[[#This Row],[Total Units Sold]],0)</f>
        <v>4.8456715490457167</v>
      </c>
      <c r="W820" s="1" t="str">
        <f>INDEX({"Product1","Product2","Product3","Product4"},MATCH(MAX(salesdata[[#This Row],[S-P1]],salesdata[[#This Row],[S-P2]],salesdata[[#This Row],[S-P3]],salesdata[[#This Row],[S-P4]]),CHOOSE({1,2,3,4},salesdata[[#This Row],[S-P1]],salesdata[[#This Row],[S-P2]],salesdata[[#This Row],[S-P3]],salesdata[[#This Row],[S-P4]]),0))</f>
        <v>Product2</v>
      </c>
      <c r="X820" s="1" t="str">
        <f>IF(salesdata[[#This Row],[Total Revenue]]&gt;=70000,"High",IF(salesdata[[#This Row],[Total Revenue]]&gt;=40000,"Medium","Low"))</f>
        <v>Medium</v>
      </c>
      <c r="Y820" s="1" t="str">
        <f>IFERROR(IF(SUMIF(salesdata[Year],salesdata[[#This Row],[Year]],salesdata[Total Revenue])&gt;SUMIF(salesdata[Year],salesdata[[#This Row],[Year]]-1,salesdata[Total Revenue]),"Growth Year","Decline Year"),"")</f>
        <v>Growth Year</v>
      </c>
    </row>
    <row r="821" spans="1:25" x14ac:dyDescent="0.3">
      <c r="A821" s="1">
        <v>820</v>
      </c>
      <c r="B821" s="2">
        <v>41143</v>
      </c>
      <c r="C821" s="1">
        <v>2012</v>
      </c>
      <c r="D821" s="1" t="s">
        <v>21</v>
      </c>
      <c r="E821" s="1">
        <v>8</v>
      </c>
      <c r="F821" s="3">
        <v>5941</v>
      </c>
      <c r="G821" s="10">
        <v>18832.97</v>
      </c>
      <c r="H821" s="12">
        <f>IFERROR(salesdata[[#This Row],[S-P1]]/salesdata[[#This Row],[Q-P1]],0)</f>
        <v>3.1700000000000004</v>
      </c>
      <c r="I821" s="3">
        <v>1467</v>
      </c>
      <c r="J821" s="10">
        <v>9300.7800000000007</v>
      </c>
      <c r="K821" s="12">
        <f>IFERROR(salesdata[[#This Row],[S-P2]]/salesdata[[#This Row],[Q-P2]],0)</f>
        <v>6.3400000000000007</v>
      </c>
      <c r="L821" s="3">
        <v>4352</v>
      </c>
      <c r="M821" s="10">
        <v>23587.84</v>
      </c>
      <c r="N821" s="12">
        <f>IFERROR(salesdata[[#This Row],[S-P3]]/salesdata[[#This Row],[Q-P3]],0)</f>
        <v>5.42</v>
      </c>
      <c r="O821" s="3">
        <v>425</v>
      </c>
      <c r="P821" s="10">
        <v>3030.25</v>
      </c>
      <c r="Q821" s="12">
        <f>IFERROR(salesdata[[#This Row],[S-P4]]/salesdata[[#This Row],[Q-P4]],0)</f>
        <v>7.13</v>
      </c>
      <c r="R821" s="3">
        <v>12185</v>
      </c>
      <c r="S821" s="10">
        <v>54751.839999999997</v>
      </c>
      <c r="T821" s="1" t="str">
        <f>"Q"&amp;ROUNDUP(salesdata[[#This Row],[Month No.]]/3,0)</f>
        <v>Q3</v>
      </c>
      <c r="U821" s="1" t="str">
        <f>TEXT(salesdata[[#This Row],[Date]],"dddd")</f>
        <v>Wednesday</v>
      </c>
      <c r="V821" s="12">
        <f>IFERROR(salesdata[[#This Row],[Total Revenue]]/salesdata[[#This Row],[Total Units Sold]],0)</f>
        <v>4.4933803857201475</v>
      </c>
      <c r="W821" s="1" t="str">
        <f>INDEX({"Product1","Product2","Product3","Product4"},MATCH(MAX(salesdata[[#This Row],[S-P1]],salesdata[[#This Row],[S-P2]],salesdata[[#This Row],[S-P3]],salesdata[[#This Row],[S-P4]]),CHOOSE({1,2,3,4},salesdata[[#This Row],[S-P1]],salesdata[[#This Row],[S-P2]],salesdata[[#This Row],[S-P3]],salesdata[[#This Row],[S-P4]]),0))</f>
        <v>Product3</v>
      </c>
      <c r="X821" s="1" t="str">
        <f>IF(salesdata[[#This Row],[Total Revenue]]&gt;=70000,"High",IF(salesdata[[#This Row],[Total Revenue]]&gt;=40000,"Medium","Low"))</f>
        <v>Medium</v>
      </c>
      <c r="Y821" s="1" t="str">
        <f>IFERROR(IF(SUMIF(salesdata[Year],salesdata[[#This Row],[Year]],salesdata[Total Revenue])&gt;SUMIF(salesdata[Year],salesdata[[#This Row],[Year]]-1,salesdata[Total Revenue]),"Growth Year","Decline Year"),"")</f>
        <v>Growth Year</v>
      </c>
    </row>
    <row r="822" spans="1:25" x14ac:dyDescent="0.3">
      <c r="A822" s="1">
        <v>821</v>
      </c>
      <c r="B822" s="2">
        <v>41144</v>
      </c>
      <c r="C822" s="1">
        <v>2012</v>
      </c>
      <c r="D822" s="1" t="s">
        <v>21</v>
      </c>
      <c r="E822" s="1">
        <v>8</v>
      </c>
      <c r="F822" s="3">
        <v>7090</v>
      </c>
      <c r="G822" s="10">
        <v>22475.3</v>
      </c>
      <c r="H822" s="12">
        <f>IFERROR(salesdata[[#This Row],[S-P1]]/salesdata[[#This Row],[Q-P1]],0)</f>
        <v>3.17</v>
      </c>
      <c r="I822" s="3">
        <v>1316</v>
      </c>
      <c r="J822" s="10">
        <v>8343.44</v>
      </c>
      <c r="K822" s="12">
        <f>IFERROR(salesdata[[#This Row],[S-P2]]/salesdata[[#This Row],[Q-P2]],0)</f>
        <v>6.3400000000000007</v>
      </c>
      <c r="L822" s="3">
        <v>5264</v>
      </c>
      <c r="M822" s="10">
        <v>28530.880000000001</v>
      </c>
      <c r="N822" s="12">
        <f>IFERROR(salesdata[[#This Row],[S-P3]]/salesdata[[#This Row],[Q-P3]],0)</f>
        <v>5.42</v>
      </c>
      <c r="O822" s="3">
        <v>568</v>
      </c>
      <c r="P822" s="10">
        <v>4049.84</v>
      </c>
      <c r="Q822" s="12">
        <f>IFERROR(salesdata[[#This Row],[S-P4]]/salesdata[[#This Row],[Q-P4]],0)</f>
        <v>7.13</v>
      </c>
      <c r="R822" s="3">
        <v>14238</v>
      </c>
      <c r="S822" s="10">
        <v>63399.46</v>
      </c>
      <c r="T822" s="1" t="str">
        <f>"Q"&amp;ROUNDUP(salesdata[[#This Row],[Month No.]]/3,0)</f>
        <v>Q3</v>
      </c>
      <c r="U822" s="1" t="str">
        <f>TEXT(salesdata[[#This Row],[Date]],"dddd")</f>
        <v>Thursday</v>
      </c>
      <c r="V822" s="12">
        <f>IFERROR(salesdata[[#This Row],[Total Revenue]]/salesdata[[#This Row],[Total Units Sold]],0)</f>
        <v>4.4528346677904196</v>
      </c>
      <c r="W822" s="1" t="str">
        <f>INDEX({"Product1","Product2","Product3","Product4"},MATCH(MAX(salesdata[[#This Row],[S-P1]],salesdata[[#This Row],[S-P2]],salesdata[[#This Row],[S-P3]],salesdata[[#This Row],[S-P4]]),CHOOSE({1,2,3,4},salesdata[[#This Row],[S-P1]],salesdata[[#This Row],[S-P2]],salesdata[[#This Row],[S-P3]],salesdata[[#This Row],[S-P4]]),0))</f>
        <v>Product3</v>
      </c>
      <c r="X822" s="1" t="str">
        <f>IF(salesdata[[#This Row],[Total Revenue]]&gt;=70000,"High",IF(salesdata[[#This Row],[Total Revenue]]&gt;=40000,"Medium","Low"))</f>
        <v>Medium</v>
      </c>
      <c r="Y822" s="1" t="str">
        <f>IFERROR(IF(SUMIF(salesdata[Year],salesdata[[#This Row],[Year]],salesdata[Total Revenue])&gt;SUMIF(salesdata[Year],salesdata[[#This Row],[Year]]-1,salesdata[Total Revenue]),"Growth Year","Decline Year"),"")</f>
        <v>Growth Year</v>
      </c>
    </row>
    <row r="823" spans="1:25" x14ac:dyDescent="0.3">
      <c r="A823" s="1">
        <v>822</v>
      </c>
      <c r="B823" s="2">
        <v>41145</v>
      </c>
      <c r="C823" s="1">
        <v>2012</v>
      </c>
      <c r="D823" s="1" t="s">
        <v>21</v>
      </c>
      <c r="E823" s="1">
        <v>8</v>
      </c>
      <c r="F823" s="3">
        <v>7595</v>
      </c>
      <c r="G823" s="10">
        <v>24076.15</v>
      </c>
      <c r="H823" s="12">
        <f>IFERROR(salesdata[[#This Row],[S-P1]]/salesdata[[#This Row],[Q-P1]],0)</f>
        <v>3.1700000000000004</v>
      </c>
      <c r="I823" s="3">
        <v>1454</v>
      </c>
      <c r="J823" s="10">
        <v>9218.36</v>
      </c>
      <c r="K823" s="12">
        <f>IFERROR(salesdata[[#This Row],[S-P2]]/salesdata[[#This Row],[Q-P2]],0)</f>
        <v>6.3400000000000007</v>
      </c>
      <c r="L823" s="3">
        <v>2315</v>
      </c>
      <c r="M823" s="10">
        <v>12547.3</v>
      </c>
      <c r="N823" s="12">
        <f>IFERROR(salesdata[[#This Row],[S-P3]]/salesdata[[#This Row],[Q-P3]],0)</f>
        <v>5.42</v>
      </c>
      <c r="O823" s="3">
        <v>1129</v>
      </c>
      <c r="P823" s="10">
        <v>8049.77</v>
      </c>
      <c r="Q823" s="12">
        <f>IFERROR(salesdata[[#This Row],[S-P4]]/salesdata[[#This Row],[Q-P4]],0)</f>
        <v>7.1300000000000008</v>
      </c>
      <c r="R823" s="3">
        <v>12493</v>
      </c>
      <c r="S823" s="10">
        <v>53891.58</v>
      </c>
      <c r="T823" s="1" t="str">
        <f>"Q"&amp;ROUNDUP(salesdata[[#This Row],[Month No.]]/3,0)</f>
        <v>Q3</v>
      </c>
      <c r="U823" s="1" t="str">
        <f>TEXT(salesdata[[#This Row],[Date]],"dddd")</f>
        <v>Friday</v>
      </c>
      <c r="V823" s="12">
        <f>IFERROR(salesdata[[#This Row],[Total Revenue]]/salesdata[[#This Row],[Total Units Sold]],0)</f>
        <v>4.3137420955735211</v>
      </c>
      <c r="W823" s="1" t="str">
        <f>INDEX({"Product1","Product2","Product3","Product4"},MATCH(MAX(salesdata[[#This Row],[S-P1]],salesdata[[#This Row],[S-P2]],salesdata[[#This Row],[S-P3]],salesdata[[#This Row],[S-P4]]),CHOOSE({1,2,3,4},salesdata[[#This Row],[S-P1]],salesdata[[#This Row],[S-P2]],salesdata[[#This Row],[S-P3]],salesdata[[#This Row],[S-P4]]),0))</f>
        <v>Product1</v>
      </c>
      <c r="X823" s="1" t="str">
        <f>IF(salesdata[[#This Row],[Total Revenue]]&gt;=70000,"High",IF(salesdata[[#This Row],[Total Revenue]]&gt;=40000,"Medium","Low"))</f>
        <v>Medium</v>
      </c>
      <c r="Y823" s="1" t="str">
        <f>IFERROR(IF(SUMIF(salesdata[Year],salesdata[[#This Row],[Year]],salesdata[Total Revenue])&gt;SUMIF(salesdata[Year],salesdata[[#This Row],[Year]]-1,salesdata[Total Revenue]),"Growth Year","Decline Year"),"")</f>
        <v>Growth Year</v>
      </c>
    </row>
    <row r="824" spans="1:25" x14ac:dyDescent="0.3">
      <c r="A824" s="1">
        <v>823</v>
      </c>
      <c r="B824" s="2">
        <v>41146</v>
      </c>
      <c r="C824" s="1">
        <v>2012</v>
      </c>
      <c r="D824" s="1" t="s">
        <v>21</v>
      </c>
      <c r="E824" s="1">
        <v>8</v>
      </c>
      <c r="F824" s="3">
        <v>3407</v>
      </c>
      <c r="G824" s="10">
        <v>10800.19</v>
      </c>
      <c r="H824" s="12">
        <f>IFERROR(salesdata[[#This Row],[S-P1]]/salesdata[[#This Row],[Q-P1]],0)</f>
        <v>3.17</v>
      </c>
      <c r="I824" s="3">
        <v>1664</v>
      </c>
      <c r="J824" s="10">
        <v>10549.76</v>
      </c>
      <c r="K824" s="12">
        <f>IFERROR(salesdata[[#This Row],[S-P2]]/salesdata[[#This Row],[Q-P2]],0)</f>
        <v>6.34</v>
      </c>
      <c r="L824" s="3">
        <v>5099</v>
      </c>
      <c r="M824" s="10">
        <v>27636.58</v>
      </c>
      <c r="N824" s="12">
        <f>IFERROR(salesdata[[#This Row],[S-P3]]/salesdata[[#This Row],[Q-P3]],0)</f>
        <v>5.42</v>
      </c>
      <c r="O824" s="3">
        <v>478</v>
      </c>
      <c r="P824" s="10">
        <v>3408.14</v>
      </c>
      <c r="Q824" s="12">
        <f>IFERROR(salesdata[[#This Row],[S-P4]]/salesdata[[#This Row],[Q-P4]],0)</f>
        <v>7.13</v>
      </c>
      <c r="R824" s="3">
        <v>10648</v>
      </c>
      <c r="S824" s="10">
        <v>52394.67</v>
      </c>
      <c r="T824" s="1" t="str">
        <f>"Q"&amp;ROUNDUP(salesdata[[#This Row],[Month No.]]/3,0)</f>
        <v>Q3</v>
      </c>
      <c r="U824" s="1" t="str">
        <f>TEXT(salesdata[[#This Row],[Date]],"dddd")</f>
        <v>Saturday</v>
      </c>
      <c r="V824" s="12">
        <f>IFERROR(salesdata[[#This Row],[Total Revenue]]/salesdata[[#This Row],[Total Units Sold]],0)</f>
        <v>4.9206113824192332</v>
      </c>
      <c r="W824" s="1" t="str">
        <f>INDEX({"Product1","Product2","Product3","Product4"},MATCH(MAX(salesdata[[#This Row],[S-P1]],salesdata[[#This Row],[S-P2]],salesdata[[#This Row],[S-P3]],salesdata[[#This Row],[S-P4]]),CHOOSE({1,2,3,4},salesdata[[#This Row],[S-P1]],salesdata[[#This Row],[S-P2]],salesdata[[#This Row],[S-P3]],salesdata[[#This Row],[S-P4]]),0))</f>
        <v>Product3</v>
      </c>
      <c r="X824" s="1" t="str">
        <f>IF(salesdata[[#This Row],[Total Revenue]]&gt;=70000,"High",IF(salesdata[[#This Row],[Total Revenue]]&gt;=40000,"Medium","Low"))</f>
        <v>Medium</v>
      </c>
      <c r="Y824" s="1" t="str">
        <f>IFERROR(IF(SUMIF(salesdata[Year],salesdata[[#This Row],[Year]],salesdata[Total Revenue])&gt;SUMIF(salesdata[Year],salesdata[[#This Row],[Year]]-1,salesdata[Total Revenue]),"Growth Year","Decline Year"),"")</f>
        <v>Growth Year</v>
      </c>
    </row>
    <row r="825" spans="1:25" x14ac:dyDescent="0.3">
      <c r="A825" s="1">
        <v>824</v>
      </c>
      <c r="B825" s="2">
        <v>41147</v>
      </c>
      <c r="C825" s="1">
        <v>2012</v>
      </c>
      <c r="D825" s="1" t="s">
        <v>21</v>
      </c>
      <c r="E825" s="1">
        <v>8</v>
      </c>
      <c r="F825" s="3">
        <v>3361</v>
      </c>
      <c r="G825" s="10">
        <v>10654.37</v>
      </c>
      <c r="H825" s="12">
        <f>IFERROR(salesdata[[#This Row],[S-P1]]/salesdata[[#This Row],[Q-P1]],0)</f>
        <v>3.1700000000000004</v>
      </c>
      <c r="I825" s="3">
        <v>1978</v>
      </c>
      <c r="J825" s="10">
        <v>12540.52</v>
      </c>
      <c r="K825" s="12">
        <f>IFERROR(salesdata[[#This Row],[S-P2]]/salesdata[[#This Row],[Q-P2]],0)</f>
        <v>6.34</v>
      </c>
      <c r="L825" s="3">
        <v>2164</v>
      </c>
      <c r="M825" s="10">
        <v>11728.88</v>
      </c>
      <c r="N825" s="12">
        <f>IFERROR(salesdata[[#This Row],[S-P3]]/salesdata[[#This Row],[Q-P3]],0)</f>
        <v>5.42</v>
      </c>
      <c r="O825" s="3">
        <v>729</v>
      </c>
      <c r="P825" s="10">
        <v>5197.7700000000004</v>
      </c>
      <c r="Q825" s="12">
        <f>IFERROR(salesdata[[#This Row],[S-P4]]/salesdata[[#This Row],[Q-P4]],0)</f>
        <v>7.1300000000000008</v>
      </c>
      <c r="R825" s="3">
        <v>8232</v>
      </c>
      <c r="S825" s="10">
        <v>40121.54</v>
      </c>
      <c r="T825" s="1" t="str">
        <f>"Q"&amp;ROUNDUP(salesdata[[#This Row],[Month No.]]/3,0)</f>
        <v>Q3</v>
      </c>
      <c r="U825" s="1" t="str">
        <f>TEXT(salesdata[[#This Row],[Date]],"dddd")</f>
        <v>Sunday</v>
      </c>
      <c r="V825" s="12">
        <f>IFERROR(salesdata[[#This Row],[Total Revenue]]/salesdata[[#This Row],[Total Units Sold]],0)</f>
        <v>4.8738508260447038</v>
      </c>
      <c r="W825" s="1" t="str">
        <f>INDEX({"Product1","Product2","Product3","Product4"},MATCH(MAX(salesdata[[#This Row],[S-P1]],salesdata[[#This Row],[S-P2]],salesdata[[#This Row],[S-P3]],salesdata[[#This Row],[S-P4]]),CHOOSE({1,2,3,4},salesdata[[#This Row],[S-P1]],salesdata[[#This Row],[S-P2]],salesdata[[#This Row],[S-P3]],salesdata[[#This Row],[S-P4]]),0))</f>
        <v>Product2</v>
      </c>
      <c r="X825" s="1" t="str">
        <f>IF(salesdata[[#This Row],[Total Revenue]]&gt;=70000,"High",IF(salesdata[[#This Row],[Total Revenue]]&gt;=40000,"Medium","Low"))</f>
        <v>Medium</v>
      </c>
      <c r="Y825" s="1" t="str">
        <f>IFERROR(IF(SUMIF(salesdata[Year],salesdata[[#This Row],[Year]],salesdata[Total Revenue])&gt;SUMIF(salesdata[Year],salesdata[[#This Row],[Year]]-1,salesdata[Total Revenue]),"Growth Year","Decline Year"),"")</f>
        <v>Growth Year</v>
      </c>
    </row>
    <row r="826" spans="1:25" x14ac:dyDescent="0.3">
      <c r="A826" s="1">
        <v>825</v>
      </c>
      <c r="B826" s="2">
        <v>41148</v>
      </c>
      <c r="C826" s="1">
        <v>2012</v>
      </c>
      <c r="D826" s="1" t="s">
        <v>21</v>
      </c>
      <c r="E826" s="1">
        <v>8</v>
      </c>
      <c r="F826" s="3">
        <v>5409</v>
      </c>
      <c r="G826" s="10">
        <v>17146.53</v>
      </c>
      <c r="H826" s="12">
        <f>IFERROR(salesdata[[#This Row],[S-P1]]/salesdata[[#This Row],[Q-P1]],0)</f>
        <v>3.17</v>
      </c>
      <c r="I826" s="3">
        <v>3603</v>
      </c>
      <c r="J826" s="10">
        <v>22843.02</v>
      </c>
      <c r="K826" s="12">
        <f>IFERROR(salesdata[[#This Row],[S-P2]]/salesdata[[#This Row],[Q-P2]],0)</f>
        <v>6.34</v>
      </c>
      <c r="L826" s="3">
        <v>3907</v>
      </c>
      <c r="M826" s="10">
        <v>21175.94</v>
      </c>
      <c r="N826" s="12">
        <f>IFERROR(salesdata[[#This Row],[S-P3]]/salesdata[[#This Row],[Q-P3]],0)</f>
        <v>5.42</v>
      </c>
      <c r="O826" s="3">
        <v>1385</v>
      </c>
      <c r="P826" s="10">
        <v>9875.0499999999993</v>
      </c>
      <c r="Q826" s="12">
        <f>IFERROR(salesdata[[#This Row],[S-P4]]/salesdata[[#This Row],[Q-P4]],0)</f>
        <v>7.13</v>
      </c>
      <c r="R826" s="3">
        <v>14304</v>
      </c>
      <c r="S826" s="10">
        <v>71040.539999999994</v>
      </c>
      <c r="T826" s="1" t="str">
        <f>"Q"&amp;ROUNDUP(salesdata[[#This Row],[Month No.]]/3,0)</f>
        <v>Q3</v>
      </c>
      <c r="U826" s="1" t="str">
        <f>TEXT(salesdata[[#This Row],[Date]],"dddd")</f>
        <v>Monday</v>
      </c>
      <c r="V826" s="12">
        <f>IFERROR(salesdata[[#This Row],[Total Revenue]]/salesdata[[#This Row],[Total Units Sold]],0)</f>
        <v>4.966480704697986</v>
      </c>
      <c r="W826" s="1" t="str">
        <f>INDEX({"Product1","Product2","Product3","Product4"},MATCH(MAX(salesdata[[#This Row],[S-P1]],salesdata[[#This Row],[S-P2]],salesdata[[#This Row],[S-P3]],salesdata[[#This Row],[S-P4]]),CHOOSE({1,2,3,4},salesdata[[#This Row],[S-P1]],salesdata[[#This Row],[S-P2]],salesdata[[#This Row],[S-P3]],salesdata[[#This Row],[S-P4]]),0))</f>
        <v>Product2</v>
      </c>
      <c r="X826" s="1" t="str">
        <f>IF(salesdata[[#This Row],[Total Revenue]]&gt;=70000,"High",IF(salesdata[[#This Row],[Total Revenue]]&gt;=40000,"Medium","Low"))</f>
        <v>High</v>
      </c>
      <c r="Y826" s="1" t="str">
        <f>IFERROR(IF(SUMIF(salesdata[Year],salesdata[[#This Row],[Year]],salesdata[Total Revenue])&gt;SUMIF(salesdata[Year],salesdata[[#This Row],[Year]]-1,salesdata[Total Revenue]),"Growth Year","Decline Year"),"")</f>
        <v>Growth Year</v>
      </c>
    </row>
    <row r="827" spans="1:25" x14ac:dyDescent="0.3">
      <c r="A827" s="1">
        <v>826</v>
      </c>
      <c r="B827" s="2">
        <v>41149</v>
      </c>
      <c r="C827" s="1">
        <v>2012</v>
      </c>
      <c r="D827" s="1" t="s">
        <v>21</v>
      </c>
      <c r="E827" s="1">
        <v>8</v>
      </c>
      <c r="F827" s="3">
        <v>5497</v>
      </c>
      <c r="G827" s="10">
        <v>17425.490000000002</v>
      </c>
      <c r="H827" s="12">
        <f>IFERROR(salesdata[[#This Row],[S-P1]]/salesdata[[#This Row],[Q-P1]],0)</f>
        <v>3.1700000000000004</v>
      </c>
      <c r="I827" s="3">
        <v>2901</v>
      </c>
      <c r="J827" s="10">
        <v>18392.34</v>
      </c>
      <c r="K827" s="12">
        <f>IFERROR(salesdata[[#This Row],[S-P2]]/salesdata[[#This Row],[Q-P2]],0)</f>
        <v>6.34</v>
      </c>
      <c r="L827" s="3">
        <v>4721</v>
      </c>
      <c r="M827" s="10">
        <v>25587.82</v>
      </c>
      <c r="N827" s="12">
        <f>IFERROR(salesdata[[#This Row],[S-P3]]/salesdata[[#This Row],[Q-P3]],0)</f>
        <v>5.42</v>
      </c>
      <c r="O827" s="3">
        <v>1709</v>
      </c>
      <c r="P827" s="10">
        <v>12185.17</v>
      </c>
      <c r="Q827" s="12">
        <f>IFERROR(salesdata[[#This Row],[S-P4]]/salesdata[[#This Row],[Q-P4]],0)</f>
        <v>7.13</v>
      </c>
      <c r="R827" s="3">
        <v>14828</v>
      </c>
      <c r="S827" s="10">
        <v>73590.820000000007</v>
      </c>
      <c r="T827" s="1" t="str">
        <f>"Q"&amp;ROUNDUP(salesdata[[#This Row],[Month No.]]/3,0)</f>
        <v>Q3</v>
      </c>
      <c r="U827" s="1" t="str">
        <f>TEXT(salesdata[[#This Row],[Date]],"dddd")</f>
        <v>Tuesday</v>
      </c>
      <c r="V827" s="12">
        <f>IFERROR(salesdata[[#This Row],[Total Revenue]]/salesdata[[#This Row],[Total Units Sold]],0)</f>
        <v>4.9629633126517403</v>
      </c>
      <c r="W827" s="1" t="str">
        <f>INDEX({"Product1","Product2","Product3","Product4"},MATCH(MAX(salesdata[[#This Row],[S-P1]],salesdata[[#This Row],[S-P2]],salesdata[[#This Row],[S-P3]],salesdata[[#This Row],[S-P4]]),CHOOSE({1,2,3,4},salesdata[[#This Row],[S-P1]],salesdata[[#This Row],[S-P2]],salesdata[[#This Row],[S-P3]],salesdata[[#This Row],[S-P4]]),0))</f>
        <v>Product3</v>
      </c>
      <c r="X827" s="1" t="str">
        <f>IF(salesdata[[#This Row],[Total Revenue]]&gt;=70000,"High",IF(salesdata[[#This Row],[Total Revenue]]&gt;=40000,"Medium","Low"))</f>
        <v>High</v>
      </c>
      <c r="Y827" s="1" t="str">
        <f>IFERROR(IF(SUMIF(salesdata[Year],salesdata[[#This Row],[Year]],salesdata[Total Revenue])&gt;SUMIF(salesdata[Year],salesdata[[#This Row],[Year]]-1,salesdata[Total Revenue]),"Growth Year","Decline Year"),"")</f>
        <v>Growth Year</v>
      </c>
    </row>
    <row r="828" spans="1:25" x14ac:dyDescent="0.3">
      <c r="A828" s="1">
        <v>827</v>
      </c>
      <c r="B828" s="2">
        <v>41150</v>
      </c>
      <c r="C828" s="1">
        <v>2012</v>
      </c>
      <c r="D828" s="1" t="s">
        <v>21</v>
      </c>
      <c r="E828" s="1">
        <v>8</v>
      </c>
      <c r="F828" s="3">
        <v>5019</v>
      </c>
      <c r="G828" s="10">
        <v>15910.23</v>
      </c>
      <c r="H828" s="12">
        <f>IFERROR(salesdata[[#This Row],[S-P1]]/salesdata[[#This Row],[Q-P1]],0)</f>
        <v>3.17</v>
      </c>
      <c r="I828" s="3">
        <v>2843</v>
      </c>
      <c r="J828" s="10">
        <v>18024.62</v>
      </c>
      <c r="K828" s="12">
        <f>IFERROR(salesdata[[#This Row],[S-P2]]/salesdata[[#This Row],[Q-P2]],0)</f>
        <v>6.34</v>
      </c>
      <c r="L828" s="3">
        <v>4419</v>
      </c>
      <c r="M828" s="10">
        <v>23950.98</v>
      </c>
      <c r="N828" s="12">
        <f>IFERROR(salesdata[[#This Row],[S-P3]]/salesdata[[#This Row],[Q-P3]],0)</f>
        <v>5.42</v>
      </c>
      <c r="O828" s="3">
        <v>587</v>
      </c>
      <c r="P828" s="10">
        <v>4185.3100000000004</v>
      </c>
      <c r="Q828" s="12">
        <f>IFERROR(salesdata[[#This Row],[S-P4]]/salesdata[[#This Row],[Q-P4]],0)</f>
        <v>7.1300000000000008</v>
      </c>
      <c r="R828" s="3">
        <v>12868</v>
      </c>
      <c r="S828" s="10">
        <v>62071.14</v>
      </c>
      <c r="T828" s="1" t="str">
        <f>"Q"&amp;ROUNDUP(salesdata[[#This Row],[Month No.]]/3,0)</f>
        <v>Q3</v>
      </c>
      <c r="U828" s="1" t="str">
        <f>TEXT(salesdata[[#This Row],[Date]],"dddd")</f>
        <v>Wednesday</v>
      </c>
      <c r="V828" s="12">
        <f>IFERROR(salesdata[[#This Row],[Total Revenue]]/salesdata[[#This Row],[Total Units Sold]],0)</f>
        <v>4.8236820018650919</v>
      </c>
      <c r="W828" s="1" t="str">
        <f>INDEX({"Product1","Product2","Product3","Product4"},MATCH(MAX(salesdata[[#This Row],[S-P1]],salesdata[[#This Row],[S-P2]],salesdata[[#This Row],[S-P3]],salesdata[[#This Row],[S-P4]]),CHOOSE({1,2,3,4},salesdata[[#This Row],[S-P1]],salesdata[[#This Row],[S-P2]],salesdata[[#This Row],[S-P3]],salesdata[[#This Row],[S-P4]]),0))</f>
        <v>Product3</v>
      </c>
      <c r="X828" s="1" t="str">
        <f>IF(salesdata[[#This Row],[Total Revenue]]&gt;=70000,"High",IF(salesdata[[#This Row],[Total Revenue]]&gt;=40000,"Medium","Low"))</f>
        <v>Medium</v>
      </c>
      <c r="Y828" s="1" t="str">
        <f>IFERROR(IF(SUMIF(salesdata[Year],salesdata[[#This Row],[Year]],salesdata[Total Revenue])&gt;SUMIF(salesdata[Year],salesdata[[#This Row],[Year]]-1,salesdata[Total Revenue]),"Growth Year","Decline Year"),"")</f>
        <v>Growth Year</v>
      </c>
    </row>
    <row r="829" spans="1:25" x14ac:dyDescent="0.3">
      <c r="A829" s="1">
        <v>828</v>
      </c>
      <c r="B829" s="2">
        <v>41152</v>
      </c>
      <c r="C829" s="1">
        <v>2012</v>
      </c>
      <c r="D829" s="1" t="s">
        <v>21</v>
      </c>
      <c r="E829" s="1">
        <v>8</v>
      </c>
      <c r="F829" s="3">
        <v>1249</v>
      </c>
      <c r="G829" s="10">
        <v>3959.33</v>
      </c>
      <c r="H829" s="12">
        <f>IFERROR(salesdata[[#This Row],[S-P1]]/salesdata[[#This Row],[Q-P1]],0)</f>
        <v>3.17</v>
      </c>
      <c r="I829" s="3">
        <v>2313</v>
      </c>
      <c r="J829" s="10">
        <v>14664.42</v>
      </c>
      <c r="K829" s="12">
        <f>IFERROR(salesdata[[#This Row],[S-P2]]/salesdata[[#This Row],[Q-P2]],0)</f>
        <v>6.34</v>
      </c>
      <c r="L829" s="3">
        <v>5939</v>
      </c>
      <c r="M829" s="10">
        <v>32189.38</v>
      </c>
      <c r="N829" s="12">
        <f>IFERROR(salesdata[[#This Row],[S-P3]]/salesdata[[#This Row],[Q-P3]],0)</f>
        <v>5.42</v>
      </c>
      <c r="O829" s="3">
        <v>704</v>
      </c>
      <c r="P829" s="10">
        <v>5019.5200000000004</v>
      </c>
      <c r="Q829" s="12">
        <f>IFERROR(salesdata[[#This Row],[S-P4]]/salesdata[[#This Row],[Q-P4]],0)</f>
        <v>7.1300000000000008</v>
      </c>
      <c r="R829" s="3">
        <v>10205</v>
      </c>
      <c r="S829" s="10">
        <v>55832.65</v>
      </c>
      <c r="T829" s="1" t="str">
        <f>"Q"&amp;ROUNDUP(salesdata[[#This Row],[Month No.]]/3,0)</f>
        <v>Q3</v>
      </c>
      <c r="U829" s="1" t="str">
        <f>TEXT(salesdata[[#This Row],[Date]],"dddd")</f>
        <v>Friday</v>
      </c>
      <c r="V829" s="12">
        <f>IFERROR(salesdata[[#This Row],[Total Revenue]]/salesdata[[#This Row],[Total Units Sold]],0)</f>
        <v>5.4711073003429691</v>
      </c>
      <c r="W829" s="1" t="str">
        <f>INDEX({"Product1","Product2","Product3","Product4"},MATCH(MAX(salesdata[[#This Row],[S-P1]],salesdata[[#This Row],[S-P2]],salesdata[[#This Row],[S-P3]],salesdata[[#This Row],[S-P4]]),CHOOSE({1,2,3,4},salesdata[[#This Row],[S-P1]],salesdata[[#This Row],[S-P2]],salesdata[[#This Row],[S-P3]],salesdata[[#This Row],[S-P4]]),0))</f>
        <v>Product3</v>
      </c>
      <c r="X829" s="1" t="str">
        <f>IF(salesdata[[#This Row],[Total Revenue]]&gt;=70000,"High",IF(salesdata[[#This Row],[Total Revenue]]&gt;=40000,"Medium","Low"))</f>
        <v>Medium</v>
      </c>
      <c r="Y829" s="1" t="str">
        <f>IFERROR(IF(SUMIF(salesdata[Year],salesdata[[#This Row],[Year]],salesdata[Total Revenue])&gt;SUMIF(salesdata[Year],salesdata[[#This Row],[Year]]-1,salesdata[Total Revenue]),"Growth Year","Decline Year"),"")</f>
        <v>Growth Year</v>
      </c>
    </row>
    <row r="830" spans="1:25" x14ac:dyDescent="0.3">
      <c r="A830" s="1">
        <v>829</v>
      </c>
      <c r="B830" s="2">
        <v>41153</v>
      </c>
      <c r="C830" s="1">
        <v>2012</v>
      </c>
      <c r="D830" s="1" t="s">
        <v>22</v>
      </c>
      <c r="E830" s="1">
        <v>9</v>
      </c>
      <c r="F830" s="3">
        <v>1721</v>
      </c>
      <c r="G830" s="10">
        <v>5455.57</v>
      </c>
      <c r="H830" s="12">
        <f>IFERROR(salesdata[[#This Row],[S-P1]]/salesdata[[#This Row],[Q-P1]],0)</f>
        <v>3.17</v>
      </c>
      <c r="I830" s="3">
        <v>3957</v>
      </c>
      <c r="J830" s="10">
        <v>25087.38</v>
      </c>
      <c r="K830" s="12">
        <f>IFERROR(salesdata[[#This Row],[S-P2]]/salesdata[[#This Row],[Q-P2]],0)</f>
        <v>6.34</v>
      </c>
      <c r="L830" s="3">
        <v>5744</v>
      </c>
      <c r="M830" s="10">
        <v>31132.48</v>
      </c>
      <c r="N830" s="12">
        <f>IFERROR(salesdata[[#This Row],[S-P3]]/salesdata[[#This Row],[Q-P3]],0)</f>
        <v>5.42</v>
      </c>
      <c r="O830" s="3">
        <v>1432</v>
      </c>
      <c r="P830" s="10">
        <v>10210.16</v>
      </c>
      <c r="Q830" s="12">
        <f>IFERROR(salesdata[[#This Row],[S-P4]]/salesdata[[#This Row],[Q-P4]],0)</f>
        <v>7.13</v>
      </c>
      <c r="R830" s="3">
        <v>12854</v>
      </c>
      <c r="S830" s="10">
        <v>71885.59</v>
      </c>
      <c r="T830" s="1" t="str">
        <f>"Q"&amp;ROUNDUP(salesdata[[#This Row],[Month No.]]/3,0)</f>
        <v>Q3</v>
      </c>
      <c r="U830" s="1" t="str">
        <f>TEXT(salesdata[[#This Row],[Date]],"dddd")</f>
        <v>Saturday</v>
      </c>
      <c r="V830" s="12">
        <f>IFERROR(salesdata[[#This Row],[Total Revenue]]/salesdata[[#This Row],[Total Units Sold]],0)</f>
        <v>5.5924684922981172</v>
      </c>
      <c r="W830" s="1" t="str">
        <f>INDEX({"Product1","Product2","Product3","Product4"},MATCH(MAX(salesdata[[#This Row],[S-P1]],salesdata[[#This Row],[S-P2]],salesdata[[#This Row],[S-P3]],salesdata[[#This Row],[S-P4]]),CHOOSE({1,2,3,4},salesdata[[#This Row],[S-P1]],salesdata[[#This Row],[S-P2]],salesdata[[#This Row],[S-P3]],salesdata[[#This Row],[S-P4]]),0))</f>
        <v>Product3</v>
      </c>
      <c r="X830" s="1" t="str">
        <f>IF(salesdata[[#This Row],[Total Revenue]]&gt;=70000,"High",IF(salesdata[[#This Row],[Total Revenue]]&gt;=40000,"Medium","Low"))</f>
        <v>High</v>
      </c>
      <c r="Y830" s="1" t="str">
        <f>IFERROR(IF(SUMIF(salesdata[Year],salesdata[[#This Row],[Year]],salesdata[Total Revenue])&gt;SUMIF(salesdata[Year],salesdata[[#This Row],[Year]]-1,salesdata[Total Revenue]),"Growth Year","Decline Year"),"")</f>
        <v>Growth Year</v>
      </c>
    </row>
    <row r="831" spans="1:25" x14ac:dyDescent="0.3">
      <c r="A831" s="1">
        <v>830</v>
      </c>
      <c r="B831" s="2">
        <v>41154</v>
      </c>
      <c r="C831" s="1">
        <v>2012</v>
      </c>
      <c r="D831" s="1" t="s">
        <v>22</v>
      </c>
      <c r="E831" s="1">
        <v>9</v>
      </c>
      <c r="F831" s="3">
        <v>5682</v>
      </c>
      <c r="G831" s="10">
        <v>18011.939999999999</v>
      </c>
      <c r="H831" s="12">
        <f>IFERROR(salesdata[[#This Row],[S-P1]]/salesdata[[#This Row],[Q-P1]],0)</f>
        <v>3.17</v>
      </c>
      <c r="I831" s="3">
        <v>1033</v>
      </c>
      <c r="J831" s="10">
        <v>6549.22</v>
      </c>
      <c r="K831" s="12">
        <f>IFERROR(salesdata[[#This Row],[S-P2]]/salesdata[[#This Row],[Q-P2]],0)</f>
        <v>6.34</v>
      </c>
      <c r="L831" s="3">
        <v>4525</v>
      </c>
      <c r="M831" s="10">
        <v>24525.5</v>
      </c>
      <c r="N831" s="12">
        <f>IFERROR(salesdata[[#This Row],[S-P3]]/salesdata[[#This Row],[Q-P3]],0)</f>
        <v>5.42</v>
      </c>
      <c r="O831" s="3">
        <v>397</v>
      </c>
      <c r="P831" s="10">
        <v>2830.61</v>
      </c>
      <c r="Q831" s="12">
        <f>IFERROR(salesdata[[#This Row],[S-P4]]/salesdata[[#This Row],[Q-P4]],0)</f>
        <v>7.13</v>
      </c>
      <c r="R831" s="3">
        <v>11637</v>
      </c>
      <c r="S831" s="10">
        <v>51917.27</v>
      </c>
      <c r="T831" s="1" t="str">
        <f>"Q"&amp;ROUNDUP(salesdata[[#This Row],[Month No.]]/3,0)</f>
        <v>Q3</v>
      </c>
      <c r="U831" s="1" t="str">
        <f>TEXT(salesdata[[#This Row],[Date]],"dddd")</f>
        <v>Sunday</v>
      </c>
      <c r="V831" s="12">
        <f>IFERROR(salesdata[[#This Row],[Total Revenue]]/salesdata[[#This Row],[Total Units Sold]],0)</f>
        <v>4.4613964080089366</v>
      </c>
      <c r="W831" s="1" t="str">
        <f>INDEX({"Product1","Product2","Product3","Product4"},MATCH(MAX(salesdata[[#This Row],[S-P1]],salesdata[[#This Row],[S-P2]],salesdata[[#This Row],[S-P3]],salesdata[[#This Row],[S-P4]]),CHOOSE({1,2,3,4},salesdata[[#This Row],[S-P1]],salesdata[[#This Row],[S-P2]],salesdata[[#This Row],[S-P3]],salesdata[[#This Row],[S-P4]]),0))</f>
        <v>Product3</v>
      </c>
      <c r="X831" s="1" t="str">
        <f>IF(salesdata[[#This Row],[Total Revenue]]&gt;=70000,"High",IF(salesdata[[#This Row],[Total Revenue]]&gt;=40000,"Medium","Low"))</f>
        <v>Medium</v>
      </c>
      <c r="Y831" s="1" t="str">
        <f>IFERROR(IF(SUMIF(salesdata[Year],salesdata[[#This Row],[Year]],salesdata[Total Revenue])&gt;SUMIF(salesdata[Year],salesdata[[#This Row],[Year]]-1,salesdata[Total Revenue]),"Growth Year","Decline Year"),"")</f>
        <v>Growth Year</v>
      </c>
    </row>
    <row r="832" spans="1:25" x14ac:dyDescent="0.3">
      <c r="A832" s="1">
        <v>831</v>
      </c>
      <c r="B832" s="2">
        <v>41155</v>
      </c>
      <c r="C832" s="1">
        <v>2012</v>
      </c>
      <c r="D832" s="1" t="s">
        <v>22</v>
      </c>
      <c r="E832" s="1">
        <v>9</v>
      </c>
      <c r="F832" s="3">
        <v>268</v>
      </c>
      <c r="G832" s="10">
        <v>849.56</v>
      </c>
      <c r="H832" s="12">
        <f>IFERROR(salesdata[[#This Row],[S-P1]]/salesdata[[#This Row],[Q-P1]],0)</f>
        <v>3.17</v>
      </c>
      <c r="I832" s="3">
        <v>324</v>
      </c>
      <c r="J832" s="10">
        <v>2054.16</v>
      </c>
      <c r="K832" s="12">
        <f>IFERROR(salesdata[[#This Row],[S-P2]]/salesdata[[#This Row],[Q-P2]],0)</f>
        <v>6.34</v>
      </c>
      <c r="L832" s="3">
        <v>1406</v>
      </c>
      <c r="M832" s="10">
        <v>7620.52</v>
      </c>
      <c r="N832" s="12">
        <f>IFERROR(salesdata[[#This Row],[S-P3]]/salesdata[[#This Row],[Q-P3]],0)</f>
        <v>5.42</v>
      </c>
      <c r="O832" s="3">
        <v>1088</v>
      </c>
      <c r="P832" s="10">
        <v>7757.44</v>
      </c>
      <c r="Q832" s="12">
        <f>IFERROR(salesdata[[#This Row],[S-P4]]/salesdata[[#This Row],[Q-P4]],0)</f>
        <v>7.13</v>
      </c>
      <c r="R832" s="3">
        <v>3086</v>
      </c>
      <c r="S832" s="10">
        <v>18281.68</v>
      </c>
      <c r="T832" s="1" t="str">
        <f>"Q"&amp;ROUNDUP(salesdata[[#This Row],[Month No.]]/3,0)</f>
        <v>Q3</v>
      </c>
      <c r="U832" s="1" t="str">
        <f>TEXT(salesdata[[#This Row],[Date]],"dddd")</f>
        <v>Monday</v>
      </c>
      <c r="V832" s="12">
        <f>IFERROR(salesdata[[#This Row],[Total Revenue]]/salesdata[[#This Row],[Total Units Sold]],0)</f>
        <v>5.9240699935191188</v>
      </c>
      <c r="W832" s="1" t="str">
        <f>INDEX({"Product1","Product2","Product3","Product4"},MATCH(MAX(salesdata[[#This Row],[S-P1]],salesdata[[#This Row],[S-P2]],salesdata[[#This Row],[S-P3]],salesdata[[#This Row],[S-P4]]),CHOOSE({1,2,3,4},salesdata[[#This Row],[S-P1]],salesdata[[#This Row],[S-P2]],salesdata[[#This Row],[S-P3]],salesdata[[#This Row],[S-P4]]),0))</f>
        <v>Product4</v>
      </c>
      <c r="X832" s="1" t="str">
        <f>IF(salesdata[[#This Row],[Total Revenue]]&gt;=70000,"High",IF(salesdata[[#This Row],[Total Revenue]]&gt;=40000,"Medium","Low"))</f>
        <v>Low</v>
      </c>
      <c r="Y832" s="1" t="str">
        <f>IFERROR(IF(SUMIF(salesdata[Year],salesdata[[#This Row],[Year]],salesdata[Total Revenue])&gt;SUMIF(salesdata[Year],salesdata[[#This Row],[Year]]-1,salesdata[Total Revenue]),"Growth Year","Decline Year"),"")</f>
        <v>Growth Year</v>
      </c>
    </row>
    <row r="833" spans="1:25" x14ac:dyDescent="0.3">
      <c r="A833" s="1">
        <v>832</v>
      </c>
      <c r="B833" s="2">
        <v>41156</v>
      </c>
      <c r="C833" s="1">
        <v>2012</v>
      </c>
      <c r="D833" s="1" t="s">
        <v>22</v>
      </c>
      <c r="E833" s="1">
        <v>9</v>
      </c>
      <c r="F833" s="3">
        <v>1644</v>
      </c>
      <c r="G833" s="10">
        <v>5211.4799999999996</v>
      </c>
      <c r="H833" s="12">
        <f>IFERROR(salesdata[[#This Row],[S-P1]]/salesdata[[#This Row],[Q-P1]],0)</f>
        <v>3.17</v>
      </c>
      <c r="I833" s="3">
        <v>1391</v>
      </c>
      <c r="J833" s="10">
        <v>8818.94</v>
      </c>
      <c r="K833" s="12">
        <f>IFERROR(salesdata[[#This Row],[S-P2]]/salesdata[[#This Row],[Q-P2]],0)</f>
        <v>6.3400000000000007</v>
      </c>
      <c r="L833" s="3">
        <v>3463</v>
      </c>
      <c r="M833" s="10">
        <v>18769.46</v>
      </c>
      <c r="N833" s="12">
        <f>IFERROR(salesdata[[#This Row],[S-P3]]/salesdata[[#This Row],[Q-P3]],0)</f>
        <v>5.42</v>
      </c>
      <c r="O833" s="3">
        <v>1071</v>
      </c>
      <c r="P833" s="10">
        <v>7636.23</v>
      </c>
      <c r="Q833" s="12">
        <f>IFERROR(salesdata[[#This Row],[S-P4]]/salesdata[[#This Row],[Q-P4]],0)</f>
        <v>7.13</v>
      </c>
      <c r="R833" s="3">
        <v>7569</v>
      </c>
      <c r="S833" s="10">
        <v>40436.11</v>
      </c>
      <c r="T833" s="1" t="str">
        <f>"Q"&amp;ROUNDUP(salesdata[[#This Row],[Month No.]]/3,0)</f>
        <v>Q3</v>
      </c>
      <c r="U833" s="1" t="str">
        <f>TEXT(salesdata[[#This Row],[Date]],"dddd")</f>
        <v>Tuesday</v>
      </c>
      <c r="V833" s="12">
        <f>IFERROR(salesdata[[#This Row],[Total Revenue]]/salesdata[[#This Row],[Total Units Sold]],0)</f>
        <v>5.3423318800369932</v>
      </c>
      <c r="W833" s="1" t="str">
        <f>INDEX({"Product1","Product2","Product3","Product4"},MATCH(MAX(salesdata[[#This Row],[S-P1]],salesdata[[#This Row],[S-P2]],salesdata[[#This Row],[S-P3]],salesdata[[#This Row],[S-P4]]),CHOOSE({1,2,3,4},salesdata[[#This Row],[S-P1]],salesdata[[#This Row],[S-P2]],salesdata[[#This Row],[S-P3]],salesdata[[#This Row],[S-P4]]),0))</f>
        <v>Product3</v>
      </c>
      <c r="X833" s="1" t="str">
        <f>IF(salesdata[[#This Row],[Total Revenue]]&gt;=70000,"High",IF(salesdata[[#This Row],[Total Revenue]]&gt;=40000,"Medium","Low"))</f>
        <v>Medium</v>
      </c>
      <c r="Y833" s="1" t="str">
        <f>IFERROR(IF(SUMIF(salesdata[Year],salesdata[[#This Row],[Year]],salesdata[Total Revenue])&gt;SUMIF(salesdata[Year],salesdata[[#This Row],[Year]]-1,salesdata[Total Revenue]),"Growth Year","Decline Year"),"")</f>
        <v>Growth Year</v>
      </c>
    </row>
    <row r="834" spans="1:25" x14ac:dyDescent="0.3">
      <c r="A834" s="1">
        <v>833</v>
      </c>
      <c r="B834" s="2">
        <v>41157</v>
      </c>
      <c r="C834" s="1">
        <v>2012</v>
      </c>
      <c r="D834" s="1" t="s">
        <v>22</v>
      </c>
      <c r="E834" s="1">
        <v>9</v>
      </c>
      <c r="F834" s="3">
        <v>5673</v>
      </c>
      <c r="G834" s="10">
        <v>17983.41</v>
      </c>
      <c r="H834" s="12">
        <f>IFERROR(salesdata[[#This Row],[S-P1]]/salesdata[[#This Row],[Q-P1]],0)</f>
        <v>3.17</v>
      </c>
      <c r="I834" s="3">
        <v>3350</v>
      </c>
      <c r="J834" s="10">
        <v>21239</v>
      </c>
      <c r="K834" s="12">
        <f>IFERROR(salesdata[[#This Row],[S-P2]]/salesdata[[#This Row],[Q-P2]],0)</f>
        <v>6.34</v>
      </c>
      <c r="L834" s="3">
        <v>2901</v>
      </c>
      <c r="M834" s="10">
        <v>15723.42</v>
      </c>
      <c r="N834" s="12">
        <f>IFERROR(salesdata[[#This Row],[S-P3]]/salesdata[[#This Row],[Q-P3]],0)</f>
        <v>5.42</v>
      </c>
      <c r="O834" s="3">
        <v>980</v>
      </c>
      <c r="P834" s="10">
        <v>6987.4</v>
      </c>
      <c r="Q834" s="12">
        <f>IFERROR(salesdata[[#This Row],[S-P4]]/salesdata[[#This Row],[Q-P4]],0)</f>
        <v>7.13</v>
      </c>
      <c r="R834" s="3">
        <v>12904</v>
      </c>
      <c r="S834" s="10">
        <v>61933.23</v>
      </c>
      <c r="T834" s="1" t="str">
        <f>"Q"&amp;ROUNDUP(salesdata[[#This Row],[Month No.]]/3,0)</f>
        <v>Q3</v>
      </c>
      <c r="U834" s="1" t="str">
        <f>TEXT(salesdata[[#This Row],[Date]],"dddd")</f>
        <v>Wednesday</v>
      </c>
      <c r="V834" s="12">
        <f>IFERROR(salesdata[[#This Row],[Total Revenue]]/salesdata[[#This Row],[Total Units Sold]],0)</f>
        <v>4.7995373527588345</v>
      </c>
      <c r="W834" s="1" t="str">
        <f>INDEX({"Product1","Product2","Product3","Product4"},MATCH(MAX(salesdata[[#This Row],[S-P1]],salesdata[[#This Row],[S-P2]],salesdata[[#This Row],[S-P3]],salesdata[[#This Row],[S-P4]]),CHOOSE({1,2,3,4},salesdata[[#This Row],[S-P1]],salesdata[[#This Row],[S-P2]],salesdata[[#This Row],[S-P3]],salesdata[[#This Row],[S-P4]]),0))</f>
        <v>Product2</v>
      </c>
      <c r="X834" s="1" t="str">
        <f>IF(salesdata[[#This Row],[Total Revenue]]&gt;=70000,"High",IF(salesdata[[#This Row],[Total Revenue]]&gt;=40000,"Medium","Low"))</f>
        <v>Medium</v>
      </c>
      <c r="Y834" s="1" t="str">
        <f>IFERROR(IF(SUMIF(salesdata[Year],salesdata[[#This Row],[Year]],salesdata[Total Revenue])&gt;SUMIF(salesdata[Year],salesdata[[#This Row],[Year]]-1,salesdata[Total Revenue]),"Growth Year","Decline Year"),"")</f>
        <v>Growth Year</v>
      </c>
    </row>
    <row r="835" spans="1:25" x14ac:dyDescent="0.3">
      <c r="A835" s="1">
        <v>834</v>
      </c>
      <c r="B835" s="2">
        <v>41158</v>
      </c>
      <c r="C835" s="1">
        <v>2012</v>
      </c>
      <c r="D835" s="1" t="s">
        <v>22</v>
      </c>
      <c r="E835" s="1">
        <v>9</v>
      </c>
      <c r="F835" s="3">
        <v>5139</v>
      </c>
      <c r="G835" s="10">
        <v>16290.63</v>
      </c>
      <c r="H835" s="12">
        <f>IFERROR(salesdata[[#This Row],[S-P1]]/salesdata[[#This Row],[Q-P1]],0)</f>
        <v>3.17</v>
      </c>
      <c r="I835" s="3">
        <v>1750</v>
      </c>
      <c r="J835" s="10">
        <v>11095</v>
      </c>
      <c r="K835" s="12">
        <f>IFERROR(salesdata[[#This Row],[S-P2]]/salesdata[[#This Row],[Q-P2]],0)</f>
        <v>6.34</v>
      </c>
      <c r="L835" s="3">
        <v>5480</v>
      </c>
      <c r="M835" s="10">
        <v>29701.599999999999</v>
      </c>
      <c r="N835" s="12">
        <f>IFERROR(salesdata[[#This Row],[S-P3]]/salesdata[[#This Row],[Q-P3]],0)</f>
        <v>5.42</v>
      </c>
      <c r="O835" s="3">
        <v>1558</v>
      </c>
      <c r="P835" s="10">
        <v>11108.54</v>
      </c>
      <c r="Q835" s="12">
        <f>IFERROR(salesdata[[#This Row],[S-P4]]/salesdata[[#This Row],[Q-P4]],0)</f>
        <v>7.1300000000000008</v>
      </c>
      <c r="R835" s="3">
        <v>13927</v>
      </c>
      <c r="S835" s="10">
        <v>68195.77</v>
      </c>
      <c r="T835" s="1" t="str">
        <f>"Q"&amp;ROUNDUP(salesdata[[#This Row],[Month No.]]/3,0)</f>
        <v>Q3</v>
      </c>
      <c r="U835" s="1" t="str">
        <f>TEXT(salesdata[[#This Row],[Date]],"dddd")</f>
        <v>Thursday</v>
      </c>
      <c r="V835" s="12">
        <f>IFERROR(salesdata[[#This Row],[Total Revenue]]/salesdata[[#This Row],[Total Units Sold]],0)</f>
        <v>4.896659007682918</v>
      </c>
      <c r="W835" s="1" t="str">
        <f>INDEX({"Product1","Product2","Product3","Product4"},MATCH(MAX(salesdata[[#This Row],[S-P1]],salesdata[[#This Row],[S-P2]],salesdata[[#This Row],[S-P3]],salesdata[[#This Row],[S-P4]]),CHOOSE({1,2,3,4},salesdata[[#This Row],[S-P1]],salesdata[[#This Row],[S-P2]],salesdata[[#This Row],[S-P3]],salesdata[[#This Row],[S-P4]]),0))</f>
        <v>Product3</v>
      </c>
      <c r="X835" s="1" t="str">
        <f>IF(salesdata[[#This Row],[Total Revenue]]&gt;=70000,"High",IF(salesdata[[#This Row],[Total Revenue]]&gt;=40000,"Medium","Low"))</f>
        <v>Medium</v>
      </c>
      <c r="Y835" s="1" t="str">
        <f>IFERROR(IF(SUMIF(salesdata[Year],salesdata[[#This Row],[Year]],salesdata[Total Revenue])&gt;SUMIF(salesdata[Year],salesdata[[#This Row],[Year]]-1,salesdata[Total Revenue]),"Growth Year","Decline Year"),"")</f>
        <v>Growth Year</v>
      </c>
    </row>
    <row r="836" spans="1:25" x14ac:dyDescent="0.3">
      <c r="A836" s="1">
        <v>835</v>
      </c>
      <c r="B836" s="2">
        <v>41159</v>
      </c>
      <c r="C836" s="1">
        <v>2012</v>
      </c>
      <c r="D836" s="1" t="s">
        <v>22</v>
      </c>
      <c r="E836" s="1">
        <v>9</v>
      </c>
      <c r="F836" s="3">
        <v>6681</v>
      </c>
      <c r="G836" s="10">
        <v>21178.77</v>
      </c>
      <c r="H836" s="12">
        <f>IFERROR(salesdata[[#This Row],[S-P1]]/salesdata[[#This Row],[Q-P1]],0)</f>
        <v>3.17</v>
      </c>
      <c r="I836" s="3">
        <v>2604</v>
      </c>
      <c r="J836" s="10">
        <v>16509.36</v>
      </c>
      <c r="K836" s="12">
        <f>IFERROR(salesdata[[#This Row],[S-P2]]/salesdata[[#This Row],[Q-P2]],0)</f>
        <v>6.34</v>
      </c>
      <c r="L836" s="3">
        <v>2537</v>
      </c>
      <c r="M836" s="10">
        <v>13750.54</v>
      </c>
      <c r="N836" s="12">
        <f>IFERROR(salesdata[[#This Row],[S-P3]]/salesdata[[#This Row],[Q-P3]],0)</f>
        <v>5.42</v>
      </c>
      <c r="O836" s="3">
        <v>319</v>
      </c>
      <c r="P836" s="10">
        <v>2274.4699999999998</v>
      </c>
      <c r="Q836" s="12">
        <f>IFERROR(salesdata[[#This Row],[S-P4]]/salesdata[[#This Row],[Q-P4]],0)</f>
        <v>7.129999999999999</v>
      </c>
      <c r="R836" s="3">
        <v>12141</v>
      </c>
      <c r="S836" s="10">
        <v>53713.14</v>
      </c>
      <c r="T836" s="1" t="str">
        <f>"Q"&amp;ROUNDUP(salesdata[[#This Row],[Month No.]]/3,0)</f>
        <v>Q3</v>
      </c>
      <c r="U836" s="1" t="str">
        <f>TEXT(salesdata[[#This Row],[Date]],"dddd")</f>
        <v>Friday</v>
      </c>
      <c r="V836" s="12">
        <f>IFERROR(salesdata[[#This Row],[Total Revenue]]/salesdata[[#This Row],[Total Units Sold]],0)</f>
        <v>4.4241116876698792</v>
      </c>
      <c r="W836" s="1" t="str">
        <f>INDEX({"Product1","Product2","Product3","Product4"},MATCH(MAX(salesdata[[#This Row],[S-P1]],salesdata[[#This Row],[S-P2]],salesdata[[#This Row],[S-P3]],salesdata[[#This Row],[S-P4]]),CHOOSE({1,2,3,4},salesdata[[#This Row],[S-P1]],salesdata[[#This Row],[S-P2]],salesdata[[#This Row],[S-P3]],salesdata[[#This Row],[S-P4]]),0))</f>
        <v>Product1</v>
      </c>
      <c r="X836" s="1" t="str">
        <f>IF(salesdata[[#This Row],[Total Revenue]]&gt;=70000,"High",IF(salesdata[[#This Row],[Total Revenue]]&gt;=40000,"Medium","Low"))</f>
        <v>Medium</v>
      </c>
      <c r="Y836" s="1" t="str">
        <f>IFERROR(IF(SUMIF(salesdata[Year],salesdata[[#This Row],[Year]],salesdata[Total Revenue])&gt;SUMIF(salesdata[Year],salesdata[[#This Row],[Year]]-1,salesdata[Total Revenue]),"Growth Year","Decline Year"),"")</f>
        <v>Growth Year</v>
      </c>
    </row>
    <row r="837" spans="1:25" x14ac:dyDescent="0.3">
      <c r="A837" s="1">
        <v>836</v>
      </c>
      <c r="B837" s="2">
        <v>41160</v>
      </c>
      <c r="C837" s="1">
        <v>2012</v>
      </c>
      <c r="D837" s="1" t="s">
        <v>22</v>
      </c>
      <c r="E837" s="1">
        <v>9</v>
      </c>
      <c r="F837" s="3">
        <v>1069</v>
      </c>
      <c r="G837" s="10">
        <v>3388.73</v>
      </c>
      <c r="H837" s="12">
        <f>IFERROR(salesdata[[#This Row],[S-P1]]/salesdata[[#This Row],[Q-P1]],0)</f>
        <v>3.17</v>
      </c>
      <c r="I837" s="3">
        <v>3947</v>
      </c>
      <c r="J837" s="10">
        <v>25023.98</v>
      </c>
      <c r="K837" s="12">
        <f>IFERROR(salesdata[[#This Row],[S-P2]]/salesdata[[#This Row],[Q-P2]],0)</f>
        <v>6.34</v>
      </c>
      <c r="L837" s="3">
        <v>5851</v>
      </c>
      <c r="M837" s="10">
        <v>31712.42</v>
      </c>
      <c r="N837" s="12">
        <f>IFERROR(salesdata[[#This Row],[S-P3]]/salesdata[[#This Row],[Q-P3]],0)</f>
        <v>5.42</v>
      </c>
      <c r="O837" s="3">
        <v>1474</v>
      </c>
      <c r="P837" s="10">
        <v>10509.62</v>
      </c>
      <c r="Q837" s="12">
        <f>IFERROR(salesdata[[#This Row],[S-P4]]/salesdata[[#This Row],[Q-P4]],0)</f>
        <v>7.1300000000000008</v>
      </c>
      <c r="R837" s="3">
        <v>12341</v>
      </c>
      <c r="S837" s="10">
        <v>70634.75</v>
      </c>
      <c r="T837" s="1" t="str">
        <f>"Q"&amp;ROUNDUP(salesdata[[#This Row],[Month No.]]/3,0)</f>
        <v>Q3</v>
      </c>
      <c r="U837" s="1" t="str">
        <f>TEXT(salesdata[[#This Row],[Date]],"dddd")</f>
        <v>Saturday</v>
      </c>
      <c r="V837" s="12">
        <f>IFERROR(salesdata[[#This Row],[Total Revenue]]/salesdata[[#This Row],[Total Units Sold]],0)</f>
        <v>5.723583988331578</v>
      </c>
      <c r="W837" s="1" t="str">
        <f>INDEX({"Product1","Product2","Product3","Product4"},MATCH(MAX(salesdata[[#This Row],[S-P1]],salesdata[[#This Row],[S-P2]],salesdata[[#This Row],[S-P3]],salesdata[[#This Row],[S-P4]]),CHOOSE({1,2,3,4},salesdata[[#This Row],[S-P1]],salesdata[[#This Row],[S-P2]],salesdata[[#This Row],[S-P3]],salesdata[[#This Row],[S-P4]]),0))</f>
        <v>Product3</v>
      </c>
      <c r="X837" s="1" t="str">
        <f>IF(salesdata[[#This Row],[Total Revenue]]&gt;=70000,"High",IF(salesdata[[#This Row],[Total Revenue]]&gt;=40000,"Medium","Low"))</f>
        <v>High</v>
      </c>
      <c r="Y837" s="1" t="str">
        <f>IFERROR(IF(SUMIF(salesdata[Year],salesdata[[#This Row],[Year]],salesdata[Total Revenue])&gt;SUMIF(salesdata[Year],salesdata[[#This Row],[Year]]-1,salesdata[Total Revenue]),"Growth Year","Decline Year"),"")</f>
        <v>Growth Year</v>
      </c>
    </row>
    <row r="838" spans="1:25" x14ac:dyDescent="0.3">
      <c r="A838" s="1">
        <v>837</v>
      </c>
      <c r="B838" s="2">
        <v>41161</v>
      </c>
      <c r="C838" s="1">
        <v>2012</v>
      </c>
      <c r="D838" s="1" t="s">
        <v>22</v>
      </c>
      <c r="E838" s="1">
        <v>9</v>
      </c>
      <c r="F838" s="3">
        <v>296</v>
      </c>
      <c r="G838" s="10">
        <v>938.32</v>
      </c>
      <c r="H838" s="12">
        <f>IFERROR(salesdata[[#This Row],[S-P1]]/salesdata[[#This Row],[Q-P1]],0)</f>
        <v>3.1700000000000004</v>
      </c>
      <c r="I838" s="3">
        <v>1154</v>
      </c>
      <c r="J838" s="10">
        <v>7316.36</v>
      </c>
      <c r="K838" s="12">
        <f>IFERROR(salesdata[[#This Row],[S-P2]]/salesdata[[#This Row],[Q-P2]],0)</f>
        <v>6.34</v>
      </c>
      <c r="L838" s="3">
        <v>4546</v>
      </c>
      <c r="M838" s="10">
        <v>24639.32</v>
      </c>
      <c r="N838" s="12">
        <f>IFERROR(salesdata[[#This Row],[S-P3]]/salesdata[[#This Row],[Q-P3]],0)</f>
        <v>5.42</v>
      </c>
      <c r="O838" s="3">
        <v>255</v>
      </c>
      <c r="P838" s="10">
        <v>1818.15</v>
      </c>
      <c r="Q838" s="12">
        <f>IFERROR(salesdata[[#This Row],[S-P4]]/salesdata[[#This Row],[Q-P4]],0)</f>
        <v>7.1300000000000008</v>
      </c>
      <c r="R838" s="3">
        <v>6251</v>
      </c>
      <c r="S838" s="10">
        <v>34712.15</v>
      </c>
      <c r="T838" s="1" t="str">
        <f>"Q"&amp;ROUNDUP(salesdata[[#This Row],[Month No.]]/3,0)</f>
        <v>Q3</v>
      </c>
      <c r="U838" s="1" t="str">
        <f>TEXT(salesdata[[#This Row],[Date]],"dddd")</f>
        <v>Sunday</v>
      </c>
      <c r="V838" s="12">
        <f>IFERROR(salesdata[[#This Row],[Total Revenue]]/salesdata[[#This Row],[Total Units Sold]],0)</f>
        <v>5.5530555111182212</v>
      </c>
      <c r="W838" s="1" t="str">
        <f>INDEX({"Product1","Product2","Product3","Product4"},MATCH(MAX(salesdata[[#This Row],[S-P1]],salesdata[[#This Row],[S-P2]],salesdata[[#This Row],[S-P3]],salesdata[[#This Row],[S-P4]]),CHOOSE({1,2,3,4},salesdata[[#This Row],[S-P1]],salesdata[[#This Row],[S-P2]],salesdata[[#This Row],[S-P3]],salesdata[[#This Row],[S-P4]]),0))</f>
        <v>Product3</v>
      </c>
      <c r="X838" s="1" t="str">
        <f>IF(salesdata[[#This Row],[Total Revenue]]&gt;=70000,"High",IF(salesdata[[#This Row],[Total Revenue]]&gt;=40000,"Medium","Low"))</f>
        <v>Low</v>
      </c>
      <c r="Y838" s="1" t="str">
        <f>IFERROR(IF(SUMIF(salesdata[Year],salesdata[[#This Row],[Year]],salesdata[Total Revenue])&gt;SUMIF(salesdata[Year],salesdata[[#This Row],[Year]]-1,salesdata[Total Revenue]),"Growth Year","Decline Year"),"")</f>
        <v>Growth Year</v>
      </c>
    </row>
    <row r="839" spans="1:25" x14ac:dyDescent="0.3">
      <c r="A839" s="1">
        <v>838</v>
      </c>
      <c r="B839" s="2">
        <v>41162</v>
      </c>
      <c r="C839" s="1">
        <v>2012</v>
      </c>
      <c r="D839" s="1" t="s">
        <v>22</v>
      </c>
      <c r="E839" s="1">
        <v>9</v>
      </c>
      <c r="F839" s="3">
        <v>3688</v>
      </c>
      <c r="G839" s="10">
        <v>11690.96</v>
      </c>
      <c r="H839" s="12">
        <f>IFERROR(salesdata[[#This Row],[S-P1]]/salesdata[[#This Row],[Q-P1]],0)</f>
        <v>3.17</v>
      </c>
      <c r="I839" s="3">
        <v>2183</v>
      </c>
      <c r="J839" s="10">
        <v>13840.22</v>
      </c>
      <c r="K839" s="12">
        <f>IFERROR(salesdata[[#This Row],[S-P2]]/salesdata[[#This Row],[Q-P2]],0)</f>
        <v>6.34</v>
      </c>
      <c r="L839" s="3">
        <v>2082</v>
      </c>
      <c r="M839" s="10">
        <v>11284.44</v>
      </c>
      <c r="N839" s="12">
        <f>IFERROR(salesdata[[#This Row],[S-P3]]/salesdata[[#This Row],[Q-P3]],0)</f>
        <v>5.42</v>
      </c>
      <c r="O839" s="3">
        <v>778</v>
      </c>
      <c r="P839" s="10">
        <v>5547.14</v>
      </c>
      <c r="Q839" s="12">
        <f>IFERROR(salesdata[[#This Row],[S-P4]]/salesdata[[#This Row],[Q-P4]],0)</f>
        <v>7.1300000000000008</v>
      </c>
      <c r="R839" s="3">
        <v>8731</v>
      </c>
      <c r="S839" s="10">
        <v>42362.76</v>
      </c>
      <c r="T839" s="1" t="str">
        <f>"Q"&amp;ROUNDUP(salesdata[[#This Row],[Month No.]]/3,0)</f>
        <v>Q3</v>
      </c>
      <c r="U839" s="1" t="str">
        <f>TEXT(salesdata[[#This Row],[Date]],"dddd")</f>
        <v>Monday</v>
      </c>
      <c r="V839" s="12">
        <f>IFERROR(salesdata[[#This Row],[Total Revenue]]/salesdata[[#This Row],[Total Units Sold]],0)</f>
        <v>4.8519940442102856</v>
      </c>
      <c r="W839" s="1" t="str">
        <f>INDEX({"Product1","Product2","Product3","Product4"},MATCH(MAX(salesdata[[#This Row],[S-P1]],salesdata[[#This Row],[S-P2]],salesdata[[#This Row],[S-P3]],salesdata[[#This Row],[S-P4]]),CHOOSE({1,2,3,4},salesdata[[#This Row],[S-P1]],salesdata[[#This Row],[S-P2]],salesdata[[#This Row],[S-P3]],salesdata[[#This Row],[S-P4]]),0))</f>
        <v>Product2</v>
      </c>
      <c r="X839" s="1" t="str">
        <f>IF(salesdata[[#This Row],[Total Revenue]]&gt;=70000,"High",IF(salesdata[[#This Row],[Total Revenue]]&gt;=40000,"Medium","Low"))</f>
        <v>Medium</v>
      </c>
      <c r="Y839" s="1" t="str">
        <f>IFERROR(IF(SUMIF(salesdata[Year],salesdata[[#This Row],[Year]],salesdata[Total Revenue])&gt;SUMIF(salesdata[Year],salesdata[[#This Row],[Year]]-1,salesdata[Total Revenue]),"Growth Year","Decline Year"),"")</f>
        <v>Growth Year</v>
      </c>
    </row>
    <row r="840" spans="1:25" x14ac:dyDescent="0.3">
      <c r="A840" s="1">
        <v>839</v>
      </c>
      <c r="B840" s="2">
        <v>41163</v>
      </c>
      <c r="C840" s="1">
        <v>2012</v>
      </c>
      <c r="D840" s="1" t="s">
        <v>22</v>
      </c>
      <c r="E840" s="1">
        <v>9</v>
      </c>
      <c r="F840" s="3">
        <v>3538</v>
      </c>
      <c r="G840" s="10">
        <v>11215.46</v>
      </c>
      <c r="H840" s="12">
        <f>IFERROR(salesdata[[#This Row],[S-P1]]/salesdata[[#This Row],[Q-P1]],0)</f>
        <v>3.17</v>
      </c>
      <c r="I840" s="3">
        <v>1861</v>
      </c>
      <c r="J840" s="10">
        <v>11798.74</v>
      </c>
      <c r="K840" s="12">
        <f>IFERROR(salesdata[[#This Row],[S-P2]]/salesdata[[#This Row],[Q-P2]],0)</f>
        <v>6.34</v>
      </c>
      <c r="L840" s="3">
        <v>5755</v>
      </c>
      <c r="M840" s="10">
        <v>31192.1</v>
      </c>
      <c r="N840" s="12">
        <f>IFERROR(salesdata[[#This Row],[S-P3]]/salesdata[[#This Row],[Q-P3]],0)</f>
        <v>5.42</v>
      </c>
      <c r="O840" s="3">
        <v>1253</v>
      </c>
      <c r="P840" s="10">
        <v>8933.89</v>
      </c>
      <c r="Q840" s="12">
        <f>IFERROR(salesdata[[#This Row],[S-P4]]/salesdata[[#This Row],[Q-P4]],0)</f>
        <v>7.13</v>
      </c>
      <c r="R840" s="3">
        <v>12407</v>
      </c>
      <c r="S840" s="10">
        <v>63140.19</v>
      </c>
      <c r="T840" s="1" t="str">
        <f>"Q"&amp;ROUNDUP(salesdata[[#This Row],[Month No.]]/3,0)</f>
        <v>Q3</v>
      </c>
      <c r="U840" s="1" t="str">
        <f>TEXT(salesdata[[#This Row],[Date]],"dddd")</f>
        <v>Tuesday</v>
      </c>
      <c r="V840" s="12">
        <f>IFERROR(salesdata[[#This Row],[Total Revenue]]/salesdata[[#This Row],[Total Units Sold]],0)</f>
        <v>5.0890779398726531</v>
      </c>
      <c r="W840" s="1" t="str">
        <f>INDEX({"Product1","Product2","Product3","Product4"},MATCH(MAX(salesdata[[#This Row],[S-P1]],salesdata[[#This Row],[S-P2]],salesdata[[#This Row],[S-P3]],salesdata[[#This Row],[S-P4]]),CHOOSE({1,2,3,4},salesdata[[#This Row],[S-P1]],salesdata[[#This Row],[S-P2]],salesdata[[#This Row],[S-P3]],salesdata[[#This Row],[S-P4]]),0))</f>
        <v>Product3</v>
      </c>
      <c r="X840" s="1" t="str">
        <f>IF(salesdata[[#This Row],[Total Revenue]]&gt;=70000,"High",IF(salesdata[[#This Row],[Total Revenue]]&gt;=40000,"Medium","Low"))</f>
        <v>Medium</v>
      </c>
      <c r="Y840" s="1" t="str">
        <f>IFERROR(IF(SUMIF(salesdata[Year],salesdata[[#This Row],[Year]],salesdata[Total Revenue])&gt;SUMIF(salesdata[Year],salesdata[[#This Row],[Year]]-1,salesdata[Total Revenue]),"Growth Year","Decline Year"),"")</f>
        <v>Growth Year</v>
      </c>
    </row>
    <row r="841" spans="1:25" x14ac:dyDescent="0.3">
      <c r="A841" s="1">
        <v>840</v>
      </c>
      <c r="B841" s="2">
        <v>41164</v>
      </c>
      <c r="C841" s="1">
        <v>2012</v>
      </c>
      <c r="D841" s="1" t="s">
        <v>22</v>
      </c>
      <c r="E841" s="1">
        <v>9</v>
      </c>
      <c r="F841" s="3">
        <v>6341</v>
      </c>
      <c r="G841" s="10">
        <v>20100.97</v>
      </c>
      <c r="H841" s="12">
        <f>IFERROR(salesdata[[#This Row],[S-P1]]/salesdata[[#This Row],[Q-P1]],0)</f>
        <v>3.1700000000000004</v>
      </c>
      <c r="I841" s="3">
        <v>409</v>
      </c>
      <c r="J841" s="10">
        <v>2593.06</v>
      </c>
      <c r="K841" s="12">
        <f>IFERROR(salesdata[[#This Row],[S-P2]]/salesdata[[#This Row],[Q-P2]],0)</f>
        <v>6.34</v>
      </c>
      <c r="L841" s="3">
        <v>4484</v>
      </c>
      <c r="M841" s="10">
        <v>24303.279999999999</v>
      </c>
      <c r="N841" s="12">
        <f>IFERROR(salesdata[[#This Row],[S-P3]]/salesdata[[#This Row],[Q-P3]],0)</f>
        <v>5.42</v>
      </c>
      <c r="O841" s="3">
        <v>1661</v>
      </c>
      <c r="P841" s="10">
        <v>11842.93</v>
      </c>
      <c r="Q841" s="12">
        <f>IFERROR(salesdata[[#This Row],[S-P4]]/salesdata[[#This Row],[Q-P4]],0)</f>
        <v>7.13</v>
      </c>
      <c r="R841" s="3">
        <v>12895</v>
      </c>
      <c r="S841" s="10">
        <v>58840.24</v>
      </c>
      <c r="T841" s="1" t="str">
        <f>"Q"&amp;ROUNDUP(salesdata[[#This Row],[Month No.]]/3,0)</f>
        <v>Q3</v>
      </c>
      <c r="U841" s="1" t="str">
        <f>TEXT(salesdata[[#This Row],[Date]],"dddd")</f>
        <v>Wednesday</v>
      </c>
      <c r="V841" s="12">
        <f>IFERROR(salesdata[[#This Row],[Total Revenue]]/salesdata[[#This Row],[Total Units Sold]],0)</f>
        <v>4.5630275300504071</v>
      </c>
      <c r="W841" s="1" t="str">
        <f>INDEX({"Product1","Product2","Product3","Product4"},MATCH(MAX(salesdata[[#This Row],[S-P1]],salesdata[[#This Row],[S-P2]],salesdata[[#This Row],[S-P3]],salesdata[[#This Row],[S-P4]]),CHOOSE({1,2,3,4},salesdata[[#This Row],[S-P1]],salesdata[[#This Row],[S-P2]],salesdata[[#This Row],[S-P3]],salesdata[[#This Row],[S-P4]]),0))</f>
        <v>Product3</v>
      </c>
      <c r="X841" s="1" t="str">
        <f>IF(salesdata[[#This Row],[Total Revenue]]&gt;=70000,"High",IF(salesdata[[#This Row],[Total Revenue]]&gt;=40000,"Medium","Low"))</f>
        <v>Medium</v>
      </c>
      <c r="Y841" s="1" t="str">
        <f>IFERROR(IF(SUMIF(salesdata[Year],salesdata[[#This Row],[Year]],salesdata[Total Revenue])&gt;SUMIF(salesdata[Year],salesdata[[#This Row],[Year]]-1,salesdata[Total Revenue]),"Growth Year","Decline Year"),"")</f>
        <v>Growth Year</v>
      </c>
    </row>
    <row r="842" spans="1:25" x14ac:dyDescent="0.3">
      <c r="A842" s="1">
        <v>841</v>
      </c>
      <c r="B842" s="2">
        <v>41165</v>
      </c>
      <c r="C842" s="1">
        <v>2012</v>
      </c>
      <c r="D842" s="1" t="s">
        <v>22</v>
      </c>
      <c r="E842" s="1">
        <v>9</v>
      </c>
      <c r="F842" s="3">
        <v>6455</v>
      </c>
      <c r="G842" s="10">
        <v>20462.349999999999</v>
      </c>
      <c r="H842" s="12">
        <f>IFERROR(salesdata[[#This Row],[S-P1]]/salesdata[[#This Row],[Q-P1]],0)</f>
        <v>3.17</v>
      </c>
      <c r="I842" s="3">
        <v>2901</v>
      </c>
      <c r="J842" s="10">
        <v>18392.34</v>
      </c>
      <c r="K842" s="12">
        <f>IFERROR(salesdata[[#This Row],[S-P2]]/salesdata[[#This Row],[Q-P2]],0)</f>
        <v>6.34</v>
      </c>
      <c r="L842" s="3">
        <v>1136</v>
      </c>
      <c r="M842" s="10">
        <v>6157.12</v>
      </c>
      <c r="N842" s="12">
        <f>IFERROR(salesdata[[#This Row],[S-P3]]/salesdata[[#This Row],[Q-P3]],0)</f>
        <v>5.42</v>
      </c>
      <c r="O842" s="3">
        <v>1640</v>
      </c>
      <c r="P842" s="10">
        <v>11693.2</v>
      </c>
      <c r="Q842" s="12">
        <f>IFERROR(salesdata[[#This Row],[S-P4]]/salesdata[[#This Row],[Q-P4]],0)</f>
        <v>7.1300000000000008</v>
      </c>
      <c r="R842" s="3">
        <v>12132</v>
      </c>
      <c r="S842" s="10">
        <v>56705.01</v>
      </c>
      <c r="T842" s="1" t="str">
        <f>"Q"&amp;ROUNDUP(salesdata[[#This Row],[Month No.]]/3,0)</f>
        <v>Q3</v>
      </c>
      <c r="U842" s="1" t="str">
        <f>TEXT(salesdata[[#This Row],[Date]],"dddd")</f>
        <v>Thursday</v>
      </c>
      <c r="V842" s="12">
        <f>IFERROR(salesdata[[#This Row],[Total Revenue]]/salesdata[[#This Row],[Total Units Sold]],0)</f>
        <v>4.6740034619188924</v>
      </c>
      <c r="W842" s="1" t="str">
        <f>INDEX({"Product1","Product2","Product3","Product4"},MATCH(MAX(salesdata[[#This Row],[S-P1]],salesdata[[#This Row],[S-P2]],salesdata[[#This Row],[S-P3]],salesdata[[#This Row],[S-P4]]),CHOOSE({1,2,3,4},salesdata[[#This Row],[S-P1]],salesdata[[#This Row],[S-P2]],salesdata[[#This Row],[S-P3]],salesdata[[#This Row],[S-P4]]),0))</f>
        <v>Product1</v>
      </c>
      <c r="X842" s="1" t="str">
        <f>IF(salesdata[[#This Row],[Total Revenue]]&gt;=70000,"High",IF(salesdata[[#This Row],[Total Revenue]]&gt;=40000,"Medium","Low"))</f>
        <v>Medium</v>
      </c>
      <c r="Y842" s="1" t="str">
        <f>IFERROR(IF(SUMIF(salesdata[Year],salesdata[[#This Row],[Year]],salesdata[Total Revenue])&gt;SUMIF(salesdata[Year],salesdata[[#This Row],[Year]]-1,salesdata[Total Revenue]),"Growth Year","Decline Year"),"")</f>
        <v>Growth Year</v>
      </c>
    </row>
    <row r="843" spans="1:25" x14ac:dyDescent="0.3">
      <c r="A843" s="1">
        <v>842</v>
      </c>
      <c r="B843" s="2">
        <v>41166</v>
      </c>
      <c r="C843" s="1">
        <v>2012</v>
      </c>
      <c r="D843" s="1" t="s">
        <v>22</v>
      </c>
      <c r="E843" s="1">
        <v>9</v>
      </c>
      <c r="F843" s="3">
        <v>6584</v>
      </c>
      <c r="G843" s="10">
        <v>20871.28</v>
      </c>
      <c r="H843" s="12">
        <f>IFERROR(salesdata[[#This Row],[S-P1]]/salesdata[[#This Row],[Q-P1]],0)</f>
        <v>3.17</v>
      </c>
      <c r="I843" s="3">
        <v>1109</v>
      </c>
      <c r="J843" s="10">
        <v>7031.06</v>
      </c>
      <c r="K843" s="12">
        <f>IFERROR(salesdata[[#This Row],[S-P2]]/salesdata[[#This Row],[Q-P2]],0)</f>
        <v>6.3400000000000007</v>
      </c>
      <c r="L843" s="3">
        <v>1795</v>
      </c>
      <c r="M843" s="10">
        <v>9728.9</v>
      </c>
      <c r="N843" s="12">
        <f>IFERROR(salesdata[[#This Row],[S-P3]]/salesdata[[#This Row],[Q-P3]],0)</f>
        <v>5.42</v>
      </c>
      <c r="O843" s="3">
        <v>1275</v>
      </c>
      <c r="P843" s="10">
        <v>9090.75</v>
      </c>
      <c r="Q843" s="12">
        <f>IFERROR(salesdata[[#This Row],[S-P4]]/salesdata[[#This Row],[Q-P4]],0)</f>
        <v>7.13</v>
      </c>
      <c r="R843" s="3">
        <v>10763</v>
      </c>
      <c r="S843" s="10">
        <v>46721.99</v>
      </c>
      <c r="T843" s="1" t="str">
        <f>"Q"&amp;ROUNDUP(salesdata[[#This Row],[Month No.]]/3,0)</f>
        <v>Q3</v>
      </c>
      <c r="U843" s="1" t="str">
        <f>TEXT(salesdata[[#This Row],[Date]],"dddd")</f>
        <v>Friday</v>
      </c>
      <c r="V843" s="12">
        <f>IFERROR(salesdata[[#This Row],[Total Revenue]]/salesdata[[#This Row],[Total Units Sold]],0)</f>
        <v>4.3409820681965989</v>
      </c>
      <c r="W843" s="1" t="str">
        <f>INDEX({"Product1","Product2","Product3","Product4"},MATCH(MAX(salesdata[[#This Row],[S-P1]],salesdata[[#This Row],[S-P2]],salesdata[[#This Row],[S-P3]],salesdata[[#This Row],[S-P4]]),CHOOSE({1,2,3,4},salesdata[[#This Row],[S-P1]],salesdata[[#This Row],[S-P2]],salesdata[[#This Row],[S-P3]],salesdata[[#This Row],[S-P4]]),0))</f>
        <v>Product1</v>
      </c>
      <c r="X843" s="1" t="str">
        <f>IF(salesdata[[#This Row],[Total Revenue]]&gt;=70000,"High",IF(salesdata[[#This Row],[Total Revenue]]&gt;=40000,"Medium","Low"))</f>
        <v>Medium</v>
      </c>
      <c r="Y843" s="1" t="str">
        <f>IFERROR(IF(SUMIF(salesdata[Year],salesdata[[#This Row],[Year]],salesdata[Total Revenue])&gt;SUMIF(salesdata[Year],salesdata[[#This Row],[Year]]-1,salesdata[Total Revenue]),"Growth Year","Decline Year"),"")</f>
        <v>Growth Year</v>
      </c>
    </row>
    <row r="844" spans="1:25" x14ac:dyDescent="0.3">
      <c r="A844" s="1">
        <v>843</v>
      </c>
      <c r="B844" s="2">
        <v>41167</v>
      </c>
      <c r="C844" s="1">
        <v>2012</v>
      </c>
      <c r="D844" s="1" t="s">
        <v>22</v>
      </c>
      <c r="E844" s="1">
        <v>9</v>
      </c>
      <c r="F844" s="3">
        <v>1114</v>
      </c>
      <c r="G844" s="10">
        <v>3531.38</v>
      </c>
      <c r="H844" s="12">
        <f>IFERROR(salesdata[[#This Row],[S-P1]]/salesdata[[#This Row],[Q-P1]],0)</f>
        <v>3.17</v>
      </c>
      <c r="I844" s="3">
        <v>2116</v>
      </c>
      <c r="J844" s="10">
        <v>13415.44</v>
      </c>
      <c r="K844" s="12">
        <f>IFERROR(salesdata[[#This Row],[S-P2]]/salesdata[[#This Row],[Q-P2]],0)</f>
        <v>6.34</v>
      </c>
      <c r="L844" s="3">
        <v>4191</v>
      </c>
      <c r="M844" s="10">
        <v>22715.22</v>
      </c>
      <c r="N844" s="12">
        <f>IFERROR(salesdata[[#This Row],[S-P3]]/salesdata[[#This Row],[Q-P3]],0)</f>
        <v>5.42</v>
      </c>
      <c r="O844" s="3">
        <v>1751</v>
      </c>
      <c r="P844" s="10">
        <v>12484.63</v>
      </c>
      <c r="Q844" s="12">
        <f>IFERROR(salesdata[[#This Row],[S-P4]]/salesdata[[#This Row],[Q-P4]],0)</f>
        <v>7.13</v>
      </c>
      <c r="R844" s="3">
        <v>9172</v>
      </c>
      <c r="S844" s="10">
        <v>52146.67</v>
      </c>
      <c r="T844" s="1" t="str">
        <f>"Q"&amp;ROUNDUP(salesdata[[#This Row],[Month No.]]/3,0)</f>
        <v>Q3</v>
      </c>
      <c r="U844" s="1" t="str">
        <f>TEXT(salesdata[[#This Row],[Date]],"dddd")</f>
        <v>Saturday</v>
      </c>
      <c r="V844" s="12">
        <f>IFERROR(salesdata[[#This Row],[Total Revenue]]/salesdata[[#This Row],[Total Units Sold]],0)</f>
        <v>5.6854197557784563</v>
      </c>
      <c r="W844" s="1" t="str">
        <f>INDEX({"Product1","Product2","Product3","Product4"},MATCH(MAX(salesdata[[#This Row],[S-P1]],salesdata[[#This Row],[S-P2]],salesdata[[#This Row],[S-P3]],salesdata[[#This Row],[S-P4]]),CHOOSE({1,2,3,4},salesdata[[#This Row],[S-P1]],salesdata[[#This Row],[S-P2]],salesdata[[#This Row],[S-P3]],salesdata[[#This Row],[S-P4]]),0))</f>
        <v>Product3</v>
      </c>
      <c r="X844" s="1" t="str">
        <f>IF(salesdata[[#This Row],[Total Revenue]]&gt;=70000,"High",IF(salesdata[[#This Row],[Total Revenue]]&gt;=40000,"Medium","Low"))</f>
        <v>Medium</v>
      </c>
      <c r="Y844" s="1" t="str">
        <f>IFERROR(IF(SUMIF(salesdata[Year],salesdata[[#This Row],[Year]],salesdata[Total Revenue])&gt;SUMIF(salesdata[Year],salesdata[[#This Row],[Year]]-1,salesdata[Total Revenue]),"Growth Year","Decline Year"),"")</f>
        <v>Growth Year</v>
      </c>
    </row>
    <row r="845" spans="1:25" x14ac:dyDescent="0.3">
      <c r="A845" s="1">
        <v>844</v>
      </c>
      <c r="B845" s="2">
        <v>41168</v>
      </c>
      <c r="C845" s="1">
        <v>2012</v>
      </c>
      <c r="D845" s="1" t="s">
        <v>22</v>
      </c>
      <c r="E845" s="1">
        <v>9</v>
      </c>
      <c r="F845" s="3">
        <v>5192</v>
      </c>
      <c r="G845" s="10">
        <v>16458.64</v>
      </c>
      <c r="H845" s="12">
        <f>IFERROR(salesdata[[#This Row],[S-P1]]/salesdata[[#This Row],[Q-P1]],0)</f>
        <v>3.17</v>
      </c>
      <c r="I845" s="3">
        <v>569</v>
      </c>
      <c r="J845" s="10">
        <v>3607.46</v>
      </c>
      <c r="K845" s="12">
        <f>IFERROR(salesdata[[#This Row],[S-P2]]/salesdata[[#This Row],[Q-P2]],0)</f>
        <v>6.34</v>
      </c>
      <c r="L845" s="3">
        <v>2986</v>
      </c>
      <c r="M845" s="10">
        <v>16184.12</v>
      </c>
      <c r="N845" s="12">
        <f>IFERROR(salesdata[[#This Row],[S-P3]]/salesdata[[#This Row],[Q-P3]],0)</f>
        <v>5.42</v>
      </c>
      <c r="O845" s="3">
        <v>299</v>
      </c>
      <c r="P845" s="10">
        <v>2131.87</v>
      </c>
      <c r="Q845" s="12">
        <f>IFERROR(salesdata[[#This Row],[S-P4]]/salesdata[[#This Row],[Q-P4]],0)</f>
        <v>7.13</v>
      </c>
      <c r="R845" s="3">
        <v>9046</v>
      </c>
      <c r="S845" s="10">
        <v>38382.089999999997</v>
      </c>
      <c r="T845" s="1" t="str">
        <f>"Q"&amp;ROUNDUP(salesdata[[#This Row],[Month No.]]/3,0)</f>
        <v>Q3</v>
      </c>
      <c r="U845" s="1" t="str">
        <f>TEXT(salesdata[[#This Row],[Date]],"dddd")</f>
        <v>Sunday</v>
      </c>
      <c r="V845" s="12">
        <f>IFERROR(salesdata[[#This Row],[Total Revenue]]/salesdata[[#This Row],[Total Units Sold]],0)</f>
        <v>4.2429902719434001</v>
      </c>
      <c r="W845" s="1" t="str">
        <f>INDEX({"Product1","Product2","Product3","Product4"},MATCH(MAX(salesdata[[#This Row],[S-P1]],salesdata[[#This Row],[S-P2]],salesdata[[#This Row],[S-P3]],salesdata[[#This Row],[S-P4]]),CHOOSE({1,2,3,4},salesdata[[#This Row],[S-P1]],salesdata[[#This Row],[S-P2]],salesdata[[#This Row],[S-P3]],salesdata[[#This Row],[S-P4]]),0))</f>
        <v>Product1</v>
      </c>
      <c r="X845" s="1" t="str">
        <f>IF(salesdata[[#This Row],[Total Revenue]]&gt;=70000,"High",IF(salesdata[[#This Row],[Total Revenue]]&gt;=40000,"Medium","Low"))</f>
        <v>Low</v>
      </c>
      <c r="Y845" s="1" t="str">
        <f>IFERROR(IF(SUMIF(salesdata[Year],salesdata[[#This Row],[Year]],salesdata[Total Revenue])&gt;SUMIF(salesdata[Year],salesdata[[#This Row],[Year]]-1,salesdata[Total Revenue]),"Growth Year","Decline Year"),"")</f>
        <v>Growth Year</v>
      </c>
    </row>
    <row r="846" spans="1:25" x14ac:dyDescent="0.3">
      <c r="A846" s="1">
        <v>845</v>
      </c>
      <c r="B846" s="2">
        <v>41169</v>
      </c>
      <c r="C846" s="1">
        <v>2012</v>
      </c>
      <c r="D846" s="1" t="s">
        <v>22</v>
      </c>
      <c r="E846" s="1">
        <v>9</v>
      </c>
      <c r="F846" s="3">
        <v>7148</v>
      </c>
      <c r="G846" s="10">
        <v>22659.16</v>
      </c>
      <c r="H846" s="12">
        <f>IFERROR(salesdata[[#This Row],[S-P1]]/salesdata[[#This Row],[Q-P1]],0)</f>
        <v>3.17</v>
      </c>
      <c r="I846" s="3">
        <v>1209</v>
      </c>
      <c r="J846" s="10">
        <v>7665.06</v>
      </c>
      <c r="K846" s="12">
        <f>IFERROR(salesdata[[#This Row],[S-P2]]/salesdata[[#This Row],[Q-P2]],0)</f>
        <v>6.3400000000000007</v>
      </c>
      <c r="L846" s="3">
        <v>1851</v>
      </c>
      <c r="M846" s="10">
        <v>10032.42</v>
      </c>
      <c r="N846" s="12">
        <f>IFERROR(salesdata[[#This Row],[S-P3]]/salesdata[[#This Row],[Q-P3]],0)</f>
        <v>5.42</v>
      </c>
      <c r="O846" s="3">
        <v>1652</v>
      </c>
      <c r="P846" s="10">
        <v>11778.76</v>
      </c>
      <c r="Q846" s="12">
        <f>IFERROR(salesdata[[#This Row],[S-P4]]/salesdata[[#This Row],[Q-P4]],0)</f>
        <v>7.13</v>
      </c>
      <c r="R846" s="3">
        <v>11860</v>
      </c>
      <c r="S846" s="10">
        <v>52135.4</v>
      </c>
      <c r="T846" s="1" t="str">
        <f>"Q"&amp;ROUNDUP(salesdata[[#This Row],[Month No.]]/3,0)</f>
        <v>Q3</v>
      </c>
      <c r="U846" s="1" t="str">
        <f>TEXT(salesdata[[#This Row],[Date]],"dddd")</f>
        <v>Monday</v>
      </c>
      <c r="V846" s="12">
        <f>IFERROR(salesdata[[#This Row],[Total Revenue]]/salesdata[[#This Row],[Total Units Sold]],0)</f>
        <v>4.3959021922428327</v>
      </c>
      <c r="W846" s="1" t="str">
        <f>INDEX({"Product1","Product2","Product3","Product4"},MATCH(MAX(salesdata[[#This Row],[S-P1]],salesdata[[#This Row],[S-P2]],salesdata[[#This Row],[S-P3]],salesdata[[#This Row],[S-P4]]),CHOOSE({1,2,3,4},salesdata[[#This Row],[S-P1]],salesdata[[#This Row],[S-P2]],salesdata[[#This Row],[S-P3]],salesdata[[#This Row],[S-P4]]),0))</f>
        <v>Product1</v>
      </c>
      <c r="X846" s="1" t="str">
        <f>IF(salesdata[[#This Row],[Total Revenue]]&gt;=70000,"High",IF(salesdata[[#This Row],[Total Revenue]]&gt;=40000,"Medium","Low"))</f>
        <v>Medium</v>
      </c>
      <c r="Y846" s="1" t="str">
        <f>IFERROR(IF(SUMIF(salesdata[Year],salesdata[[#This Row],[Year]],salesdata[Total Revenue])&gt;SUMIF(salesdata[Year],salesdata[[#This Row],[Year]]-1,salesdata[Total Revenue]),"Growth Year","Decline Year"),"")</f>
        <v>Growth Year</v>
      </c>
    </row>
    <row r="847" spans="1:25" x14ac:dyDescent="0.3">
      <c r="A847" s="1">
        <v>846</v>
      </c>
      <c r="B847" s="2">
        <v>41170</v>
      </c>
      <c r="C847" s="1">
        <v>2012</v>
      </c>
      <c r="D847" s="1" t="s">
        <v>22</v>
      </c>
      <c r="E847" s="1">
        <v>9</v>
      </c>
      <c r="F847" s="3">
        <v>6720</v>
      </c>
      <c r="G847" s="10">
        <v>21302.400000000001</v>
      </c>
      <c r="H847" s="12">
        <f>IFERROR(salesdata[[#This Row],[S-P1]]/salesdata[[#This Row],[Q-P1]],0)</f>
        <v>3.1700000000000004</v>
      </c>
      <c r="I847" s="3">
        <v>2101</v>
      </c>
      <c r="J847" s="10">
        <v>13320.34</v>
      </c>
      <c r="K847" s="12">
        <f>IFERROR(salesdata[[#This Row],[S-P2]]/salesdata[[#This Row],[Q-P2]],0)</f>
        <v>6.34</v>
      </c>
      <c r="L847" s="3">
        <v>2316</v>
      </c>
      <c r="M847" s="10">
        <v>12552.72</v>
      </c>
      <c r="N847" s="12">
        <f>IFERROR(salesdata[[#This Row],[S-P3]]/salesdata[[#This Row],[Q-P3]],0)</f>
        <v>5.42</v>
      </c>
      <c r="O847" s="3">
        <v>1226</v>
      </c>
      <c r="P847" s="10">
        <v>8741.3799999999992</v>
      </c>
      <c r="Q847" s="12">
        <f>IFERROR(salesdata[[#This Row],[S-P4]]/salesdata[[#This Row],[Q-P4]],0)</f>
        <v>7.129999999999999</v>
      </c>
      <c r="R847" s="3">
        <v>12363</v>
      </c>
      <c r="S847" s="10">
        <v>55916.84</v>
      </c>
      <c r="T847" s="1" t="str">
        <f>"Q"&amp;ROUNDUP(salesdata[[#This Row],[Month No.]]/3,0)</f>
        <v>Q3</v>
      </c>
      <c r="U847" s="1" t="str">
        <f>TEXT(salesdata[[#This Row],[Date]],"dddd")</f>
        <v>Tuesday</v>
      </c>
      <c r="V847" s="12">
        <f>IFERROR(salesdata[[#This Row],[Total Revenue]]/salesdata[[#This Row],[Total Units Sold]],0)</f>
        <v>4.522918385505136</v>
      </c>
      <c r="W847" s="1" t="str">
        <f>INDEX({"Product1","Product2","Product3","Product4"},MATCH(MAX(salesdata[[#This Row],[S-P1]],salesdata[[#This Row],[S-P2]],salesdata[[#This Row],[S-P3]],salesdata[[#This Row],[S-P4]]),CHOOSE({1,2,3,4},salesdata[[#This Row],[S-P1]],salesdata[[#This Row],[S-P2]],salesdata[[#This Row],[S-P3]],salesdata[[#This Row],[S-P4]]),0))</f>
        <v>Product1</v>
      </c>
      <c r="X847" s="1" t="str">
        <f>IF(salesdata[[#This Row],[Total Revenue]]&gt;=70000,"High",IF(salesdata[[#This Row],[Total Revenue]]&gt;=40000,"Medium","Low"))</f>
        <v>Medium</v>
      </c>
      <c r="Y847" s="1" t="str">
        <f>IFERROR(IF(SUMIF(salesdata[Year],salesdata[[#This Row],[Year]],salesdata[Total Revenue])&gt;SUMIF(salesdata[Year],salesdata[[#This Row],[Year]]-1,salesdata[Total Revenue]),"Growth Year","Decline Year"),"")</f>
        <v>Growth Year</v>
      </c>
    </row>
    <row r="848" spans="1:25" x14ac:dyDescent="0.3">
      <c r="A848" s="1">
        <v>847</v>
      </c>
      <c r="B848" s="2">
        <v>41171</v>
      </c>
      <c r="C848" s="1">
        <v>2012</v>
      </c>
      <c r="D848" s="1" t="s">
        <v>22</v>
      </c>
      <c r="E848" s="1">
        <v>9</v>
      </c>
      <c r="F848" s="3">
        <v>473</v>
      </c>
      <c r="G848" s="10">
        <v>1499.41</v>
      </c>
      <c r="H848" s="12">
        <f>IFERROR(salesdata[[#This Row],[S-P1]]/salesdata[[#This Row],[Q-P1]],0)</f>
        <v>3.1700000000000004</v>
      </c>
      <c r="I848" s="3">
        <v>1887</v>
      </c>
      <c r="J848" s="10">
        <v>11963.58</v>
      </c>
      <c r="K848" s="12">
        <f>IFERROR(salesdata[[#This Row],[S-P2]]/salesdata[[#This Row],[Q-P2]],0)</f>
        <v>6.34</v>
      </c>
      <c r="L848" s="3">
        <v>2051</v>
      </c>
      <c r="M848" s="10">
        <v>11116.42</v>
      </c>
      <c r="N848" s="12">
        <f>IFERROR(salesdata[[#This Row],[S-P3]]/salesdata[[#This Row],[Q-P3]],0)</f>
        <v>5.42</v>
      </c>
      <c r="O848" s="3">
        <v>935</v>
      </c>
      <c r="P848" s="10">
        <v>6666.55</v>
      </c>
      <c r="Q848" s="12">
        <f>IFERROR(salesdata[[#This Row],[S-P4]]/salesdata[[#This Row],[Q-P4]],0)</f>
        <v>7.13</v>
      </c>
      <c r="R848" s="3">
        <v>5346</v>
      </c>
      <c r="S848" s="10">
        <v>31245.96</v>
      </c>
      <c r="T848" s="1" t="str">
        <f>"Q"&amp;ROUNDUP(salesdata[[#This Row],[Month No.]]/3,0)</f>
        <v>Q3</v>
      </c>
      <c r="U848" s="1" t="str">
        <f>TEXT(salesdata[[#This Row],[Date]],"dddd")</f>
        <v>Wednesday</v>
      </c>
      <c r="V848" s="12">
        <f>IFERROR(salesdata[[#This Row],[Total Revenue]]/salesdata[[#This Row],[Total Units Sold]],0)</f>
        <v>5.8447362514029182</v>
      </c>
      <c r="W848" s="1" t="str">
        <f>INDEX({"Product1","Product2","Product3","Product4"},MATCH(MAX(salesdata[[#This Row],[S-P1]],salesdata[[#This Row],[S-P2]],salesdata[[#This Row],[S-P3]],salesdata[[#This Row],[S-P4]]),CHOOSE({1,2,3,4},salesdata[[#This Row],[S-P1]],salesdata[[#This Row],[S-P2]],salesdata[[#This Row],[S-P3]],salesdata[[#This Row],[S-P4]]),0))</f>
        <v>Product2</v>
      </c>
      <c r="X848" s="1" t="str">
        <f>IF(salesdata[[#This Row],[Total Revenue]]&gt;=70000,"High",IF(salesdata[[#This Row],[Total Revenue]]&gt;=40000,"Medium","Low"))</f>
        <v>Low</v>
      </c>
      <c r="Y848" s="1" t="str">
        <f>IFERROR(IF(SUMIF(salesdata[Year],salesdata[[#This Row],[Year]],salesdata[Total Revenue])&gt;SUMIF(salesdata[Year],salesdata[[#This Row],[Year]]-1,salesdata[Total Revenue]),"Growth Year","Decline Year"),"")</f>
        <v>Growth Year</v>
      </c>
    </row>
    <row r="849" spans="1:25" x14ac:dyDescent="0.3">
      <c r="A849" s="1">
        <v>848</v>
      </c>
      <c r="B849" s="2">
        <v>41172</v>
      </c>
      <c r="C849" s="1">
        <v>2012</v>
      </c>
      <c r="D849" s="1" t="s">
        <v>22</v>
      </c>
      <c r="E849" s="1">
        <v>9</v>
      </c>
      <c r="F849" s="3">
        <v>1540</v>
      </c>
      <c r="G849" s="10">
        <v>4881.8</v>
      </c>
      <c r="H849" s="12">
        <f>IFERROR(salesdata[[#This Row],[S-P1]]/salesdata[[#This Row],[Q-P1]],0)</f>
        <v>3.17</v>
      </c>
      <c r="I849" s="3">
        <v>1208</v>
      </c>
      <c r="J849" s="10">
        <v>7658.72</v>
      </c>
      <c r="K849" s="12">
        <f>IFERROR(salesdata[[#This Row],[S-P2]]/salesdata[[#This Row],[Q-P2]],0)</f>
        <v>6.34</v>
      </c>
      <c r="L849" s="3">
        <v>4231</v>
      </c>
      <c r="M849" s="10">
        <v>22932.02</v>
      </c>
      <c r="N849" s="12">
        <f>IFERROR(salesdata[[#This Row],[S-P3]]/salesdata[[#This Row],[Q-P3]],0)</f>
        <v>5.42</v>
      </c>
      <c r="O849" s="3">
        <v>1339</v>
      </c>
      <c r="P849" s="10">
        <v>9547.07</v>
      </c>
      <c r="Q849" s="12">
        <f>IFERROR(salesdata[[#This Row],[S-P4]]/salesdata[[#This Row],[Q-P4]],0)</f>
        <v>7.13</v>
      </c>
      <c r="R849" s="3">
        <v>8318</v>
      </c>
      <c r="S849" s="10">
        <v>45019.61</v>
      </c>
      <c r="T849" s="1" t="str">
        <f>"Q"&amp;ROUNDUP(salesdata[[#This Row],[Month No.]]/3,0)</f>
        <v>Q3</v>
      </c>
      <c r="U849" s="1" t="str">
        <f>TEXT(salesdata[[#This Row],[Date]],"dddd")</f>
        <v>Thursday</v>
      </c>
      <c r="V849" s="12">
        <f>IFERROR(salesdata[[#This Row],[Total Revenue]]/salesdata[[#This Row],[Total Units Sold]],0)</f>
        <v>5.412311853811012</v>
      </c>
      <c r="W849" s="1" t="str">
        <f>INDEX({"Product1","Product2","Product3","Product4"},MATCH(MAX(salesdata[[#This Row],[S-P1]],salesdata[[#This Row],[S-P2]],salesdata[[#This Row],[S-P3]],salesdata[[#This Row],[S-P4]]),CHOOSE({1,2,3,4},salesdata[[#This Row],[S-P1]],salesdata[[#This Row],[S-P2]],salesdata[[#This Row],[S-P3]],salesdata[[#This Row],[S-P4]]),0))</f>
        <v>Product3</v>
      </c>
      <c r="X849" s="1" t="str">
        <f>IF(salesdata[[#This Row],[Total Revenue]]&gt;=70000,"High",IF(salesdata[[#This Row],[Total Revenue]]&gt;=40000,"Medium","Low"))</f>
        <v>Medium</v>
      </c>
      <c r="Y849" s="1" t="str">
        <f>IFERROR(IF(SUMIF(salesdata[Year],salesdata[[#This Row],[Year]],salesdata[Total Revenue])&gt;SUMIF(salesdata[Year],salesdata[[#This Row],[Year]]-1,salesdata[Total Revenue]),"Growth Year","Decline Year"),"")</f>
        <v>Growth Year</v>
      </c>
    </row>
    <row r="850" spans="1:25" x14ac:dyDescent="0.3">
      <c r="A850" s="1">
        <v>849</v>
      </c>
      <c r="B850" s="2">
        <v>41173</v>
      </c>
      <c r="C850" s="1">
        <v>2012</v>
      </c>
      <c r="D850" s="1" t="s">
        <v>22</v>
      </c>
      <c r="E850" s="1">
        <v>9</v>
      </c>
      <c r="F850" s="3">
        <v>4762</v>
      </c>
      <c r="G850" s="10">
        <v>15095.54</v>
      </c>
      <c r="H850" s="12">
        <f>IFERROR(salesdata[[#This Row],[S-P1]]/salesdata[[#This Row],[Q-P1]],0)</f>
        <v>3.1700000000000004</v>
      </c>
      <c r="I850" s="3">
        <v>347</v>
      </c>
      <c r="J850" s="10">
        <v>2199.98</v>
      </c>
      <c r="K850" s="12">
        <f>IFERROR(salesdata[[#This Row],[S-P2]]/salesdata[[#This Row],[Q-P2]],0)</f>
        <v>6.34</v>
      </c>
      <c r="L850" s="3">
        <v>1649</v>
      </c>
      <c r="M850" s="10">
        <v>8937.58</v>
      </c>
      <c r="N850" s="12">
        <f>IFERROR(salesdata[[#This Row],[S-P3]]/salesdata[[#This Row],[Q-P3]],0)</f>
        <v>5.42</v>
      </c>
      <c r="O850" s="3">
        <v>498</v>
      </c>
      <c r="P850" s="10">
        <v>3550.74</v>
      </c>
      <c r="Q850" s="12">
        <f>IFERROR(salesdata[[#This Row],[S-P4]]/salesdata[[#This Row],[Q-P4]],0)</f>
        <v>7.13</v>
      </c>
      <c r="R850" s="3">
        <v>7256</v>
      </c>
      <c r="S850" s="10">
        <v>29783.84</v>
      </c>
      <c r="T850" s="1" t="str">
        <f>"Q"&amp;ROUNDUP(salesdata[[#This Row],[Month No.]]/3,0)</f>
        <v>Q3</v>
      </c>
      <c r="U850" s="1" t="str">
        <f>TEXT(salesdata[[#This Row],[Date]],"dddd")</f>
        <v>Friday</v>
      </c>
      <c r="V850" s="12">
        <f>IFERROR(salesdata[[#This Row],[Total Revenue]]/salesdata[[#This Row],[Total Units Sold]],0)</f>
        <v>4.1047188533627343</v>
      </c>
      <c r="W850" s="1" t="str">
        <f>INDEX({"Product1","Product2","Product3","Product4"},MATCH(MAX(salesdata[[#This Row],[S-P1]],salesdata[[#This Row],[S-P2]],salesdata[[#This Row],[S-P3]],salesdata[[#This Row],[S-P4]]),CHOOSE({1,2,3,4},salesdata[[#This Row],[S-P1]],salesdata[[#This Row],[S-P2]],salesdata[[#This Row],[S-P3]],salesdata[[#This Row],[S-P4]]),0))</f>
        <v>Product1</v>
      </c>
      <c r="X850" s="1" t="str">
        <f>IF(salesdata[[#This Row],[Total Revenue]]&gt;=70000,"High",IF(salesdata[[#This Row],[Total Revenue]]&gt;=40000,"Medium","Low"))</f>
        <v>Low</v>
      </c>
      <c r="Y850" s="1" t="str">
        <f>IFERROR(IF(SUMIF(salesdata[Year],salesdata[[#This Row],[Year]],salesdata[Total Revenue])&gt;SUMIF(salesdata[Year],salesdata[[#This Row],[Year]]-1,salesdata[Total Revenue]),"Growth Year","Decline Year"),"")</f>
        <v>Growth Year</v>
      </c>
    </row>
    <row r="851" spans="1:25" x14ac:dyDescent="0.3">
      <c r="A851" s="1">
        <v>850</v>
      </c>
      <c r="B851" s="2">
        <v>41174</v>
      </c>
      <c r="C851" s="1">
        <v>2012</v>
      </c>
      <c r="D851" s="1" t="s">
        <v>22</v>
      </c>
      <c r="E851" s="1">
        <v>9</v>
      </c>
      <c r="F851" s="3">
        <v>6298</v>
      </c>
      <c r="G851" s="10">
        <v>19964.66</v>
      </c>
      <c r="H851" s="12">
        <f>IFERROR(salesdata[[#This Row],[S-P1]]/salesdata[[#This Row],[Q-P1]],0)</f>
        <v>3.17</v>
      </c>
      <c r="I851" s="3">
        <v>3958</v>
      </c>
      <c r="J851" s="10">
        <v>25093.72</v>
      </c>
      <c r="K851" s="12">
        <f>IFERROR(salesdata[[#This Row],[S-P2]]/salesdata[[#This Row],[Q-P2]],0)</f>
        <v>6.34</v>
      </c>
      <c r="L851" s="3">
        <v>4314</v>
      </c>
      <c r="M851" s="10">
        <v>23381.88</v>
      </c>
      <c r="N851" s="12">
        <f>IFERROR(salesdata[[#This Row],[S-P3]]/salesdata[[#This Row],[Q-P3]],0)</f>
        <v>5.42</v>
      </c>
      <c r="O851" s="3">
        <v>1001</v>
      </c>
      <c r="P851" s="10">
        <v>7137.13</v>
      </c>
      <c r="Q851" s="12">
        <f>IFERROR(salesdata[[#This Row],[S-P4]]/salesdata[[#This Row],[Q-P4]],0)</f>
        <v>7.13</v>
      </c>
      <c r="R851" s="3">
        <v>15571</v>
      </c>
      <c r="S851" s="10">
        <v>75577.39</v>
      </c>
      <c r="T851" s="1" t="str">
        <f>"Q"&amp;ROUNDUP(salesdata[[#This Row],[Month No.]]/3,0)</f>
        <v>Q3</v>
      </c>
      <c r="U851" s="1" t="str">
        <f>TEXT(salesdata[[#This Row],[Date]],"dddd")</f>
        <v>Saturday</v>
      </c>
      <c r="V851" s="12">
        <f>IFERROR(salesdata[[#This Row],[Total Revenue]]/salesdata[[#This Row],[Total Units Sold]],0)</f>
        <v>4.8537274420396894</v>
      </c>
      <c r="W851" s="1" t="str">
        <f>INDEX({"Product1","Product2","Product3","Product4"},MATCH(MAX(salesdata[[#This Row],[S-P1]],salesdata[[#This Row],[S-P2]],salesdata[[#This Row],[S-P3]],salesdata[[#This Row],[S-P4]]),CHOOSE({1,2,3,4},salesdata[[#This Row],[S-P1]],salesdata[[#This Row],[S-P2]],salesdata[[#This Row],[S-P3]],salesdata[[#This Row],[S-P4]]),0))</f>
        <v>Product2</v>
      </c>
      <c r="X851" s="1" t="str">
        <f>IF(salesdata[[#This Row],[Total Revenue]]&gt;=70000,"High",IF(salesdata[[#This Row],[Total Revenue]]&gt;=40000,"Medium","Low"))</f>
        <v>High</v>
      </c>
      <c r="Y851" s="1" t="str">
        <f>IFERROR(IF(SUMIF(salesdata[Year],salesdata[[#This Row],[Year]],salesdata[Total Revenue])&gt;SUMIF(salesdata[Year],salesdata[[#This Row],[Year]]-1,salesdata[Total Revenue]),"Growth Year","Decline Year"),"")</f>
        <v>Growth Year</v>
      </c>
    </row>
    <row r="852" spans="1:25" x14ac:dyDescent="0.3">
      <c r="A852" s="1">
        <v>851</v>
      </c>
      <c r="B852" s="2">
        <v>41175</v>
      </c>
      <c r="C852" s="1">
        <v>2012</v>
      </c>
      <c r="D852" s="1" t="s">
        <v>22</v>
      </c>
      <c r="E852" s="1">
        <v>9</v>
      </c>
      <c r="F852" s="3">
        <v>1883</v>
      </c>
      <c r="G852" s="10">
        <v>5969.11</v>
      </c>
      <c r="H852" s="12">
        <f>IFERROR(salesdata[[#This Row],[S-P1]]/salesdata[[#This Row],[Q-P1]],0)</f>
        <v>3.17</v>
      </c>
      <c r="I852" s="3">
        <v>1551</v>
      </c>
      <c r="J852" s="10">
        <v>9833.34</v>
      </c>
      <c r="K852" s="12">
        <f>IFERROR(salesdata[[#This Row],[S-P2]]/salesdata[[#This Row],[Q-P2]],0)</f>
        <v>6.34</v>
      </c>
      <c r="L852" s="3">
        <v>3698</v>
      </c>
      <c r="M852" s="10">
        <v>20043.16</v>
      </c>
      <c r="N852" s="12">
        <f>IFERROR(salesdata[[#This Row],[S-P3]]/salesdata[[#This Row],[Q-P3]],0)</f>
        <v>5.42</v>
      </c>
      <c r="O852" s="3">
        <v>1890</v>
      </c>
      <c r="P852" s="10">
        <v>13475.7</v>
      </c>
      <c r="Q852" s="12">
        <f>IFERROR(salesdata[[#This Row],[S-P4]]/salesdata[[#This Row],[Q-P4]],0)</f>
        <v>7.1300000000000008</v>
      </c>
      <c r="R852" s="3">
        <v>9022</v>
      </c>
      <c r="S852" s="10">
        <v>49321.31</v>
      </c>
      <c r="T852" s="1" t="str">
        <f>"Q"&amp;ROUNDUP(salesdata[[#This Row],[Month No.]]/3,0)</f>
        <v>Q3</v>
      </c>
      <c r="U852" s="1" t="str">
        <f>TEXT(salesdata[[#This Row],[Date]],"dddd")</f>
        <v>Sunday</v>
      </c>
      <c r="V852" s="12">
        <f>IFERROR(salesdata[[#This Row],[Total Revenue]]/salesdata[[#This Row],[Total Units Sold]],0)</f>
        <v>5.4667823099091111</v>
      </c>
      <c r="W852" s="1" t="str">
        <f>INDEX({"Product1","Product2","Product3","Product4"},MATCH(MAX(salesdata[[#This Row],[S-P1]],salesdata[[#This Row],[S-P2]],salesdata[[#This Row],[S-P3]],salesdata[[#This Row],[S-P4]]),CHOOSE({1,2,3,4},salesdata[[#This Row],[S-P1]],salesdata[[#This Row],[S-P2]],salesdata[[#This Row],[S-P3]],salesdata[[#This Row],[S-P4]]),0))</f>
        <v>Product3</v>
      </c>
      <c r="X852" s="1" t="str">
        <f>IF(salesdata[[#This Row],[Total Revenue]]&gt;=70000,"High",IF(salesdata[[#This Row],[Total Revenue]]&gt;=40000,"Medium","Low"))</f>
        <v>Medium</v>
      </c>
      <c r="Y852" s="1" t="str">
        <f>IFERROR(IF(SUMIF(salesdata[Year],salesdata[[#This Row],[Year]],salesdata[Total Revenue])&gt;SUMIF(salesdata[Year],salesdata[[#This Row],[Year]]-1,salesdata[Total Revenue]),"Growth Year","Decline Year"),"")</f>
        <v>Growth Year</v>
      </c>
    </row>
    <row r="853" spans="1:25" x14ac:dyDescent="0.3">
      <c r="A853" s="1">
        <v>852</v>
      </c>
      <c r="B853" s="2">
        <v>41176</v>
      </c>
      <c r="C853" s="1">
        <v>2012</v>
      </c>
      <c r="D853" s="1" t="s">
        <v>22</v>
      </c>
      <c r="E853" s="1">
        <v>9</v>
      </c>
      <c r="F853" s="3">
        <v>1607</v>
      </c>
      <c r="G853" s="10">
        <v>5094.1899999999996</v>
      </c>
      <c r="H853" s="12">
        <f>IFERROR(salesdata[[#This Row],[S-P1]]/salesdata[[#This Row],[Q-P1]],0)</f>
        <v>3.17</v>
      </c>
      <c r="I853" s="3">
        <v>2645</v>
      </c>
      <c r="J853" s="10">
        <v>16769.3</v>
      </c>
      <c r="K853" s="12">
        <f>IFERROR(salesdata[[#This Row],[S-P2]]/salesdata[[#This Row],[Q-P2]],0)</f>
        <v>6.34</v>
      </c>
      <c r="L853" s="3">
        <v>4742</v>
      </c>
      <c r="M853" s="10">
        <v>25701.64</v>
      </c>
      <c r="N853" s="12">
        <f>IFERROR(salesdata[[#This Row],[S-P3]]/salesdata[[#This Row],[Q-P3]],0)</f>
        <v>5.42</v>
      </c>
      <c r="O853" s="3">
        <v>1033</v>
      </c>
      <c r="P853" s="10">
        <v>7365.29</v>
      </c>
      <c r="Q853" s="12">
        <f>IFERROR(salesdata[[#This Row],[S-P4]]/salesdata[[#This Row],[Q-P4]],0)</f>
        <v>7.13</v>
      </c>
      <c r="R853" s="3">
        <v>10027</v>
      </c>
      <c r="S853" s="10">
        <v>54930.42</v>
      </c>
      <c r="T853" s="1" t="str">
        <f>"Q"&amp;ROUNDUP(salesdata[[#This Row],[Month No.]]/3,0)</f>
        <v>Q3</v>
      </c>
      <c r="U853" s="1" t="str">
        <f>TEXT(salesdata[[#This Row],[Date]],"dddd")</f>
        <v>Monday</v>
      </c>
      <c r="V853" s="12">
        <f>IFERROR(salesdata[[#This Row],[Total Revenue]]/salesdata[[#This Row],[Total Units Sold]],0)</f>
        <v>5.4782507230477711</v>
      </c>
      <c r="W853" s="1" t="str">
        <f>INDEX({"Product1","Product2","Product3","Product4"},MATCH(MAX(salesdata[[#This Row],[S-P1]],salesdata[[#This Row],[S-P2]],salesdata[[#This Row],[S-P3]],salesdata[[#This Row],[S-P4]]),CHOOSE({1,2,3,4},salesdata[[#This Row],[S-P1]],salesdata[[#This Row],[S-P2]],salesdata[[#This Row],[S-P3]],salesdata[[#This Row],[S-P4]]),0))</f>
        <v>Product3</v>
      </c>
      <c r="X853" s="1" t="str">
        <f>IF(salesdata[[#This Row],[Total Revenue]]&gt;=70000,"High",IF(salesdata[[#This Row],[Total Revenue]]&gt;=40000,"Medium","Low"))</f>
        <v>Medium</v>
      </c>
      <c r="Y853" s="1" t="str">
        <f>IFERROR(IF(SUMIF(salesdata[Year],salesdata[[#This Row],[Year]],salesdata[Total Revenue])&gt;SUMIF(salesdata[Year],salesdata[[#This Row],[Year]]-1,salesdata[Total Revenue]),"Growth Year","Decline Year"),"")</f>
        <v>Growth Year</v>
      </c>
    </row>
    <row r="854" spans="1:25" x14ac:dyDescent="0.3">
      <c r="A854" s="1">
        <v>853</v>
      </c>
      <c r="B854" s="2">
        <v>41177</v>
      </c>
      <c r="C854" s="1">
        <v>2012</v>
      </c>
      <c r="D854" s="1" t="s">
        <v>22</v>
      </c>
      <c r="E854" s="1">
        <v>9</v>
      </c>
      <c r="F854" s="3">
        <v>1290</v>
      </c>
      <c r="G854" s="10">
        <v>4089.3</v>
      </c>
      <c r="H854" s="12">
        <f>IFERROR(salesdata[[#This Row],[S-P1]]/salesdata[[#This Row],[Q-P1]],0)</f>
        <v>3.17</v>
      </c>
      <c r="I854" s="3">
        <v>2096</v>
      </c>
      <c r="J854" s="10">
        <v>13288.64</v>
      </c>
      <c r="K854" s="12">
        <f>IFERROR(salesdata[[#This Row],[S-P2]]/salesdata[[#This Row],[Q-P2]],0)</f>
        <v>6.34</v>
      </c>
      <c r="L854" s="3">
        <v>3184</v>
      </c>
      <c r="M854" s="10">
        <v>17257.28</v>
      </c>
      <c r="N854" s="12">
        <f>IFERROR(salesdata[[#This Row],[S-P3]]/salesdata[[#This Row],[Q-P3]],0)</f>
        <v>5.42</v>
      </c>
      <c r="O854" s="3">
        <v>1124</v>
      </c>
      <c r="P854" s="10">
        <v>8014.12</v>
      </c>
      <c r="Q854" s="12">
        <f>IFERROR(salesdata[[#This Row],[S-P4]]/salesdata[[#This Row],[Q-P4]],0)</f>
        <v>7.13</v>
      </c>
      <c r="R854" s="3">
        <v>7694</v>
      </c>
      <c r="S854" s="10">
        <v>42649.34</v>
      </c>
      <c r="T854" s="1" t="str">
        <f>"Q"&amp;ROUNDUP(salesdata[[#This Row],[Month No.]]/3,0)</f>
        <v>Q3</v>
      </c>
      <c r="U854" s="1" t="str">
        <f>TEXT(salesdata[[#This Row],[Date]],"dddd")</f>
        <v>Tuesday</v>
      </c>
      <c r="V854" s="12">
        <f>IFERROR(salesdata[[#This Row],[Total Revenue]]/salesdata[[#This Row],[Total Units Sold]],0)</f>
        <v>5.5431946971666228</v>
      </c>
      <c r="W854" s="1" t="str">
        <f>INDEX({"Product1","Product2","Product3","Product4"},MATCH(MAX(salesdata[[#This Row],[S-P1]],salesdata[[#This Row],[S-P2]],salesdata[[#This Row],[S-P3]],salesdata[[#This Row],[S-P4]]),CHOOSE({1,2,3,4},salesdata[[#This Row],[S-P1]],salesdata[[#This Row],[S-P2]],salesdata[[#This Row],[S-P3]],salesdata[[#This Row],[S-P4]]),0))</f>
        <v>Product3</v>
      </c>
      <c r="X854" s="1" t="str">
        <f>IF(salesdata[[#This Row],[Total Revenue]]&gt;=70000,"High",IF(salesdata[[#This Row],[Total Revenue]]&gt;=40000,"Medium","Low"))</f>
        <v>Medium</v>
      </c>
      <c r="Y854" s="1" t="str">
        <f>IFERROR(IF(SUMIF(salesdata[Year],salesdata[[#This Row],[Year]],salesdata[Total Revenue])&gt;SUMIF(salesdata[Year],salesdata[[#This Row],[Year]]-1,salesdata[Total Revenue]),"Growth Year","Decline Year"),"")</f>
        <v>Growth Year</v>
      </c>
    </row>
    <row r="855" spans="1:25" x14ac:dyDescent="0.3">
      <c r="A855" s="1">
        <v>854</v>
      </c>
      <c r="B855" s="2">
        <v>41178</v>
      </c>
      <c r="C855" s="1">
        <v>2012</v>
      </c>
      <c r="D855" s="1" t="s">
        <v>22</v>
      </c>
      <c r="E855" s="1">
        <v>9</v>
      </c>
      <c r="F855" s="3">
        <v>461</v>
      </c>
      <c r="G855" s="10">
        <v>1461.37</v>
      </c>
      <c r="H855" s="12">
        <f>IFERROR(salesdata[[#This Row],[S-P1]]/salesdata[[#This Row],[Q-P1]],0)</f>
        <v>3.17</v>
      </c>
      <c r="I855" s="3">
        <v>2390</v>
      </c>
      <c r="J855" s="10">
        <v>15152.6</v>
      </c>
      <c r="K855" s="12">
        <f>IFERROR(salesdata[[#This Row],[S-P2]]/salesdata[[#This Row],[Q-P2]],0)</f>
        <v>6.34</v>
      </c>
      <c r="L855" s="3">
        <v>661</v>
      </c>
      <c r="M855" s="10">
        <v>3582.62</v>
      </c>
      <c r="N855" s="12">
        <f>IFERROR(salesdata[[#This Row],[S-P3]]/salesdata[[#This Row],[Q-P3]],0)</f>
        <v>5.42</v>
      </c>
      <c r="O855" s="3">
        <v>1664</v>
      </c>
      <c r="P855" s="10">
        <v>11864.32</v>
      </c>
      <c r="Q855" s="12">
        <f>IFERROR(salesdata[[#This Row],[S-P4]]/salesdata[[#This Row],[Q-P4]],0)</f>
        <v>7.13</v>
      </c>
      <c r="R855" s="3">
        <v>5176</v>
      </c>
      <c r="S855" s="10">
        <v>32060.91</v>
      </c>
      <c r="T855" s="1" t="str">
        <f>"Q"&amp;ROUNDUP(salesdata[[#This Row],[Month No.]]/3,0)</f>
        <v>Q3</v>
      </c>
      <c r="U855" s="1" t="str">
        <f>TEXT(salesdata[[#This Row],[Date]],"dddd")</f>
        <v>Wednesday</v>
      </c>
      <c r="V855" s="12">
        <f>IFERROR(salesdata[[#This Row],[Total Revenue]]/salesdata[[#This Row],[Total Units Sold]],0)</f>
        <v>6.1941479907264299</v>
      </c>
      <c r="W855" s="1" t="str">
        <f>INDEX({"Product1","Product2","Product3","Product4"},MATCH(MAX(salesdata[[#This Row],[S-P1]],salesdata[[#This Row],[S-P2]],salesdata[[#This Row],[S-P3]],salesdata[[#This Row],[S-P4]]),CHOOSE({1,2,3,4},salesdata[[#This Row],[S-P1]],salesdata[[#This Row],[S-P2]],salesdata[[#This Row],[S-P3]],salesdata[[#This Row],[S-P4]]),0))</f>
        <v>Product2</v>
      </c>
      <c r="X855" s="1" t="str">
        <f>IF(salesdata[[#This Row],[Total Revenue]]&gt;=70000,"High",IF(salesdata[[#This Row],[Total Revenue]]&gt;=40000,"Medium","Low"))</f>
        <v>Low</v>
      </c>
      <c r="Y855" s="1" t="str">
        <f>IFERROR(IF(SUMIF(salesdata[Year],salesdata[[#This Row],[Year]],salesdata[Total Revenue])&gt;SUMIF(salesdata[Year],salesdata[[#This Row],[Year]]-1,salesdata[Total Revenue]),"Growth Year","Decline Year"),"")</f>
        <v>Growth Year</v>
      </c>
    </row>
    <row r="856" spans="1:25" x14ac:dyDescent="0.3">
      <c r="A856" s="1">
        <v>855</v>
      </c>
      <c r="B856" s="2">
        <v>41179</v>
      </c>
      <c r="C856" s="1">
        <v>2012</v>
      </c>
      <c r="D856" s="1" t="s">
        <v>22</v>
      </c>
      <c r="E856" s="1">
        <v>9</v>
      </c>
      <c r="F856" s="3">
        <v>2045</v>
      </c>
      <c r="G856" s="10">
        <v>6482.65</v>
      </c>
      <c r="H856" s="12">
        <f>IFERROR(salesdata[[#This Row],[S-P1]]/salesdata[[#This Row],[Q-P1]],0)</f>
        <v>3.17</v>
      </c>
      <c r="I856" s="3">
        <v>3994</v>
      </c>
      <c r="J856" s="10">
        <v>25321.96</v>
      </c>
      <c r="K856" s="12">
        <f>IFERROR(salesdata[[#This Row],[S-P2]]/salesdata[[#This Row],[Q-P2]],0)</f>
        <v>6.34</v>
      </c>
      <c r="L856" s="3">
        <v>3407</v>
      </c>
      <c r="M856" s="10">
        <v>18465.939999999999</v>
      </c>
      <c r="N856" s="12">
        <f>IFERROR(salesdata[[#This Row],[S-P3]]/salesdata[[#This Row],[Q-P3]],0)</f>
        <v>5.42</v>
      </c>
      <c r="O856" s="3">
        <v>461</v>
      </c>
      <c r="P856" s="10">
        <v>3286.93</v>
      </c>
      <c r="Q856" s="12">
        <f>IFERROR(salesdata[[#This Row],[S-P4]]/salesdata[[#This Row],[Q-P4]],0)</f>
        <v>7.13</v>
      </c>
      <c r="R856" s="3">
        <v>9907</v>
      </c>
      <c r="S856" s="10">
        <v>53557.48</v>
      </c>
      <c r="T856" s="1" t="str">
        <f>"Q"&amp;ROUNDUP(salesdata[[#This Row],[Month No.]]/3,0)</f>
        <v>Q3</v>
      </c>
      <c r="U856" s="1" t="str">
        <f>TEXT(salesdata[[#This Row],[Date]],"dddd")</f>
        <v>Thursday</v>
      </c>
      <c r="V856" s="12">
        <f>IFERROR(salesdata[[#This Row],[Total Revenue]]/salesdata[[#This Row],[Total Units Sold]],0)</f>
        <v>5.4060240234177854</v>
      </c>
      <c r="W856" s="1" t="str">
        <f>INDEX({"Product1","Product2","Product3","Product4"},MATCH(MAX(salesdata[[#This Row],[S-P1]],salesdata[[#This Row],[S-P2]],salesdata[[#This Row],[S-P3]],salesdata[[#This Row],[S-P4]]),CHOOSE({1,2,3,4},salesdata[[#This Row],[S-P1]],salesdata[[#This Row],[S-P2]],salesdata[[#This Row],[S-P3]],salesdata[[#This Row],[S-P4]]),0))</f>
        <v>Product2</v>
      </c>
      <c r="X856" s="1" t="str">
        <f>IF(salesdata[[#This Row],[Total Revenue]]&gt;=70000,"High",IF(salesdata[[#This Row],[Total Revenue]]&gt;=40000,"Medium","Low"))</f>
        <v>Medium</v>
      </c>
      <c r="Y856" s="1" t="str">
        <f>IFERROR(IF(SUMIF(salesdata[Year],salesdata[[#This Row],[Year]],salesdata[Total Revenue])&gt;SUMIF(salesdata[Year],salesdata[[#This Row],[Year]]-1,salesdata[Total Revenue]),"Growth Year","Decline Year"),"")</f>
        <v>Growth Year</v>
      </c>
    </row>
    <row r="857" spans="1:25" x14ac:dyDescent="0.3">
      <c r="A857" s="1">
        <v>856</v>
      </c>
      <c r="B857" s="2">
        <v>41180</v>
      </c>
      <c r="C857" s="1">
        <v>2012</v>
      </c>
      <c r="D857" s="1" t="s">
        <v>22</v>
      </c>
      <c r="E857" s="1">
        <v>9</v>
      </c>
      <c r="F857" s="3">
        <v>2665</v>
      </c>
      <c r="G857" s="10">
        <v>8448.0499999999993</v>
      </c>
      <c r="H857" s="12">
        <f>IFERROR(salesdata[[#This Row],[S-P1]]/salesdata[[#This Row],[Q-P1]],0)</f>
        <v>3.17</v>
      </c>
      <c r="I857" s="3">
        <v>3681</v>
      </c>
      <c r="J857" s="10">
        <v>23337.54</v>
      </c>
      <c r="K857" s="12">
        <f>IFERROR(salesdata[[#This Row],[S-P2]]/salesdata[[#This Row],[Q-P2]],0)</f>
        <v>6.34</v>
      </c>
      <c r="L857" s="3">
        <v>3631</v>
      </c>
      <c r="M857" s="10">
        <v>19680.02</v>
      </c>
      <c r="N857" s="12">
        <f>IFERROR(salesdata[[#This Row],[S-P3]]/salesdata[[#This Row],[Q-P3]],0)</f>
        <v>5.42</v>
      </c>
      <c r="O857" s="3">
        <v>966</v>
      </c>
      <c r="P857" s="10">
        <v>6887.58</v>
      </c>
      <c r="Q857" s="12">
        <f>IFERROR(salesdata[[#This Row],[S-P4]]/salesdata[[#This Row],[Q-P4]],0)</f>
        <v>7.13</v>
      </c>
      <c r="R857" s="3">
        <v>10943</v>
      </c>
      <c r="S857" s="10">
        <v>58353.19</v>
      </c>
      <c r="T857" s="1" t="str">
        <f>"Q"&amp;ROUNDUP(salesdata[[#This Row],[Month No.]]/3,0)</f>
        <v>Q3</v>
      </c>
      <c r="U857" s="1" t="str">
        <f>TEXT(salesdata[[#This Row],[Date]],"dddd")</f>
        <v>Friday</v>
      </c>
      <c r="V857" s="12">
        <f>IFERROR(salesdata[[#This Row],[Total Revenue]]/salesdata[[#This Row],[Total Units Sold]],0)</f>
        <v>5.3324673307136985</v>
      </c>
      <c r="W857" s="1" t="str">
        <f>INDEX({"Product1","Product2","Product3","Product4"},MATCH(MAX(salesdata[[#This Row],[S-P1]],salesdata[[#This Row],[S-P2]],salesdata[[#This Row],[S-P3]],salesdata[[#This Row],[S-P4]]),CHOOSE({1,2,3,4},salesdata[[#This Row],[S-P1]],salesdata[[#This Row],[S-P2]],salesdata[[#This Row],[S-P3]],salesdata[[#This Row],[S-P4]]),0))</f>
        <v>Product2</v>
      </c>
      <c r="X857" s="1" t="str">
        <f>IF(salesdata[[#This Row],[Total Revenue]]&gt;=70000,"High",IF(salesdata[[#This Row],[Total Revenue]]&gt;=40000,"Medium","Low"))</f>
        <v>Medium</v>
      </c>
      <c r="Y857" s="1" t="str">
        <f>IFERROR(IF(SUMIF(salesdata[Year],salesdata[[#This Row],[Year]],salesdata[Total Revenue])&gt;SUMIF(salesdata[Year],salesdata[[#This Row],[Year]]-1,salesdata[Total Revenue]),"Growth Year","Decline Year"),"")</f>
        <v>Growth Year</v>
      </c>
    </row>
    <row r="858" spans="1:25" x14ac:dyDescent="0.3">
      <c r="A858" s="1">
        <v>857</v>
      </c>
      <c r="B858" s="2">
        <v>41181</v>
      </c>
      <c r="C858" s="1">
        <v>2012</v>
      </c>
      <c r="D858" s="1" t="s">
        <v>22</v>
      </c>
      <c r="E858" s="1">
        <v>9</v>
      </c>
      <c r="F858" s="3">
        <v>5814</v>
      </c>
      <c r="G858" s="10">
        <v>18430.38</v>
      </c>
      <c r="H858" s="12">
        <f>IFERROR(salesdata[[#This Row],[S-P1]]/salesdata[[#This Row],[Q-P1]],0)</f>
        <v>3.1700000000000004</v>
      </c>
      <c r="I858" s="3">
        <v>2674</v>
      </c>
      <c r="J858" s="10">
        <v>16953.16</v>
      </c>
      <c r="K858" s="12">
        <f>IFERROR(salesdata[[#This Row],[S-P2]]/salesdata[[#This Row],[Q-P2]],0)</f>
        <v>6.34</v>
      </c>
      <c r="L858" s="3">
        <v>705</v>
      </c>
      <c r="M858" s="10">
        <v>3821.1</v>
      </c>
      <c r="N858" s="12">
        <f>IFERROR(salesdata[[#This Row],[S-P3]]/salesdata[[#This Row],[Q-P3]],0)</f>
        <v>5.42</v>
      </c>
      <c r="O858" s="3">
        <v>1648</v>
      </c>
      <c r="P858" s="10">
        <v>11750.24</v>
      </c>
      <c r="Q858" s="12">
        <f>IFERROR(salesdata[[#This Row],[S-P4]]/salesdata[[#This Row],[Q-P4]],0)</f>
        <v>7.13</v>
      </c>
      <c r="R858" s="3">
        <v>10841</v>
      </c>
      <c r="S858" s="10">
        <v>50954.879999999997</v>
      </c>
      <c r="T858" s="1" t="str">
        <f>"Q"&amp;ROUNDUP(salesdata[[#This Row],[Month No.]]/3,0)</f>
        <v>Q3</v>
      </c>
      <c r="U858" s="1" t="str">
        <f>TEXT(salesdata[[#This Row],[Date]],"dddd")</f>
        <v>Saturday</v>
      </c>
      <c r="V858" s="12">
        <f>IFERROR(salesdata[[#This Row],[Total Revenue]]/salesdata[[#This Row],[Total Units Sold]],0)</f>
        <v>4.7002010884604735</v>
      </c>
      <c r="W858" s="1" t="str">
        <f>INDEX({"Product1","Product2","Product3","Product4"},MATCH(MAX(salesdata[[#This Row],[S-P1]],salesdata[[#This Row],[S-P2]],salesdata[[#This Row],[S-P3]],salesdata[[#This Row],[S-P4]]),CHOOSE({1,2,3,4},salesdata[[#This Row],[S-P1]],salesdata[[#This Row],[S-P2]],salesdata[[#This Row],[S-P3]],salesdata[[#This Row],[S-P4]]),0))</f>
        <v>Product1</v>
      </c>
      <c r="X858" s="1" t="str">
        <f>IF(salesdata[[#This Row],[Total Revenue]]&gt;=70000,"High",IF(salesdata[[#This Row],[Total Revenue]]&gt;=40000,"Medium","Low"))</f>
        <v>Medium</v>
      </c>
      <c r="Y858" s="1" t="str">
        <f>IFERROR(IF(SUMIF(salesdata[Year],salesdata[[#This Row],[Year]],salesdata[Total Revenue])&gt;SUMIF(salesdata[Year],salesdata[[#This Row],[Year]]-1,salesdata[Total Revenue]),"Growth Year","Decline Year"),"")</f>
        <v>Growth Year</v>
      </c>
    </row>
    <row r="859" spans="1:25" x14ac:dyDescent="0.3">
      <c r="A859" s="1">
        <v>858</v>
      </c>
      <c r="B859" s="2">
        <v>41182</v>
      </c>
      <c r="C859" s="1">
        <v>2012</v>
      </c>
      <c r="D859" s="1" t="s">
        <v>22</v>
      </c>
      <c r="E859" s="1">
        <v>9</v>
      </c>
      <c r="F859" s="3">
        <v>2377</v>
      </c>
      <c r="G859" s="10">
        <v>7535.09</v>
      </c>
      <c r="H859" s="12">
        <f>IFERROR(salesdata[[#This Row],[S-P1]]/salesdata[[#This Row],[Q-P1]],0)</f>
        <v>3.17</v>
      </c>
      <c r="I859" s="3">
        <v>1141</v>
      </c>
      <c r="J859" s="10">
        <v>7233.94</v>
      </c>
      <c r="K859" s="12">
        <f>IFERROR(salesdata[[#This Row],[S-P2]]/salesdata[[#This Row],[Q-P2]],0)</f>
        <v>6.34</v>
      </c>
      <c r="L859" s="3">
        <v>774</v>
      </c>
      <c r="M859" s="10">
        <v>4195.08</v>
      </c>
      <c r="N859" s="12">
        <f>IFERROR(salesdata[[#This Row],[S-P3]]/salesdata[[#This Row],[Q-P3]],0)</f>
        <v>5.42</v>
      </c>
      <c r="O859" s="3">
        <v>1424</v>
      </c>
      <c r="P859" s="10">
        <v>10153.120000000001</v>
      </c>
      <c r="Q859" s="12">
        <f>IFERROR(salesdata[[#This Row],[S-P4]]/salesdata[[#This Row],[Q-P4]],0)</f>
        <v>7.1300000000000008</v>
      </c>
      <c r="R859" s="3">
        <v>5716</v>
      </c>
      <c r="S859" s="10">
        <v>29117.23</v>
      </c>
      <c r="T859" s="1" t="str">
        <f>"Q"&amp;ROUNDUP(salesdata[[#This Row],[Month No.]]/3,0)</f>
        <v>Q3</v>
      </c>
      <c r="U859" s="1" t="str">
        <f>TEXT(salesdata[[#This Row],[Date]],"dddd")</f>
        <v>Sunday</v>
      </c>
      <c r="V859" s="12">
        <f>IFERROR(salesdata[[#This Row],[Total Revenue]]/salesdata[[#This Row],[Total Units Sold]],0)</f>
        <v>5.0939870538838345</v>
      </c>
      <c r="W859" s="1" t="str">
        <f>INDEX({"Product1","Product2","Product3","Product4"},MATCH(MAX(salesdata[[#This Row],[S-P1]],salesdata[[#This Row],[S-P2]],salesdata[[#This Row],[S-P3]],salesdata[[#This Row],[S-P4]]),CHOOSE({1,2,3,4},salesdata[[#This Row],[S-P1]],salesdata[[#This Row],[S-P2]],salesdata[[#This Row],[S-P3]],salesdata[[#This Row],[S-P4]]),0))</f>
        <v>Product4</v>
      </c>
      <c r="X859" s="1" t="str">
        <f>IF(salesdata[[#This Row],[Total Revenue]]&gt;=70000,"High",IF(salesdata[[#This Row],[Total Revenue]]&gt;=40000,"Medium","Low"))</f>
        <v>Low</v>
      </c>
      <c r="Y859" s="1" t="str">
        <f>IFERROR(IF(SUMIF(salesdata[Year],salesdata[[#This Row],[Year]],salesdata[Total Revenue])&gt;SUMIF(salesdata[Year],salesdata[[#This Row],[Year]]-1,salesdata[Total Revenue]),"Growth Year","Decline Year"),"")</f>
        <v>Growth Year</v>
      </c>
    </row>
    <row r="860" spans="1:25" x14ac:dyDescent="0.3">
      <c r="A860" s="1">
        <v>859</v>
      </c>
      <c r="B860" s="2">
        <v>41183</v>
      </c>
      <c r="C860" s="1">
        <v>2012</v>
      </c>
      <c r="D860" s="1" t="s">
        <v>23</v>
      </c>
      <c r="E860" s="1">
        <v>10</v>
      </c>
      <c r="F860" s="3">
        <v>2533</v>
      </c>
      <c r="G860" s="10">
        <v>8029.61</v>
      </c>
      <c r="H860" s="12">
        <f>IFERROR(salesdata[[#This Row],[S-P1]]/salesdata[[#This Row],[Q-P1]],0)</f>
        <v>3.17</v>
      </c>
      <c r="I860" s="3">
        <v>1093</v>
      </c>
      <c r="J860" s="10">
        <v>6929.62</v>
      </c>
      <c r="K860" s="12">
        <f>IFERROR(salesdata[[#This Row],[S-P2]]/salesdata[[#This Row],[Q-P2]],0)</f>
        <v>6.34</v>
      </c>
      <c r="L860" s="3">
        <v>2696</v>
      </c>
      <c r="M860" s="10">
        <v>14612.32</v>
      </c>
      <c r="N860" s="12">
        <f>IFERROR(salesdata[[#This Row],[S-P3]]/salesdata[[#This Row],[Q-P3]],0)</f>
        <v>5.42</v>
      </c>
      <c r="O860" s="3">
        <v>1286</v>
      </c>
      <c r="P860" s="10">
        <v>9169.18</v>
      </c>
      <c r="Q860" s="12">
        <f>IFERROR(salesdata[[#This Row],[S-P4]]/salesdata[[#This Row],[Q-P4]],0)</f>
        <v>7.13</v>
      </c>
      <c r="R860" s="3">
        <v>7608</v>
      </c>
      <c r="S860" s="10">
        <v>38740.730000000003</v>
      </c>
      <c r="T860" s="1" t="str">
        <f>"Q"&amp;ROUNDUP(salesdata[[#This Row],[Month No.]]/3,0)</f>
        <v>Q4</v>
      </c>
      <c r="U860" s="1" t="str">
        <f>TEXT(salesdata[[#This Row],[Date]],"dddd")</f>
        <v>Monday</v>
      </c>
      <c r="V860" s="12">
        <f>IFERROR(salesdata[[#This Row],[Total Revenue]]/salesdata[[#This Row],[Total Units Sold]],0)</f>
        <v>5.0921043638275503</v>
      </c>
      <c r="W860" s="1" t="str">
        <f>INDEX({"Product1","Product2","Product3","Product4"},MATCH(MAX(salesdata[[#This Row],[S-P1]],salesdata[[#This Row],[S-P2]],salesdata[[#This Row],[S-P3]],salesdata[[#This Row],[S-P4]]),CHOOSE({1,2,3,4},salesdata[[#This Row],[S-P1]],salesdata[[#This Row],[S-P2]],salesdata[[#This Row],[S-P3]],salesdata[[#This Row],[S-P4]]),0))</f>
        <v>Product3</v>
      </c>
      <c r="X860" s="1" t="str">
        <f>IF(salesdata[[#This Row],[Total Revenue]]&gt;=70000,"High",IF(salesdata[[#This Row],[Total Revenue]]&gt;=40000,"Medium","Low"))</f>
        <v>Low</v>
      </c>
      <c r="Y860" s="1" t="str">
        <f>IFERROR(IF(SUMIF(salesdata[Year],salesdata[[#This Row],[Year]],salesdata[Total Revenue])&gt;SUMIF(salesdata[Year],salesdata[[#This Row],[Year]]-1,salesdata[Total Revenue]),"Growth Year","Decline Year"),"")</f>
        <v>Growth Year</v>
      </c>
    </row>
    <row r="861" spans="1:25" x14ac:dyDescent="0.3">
      <c r="A861" s="1">
        <v>860</v>
      </c>
      <c r="B861" s="2">
        <v>41184</v>
      </c>
      <c r="C861" s="1">
        <v>2012</v>
      </c>
      <c r="D861" s="1" t="s">
        <v>23</v>
      </c>
      <c r="E861" s="1">
        <v>10</v>
      </c>
      <c r="F861" s="3">
        <v>865</v>
      </c>
      <c r="G861" s="10">
        <v>2742.05</v>
      </c>
      <c r="H861" s="12">
        <f>IFERROR(salesdata[[#This Row],[S-P1]]/salesdata[[#This Row],[Q-P1]],0)</f>
        <v>3.1700000000000004</v>
      </c>
      <c r="I861" s="3">
        <v>1516</v>
      </c>
      <c r="J861" s="10">
        <v>9611.44</v>
      </c>
      <c r="K861" s="12">
        <f>IFERROR(salesdata[[#This Row],[S-P2]]/salesdata[[#This Row],[Q-P2]],0)</f>
        <v>6.3400000000000007</v>
      </c>
      <c r="L861" s="3">
        <v>5277</v>
      </c>
      <c r="M861" s="10">
        <v>28601.34</v>
      </c>
      <c r="N861" s="12">
        <f>IFERROR(salesdata[[#This Row],[S-P3]]/salesdata[[#This Row],[Q-P3]],0)</f>
        <v>5.42</v>
      </c>
      <c r="O861" s="3">
        <v>1631</v>
      </c>
      <c r="P861" s="10">
        <v>11629.03</v>
      </c>
      <c r="Q861" s="12">
        <f>IFERROR(salesdata[[#This Row],[S-P4]]/salesdata[[#This Row],[Q-P4]],0)</f>
        <v>7.1300000000000008</v>
      </c>
      <c r="R861" s="3">
        <v>9289</v>
      </c>
      <c r="S861" s="10">
        <v>52583.86</v>
      </c>
      <c r="T861" s="1" t="str">
        <f>"Q"&amp;ROUNDUP(salesdata[[#This Row],[Month No.]]/3,0)</f>
        <v>Q4</v>
      </c>
      <c r="U861" s="1" t="str">
        <f>TEXT(salesdata[[#This Row],[Date]],"dddd")</f>
        <v>Tuesday</v>
      </c>
      <c r="V861" s="12">
        <f>IFERROR(salesdata[[#This Row],[Total Revenue]]/salesdata[[#This Row],[Total Units Sold]],0)</f>
        <v>5.6608741522230597</v>
      </c>
      <c r="W861" s="1" t="str">
        <f>INDEX({"Product1","Product2","Product3","Product4"},MATCH(MAX(salesdata[[#This Row],[S-P1]],salesdata[[#This Row],[S-P2]],salesdata[[#This Row],[S-P3]],salesdata[[#This Row],[S-P4]]),CHOOSE({1,2,3,4},salesdata[[#This Row],[S-P1]],salesdata[[#This Row],[S-P2]],salesdata[[#This Row],[S-P3]],salesdata[[#This Row],[S-P4]]),0))</f>
        <v>Product3</v>
      </c>
      <c r="X861" s="1" t="str">
        <f>IF(salesdata[[#This Row],[Total Revenue]]&gt;=70000,"High",IF(salesdata[[#This Row],[Total Revenue]]&gt;=40000,"Medium","Low"))</f>
        <v>Medium</v>
      </c>
      <c r="Y861" s="1" t="str">
        <f>IFERROR(IF(SUMIF(salesdata[Year],salesdata[[#This Row],[Year]],salesdata[Total Revenue])&gt;SUMIF(salesdata[Year],salesdata[[#This Row],[Year]]-1,salesdata[Total Revenue]),"Growth Year","Decline Year"),"")</f>
        <v>Growth Year</v>
      </c>
    </row>
    <row r="862" spans="1:25" x14ac:dyDescent="0.3">
      <c r="A862" s="1">
        <v>861</v>
      </c>
      <c r="B862" s="2">
        <v>41185</v>
      </c>
      <c r="C862" s="1">
        <v>2012</v>
      </c>
      <c r="D862" s="1" t="s">
        <v>23</v>
      </c>
      <c r="E862" s="1">
        <v>10</v>
      </c>
      <c r="F862" s="3">
        <v>6530</v>
      </c>
      <c r="G862" s="10">
        <v>20700.099999999999</v>
      </c>
      <c r="H862" s="12">
        <f>IFERROR(salesdata[[#This Row],[S-P1]]/salesdata[[#This Row],[Q-P1]],0)</f>
        <v>3.17</v>
      </c>
      <c r="I862" s="3">
        <v>857</v>
      </c>
      <c r="J862" s="10">
        <v>5433.38</v>
      </c>
      <c r="K862" s="12">
        <f>IFERROR(salesdata[[#This Row],[S-P2]]/salesdata[[#This Row],[Q-P2]],0)</f>
        <v>6.34</v>
      </c>
      <c r="L862" s="3">
        <v>5632</v>
      </c>
      <c r="M862" s="10">
        <v>30525.439999999999</v>
      </c>
      <c r="N862" s="12">
        <f>IFERROR(salesdata[[#This Row],[S-P3]]/salesdata[[#This Row],[Q-P3]],0)</f>
        <v>5.42</v>
      </c>
      <c r="O862" s="3">
        <v>590</v>
      </c>
      <c r="P862" s="10">
        <v>4206.7</v>
      </c>
      <c r="Q862" s="12">
        <f>IFERROR(salesdata[[#This Row],[S-P4]]/salesdata[[#This Row],[Q-P4]],0)</f>
        <v>7.13</v>
      </c>
      <c r="R862" s="3">
        <v>13609</v>
      </c>
      <c r="S862" s="10">
        <v>60865.62</v>
      </c>
      <c r="T862" s="1" t="str">
        <f>"Q"&amp;ROUNDUP(salesdata[[#This Row],[Month No.]]/3,0)</f>
        <v>Q4</v>
      </c>
      <c r="U862" s="1" t="str">
        <f>TEXT(salesdata[[#This Row],[Date]],"dddd")</f>
        <v>Wednesday</v>
      </c>
      <c r="V862" s="12">
        <f>IFERROR(salesdata[[#This Row],[Total Revenue]]/salesdata[[#This Row],[Total Units Sold]],0)</f>
        <v>4.4724535234036304</v>
      </c>
      <c r="W862" s="1" t="str">
        <f>INDEX({"Product1","Product2","Product3","Product4"},MATCH(MAX(salesdata[[#This Row],[S-P1]],salesdata[[#This Row],[S-P2]],salesdata[[#This Row],[S-P3]],salesdata[[#This Row],[S-P4]]),CHOOSE({1,2,3,4},salesdata[[#This Row],[S-P1]],salesdata[[#This Row],[S-P2]],salesdata[[#This Row],[S-P3]],salesdata[[#This Row],[S-P4]]),0))</f>
        <v>Product3</v>
      </c>
      <c r="X862" s="1" t="str">
        <f>IF(salesdata[[#This Row],[Total Revenue]]&gt;=70000,"High",IF(salesdata[[#This Row],[Total Revenue]]&gt;=40000,"Medium","Low"))</f>
        <v>Medium</v>
      </c>
      <c r="Y862" s="1" t="str">
        <f>IFERROR(IF(SUMIF(salesdata[Year],salesdata[[#This Row],[Year]],salesdata[Total Revenue])&gt;SUMIF(salesdata[Year],salesdata[[#This Row],[Year]]-1,salesdata[Total Revenue]),"Growth Year","Decline Year"),"")</f>
        <v>Growth Year</v>
      </c>
    </row>
    <row r="863" spans="1:25" x14ac:dyDescent="0.3">
      <c r="A863" s="1">
        <v>862</v>
      </c>
      <c r="B863" s="2">
        <v>41186</v>
      </c>
      <c r="C863" s="1">
        <v>2012</v>
      </c>
      <c r="D863" s="1" t="s">
        <v>23</v>
      </c>
      <c r="E863" s="1">
        <v>10</v>
      </c>
      <c r="F863" s="3">
        <v>5612</v>
      </c>
      <c r="G863" s="10">
        <v>17790.04</v>
      </c>
      <c r="H863" s="12">
        <f>IFERROR(salesdata[[#This Row],[S-P1]]/salesdata[[#This Row],[Q-P1]],0)</f>
        <v>3.1700000000000004</v>
      </c>
      <c r="I863" s="3">
        <v>2549</v>
      </c>
      <c r="J863" s="10">
        <v>16160.66</v>
      </c>
      <c r="K863" s="12">
        <f>IFERROR(salesdata[[#This Row],[S-P2]]/salesdata[[#This Row],[Q-P2]],0)</f>
        <v>6.34</v>
      </c>
      <c r="L863" s="3">
        <v>3313</v>
      </c>
      <c r="M863" s="10">
        <v>17956.46</v>
      </c>
      <c r="N863" s="12">
        <f>IFERROR(salesdata[[#This Row],[S-P3]]/salesdata[[#This Row],[Q-P3]],0)</f>
        <v>5.42</v>
      </c>
      <c r="O863" s="3">
        <v>1828</v>
      </c>
      <c r="P863" s="10">
        <v>13033.64</v>
      </c>
      <c r="Q863" s="12">
        <f>IFERROR(salesdata[[#This Row],[S-P4]]/salesdata[[#This Row],[Q-P4]],0)</f>
        <v>7.13</v>
      </c>
      <c r="R863" s="3">
        <v>13302</v>
      </c>
      <c r="S863" s="10">
        <v>64940.800000000003</v>
      </c>
      <c r="T863" s="1" t="str">
        <f>"Q"&amp;ROUNDUP(salesdata[[#This Row],[Month No.]]/3,0)</f>
        <v>Q4</v>
      </c>
      <c r="U863" s="1" t="str">
        <f>TEXT(salesdata[[#This Row],[Date]],"dddd")</f>
        <v>Thursday</v>
      </c>
      <c r="V863" s="12">
        <f>IFERROR(salesdata[[#This Row],[Total Revenue]]/salesdata[[#This Row],[Total Units Sold]],0)</f>
        <v>4.8820327770260112</v>
      </c>
      <c r="W863" s="1" t="str">
        <f>INDEX({"Product1","Product2","Product3","Product4"},MATCH(MAX(salesdata[[#This Row],[S-P1]],salesdata[[#This Row],[S-P2]],salesdata[[#This Row],[S-P3]],salesdata[[#This Row],[S-P4]]),CHOOSE({1,2,3,4},salesdata[[#This Row],[S-P1]],salesdata[[#This Row],[S-P2]],salesdata[[#This Row],[S-P3]],salesdata[[#This Row],[S-P4]]),0))</f>
        <v>Product3</v>
      </c>
      <c r="X863" s="1" t="str">
        <f>IF(salesdata[[#This Row],[Total Revenue]]&gt;=70000,"High",IF(salesdata[[#This Row],[Total Revenue]]&gt;=40000,"Medium","Low"))</f>
        <v>Medium</v>
      </c>
      <c r="Y863" s="1" t="str">
        <f>IFERROR(IF(SUMIF(salesdata[Year],salesdata[[#This Row],[Year]],salesdata[Total Revenue])&gt;SUMIF(salesdata[Year],salesdata[[#This Row],[Year]]-1,salesdata[Total Revenue]),"Growth Year","Decline Year"),"")</f>
        <v>Growth Year</v>
      </c>
    </row>
    <row r="864" spans="1:25" x14ac:dyDescent="0.3">
      <c r="A864" s="1">
        <v>863</v>
      </c>
      <c r="B864" s="2">
        <v>41187</v>
      </c>
      <c r="C864" s="1">
        <v>2012</v>
      </c>
      <c r="D864" s="1" t="s">
        <v>23</v>
      </c>
      <c r="E864" s="1">
        <v>10</v>
      </c>
      <c r="F864" s="3">
        <v>3695</v>
      </c>
      <c r="G864" s="10">
        <v>11713.15</v>
      </c>
      <c r="H864" s="12">
        <f>IFERROR(salesdata[[#This Row],[S-P1]]/salesdata[[#This Row],[Q-P1]],0)</f>
        <v>3.17</v>
      </c>
      <c r="I864" s="3">
        <v>3835</v>
      </c>
      <c r="J864" s="10">
        <v>24313.9</v>
      </c>
      <c r="K864" s="12">
        <f>IFERROR(salesdata[[#This Row],[S-P2]]/salesdata[[#This Row],[Q-P2]],0)</f>
        <v>6.3400000000000007</v>
      </c>
      <c r="L864" s="3">
        <v>4363</v>
      </c>
      <c r="M864" s="10">
        <v>23647.46</v>
      </c>
      <c r="N864" s="12">
        <f>IFERROR(salesdata[[#This Row],[S-P3]]/salesdata[[#This Row],[Q-P3]],0)</f>
        <v>5.42</v>
      </c>
      <c r="O864" s="3">
        <v>1802</v>
      </c>
      <c r="P864" s="10">
        <v>12848.26</v>
      </c>
      <c r="Q864" s="12">
        <f>IFERROR(salesdata[[#This Row],[S-P4]]/salesdata[[#This Row],[Q-P4]],0)</f>
        <v>7.13</v>
      </c>
      <c r="R864" s="3">
        <v>13695</v>
      </c>
      <c r="S864" s="10">
        <v>72522.77</v>
      </c>
      <c r="T864" s="1" t="str">
        <f>"Q"&amp;ROUNDUP(salesdata[[#This Row],[Month No.]]/3,0)</f>
        <v>Q4</v>
      </c>
      <c r="U864" s="1" t="str">
        <f>TEXT(salesdata[[#This Row],[Date]],"dddd")</f>
        <v>Friday</v>
      </c>
      <c r="V864" s="12">
        <f>IFERROR(salesdata[[#This Row],[Total Revenue]]/salesdata[[#This Row],[Total Units Sold]],0)</f>
        <v>5.2955655348667401</v>
      </c>
      <c r="W864" s="1" t="str">
        <f>INDEX({"Product1","Product2","Product3","Product4"},MATCH(MAX(salesdata[[#This Row],[S-P1]],salesdata[[#This Row],[S-P2]],salesdata[[#This Row],[S-P3]],salesdata[[#This Row],[S-P4]]),CHOOSE({1,2,3,4},salesdata[[#This Row],[S-P1]],salesdata[[#This Row],[S-P2]],salesdata[[#This Row],[S-P3]],salesdata[[#This Row],[S-P4]]),0))</f>
        <v>Product2</v>
      </c>
      <c r="X864" s="1" t="str">
        <f>IF(salesdata[[#This Row],[Total Revenue]]&gt;=70000,"High",IF(salesdata[[#This Row],[Total Revenue]]&gt;=40000,"Medium","Low"))</f>
        <v>High</v>
      </c>
      <c r="Y864" s="1" t="str">
        <f>IFERROR(IF(SUMIF(salesdata[Year],salesdata[[#This Row],[Year]],salesdata[Total Revenue])&gt;SUMIF(salesdata[Year],salesdata[[#This Row],[Year]]-1,salesdata[Total Revenue]),"Growth Year","Decline Year"),"")</f>
        <v>Growth Year</v>
      </c>
    </row>
    <row r="865" spans="1:25" x14ac:dyDescent="0.3">
      <c r="A865" s="1">
        <v>864</v>
      </c>
      <c r="B865" s="2">
        <v>41188</v>
      </c>
      <c r="C865" s="1">
        <v>2012</v>
      </c>
      <c r="D865" s="1" t="s">
        <v>23</v>
      </c>
      <c r="E865" s="1">
        <v>10</v>
      </c>
      <c r="F865" s="3">
        <v>7517</v>
      </c>
      <c r="G865" s="10">
        <v>23828.89</v>
      </c>
      <c r="H865" s="12">
        <f>IFERROR(salesdata[[#This Row],[S-P1]]/salesdata[[#This Row],[Q-P1]],0)</f>
        <v>3.17</v>
      </c>
      <c r="I865" s="3">
        <v>2580</v>
      </c>
      <c r="J865" s="10">
        <v>16357.2</v>
      </c>
      <c r="K865" s="12">
        <f>IFERROR(salesdata[[#This Row],[S-P2]]/salesdata[[#This Row],[Q-P2]],0)</f>
        <v>6.34</v>
      </c>
      <c r="L865" s="3">
        <v>4707</v>
      </c>
      <c r="M865" s="10">
        <v>25511.94</v>
      </c>
      <c r="N865" s="12">
        <f>IFERROR(salesdata[[#This Row],[S-P3]]/salesdata[[#This Row],[Q-P3]],0)</f>
        <v>5.42</v>
      </c>
      <c r="O865" s="3">
        <v>699</v>
      </c>
      <c r="P865" s="10">
        <v>4983.87</v>
      </c>
      <c r="Q865" s="12">
        <f>IFERROR(salesdata[[#This Row],[S-P4]]/salesdata[[#This Row],[Q-P4]],0)</f>
        <v>7.13</v>
      </c>
      <c r="R865" s="3">
        <v>15503</v>
      </c>
      <c r="S865" s="10">
        <v>70681.899999999994</v>
      </c>
      <c r="T865" s="1" t="str">
        <f>"Q"&amp;ROUNDUP(salesdata[[#This Row],[Month No.]]/3,0)</f>
        <v>Q4</v>
      </c>
      <c r="U865" s="1" t="str">
        <f>TEXT(salesdata[[#This Row],[Date]],"dddd")</f>
        <v>Saturday</v>
      </c>
      <c r="V865" s="12">
        <f>IFERROR(salesdata[[#This Row],[Total Revenue]]/salesdata[[#This Row],[Total Units Sold]],0)</f>
        <v>4.5592401470683086</v>
      </c>
      <c r="W865" s="1" t="str">
        <f>INDEX({"Product1","Product2","Product3","Product4"},MATCH(MAX(salesdata[[#This Row],[S-P1]],salesdata[[#This Row],[S-P2]],salesdata[[#This Row],[S-P3]],salesdata[[#This Row],[S-P4]]),CHOOSE({1,2,3,4},salesdata[[#This Row],[S-P1]],salesdata[[#This Row],[S-P2]],salesdata[[#This Row],[S-P3]],salesdata[[#This Row],[S-P4]]),0))</f>
        <v>Product3</v>
      </c>
      <c r="X865" s="1" t="str">
        <f>IF(salesdata[[#This Row],[Total Revenue]]&gt;=70000,"High",IF(salesdata[[#This Row],[Total Revenue]]&gt;=40000,"Medium","Low"))</f>
        <v>High</v>
      </c>
      <c r="Y865" s="1" t="str">
        <f>IFERROR(IF(SUMIF(salesdata[Year],salesdata[[#This Row],[Year]],salesdata[Total Revenue])&gt;SUMIF(salesdata[Year],salesdata[[#This Row],[Year]]-1,salesdata[Total Revenue]),"Growth Year","Decline Year"),"")</f>
        <v>Growth Year</v>
      </c>
    </row>
    <row r="866" spans="1:25" x14ac:dyDescent="0.3">
      <c r="A866" s="1">
        <v>865</v>
      </c>
      <c r="B866" s="2">
        <v>41189</v>
      </c>
      <c r="C866" s="1">
        <v>2012</v>
      </c>
      <c r="D866" s="1" t="s">
        <v>23</v>
      </c>
      <c r="E866" s="1">
        <v>10</v>
      </c>
      <c r="F866" s="3">
        <v>2203</v>
      </c>
      <c r="G866" s="10">
        <v>6983.51</v>
      </c>
      <c r="H866" s="12">
        <f>IFERROR(salesdata[[#This Row],[S-P1]]/salesdata[[#This Row],[Q-P1]],0)</f>
        <v>3.17</v>
      </c>
      <c r="I866" s="3">
        <v>2602</v>
      </c>
      <c r="J866" s="10">
        <v>16496.68</v>
      </c>
      <c r="K866" s="12">
        <f>IFERROR(salesdata[[#This Row],[S-P2]]/salesdata[[#This Row],[Q-P2]],0)</f>
        <v>6.34</v>
      </c>
      <c r="L866" s="3">
        <v>2260</v>
      </c>
      <c r="M866" s="10">
        <v>12249.2</v>
      </c>
      <c r="N866" s="12">
        <f>IFERROR(salesdata[[#This Row],[S-P3]]/salesdata[[#This Row],[Q-P3]],0)</f>
        <v>5.42</v>
      </c>
      <c r="O866" s="3">
        <v>1621</v>
      </c>
      <c r="P866" s="10">
        <v>11557.73</v>
      </c>
      <c r="Q866" s="12">
        <f>IFERROR(salesdata[[#This Row],[S-P4]]/salesdata[[#This Row],[Q-P4]],0)</f>
        <v>7.13</v>
      </c>
      <c r="R866" s="3">
        <v>8686</v>
      </c>
      <c r="S866" s="10">
        <v>47287.12</v>
      </c>
      <c r="T866" s="1" t="str">
        <f>"Q"&amp;ROUNDUP(salesdata[[#This Row],[Month No.]]/3,0)</f>
        <v>Q4</v>
      </c>
      <c r="U866" s="1" t="str">
        <f>TEXT(salesdata[[#This Row],[Date]],"dddd")</f>
        <v>Sunday</v>
      </c>
      <c r="V866" s="12">
        <f>IFERROR(salesdata[[#This Row],[Total Revenue]]/salesdata[[#This Row],[Total Units Sold]],0)</f>
        <v>5.4440617084964309</v>
      </c>
      <c r="W866" s="1" t="str">
        <f>INDEX({"Product1","Product2","Product3","Product4"},MATCH(MAX(salesdata[[#This Row],[S-P1]],salesdata[[#This Row],[S-P2]],salesdata[[#This Row],[S-P3]],salesdata[[#This Row],[S-P4]]),CHOOSE({1,2,3,4},salesdata[[#This Row],[S-P1]],salesdata[[#This Row],[S-P2]],salesdata[[#This Row],[S-P3]],salesdata[[#This Row],[S-P4]]),0))</f>
        <v>Product2</v>
      </c>
      <c r="X866" s="1" t="str">
        <f>IF(salesdata[[#This Row],[Total Revenue]]&gt;=70000,"High",IF(salesdata[[#This Row],[Total Revenue]]&gt;=40000,"Medium","Low"))</f>
        <v>Medium</v>
      </c>
      <c r="Y866" s="1" t="str">
        <f>IFERROR(IF(SUMIF(salesdata[Year],salesdata[[#This Row],[Year]],salesdata[Total Revenue])&gt;SUMIF(salesdata[Year],salesdata[[#This Row],[Year]]-1,salesdata[Total Revenue]),"Growth Year","Decline Year"),"")</f>
        <v>Growth Year</v>
      </c>
    </row>
    <row r="867" spans="1:25" x14ac:dyDescent="0.3">
      <c r="A867" s="1">
        <v>866</v>
      </c>
      <c r="B867" s="2">
        <v>41190</v>
      </c>
      <c r="C867" s="1">
        <v>2012</v>
      </c>
      <c r="D867" s="1" t="s">
        <v>23</v>
      </c>
      <c r="E867" s="1">
        <v>10</v>
      </c>
      <c r="F867" s="3">
        <v>6530</v>
      </c>
      <c r="G867" s="10">
        <v>20700.099999999999</v>
      </c>
      <c r="H867" s="12">
        <f>IFERROR(salesdata[[#This Row],[S-P1]]/salesdata[[#This Row],[Q-P1]],0)</f>
        <v>3.17</v>
      </c>
      <c r="I867" s="3">
        <v>3793</v>
      </c>
      <c r="J867" s="10">
        <v>24047.62</v>
      </c>
      <c r="K867" s="12">
        <f>IFERROR(salesdata[[#This Row],[S-P2]]/salesdata[[#This Row],[Q-P2]],0)</f>
        <v>6.34</v>
      </c>
      <c r="L867" s="3">
        <v>1011</v>
      </c>
      <c r="M867" s="10">
        <v>5479.62</v>
      </c>
      <c r="N867" s="12">
        <f>IFERROR(salesdata[[#This Row],[S-P3]]/salesdata[[#This Row],[Q-P3]],0)</f>
        <v>5.42</v>
      </c>
      <c r="O867" s="3">
        <v>1235</v>
      </c>
      <c r="P867" s="10">
        <v>8805.5499999999993</v>
      </c>
      <c r="Q867" s="12">
        <f>IFERROR(salesdata[[#This Row],[S-P4]]/salesdata[[#This Row],[Q-P4]],0)</f>
        <v>7.129999999999999</v>
      </c>
      <c r="R867" s="3">
        <v>12569</v>
      </c>
      <c r="S867" s="10">
        <v>59032.89</v>
      </c>
      <c r="T867" s="1" t="str">
        <f>"Q"&amp;ROUNDUP(salesdata[[#This Row],[Month No.]]/3,0)</f>
        <v>Q4</v>
      </c>
      <c r="U867" s="1" t="str">
        <f>TEXT(salesdata[[#This Row],[Date]],"dddd")</f>
        <v>Monday</v>
      </c>
      <c r="V867" s="12">
        <f>IFERROR(salesdata[[#This Row],[Total Revenue]]/salesdata[[#This Row],[Total Units Sold]],0)</f>
        <v>4.6967053862678014</v>
      </c>
      <c r="W867" s="1" t="str">
        <f>INDEX({"Product1","Product2","Product3","Product4"},MATCH(MAX(salesdata[[#This Row],[S-P1]],salesdata[[#This Row],[S-P2]],salesdata[[#This Row],[S-P3]],salesdata[[#This Row],[S-P4]]),CHOOSE({1,2,3,4},salesdata[[#This Row],[S-P1]],salesdata[[#This Row],[S-P2]],salesdata[[#This Row],[S-P3]],salesdata[[#This Row],[S-P4]]),0))</f>
        <v>Product2</v>
      </c>
      <c r="X867" s="1" t="str">
        <f>IF(salesdata[[#This Row],[Total Revenue]]&gt;=70000,"High",IF(salesdata[[#This Row],[Total Revenue]]&gt;=40000,"Medium","Low"))</f>
        <v>Medium</v>
      </c>
      <c r="Y867" s="1" t="str">
        <f>IFERROR(IF(SUMIF(salesdata[Year],salesdata[[#This Row],[Year]],salesdata[Total Revenue])&gt;SUMIF(salesdata[Year],salesdata[[#This Row],[Year]]-1,salesdata[Total Revenue]),"Growth Year","Decline Year"),"")</f>
        <v>Growth Year</v>
      </c>
    </row>
    <row r="868" spans="1:25" x14ac:dyDescent="0.3">
      <c r="A868" s="1">
        <v>867</v>
      </c>
      <c r="B868" s="2">
        <v>41191</v>
      </c>
      <c r="C868" s="1">
        <v>2012</v>
      </c>
      <c r="D868" s="1" t="s">
        <v>23</v>
      </c>
      <c r="E868" s="1">
        <v>10</v>
      </c>
      <c r="F868" s="3">
        <v>1900</v>
      </c>
      <c r="G868" s="10">
        <v>6023</v>
      </c>
      <c r="H868" s="12">
        <f>IFERROR(salesdata[[#This Row],[S-P1]]/salesdata[[#This Row],[Q-P1]],0)</f>
        <v>3.17</v>
      </c>
      <c r="I868" s="3">
        <v>3939</v>
      </c>
      <c r="J868" s="10">
        <v>24973.26</v>
      </c>
      <c r="K868" s="12">
        <f>IFERROR(salesdata[[#This Row],[S-P2]]/salesdata[[#This Row],[Q-P2]],0)</f>
        <v>6.34</v>
      </c>
      <c r="L868" s="3">
        <v>4374</v>
      </c>
      <c r="M868" s="10">
        <v>23707.08</v>
      </c>
      <c r="N868" s="12">
        <f>IFERROR(salesdata[[#This Row],[S-P3]]/salesdata[[#This Row],[Q-P3]],0)</f>
        <v>5.4200000000000008</v>
      </c>
      <c r="O868" s="3">
        <v>1905</v>
      </c>
      <c r="P868" s="10">
        <v>13582.65</v>
      </c>
      <c r="Q868" s="12">
        <f>IFERROR(salesdata[[#This Row],[S-P4]]/salesdata[[#This Row],[Q-P4]],0)</f>
        <v>7.13</v>
      </c>
      <c r="R868" s="3">
        <v>12118</v>
      </c>
      <c r="S868" s="10">
        <v>68285.990000000005</v>
      </c>
      <c r="T868" s="1" t="str">
        <f>"Q"&amp;ROUNDUP(salesdata[[#This Row],[Month No.]]/3,0)</f>
        <v>Q4</v>
      </c>
      <c r="U868" s="1" t="str">
        <f>TEXT(salesdata[[#This Row],[Date]],"dddd")</f>
        <v>Tuesday</v>
      </c>
      <c r="V868" s="12">
        <f>IFERROR(salesdata[[#This Row],[Total Revenue]]/salesdata[[#This Row],[Total Units Sold]],0)</f>
        <v>5.635087473180393</v>
      </c>
      <c r="W868" s="1" t="str">
        <f>INDEX({"Product1","Product2","Product3","Product4"},MATCH(MAX(salesdata[[#This Row],[S-P1]],salesdata[[#This Row],[S-P2]],salesdata[[#This Row],[S-P3]],salesdata[[#This Row],[S-P4]]),CHOOSE({1,2,3,4},salesdata[[#This Row],[S-P1]],salesdata[[#This Row],[S-P2]],salesdata[[#This Row],[S-P3]],salesdata[[#This Row],[S-P4]]),0))</f>
        <v>Product2</v>
      </c>
      <c r="X868" s="1" t="str">
        <f>IF(salesdata[[#This Row],[Total Revenue]]&gt;=70000,"High",IF(salesdata[[#This Row],[Total Revenue]]&gt;=40000,"Medium","Low"))</f>
        <v>Medium</v>
      </c>
      <c r="Y868" s="1" t="str">
        <f>IFERROR(IF(SUMIF(salesdata[Year],salesdata[[#This Row],[Year]],salesdata[Total Revenue])&gt;SUMIF(salesdata[Year],salesdata[[#This Row],[Year]]-1,salesdata[Total Revenue]),"Growth Year","Decline Year"),"")</f>
        <v>Growth Year</v>
      </c>
    </row>
    <row r="869" spans="1:25" x14ac:dyDescent="0.3">
      <c r="A869" s="1">
        <v>868</v>
      </c>
      <c r="B869" s="2">
        <v>41192</v>
      </c>
      <c r="C869" s="1">
        <v>2012</v>
      </c>
      <c r="D869" s="1" t="s">
        <v>23</v>
      </c>
      <c r="E869" s="1">
        <v>10</v>
      </c>
      <c r="F869" s="3">
        <v>2342</v>
      </c>
      <c r="G869" s="10">
        <v>7424.14</v>
      </c>
      <c r="H869" s="12">
        <f>IFERROR(salesdata[[#This Row],[S-P1]]/salesdata[[#This Row],[Q-P1]],0)</f>
        <v>3.17</v>
      </c>
      <c r="I869" s="3">
        <v>1168</v>
      </c>
      <c r="J869" s="10">
        <v>7405.12</v>
      </c>
      <c r="K869" s="12">
        <f>IFERROR(salesdata[[#This Row],[S-P2]]/salesdata[[#This Row],[Q-P2]],0)</f>
        <v>6.34</v>
      </c>
      <c r="L869" s="3">
        <v>3693</v>
      </c>
      <c r="M869" s="10">
        <v>20016.060000000001</v>
      </c>
      <c r="N869" s="12">
        <f>IFERROR(salesdata[[#This Row],[S-P3]]/salesdata[[#This Row],[Q-P3]],0)</f>
        <v>5.42</v>
      </c>
      <c r="O869" s="3">
        <v>1289</v>
      </c>
      <c r="P869" s="10">
        <v>9190.57</v>
      </c>
      <c r="Q869" s="12">
        <f>IFERROR(salesdata[[#This Row],[S-P4]]/salesdata[[#This Row],[Q-P4]],0)</f>
        <v>7.13</v>
      </c>
      <c r="R869" s="3">
        <v>8492</v>
      </c>
      <c r="S869" s="10">
        <v>44035.89</v>
      </c>
      <c r="T869" s="1" t="str">
        <f>"Q"&amp;ROUNDUP(salesdata[[#This Row],[Month No.]]/3,0)</f>
        <v>Q4</v>
      </c>
      <c r="U869" s="1" t="str">
        <f>TEXT(salesdata[[#This Row],[Date]],"dddd")</f>
        <v>Wednesday</v>
      </c>
      <c r="V869" s="12">
        <f>IFERROR(salesdata[[#This Row],[Total Revenue]]/salesdata[[#This Row],[Total Units Sold]],0)</f>
        <v>5.1855734809232219</v>
      </c>
      <c r="W869" s="1" t="str">
        <f>INDEX({"Product1","Product2","Product3","Product4"},MATCH(MAX(salesdata[[#This Row],[S-P1]],salesdata[[#This Row],[S-P2]],salesdata[[#This Row],[S-P3]],salesdata[[#This Row],[S-P4]]),CHOOSE({1,2,3,4},salesdata[[#This Row],[S-P1]],salesdata[[#This Row],[S-P2]],salesdata[[#This Row],[S-P3]],salesdata[[#This Row],[S-P4]]),0))</f>
        <v>Product3</v>
      </c>
      <c r="X869" s="1" t="str">
        <f>IF(salesdata[[#This Row],[Total Revenue]]&gt;=70000,"High",IF(salesdata[[#This Row],[Total Revenue]]&gt;=40000,"Medium","Low"))</f>
        <v>Medium</v>
      </c>
      <c r="Y869" s="1" t="str">
        <f>IFERROR(IF(SUMIF(salesdata[Year],salesdata[[#This Row],[Year]],salesdata[Total Revenue])&gt;SUMIF(salesdata[Year],salesdata[[#This Row],[Year]]-1,salesdata[Total Revenue]),"Growth Year","Decline Year"),"")</f>
        <v>Growth Year</v>
      </c>
    </row>
    <row r="870" spans="1:25" x14ac:dyDescent="0.3">
      <c r="A870" s="1">
        <v>869</v>
      </c>
      <c r="B870" s="2">
        <v>41193</v>
      </c>
      <c r="C870" s="1">
        <v>2012</v>
      </c>
      <c r="D870" s="1" t="s">
        <v>23</v>
      </c>
      <c r="E870" s="1">
        <v>10</v>
      </c>
      <c r="F870" s="3">
        <v>4088</v>
      </c>
      <c r="G870" s="10">
        <v>12958.96</v>
      </c>
      <c r="H870" s="12">
        <f>IFERROR(salesdata[[#This Row],[S-P1]]/salesdata[[#This Row],[Q-P1]],0)</f>
        <v>3.17</v>
      </c>
      <c r="I870" s="3">
        <v>1658</v>
      </c>
      <c r="J870" s="10">
        <v>10511.72</v>
      </c>
      <c r="K870" s="12">
        <f>IFERROR(salesdata[[#This Row],[S-P2]]/salesdata[[#This Row],[Q-P2]],0)</f>
        <v>6.34</v>
      </c>
      <c r="L870" s="3">
        <v>4411</v>
      </c>
      <c r="M870" s="10">
        <v>23907.62</v>
      </c>
      <c r="N870" s="12">
        <f>IFERROR(salesdata[[#This Row],[S-P3]]/salesdata[[#This Row],[Q-P3]],0)</f>
        <v>5.42</v>
      </c>
      <c r="O870" s="3">
        <v>472</v>
      </c>
      <c r="P870" s="10">
        <v>3365.36</v>
      </c>
      <c r="Q870" s="12">
        <f>IFERROR(salesdata[[#This Row],[S-P4]]/salesdata[[#This Row],[Q-P4]],0)</f>
        <v>7.13</v>
      </c>
      <c r="R870" s="3">
        <v>10629</v>
      </c>
      <c r="S870" s="10">
        <v>50743.66</v>
      </c>
      <c r="T870" s="1" t="str">
        <f>"Q"&amp;ROUNDUP(salesdata[[#This Row],[Month No.]]/3,0)</f>
        <v>Q4</v>
      </c>
      <c r="U870" s="1" t="str">
        <f>TEXT(salesdata[[#This Row],[Date]],"dddd")</f>
        <v>Thursday</v>
      </c>
      <c r="V870" s="12">
        <f>IFERROR(salesdata[[#This Row],[Total Revenue]]/salesdata[[#This Row],[Total Units Sold]],0)</f>
        <v>4.7740765829334846</v>
      </c>
      <c r="W870" s="1" t="str">
        <f>INDEX({"Product1","Product2","Product3","Product4"},MATCH(MAX(salesdata[[#This Row],[S-P1]],salesdata[[#This Row],[S-P2]],salesdata[[#This Row],[S-P3]],salesdata[[#This Row],[S-P4]]),CHOOSE({1,2,3,4},salesdata[[#This Row],[S-P1]],salesdata[[#This Row],[S-P2]],salesdata[[#This Row],[S-P3]],salesdata[[#This Row],[S-P4]]),0))</f>
        <v>Product3</v>
      </c>
      <c r="X870" s="1" t="str">
        <f>IF(salesdata[[#This Row],[Total Revenue]]&gt;=70000,"High",IF(salesdata[[#This Row],[Total Revenue]]&gt;=40000,"Medium","Low"))</f>
        <v>Medium</v>
      </c>
      <c r="Y870" s="1" t="str">
        <f>IFERROR(IF(SUMIF(salesdata[Year],salesdata[[#This Row],[Year]],salesdata[Total Revenue])&gt;SUMIF(salesdata[Year],salesdata[[#This Row],[Year]]-1,salesdata[Total Revenue]),"Growth Year","Decline Year"),"")</f>
        <v>Growth Year</v>
      </c>
    </row>
    <row r="871" spans="1:25" x14ac:dyDescent="0.3">
      <c r="A871" s="1">
        <v>870</v>
      </c>
      <c r="B871" s="2">
        <v>41194</v>
      </c>
      <c r="C871" s="1">
        <v>2012</v>
      </c>
      <c r="D871" s="1" t="s">
        <v>23</v>
      </c>
      <c r="E871" s="1">
        <v>10</v>
      </c>
      <c r="F871" s="3">
        <v>2656</v>
      </c>
      <c r="G871" s="10">
        <v>8419.52</v>
      </c>
      <c r="H871" s="12">
        <f>IFERROR(salesdata[[#This Row],[S-P1]]/salesdata[[#This Row],[Q-P1]],0)</f>
        <v>3.1700000000000004</v>
      </c>
      <c r="I871" s="3">
        <v>1431</v>
      </c>
      <c r="J871" s="10">
        <v>9072.5400000000009</v>
      </c>
      <c r="K871" s="12">
        <f>IFERROR(salesdata[[#This Row],[S-P2]]/salesdata[[#This Row],[Q-P2]],0)</f>
        <v>6.3400000000000007</v>
      </c>
      <c r="L871" s="3">
        <v>1366</v>
      </c>
      <c r="M871" s="10">
        <v>7403.72</v>
      </c>
      <c r="N871" s="12">
        <f>IFERROR(salesdata[[#This Row],[S-P3]]/salesdata[[#This Row],[Q-P3]],0)</f>
        <v>5.42</v>
      </c>
      <c r="O871" s="3">
        <v>717</v>
      </c>
      <c r="P871" s="10">
        <v>5112.21</v>
      </c>
      <c r="Q871" s="12">
        <f>IFERROR(salesdata[[#This Row],[S-P4]]/salesdata[[#This Row],[Q-P4]],0)</f>
        <v>7.13</v>
      </c>
      <c r="R871" s="3">
        <v>6170</v>
      </c>
      <c r="S871" s="10">
        <v>30007.99</v>
      </c>
      <c r="T871" s="1" t="str">
        <f>"Q"&amp;ROUNDUP(salesdata[[#This Row],[Month No.]]/3,0)</f>
        <v>Q4</v>
      </c>
      <c r="U871" s="1" t="str">
        <f>TEXT(salesdata[[#This Row],[Date]],"dddd")</f>
        <v>Friday</v>
      </c>
      <c r="V871" s="12">
        <f>IFERROR(salesdata[[#This Row],[Total Revenue]]/salesdata[[#This Row],[Total Units Sold]],0)</f>
        <v>4.8635316045380881</v>
      </c>
      <c r="W871" s="1" t="str">
        <f>INDEX({"Product1","Product2","Product3","Product4"},MATCH(MAX(salesdata[[#This Row],[S-P1]],salesdata[[#This Row],[S-P2]],salesdata[[#This Row],[S-P3]],salesdata[[#This Row],[S-P4]]),CHOOSE({1,2,3,4},salesdata[[#This Row],[S-P1]],salesdata[[#This Row],[S-P2]],salesdata[[#This Row],[S-P3]],salesdata[[#This Row],[S-P4]]),0))</f>
        <v>Product2</v>
      </c>
      <c r="X871" s="1" t="str">
        <f>IF(salesdata[[#This Row],[Total Revenue]]&gt;=70000,"High",IF(salesdata[[#This Row],[Total Revenue]]&gt;=40000,"Medium","Low"))</f>
        <v>Low</v>
      </c>
      <c r="Y871" s="1" t="str">
        <f>IFERROR(IF(SUMIF(salesdata[Year],salesdata[[#This Row],[Year]],salesdata[Total Revenue])&gt;SUMIF(salesdata[Year],salesdata[[#This Row],[Year]]-1,salesdata[Total Revenue]),"Growth Year","Decline Year"),"")</f>
        <v>Growth Year</v>
      </c>
    </row>
    <row r="872" spans="1:25" x14ac:dyDescent="0.3">
      <c r="A872" s="1">
        <v>871</v>
      </c>
      <c r="B872" s="2">
        <v>41195</v>
      </c>
      <c r="C872" s="1">
        <v>2012</v>
      </c>
      <c r="D872" s="1" t="s">
        <v>23</v>
      </c>
      <c r="E872" s="1">
        <v>10</v>
      </c>
      <c r="F872" s="3">
        <v>7783</v>
      </c>
      <c r="G872" s="10">
        <v>24672.11</v>
      </c>
      <c r="H872" s="12">
        <f>IFERROR(salesdata[[#This Row],[S-P1]]/salesdata[[#This Row],[Q-P1]],0)</f>
        <v>3.17</v>
      </c>
      <c r="I872" s="3">
        <v>3808</v>
      </c>
      <c r="J872" s="10">
        <v>24142.720000000001</v>
      </c>
      <c r="K872" s="12">
        <f>IFERROR(salesdata[[#This Row],[S-P2]]/salesdata[[#This Row],[Q-P2]],0)</f>
        <v>6.3400000000000007</v>
      </c>
      <c r="L872" s="3">
        <v>1534</v>
      </c>
      <c r="M872" s="10">
        <v>8314.2800000000007</v>
      </c>
      <c r="N872" s="12">
        <f>IFERROR(salesdata[[#This Row],[S-P3]]/salesdata[[#This Row],[Q-P3]],0)</f>
        <v>5.4200000000000008</v>
      </c>
      <c r="O872" s="3">
        <v>1286</v>
      </c>
      <c r="P872" s="10">
        <v>9169.18</v>
      </c>
      <c r="Q872" s="12">
        <f>IFERROR(salesdata[[#This Row],[S-P4]]/salesdata[[#This Row],[Q-P4]],0)</f>
        <v>7.13</v>
      </c>
      <c r="R872" s="3">
        <v>14411</v>
      </c>
      <c r="S872" s="10">
        <v>66298.289999999994</v>
      </c>
      <c r="T872" s="1" t="str">
        <f>"Q"&amp;ROUNDUP(salesdata[[#This Row],[Month No.]]/3,0)</f>
        <v>Q4</v>
      </c>
      <c r="U872" s="1" t="str">
        <f>TEXT(salesdata[[#This Row],[Date]],"dddd")</f>
        <v>Saturday</v>
      </c>
      <c r="V872" s="12">
        <f>IFERROR(salesdata[[#This Row],[Total Revenue]]/salesdata[[#This Row],[Total Units Sold]],0)</f>
        <v>4.600533620151273</v>
      </c>
      <c r="W872" s="1" t="str">
        <f>INDEX({"Product1","Product2","Product3","Product4"},MATCH(MAX(salesdata[[#This Row],[S-P1]],salesdata[[#This Row],[S-P2]],salesdata[[#This Row],[S-P3]],salesdata[[#This Row],[S-P4]]),CHOOSE({1,2,3,4},salesdata[[#This Row],[S-P1]],salesdata[[#This Row],[S-P2]],salesdata[[#This Row],[S-P3]],salesdata[[#This Row],[S-P4]]),0))</f>
        <v>Product1</v>
      </c>
      <c r="X872" s="1" t="str">
        <f>IF(salesdata[[#This Row],[Total Revenue]]&gt;=70000,"High",IF(salesdata[[#This Row],[Total Revenue]]&gt;=40000,"Medium","Low"))</f>
        <v>Medium</v>
      </c>
      <c r="Y872" s="1" t="str">
        <f>IFERROR(IF(SUMIF(salesdata[Year],salesdata[[#This Row],[Year]],salesdata[Total Revenue])&gt;SUMIF(salesdata[Year],salesdata[[#This Row],[Year]]-1,salesdata[Total Revenue]),"Growth Year","Decline Year"),"")</f>
        <v>Growth Year</v>
      </c>
    </row>
    <row r="873" spans="1:25" x14ac:dyDescent="0.3">
      <c r="A873" s="1">
        <v>872</v>
      </c>
      <c r="B873" s="2">
        <v>41196</v>
      </c>
      <c r="C873" s="1">
        <v>2012</v>
      </c>
      <c r="D873" s="1" t="s">
        <v>23</v>
      </c>
      <c r="E873" s="1">
        <v>10</v>
      </c>
      <c r="F873" s="3">
        <v>5859</v>
      </c>
      <c r="G873" s="10">
        <v>18573.03</v>
      </c>
      <c r="H873" s="12">
        <f>IFERROR(salesdata[[#This Row],[S-P1]]/salesdata[[#This Row],[Q-P1]],0)</f>
        <v>3.17</v>
      </c>
      <c r="I873" s="3">
        <v>1302</v>
      </c>
      <c r="J873" s="10">
        <v>8254.68</v>
      </c>
      <c r="K873" s="12">
        <f>IFERROR(salesdata[[#This Row],[S-P2]]/salesdata[[#This Row],[Q-P2]],0)</f>
        <v>6.34</v>
      </c>
      <c r="L873" s="3">
        <v>4287</v>
      </c>
      <c r="M873" s="10">
        <v>23235.54</v>
      </c>
      <c r="N873" s="12">
        <f>IFERROR(salesdata[[#This Row],[S-P3]]/salesdata[[#This Row],[Q-P3]],0)</f>
        <v>5.42</v>
      </c>
      <c r="O873" s="3">
        <v>784</v>
      </c>
      <c r="P873" s="10">
        <v>5589.92</v>
      </c>
      <c r="Q873" s="12">
        <f>IFERROR(salesdata[[#This Row],[S-P4]]/salesdata[[#This Row],[Q-P4]],0)</f>
        <v>7.13</v>
      </c>
      <c r="R873" s="3">
        <v>12232</v>
      </c>
      <c r="S873" s="10">
        <v>55653.17</v>
      </c>
      <c r="T873" s="1" t="str">
        <f>"Q"&amp;ROUNDUP(salesdata[[#This Row],[Month No.]]/3,0)</f>
        <v>Q4</v>
      </c>
      <c r="U873" s="1" t="str">
        <f>TEXT(salesdata[[#This Row],[Date]],"dddd")</f>
        <v>Sunday</v>
      </c>
      <c r="V873" s="12">
        <f>IFERROR(salesdata[[#This Row],[Total Revenue]]/salesdata[[#This Row],[Total Units Sold]],0)</f>
        <v>4.5498013407455851</v>
      </c>
      <c r="W873" s="1" t="str">
        <f>INDEX({"Product1","Product2","Product3","Product4"},MATCH(MAX(salesdata[[#This Row],[S-P1]],salesdata[[#This Row],[S-P2]],salesdata[[#This Row],[S-P3]],salesdata[[#This Row],[S-P4]]),CHOOSE({1,2,3,4},salesdata[[#This Row],[S-P1]],salesdata[[#This Row],[S-P2]],salesdata[[#This Row],[S-P3]],salesdata[[#This Row],[S-P4]]),0))</f>
        <v>Product3</v>
      </c>
      <c r="X873" s="1" t="str">
        <f>IF(salesdata[[#This Row],[Total Revenue]]&gt;=70000,"High",IF(salesdata[[#This Row],[Total Revenue]]&gt;=40000,"Medium","Low"))</f>
        <v>Medium</v>
      </c>
      <c r="Y873" s="1" t="str">
        <f>IFERROR(IF(SUMIF(salesdata[Year],salesdata[[#This Row],[Year]],salesdata[Total Revenue])&gt;SUMIF(salesdata[Year],salesdata[[#This Row],[Year]]-1,salesdata[Total Revenue]),"Growth Year","Decline Year"),"")</f>
        <v>Growth Year</v>
      </c>
    </row>
    <row r="874" spans="1:25" x14ac:dyDescent="0.3">
      <c r="A874" s="1">
        <v>873</v>
      </c>
      <c r="B874" s="2">
        <v>41197</v>
      </c>
      <c r="C874" s="1">
        <v>2012</v>
      </c>
      <c r="D874" s="1" t="s">
        <v>23</v>
      </c>
      <c r="E874" s="1">
        <v>10</v>
      </c>
      <c r="F874" s="3">
        <v>3186</v>
      </c>
      <c r="G874" s="10">
        <v>10099.620000000001</v>
      </c>
      <c r="H874" s="12">
        <f>IFERROR(salesdata[[#This Row],[S-P1]]/salesdata[[#This Row],[Q-P1]],0)</f>
        <v>3.1700000000000004</v>
      </c>
      <c r="I874" s="3">
        <v>377</v>
      </c>
      <c r="J874" s="10">
        <v>2390.1799999999998</v>
      </c>
      <c r="K874" s="12">
        <f>IFERROR(salesdata[[#This Row],[S-P2]]/salesdata[[#This Row],[Q-P2]],0)</f>
        <v>6.34</v>
      </c>
      <c r="L874" s="3">
        <v>5682</v>
      </c>
      <c r="M874" s="10">
        <v>30796.44</v>
      </c>
      <c r="N874" s="12">
        <f>IFERROR(salesdata[[#This Row],[S-P3]]/salesdata[[#This Row],[Q-P3]],0)</f>
        <v>5.42</v>
      </c>
      <c r="O874" s="3">
        <v>1450</v>
      </c>
      <c r="P874" s="10">
        <v>10338.5</v>
      </c>
      <c r="Q874" s="12">
        <f>IFERROR(salesdata[[#This Row],[S-P4]]/salesdata[[#This Row],[Q-P4]],0)</f>
        <v>7.13</v>
      </c>
      <c r="R874" s="3">
        <v>10695</v>
      </c>
      <c r="S874" s="10">
        <v>53624.74</v>
      </c>
      <c r="T874" s="1" t="str">
        <f>"Q"&amp;ROUNDUP(salesdata[[#This Row],[Month No.]]/3,0)</f>
        <v>Q4</v>
      </c>
      <c r="U874" s="1" t="str">
        <f>TEXT(salesdata[[#This Row],[Date]],"dddd")</f>
        <v>Monday</v>
      </c>
      <c r="V874" s="12">
        <f>IFERROR(salesdata[[#This Row],[Total Revenue]]/salesdata[[#This Row],[Total Units Sold]],0)</f>
        <v>5.0140009350163623</v>
      </c>
      <c r="W874" s="1" t="str">
        <f>INDEX({"Product1","Product2","Product3","Product4"},MATCH(MAX(salesdata[[#This Row],[S-P1]],salesdata[[#This Row],[S-P2]],salesdata[[#This Row],[S-P3]],salesdata[[#This Row],[S-P4]]),CHOOSE({1,2,3,4},salesdata[[#This Row],[S-P1]],salesdata[[#This Row],[S-P2]],salesdata[[#This Row],[S-P3]],salesdata[[#This Row],[S-P4]]),0))</f>
        <v>Product3</v>
      </c>
      <c r="X874" s="1" t="str">
        <f>IF(salesdata[[#This Row],[Total Revenue]]&gt;=70000,"High",IF(salesdata[[#This Row],[Total Revenue]]&gt;=40000,"Medium","Low"))</f>
        <v>Medium</v>
      </c>
      <c r="Y874" s="1" t="str">
        <f>IFERROR(IF(SUMIF(salesdata[Year],salesdata[[#This Row],[Year]],salesdata[Total Revenue])&gt;SUMIF(salesdata[Year],salesdata[[#This Row],[Year]]-1,salesdata[Total Revenue]),"Growth Year","Decline Year"),"")</f>
        <v>Growth Year</v>
      </c>
    </row>
    <row r="875" spans="1:25" x14ac:dyDescent="0.3">
      <c r="A875" s="1">
        <v>874</v>
      </c>
      <c r="B875" s="2">
        <v>41198</v>
      </c>
      <c r="C875" s="1">
        <v>2012</v>
      </c>
      <c r="D875" s="1" t="s">
        <v>23</v>
      </c>
      <c r="E875" s="1">
        <v>10</v>
      </c>
      <c r="F875" s="3">
        <v>2101</v>
      </c>
      <c r="G875" s="10">
        <v>6660.17</v>
      </c>
      <c r="H875" s="12">
        <f>IFERROR(salesdata[[#This Row],[S-P1]]/salesdata[[#This Row],[Q-P1]],0)</f>
        <v>3.17</v>
      </c>
      <c r="I875" s="3">
        <v>2456</v>
      </c>
      <c r="J875" s="10">
        <v>15571.04</v>
      </c>
      <c r="K875" s="12">
        <f>IFERROR(salesdata[[#This Row],[S-P2]]/salesdata[[#This Row],[Q-P2]],0)</f>
        <v>6.3400000000000007</v>
      </c>
      <c r="L875" s="3">
        <v>1295</v>
      </c>
      <c r="M875" s="10">
        <v>7018.9</v>
      </c>
      <c r="N875" s="12">
        <f>IFERROR(salesdata[[#This Row],[S-P3]]/salesdata[[#This Row],[Q-P3]],0)</f>
        <v>5.42</v>
      </c>
      <c r="O875" s="3">
        <v>1037</v>
      </c>
      <c r="P875" s="10">
        <v>7393.81</v>
      </c>
      <c r="Q875" s="12">
        <f>IFERROR(salesdata[[#This Row],[S-P4]]/salesdata[[#This Row],[Q-P4]],0)</f>
        <v>7.1300000000000008</v>
      </c>
      <c r="R875" s="3">
        <v>6889</v>
      </c>
      <c r="S875" s="10">
        <v>36643.919999999998</v>
      </c>
      <c r="T875" s="1" t="str">
        <f>"Q"&amp;ROUNDUP(salesdata[[#This Row],[Month No.]]/3,0)</f>
        <v>Q4</v>
      </c>
      <c r="U875" s="1" t="str">
        <f>TEXT(salesdata[[#This Row],[Date]],"dddd")</f>
        <v>Tuesday</v>
      </c>
      <c r="V875" s="12">
        <f>IFERROR(salesdata[[#This Row],[Total Revenue]]/salesdata[[#This Row],[Total Units Sold]],0)</f>
        <v>5.3191929162432858</v>
      </c>
      <c r="W875" s="1" t="str">
        <f>INDEX({"Product1","Product2","Product3","Product4"},MATCH(MAX(salesdata[[#This Row],[S-P1]],salesdata[[#This Row],[S-P2]],salesdata[[#This Row],[S-P3]],salesdata[[#This Row],[S-P4]]),CHOOSE({1,2,3,4},salesdata[[#This Row],[S-P1]],salesdata[[#This Row],[S-P2]],salesdata[[#This Row],[S-P3]],salesdata[[#This Row],[S-P4]]),0))</f>
        <v>Product2</v>
      </c>
      <c r="X875" s="1" t="str">
        <f>IF(salesdata[[#This Row],[Total Revenue]]&gt;=70000,"High",IF(salesdata[[#This Row],[Total Revenue]]&gt;=40000,"Medium","Low"))</f>
        <v>Low</v>
      </c>
      <c r="Y875" s="1" t="str">
        <f>IFERROR(IF(SUMIF(salesdata[Year],salesdata[[#This Row],[Year]],salesdata[Total Revenue])&gt;SUMIF(salesdata[Year],salesdata[[#This Row],[Year]]-1,salesdata[Total Revenue]),"Growth Year","Decline Year"),"")</f>
        <v>Growth Year</v>
      </c>
    </row>
    <row r="876" spans="1:25" x14ac:dyDescent="0.3">
      <c r="A876" s="1">
        <v>875</v>
      </c>
      <c r="B876" s="2">
        <v>41199</v>
      </c>
      <c r="C876" s="1">
        <v>2012</v>
      </c>
      <c r="D876" s="1" t="s">
        <v>23</v>
      </c>
      <c r="E876" s="1">
        <v>10</v>
      </c>
      <c r="F876" s="3">
        <v>5816</v>
      </c>
      <c r="G876" s="10">
        <v>18436.72</v>
      </c>
      <c r="H876" s="12">
        <f>IFERROR(salesdata[[#This Row],[S-P1]]/salesdata[[#This Row],[Q-P1]],0)</f>
        <v>3.1700000000000004</v>
      </c>
      <c r="I876" s="3">
        <v>2516</v>
      </c>
      <c r="J876" s="10">
        <v>15951.44</v>
      </c>
      <c r="K876" s="12">
        <f>IFERROR(salesdata[[#This Row],[S-P2]]/salesdata[[#This Row],[Q-P2]],0)</f>
        <v>6.34</v>
      </c>
      <c r="L876" s="3">
        <v>2076</v>
      </c>
      <c r="M876" s="10">
        <v>11251.92</v>
      </c>
      <c r="N876" s="12">
        <f>IFERROR(salesdata[[#This Row],[S-P3]]/salesdata[[#This Row],[Q-P3]],0)</f>
        <v>5.42</v>
      </c>
      <c r="O876" s="3">
        <v>1130</v>
      </c>
      <c r="P876" s="10">
        <v>8056.9</v>
      </c>
      <c r="Q876" s="12">
        <f>IFERROR(salesdata[[#This Row],[S-P4]]/salesdata[[#This Row],[Q-P4]],0)</f>
        <v>7.13</v>
      </c>
      <c r="R876" s="3">
        <v>11538</v>
      </c>
      <c r="S876" s="10">
        <v>53696.98</v>
      </c>
      <c r="T876" s="1" t="str">
        <f>"Q"&amp;ROUNDUP(salesdata[[#This Row],[Month No.]]/3,0)</f>
        <v>Q4</v>
      </c>
      <c r="U876" s="1" t="str">
        <f>TEXT(salesdata[[#This Row],[Date]],"dddd")</f>
        <v>Wednesday</v>
      </c>
      <c r="V876" s="12">
        <f>IFERROR(salesdata[[#This Row],[Total Revenue]]/salesdata[[#This Row],[Total Units Sold]],0)</f>
        <v>4.6539244236436126</v>
      </c>
      <c r="W876" s="1" t="str">
        <f>INDEX({"Product1","Product2","Product3","Product4"},MATCH(MAX(salesdata[[#This Row],[S-P1]],salesdata[[#This Row],[S-P2]],salesdata[[#This Row],[S-P3]],salesdata[[#This Row],[S-P4]]),CHOOSE({1,2,3,4},salesdata[[#This Row],[S-P1]],salesdata[[#This Row],[S-P2]],salesdata[[#This Row],[S-P3]],salesdata[[#This Row],[S-P4]]),0))</f>
        <v>Product1</v>
      </c>
      <c r="X876" s="1" t="str">
        <f>IF(salesdata[[#This Row],[Total Revenue]]&gt;=70000,"High",IF(salesdata[[#This Row],[Total Revenue]]&gt;=40000,"Medium","Low"))</f>
        <v>Medium</v>
      </c>
      <c r="Y876" s="1" t="str">
        <f>IFERROR(IF(SUMIF(salesdata[Year],salesdata[[#This Row],[Year]],salesdata[Total Revenue])&gt;SUMIF(salesdata[Year],salesdata[[#This Row],[Year]]-1,salesdata[Total Revenue]),"Growth Year","Decline Year"),"")</f>
        <v>Growth Year</v>
      </c>
    </row>
    <row r="877" spans="1:25" x14ac:dyDescent="0.3">
      <c r="A877" s="1">
        <v>876</v>
      </c>
      <c r="B877" s="2">
        <v>41200</v>
      </c>
      <c r="C877" s="1">
        <v>2012</v>
      </c>
      <c r="D877" s="1" t="s">
        <v>23</v>
      </c>
      <c r="E877" s="1">
        <v>10</v>
      </c>
      <c r="F877" s="3">
        <v>743</v>
      </c>
      <c r="G877" s="10">
        <v>2355.31</v>
      </c>
      <c r="H877" s="12">
        <f>IFERROR(salesdata[[#This Row],[S-P1]]/salesdata[[#This Row],[Q-P1]],0)</f>
        <v>3.17</v>
      </c>
      <c r="I877" s="3">
        <v>2260</v>
      </c>
      <c r="J877" s="10">
        <v>14328.4</v>
      </c>
      <c r="K877" s="12">
        <f>IFERROR(salesdata[[#This Row],[S-P2]]/salesdata[[#This Row],[Q-P2]],0)</f>
        <v>6.34</v>
      </c>
      <c r="L877" s="3">
        <v>1323</v>
      </c>
      <c r="M877" s="10">
        <v>7170.66</v>
      </c>
      <c r="N877" s="12">
        <f>IFERROR(salesdata[[#This Row],[S-P3]]/salesdata[[#This Row],[Q-P3]],0)</f>
        <v>5.42</v>
      </c>
      <c r="O877" s="3">
        <v>1150</v>
      </c>
      <c r="P877" s="10">
        <v>8199.5</v>
      </c>
      <c r="Q877" s="12">
        <f>IFERROR(salesdata[[#This Row],[S-P4]]/salesdata[[#This Row],[Q-P4]],0)</f>
        <v>7.13</v>
      </c>
      <c r="R877" s="3">
        <v>5476</v>
      </c>
      <c r="S877" s="10">
        <v>32053.87</v>
      </c>
      <c r="T877" s="1" t="str">
        <f>"Q"&amp;ROUNDUP(salesdata[[#This Row],[Month No.]]/3,0)</f>
        <v>Q4</v>
      </c>
      <c r="U877" s="1" t="str">
        <f>TEXT(salesdata[[#This Row],[Date]],"dddd")</f>
        <v>Thursday</v>
      </c>
      <c r="V877" s="12">
        <f>IFERROR(salesdata[[#This Row],[Total Revenue]]/salesdata[[#This Row],[Total Units Sold]],0)</f>
        <v>5.853518991964938</v>
      </c>
      <c r="W877" s="1" t="str">
        <f>INDEX({"Product1","Product2","Product3","Product4"},MATCH(MAX(salesdata[[#This Row],[S-P1]],salesdata[[#This Row],[S-P2]],salesdata[[#This Row],[S-P3]],salesdata[[#This Row],[S-P4]]),CHOOSE({1,2,3,4},salesdata[[#This Row],[S-P1]],salesdata[[#This Row],[S-P2]],salesdata[[#This Row],[S-P3]],salesdata[[#This Row],[S-P4]]),0))</f>
        <v>Product2</v>
      </c>
      <c r="X877" s="1" t="str">
        <f>IF(salesdata[[#This Row],[Total Revenue]]&gt;=70000,"High",IF(salesdata[[#This Row],[Total Revenue]]&gt;=40000,"Medium","Low"))</f>
        <v>Low</v>
      </c>
      <c r="Y877" s="1" t="str">
        <f>IFERROR(IF(SUMIF(salesdata[Year],salesdata[[#This Row],[Year]],salesdata[Total Revenue])&gt;SUMIF(salesdata[Year],salesdata[[#This Row],[Year]]-1,salesdata[Total Revenue]),"Growth Year","Decline Year"),"")</f>
        <v>Growth Year</v>
      </c>
    </row>
    <row r="878" spans="1:25" x14ac:dyDescent="0.3">
      <c r="A878" s="1">
        <v>877</v>
      </c>
      <c r="B878" s="2">
        <v>41201</v>
      </c>
      <c r="C878" s="1">
        <v>2012</v>
      </c>
      <c r="D878" s="1" t="s">
        <v>23</v>
      </c>
      <c r="E878" s="1">
        <v>10</v>
      </c>
      <c r="F878" s="3">
        <v>6561</v>
      </c>
      <c r="G878" s="10">
        <v>20798.37</v>
      </c>
      <c r="H878" s="12">
        <f>IFERROR(salesdata[[#This Row],[S-P1]]/salesdata[[#This Row],[Q-P1]],0)</f>
        <v>3.17</v>
      </c>
      <c r="I878" s="3">
        <v>2651</v>
      </c>
      <c r="J878" s="10">
        <v>16807.34</v>
      </c>
      <c r="K878" s="12">
        <f>IFERROR(salesdata[[#This Row],[S-P2]]/salesdata[[#This Row],[Q-P2]],0)</f>
        <v>6.34</v>
      </c>
      <c r="L878" s="3">
        <v>1877</v>
      </c>
      <c r="M878" s="10">
        <v>10173.34</v>
      </c>
      <c r="N878" s="12">
        <f>IFERROR(salesdata[[#This Row],[S-P3]]/salesdata[[#This Row],[Q-P3]],0)</f>
        <v>5.42</v>
      </c>
      <c r="O878" s="3">
        <v>1860</v>
      </c>
      <c r="P878" s="10">
        <v>13261.8</v>
      </c>
      <c r="Q878" s="12">
        <f>IFERROR(salesdata[[#This Row],[S-P4]]/salesdata[[#This Row],[Q-P4]],0)</f>
        <v>7.13</v>
      </c>
      <c r="R878" s="3">
        <v>12949</v>
      </c>
      <c r="S878" s="10">
        <v>61040.85</v>
      </c>
      <c r="T878" s="1" t="str">
        <f>"Q"&amp;ROUNDUP(salesdata[[#This Row],[Month No.]]/3,0)</f>
        <v>Q4</v>
      </c>
      <c r="U878" s="1" t="str">
        <f>TEXT(salesdata[[#This Row],[Date]],"dddd")</f>
        <v>Friday</v>
      </c>
      <c r="V878" s="12">
        <f>IFERROR(salesdata[[#This Row],[Total Revenue]]/salesdata[[#This Row],[Total Units Sold]],0)</f>
        <v>4.713943161634103</v>
      </c>
      <c r="W878" s="1" t="str">
        <f>INDEX({"Product1","Product2","Product3","Product4"},MATCH(MAX(salesdata[[#This Row],[S-P1]],salesdata[[#This Row],[S-P2]],salesdata[[#This Row],[S-P3]],salesdata[[#This Row],[S-P4]]),CHOOSE({1,2,3,4},salesdata[[#This Row],[S-P1]],salesdata[[#This Row],[S-P2]],salesdata[[#This Row],[S-P3]],salesdata[[#This Row],[S-P4]]),0))</f>
        <v>Product1</v>
      </c>
      <c r="X878" s="1" t="str">
        <f>IF(salesdata[[#This Row],[Total Revenue]]&gt;=70000,"High",IF(salesdata[[#This Row],[Total Revenue]]&gt;=40000,"Medium","Low"))</f>
        <v>Medium</v>
      </c>
      <c r="Y878" s="1" t="str">
        <f>IFERROR(IF(SUMIF(salesdata[Year],salesdata[[#This Row],[Year]],salesdata[Total Revenue])&gt;SUMIF(salesdata[Year],salesdata[[#This Row],[Year]]-1,salesdata[Total Revenue]),"Growth Year","Decline Year"),"")</f>
        <v>Growth Year</v>
      </c>
    </row>
    <row r="879" spans="1:25" x14ac:dyDescent="0.3">
      <c r="A879" s="1">
        <v>878</v>
      </c>
      <c r="B879" s="2">
        <v>41202</v>
      </c>
      <c r="C879" s="1">
        <v>2012</v>
      </c>
      <c r="D879" s="1" t="s">
        <v>23</v>
      </c>
      <c r="E879" s="1">
        <v>10</v>
      </c>
      <c r="F879" s="3">
        <v>7875</v>
      </c>
      <c r="G879" s="10">
        <v>24963.75</v>
      </c>
      <c r="H879" s="12">
        <f>IFERROR(salesdata[[#This Row],[S-P1]]/salesdata[[#This Row],[Q-P1]],0)</f>
        <v>3.17</v>
      </c>
      <c r="I879" s="3">
        <v>1511</v>
      </c>
      <c r="J879" s="10">
        <v>9579.74</v>
      </c>
      <c r="K879" s="12">
        <f>IFERROR(salesdata[[#This Row],[S-P2]]/salesdata[[#This Row],[Q-P2]],0)</f>
        <v>6.34</v>
      </c>
      <c r="L879" s="3">
        <v>2797</v>
      </c>
      <c r="M879" s="10">
        <v>15159.74</v>
      </c>
      <c r="N879" s="12">
        <f>IFERROR(salesdata[[#This Row],[S-P3]]/salesdata[[#This Row],[Q-P3]],0)</f>
        <v>5.42</v>
      </c>
      <c r="O879" s="3">
        <v>790</v>
      </c>
      <c r="P879" s="10">
        <v>5632.7</v>
      </c>
      <c r="Q879" s="12">
        <f>IFERROR(salesdata[[#This Row],[S-P4]]/salesdata[[#This Row],[Q-P4]],0)</f>
        <v>7.13</v>
      </c>
      <c r="R879" s="3">
        <v>12973</v>
      </c>
      <c r="S879" s="10">
        <v>55335.93</v>
      </c>
      <c r="T879" s="1" t="str">
        <f>"Q"&amp;ROUNDUP(salesdata[[#This Row],[Month No.]]/3,0)</f>
        <v>Q4</v>
      </c>
      <c r="U879" s="1" t="str">
        <f>TEXT(salesdata[[#This Row],[Date]],"dddd")</f>
        <v>Saturday</v>
      </c>
      <c r="V879" s="12">
        <f>IFERROR(salesdata[[#This Row],[Total Revenue]]/salesdata[[#This Row],[Total Units Sold]],0)</f>
        <v>4.2654690511061437</v>
      </c>
      <c r="W879" s="1" t="str">
        <f>INDEX({"Product1","Product2","Product3","Product4"},MATCH(MAX(salesdata[[#This Row],[S-P1]],salesdata[[#This Row],[S-P2]],salesdata[[#This Row],[S-P3]],salesdata[[#This Row],[S-P4]]),CHOOSE({1,2,3,4},salesdata[[#This Row],[S-P1]],salesdata[[#This Row],[S-P2]],salesdata[[#This Row],[S-P3]],salesdata[[#This Row],[S-P4]]),0))</f>
        <v>Product1</v>
      </c>
      <c r="X879" s="1" t="str">
        <f>IF(salesdata[[#This Row],[Total Revenue]]&gt;=70000,"High",IF(salesdata[[#This Row],[Total Revenue]]&gt;=40000,"Medium","Low"))</f>
        <v>Medium</v>
      </c>
      <c r="Y879" s="1" t="str">
        <f>IFERROR(IF(SUMIF(salesdata[Year],salesdata[[#This Row],[Year]],salesdata[Total Revenue])&gt;SUMIF(salesdata[Year],salesdata[[#This Row],[Year]]-1,salesdata[Total Revenue]),"Growth Year","Decline Year"),"")</f>
        <v>Growth Year</v>
      </c>
    </row>
    <row r="880" spans="1:25" x14ac:dyDescent="0.3">
      <c r="A880" s="1">
        <v>879</v>
      </c>
      <c r="B880" s="2">
        <v>41203</v>
      </c>
      <c r="C880" s="1">
        <v>2012</v>
      </c>
      <c r="D880" s="1" t="s">
        <v>23</v>
      </c>
      <c r="E880" s="1">
        <v>10</v>
      </c>
      <c r="F880" s="3">
        <v>6713</v>
      </c>
      <c r="G880" s="10">
        <v>21280.21</v>
      </c>
      <c r="H880" s="12">
        <f>IFERROR(salesdata[[#This Row],[S-P1]]/salesdata[[#This Row],[Q-P1]],0)</f>
        <v>3.17</v>
      </c>
      <c r="I880" s="3">
        <v>661</v>
      </c>
      <c r="J880" s="10">
        <v>4190.74</v>
      </c>
      <c r="K880" s="12">
        <f>IFERROR(salesdata[[#This Row],[S-P2]]/salesdata[[#This Row],[Q-P2]],0)</f>
        <v>6.34</v>
      </c>
      <c r="L880" s="3">
        <v>3284</v>
      </c>
      <c r="M880" s="10">
        <v>17799.28</v>
      </c>
      <c r="N880" s="12">
        <f>IFERROR(salesdata[[#This Row],[S-P3]]/salesdata[[#This Row],[Q-P3]],0)</f>
        <v>5.42</v>
      </c>
      <c r="O880" s="3">
        <v>590</v>
      </c>
      <c r="P880" s="10">
        <v>4206.7</v>
      </c>
      <c r="Q880" s="12">
        <f>IFERROR(salesdata[[#This Row],[S-P4]]/salesdata[[#This Row],[Q-P4]],0)</f>
        <v>7.13</v>
      </c>
      <c r="R880" s="3">
        <v>11248</v>
      </c>
      <c r="S880" s="10">
        <v>47476.93</v>
      </c>
      <c r="T880" s="1" t="str">
        <f>"Q"&amp;ROUNDUP(salesdata[[#This Row],[Month No.]]/3,0)</f>
        <v>Q4</v>
      </c>
      <c r="U880" s="1" t="str">
        <f>TEXT(salesdata[[#This Row],[Date]],"dddd")</f>
        <v>Sunday</v>
      </c>
      <c r="V880" s="12">
        <f>IFERROR(salesdata[[#This Row],[Total Revenue]]/salesdata[[#This Row],[Total Units Sold]],0)</f>
        <v>4.2209219416785206</v>
      </c>
      <c r="W880" s="1" t="str">
        <f>INDEX({"Product1","Product2","Product3","Product4"},MATCH(MAX(salesdata[[#This Row],[S-P1]],salesdata[[#This Row],[S-P2]],salesdata[[#This Row],[S-P3]],salesdata[[#This Row],[S-P4]]),CHOOSE({1,2,3,4},salesdata[[#This Row],[S-P1]],salesdata[[#This Row],[S-P2]],salesdata[[#This Row],[S-P3]],salesdata[[#This Row],[S-P4]]),0))</f>
        <v>Product1</v>
      </c>
      <c r="X880" s="1" t="str">
        <f>IF(salesdata[[#This Row],[Total Revenue]]&gt;=70000,"High",IF(salesdata[[#This Row],[Total Revenue]]&gt;=40000,"Medium","Low"))</f>
        <v>Medium</v>
      </c>
      <c r="Y880" s="1" t="str">
        <f>IFERROR(IF(SUMIF(salesdata[Year],salesdata[[#This Row],[Year]],salesdata[Total Revenue])&gt;SUMIF(salesdata[Year],salesdata[[#This Row],[Year]]-1,salesdata[Total Revenue]),"Growth Year","Decline Year"),"")</f>
        <v>Growth Year</v>
      </c>
    </row>
    <row r="881" spans="1:25" x14ac:dyDescent="0.3">
      <c r="A881" s="1">
        <v>880</v>
      </c>
      <c r="B881" s="2">
        <v>41204</v>
      </c>
      <c r="C881" s="1">
        <v>2012</v>
      </c>
      <c r="D881" s="1" t="s">
        <v>23</v>
      </c>
      <c r="E881" s="1">
        <v>10</v>
      </c>
      <c r="F881" s="3">
        <v>7810</v>
      </c>
      <c r="G881" s="10">
        <v>24757.7</v>
      </c>
      <c r="H881" s="12">
        <f>IFERROR(salesdata[[#This Row],[S-P1]]/salesdata[[#This Row],[Q-P1]],0)</f>
        <v>3.17</v>
      </c>
      <c r="I881" s="3">
        <v>3608</v>
      </c>
      <c r="J881" s="10">
        <v>22874.720000000001</v>
      </c>
      <c r="K881" s="12">
        <f>IFERROR(salesdata[[#This Row],[S-P2]]/salesdata[[#This Row],[Q-P2]],0)</f>
        <v>6.3400000000000007</v>
      </c>
      <c r="L881" s="3">
        <v>2715</v>
      </c>
      <c r="M881" s="10">
        <v>14715.3</v>
      </c>
      <c r="N881" s="12">
        <f>IFERROR(salesdata[[#This Row],[S-P3]]/salesdata[[#This Row],[Q-P3]],0)</f>
        <v>5.42</v>
      </c>
      <c r="O881" s="3">
        <v>1488</v>
      </c>
      <c r="P881" s="10">
        <v>10609.44</v>
      </c>
      <c r="Q881" s="12">
        <f>IFERROR(salesdata[[#This Row],[S-P4]]/salesdata[[#This Row],[Q-P4]],0)</f>
        <v>7.1300000000000008</v>
      </c>
      <c r="R881" s="3">
        <v>15621</v>
      </c>
      <c r="S881" s="10">
        <v>72957.16</v>
      </c>
      <c r="T881" s="1" t="str">
        <f>"Q"&amp;ROUNDUP(salesdata[[#This Row],[Month No.]]/3,0)</f>
        <v>Q4</v>
      </c>
      <c r="U881" s="1" t="str">
        <f>TEXT(salesdata[[#This Row],[Date]],"dddd")</f>
        <v>Monday</v>
      </c>
      <c r="V881" s="12">
        <f>IFERROR(salesdata[[#This Row],[Total Revenue]]/salesdata[[#This Row],[Total Units Sold]],0)</f>
        <v>4.6704538761923056</v>
      </c>
      <c r="W881" s="1" t="str">
        <f>INDEX({"Product1","Product2","Product3","Product4"},MATCH(MAX(salesdata[[#This Row],[S-P1]],salesdata[[#This Row],[S-P2]],salesdata[[#This Row],[S-P3]],salesdata[[#This Row],[S-P4]]),CHOOSE({1,2,3,4},salesdata[[#This Row],[S-P1]],salesdata[[#This Row],[S-P2]],salesdata[[#This Row],[S-P3]],salesdata[[#This Row],[S-P4]]),0))</f>
        <v>Product1</v>
      </c>
      <c r="X881" s="1" t="str">
        <f>IF(salesdata[[#This Row],[Total Revenue]]&gt;=70000,"High",IF(salesdata[[#This Row],[Total Revenue]]&gt;=40000,"Medium","Low"))</f>
        <v>High</v>
      </c>
      <c r="Y881" s="1" t="str">
        <f>IFERROR(IF(SUMIF(salesdata[Year],salesdata[[#This Row],[Year]],salesdata[Total Revenue])&gt;SUMIF(salesdata[Year],salesdata[[#This Row],[Year]]-1,salesdata[Total Revenue]),"Growth Year","Decline Year"),"")</f>
        <v>Growth Year</v>
      </c>
    </row>
    <row r="882" spans="1:25" x14ac:dyDescent="0.3">
      <c r="A882" s="1">
        <v>881</v>
      </c>
      <c r="B882" s="2">
        <v>41205</v>
      </c>
      <c r="C882" s="1">
        <v>2012</v>
      </c>
      <c r="D882" s="1" t="s">
        <v>23</v>
      </c>
      <c r="E882" s="1">
        <v>10</v>
      </c>
      <c r="F882" s="3">
        <v>6585</v>
      </c>
      <c r="G882" s="10">
        <v>20874.45</v>
      </c>
      <c r="H882" s="12">
        <f>IFERROR(salesdata[[#This Row],[S-P1]]/salesdata[[#This Row],[Q-P1]],0)</f>
        <v>3.17</v>
      </c>
      <c r="I882" s="3">
        <v>2056</v>
      </c>
      <c r="J882" s="10">
        <v>13035.04</v>
      </c>
      <c r="K882" s="12">
        <f>IFERROR(salesdata[[#This Row],[S-P2]]/salesdata[[#This Row],[Q-P2]],0)</f>
        <v>6.3400000000000007</v>
      </c>
      <c r="L882" s="3">
        <v>2149</v>
      </c>
      <c r="M882" s="10">
        <v>11647.58</v>
      </c>
      <c r="N882" s="12">
        <f>IFERROR(salesdata[[#This Row],[S-P3]]/salesdata[[#This Row],[Q-P3]],0)</f>
        <v>5.42</v>
      </c>
      <c r="O882" s="3">
        <v>1826</v>
      </c>
      <c r="P882" s="10">
        <v>13019.38</v>
      </c>
      <c r="Q882" s="12">
        <f>IFERROR(salesdata[[#This Row],[S-P4]]/salesdata[[#This Row],[Q-P4]],0)</f>
        <v>7.13</v>
      </c>
      <c r="R882" s="3">
        <v>12616</v>
      </c>
      <c r="S882" s="10">
        <v>58576.45</v>
      </c>
      <c r="T882" s="1" t="str">
        <f>"Q"&amp;ROUNDUP(salesdata[[#This Row],[Month No.]]/3,0)</f>
        <v>Q4</v>
      </c>
      <c r="U882" s="1" t="str">
        <f>TEXT(salesdata[[#This Row],[Date]],"dddd")</f>
        <v>Tuesday</v>
      </c>
      <c r="V882" s="12">
        <f>IFERROR(salesdata[[#This Row],[Total Revenue]]/salesdata[[#This Row],[Total Units Sold]],0)</f>
        <v>4.6430286937222576</v>
      </c>
      <c r="W882" s="1" t="str">
        <f>INDEX({"Product1","Product2","Product3","Product4"},MATCH(MAX(salesdata[[#This Row],[S-P1]],salesdata[[#This Row],[S-P2]],salesdata[[#This Row],[S-P3]],salesdata[[#This Row],[S-P4]]),CHOOSE({1,2,3,4},salesdata[[#This Row],[S-P1]],salesdata[[#This Row],[S-P2]],salesdata[[#This Row],[S-P3]],salesdata[[#This Row],[S-P4]]),0))</f>
        <v>Product1</v>
      </c>
      <c r="X882" s="1" t="str">
        <f>IF(salesdata[[#This Row],[Total Revenue]]&gt;=70000,"High",IF(salesdata[[#This Row],[Total Revenue]]&gt;=40000,"Medium","Low"))</f>
        <v>Medium</v>
      </c>
      <c r="Y882" s="1" t="str">
        <f>IFERROR(IF(SUMIF(salesdata[Year],salesdata[[#This Row],[Year]],salesdata[Total Revenue])&gt;SUMIF(salesdata[Year],salesdata[[#This Row],[Year]]-1,salesdata[Total Revenue]),"Growth Year","Decline Year"),"")</f>
        <v>Growth Year</v>
      </c>
    </row>
    <row r="883" spans="1:25" x14ac:dyDescent="0.3">
      <c r="A883" s="1">
        <v>882</v>
      </c>
      <c r="B883" s="2">
        <v>41206</v>
      </c>
      <c r="C883" s="1">
        <v>2012</v>
      </c>
      <c r="D883" s="1" t="s">
        <v>23</v>
      </c>
      <c r="E883" s="1">
        <v>10</v>
      </c>
      <c r="F883" s="3">
        <v>2146</v>
      </c>
      <c r="G883" s="10">
        <v>6802.82</v>
      </c>
      <c r="H883" s="12">
        <f>IFERROR(salesdata[[#This Row],[S-P1]]/salesdata[[#This Row],[Q-P1]],0)</f>
        <v>3.17</v>
      </c>
      <c r="I883" s="3">
        <v>1167</v>
      </c>
      <c r="J883" s="10">
        <v>7398.78</v>
      </c>
      <c r="K883" s="12">
        <f>IFERROR(salesdata[[#This Row],[S-P2]]/salesdata[[#This Row],[Q-P2]],0)</f>
        <v>6.34</v>
      </c>
      <c r="L883" s="3">
        <v>3469</v>
      </c>
      <c r="M883" s="10">
        <v>18801.98</v>
      </c>
      <c r="N883" s="12">
        <f>IFERROR(salesdata[[#This Row],[S-P3]]/salesdata[[#This Row],[Q-P3]],0)</f>
        <v>5.42</v>
      </c>
      <c r="O883" s="3">
        <v>626</v>
      </c>
      <c r="P883" s="10">
        <v>4463.38</v>
      </c>
      <c r="Q883" s="12">
        <f>IFERROR(salesdata[[#This Row],[S-P4]]/salesdata[[#This Row],[Q-P4]],0)</f>
        <v>7.13</v>
      </c>
      <c r="R883" s="3">
        <v>7408</v>
      </c>
      <c r="S883" s="10">
        <v>37466.959999999999</v>
      </c>
      <c r="T883" s="1" t="str">
        <f>"Q"&amp;ROUNDUP(salesdata[[#This Row],[Month No.]]/3,0)</f>
        <v>Q4</v>
      </c>
      <c r="U883" s="1" t="str">
        <f>TEXT(salesdata[[#This Row],[Date]],"dddd")</f>
        <v>Wednesday</v>
      </c>
      <c r="V883" s="12">
        <f>IFERROR(salesdata[[#This Row],[Total Revenue]]/salesdata[[#This Row],[Total Units Sold]],0)</f>
        <v>5.0576349892008636</v>
      </c>
      <c r="W883" s="1" t="str">
        <f>INDEX({"Product1","Product2","Product3","Product4"},MATCH(MAX(salesdata[[#This Row],[S-P1]],salesdata[[#This Row],[S-P2]],salesdata[[#This Row],[S-P3]],salesdata[[#This Row],[S-P4]]),CHOOSE({1,2,3,4},salesdata[[#This Row],[S-P1]],salesdata[[#This Row],[S-P2]],salesdata[[#This Row],[S-P3]],salesdata[[#This Row],[S-P4]]),0))</f>
        <v>Product3</v>
      </c>
      <c r="X883" s="1" t="str">
        <f>IF(salesdata[[#This Row],[Total Revenue]]&gt;=70000,"High",IF(salesdata[[#This Row],[Total Revenue]]&gt;=40000,"Medium","Low"))</f>
        <v>Low</v>
      </c>
      <c r="Y883" s="1" t="str">
        <f>IFERROR(IF(SUMIF(salesdata[Year],salesdata[[#This Row],[Year]],salesdata[Total Revenue])&gt;SUMIF(salesdata[Year],salesdata[[#This Row],[Year]]-1,salesdata[Total Revenue]),"Growth Year","Decline Year"),"")</f>
        <v>Growth Year</v>
      </c>
    </row>
    <row r="884" spans="1:25" x14ac:dyDescent="0.3">
      <c r="A884" s="1">
        <v>883</v>
      </c>
      <c r="B884" s="2">
        <v>41207</v>
      </c>
      <c r="C884" s="1">
        <v>2012</v>
      </c>
      <c r="D884" s="1" t="s">
        <v>23</v>
      </c>
      <c r="E884" s="1">
        <v>10</v>
      </c>
      <c r="F884" s="3">
        <v>7588</v>
      </c>
      <c r="G884" s="10">
        <v>24053.96</v>
      </c>
      <c r="H884" s="12">
        <f>IFERROR(salesdata[[#This Row],[S-P1]]/salesdata[[#This Row],[Q-P1]],0)</f>
        <v>3.17</v>
      </c>
      <c r="I884" s="3">
        <v>3898</v>
      </c>
      <c r="J884" s="10">
        <v>24713.32</v>
      </c>
      <c r="K884" s="12">
        <f>IFERROR(salesdata[[#This Row],[S-P2]]/salesdata[[#This Row],[Q-P2]],0)</f>
        <v>6.34</v>
      </c>
      <c r="L884" s="3">
        <v>3723</v>
      </c>
      <c r="M884" s="10">
        <v>20178.66</v>
      </c>
      <c r="N884" s="12">
        <f>IFERROR(salesdata[[#This Row],[S-P3]]/salesdata[[#This Row],[Q-P3]],0)</f>
        <v>5.42</v>
      </c>
      <c r="O884" s="3">
        <v>500</v>
      </c>
      <c r="P884" s="10">
        <v>3565</v>
      </c>
      <c r="Q884" s="12">
        <f>IFERROR(salesdata[[#This Row],[S-P4]]/salesdata[[#This Row],[Q-P4]],0)</f>
        <v>7.13</v>
      </c>
      <c r="R884" s="3">
        <v>15709</v>
      </c>
      <c r="S884" s="10">
        <v>72510.94</v>
      </c>
      <c r="T884" s="1" t="str">
        <f>"Q"&amp;ROUNDUP(salesdata[[#This Row],[Month No.]]/3,0)</f>
        <v>Q4</v>
      </c>
      <c r="U884" s="1" t="str">
        <f>TEXT(salesdata[[#This Row],[Date]],"dddd")</f>
        <v>Thursday</v>
      </c>
      <c r="V884" s="12">
        <f>IFERROR(salesdata[[#This Row],[Total Revenue]]/salesdata[[#This Row],[Total Units Sold]],0)</f>
        <v>4.6158851613724616</v>
      </c>
      <c r="W884" s="1" t="str">
        <f>INDEX({"Product1","Product2","Product3","Product4"},MATCH(MAX(salesdata[[#This Row],[S-P1]],salesdata[[#This Row],[S-P2]],salesdata[[#This Row],[S-P3]],salesdata[[#This Row],[S-P4]]),CHOOSE({1,2,3,4},salesdata[[#This Row],[S-P1]],salesdata[[#This Row],[S-P2]],salesdata[[#This Row],[S-P3]],salesdata[[#This Row],[S-P4]]),0))</f>
        <v>Product2</v>
      </c>
      <c r="X884" s="1" t="str">
        <f>IF(salesdata[[#This Row],[Total Revenue]]&gt;=70000,"High",IF(salesdata[[#This Row],[Total Revenue]]&gt;=40000,"Medium","Low"))</f>
        <v>High</v>
      </c>
      <c r="Y884" s="1" t="str">
        <f>IFERROR(IF(SUMIF(salesdata[Year],salesdata[[#This Row],[Year]],salesdata[Total Revenue])&gt;SUMIF(salesdata[Year],salesdata[[#This Row],[Year]]-1,salesdata[Total Revenue]),"Growth Year","Decline Year"),"")</f>
        <v>Growth Year</v>
      </c>
    </row>
    <row r="885" spans="1:25" x14ac:dyDescent="0.3">
      <c r="A885" s="1">
        <v>884</v>
      </c>
      <c r="B885" s="2">
        <v>41208</v>
      </c>
      <c r="C885" s="1">
        <v>2012</v>
      </c>
      <c r="D885" s="1" t="s">
        <v>23</v>
      </c>
      <c r="E885" s="1">
        <v>10</v>
      </c>
      <c r="F885" s="3">
        <v>871</v>
      </c>
      <c r="G885" s="10">
        <v>2761.07</v>
      </c>
      <c r="H885" s="12">
        <f>IFERROR(salesdata[[#This Row],[S-P1]]/salesdata[[#This Row],[Q-P1]],0)</f>
        <v>3.1700000000000004</v>
      </c>
      <c r="I885" s="3">
        <v>2016</v>
      </c>
      <c r="J885" s="10">
        <v>12781.44</v>
      </c>
      <c r="K885" s="12">
        <f>IFERROR(salesdata[[#This Row],[S-P2]]/salesdata[[#This Row],[Q-P2]],0)</f>
        <v>6.34</v>
      </c>
      <c r="L885" s="3">
        <v>5767</v>
      </c>
      <c r="M885" s="10">
        <v>31257.14</v>
      </c>
      <c r="N885" s="12">
        <f>IFERROR(salesdata[[#This Row],[S-P3]]/salesdata[[#This Row],[Q-P3]],0)</f>
        <v>5.42</v>
      </c>
      <c r="O885" s="3">
        <v>1700</v>
      </c>
      <c r="P885" s="10">
        <v>12121</v>
      </c>
      <c r="Q885" s="12">
        <f>IFERROR(salesdata[[#This Row],[S-P4]]/salesdata[[#This Row],[Q-P4]],0)</f>
        <v>7.13</v>
      </c>
      <c r="R885" s="3">
        <v>10354</v>
      </c>
      <c r="S885" s="10">
        <v>58920.65</v>
      </c>
      <c r="T885" s="1" t="str">
        <f>"Q"&amp;ROUNDUP(salesdata[[#This Row],[Month No.]]/3,0)</f>
        <v>Q4</v>
      </c>
      <c r="U885" s="1" t="str">
        <f>TEXT(salesdata[[#This Row],[Date]],"dddd")</f>
        <v>Friday</v>
      </c>
      <c r="V885" s="12">
        <f>IFERROR(salesdata[[#This Row],[Total Revenue]]/salesdata[[#This Row],[Total Units Sold]],0)</f>
        <v>5.6906171527911917</v>
      </c>
      <c r="W885" s="1" t="str">
        <f>INDEX({"Product1","Product2","Product3","Product4"},MATCH(MAX(salesdata[[#This Row],[S-P1]],salesdata[[#This Row],[S-P2]],salesdata[[#This Row],[S-P3]],salesdata[[#This Row],[S-P4]]),CHOOSE({1,2,3,4},salesdata[[#This Row],[S-P1]],salesdata[[#This Row],[S-P2]],salesdata[[#This Row],[S-P3]],salesdata[[#This Row],[S-P4]]),0))</f>
        <v>Product3</v>
      </c>
      <c r="X885" s="1" t="str">
        <f>IF(salesdata[[#This Row],[Total Revenue]]&gt;=70000,"High",IF(salesdata[[#This Row],[Total Revenue]]&gt;=40000,"Medium","Low"))</f>
        <v>Medium</v>
      </c>
      <c r="Y885" s="1" t="str">
        <f>IFERROR(IF(SUMIF(salesdata[Year],salesdata[[#This Row],[Year]],salesdata[Total Revenue])&gt;SUMIF(salesdata[Year],salesdata[[#This Row],[Year]]-1,salesdata[Total Revenue]),"Growth Year","Decline Year"),"")</f>
        <v>Growth Year</v>
      </c>
    </row>
    <row r="886" spans="1:25" x14ac:dyDescent="0.3">
      <c r="A886" s="1">
        <v>885</v>
      </c>
      <c r="B886" s="2">
        <v>41209</v>
      </c>
      <c r="C886" s="1">
        <v>2012</v>
      </c>
      <c r="D886" s="1" t="s">
        <v>23</v>
      </c>
      <c r="E886" s="1">
        <v>10</v>
      </c>
      <c r="F886" s="3">
        <v>4618</v>
      </c>
      <c r="G886" s="10">
        <v>14639.06</v>
      </c>
      <c r="H886" s="12">
        <f>IFERROR(salesdata[[#This Row],[S-P1]]/salesdata[[#This Row],[Q-P1]],0)</f>
        <v>3.17</v>
      </c>
      <c r="I886" s="3">
        <v>1979</v>
      </c>
      <c r="J886" s="10">
        <v>12546.86</v>
      </c>
      <c r="K886" s="12">
        <f>IFERROR(salesdata[[#This Row],[S-P2]]/salesdata[[#This Row],[Q-P2]],0)</f>
        <v>6.34</v>
      </c>
      <c r="L886" s="3">
        <v>3997</v>
      </c>
      <c r="M886" s="10">
        <v>21663.74</v>
      </c>
      <c r="N886" s="12">
        <f>IFERROR(salesdata[[#This Row],[S-P3]]/salesdata[[#This Row],[Q-P3]],0)</f>
        <v>5.4200000000000008</v>
      </c>
      <c r="O886" s="3">
        <v>1635</v>
      </c>
      <c r="P886" s="10">
        <v>11657.55</v>
      </c>
      <c r="Q886" s="12">
        <f>IFERROR(salesdata[[#This Row],[S-P4]]/salesdata[[#This Row],[Q-P4]],0)</f>
        <v>7.13</v>
      </c>
      <c r="R886" s="3">
        <v>12229</v>
      </c>
      <c r="S886" s="10">
        <v>60507.21</v>
      </c>
      <c r="T886" s="1" t="str">
        <f>"Q"&amp;ROUNDUP(salesdata[[#This Row],[Month No.]]/3,0)</f>
        <v>Q4</v>
      </c>
      <c r="U886" s="1" t="str">
        <f>TEXT(salesdata[[#This Row],[Date]],"dddd")</f>
        <v>Saturday</v>
      </c>
      <c r="V886" s="12">
        <f>IFERROR(salesdata[[#This Row],[Total Revenue]]/salesdata[[#This Row],[Total Units Sold]],0)</f>
        <v>4.9478461035244088</v>
      </c>
      <c r="W886" s="1" t="str">
        <f>INDEX({"Product1","Product2","Product3","Product4"},MATCH(MAX(salesdata[[#This Row],[S-P1]],salesdata[[#This Row],[S-P2]],salesdata[[#This Row],[S-P3]],salesdata[[#This Row],[S-P4]]),CHOOSE({1,2,3,4},salesdata[[#This Row],[S-P1]],salesdata[[#This Row],[S-P2]],salesdata[[#This Row],[S-P3]],salesdata[[#This Row],[S-P4]]),0))</f>
        <v>Product3</v>
      </c>
      <c r="X886" s="1" t="str">
        <f>IF(salesdata[[#This Row],[Total Revenue]]&gt;=70000,"High",IF(salesdata[[#This Row],[Total Revenue]]&gt;=40000,"Medium","Low"))</f>
        <v>Medium</v>
      </c>
      <c r="Y886" s="1" t="str">
        <f>IFERROR(IF(SUMIF(salesdata[Year],salesdata[[#This Row],[Year]],salesdata[Total Revenue])&gt;SUMIF(salesdata[Year],salesdata[[#This Row],[Year]]-1,salesdata[Total Revenue]),"Growth Year","Decline Year"),"")</f>
        <v>Growth Year</v>
      </c>
    </row>
    <row r="887" spans="1:25" x14ac:dyDescent="0.3">
      <c r="A887" s="1">
        <v>886</v>
      </c>
      <c r="B887" s="2">
        <v>41210</v>
      </c>
      <c r="C887" s="1">
        <v>2012</v>
      </c>
      <c r="D887" s="1" t="s">
        <v>23</v>
      </c>
      <c r="E887" s="1">
        <v>10</v>
      </c>
      <c r="F887" s="3">
        <v>1915</v>
      </c>
      <c r="G887" s="10">
        <v>6070.55</v>
      </c>
      <c r="H887" s="12">
        <f>IFERROR(salesdata[[#This Row],[S-P1]]/salesdata[[#This Row],[Q-P1]],0)</f>
        <v>3.17</v>
      </c>
      <c r="I887" s="3">
        <v>393</v>
      </c>
      <c r="J887" s="10">
        <v>2491.62</v>
      </c>
      <c r="K887" s="12">
        <f>IFERROR(salesdata[[#This Row],[S-P2]]/salesdata[[#This Row],[Q-P2]],0)</f>
        <v>6.34</v>
      </c>
      <c r="L887" s="3">
        <v>5139</v>
      </c>
      <c r="M887" s="10">
        <v>27853.38</v>
      </c>
      <c r="N887" s="12">
        <f>IFERROR(salesdata[[#This Row],[S-P3]]/salesdata[[#This Row],[Q-P3]],0)</f>
        <v>5.42</v>
      </c>
      <c r="O887" s="3">
        <v>1168</v>
      </c>
      <c r="P887" s="10">
        <v>8327.84</v>
      </c>
      <c r="Q887" s="12">
        <f>IFERROR(salesdata[[#This Row],[S-P4]]/salesdata[[#This Row],[Q-P4]],0)</f>
        <v>7.13</v>
      </c>
      <c r="R887" s="3">
        <v>8615</v>
      </c>
      <c r="S887" s="10">
        <v>44743.39</v>
      </c>
      <c r="T887" s="1" t="str">
        <f>"Q"&amp;ROUNDUP(salesdata[[#This Row],[Month No.]]/3,0)</f>
        <v>Q4</v>
      </c>
      <c r="U887" s="1" t="str">
        <f>TEXT(salesdata[[#This Row],[Date]],"dddd")</f>
        <v>Sunday</v>
      </c>
      <c r="V887" s="12">
        <f>IFERROR(salesdata[[#This Row],[Total Revenue]]/salesdata[[#This Row],[Total Units Sold]],0)</f>
        <v>5.1936610562971559</v>
      </c>
      <c r="W887" s="1" t="str">
        <f>INDEX({"Product1","Product2","Product3","Product4"},MATCH(MAX(salesdata[[#This Row],[S-P1]],salesdata[[#This Row],[S-P2]],salesdata[[#This Row],[S-P3]],salesdata[[#This Row],[S-P4]]),CHOOSE({1,2,3,4},salesdata[[#This Row],[S-P1]],salesdata[[#This Row],[S-P2]],salesdata[[#This Row],[S-P3]],salesdata[[#This Row],[S-P4]]),0))</f>
        <v>Product3</v>
      </c>
      <c r="X887" s="1" t="str">
        <f>IF(salesdata[[#This Row],[Total Revenue]]&gt;=70000,"High",IF(salesdata[[#This Row],[Total Revenue]]&gt;=40000,"Medium","Low"))</f>
        <v>Medium</v>
      </c>
      <c r="Y887" s="1" t="str">
        <f>IFERROR(IF(SUMIF(salesdata[Year],salesdata[[#This Row],[Year]],salesdata[Total Revenue])&gt;SUMIF(salesdata[Year],salesdata[[#This Row],[Year]]-1,salesdata[Total Revenue]),"Growth Year","Decline Year"),"")</f>
        <v>Growth Year</v>
      </c>
    </row>
    <row r="888" spans="1:25" x14ac:dyDescent="0.3">
      <c r="A888" s="1">
        <v>887</v>
      </c>
      <c r="B888" s="2">
        <v>41211</v>
      </c>
      <c r="C888" s="1">
        <v>2012</v>
      </c>
      <c r="D888" s="1" t="s">
        <v>23</v>
      </c>
      <c r="E888" s="1">
        <v>10</v>
      </c>
      <c r="F888" s="3">
        <v>5822</v>
      </c>
      <c r="G888" s="10">
        <v>18455.740000000002</v>
      </c>
      <c r="H888" s="12">
        <f>IFERROR(salesdata[[#This Row],[S-P1]]/salesdata[[#This Row],[Q-P1]],0)</f>
        <v>3.1700000000000004</v>
      </c>
      <c r="I888" s="3">
        <v>3158</v>
      </c>
      <c r="J888" s="10">
        <v>20021.72</v>
      </c>
      <c r="K888" s="12">
        <f>IFERROR(salesdata[[#This Row],[S-P2]]/salesdata[[#This Row],[Q-P2]],0)</f>
        <v>6.3400000000000007</v>
      </c>
      <c r="L888" s="3">
        <v>2749</v>
      </c>
      <c r="M888" s="10">
        <v>14899.58</v>
      </c>
      <c r="N888" s="12">
        <f>IFERROR(salesdata[[#This Row],[S-P3]]/salesdata[[#This Row],[Q-P3]],0)</f>
        <v>5.42</v>
      </c>
      <c r="O888" s="3">
        <v>535</v>
      </c>
      <c r="P888" s="10">
        <v>3814.55</v>
      </c>
      <c r="Q888" s="12">
        <f>IFERROR(salesdata[[#This Row],[S-P4]]/salesdata[[#This Row],[Q-P4]],0)</f>
        <v>7.1300000000000008</v>
      </c>
      <c r="R888" s="3">
        <v>12264</v>
      </c>
      <c r="S888" s="10">
        <v>57191.59</v>
      </c>
      <c r="T888" s="1" t="str">
        <f>"Q"&amp;ROUNDUP(salesdata[[#This Row],[Month No.]]/3,0)</f>
        <v>Q4</v>
      </c>
      <c r="U888" s="1" t="str">
        <f>TEXT(salesdata[[#This Row],[Date]],"dddd")</f>
        <v>Monday</v>
      </c>
      <c r="V888" s="12">
        <f>IFERROR(salesdata[[#This Row],[Total Revenue]]/salesdata[[#This Row],[Total Units Sold]],0)</f>
        <v>4.6633716568819308</v>
      </c>
      <c r="W888" s="1" t="str">
        <f>INDEX({"Product1","Product2","Product3","Product4"},MATCH(MAX(salesdata[[#This Row],[S-P1]],salesdata[[#This Row],[S-P2]],salesdata[[#This Row],[S-P3]],salesdata[[#This Row],[S-P4]]),CHOOSE({1,2,3,4},salesdata[[#This Row],[S-P1]],salesdata[[#This Row],[S-P2]],salesdata[[#This Row],[S-P3]],salesdata[[#This Row],[S-P4]]),0))</f>
        <v>Product2</v>
      </c>
      <c r="X888" s="1" t="str">
        <f>IF(salesdata[[#This Row],[Total Revenue]]&gt;=70000,"High",IF(salesdata[[#This Row],[Total Revenue]]&gt;=40000,"Medium","Low"))</f>
        <v>Medium</v>
      </c>
      <c r="Y888" s="1" t="str">
        <f>IFERROR(IF(SUMIF(salesdata[Year],salesdata[[#This Row],[Year]],salesdata[Total Revenue])&gt;SUMIF(salesdata[Year],salesdata[[#This Row],[Year]]-1,salesdata[Total Revenue]),"Growth Year","Decline Year"),"")</f>
        <v>Growth Year</v>
      </c>
    </row>
    <row r="889" spans="1:25" x14ac:dyDescent="0.3">
      <c r="A889" s="1">
        <v>888</v>
      </c>
      <c r="B889" s="2">
        <v>41212</v>
      </c>
      <c r="C889" s="1">
        <v>2012</v>
      </c>
      <c r="D889" s="1" t="s">
        <v>23</v>
      </c>
      <c r="E889" s="1">
        <v>10</v>
      </c>
      <c r="F889" s="3">
        <v>6824</v>
      </c>
      <c r="G889" s="10">
        <v>21632.080000000002</v>
      </c>
      <c r="H889" s="12">
        <f>IFERROR(salesdata[[#This Row],[S-P1]]/salesdata[[#This Row],[Q-P1]],0)</f>
        <v>3.1700000000000004</v>
      </c>
      <c r="I889" s="3">
        <v>1979</v>
      </c>
      <c r="J889" s="10">
        <v>12546.86</v>
      </c>
      <c r="K889" s="12">
        <f>IFERROR(salesdata[[#This Row],[S-P2]]/salesdata[[#This Row],[Q-P2]],0)</f>
        <v>6.34</v>
      </c>
      <c r="L889" s="3">
        <v>2084</v>
      </c>
      <c r="M889" s="10">
        <v>11295.28</v>
      </c>
      <c r="N889" s="12">
        <f>IFERROR(salesdata[[#This Row],[S-P3]]/salesdata[[#This Row],[Q-P3]],0)</f>
        <v>5.42</v>
      </c>
      <c r="O889" s="3">
        <v>338</v>
      </c>
      <c r="P889" s="10">
        <v>2409.94</v>
      </c>
      <c r="Q889" s="12">
        <f>IFERROR(salesdata[[#This Row],[S-P4]]/salesdata[[#This Row],[Q-P4]],0)</f>
        <v>7.13</v>
      </c>
      <c r="R889" s="3">
        <v>11225</v>
      </c>
      <c r="S889" s="10">
        <v>47884.160000000003</v>
      </c>
      <c r="T889" s="1" t="str">
        <f>"Q"&amp;ROUNDUP(salesdata[[#This Row],[Month No.]]/3,0)</f>
        <v>Q4</v>
      </c>
      <c r="U889" s="1" t="str">
        <f>TEXT(salesdata[[#This Row],[Date]],"dddd")</f>
        <v>Tuesday</v>
      </c>
      <c r="V889" s="12">
        <f>IFERROR(salesdata[[#This Row],[Total Revenue]]/salesdata[[#This Row],[Total Units Sold]],0)</f>
        <v>4.2658494432071272</v>
      </c>
      <c r="W889" s="1" t="str">
        <f>INDEX({"Product1","Product2","Product3","Product4"},MATCH(MAX(salesdata[[#This Row],[S-P1]],salesdata[[#This Row],[S-P2]],salesdata[[#This Row],[S-P3]],salesdata[[#This Row],[S-P4]]),CHOOSE({1,2,3,4},salesdata[[#This Row],[S-P1]],salesdata[[#This Row],[S-P2]],salesdata[[#This Row],[S-P3]],salesdata[[#This Row],[S-P4]]),0))</f>
        <v>Product1</v>
      </c>
      <c r="X889" s="1" t="str">
        <f>IF(salesdata[[#This Row],[Total Revenue]]&gt;=70000,"High",IF(salesdata[[#This Row],[Total Revenue]]&gt;=40000,"Medium","Low"))</f>
        <v>Medium</v>
      </c>
      <c r="Y889" s="1" t="str">
        <f>IFERROR(IF(SUMIF(salesdata[Year],salesdata[[#This Row],[Year]],salesdata[Total Revenue])&gt;SUMIF(salesdata[Year],salesdata[[#This Row],[Year]]-1,salesdata[Total Revenue]),"Growth Year","Decline Year"),"")</f>
        <v>Growth Year</v>
      </c>
    </row>
    <row r="890" spans="1:25" x14ac:dyDescent="0.3">
      <c r="A890" s="1">
        <v>889</v>
      </c>
      <c r="B890" s="2">
        <v>41214</v>
      </c>
      <c r="C890" s="1">
        <v>2012</v>
      </c>
      <c r="D890" s="1" t="s">
        <v>24</v>
      </c>
      <c r="E890" s="1">
        <v>11</v>
      </c>
      <c r="F890" s="3">
        <v>2744</v>
      </c>
      <c r="G890" s="10">
        <v>8698.48</v>
      </c>
      <c r="H890" s="12">
        <f>IFERROR(salesdata[[#This Row],[S-P1]]/salesdata[[#This Row],[Q-P1]],0)</f>
        <v>3.17</v>
      </c>
      <c r="I890" s="3">
        <v>1142</v>
      </c>
      <c r="J890" s="10">
        <v>7240.28</v>
      </c>
      <c r="K890" s="12">
        <f>IFERROR(salesdata[[#This Row],[S-P2]]/salesdata[[#This Row],[Q-P2]],0)</f>
        <v>6.34</v>
      </c>
      <c r="L890" s="3">
        <v>5750</v>
      </c>
      <c r="M890" s="10">
        <v>31165</v>
      </c>
      <c r="N890" s="12">
        <f>IFERROR(salesdata[[#This Row],[S-P3]]/salesdata[[#This Row],[Q-P3]],0)</f>
        <v>5.42</v>
      </c>
      <c r="O890" s="3">
        <v>1627</v>
      </c>
      <c r="P890" s="10">
        <v>11600.51</v>
      </c>
      <c r="Q890" s="12">
        <f>IFERROR(salesdata[[#This Row],[S-P4]]/salesdata[[#This Row],[Q-P4]],0)</f>
        <v>7.13</v>
      </c>
      <c r="R890" s="3">
        <v>11263</v>
      </c>
      <c r="S890" s="10">
        <v>58704.27</v>
      </c>
      <c r="T890" s="1" t="str">
        <f>"Q"&amp;ROUNDUP(salesdata[[#This Row],[Month No.]]/3,0)</f>
        <v>Q4</v>
      </c>
      <c r="U890" s="1" t="str">
        <f>TEXT(salesdata[[#This Row],[Date]],"dddd")</f>
        <v>Thursday</v>
      </c>
      <c r="V890" s="12">
        <f>IFERROR(salesdata[[#This Row],[Total Revenue]]/salesdata[[#This Row],[Total Units Sold]],0)</f>
        <v>5.2121344224451738</v>
      </c>
      <c r="W890" s="1" t="str">
        <f>INDEX({"Product1","Product2","Product3","Product4"},MATCH(MAX(salesdata[[#This Row],[S-P1]],salesdata[[#This Row],[S-P2]],salesdata[[#This Row],[S-P3]],salesdata[[#This Row],[S-P4]]),CHOOSE({1,2,3,4},salesdata[[#This Row],[S-P1]],salesdata[[#This Row],[S-P2]],salesdata[[#This Row],[S-P3]],salesdata[[#This Row],[S-P4]]),0))</f>
        <v>Product3</v>
      </c>
      <c r="X890" s="1" t="str">
        <f>IF(salesdata[[#This Row],[Total Revenue]]&gt;=70000,"High",IF(salesdata[[#This Row],[Total Revenue]]&gt;=40000,"Medium","Low"))</f>
        <v>Medium</v>
      </c>
      <c r="Y890" s="1" t="str">
        <f>IFERROR(IF(SUMIF(salesdata[Year],salesdata[[#This Row],[Year]],salesdata[Total Revenue])&gt;SUMIF(salesdata[Year],salesdata[[#This Row],[Year]]-1,salesdata[Total Revenue]),"Growth Year","Decline Year"),"")</f>
        <v>Growth Year</v>
      </c>
    </row>
    <row r="891" spans="1:25" x14ac:dyDescent="0.3">
      <c r="A891" s="1">
        <v>890</v>
      </c>
      <c r="B891" s="2">
        <v>41215</v>
      </c>
      <c r="C891" s="1">
        <v>2012</v>
      </c>
      <c r="D891" s="1" t="s">
        <v>24</v>
      </c>
      <c r="E891" s="1">
        <v>11</v>
      </c>
      <c r="F891" s="3">
        <v>4171</v>
      </c>
      <c r="G891" s="10">
        <v>13222.07</v>
      </c>
      <c r="H891" s="12">
        <f>IFERROR(salesdata[[#This Row],[S-P1]]/salesdata[[#This Row],[Q-P1]],0)</f>
        <v>3.17</v>
      </c>
      <c r="I891" s="3">
        <v>3461</v>
      </c>
      <c r="J891" s="10">
        <v>21942.74</v>
      </c>
      <c r="K891" s="12">
        <f>IFERROR(salesdata[[#This Row],[S-P2]]/salesdata[[#This Row],[Q-P2]],0)</f>
        <v>6.3400000000000007</v>
      </c>
      <c r="L891" s="3">
        <v>955</v>
      </c>
      <c r="M891" s="10">
        <v>5176.1000000000004</v>
      </c>
      <c r="N891" s="12">
        <f>IFERROR(salesdata[[#This Row],[S-P3]]/salesdata[[#This Row],[Q-P3]],0)</f>
        <v>5.4200000000000008</v>
      </c>
      <c r="O891" s="3">
        <v>767</v>
      </c>
      <c r="P891" s="10">
        <v>5468.71</v>
      </c>
      <c r="Q891" s="12">
        <f>IFERROR(salesdata[[#This Row],[S-P4]]/salesdata[[#This Row],[Q-P4]],0)</f>
        <v>7.13</v>
      </c>
      <c r="R891" s="3">
        <v>9354</v>
      </c>
      <c r="S891" s="10">
        <v>45809.62</v>
      </c>
      <c r="T891" s="1" t="str">
        <f>"Q"&amp;ROUNDUP(salesdata[[#This Row],[Month No.]]/3,0)</f>
        <v>Q4</v>
      </c>
      <c r="U891" s="1" t="str">
        <f>TEXT(salesdata[[#This Row],[Date]],"dddd")</f>
        <v>Friday</v>
      </c>
      <c r="V891" s="12">
        <f>IFERROR(salesdata[[#This Row],[Total Revenue]]/salesdata[[#This Row],[Total Units Sold]],0)</f>
        <v>4.8973294847124231</v>
      </c>
      <c r="W891" s="1" t="str">
        <f>INDEX({"Product1","Product2","Product3","Product4"},MATCH(MAX(salesdata[[#This Row],[S-P1]],salesdata[[#This Row],[S-P2]],salesdata[[#This Row],[S-P3]],salesdata[[#This Row],[S-P4]]),CHOOSE({1,2,3,4},salesdata[[#This Row],[S-P1]],salesdata[[#This Row],[S-P2]],salesdata[[#This Row],[S-P3]],salesdata[[#This Row],[S-P4]]),0))</f>
        <v>Product2</v>
      </c>
      <c r="X891" s="1" t="str">
        <f>IF(salesdata[[#This Row],[Total Revenue]]&gt;=70000,"High",IF(salesdata[[#This Row],[Total Revenue]]&gt;=40000,"Medium","Low"))</f>
        <v>Medium</v>
      </c>
      <c r="Y891" s="1" t="str">
        <f>IFERROR(IF(SUMIF(salesdata[Year],salesdata[[#This Row],[Year]],salesdata[Total Revenue])&gt;SUMIF(salesdata[Year],salesdata[[#This Row],[Year]]-1,salesdata[Total Revenue]),"Growth Year","Decline Year"),"")</f>
        <v>Growth Year</v>
      </c>
    </row>
    <row r="892" spans="1:25" x14ac:dyDescent="0.3">
      <c r="A892" s="1">
        <v>891</v>
      </c>
      <c r="B892" s="2">
        <v>41216</v>
      </c>
      <c r="C892" s="1">
        <v>2012</v>
      </c>
      <c r="D892" s="1" t="s">
        <v>24</v>
      </c>
      <c r="E892" s="1">
        <v>11</v>
      </c>
      <c r="F892" s="3">
        <v>1129</v>
      </c>
      <c r="G892" s="10">
        <v>3578.93</v>
      </c>
      <c r="H892" s="12">
        <f>IFERROR(salesdata[[#This Row],[S-P1]]/salesdata[[#This Row],[Q-P1]],0)</f>
        <v>3.17</v>
      </c>
      <c r="I892" s="3">
        <v>1018</v>
      </c>
      <c r="J892" s="10">
        <v>6454.12</v>
      </c>
      <c r="K892" s="12">
        <f>IFERROR(salesdata[[#This Row],[S-P2]]/salesdata[[#This Row],[Q-P2]],0)</f>
        <v>6.34</v>
      </c>
      <c r="L892" s="3">
        <v>5991</v>
      </c>
      <c r="M892" s="10">
        <v>32471.22</v>
      </c>
      <c r="N892" s="12">
        <f>IFERROR(salesdata[[#This Row],[S-P3]]/salesdata[[#This Row],[Q-P3]],0)</f>
        <v>5.42</v>
      </c>
      <c r="O892" s="3">
        <v>1561</v>
      </c>
      <c r="P892" s="10">
        <v>11129.93</v>
      </c>
      <c r="Q892" s="12">
        <f>IFERROR(salesdata[[#This Row],[S-P4]]/salesdata[[#This Row],[Q-P4]],0)</f>
        <v>7.13</v>
      </c>
      <c r="R892" s="3">
        <v>9699</v>
      </c>
      <c r="S892" s="10">
        <v>53634.2</v>
      </c>
      <c r="T892" s="1" t="str">
        <f>"Q"&amp;ROUNDUP(salesdata[[#This Row],[Month No.]]/3,0)</f>
        <v>Q4</v>
      </c>
      <c r="U892" s="1" t="str">
        <f>TEXT(salesdata[[#This Row],[Date]],"dddd")</f>
        <v>Saturday</v>
      </c>
      <c r="V892" s="12">
        <f>IFERROR(salesdata[[#This Row],[Total Revenue]]/salesdata[[#This Row],[Total Units Sold]],0)</f>
        <v>5.5298690586658417</v>
      </c>
      <c r="W892" s="1" t="str">
        <f>INDEX({"Product1","Product2","Product3","Product4"},MATCH(MAX(salesdata[[#This Row],[S-P1]],salesdata[[#This Row],[S-P2]],salesdata[[#This Row],[S-P3]],salesdata[[#This Row],[S-P4]]),CHOOSE({1,2,3,4},salesdata[[#This Row],[S-P1]],salesdata[[#This Row],[S-P2]],salesdata[[#This Row],[S-P3]],salesdata[[#This Row],[S-P4]]),0))</f>
        <v>Product3</v>
      </c>
      <c r="X892" s="1" t="str">
        <f>IF(salesdata[[#This Row],[Total Revenue]]&gt;=70000,"High",IF(salesdata[[#This Row],[Total Revenue]]&gt;=40000,"Medium","Low"))</f>
        <v>Medium</v>
      </c>
      <c r="Y892" s="1" t="str">
        <f>IFERROR(IF(SUMIF(salesdata[Year],salesdata[[#This Row],[Year]],salesdata[Total Revenue])&gt;SUMIF(salesdata[Year],salesdata[[#This Row],[Year]]-1,salesdata[Total Revenue]),"Growth Year","Decline Year"),"")</f>
        <v>Growth Year</v>
      </c>
    </row>
    <row r="893" spans="1:25" x14ac:dyDescent="0.3">
      <c r="A893" s="1">
        <v>892</v>
      </c>
      <c r="B893" s="2">
        <v>41217</v>
      </c>
      <c r="C893" s="1">
        <v>2012</v>
      </c>
      <c r="D893" s="1" t="s">
        <v>24</v>
      </c>
      <c r="E893" s="1">
        <v>11</v>
      </c>
      <c r="F893" s="3">
        <v>5810</v>
      </c>
      <c r="G893" s="10">
        <v>18417.7</v>
      </c>
      <c r="H893" s="12">
        <f>IFERROR(salesdata[[#This Row],[S-P1]]/salesdata[[#This Row],[Q-P1]],0)</f>
        <v>3.17</v>
      </c>
      <c r="I893" s="3">
        <v>2467</v>
      </c>
      <c r="J893" s="10">
        <v>15640.78</v>
      </c>
      <c r="K893" s="12">
        <f>IFERROR(salesdata[[#This Row],[S-P2]]/salesdata[[#This Row],[Q-P2]],0)</f>
        <v>6.34</v>
      </c>
      <c r="L893" s="3">
        <v>1854</v>
      </c>
      <c r="M893" s="10">
        <v>10048.68</v>
      </c>
      <c r="N893" s="12">
        <f>IFERROR(salesdata[[#This Row],[S-P3]]/salesdata[[#This Row],[Q-P3]],0)</f>
        <v>5.42</v>
      </c>
      <c r="O893" s="3">
        <v>511</v>
      </c>
      <c r="P893" s="10">
        <v>3643.43</v>
      </c>
      <c r="Q893" s="12">
        <f>IFERROR(salesdata[[#This Row],[S-P4]]/salesdata[[#This Row],[Q-P4]],0)</f>
        <v>7.13</v>
      </c>
      <c r="R893" s="3">
        <v>10642</v>
      </c>
      <c r="S893" s="10">
        <v>47750.59</v>
      </c>
      <c r="T893" s="1" t="str">
        <f>"Q"&amp;ROUNDUP(salesdata[[#This Row],[Month No.]]/3,0)</f>
        <v>Q4</v>
      </c>
      <c r="U893" s="1" t="str">
        <f>TEXT(salesdata[[#This Row],[Date]],"dddd")</f>
        <v>Sunday</v>
      </c>
      <c r="V893" s="12">
        <f>IFERROR(salesdata[[#This Row],[Total Revenue]]/salesdata[[#This Row],[Total Units Sold]],0)</f>
        <v>4.4869939860928394</v>
      </c>
      <c r="W893" s="1" t="str">
        <f>INDEX({"Product1","Product2","Product3","Product4"},MATCH(MAX(salesdata[[#This Row],[S-P1]],salesdata[[#This Row],[S-P2]],salesdata[[#This Row],[S-P3]],salesdata[[#This Row],[S-P4]]),CHOOSE({1,2,3,4},salesdata[[#This Row],[S-P1]],salesdata[[#This Row],[S-P2]],salesdata[[#This Row],[S-P3]],salesdata[[#This Row],[S-P4]]),0))</f>
        <v>Product1</v>
      </c>
      <c r="X893" s="1" t="str">
        <f>IF(salesdata[[#This Row],[Total Revenue]]&gt;=70000,"High",IF(salesdata[[#This Row],[Total Revenue]]&gt;=40000,"Medium","Low"))</f>
        <v>Medium</v>
      </c>
      <c r="Y893" s="1" t="str">
        <f>IFERROR(IF(SUMIF(salesdata[Year],salesdata[[#This Row],[Year]],salesdata[Total Revenue])&gt;SUMIF(salesdata[Year],salesdata[[#This Row],[Year]]-1,salesdata[Total Revenue]),"Growth Year","Decline Year"),"")</f>
        <v>Growth Year</v>
      </c>
    </row>
    <row r="894" spans="1:25" x14ac:dyDescent="0.3">
      <c r="A894" s="1">
        <v>893</v>
      </c>
      <c r="B894" s="2">
        <v>41218</v>
      </c>
      <c r="C894" s="1">
        <v>2012</v>
      </c>
      <c r="D894" s="1" t="s">
        <v>24</v>
      </c>
      <c r="E894" s="1">
        <v>11</v>
      </c>
      <c r="F894" s="3">
        <v>2277</v>
      </c>
      <c r="G894" s="10">
        <v>7218.09</v>
      </c>
      <c r="H894" s="12">
        <f>IFERROR(salesdata[[#This Row],[S-P1]]/salesdata[[#This Row],[Q-P1]],0)</f>
        <v>3.17</v>
      </c>
      <c r="I894" s="3">
        <v>3615</v>
      </c>
      <c r="J894" s="10">
        <v>22919.1</v>
      </c>
      <c r="K894" s="12">
        <f>IFERROR(salesdata[[#This Row],[S-P2]]/salesdata[[#This Row],[Q-P2]],0)</f>
        <v>6.34</v>
      </c>
      <c r="L894" s="3">
        <v>1096</v>
      </c>
      <c r="M894" s="10">
        <v>5940.32</v>
      </c>
      <c r="N894" s="12">
        <f>IFERROR(salesdata[[#This Row],[S-P3]]/salesdata[[#This Row],[Q-P3]],0)</f>
        <v>5.42</v>
      </c>
      <c r="O894" s="3">
        <v>1609</v>
      </c>
      <c r="P894" s="10">
        <v>11472.17</v>
      </c>
      <c r="Q894" s="12">
        <f>IFERROR(salesdata[[#This Row],[S-P4]]/salesdata[[#This Row],[Q-P4]],0)</f>
        <v>7.13</v>
      </c>
      <c r="R894" s="3">
        <v>8597</v>
      </c>
      <c r="S894" s="10">
        <v>47549.68</v>
      </c>
      <c r="T894" s="1" t="str">
        <f>"Q"&amp;ROUNDUP(salesdata[[#This Row],[Month No.]]/3,0)</f>
        <v>Q4</v>
      </c>
      <c r="U894" s="1" t="str">
        <f>TEXT(salesdata[[#This Row],[Date]],"dddd")</f>
        <v>Monday</v>
      </c>
      <c r="V894" s="12">
        <f>IFERROR(salesdata[[#This Row],[Total Revenue]]/salesdata[[#This Row],[Total Units Sold]],0)</f>
        <v>5.5309619634756313</v>
      </c>
      <c r="W894" s="1" t="str">
        <f>INDEX({"Product1","Product2","Product3","Product4"},MATCH(MAX(salesdata[[#This Row],[S-P1]],salesdata[[#This Row],[S-P2]],salesdata[[#This Row],[S-P3]],salesdata[[#This Row],[S-P4]]),CHOOSE({1,2,3,4},salesdata[[#This Row],[S-P1]],salesdata[[#This Row],[S-P2]],salesdata[[#This Row],[S-P3]],salesdata[[#This Row],[S-P4]]),0))</f>
        <v>Product2</v>
      </c>
      <c r="X894" s="1" t="str">
        <f>IF(salesdata[[#This Row],[Total Revenue]]&gt;=70000,"High",IF(salesdata[[#This Row],[Total Revenue]]&gt;=40000,"Medium","Low"))</f>
        <v>Medium</v>
      </c>
      <c r="Y894" s="1" t="str">
        <f>IFERROR(IF(SUMIF(salesdata[Year],salesdata[[#This Row],[Year]],salesdata[Total Revenue])&gt;SUMIF(salesdata[Year],salesdata[[#This Row],[Year]]-1,salesdata[Total Revenue]),"Growth Year","Decline Year"),"")</f>
        <v>Growth Year</v>
      </c>
    </row>
    <row r="895" spans="1:25" x14ac:dyDescent="0.3">
      <c r="A895" s="1">
        <v>894</v>
      </c>
      <c r="B895" s="2">
        <v>41219</v>
      </c>
      <c r="C895" s="1">
        <v>2012</v>
      </c>
      <c r="D895" s="1" t="s">
        <v>24</v>
      </c>
      <c r="E895" s="1">
        <v>11</v>
      </c>
      <c r="F895" s="3">
        <v>7790</v>
      </c>
      <c r="G895" s="10">
        <v>24694.3</v>
      </c>
      <c r="H895" s="12">
        <f>IFERROR(salesdata[[#This Row],[S-P1]]/salesdata[[#This Row],[Q-P1]],0)</f>
        <v>3.17</v>
      </c>
      <c r="I895" s="3">
        <v>510</v>
      </c>
      <c r="J895" s="10">
        <v>3233.4</v>
      </c>
      <c r="K895" s="12">
        <f>IFERROR(salesdata[[#This Row],[S-P2]]/salesdata[[#This Row],[Q-P2]],0)</f>
        <v>6.34</v>
      </c>
      <c r="L895" s="3">
        <v>2429</v>
      </c>
      <c r="M895" s="10">
        <v>13165.18</v>
      </c>
      <c r="N895" s="12">
        <f>IFERROR(salesdata[[#This Row],[S-P3]]/salesdata[[#This Row],[Q-P3]],0)</f>
        <v>5.42</v>
      </c>
      <c r="O895" s="3">
        <v>732</v>
      </c>
      <c r="P895" s="10">
        <v>5219.16</v>
      </c>
      <c r="Q895" s="12">
        <f>IFERROR(salesdata[[#This Row],[S-P4]]/salesdata[[#This Row],[Q-P4]],0)</f>
        <v>7.13</v>
      </c>
      <c r="R895" s="3">
        <v>11461</v>
      </c>
      <c r="S895" s="10">
        <v>46312.04</v>
      </c>
      <c r="T895" s="1" t="str">
        <f>"Q"&amp;ROUNDUP(salesdata[[#This Row],[Month No.]]/3,0)</f>
        <v>Q4</v>
      </c>
      <c r="U895" s="1" t="str">
        <f>TEXT(salesdata[[#This Row],[Date]],"dddd")</f>
        <v>Tuesday</v>
      </c>
      <c r="V895" s="12">
        <f>IFERROR(salesdata[[#This Row],[Total Revenue]]/salesdata[[#This Row],[Total Units Sold]],0)</f>
        <v>4.0408376232440455</v>
      </c>
      <c r="W895" s="1" t="str">
        <f>INDEX({"Product1","Product2","Product3","Product4"},MATCH(MAX(salesdata[[#This Row],[S-P1]],salesdata[[#This Row],[S-P2]],salesdata[[#This Row],[S-P3]],salesdata[[#This Row],[S-P4]]),CHOOSE({1,2,3,4},salesdata[[#This Row],[S-P1]],salesdata[[#This Row],[S-P2]],salesdata[[#This Row],[S-P3]],salesdata[[#This Row],[S-P4]]),0))</f>
        <v>Product1</v>
      </c>
      <c r="X895" s="1" t="str">
        <f>IF(salesdata[[#This Row],[Total Revenue]]&gt;=70000,"High",IF(salesdata[[#This Row],[Total Revenue]]&gt;=40000,"Medium","Low"))</f>
        <v>Medium</v>
      </c>
      <c r="Y895" s="1" t="str">
        <f>IFERROR(IF(SUMIF(salesdata[Year],salesdata[[#This Row],[Year]],salesdata[Total Revenue])&gt;SUMIF(salesdata[Year],salesdata[[#This Row],[Year]]-1,salesdata[Total Revenue]),"Growth Year","Decline Year"),"")</f>
        <v>Growth Year</v>
      </c>
    </row>
    <row r="896" spans="1:25" x14ac:dyDescent="0.3">
      <c r="A896" s="1">
        <v>895</v>
      </c>
      <c r="B896" s="2">
        <v>41220</v>
      </c>
      <c r="C896" s="1">
        <v>2012</v>
      </c>
      <c r="D896" s="1" t="s">
        <v>24</v>
      </c>
      <c r="E896" s="1">
        <v>11</v>
      </c>
      <c r="F896" s="3">
        <v>6387</v>
      </c>
      <c r="G896" s="10">
        <v>20246.79</v>
      </c>
      <c r="H896" s="12">
        <f>IFERROR(salesdata[[#This Row],[S-P1]]/salesdata[[#This Row],[Q-P1]],0)</f>
        <v>3.17</v>
      </c>
      <c r="I896" s="3">
        <v>1929</v>
      </c>
      <c r="J896" s="10">
        <v>12229.86</v>
      </c>
      <c r="K896" s="12">
        <f>IFERROR(salesdata[[#This Row],[S-P2]]/salesdata[[#This Row],[Q-P2]],0)</f>
        <v>6.34</v>
      </c>
      <c r="L896" s="3">
        <v>5576</v>
      </c>
      <c r="M896" s="10">
        <v>30221.919999999998</v>
      </c>
      <c r="N896" s="12">
        <f>IFERROR(salesdata[[#This Row],[S-P3]]/salesdata[[#This Row],[Q-P3]],0)</f>
        <v>5.42</v>
      </c>
      <c r="O896" s="3">
        <v>1809</v>
      </c>
      <c r="P896" s="10">
        <v>12898.17</v>
      </c>
      <c r="Q896" s="12">
        <f>IFERROR(salesdata[[#This Row],[S-P4]]/salesdata[[#This Row],[Q-P4]],0)</f>
        <v>7.13</v>
      </c>
      <c r="R896" s="3">
        <v>15701</v>
      </c>
      <c r="S896" s="10">
        <v>75596.740000000005</v>
      </c>
      <c r="T896" s="1" t="str">
        <f>"Q"&amp;ROUNDUP(salesdata[[#This Row],[Month No.]]/3,0)</f>
        <v>Q4</v>
      </c>
      <c r="U896" s="1" t="str">
        <f>TEXT(salesdata[[#This Row],[Date]],"dddd")</f>
        <v>Wednesday</v>
      </c>
      <c r="V896" s="12">
        <f>IFERROR(salesdata[[#This Row],[Total Revenue]]/salesdata[[#This Row],[Total Units Sold]],0)</f>
        <v>4.8147723074963382</v>
      </c>
      <c r="W896" s="1" t="str">
        <f>INDEX({"Product1","Product2","Product3","Product4"},MATCH(MAX(salesdata[[#This Row],[S-P1]],salesdata[[#This Row],[S-P2]],salesdata[[#This Row],[S-P3]],salesdata[[#This Row],[S-P4]]),CHOOSE({1,2,3,4},salesdata[[#This Row],[S-P1]],salesdata[[#This Row],[S-P2]],salesdata[[#This Row],[S-P3]],salesdata[[#This Row],[S-P4]]),0))</f>
        <v>Product3</v>
      </c>
      <c r="X896" s="1" t="str">
        <f>IF(salesdata[[#This Row],[Total Revenue]]&gt;=70000,"High",IF(salesdata[[#This Row],[Total Revenue]]&gt;=40000,"Medium","Low"))</f>
        <v>High</v>
      </c>
      <c r="Y896" s="1" t="str">
        <f>IFERROR(IF(SUMIF(salesdata[Year],salesdata[[#This Row],[Year]],salesdata[Total Revenue])&gt;SUMIF(salesdata[Year],salesdata[[#This Row],[Year]]-1,salesdata[Total Revenue]),"Growth Year","Decline Year"),"")</f>
        <v>Growth Year</v>
      </c>
    </row>
    <row r="897" spans="1:25" x14ac:dyDescent="0.3">
      <c r="A897" s="1">
        <v>896</v>
      </c>
      <c r="B897" s="2">
        <v>41221</v>
      </c>
      <c r="C897" s="1">
        <v>2012</v>
      </c>
      <c r="D897" s="1" t="s">
        <v>24</v>
      </c>
      <c r="E897" s="1">
        <v>11</v>
      </c>
      <c r="F897" s="3">
        <v>3132</v>
      </c>
      <c r="G897" s="10">
        <v>9928.44</v>
      </c>
      <c r="H897" s="12">
        <f>IFERROR(salesdata[[#This Row],[S-P1]]/salesdata[[#This Row],[Q-P1]],0)</f>
        <v>3.1700000000000004</v>
      </c>
      <c r="I897" s="3">
        <v>3134</v>
      </c>
      <c r="J897" s="10">
        <v>19869.560000000001</v>
      </c>
      <c r="K897" s="12">
        <f>IFERROR(salesdata[[#This Row],[S-P2]]/salesdata[[#This Row],[Q-P2]],0)</f>
        <v>6.3400000000000007</v>
      </c>
      <c r="L897" s="3">
        <v>2754</v>
      </c>
      <c r="M897" s="10">
        <v>14926.68</v>
      </c>
      <c r="N897" s="12">
        <f>IFERROR(salesdata[[#This Row],[S-P3]]/salesdata[[#This Row],[Q-P3]],0)</f>
        <v>5.42</v>
      </c>
      <c r="O897" s="3">
        <v>1184</v>
      </c>
      <c r="P897" s="10">
        <v>8441.92</v>
      </c>
      <c r="Q897" s="12">
        <f>IFERROR(salesdata[[#This Row],[S-P4]]/salesdata[[#This Row],[Q-P4]],0)</f>
        <v>7.13</v>
      </c>
      <c r="R897" s="3">
        <v>10204</v>
      </c>
      <c r="S897" s="10">
        <v>53166.6</v>
      </c>
      <c r="T897" s="1" t="str">
        <f>"Q"&amp;ROUNDUP(salesdata[[#This Row],[Month No.]]/3,0)</f>
        <v>Q4</v>
      </c>
      <c r="U897" s="1" t="str">
        <f>TEXT(salesdata[[#This Row],[Date]],"dddd")</f>
        <v>Thursday</v>
      </c>
      <c r="V897" s="12">
        <f>IFERROR(salesdata[[#This Row],[Total Revenue]]/salesdata[[#This Row],[Total Units Sold]],0)</f>
        <v>5.2103684829478638</v>
      </c>
      <c r="W897" s="1" t="str">
        <f>INDEX({"Product1","Product2","Product3","Product4"},MATCH(MAX(salesdata[[#This Row],[S-P1]],salesdata[[#This Row],[S-P2]],salesdata[[#This Row],[S-P3]],salesdata[[#This Row],[S-P4]]),CHOOSE({1,2,3,4},salesdata[[#This Row],[S-P1]],salesdata[[#This Row],[S-P2]],salesdata[[#This Row],[S-P3]],salesdata[[#This Row],[S-P4]]),0))</f>
        <v>Product2</v>
      </c>
      <c r="X897" s="1" t="str">
        <f>IF(salesdata[[#This Row],[Total Revenue]]&gt;=70000,"High",IF(salesdata[[#This Row],[Total Revenue]]&gt;=40000,"Medium","Low"))</f>
        <v>Medium</v>
      </c>
      <c r="Y897" s="1" t="str">
        <f>IFERROR(IF(SUMIF(salesdata[Year],salesdata[[#This Row],[Year]],salesdata[Total Revenue])&gt;SUMIF(salesdata[Year],salesdata[[#This Row],[Year]]-1,salesdata[Total Revenue]),"Growth Year","Decline Year"),"")</f>
        <v>Growth Year</v>
      </c>
    </row>
    <row r="898" spans="1:25" x14ac:dyDescent="0.3">
      <c r="A898" s="1">
        <v>897</v>
      </c>
      <c r="B898" s="2">
        <v>41222</v>
      </c>
      <c r="C898" s="1">
        <v>2012</v>
      </c>
      <c r="D898" s="1" t="s">
        <v>24</v>
      </c>
      <c r="E898" s="1">
        <v>11</v>
      </c>
      <c r="F898" s="3">
        <v>4202</v>
      </c>
      <c r="G898" s="10">
        <v>13320.34</v>
      </c>
      <c r="H898" s="12">
        <f>IFERROR(salesdata[[#This Row],[S-P1]]/salesdata[[#This Row],[Q-P1]],0)</f>
        <v>3.17</v>
      </c>
      <c r="I898" s="3">
        <v>821</v>
      </c>
      <c r="J898" s="10">
        <v>5205.1400000000003</v>
      </c>
      <c r="K898" s="12">
        <f>IFERROR(salesdata[[#This Row],[S-P2]]/salesdata[[#This Row],[Q-P2]],0)</f>
        <v>6.3400000000000007</v>
      </c>
      <c r="L898" s="3">
        <v>3100</v>
      </c>
      <c r="M898" s="10">
        <v>16802</v>
      </c>
      <c r="N898" s="12">
        <f>IFERROR(salesdata[[#This Row],[S-P3]]/salesdata[[#This Row],[Q-P3]],0)</f>
        <v>5.42</v>
      </c>
      <c r="O898" s="3">
        <v>897</v>
      </c>
      <c r="P898" s="10">
        <v>6395.61</v>
      </c>
      <c r="Q898" s="12">
        <f>IFERROR(salesdata[[#This Row],[S-P4]]/salesdata[[#This Row],[Q-P4]],0)</f>
        <v>7.13</v>
      </c>
      <c r="R898" s="3">
        <v>9020</v>
      </c>
      <c r="S898" s="10">
        <v>41723.089999999997</v>
      </c>
      <c r="T898" s="1" t="str">
        <f>"Q"&amp;ROUNDUP(salesdata[[#This Row],[Month No.]]/3,0)</f>
        <v>Q4</v>
      </c>
      <c r="U898" s="1" t="str">
        <f>TEXT(salesdata[[#This Row],[Date]],"dddd")</f>
        <v>Friday</v>
      </c>
      <c r="V898" s="12">
        <f>IFERROR(salesdata[[#This Row],[Total Revenue]]/salesdata[[#This Row],[Total Units Sold]],0)</f>
        <v>4.6256197339246112</v>
      </c>
      <c r="W898" s="1" t="str">
        <f>INDEX({"Product1","Product2","Product3","Product4"},MATCH(MAX(salesdata[[#This Row],[S-P1]],salesdata[[#This Row],[S-P2]],salesdata[[#This Row],[S-P3]],salesdata[[#This Row],[S-P4]]),CHOOSE({1,2,3,4},salesdata[[#This Row],[S-P1]],salesdata[[#This Row],[S-P2]],salesdata[[#This Row],[S-P3]],salesdata[[#This Row],[S-P4]]),0))</f>
        <v>Product3</v>
      </c>
      <c r="X898" s="1" t="str">
        <f>IF(salesdata[[#This Row],[Total Revenue]]&gt;=70000,"High",IF(salesdata[[#This Row],[Total Revenue]]&gt;=40000,"Medium","Low"))</f>
        <v>Medium</v>
      </c>
      <c r="Y898" s="1" t="str">
        <f>IFERROR(IF(SUMIF(salesdata[Year],salesdata[[#This Row],[Year]],salesdata[Total Revenue])&gt;SUMIF(salesdata[Year],salesdata[[#This Row],[Year]]-1,salesdata[Total Revenue]),"Growth Year","Decline Year"),"")</f>
        <v>Growth Year</v>
      </c>
    </row>
    <row r="899" spans="1:25" x14ac:dyDescent="0.3">
      <c r="A899" s="1">
        <v>898</v>
      </c>
      <c r="B899" s="2">
        <v>41223</v>
      </c>
      <c r="C899" s="1">
        <v>2012</v>
      </c>
      <c r="D899" s="1" t="s">
        <v>24</v>
      </c>
      <c r="E899" s="1">
        <v>11</v>
      </c>
      <c r="F899" s="3">
        <v>4921</v>
      </c>
      <c r="G899" s="10">
        <v>15599.57</v>
      </c>
      <c r="H899" s="12">
        <f>IFERROR(salesdata[[#This Row],[S-P1]]/salesdata[[#This Row],[Q-P1]],0)</f>
        <v>3.17</v>
      </c>
      <c r="I899" s="3">
        <v>1484</v>
      </c>
      <c r="J899" s="10">
        <v>9408.56</v>
      </c>
      <c r="K899" s="12">
        <f>IFERROR(salesdata[[#This Row],[S-P2]]/salesdata[[#This Row],[Q-P2]],0)</f>
        <v>6.34</v>
      </c>
      <c r="L899" s="3">
        <v>5703</v>
      </c>
      <c r="M899" s="10">
        <v>30910.26</v>
      </c>
      <c r="N899" s="12">
        <f>IFERROR(salesdata[[#This Row],[S-P3]]/salesdata[[#This Row],[Q-P3]],0)</f>
        <v>5.42</v>
      </c>
      <c r="O899" s="3">
        <v>1995</v>
      </c>
      <c r="P899" s="10">
        <v>14224.35</v>
      </c>
      <c r="Q899" s="12">
        <f>IFERROR(salesdata[[#This Row],[S-P4]]/salesdata[[#This Row],[Q-P4]],0)</f>
        <v>7.13</v>
      </c>
      <c r="R899" s="3">
        <v>14103</v>
      </c>
      <c r="S899" s="10">
        <v>70142.740000000005</v>
      </c>
      <c r="T899" s="1" t="str">
        <f>"Q"&amp;ROUNDUP(salesdata[[#This Row],[Month No.]]/3,0)</f>
        <v>Q4</v>
      </c>
      <c r="U899" s="1" t="str">
        <f>TEXT(salesdata[[#This Row],[Date]],"dddd")</f>
        <v>Saturday</v>
      </c>
      <c r="V899" s="12">
        <f>IFERROR(salesdata[[#This Row],[Total Revenue]]/salesdata[[#This Row],[Total Units Sold]],0)</f>
        <v>4.9736041976884353</v>
      </c>
      <c r="W899" s="1" t="str">
        <f>INDEX({"Product1","Product2","Product3","Product4"},MATCH(MAX(salesdata[[#This Row],[S-P1]],salesdata[[#This Row],[S-P2]],salesdata[[#This Row],[S-P3]],salesdata[[#This Row],[S-P4]]),CHOOSE({1,2,3,4},salesdata[[#This Row],[S-P1]],salesdata[[#This Row],[S-P2]],salesdata[[#This Row],[S-P3]],salesdata[[#This Row],[S-P4]]),0))</f>
        <v>Product3</v>
      </c>
      <c r="X899" s="1" t="str">
        <f>IF(salesdata[[#This Row],[Total Revenue]]&gt;=70000,"High",IF(salesdata[[#This Row],[Total Revenue]]&gt;=40000,"Medium","Low"))</f>
        <v>High</v>
      </c>
      <c r="Y899" s="1" t="str">
        <f>IFERROR(IF(SUMIF(salesdata[Year],salesdata[[#This Row],[Year]],salesdata[Total Revenue])&gt;SUMIF(salesdata[Year],salesdata[[#This Row],[Year]]-1,salesdata[Total Revenue]),"Growth Year","Decline Year"),"")</f>
        <v>Growth Year</v>
      </c>
    </row>
    <row r="900" spans="1:25" x14ac:dyDescent="0.3">
      <c r="A900" s="1">
        <v>899</v>
      </c>
      <c r="B900" s="2">
        <v>41224</v>
      </c>
      <c r="C900" s="1">
        <v>2012</v>
      </c>
      <c r="D900" s="1" t="s">
        <v>24</v>
      </c>
      <c r="E900" s="1">
        <v>11</v>
      </c>
      <c r="F900" s="3">
        <v>4045</v>
      </c>
      <c r="G900" s="10">
        <v>12822.65</v>
      </c>
      <c r="H900" s="12">
        <f>IFERROR(salesdata[[#This Row],[S-P1]]/salesdata[[#This Row],[Q-P1]],0)</f>
        <v>3.17</v>
      </c>
      <c r="I900" s="3">
        <v>3479</v>
      </c>
      <c r="J900" s="10">
        <v>22056.86</v>
      </c>
      <c r="K900" s="12">
        <f>IFERROR(salesdata[[#This Row],[S-P2]]/salesdata[[#This Row],[Q-P2]],0)</f>
        <v>6.34</v>
      </c>
      <c r="L900" s="3">
        <v>2823</v>
      </c>
      <c r="M900" s="10">
        <v>15300.66</v>
      </c>
      <c r="N900" s="12">
        <f>IFERROR(salesdata[[#This Row],[S-P3]]/salesdata[[#This Row],[Q-P3]],0)</f>
        <v>5.42</v>
      </c>
      <c r="O900" s="3">
        <v>1606</v>
      </c>
      <c r="P900" s="10">
        <v>11450.78</v>
      </c>
      <c r="Q900" s="12">
        <f>IFERROR(salesdata[[#This Row],[S-P4]]/salesdata[[#This Row],[Q-P4]],0)</f>
        <v>7.1300000000000008</v>
      </c>
      <c r="R900" s="3">
        <v>11953</v>
      </c>
      <c r="S900" s="10">
        <v>61630.95</v>
      </c>
      <c r="T900" s="1" t="str">
        <f>"Q"&amp;ROUNDUP(salesdata[[#This Row],[Month No.]]/3,0)</f>
        <v>Q4</v>
      </c>
      <c r="U900" s="1" t="str">
        <f>TEXT(salesdata[[#This Row],[Date]],"dddd")</f>
        <v>Sunday</v>
      </c>
      <c r="V900" s="12">
        <f>IFERROR(salesdata[[#This Row],[Total Revenue]]/salesdata[[#This Row],[Total Units Sold]],0)</f>
        <v>5.1561072534091856</v>
      </c>
      <c r="W900" s="1" t="str">
        <f>INDEX({"Product1","Product2","Product3","Product4"},MATCH(MAX(salesdata[[#This Row],[S-P1]],salesdata[[#This Row],[S-P2]],salesdata[[#This Row],[S-P3]],salesdata[[#This Row],[S-P4]]),CHOOSE({1,2,3,4},salesdata[[#This Row],[S-P1]],salesdata[[#This Row],[S-P2]],salesdata[[#This Row],[S-P3]],salesdata[[#This Row],[S-P4]]),0))</f>
        <v>Product2</v>
      </c>
      <c r="X900" s="1" t="str">
        <f>IF(salesdata[[#This Row],[Total Revenue]]&gt;=70000,"High",IF(salesdata[[#This Row],[Total Revenue]]&gt;=40000,"Medium","Low"))</f>
        <v>Medium</v>
      </c>
      <c r="Y900" s="1" t="str">
        <f>IFERROR(IF(SUMIF(salesdata[Year],salesdata[[#This Row],[Year]],salesdata[Total Revenue])&gt;SUMIF(salesdata[Year],salesdata[[#This Row],[Year]]-1,salesdata[Total Revenue]),"Growth Year","Decline Year"),"")</f>
        <v>Growth Year</v>
      </c>
    </row>
    <row r="901" spans="1:25" x14ac:dyDescent="0.3">
      <c r="A901" s="1">
        <v>900</v>
      </c>
      <c r="B901" s="2">
        <v>41225</v>
      </c>
      <c r="C901" s="1">
        <v>2012</v>
      </c>
      <c r="D901" s="1" t="s">
        <v>24</v>
      </c>
      <c r="E901" s="1">
        <v>11</v>
      </c>
      <c r="F901" s="3">
        <v>3188</v>
      </c>
      <c r="G901" s="10">
        <v>10105.959999999999</v>
      </c>
      <c r="H901" s="12">
        <f>IFERROR(salesdata[[#This Row],[S-P1]]/salesdata[[#This Row],[Q-P1]],0)</f>
        <v>3.17</v>
      </c>
      <c r="I901" s="3">
        <v>2142</v>
      </c>
      <c r="J901" s="10">
        <v>13580.28</v>
      </c>
      <c r="K901" s="12">
        <f>IFERROR(salesdata[[#This Row],[S-P2]]/salesdata[[#This Row],[Q-P2]],0)</f>
        <v>6.3400000000000007</v>
      </c>
      <c r="L901" s="3">
        <v>5493</v>
      </c>
      <c r="M901" s="10">
        <v>29772.06</v>
      </c>
      <c r="N901" s="12">
        <f>IFERROR(salesdata[[#This Row],[S-P3]]/salesdata[[#This Row],[Q-P3]],0)</f>
        <v>5.42</v>
      </c>
      <c r="O901" s="3">
        <v>1739</v>
      </c>
      <c r="P901" s="10">
        <v>12399.07</v>
      </c>
      <c r="Q901" s="12">
        <f>IFERROR(salesdata[[#This Row],[S-P4]]/salesdata[[#This Row],[Q-P4]],0)</f>
        <v>7.13</v>
      </c>
      <c r="R901" s="3">
        <v>12562</v>
      </c>
      <c r="S901" s="10">
        <v>65857.37</v>
      </c>
      <c r="T901" s="1" t="str">
        <f>"Q"&amp;ROUNDUP(salesdata[[#This Row],[Month No.]]/3,0)</f>
        <v>Q4</v>
      </c>
      <c r="U901" s="1" t="str">
        <f>TEXT(salesdata[[#This Row],[Date]],"dddd")</f>
        <v>Monday</v>
      </c>
      <c r="V901" s="12">
        <f>IFERROR(salesdata[[#This Row],[Total Revenue]]/salesdata[[#This Row],[Total Units Sold]],0)</f>
        <v>5.2425863715968788</v>
      </c>
      <c r="W901" s="1" t="str">
        <f>INDEX({"Product1","Product2","Product3","Product4"},MATCH(MAX(salesdata[[#This Row],[S-P1]],salesdata[[#This Row],[S-P2]],salesdata[[#This Row],[S-P3]],salesdata[[#This Row],[S-P4]]),CHOOSE({1,2,3,4},salesdata[[#This Row],[S-P1]],salesdata[[#This Row],[S-P2]],salesdata[[#This Row],[S-P3]],salesdata[[#This Row],[S-P4]]),0))</f>
        <v>Product3</v>
      </c>
      <c r="X901" s="1" t="str">
        <f>IF(salesdata[[#This Row],[Total Revenue]]&gt;=70000,"High",IF(salesdata[[#This Row],[Total Revenue]]&gt;=40000,"Medium","Low"))</f>
        <v>Medium</v>
      </c>
      <c r="Y901" s="1" t="str">
        <f>IFERROR(IF(SUMIF(salesdata[Year],salesdata[[#This Row],[Year]],salesdata[Total Revenue])&gt;SUMIF(salesdata[Year],salesdata[[#This Row],[Year]]-1,salesdata[Total Revenue]),"Growth Year","Decline Year"),"")</f>
        <v>Growth Year</v>
      </c>
    </row>
    <row r="902" spans="1:25" x14ac:dyDescent="0.3">
      <c r="A902" s="1">
        <v>901</v>
      </c>
      <c r="B902" s="2">
        <v>41226</v>
      </c>
      <c r="C902" s="1">
        <v>2012</v>
      </c>
      <c r="D902" s="1" t="s">
        <v>24</v>
      </c>
      <c r="E902" s="1">
        <v>11</v>
      </c>
      <c r="F902" s="3">
        <v>3236</v>
      </c>
      <c r="G902" s="10">
        <v>10258.120000000001</v>
      </c>
      <c r="H902" s="12">
        <f>IFERROR(salesdata[[#This Row],[S-P1]]/salesdata[[#This Row],[Q-P1]],0)</f>
        <v>3.1700000000000004</v>
      </c>
      <c r="I902" s="3">
        <v>274</v>
      </c>
      <c r="J902" s="10">
        <v>1737.16</v>
      </c>
      <c r="K902" s="12">
        <f>IFERROR(salesdata[[#This Row],[S-P2]]/salesdata[[#This Row],[Q-P2]],0)</f>
        <v>6.34</v>
      </c>
      <c r="L902" s="3">
        <v>4872</v>
      </c>
      <c r="M902" s="10">
        <v>26406.240000000002</v>
      </c>
      <c r="N902" s="12">
        <f>IFERROR(salesdata[[#This Row],[S-P3]]/salesdata[[#This Row],[Q-P3]],0)</f>
        <v>5.42</v>
      </c>
      <c r="O902" s="3">
        <v>260</v>
      </c>
      <c r="P902" s="10">
        <v>1853.8</v>
      </c>
      <c r="Q902" s="12">
        <f>IFERROR(salesdata[[#This Row],[S-P4]]/salesdata[[#This Row],[Q-P4]],0)</f>
        <v>7.13</v>
      </c>
      <c r="R902" s="3">
        <v>8642</v>
      </c>
      <c r="S902" s="10">
        <v>40255.32</v>
      </c>
      <c r="T902" s="1" t="str">
        <f>"Q"&amp;ROUNDUP(salesdata[[#This Row],[Month No.]]/3,0)</f>
        <v>Q4</v>
      </c>
      <c r="U902" s="1" t="str">
        <f>TEXT(salesdata[[#This Row],[Date]],"dddd")</f>
        <v>Tuesday</v>
      </c>
      <c r="V902" s="12">
        <f>IFERROR(salesdata[[#This Row],[Total Revenue]]/salesdata[[#This Row],[Total Units Sold]],0)</f>
        <v>4.658102291136311</v>
      </c>
      <c r="W902" s="1" t="str">
        <f>INDEX({"Product1","Product2","Product3","Product4"},MATCH(MAX(salesdata[[#This Row],[S-P1]],salesdata[[#This Row],[S-P2]],salesdata[[#This Row],[S-P3]],salesdata[[#This Row],[S-P4]]),CHOOSE({1,2,3,4},salesdata[[#This Row],[S-P1]],salesdata[[#This Row],[S-P2]],salesdata[[#This Row],[S-P3]],salesdata[[#This Row],[S-P4]]),0))</f>
        <v>Product3</v>
      </c>
      <c r="X902" s="1" t="str">
        <f>IF(salesdata[[#This Row],[Total Revenue]]&gt;=70000,"High",IF(salesdata[[#This Row],[Total Revenue]]&gt;=40000,"Medium","Low"))</f>
        <v>Medium</v>
      </c>
      <c r="Y902" s="1" t="str">
        <f>IFERROR(IF(SUMIF(salesdata[Year],salesdata[[#This Row],[Year]],salesdata[Total Revenue])&gt;SUMIF(salesdata[Year],salesdata[[#This Row],[Year]]-1,salesdata[Total Revenue]),"Growth Year","Decline Year"),"")</f>
        <v>Growth Year</v>
      </c>
    </row>
    <row r="903" spans="1:25" x14ac:dyDescent="0.3">
      <c r="A903" s="1">
        <v>902</v>
      </c>
      <c r="B903" s="2">
        <v>41227</v>
      </c>
      <c r="C903" s="1">
        <v>2012</v>
      </c>
      <c r="D903" s="1" t="s">
        <v>24</v>
      </c>
      <c r="E903" s="1">
        <v>11</v>
      </c>
      <c r="F903" s="3">
        <v>6145</v>
      </c>
      <c r="G903" s="10">
        <v>19479.650000000001</v>
      </c>
      <c r="H903" s="12">
        <f>IFERROR(salesdata[[#This Row],[S-P1]]/salesdata[[#This Row],[Q-P1]],0)</f>
        <v>3.1700000000000004</v>
      </c>
      <c r="I903" s="3">
        <v>498</v>
      </c>
      <c r="J903" s="10">
        <v>3157.32</v>
      </c>
      <c r="K903" s="12">
        <f>IFERROR(salesdata[[#This Row],[S-P2]]/salesdata[[#This Row],[Q-P2]],0)</f>
        <v>6.3400000000000007</v>
      </c>
      <c r="L903" s="3">
        <v>4273</v>
      </c>
      <c r="M903" s="10">
        <v>23159.66</v>
      </c>
      <c r="N903" s="12">
        <f>IFERROR(salesdata[[#This Row],[S-P3]]/salesdata[[#This Row],[Q-P3]],0)</f>
        <v>5.42</v>
      </c>
      <c r="O903" s="3">
        <v>1942</v>
      </c>
      <c r="P903" s="10">
        <v>13846.46</v>
      </c>
      <c r="Q903" s="12">
        <f>IFERROR(salesdata[[#This Row],[S-P4]]/salesdata[[#This Row],[Q-P4]],0)</f>
        <v>7.13</v>
      </c>
      <c r="R903" s="3">
        <v>12858</v>
      </c>
      <c r="S903" s="10">
        <v>59643.09</v>
      </c>
      <c r="T903" s="1" t="str">
        <f>"Q"&amp;ROUNDUP(salesdata[[#This Row],[Month No.]]/3,0)</f>
        <v>Q4</v>
      </c>
      <c r="U903" s="1" t="str">
        <f>TEXT(salesdata[[#This Row],[Date]],"dddd")</f>
        <v>Wednesday</v>
      </c>
      <c r="V903" s="12">
        <f>IFERROR(salesdata[[#This Row],[Total Revenue]]/salesdata[[#This Row],[Total Units Sold]],0)</f>
        <v>4.6385977601493229</v>
      </c>
      <c r="W903" s="1" t="str">
        <f>INDEX({"Product1","Product2","Product3","Product4"},MATCH(MAX(salesdata[[#This Row],[S-P1]],salesdata[[#This Row],[S-P2]],salesdata[[#This Row],[S-P3]],salesdata[[#This Row],[S-P4]]),CHOOSE({1,2,3,4},salesdata[[#This Row],[S-P1]],salesdata[[#This Row],[S-P2]],salesdata[[#This Row],[S-P3]],salesdata[[#This Row],[S-P4]]),0))</f>
        <v>Product3</v>
      </c>
      <c r="X903" s="1" t="str">
        <f>IF(salesdata[[#This Row],[Total Revenue]]&gt;=70000,"High",IF(salesdata[[#This Row],[Total Revenue]]&gt;=40000,"Medium","Low"))</f>
        <v>Medium</v>
      </c>
      <c r="Y903" s="1" t="str">
        <f>IFERROR(IF(SUMIF(salesdata[Year],salesdata[[#This Row],[Year]],salesdata[Total Revenue])&gt;SUMIF(salesdata[Year],salesdata[[#This Row],[Year]]-1,salesdata[Total Revenue]),"Growth Year","Decline Year"),"")</f>
        <v>Growth Year</v>
      </c>
    </row>
    <row r="904" spans="1:25" x14ac:dyDescent="0.3">
      <c r="A904" s="1">
        <v>903</v>
      </c>
      <c r="B904" s="2">
        <v>41228</v>
      </c>
      <c r="C904" s="1">
        <v>2012</v>
      </c>
      <c r="D904" s="1" t="s">
        <v>24</v>
      </c>
      <c r="E904" s="1">
        <v>11</v>
      </c>
      <c r="F904" s="3">
        <v>3260</v>
      </c>
      <c r="G904" s="10">
        <v>10334.200000000001</v>
      </c>
      <c r="H904" s="12">
        <f>IFERROR(salesdata[[#This Row],[S-P1]]/salesdata[[#This Row],[Q-P1]],0)</f>
        <v>3.1700000000000004</v>
      </c>
      <c r="I904" s="3">
        <v>1954</v>
      </c>
      <c r="J904" s="10">
        <v>12388.36</v>
      </c>
      <c r="K904" s="12">
        <f>IFERROR(salesdata[[#This Row],[S-P2]]/salesdata[[#This Row],[Q-P2]],0)</f>
        <v>6.34</v>
      </c>
      <c r="L904" s="3">
        <v>2317</v>
      </c>
      <c r="M904" s="10">
        <v>12558.14</v>
      </c>
      <c r="N904" s="12">
        <f>IFERROR(salesdata[[#This Row],[S-P3]]/salesdata[[#This Row],[Q-P3]],0)</f>
        <v>5.42</v>
      </c>
      <c r="O904" s="3">
        <v>887</v>
      </c>
      <c r="P904" s="10">
        <v>6324.31</v>
      </c>
      <c r="Q904" s="12">
        <f>IFERROR(salesdata[[#This Row],[S-P4]]/salesdata[[#This Row],[Q-P4]],0)</f>
        <v>7.1300000000000008</v>
      </c>
      <c r="R904" s="3">
        <v>8418</v>
      </c>
      <c r="S904" s="10">
        <v>41605.01</v>
      </c>
      <c r="T904" s="1" t="str">
        <f>"Q"&amp;ROUNDUP(salesdata[[#This Row],[Month No.]]/3,0)</f>
        <v>Q4</v>
      </c>
      <c r="U904" s="1" t="str">
        <f>TEXT(salesdata[[#This Row],[Date]],"dddd")</f>
        <v>Thursday</v>
      </c>
      <c r="V904" s="12">
        <f>IFERROR(salesdata[[#This Row],[Total Revenue]]/salesdata[[#This Row],[Total Units Sold]],0)</f>
        <v>4.9423865526253268</v>
      </c>
      <c r="W904" s="1" t="str">
        <f>INDEX({"Product1","Product2","Product3","Product4"},MATCH(MAX(salesdata[[#This Row],[S-P1]],salesdata[[#This Row],[S-P2]],salesdata[[#This Row],[S-P3]],salesdata[[#This Row],[S-P4]]),CHOOSE({1,2,3,4},salesdata[[#This Row],[S-P1]],salesdata[[#This Row],[S-P2]],salesdata[[#This Row],[S-P3]],salesdata[[#This Row],[S-P4]]),0))</f>
        <v>Product3</v>
      </c>
      <c r="X904" s="1" t="str">
        <f>IF(salesdata[[#This Row],[Total Revenue]]&gt;=70000,"High",IF(salesdata[[#This Row],[Total Revenue]]&gt;=40000,"Medium","Low"))</f>
        <v>Medium</v>
      </c>
      <c r="Y904" s="1" t="str">
        <f>IFERROR(IF(SUMIF(salesdata[Year],salesdata[[#This Row],[Year]],salesdata[Total Revenue])&gt;SUMIF(salesdata[Year],salesdata[[#This Row],[Year]]-1,salesdata[Total Revenue]),"Growth Year","Decline Year"),"")</f>
        <v>Growth Year</v>
      </c>
    </row>
    <row r="905" spans="1:25" x14ac:dyDescent="0.3">
      <c r="A905" s="1">
        <v>904</v>
      </c>
      <c r="B905" s="2">
        <v>41229</v>
      </c>
      <c r="C905" s="1">
        <v>2012</v>
      </c>
      <c r="D905" s="1" t="s">
        <v>24</v>
      </c>
      <c r="E905" s="1">
        <v>11</v>
      </c>
      <c r="F905" s="3">
        <v>5731</v>
      </c>
      <c r="G905" s="10">
        <v>18167.27</v>
      </c>
      <c r="H905" s="12">
        <f>IFERROR(salesdata[[#This Row],[S-P1]]/salesdata[[#This Row],[Q-P1]],0)</f>
        <v>3.17</v>
      </c>
      <c r="I905" s="3">
        <v>2341</v>
      </c>
      <c r="J905" s="10">
        <v>14841.94</v>
      </c>
      <c r="K905" s="12">
        <f>IFERROR(salesdata[[#This Row],[S-P2]]/salesdata[[#This Row],[Q-P2]],0)</f>
        <v>6.34</v>
      </c>
      <c r="L905" s="3">
        <v>1541</v>
      </c>
      <c r="M905" s="10">
        <v>8352.2199999999993</v>
      </c>
      <c r="N905" s="12">
        <f>IFERROR(salesdata[[#This Row],[S-P3]]/salesdata[[#This Row],[Q-P3]],0)</f>
        <v>5.42</v>
      </c>
      <c r="O905" s="3">
        <v>463</v>
      </c>
      <c r="P905" s="10">
        <v>3301.19</v>
      </c>
      <c r="Q905" s="12">
        <f>IFERROR(salesdata[[#This Row],[S-P4]]/salesdata[[#This Row],[Q-P4]],0)</f>
        <v>7.13</v>
      </c>
      <c r="R905" s="3">
        <v>10076</v>
      </c>
      <c r="S905" s="10">
        <v>44662.62</v>
      </c>
      <c r="T905" s="1" t="str">
        <f>"Q"&amp;ROUNDUP(salesdata[[#This Row],[Month No.]]/3,0)</f>
        <v>Q4</v>
      </c>
      <c r="U905" s="1" t="str">
        <f>TEXT(salesdata[[#This Row],[Date]],"dddd")</f>
        <v>Friday</v>
      </c>
      <c r="V905" s="12">
        <f>IFERROR(salesdata[[#This Row],[Total Revenue]]/salesdata[[#This Row],[Total Units Sold]],0)</f>
        <v>4.4325744342993252</v>
      </c>
      <c r="W905" s="1" t="str">
        <f>INDEX({"Product1","Product2","Product3","Product4"},MATCH(MAX(salesdata[[#This Row],[S-P1]],salesdata[[#This Row],[S-P2]],salesdata[[#This Row],[S-P3]],salesdata[[#This Row],[S-P4]]),CHOOSE({1,2,3,4},salesdata[[#This Row],[S-P1]],salesdata[[#This Row],[S-P2]],salesdata[[#This Row],[S-P3]],salesdata[[#This Row],[S-P4]]),0))</f>
        <v>Product1</v>
      </c>
      <c r="X905" s="1" t="str">
        <f>IF(salesdata[[#This Row],[Total Revenue]]&gt;=70000,"High",IF(salesdata[[#This Row],[Total Revenue]]&gt;=40000,"Medium","Low"))</f>
        <v>Medium</v>
      </c>
      <c r="Y905" s="1" t="str">
        <f>IFERROR(IF(SUMIF(salesdata[Year],salesdata[[#This Row],[Year]],salesdata[Total Revenue])&gt;SUMIF(salesdata[Year],salesdata[[#This Row],[Year]]-1,salesdata[Total Revenue]),"Growth Year","Decline Year"),"")</f>
        <v>Growth Year</v>
      </c>
    </row>
    <row r="906" spans="1:25" x14ac:dyDescent="0.3">
      <c r="A906" s="1">
        <v>905</v>
      </c>
      <c r="B906" s="2">
        <v>41230</v>
      </c>
      <c r="C906" s="1">
        <v>2012</v>
      </c>
      <c r="D906" s="1" t="s">
        <v>24</v>
      </c>
      <c r="E906" s="1">
        <v>11</v>
      </c>
      <c r="F906" s="3">
        <v>2408</v>
      </c>
      <c r="G906" s="10">
        <v>7633.36</v>
      </c>
      <c r="H906" s="12">
        <f>IFERROR(salesdata[[#This Row],[S-P1]]/salesdata[[#This Row],[Q-P1]],0)</f>
        <v>3.17</v>
      </c>
      <c r="I906" s="3">
        <v>1768</v>
      </c>
      <c r="J906" s="10">
        <v>11209.12</v>
      </c>
      <c r="K906" s="12">
        <f>IFERROR(salesdata[[#This Row],[S-P2]]/salesdata[[#This Row],[Q-P2]],0)</f>
        <v>6.3400000000000007</v>
      </c>
      <c r="L906" s="3">
        <v>1693</v>
      </c>
      <c r="M906" s="10">
        <v>9176.06</v>
      </c>
      <c r="N906" s="12">
        <f>IFERROR(salesdata[[#This Row],[S-P3]]/salesdata[[#This Row],[Q-P3]],0)</f>
        <v>5.42</v>
      </c>
      <c r="O906" s="3">
        <v>553</v>
      </c>
      <c r="P906" s="10">
        <v>3942.89</v>
      </c>
      <c r="Q906" s="12">
        <f>IFERROR(salesdata[[#This Row],[S-P4]]/salesdata[[#This Row],[Q-P4]],0)</f>
        <v>7.13</v>
      </c>
      <c r="R906" s="3">
        <v>6422</v>
      </c>
      <c r="S906" s="10">
        <v>31961.43</v>
      </c>
      <c r="T906" s="1" t="str">
        <f>"Q"&amp;ROUNDUP(salesdata[[#This Row],[Month No.]]/3,0)</f>
        <v>Q4</v>
      </c>
      <c r="U906" s="1" t="str">
        <f>TEXT(salesdata[[#This Row],[Date]],"dddd")</f>
        <v>Saturday</v>
      </c>
      <c r="V906" s="12">
        <f>IFERROR(salesdata[[#This Row],[Total Revenue]]/salesdata[[#This Row],[Total Units Sold]],0)</f>
        <v>4.97686546247275</v>
      </c>
      <c r="W906" s="1" t="str">
        <f>INDEX({"Product1","Product2","Product3","Product4"},MATCH(MAX(salesdata[[#This Row],[S-P1]],salesdata[[#This Row],[S-P2]],salesdata[[#This Row],[S-P3]],salesdata[[#This Row],[S-P4]]),CHOOSE({1,2,3,4},salesdata[[#This Row],[S-P1]],salesdata[[#This Row],[S-P2]],salesdata[[#This Row],[S-P3]],salesdata[[#This Row],[S-P4]]),0))</f>
        <v>Product2</v>
      </c>
      <c r="X906" s="1" t="str">
        <f>IF(salesdata[[#This Row],[Total Revenue]]&gt;=70000,"High",IF(salesdata[[#This Row],[Total Revenue]]&gt;=40000,"Medium","Low"))</f>
        <v>Low</v>
      </c>
      <c r="Y906" s="1" t="str">
        <f>IFERROR(IF(SUMIF(salesdata[Year],salesdata[[#This Row],[Year]],salesdata[Total Revenue])&gt;SUMIF(salesdata[Year],salesdata[[#This Row],[Year]]-1,salesdata[Total Revenue]),"Growth Year","Decline Year"),"")</f>
        <v>Growth Year</v>
      </c>
    </row>
    <row r="907" spans="1:25" x14ac:dyDescent="0.3">
      <c r="A907" s="1">
        <v>906</v>
      </c>
      <c r="B907" s="2">
        <v>41231</v>
      </c>
      <c r="C907" s="1">
        <v>2012</v>
      </c>
      <c r="D907" s="1" t="s">
        <v>24</v>
      </c>
      <c r="E907" s="1">
        <v>11</v>
      </c>
      <c r="F907" s="3">
        <v>761</v>
      </c>
      <c r="G907" s="10">
        <v>2412.37</v>
      </c>
      <c r="H907" s="12">
        <f>IFERROR(salesdata[[#This Row],[S-P1]]/salesdata[[#This Row],[Q-P1]],0)</f>
        <v>3.17</v>
      </c>
      <c r="I907" s="3">
        <v>560</v>
      </c>
      <c r="J907" s="10">
        <v>3550.4</v>
      </c>
      <c r="K907" s="12">
        <f>IFERROR(salesdata[[#This Row],[S-P2]]/salesdata[[#This Row],[Q-P2]],0)</f>
        <v>6.34</v>
      </c>
      <c r="L907" s="3">
        <v>1769</v>
      </c>
      <c r="M907" s="10">
        <v>9587.98</v>
      </c>
      <c r="N907" s="12">
        <f>IFERROR(salesdata[[#This Row],[S-P3]]/salesdata[[#This Row],[Q-P3]],0)</f>
        <v>5.42</v>
      </c>
      <c r="O907" s="3">
        <v>1828</v>
      </c>
      <c r="P907" s="10">
        <v>13033.64</v>
      </c>
      <c r="Q907" s="12">
        <f>IFERROR(salesdata[[#This Row],[S-P4]]/salesdata[[#This Row],[Q-P4]],0)</f>
        <v>7.13</v>
      </c>
      <c r="R907" s="3">
        <v>4918</v>
      </c>
      <c r="S907" s="10">
        <v>28584.39</v>
      </c>
      <c r="T907" s="1" t="str">
        <f>"Q"&amp;ROUNDUP(salesdata[[#This Row],[Month No.]]/3,0)</f>
        <v>Q4</v>
      </c>
      <c r="U907" s="1" t="str">
        <f>TEXT(salesdata[[#This Row],[Date]],"dddd")</f>
        <v>Sunday</v>
      </c>
      <c r="V907" s="12">
        <f>IFERROR(salesdata[[#This Row],[Total Revenue]]/salesdata[[#This Row],[Total Units Sold]],0)</f>
        <v>5.8121980479869864</v>
      </c>
      <c r="W907" s="1" t="str">
        <f>INDEX({"Product1","Product2","Product3","Product4"},MATCH(MAX(salesdata[[#This Row],[S-P1]],salesdata[[#This Row],[S-P2]],salesdata[[#This Row],[S-P3]],salesdata[[#This Row],[S-P4]]),CHOOSE({1,2,3,4},salesdata[[#This Row],[S-P1]],salesdata[[#This Row],[S-P2]],salesdata[[#This Row],[S-P3]],salesdata[[#This Row],[S-P4]]),0))</f>
        <v>Product4</v>
      </c>
      <c r="X907" s="1" t="str">
        <f>IF(salesdata[[#This Row],[Total Revenue]]&gt;=70000,"High",IF(salesdata[[#This Row],[Total Revenue]]&gt;=40000,"Medium","Low"))</f>
        <v>Low</v>
      </c>
      <c r="Y907" s="1" t="str">
        <f>IFERROR(IF(SUMIF(salesdata[Year],salesdata[[#This Row],[Year]],salesdata[Total Revenue])&gt;SUMIF(salesdata[Year],salesdata[[#This Row],[Year]]-1,salesdata[Total Revenue]),"Growth Year","Decline Year"),"")</f>
        <v>Growth Year</v>
      </c>
    </row>
    <row r="908" spans="1:25" x14ac:dyDescent="0.3">
      <c r="A908" s="1">
        <v>907</v>
      </c>
      <c r="B908" s="2">
        <v>41232</v>
      </c>
      <c r="C908" s="1">
        <v>2012</v>
      </c>
      <c r="D908" s="1" t="s">
        <v>24</v>
      </c>
      <c r="E908" s="1">
        <v>11</v>
      </c>
      <c r="F908" s="3">
        <v>1543</v>
      </c>
      <c r="G908" s="10">
        <v>4891.3100000000004</v>
      </c>
      <c r="H908" s="12">
        <f>IFERROR(salesdata[[#This Row],[S-P1]]/salesdata[[#This Row],[Q-P1]],0)</f>
        <v>3.1700000000000004</v>
      </c>
      <c r="I908" s="3">
        <v>3060</v>
      </c>
      <c r="J908" s="10">
        <v>19400.400000000001</v>
      </c>
      <c r="K908" s="12">
        <f>IFERROR(salesdata[[#This Row],[S-P2]]/salesdata[[#This Row],[Q-P2]],0)</f>
        <v>6.3400000000000007</v>
      </c>
      <c r="L908" s="3">
        <v>2811</v>
      </c>
      <c r="M908" s="10">
        <v>15235.62</v>
      </c>
      <c r="N908" s="12">
        <f>IFERROR(salesdata[[#This Row],[S-P3]]/salesdata[[#This Row],[Q-P3]],0)</f>
        <v>5.42</v>
      </c>
      <c r="O908" s="3">
        <v>1276</v>
      </c>
      <c r="P908" s="10">
        <v>9097.8799999999992</v>
      </c>
      <c r="Q908" s="12">
        <f>IFERROR(salesdata[[#This Row],[S-P4]]/salesdata[[#This Row],[Q-P4]],0)</f>
        <v>7.129999999999999</v>
      </c>
      <c r="R908" s="3">
        <v>8690</v>
      </c>
      <c r="S908" s="10">
        <v>48625.21</v>
      </c>
      <c r="T908" s="1" t="str">
        <f>"Q"&amp;ROUNDUP(salesdata[[#This Row],[Month No.]]/3,0)</f>
        <v>Q4</v>
      </c>
      <c r="U908" s="1" t="str">
        <f>TEXT(salesdata[[#This Row],[Date]],"dddd")</f>
        <v>Monday</v>
      </c>
      <c r="V908" s="12">
        <f>IFERROR(salesdata[[#This Row],[Total Revenue]]/salesdata[[#This Row],[Total Units Sold]],0)</f>
        <v>5.5955362485615652</v>
      </c>
      <c r="W908" s="1" t="str">
        <f>INDEX({"Product1","Product2","Product3","Product4"},MATCH(MAX(salesdata[[#This Row],[S-P1]],salesdata[[#This Row],[S-P2]],salesdata[[#This Row],[S-P3]],salesdata[[#This Row],[S-P4]]),CHOOSE({1,2,3,4},salesdata[[#This Row],[S-P1]],salesdata[[#This Row],[S-P2]],salesdata[[#This Row],[S-P3]],salesdata[[#This Row],[S-P4]]),0))</f>
        <v>Product2</v>
      </c>
      <c r="X908" s="1" t="str">
        <f>IF(salesdata[[#This Row],[Total Revenue]]&gt;=70000,"High",IF(salesdata[[#This Row],[Total Revenue]]&gt;=40000,"Medium","Low"))</f>
        <v>Medium</v>
      </c>
      <c r="Y908" s="1" t="str">
        <f>IFERROR(IF(SUMIF(salesdata[Year],salesdata[[#This Row],[Year]],salesdata[Total Revenue])&gt;SUMIF(salesdata[Year],salesdata[[#This Row],[Year]]-1,salesdata[Total Revenue]),"Growth Year","Decline Year"),"")</f>
        <v>Growth Year</v>
      </c>
    </row>
    <row r="909" spans="1:25" x14ac:dyDescent="0.3">
      <c r="A909" s="1">
        <v>908</v>
      </c>
      <c r="B909" s="2">
        <v>41233</v>
      </c>
      <c r="C909" s="1">
        <v>2012</v>
      </c>
      <c r="D909" s="1" t="s">
        <v>24</v>
      </c>
      <c r="E909" s="1">
        <v>11</v>
      </c>
      <c r="F909" s="3">
        <v>2839</v>
      </c>
      <c r="G909" s="10">
        <v>8999.6299999999992</v>
      </c>
      <c r="H909" s="12">
        <f>IFERROR(salesdata[[#This Row],[S-P1]]/salesdata[[#This Row],[Q-P1]],0)</f>
        <v>3.17</v>
      </c>
      <c r="I909" s="3">
        <v>2831</v>
      </c>
      <c r="J909" s="10">
        <v>17948.54</v>
      </c>
      <c r="K909" s="12">
        <f>IFERROR(salesdata[[#This Row],[S-P2]]/salesdata[[#This Row],[Q-P2]],0)</f>
        <v>6.3400000000000007</v>
      </c>
      <c r="L909" s="3">
        <v>2642</v>
      </c>
      <c r="M909" s="10">
        <v>14319.64</v>
      </c>
      <c r="N909" s="12">
        <f>IFERROR(salesdata[[#This Row],[S-P3]]/salesdata[[#This Row],[Q-P3]],0)</f>
        <v>5.42</v>
      </c>
      <c r="O909" s="3">
        <v>1816</v>
      </c>
      <c r="P909" s="10">
        <v>12948.08</v>
      </c>
      <c r="Q909" s="12">
        <f>IFERROR(salesdata[[#This Row],[S-P4]]/salesdata[[#This Row],[Q-P4]],0)</f>
        <v>7.13</v>
      </c>
      <c r="R909" s="3">
        <v>10128</v>
      </c>
      <c r="S909" s="10">
        <v>54215.89</v>
      </c>
      <c r="T909" s="1" t="str">
        <f>"Q"&amp;ROUNDUP(salesdata[[#This Row],[Month No.]]/3,0)</f>
        <v>Q4</v>
      </c>
      <c r="U909" s="1" t="str">
        <f>TEXT(salesdata[[#This Row],[Date]],"dddd")</f>
        <v>Tuesday</v>
      </c>
      <c r="V909" s="12">
        <f>IFERROR(salesdata[[#This Row],[Total Revenue]]/salesdata[[#This Row],[Total Units Sold]],0)</f>
        <v>5.3530697077409162</v>
      </c>
      <c r="W909" s="1" t="str">
        <f>INDEX({"Product1","Product2","Product3","Product4"},MATCH(MAX(salesdata[[#This Row],[S-P1]],salesdata[[#This Row],[S-P2]],salesdata[[#This Row],[S-P3]],salesdata[[#This Row],[S-P4]]),CHOOSE({1,2,3,4},salesdata[[#This Row],[S-P1]],salesdata[[#This Row],[S-P2]],salesdata[[#This Row],[S-P3]],salesdata[[#This Row],[S-P4]]),0))</f>
        <v>Product2</v>
      </c>
      <c r="X909" s="1" t="str">
        <f>IF(salesdata[[#This Row],[Total Revenue]]&gt;=70000,"High",IF(salesdata[[#This Row],[Total Revenue]]&gt;=40000,"Medium","Low"))</f>
        <v>Medium</v>
      </c>
      <c r="Y909" s="1" t="str">
        <f>IFERROR(IF(SUMIF(salesdata[Year],salesdata[[#This Row],[Year]],salesdata[Total Revenue])&gt;SUMIF(salesdata[Year],salesdata[[#This Row],[Year]]-1,salesdata[Total Revenue]),"Growth Year","Decline Year"),"")</f>
        <v>Growth Year</v>
      </c>
    </row>
    <row r="910" spans="1:25" x14ac:dyDescent="0.3">
      <c r="A910" s="1">
        <v>909</v>
      </c>
      <c r="B910" s="2">
        <v>41234</v>
      </c>
      <c r="C910" s="1">
        <v>2012</v>
      </c>
      <c r="D910" s="1" t="s">
        <v>24</v>
      </c>
      <c r="E910" s="1">
        <v>11</v>
      </c>
      <c r="F910" s="3">
        <v>1759</v>
      </c>
      <c r="G910" s="10">
        <v>5576.03</v>
      </c>
      <c r="H910" s="12">
        <f>IFERROR(salesdata[[#This Row],[S-P1]]/salesdata[[#This Row],[Q-P1]],0)</f>
        <v>3.17</v>
      </c>
      <c r="I910" s="3">
        <v>2346</v>
      </c>
      <c r="J910" s="10">
        <v>14873.64</v>
      </c>
      <c r="K910" s="12">
        <f>IFERROR(salesdata[[#This Row],[S-P2]]/salesdata[[#This Row],[Q-P2]],0)</f>
        <v>6.34</v>
      </c>
      <c r="L910" s="3">
        <v>5806</v>
      </c>
      <c r="M910" s="10">
        <v>31468.52</v>
      </c>
      <c r="N910" s="12">
        <f>IFERROR(salesdata[[#This Row],[S-P3]]/salesdata[[#This Row],[Q-P3]],0)</f>
        <v>5.42</v>
      </c>
      <c r="O910" s="3">
        <v>1360</v>
      </c>
      <c r="P910" s="10">
        <v>9696.7999999999993</v>
      </c>
      <c r="Q910" s="12">
        <f>IFERROR(salesdata[[#This Row],[S-P4]]/salesdata[[#This Row],[Q-P4]],0)</f>
        <v>7.13</v>
      </c>
      <c r="R910" s="3">
        <v>11271</v>
      </c>
      <c r="S910" s="10">
        <v>61614.99</v>
      </c>
      <c r="T910" s="1" t="str">
        <f>"Q"&amp;ROUNDUP(salesdata[[#This Row],[Month No.]]/3,0)</f>
        <v>Q4</v>
      </c>
      <c r="U910" s="1" t="str">
        <f>TEXT(salesdata[[#This Row],[Date]],"dddd")</f>
        <v>Wednesday</v>
      </c>
      <c r="V910" s="12">
        <f>IFERROR(salesdata[[#This Row],[Total Revenue]]/salesdata[[#This Row],[Total Units Sold]],0)</f>
        <v>5.466683524088368</v>
      </c>
      <c r="W910" s="1" t="str">
        <f>INDEX({"Product1","Product2","Product3","Product4"},MATCH(MAX(salesdata[[#This Row],[S-P1]],salesdata[[#This Row],[S-P2]],salesdata[[#This Row],[S-P3]],salesdata[[#This Row],[S-P4]]),CHOOSE({1,2,3,4},salesdata[[#This Row],[S-P1]],salesdata[[#This Row],[S-P2]],salesdata[[#This Row],[S-P3]],salesdata[[#This Row],[S-P4]]),0))</f>
        <v>Product3</v>
      </c>
      <c r="X910" s="1" t="str">
        <f>IF(salesdata[[#This Row],[Total Revenue]]&gt;=70000,"High",IF(salesdata[[#This Row],[Total Revenue]]&gt;=40000,"Medium","Low"))</f>
        <v>Medium</v>
      </c>
      <c r="Y910" s="1" t="str">
        <f>IFERROR(IF(SUMIF(salesdata[Year],salesdata[[#This Row],[Year]],salesdata[Total Revenue])&gt;SUMIF(salesdata[Year],salesdata[[#This Row],[Year]]-1,salesdata[Total Revenue]),"Growth Year","Decline Year"),"")</f>
        <v>Growth Year</v>
      </c>
    </row>
    <row r="911" spans="1:25" x14ac:dyDescent="0.3">
      <c r="A911" s="1">
        <v>910</v>
      </c>
      <c r="B911" s="2">
        <v>41235</v>
      </c>
      <c r="C911" s="1">
        <v>2012</v>
      </c>
      <c r="D911" s="1" t="s">
        <v>24</v>
      </c>
      <c r="E911" s="1">
        <v>11</v>
      </c>
      <c r="F911" s="3">
        <v>2612</v>
      </c>
      <c r="G911" s="10">
        <v>8280.0400000000009</v>
      </c>
      <c r="H911" s="12">
        <f>IFERROR(salesdata[[#This Row],[S-P1]]/salesdata[[#This Row],[Q-P1]],0)</f>
        <v>3.1700000000000004</v>
      </c>
      <c r="I911" s="3">
        <v>2847</v>
      </c>
      <c r="J911" s="10">
        <v>18049.98</v>
      </c>
      <c r="K911" s="12">
        <f>IFERROR(salesdata[[#This Row],[S-P2]]/salesdata[[#This Row],[Q-P2]],0)</f>
        <v>6.34</v>
      </c>
      <c r="L911" s="3">
        <v>3322</v>
      </c>
      <c r="M911" s="10">
        <v>18005.240000000002</v>
      </c>
      <c r="N911" s="12">
        <f>IFERROR(salesdata[[#This Row],[S-P3]]/salesdata[[#This Row],[Q-P3]],0)</f>
        <v>5.4200000000000008</v>
      </c>
      <c r="O911" s="3">
        <v>1975</v>
      </c>
      <c r="P911" s="10">
        <v>14081.75</v>
      </c>
      <c r="Q911" s="12">
        <f>IFERROR(salesdata[[#This Row],[S-P4]]/salesdata[[#This Row],[Q-P4]],0)</f>
        <v>7.13</v>
      </c>
      <c r="R911" s="3">
        <v>10756</v>
      </c>
      <c r="S911" s="10">
        <v>58417.01</v>
      </c>
      <c r="T911" s="1" t="str">
        <f>"Q"&amp;ROUNDUP(salesdata[[#This Row],[Month No.]]/3,0)</f>
        <v>Q4</v>
      </c>
      <c r="U911" s="1" t="str">
        <f>TEXT(salesdata[[#This Row],[Date]],"dddd")</f>
        <v>Thursday</v>
      </c>
      <c r="V911" s="12">
        <f>IFERROR(salesdata[[#This Row],[Total Revenue]]/salesdata[[#This Row],[Total Units Sold]],0)</f>
        <v>5.4311091483822986</v>
      </c>
      <c r="W911" s="1" t="str">
        <f>INDEX({"Product1","Product2","Product3","Product4"},MATCH(MAX(salesdata[[#This Row],[S-P1]],salesdata[[#This Row],[S-P2]],salesdata[[#This Row],[S-P3]],salesdata[[#This Row],[S-P4]]),CHOOSE({1,2,3,4},salesdata[[#This Row],[S-P1]],salesdata[[#This Row],[S-P2]],salesdata[[#This Row],[S-P3]],salesdata[[#This Row],[S-P4]]),0))</f>
        <v>Product2</v>
      </c>
      <c r="X911" s="1" t="str">
        <f>IF(salesdata[[#This Row],[Total Revenue]]&gt;=70000,"High",IF(salesdata[[#This Row],[Total Revenue]]&gt;=40000,"Medium","Low"))</f>
        <v>Medium</v>
      </c>
      <c r="Y911" s="1" t="str">
        <f>IFERROR(IF(SUMIF(salesdata[Year],salesdata[[#This Row],[Year]],salesdata[Total Revenue])&gt;SUMIF(salesdata[Year],salesdata[[#This Row],[Year]]-1,salesdata[Total Revenue]),"Growth Year","Decline Year"),"")</f>
        <v>Growth Year</v>
      </c>
    </row>
    <row r="912" spans="1:25" x14ac:dyDescent="0.3">
      <c r="A912" s="1">
        <v>911</v>
      </c>
      <c r="B912" s="2">
        <v>41236</v>
      </c>
      <c r="C912" s="1">
        <v>2012</v>
      </c>
      <c r="D912" s="1" t="s">
        <v>24</v>
      </c>
      <c r="E912" s="1">
        <v>11</v>
      </c>
      <c r="F912" s="3">
        <v>6309</v>
      </c>
      <c r="G912" s="10">
        <v>19999.53</v>
      </c>
      <c r="H912" s="12">
        <f>IFERROR(salesdata[[#This Row],[S-P1]]/salesdata[[#This Row],[Q-P1]],0)</f>
        <v>3.17</v>
      </c>
      <c r="I912" s="3">
        <v>3291</v>
      </c>
      <c r="J912" s="10">
        <v>20864.939999999999</v>
      </c>
      <c r="K912" s="12">
        <f>IFERROR(salesdata[[#This Row],[S-P2]]/salesdata[[#This Row],[Q-P2]],0)</f>
        <v>6.34</v>
      </c>
      <c r="L912" s="3">
        <v>575</v>
      </c>
      <c r="M912" s="10">
        <v>3116.5</v>
      </c>
      <c r="N912" s="12">
        <f>IFERROR(salesdata[[#This Row],[S-P3]]/salesdata[[#This Row],[Q-P3]],0)</f>
        <v>5.42</v>
      </c>
      <c r="O912" s="3">
        <v>311</v>
      </c>
      <c r="P912" s="10">
        <v>2217.4299999999998</v>
      </c>
      <c r="Q912" s="12">
        <f>IFERROR(salesdata[[#This Row],[S-P4]]/salesdata[[#This Row],[Q-P4]],0)</f>
        <v>7.13</v>
      </c>
      <c r="R912" s="3">
        <v>10486</v>
      </c>
      <c r="S912" s="10">
        <v>46198.400000000001</v>
      </c>
      <c r="T912" s="1" t="str">
        <f>"Q"&amp;ROUNDUP(salesdata[[#This Row],[Month No.]]/3,0)</f>
        <v>Q4</v>
      </c>
      <c r="U912" s="1" t="str">
        <f>TEXT(salesdata[[#This Row],[Date]],"dddd")</f>
        <v>Friday</v>
      </c>
      <c r="V912" s="12">
        <f>IFERROR(salesdata[[#This Row],[Total Revenue]]/salesdata[[#This Row],[Total Units Sold]],0)</f>
        <v>4.4057219149341984</v>
      </c>
      <c r="W912" s="1" t="str">
        <f>INDEX({"Product1","Product2","Product3","Product4"},MATCH(MAX(salesdata[[#This Row],[S-P1]],salesdata[[#This Row],[S-P2]],salesdata[[#This Row],[S-P3]],salesdata[[#This Row],[S-P4]]),CHOOSE({1,2,3,4},salesdata[[#This Row],[S-P1]],salesdata[[#This Row],[S-P2]],salesdata[[#This Row],[S-P3]],salesdata[[#This Row],[S-P4]]),0))</f>
        <v>Product2</v>
      </c>
      <c r="X912" s="1" t="str">
        <f>IF(salesdata[[#This Row],[Total Revenue]]&gt;=70000,"High",IF(salesdata[[#This Row],[Total Revenue]]&gt;=40000,"Medium","Low"))</f>
        <v>Medium</v>
      </c>
      <c r="Y912" s="1" t="str">
        <f>IFERROR(IF(SUMIF(salesdata[Year],salesdata[[#This Row],[Year]],salesdata[Total Revenue])&gt;SUMIF(salesdata[Year],salesdata[[#This Row],[Year]]-1,salesdata[Total Revenue]),"Growth Year","Decline Year"),"")</f>
        <v>Growth Year</v>
      </c>
    </row>
    <row r="913" spans="1:25" x14ac:dyDescent="0.3">
      <c r="A913" s="1">
        <v>912</v>
      </c>
      <c r="B913" s="2">
        <v>41237</v>
      </c>
      <c r="C913" s="1">
        <v>2012</v>
      </c>
      <c r="D913" s="1" t="s">
        <v>24</v>
      </c>
      <c r="E913" s="1">
        <v>11</v>
      </c>
      <c r="F913" s="3">
        <v>2377</v>
      </c>
      <c r="G913" s="10">
        <v>7535.09</v>
      </c>
      <c r="H913" s="12">
        <f>IFERROR(salesdata[[#This Row],[S-P1]]/salesdata[[#This Row],[Q-P1]],0)</f>
        <v>3.17</v>
      </c>
      <c r="I913" s="3">
        <v>1257</v>
      </c>
      <c r="J913" s="10">
        <v>7969.38</v>
      </c>
      <c r="K913" s="12">
        <f>IFERROR(salesdata[[#This Row],[S-P2]]/salesdata[[#This Row],[Q-P2]],0)</f>
        <v>6.34</v>
      </c>
      <c r="L913" s="3">
        <v>4654</v>
      </c>
      <c r="M913" s="10">
        <v>25224.68</v>
      </c>
      <c r="N913" s="12">
        <f>IFERROR(salesdata[[#This Row],[S-P3]]/salesdata[[#This Row],[Q-P3]],0)</f>
        <v>5.42</v>
      </c>
      <c r="O913" s="3">
        <v>1823</v>
      </c>
      <c r="P913" s="10">
        <v>12997.99</v>
      </c>
      <c r="Q913" s="12">
        <f>IFERROR(salesdata[[#This Row],[S-P4]]/salesdata[[#This Row],[Q-P4]],0)</f>
        <v>7.13</v>
      </c>
      <c r="R913" s="3">
        <v>10111</v>
      </c>
      <c r="S913" s="10">
        <v>53727.14</v>
      </c>
      <c r="T913" s="1" t="str">
        <f>"Q"&amp;ROUNDUP(salesdata[[#This Row],[Month No.]]/3,0)</f>
        <v>Q4</v>
      </c>
      <c r="U913" s="1" t="str">
        <f>TEXT(salesdata[[#This Row],[Date]],"dddd")</f>
        <v>Saturday</v>
      </c>
      <c r="V913" s="12">
        <f>IFERROR(salesdata[[#This Row],[Total Revenue]]/salesdata[[#This Row],[Total Units Sold]],0)</f>
        <v>5.3137315794679063</v>
      </c>
      <c r="W913" s="1" t="str">
        <f>INDEX({"Product1","Product2","Product3","Product4"},MATCH(MAX(salesdata[[#This Row],[S-P1]],salesdata[[#This Row],[S-P2]],salesdata[[#This Row],[S-P3]],salesdata[[#This Row],[S-P4]]),CHOOSE({1,2,3,4},salesdata[[#This Row],[S-P1]],salesdata[[#This Row],[S-P2]],salesdata[[#This Row],[S-P3]],salesdata[[#This Row],[S-P4]]),0))</f>
        <v>Product3</v>
      </c>
      <c r="X913" s="1" t="str">
        <f>IF(salesdata[[#This Row],[Total Revenue]]&gt;=70000,"High",IF(salesdata[[#This Row],[Total Revenue]]&gt;=40000,"Medium","Low"))</f>
        <v>Medium</v>
      </c>
      <c r="Y913" s="1" t="str">
        <f>IFERROR(IF(SUMIF(salesdata[Year],salesdata[[#This Row],[Year]],salesdata[Total Revenue])&gt;SUMIF(salesdata[Year],salesdata[[#This Row],[Year]]-1,salesdata[Total Revenue]),"Growth Year","Decline Year"),"")</f>
        <v>Growth Year</v>
      </c>
    </row>
    <row r="914" spans="1:25" x14ac:dyDescent="0.3">
      <c r="A914" s="1">
        <v>913</v>
      </c>
      <c r="B914" s="2">
        <v>41238</v>
      </c>
      <c r="C914" s="1">
        <v>2012</v>
      </c>
      <c r="D914" s="1" t="s">
        <v>24</v>
      </c>
      <c r="E914" s="1">
        <v>11</v>
      </c>
      <c r="F914" s="3">
        <v>7738</v>
      </c>
      <c r="G914" s="10">
        <v>24529.46</v>
      </c>
      <c r="H914" s="12">
        <f>IFERROR(salesdata[[#This Row],[S-P1]]/salesdata[[#This Row],[Q-P1]],0)</f>
        <v>3.17</v>
      </c>
      <c r="I914" s="3">
        <v>1436</v>
      </c>
      <c r="J914" s="10">
        <v>9104.24</v>
      </c>
      <c r="K914" s="12">
        <f>IFERROR(salesdata[[#This Row],[S-P2]]/salesdata[[#This Row],[Q-P2]],0)</f>
        <v>6.34</v>
      </c>
      <c r="L914" s="3">
        <v>2928</v>
      </c>
      <c r="M914" s="10">
        <v>15869.76</v>
      </c>
      <c r="N914" s="12">
        <f>IFERROR(salesdata[[#This Row],[S-P3]]/salesdata[[#This Row],[Q-P3]],0)</f>
        <v>5.42</v>
      </c>
      <c r="O914" s="3">
        <v>297</v>
      </c>
      <c r="P914" s="10">
        <v>2117.61</v>
      </c>
      <c r="Q914" s="12">
        <f>IFERROR(salesdata[[#This Row],[S-P4]]/salesdata[[#This Row],[Q-P4]],0)</f>
        <v>7.1300000000000008</v>
      </c>
      <c r="R914" s="3">
        <v>12399</v>
      </c>
      <c r="S914" s="10">
        <v>51621.07</v>
      </c>
      <c r="T914" s="1" t="str">
        <f>"Q"&amp;ROUNDUP(salesdata[[#This Row],[Month No.]]/3,0)</f>
        <v>Q4</v>
      </c>
      <c r="U914" s="1" t="str">
        <f>TEXT(salesdata[[#This Row],[Date]],"dddd")</f>
        <v>Sunday</v>
      </c>
      <c r="V914" s="12">
        <f>IFERROR(salesdata[[#This Row],[Total Revenue]]/salesdata[[#This Row],[Total Units Sold]],0)</f>
        <v>4.1633252681667878</v>
      </c>
      <c r="W914" s="1" t="str">
        <f>INDEX({"Product1","Product2","Product3","Product4"},MATCH(MAX(salesdata[[#This Row],[S-P1]],salesdata[[#This Row],[S-P2]],salesdata[[#This Row],[S-P3]],salesdata[[#This Row],[S-P4]]),CHOOSE({1,2,3,4},salesdata[[#This Row],[S-P1]],salesdata[[#This Row],[S-P2]],salesdata[[#This Row],[S-P3]],salesdata[[#This Row],[S-P4]]),0))</f>
        <v>Product1</v>
      </c>
      <c r="X914" s="1" t="str">
        <f>IF(salesdata[[#This Row],[Total Revenue]]&gt;=70000,"High",IF(salesdata[[#This Row],[Total Revenue]]&gt;=40000,"Medium","Low"))</f>
        <v>Medium</v>
      </c>
      <c r="Y914" s="1" t="str">
        <f>IFERROR(IF(SUMIF(salesdata[Year],salesdata[[#This Row],[Year]],salesdata[Total Revenue])&gt;SUMIF(salesdata[Year],salesdata[[#This Row],[Year]]-1,salesdata[Total Revenue]),"Growth Year","Decline Year"),"")</f>
        <v>Growth Year</v>
      </c>
    </row>
    <row r="915" spans="1:25" x14ac:dyDescent="0.3">
      <c r="A915" s="1">
        <v>914</v>
      </c>
      <c r="B915" s="2">
        <v>41239</v>
      </c>
      <c r="C915" s="1">
        <v>2012</v>
      </c>
      <c r="D915" s="1" t="s">
        <v>24</v>
      </c>
      <c r="E915" s="1">
        <v>11</v>
      </c>
      <c r="F915" s="3">
        <v>7033</v>
      </c>
      <c r="G915" s="10">
        <v>22294.61</v>
      </c>
      <c r="H915" s="12">
        <f>IFERROR(salesdata[[#This Row],[S-P1]]/salesdata[[#This Row],[Q-P1]],0)</f>
        <v>3.17</v>
      </c>
      <c r="I915" s="3">
        <v>615</v>
      </c>
      <c r="J915" s="10">
        <v>3899.1</v>
      </c>
      <c r="K915" s="12">
        <f>IFERROR(salesdata[[#This Row],[S-P2]]/salesdata[[#This Row],[Q-P2]],0)</f>
        <v>6.34</v>
      </c>
      <c r="L915" s="3">
        <v>658</v>
      </c>
      <c r="M915" s="10">
        <v>3566.36</v>
      </c>
      <c r="N915" s="12">
        <f>IFERROR(salesdata[[#This Row],[S-P3]]/salesdata[[#This Row],[Q-P3]],0)</f>
        <v>5.42</v>
      </c>
      <c r="O915" s="3">
        <v>796</v>
      </c>
      <c r="P915" s="10">
        <v>5675.48</v>
      </c>
      <c r="Q915" s="12">
        <f>IFERROR(salesdata[[#This Row],[S-P4]]/salesdata[[#This Row],[Q-P4]],0)</f>
        <v>7.13</v>
      </c>
      <c r="R915" s="3">
        <v>9102</v>
      </c>
      <c r="S915" s="10">
        <v>35435.550000000003</v>
      </c>
      <c r="T915" s="1" t="str">
        <f>"Q"&amp;ROUNDUP(salesdata[[#This Row],[Month No.]]/3,0)</f>
        <v>Q4</v>
      </c>
      <c r="U915" s="1" t="str">
        <f>TEXT(salesdata[[#This Row],[Date]],"dddd")</f>
        <v>Monday</v>
      </c>
      <c r="V915" s="12">
        <f>IFERROR(salesdata[[#This Row],[Total Revenue]]/salesdata[[#This Row],[Total Units Sold]],0)</f>
        <v>3.8931608437706</v>
      </c>
      <c r="W915" s="1" t="str">
        <f>INDEX({"Product1","Product2","Product3","Product4"},MATCH(MAX(salesdata[[#This Row],[S-P1]],salesdata[[#This Row],[S-P2]],salesdata[[#This Row],[S-P3]],salesdata[[#This Row],[S-P4]]),CHOOSE({1,2,3,4},salesdata[[#This Row],[S-P1]],salesdata[[#This Row],[S-P2]],salesdata[[#This Row],[S-P3]],salesdata[[#This Row],[S-P4]]),0))</f>
        <v>Product1</v>
      </c>
      <c r="X915" s="1" t="str">
        <f>IF(salesdata[[#This Row],[Total Revenue]]&gt;=70000,"High",IF(salesdata[[#This Row],[Total Revenue]]&gt;=40000,"Medium","Low"))</f>
        <v>Low</v>
      </c>
      <c r="Y915" s="1" t="str">
        <f>IFERROR(IF(SUMIF(salesdata[Year],salesdata[[#This Row],[Year]],salesdata[Total Revenue])&gt;SUMIF(salesdata[Year],salesdata[[#This Row],[Year]]-1,salesdata[Total Revenue]),"Growth Year","Decline Year"),"")</f>
        <v>Growth Year</v>
      </c>
    </row>
    <row r="916" spans="1:25" x14ac:dyDescent="0.3">
      <c r="A916" s="1">
        <v>915</v>
      </c>
      <c r="B916" s="2">
        <v>41240</v>
      </c>
      <c r="C916" s="1">
        <v>2012</v>
      </c>
      <c r="D916" s="1" t="s">
        <v>24</v>
      </c>
      <c r="E916" s="1">
        <v>11</v>
      </c>
      <c r="F916" s="3">
        <v>2832</v>
      </c>
      <c r="G916" s="10">
        <v>8977.44</v>
      </c>
      <c r="H916" s="12">
        <f>IFERROR(salesdata[[#This Row],[S-P1]]/salesdata[[#This Row],[Q-P1]],0)</f>
        <v>3.1700000000000004</v>
      </c>
      <c r="I916" s="3">
        <v>883</v>
      </c>
      <c r="J916" s="10">
        <v>5598.22</v>
      </c>
      <c r="K916" s="12">
        <f>IFERROR(salesdata[[#This Row],[S-P2]]/salesdata[[#This Row],[Q-P2]],0)</f>
        <v>6.34</v>
      </c>
      <c r="L916" s="3">
        <v>907</v>
      </c>
      <c r="M916" s="10">
        <v>4915.9399999999996</v>
      </c>
      <c r="N916" s="12">
        <f>IFERROR(salesdata[[#This Row],[S-P3]]/salesdata[[#This Row],[Q-P3]],0)</f>
        <v>5.42</v>
      </c>
      <c r="O916" s="3">
        <v>1338</v>
      </c>
      <c r="P916" s="10">
        <v>9539.94</v>
      </c>
      <c r="Q916" s="12">
        <f>IFERROR(salesdata[[#This Row],[S-P4]]/salesdata[[#This Row],[Q-P4]],0)</f>
        <v>7.1300000000000008</v>
      </c>
      <c r="R916" s="3">
        <v>5960</v>
      </c>
      <c r="S916" s="10">
        <v>29031.54</v>
      </c>
      <c r="T916" s="1" t="str">
        <f>"Q"&amp;ROUNDUP(salesdata[[#This Row],[Month No.]]/3,0)</f>
        <v>Q4</v>
      </c>
      <c r="U916" s="1" t="str">
        <f>TEXT(salesdata[[#This Row],[Date]],"dddd")</f>
        <v>Tuesday</v>
      </c>
      <c r="V916" s="12">
        <f>IFERROR(salesdata[[#This Row],[Total Revenue]]/salesdata[[#This Row],[Total Units Sold]],0)</f>
        <v>4.871063758389262</v>
      </c>
      <c r="W916" s="1" t="str">
        <f>INDEX({"Product1","Product2","Product3","Product4"},MATCH(MAX(salesdata[[#This Row],[S-P1]],salesdata[[#This Row],[S-P2]],salesdata[[#This Row],[S-P3]],salesdata[[#This Row],[S-P4]]),CHOOSE({1,2,3,4},salesdata[[#This Row],[S-P1]],salesdata[[#This Row],[S-P2]],salesdata[[#This Row],[S-P3]],salesdata[[#This Row],[S-P4]]),0))</f>
        <v>Product4</v>
      </c>
      <c r="X916" s="1" t="str">
        <f>IF(salesdata[[#This Row],[Total Revenue]]&gt;=70000,"High",IF(salesdata[[#This Row],[Total Revenue]]&gt;=40000,"Medium","Low"))</f>
        <v>Low</v>
      </c>
      <c r="Y916" s="1" t="str">
        <f>IFERROR(IF(SUMIF(salesdata[Year],salesdata[[#This Row],[Year]],salesdata[Total Revenue])&gt;SUMIF(salesdata[Year],salesdata[[#This Row],[Year]]-1,salesdata[Total Revenue]),"Growth Year","Decline Year"),"")</f>
        <v>Growth Year</v>
      </c>
    </row>
    <row r="917" spans="1:25" x14ac:dyDescent="0.3">
      <c r="A917" s="1">
        <v>916</v>
      </c>
      <c r="B917" s="2">
        <v>41241</v>
      </c>
      <c r="C917" s="1">
        <v>2012</v>
      </c>
      <c r="D917" s="1" t="s">
        <v>24</v>
      </c>
      <c r="E917" s="1">
        <v>11</v>
      </c>
      <c r="F917" s="3">
        <v>6058</v>
      </c>
      <c r="G917" s="10">
        <v>19203.86</v>
      </c>
      <c r="H917" s="12">
        <f>IFERROR(salesdata[[#This Row],[S-P1]]/salesdata[[#This Row],[Q-P1]],0)</f>
        <v>3.17</v>
      </c>
      <c r="I917" s="3">
        <v>3737</v>
      </c>
      <c r="J917" s="10">
        <v>23692.58</v>
      </c>
      <c r="K917" s="12">
        <f>IFERROR(salesdata[[#This Row],[S-P2]]/salesdata[[#This Row],[Q-P2]],0)</f>
        <v>6.3400000000000007</v>
      </c>
      <c r="L917" s="3">
        <v>3465</v>
      </c>
      <c r="M917" s="10">
        <v>18780.3</v>
      </c>
      <c r="N917" s="12">
        <f>IFERROR(salesdata[[#This Row],[S-P3]]/salesdata[[#This Row],[Q-P3]],0)</f>
        <v>5.42</v>
      </c>
      <c r="O917" s="3">
        <v>1965</v>
      </c>
      <c r="P917" s="10">
        <v>14010.45</v>
      </c>
      <c r="Q917" s="12">
        <f>IFERROR(salesdata[[#This Row],[S-P4]]/salesdata[[#This Row],[Q-P4]],0)</f>
        <v>7.1300000000000008</v>
      </c>
      <c r="R917" s="3">
        <v>15225</v>
      </c>
      <c r="S917" s="10">
        <v>75687.19</v>
      </c>
      <c r="T917" s="1" t="str">
        <f>"Q"&amp;ROUNDUP(salesdata[[#This Row],[Month No.]]/3,0)</f>
        <v>Q4</v>
      </c>
      <c r="U917" s="1" t="str">
        <f>TEXT(salesdata[[#This Row],[Date]],"dddd")</f>
        <v>Wednesday</v>
      </c>
      <c r="V917" s="12">
        <f>IFERROR(salesdata[[#This Row],[Total Revenue]]/salesdata[[#This Row],[Total Units Sold]],0)</f>
        <v>4.9712440065681447</v>
      </c>
      <c r="W917" s="1" t="str">
        <f>INDEX({"Product1","Product2","Product3","Product4"},MATCH(MAX(salesdata[[#This Row],[S-P1]],salesdata[[#This Row],[S-P2]],salesdata[[#This Row],[S-P3]],salesdata[[#This Row],[S-P4]]),CHOOSE({1,2,3,4},salesdata[[#This Row],[S-P1]],salesdata[[#This Row],[S-P2]],salesdata[[#This Row],[S-P3]],salesdata[[#This Row],[S-P4]]),0))</f>
        <v>Product2</v>
      </c>
      <c r="X917" s="1" t="str">
        <f>IF(salesdata[[#This Row],[Total Revenue]]&gt;=70000,"High",IF(salesdata[[#This Row],[Total Revenue]]&gt;=40000,"Medium","Low"))</f>
        <v>High</v>
      </c>
      <c r="Y917" s="1" t="str">
        <f>IFERROR(IF(SUMIF(salesdata[Year],salesdata[[#This Row],[Year]],salesdata[Total Revenue])&gt;SUMIF(salesdata[Year],salesdata[[#This Row],[Year]]-1,salesdata[Total Revenue]),"Growth Year","Decline Year"),"")</f>
        <v>Growth Year</v>
      </c>
    </row>
    <row r="918" spans="1:25" x14ac:dyDescent="0.3">
      <c r="A918" s="1">
        <v>917</v>
      </c>
      <c r="B918" s="2">
        <v>41242</v>
      </c>
      <c r="C918" s="1">
        <v>2012</v>
      </c>
      <c r="D918" s="1" t="s">
        <v>24</v>
      </c>
      <c r="E918" s="1">
        <v>11</v>
      </c>
      <c r="F918" s="3">
        <v>2231</v>
      </c>
      <c r="G918" s="10">
        <v>7072.27</v>
      </c>
      <c r="H918" s="12">
        <f>IFERROR(salesdata[[#This Row],[S-P1]]/salesdata[[#This Row],[Q-P1]],0)</f>
        <v>3.1700000000000004</v>
      </c>
      <c r="I918" s="3">
        <v>3306</v>
      </c>
      <c r="J918" s="10">
        <v>20960.04</v>
      </c>
      <c r="K918" s="12">
        <f>IFERROR(salesdata[[#This Row],[S-P2]]/salesdata[[#This Row],[Q-P2]],0)</f>
        <v>6.34</v>
      </c>
      <c r="L918" s="3">
        <v>319</v>
      </c>
      <c r="M918" s="10">
        <v>1728.98</v>
      </c>
      <c r="N918" s="12">
        <f>IFERROR(salesdata[[#This Row],[S-P3]]/salesdata[[#This Row],[Q-P3]],0)</f>
        <v>5.42</v>
      </c>
      <c r="O918" s="3">
        <v>874</v>
      </c>
      <c r="P918" s="10">
        <v>6231.62</v>
      </c>
      <c r="Q918" s="12">
        <f>IFERROR(salesdata[[#This Row],[S-P4]]/salesdata[[#This Row],[Q-P4]],0)</f>
        <v>7.13</v>
      </c>
      <c r="R918" s="3">
        <v>6730</v>
      </c>
      <c r="S918" s="10">
        <v>35992.910000000003</v>
      </c>
      <c r="T918" s="1" t="str">
        <f>"Q"&amp;ROUNDUP(salesdata[[#This Row],[Month No.]]/3,0)</f>
        <v>Q4</v>
      </c>
      <c r="U918" s="1" t="str">
        <f>TEXT(salesdata[[#This Row],[Date]],"dddd")</f>
        <v>Thursday</v>
      </c>
      <c r="V918" s="12">
        <f>IFERROR(salesdata[[#This Row],[Total Revenue]]/salesdata[[#This Row],[Total Units Sold]],0)</f>
        <v>5.3481292719167914</v>
      </c>
      <c r="W918" s="1" t="str">
        <f>INDEX({"Product1","Product2","Product3","Product4"},MATCH(MAX(salesdata[[#This Row],[S-P1]],salesdata[[#This Row],[S-P2]],salesdata[[#This Row],[S-P3]],salesdata[[#This Row],[S-P4]]),CHOOSE({1,2,3,4},salesdata[[#This Row],[S-P1]],salesdata[[#This Row],[S-P2]],salesdata[[#This Row],[S-P3]],salesdata[[#This Row],[S-P4]]),0))</f>
        <v>Product2</v>
      </c>
      <c r="X918" s="1" t="str">
        <f>IF(salesdata[[#This Row],[Total Revenue]]&gt;=70000,"High",IF(salesdata[[#This Row],[Total Revenue]]&gt;=40000,"Medium","Low"))</f>
        <v>Low</v>
      </c>
      <c r="Y918" s="1" t="str">
        <f>IFERROR(IF(SUMIF(salesdata[Year],salesdata[[#This Row],[Year]],salesdata[Total Revenue])&gt;SUMIF(salesdata[Year],salesdata[[#This Row],[Year]]-1,salesdata[Total Revenue]),"Growth Year","Decline Year"),"")</f>
        <v>Growth Year</v>
      </c>
    </row>
    <row r="919" spans="1:25" x14ac:dyDescent="0.3">
      <c r="A919" s="1">
        <v>918</v>
      </c>
      <c r="B919" s="2">
        <v>41243</v>
      </c>
      <c r="C919" s="1">
        <v>2012</v>
      </c>
      <c r="D919" s="1" t="s">
        <v>24</v>
      </c>
      <c r="E919" s="1">
        <v>11</v>
      </c>
      <c r="F919" s="3">
        <v>3768</v>
      </c>
      <c r="G919" s="10">
        <v>11944.56</v>
      </c>
      <c r="H919" s="12">
        <f>IFERROR(salesdata[[#This Row],[S-P1]]/salesdata[[#This Row],[Q-P1]],0)</f>
        <v>3.17</v>
      </c>
      <c r="I919" s="3">
        <v>2043</v>
      </c>
      <c r="J919" s="10">
        <v>12952.62</v>
      </c>
      <c r="K919" s="12">
        <f>IFERROR(salesdata[[#This Row],[S-P2]]/salesdata[[#This Row],[Q-P2]],0)</f>
        <v>6.3400000000000007</v>
      </c>
      <c r="L919" s="3">
        <v>2834</v>
      </c>
      <c r="M919" s="10">
        <v>15360.28</v>
      </c>
      <c r="N919" s="12">
        <f>IFERROR(salesdata[[#This Row],[S-P3]]/salesdata[[#This Row],[Q-P3]],0)</f>
        <v>5.42</v>
      </c>
      <c r="O919" s="3">
        <v>736</v>
      </c>
      <c r="P919" s="10">
        <v>5247.68</v>
      </c>
      <c r="Q919" s="12">
        <f>IFERROR(salesdata[[#This Row],[S-P4]]/salesdata[[#This Row],[Q-P4]],0)</f>
        <v>7.1300000000000008</v>
      </c>
      <c r="R919" s="3">
        <v>9381</v>
      </c>
      <c r="S919" s="10">
        <v>45505.14</v>
      </c>
      <c r="T919" s="1" t="str">
        <f>"Q"&amp;ROUNDUP(salesdata[[#This Row],[Month No.]]/3,0)</f>
        <v>Q4</v>
      </c>
      <c r="U919" s="1" t="str">
        <f>TEXT(salesdata[[#This Row],[Date]],"dddd")</f>
        <v>Friday</v>
      </c>
      <c r="V919" s="12">
        <f>IFERROR(salesdata[[#This Row],[Total Revenue]]/salesdata[[#This Row],[Total Units Sold]],0)</f>
        <v>4.850777102654301</v>
      </c>
      <c r="W919" s="1" t="str">
        <f>INDEX({"Product1","Product2","Product3","Product4"},MATCH(MAX(salesdata[[#This Row],[S-P1]],salesdata[[#This Row],[S-P2]],salesdata[[#This Row],[S-P3]],salesdata[[#This Row],[S-P4]]),CHOOSE({1,2,3,4},salesdata[[#This Row],[S-P1]],salesdata[[#This Row],[S-P2]],salesdata[[#This Row],[S-P3]],salesdata[[#This Row],[S-P4]]),0))</f>
        <v>Product3</v>
      </c>
      <c r="X919" s="1" t="str">
        <f>IF(salesdata[[#This Row],[Total Revenue]]&gt;=70000,"High",IF(salesdata[[#This Row],[Total Revenue]]&gt;=40000,"Medium","Low"))</f>
        <v>Medium</v>
      </c>
      <c r="Y919" s="1" t="str">
        <f>IFERROR(IF(SUMIF(salesdata[Year],salesdata[[#This Row],[Year]],salesdata[Total Revenue])&gt;SUMIF(salesdata[Year],salesdata[[#This Row],[Year]]-1,salesdata[Total Revenue]),"Growth Year","Decline Year"),"")</f>
        <v>Growth Year</v>
      </c>
    </row>
    <row r="920" spans="1:25" x14ac:dyDescent="0.3">
      <c r="A920" s="1">
        <v>919</v>
      </c>
      <c r="B920" s="2">
        <v>41244</v>
      </c>
      <c r="C920" s="1">
        <v>2012</v>
      </c>
      <c r="D920" s="1" t="s">
        <v>25</v>
      </c>
      <c r="E920" s="1">
        <v>12</v>
      </c>
      <c r="F920" s="3">
        <v>5282</v>
      </c>
      <c r="G920" s="10">
        <v>16743.939999999999</v>
      </c>
      <c r="H920" s="12">
        <f>IFERROR(salesdata[[#This Row],[S-P1]]/salesdata[[#This Row],[Q-P1]],0)</f>
        <v>3.17</v>
      </c>
      <c r="I920" s="3">
        <v>621</v>
      </c>
      <c r="J920" s="10">
        <v>3937.14</v>
      </c>
      <c r="K920" s="12">
        <f>IFERROR(salesdata[[#This Row],[S-P2]]/salesdata[[#This Row],[Q-P2]],0)</f>
        <v>6.34</v>
      </c>
      <c r="L920" s="3">
        <v>867</v>
      </c>
      <c r="M920" s="10">
        <v>4699.1400000000003</v>
      </c>
      <c r="N920" s="12">
        <f>IFERROR(salesdata[[#This Row],[S-P3]]/salesdata[[#This Row],[Q-P3]],0)</f>
        <v>5.4200000000000008</v>
      </c>
      <c r="O920" s="3">
        <v>838</v>
      </c>
      <c r="P920" s="10">
        <v>5974.94</v>
      </c>
      <c r="Q920" s="12">
        <f>IFERROR(salesdata[[#This Row],[S-P4]]/salesdata[[#This Row],[Q-P4]],0)</f>
        <v>7.13</v>
      </c>
      <c r="R920" s="3">
        <v>7608</v>
      </c>
      <c r="S920" s="10">
        <v>31355.16</v>
      </c>
      <c r="T920" s="1" t="str">
        <f>"Q"&amp;ROUNDUP(salesdata[[#This Row],[Month No.]]/3,0)</f>
        <v>Q4</v>
      </c>
      <c r="U920" s="1" t="str">
        <f>TEXT(salesdata[[#This Row],[Date]],"dddd")</f>
        <v>Saturday</v>
      </c>
      <c r="V920" s="12">
        <f>IFERROR(salesdata[[#This Row],[Total Revenue]]/salesdata[[#This Row],[Total Units Sold]],0)</f>
        <v>4.1213406940063093</v>
      </c>
      <c r="W920" s="1" t="str">
        <f>INDEX({"Product1","Product2","Product3","Product4"},MATCH(MAX(salesdata[[#This Row],[S-P1]],salesdata[[#This Row],[S-P2]],salesdata[[#This Row],[S-P3]],salesdata[[#This Row],[S-P4]]),CHOOSE({1,2,3,4},salesdata[[#This Row],[S-P1]],salesdata[[#This Row],[S-P2]],salesdata[[#This Row],[S-P3]],salesdata[[#This Row],[S-P4]]),0))</f>
        <v>Product1</v>
      </c>
      <c r="X920" s="1" t="str">
        <f>IF(salesdata[[#This Row],[Total Revenue]]&gt;=70000,"High",IF(salesdata[[#This Row],[Total Revenue]]&gt;=40000,"Medium","Low"))</f>
        <v>Low</v>
      </c>
      <c r="Y920" s="1" t="str">
        <f>IFERROR(IF(SUMIF(salesdata[Year],salesdata[[#This Row],[Year]],salesdata[Total Revenue])&gt;SUMIF(salesdata[Year],salesdata[[#This Row],[Year]]-1,salesdata[Total Revenue]),"Growth Year","Decline Year"),"")</f>
        <v>Growth Year</v>
      </c>
    </row>
    <row r="921" spans="1:25" x14ac:dyDescent="0.3">
      <c r="A921" s="1">
        <v>920</v>
      </c>
      <c r="B921" s="2">
        <v>41245</v>
      </c>
      <c r="C921" s="1">
        <v>2012</v>
      </c>
      <c r="D921" s="1" t="s">
        <v>25</v>
      </c>
      <c r="E921" s="1">
        <v>12</v>
      </c>
      <c r="F921" s="3">
        <v>6410</v>
      </c>
      <c r="G921" s="10">
        <v>20319.7</v>
      </c>
      <c r="H921" s="12">
        <f>IFERROR(salesdata[[#This Row],[S-P1]]/salesdata[[#This Row],[Q-P1]],0)</f>
        <v>3.17</v>
      </c>
      <c r="I921" s="3">
        <v>1854</v>
      </c>
      <c r="J921" s="10">
        <v>11754.36</v>
      </c>
      <c r="K921" s="12">
        <f>IFERROR(salesdata[[#This Row],[S-P2]]/salesdata[[#This Row],[Q-P2]],0)</f>
        <v>6.3400000000000007</v>
      </c>
      <c r="L921" s="3">
        <v>2321</v>
      </c>
      <c r="M921" s="10">
        <v>12579.82</v>
      </c>
      <c r="N921" s="12">
        <f>IFERROR(salesdata[[#This Row],[S-P3]]/salesdata[[#This Row],[Q-P3]],0)</f>
        <v>5.42</v>
      </c>
      <c r="O921" s="3">
        <v>1645</v>
      </c>
      <c r="P921" s="10">
        <v>11728.85</v>
      </c>
      <c r="Q921" s="12">
        <f>IFERROR(salesdata[[#This Row],[S-P4]]/salesdata[[#This Row],[Q-P4]],0)</f>
        <v>7.13</v>
      </c>
      <c r="R921" s="3">
        <v>12230</v>
      </c>
      <c r="S921" s="10">
        <v>56382.73</v>
      </c>
      <c r="T921" s="1" t="str">
        <f>"Q"&amp;ROUNDUP(salesdata[[#This Row],[Month No.]]/3,0)</f>
        <v>Q4</v>
      </c>
      <c r="U921" s="1" t="str">
        <f>TEXT(salesdata[[#This Row],[Date]],"dddd")</f>
        <v>Sunday</v>
      </c>
      <c r="V921" s="12">
        <f>IFERROR(salesdata[[#This Row],[Total Revenue]]/salesdata[[#This Row],[Total Units Sold]],0)</f>
        <v>4.6101986917416191</v>
      </c>
      <c r="W921" s="1" t="str">
        <f>INDEX({"Product1","Product2","Product3","Product4"},MATCH(MAX(salesdata[[#This Row],[S-P1]],salesdata[[#This Row],[S-P2]],salesdata[[#This Row],[S-P3]],salesdata[[#This Row],[S-P4]]),CHOOSE({1,2,3,4},salesdata[[#This Row],[S-P1]],salesdata[[#This Row],[S-P2]],salesdata[[#This Row],[S-P3]],salesdata[[#This Row],[S-P4]]),0))</f>
        <v>Product1</v>
      </c>
      <c r="X921" s="1" t="str">
        <f>IF(salesdata[[#This Row],[Total Revenue]]&gt;=70000,"High",IF(salesdata[[#This Row],[Total Revenue]]&gt;=40000,"Medium","Low"))</f>
        <v>Medium</v>
      </c>
      <c r="Y921" s="1" t="str">
        <f>IFERROR(IF(SUMIF(salesdata[Year],salesdata[[#This Row],[Year]],salesdata[Total Revenue])&gt;SUMIF(salesdata[Year],salesdata[[#This Row],[Year]]-1,salesdata[Total Revenue]),"Growth Year","Decline Year"),"")</f>
        <v>Growth Year</v>
      </c>
    </row>
    <row r="922" spans="1:25" x14ac:dyDescent="0.3">
      <c r="A922" s="1">
        <v>921</v>
      </c>
      <c r="B922" s="2">
        <v>41246</v>
      </c>
      <c r="C922" s="1">
        <v>2012</v>
      </c>
      <c r="D922" s="1" t="s">
        <v>25</v>
      </c>
      <c r="E922" s="1">
        <v>12</v>
      </c>
      <c r="F922" s="3">
        <v>6466</v>
      </c>
      <c r="G922" s="10">
        <v>20497.22</v>
      </c>
      <c r="H922" s="12">
        <f>IFERROR(salesdata[[#This Row],[S-P1]]/salesdata[[#This Row],[Q-P1]],0)</f>
        <v>3.1700000000000004</v>
      </c>
      <c r="I922" s="3">
        <v>564</v>
      </c>
      <c r="J922" s="10">
        <v>3575.76</v>
      </c>
      <c r="K922" s="12">
        <f>IFERROR(salesdata[[#This Row],[S-P2]]/salesdata[[#This Row],[Q-P2]],0)</f>
        <v>6.3400000000000007</v>
      </c>
      <c r="L922" s="3">
        <v>2436</v>
      </c>
      <c r="M922" s="10">
        <v>13203.12</v>
      </c>
      <c r="N922" s="12">
        <f>IFERROR(salesdata[[#This Row],[S-P3]]/salesdata[[#This Row],[Q-P3]],0)</f>
        <v>5.42</v>
      </c>
      <c r="O922" s="3">
        <v>1883</v>
      </c>
      <c r="P922" s="10">
        <v>13425.79</v>
      </c>
      <c r="Q922" s="12">
        <f>IFERROR(salesdata[[#This Row],[S-P4]]/salesdata[[#This Row],[Q-P4]],0)</f>
        <v>7.1300000000000008</v>
      </c>
      <c r="R922" s="3">
        <v>11349</v>
      </c>
      <c r="S922" s="10">
        <v>50701.89</v>
      </c>
      <c r="T922" s="1" t="str">
        <f>"Q"&amp;ROUNDUP(salesdata[[#This Row],[Month No.]]/3,0)</f>
        <v>Q4</v>
      </c>
      <c r="U922" s="1" t="str">
        <f>TEXT(salesdata[[#This Row],[Date]],"dddd")</f>
        <v>Monday</v>
      </c>
      <c r="V922" s="12">
        <f>IFERROR(salesdata[[#This Row],[Total Revenue]]/salesdata[[#This Row],[Total Units Sold]],0)</f>
        <v>4.4675204863864657</v>
      </c>
      <c r="W922" s="1" t="str">
        <f>INDEX({"Product1","Product2","Product3","Product4"},MATCH(MAX(salesdata[[#This Row],[S-P1]],salesdata[[#This Row],[S-P2]],salesdata[[#This Row],[S-P3]],salesdata[[#This Row],[S-P4]]),CHOOSE({1,2,3,4},salesdata[[#This Row],[S-P1]],salesdata[[#This Row],[S-P2]],salesdata[[#This Row],[S-P3]],salesdata[[#This Row],[S-P4]]),0))</f>
        <v>Product1</v>
      </c>
      <c r="X922" s="1" t="str">
        <f>IF(salesdata[[#This Row],[Total Revenue]]&gt;=70000,"High",IF(salesdata[[#This Row],[Total Revenue]]&gt;=40000,"Medium","Low"))</f>
        <v>Medium</v>
      </c>
      <c r="Y922" s="1" t="str">
        <f>IFERROR(IF(SUMIF(salesdata[Year],salesdata[[#This Row],[Year]],salesdata[Total Revenue])&gt;SUMIF(salesdata[Year],salesdata[[#This Row],[Year]]-1,salesdata[Total Revenue]),"Growth Year","Decline Year"),"")</f>
        <v>Growth Year</v>
      </c>
    </row>
    <row r="923" spans="1:25" x14ac:dyDescent="0.3">
      <c r="A923" s="1">
        <v>922</v>
      </c>
      <c r="B923" s="2">
        <v>41247</v>
      </c>
      <c r="C923" s="1">
        <v>2012</v>
      </c>
      <c r="D923" s="1" t="s">
        <v>25</v>
      </c>
      <c r="E923" s="1">
        <v>12</v>
      </c>
      <c r="F923" s="3">
        <v>7101</v>
      </c>
      <c r="G923" s="10">
        <v>22510.17</v>
      </c>
      <c r="H923" s="12">
        <f>IFERROR(salesdata[[#This Row],[S-P1]]/salesdata[[#This Row],[Q-P1]],0)</f>
        <v>3.17</v>
      </c>
      <c r="I923" s="3">
        <v>490</v>
      </c>
      <c r="J923" s="10">
        <v>3106.6</v>
      </c>
      <c r="K923" s="12">
        <f>IFERROR(salesdata[[#This Row],[S-P2]]/salesdata[[#This Row],[Q-P2]],0)</f>
        <v>6.34</v>
      </c>
      <c r="L923" s="3">
        <v>1300</v>
      </c>
      <c r="M923" s="10">
        <v>7046</v>
      </c>
      <c r="N923" s="12">
        <f>IFERROR(salesdata[[#This Row],[S-P3]]/salesdata[[#This Row],[Q-P3]],0)</f>
        <v>5.42</v>
      </c>
      <c r="O923" s="3">
        <v>1734</v>
      </c>
      <c r="P923" s="10">
        <v>12363.42</v>
      </c>
      <c r="Q923" s="12">
        <f>IFERROR(salesdata[[#This Row],[S-P4]]/salesdata[[#This Row],[Q-P4]],0)</f>
        <v>7.13</v>
      </c>
      <c r="R923" s="3">
        <v>10625</v>
      </c>
      <c r="S923" s="10">
        <v>45026.19</v>
      </c>
      <c r="T923" s="1" t="str">
        <f>"Q"&amp;ROUNDUP(salesdata[[#This Row],[Month No.]]/3,0)</f>
        <v>Q4</v>
      </c>
      <c r="U923" s="1" t="str">
        <f>TEXT(salesdata[[#This Row],[Date]],"dddd")</f>
        <v>Tuesday</v>
      </c>
      <c r="V923" s="12">
        <f>IFERROR(salesdata[[#This Row],[Total Revenue]]/salesdata[[#This Row],[Total Units Sold]],0)</f>
        <v>4.2377590588235297</v>
      </c>
      <c r="W923" s="1" t="str">
        <f>INDEX({"Product1","Product2","Product3","Product4"},MATCH(MAX(salesdata[[#This Row],[S-P1]],salesdata[[#This Row],[S-P2]],salesdata[[#This Row],[S-P3]],salesdata[[#This Row],[S-P4]]),CHOOSE({1,2,3,4},salesdata[[#This Row],[S-P1]],salesdata[[#This Row],[S-P2]],salesdata[[#This Row],[S-P3]],salesdata[[#This Row],[S-P4]]),0))</f>
        <v>Product1</v>
      </c>
      <c r="X923" s="1" t="str">
        <f>IF(salesdata[[#This Row],[Total Revenue]]&gt;=70000,"High",IF(salesdata[[#This Row],[Total Revenue]]&gt;=40000,"Medium","Low"))</f>
        <v>Medium</v>
      </c>
      <c r="Y923" s="1" t="str">
        <f>IFERROR(IF(SUMIF(salesdata[Year],salesdata[[#This Row],[Year]],salesdata[Total Revenue])&gt;SUMIF(salesdata[Year],salesdata[[#This Row],[Year]]-1,salesdata[Total Revenue]),"Growth Year","Decline Year"),"")</f>
        <v>Growth Year</v>
      </c>
    </row>
    <row r="924" spans="1:25" x14ac:dyDescent="0.3">
      <c r="A924" s="1">
        <v>923</v>
      </c>
      <c r="B924" s="2">
        <v>41248</v>
      </c>
      <c r="C924" s="1">
        <v>2012</v>
      </c>
      <c r="D924" s="1" t="s">
        <v>25</v>
      </c>
      <c r="E924" s="1">
        <v>12</v>
      </c>
      <c r="F924" s="3">
        <v>864</v>
      </c>
      <c r="G924" s="10">
        <v>2738.88</v>
      </c>
      <c r="H924" s="12">
        <f>IFERROR(salesdata[[#This Row],[S-P1]]/salesdata[[#This Row],[Q-P1]],0)</f>
        <v>3.17</v>
      </c>
      <c r="I924" s="3">
        <v>3725</v>
      </c>
      <c r="J924" s="10">
        <v>23616.5</v>
      </c>
      <c r="K924" s="12">
        <f>IFERROR(salesdata[[#This Row],[S-P2]]/salesdata[[#This Row],[Q-P2]],0)</f>
        <v>6.34</v>
      </c>
      <c r="L924" s="3">
        <v>3642</v>
      </c>
      <c r="M924" s="10">
        <v>19739.64</v>
      </c>
      <c r="N924" s="12">
        <f>IFERROR(salesdata[[#This Row],[S-P3]]/salesdata[[#This Row],[Q-P3]],0)</f>
        <v>5.42</v>
      </c>
      <c r="O924" s="3">
        <v>1925</v>
      </c>
      <c r="P924" s="10">
        <v>13725.25</v>
      </c>
      <c r="Q924" s="12">
        <f>IFERROR(salesdata[[#This Row],[S-P4]]/salesdata[[#This Row],[Q-P4]],0)</f>
        <v>7.13</v>
      </c>
      <c r="R924" s="3">
        <v>10156</v>
      </c>
      <c r="S924" s="10">
        <v>59820.27</v>
      </c>
      <c r="T924" s="1" t="str">
        <f>"Q"&amp;ROUNDUP(salesdata[[#This Row],[Month No.]]/3,0)</f>
        <v>Q4</v>
      </c>
      <c r="U924" s="1" t="str">
        <f>TEXT(salesdata[[#This Row],[Date]],"dddd")</f>
        <v>Wednesday</v>
      </c>
      <c r="V924" s="12">
        <f>IFERROR(salesdata[[#This Row],[Total Revenue]]/salesdata[[#This Row],[Total Units Sold]],0)</f>
        <v>5.8901408034659308</v>
      </c>
      <c r="W924" s="1" t="str">
        <f>INDEX({"Product1","Product2","Product3","Product4"},MATCH(MAX(salesdata[[#This Row],[S-P1]],salesdata[[#This Row],[S-P2]],salesdata[[#This Row],[S-P3]],salesdata[[#This Row],[S-P4]]),CHOOSE({1,2,3,4},salesdata[[#This Row],[S-P1]],salesdata[[#This Row],[S-P2]],salesdata[[#This Row],[S-P3]],salesdata[[#This Row],[S-P4]]),0))</f>
        <v>Product2</v>
      </c>
      <c r="X924" s="1" t="str">
        <f>IF(salesdata[[#This Row],[Total Revenue]]&gt;=70000,"High",IF(salesdata[[#This Row],[Total Revenue]]&gt;=40000,"Medium","Low"))</f>
        <v>Medium</v>
      </c>
      <c r="Y924" s="1" t="str">
        <f>IFERROR(IF(SUMIF(salesdata[Year],salesdata[[#This Row],[Year]],salesdata[Total Revenue])&gt;SUMIF(salesdata[Year],salesdata[[#This Row],[Year]]-1,salesdata[Total Revenue]),"Growth Year","Decline Year"),"")</f>
        <v>Growth Year</v>
      </c>
    </row>
    <row r="925" spans="1:25" x14ac:dyDescent="0.3">
      <c r="A925" s="1">
        <v>924</v>
      </c>
      <c r="B925" s="2">
        <v>41249</v>
      </c>
      <c r="C925" s="1">
        <v>2012</v>
      </c>
      <c r="D925" s="1" t="s">
        <v>25</v>
      </c>
      <c r="E925" s="1">
        <v>12</v>
      </c>
      <c r="F925" s="3">
        <v>6753</v>
      </c>
      <c r="G925" s="10">
        <v>21407.01</v>
      </c>
      <c r="H925" s="12">
        <f>IFERROR(salesdata[[#This Row],[S-P1]]/salesdata[[#This Row],[Q-P1]],0)</f>
        <v>3.17</v>
      </c>
      <c r="I925" s="3">
        <v>1514</v>
      </c>
      <c r="J925" s="10">
        <v>9598.76</v>
      </c>
      <c r="K925" s="12">
        <f>IFERROR(salesdata[[#This Row],[S-P2]]/salesdata[[#This Row],[Q-P2]],0)</f>
        <v>6.34</v>
      </c>
      <c r="L925" s="3">
        <v>2268</v>
      </c>
      <c r="M925" s="10">
        <v>12292.56</v>
      </c>
      <c r="N925" s="12">
        <f>IFERROR(salesdata[[#This Row],[S-P3]]/salesdata[[#This Row],[Q-P3]],0)</f>
        <v>5.42</v>
      </c>
      <c r="O925" s="3">
        <v>1001</v>
      </c>
      <c r="P925" s="10">
        <v>7137.13</v>
      </c>
      <c r="Q925" s="12">
        <f>IFERROR(salesdata[[#This Row],[S-P4]]/salesdata[[#This Row],[Q-P4]],0)</f>
        <v>7.13</v>
      </c>
      <c r="R925" s="3">
        <v>11536</v>
      </c>
      <c r="S925" s="10">
        <v>50435.46</v>
      </c>
      <c r="T925" s="1" t="str">
        <f>"Q"&amp;ROUNDUP(salesdata[[#This Row],[Month No.]]/3,0)</f>
        <v>Q4</v>
      </c>
      <c r="U925" s="1" t="str">
        <f>TEXT(salesdata[[#This Row],[Date]],"dddd")</f>
        <v>Thursday</v>
      </c>
      <c r="V925" s="12">
        <f>IFERROR(salesdata[[#This Row],[Total Revenue]]/salesdata[[#This Row],[Total Units Sold]],0)</f>
        <v>4.3720058945908455</v>
      </c>
      <c r="W925" s="1" t="str">
        <f>INDEX({"Product1","Product2","Product3","Product4"},MATCH(MAX(salesdata[[#This Row],[S-P1]],salesdata[[#This Row],[S-P2]],salesdata[[#This Row],[S-P3]],salesdata[[#This Row],[S-P4]]),CHOOSE({1,2,3,4},salesdata[[#This Row],[S-P1]],salesdata[[#This Row],[S-P2]],salesdata[[#This Row],[S-P3]],salesdata[[#This Row],[S-P4]]),0))</f>
        <v>Product1</v>
      </c>
      <c r="X925" s="1" t="str">
        <f>IF(salesdata[[#This Row],[Total Revenue]]&gt;=70000,"High",IF(salesdata[[#This Row],[Total Revenue]]&gt;=40000,"Medium","Low"))</f>
        <v>Medium</v>
      </c>
      <c r="Y925" s="1" t="str">
        <f>IFERROR(IF(SUMIF(salesdata[Year],salesdata[[#This Row],[Year]],salesdata[Total Revenue])&gt;SUMIF(salesdata[Year],salesdata[[#This Row],[Year]]-1,salesdata[Total Revenue]),"Growth Year","Decline Year"),"")</f>
        <v>Growth Year</v>
      </c>
    </row>
    <row r="926" spans="1:25" x14ac:dyDescent="0.3">
      <c r="A926" s="1">
        <v>925</v>
      </c>
      <c r="B926" s="2">
        <v>41250</v>
      </c>
      <c r="C926" s="1">
        <v>2012</v>
      </c>
      <c r="D926" s="1" t="s">
        <v>25</v>
      </c>
      <c r="E926" s="1">
        <v>12</v>
      </c>
      <c r="F926" s="3">
        <v>6852</v>
      </c>
      <c r="G926" s="10">
        <v>21720.84</v>
      </c>
      <c r="H926" s="12">
        <f>IFERROR(salesdata[[#This Row],[S-P1]]/salesdata[[#This Row],[Q-P1]],0)</f>
        <v>3.17</v>
      </c>
      <c r="I926" s="3">
        <v>892</v>
      </c>
      <c r="J926" s="10">
        <v>5655.28</v>
      </c>
      <c r="K926" s="12">
        <f>IFERROR(salesdata[[#This Row],[S-P2]]/salesdata[[#This Row],[Q-P2]],0)</f>
        <v>6.34</v>
      </c>
      <c r="L926" s="3">
        <v>521</v>
      </c>
      <c r="M926" s="10">
        <v>2823.82</v>
      </c>
      <c r="N926" s="12">
        <f>IFERROR(salesdata[[#This Row],[S-P3]]/salesdata[[#This Row],[Q-P3]],0)</f>
        <v>5.42</v>
      </c>
      <c r="O926" s="3">
        <v>579</v>
      </c>
      <c r="P926" s="10">
        <v>4128.2700000000004</v>
      </c>
      <c r="Q926" s="12">
        <f>IFERROR(salesdata[[#This Row],[S-P4]]/salesdata[[#This Row],[Q-P4]],0)</f>
        <v>7.1300000000000008</v>
      </c>
      <c r="R926" s="3">
        <v>8844</v>
      </c>
      <c r="S926" s="10">
        <v>34328.21</v>
      </c>
      <c r="T926" s="1" t="str">
        <f>"Q"&amp;ROUNDUP(salesdata[[#This Row],[Month No.]]/3,0)</f>
        <v>Q4</v>
      </c>
      <c r="U926" s="1" t="str">
        <f>TEXT(salesdata[[#This Row],[Date]],"dddd")</f>
        <v>Friday</v>
      </c>
      <c r="V926" s="12">
        <f>IFERROR(salesdata[[#This Row],[Total Revenue]]/salesdata[[#This Row],[Total Units Sold]],0)</f>
        <v>3.881525327905925</v>
      </c>
      <c r="W926" s="1" t="str">
        <f>INDEX({"Product1","Product2","Product3","Product4"},MATCH(MAX(salesdata[[#This Row],[S-P1]],salesdata[[#This Row],[S-P2]],salesdata[[#This Row],[S-P3]],salesdata[[#This Row],[S-P4]]),CHOOSE({1,2,3,4},salesdata[[#This Row],[S-P1]],salesdata[[#This Row],[S-P2]],salesdata[[#This Row],[S-P3]],salesdata[[#This Row],[S-P4]]),0))</f>
        <v>Product1</v>
      </c>
      <c r="X926" s="1" t="str">
        <f>IF(salesdata[[#This Row],[Total Revenue]]&gt;=70000,"High",IF(salesdata[[#This Row],[Total Revenue]]&gt;=40000,"Medium","Low"))</f>
        <v>Low</v>
      </c>
      <c r="Y926" s="1" t="str">
        <f>IFERROR(IF(SUMIF(salesdata[Year],salesdata[[#This Row],[Year]],salesdata[Total Revenue])&gt;SUMIF(salesdata[Year],salesdata[[#This Row],[Year]]-1,salesdata[Total Revenue]),"Growth Year","Decline Year"),"")</f>
        <v>Growth Year</v>
      </c>
    </row>
    <row r="927" spans="1:25" x14ac:dyDescent="0.3">
      <c r="A927" s="1">
        <v>926</v>
      </c>
      <c r="B927" s="2">
        <v>41251</v>
      </c>
      <c r="C927" s="1">
        <v>2012</v>
      </c>
      <c r="D927" s="1" t="s">
        <v>25</v>
      </c>
      <c r="E927" s="1">
        <v>12</v>
      </c>
      <c r="F927" s="3">
        <v>6154</v>
      </c>
      <c r="G927" s="10">
        <v>19508.18</v>
      </c>
      <c r="H927" s="12">
        <f>IFERROR(salesdata[[#This Row],[S-P1]]/salesdata[[#This Row],[Q-P1]],0)</f>
        <v>3.17</v>
      </c>
      <c r="I927" s="3">
        <v>1175</v>
      </c>
      <c r="J927" s="10">
        <v>7449.5</v>
      </c>
      <c r="K927" s="12">
        <f>IFERROR(salesdata[[#This Row],[S-P2]]/salesdata[[#This Row],[Q-P2]],0)</f>
        <v>6.34</v>
      </c>
      <c r="L927" s="3">
        <v>3177</v>
      </c>
      <c r="M927" s="10">
        <v>17219.34</v>
      </c>
      <c r="N927" s="12">
        <f>IFERROR(salesdata[[#This Row],[S-P3]]/salesdata[[#This Row],[Q-P3]],0)</f>
        <v>5.42</v>
      </c>
      <c r="O927" s="3">
        <v>1382</v>
      </c>
      <c r="P927" s="10">
        <v>9853.66</v>
      </c>
      <c r="Q927" s="12">
        <f>IFERROR(salesdata[[#This Row],[S-P4]]/salesdata[[#This Row],[Q-P4]],0)</f>
        <v>7.13</v>
      </c>
      <c r="R927" s="3">
        <v>11888</v>
      </c>
      <c r="S927" s="10">
        <v>54030.68</v>
      </c>
      <c r="T927" s="1" t="str">
        <f>"Q"&amp;ROUNDUP(salesdata[[#This Row],[Month No.]]/3,0)</f>
        <v>Q4</v>
      </c>
      <c r="U927" s="1" t="str">
        <f>TEXT(salesdata[[#This Row],[Date]],"dddd")</f>
        <v>Saturday</v>
      </c>
      <c r="V927" s="12">
        <f>IFERROR(salesdata[[#This Row],[Total Revenue]]/salesdata[[#This Row],[Total Units Sold]],0)</f>
        <v>4.544976446837147</v>
      </c>
      <c r="W927" s="1" t="str">
        <f>INDEX({"Product1","Product2","Product3","Product4"},MATCH(MAX(salesdata[[#This Row],[S-P1]],salesdata[[#This Row],[S-P2]],salesdata[[#This Row],[S-P3]],salesdata[[#This Row],[S-P4]]),CHOOSE({1,2,3,4},salesdata[[#This Row],[S-P1]],salesdata[[#This Row],[S-P2]],salesdata[[#This Row],[S-P3]],salesdata[[#This Row],[S-P4]]),0))</f>
        <v>Product1</v>
      </c>
      <c r="X927" s="1" t="str">
        <f>IF(salesdata[[#This Row],[Total Revenue]]&gt;=70000,"High",IF(salesdata[[#This Row],[Total Revenue]]&gt;=40000,"Medium","Low"))</f>
        <v>Medium</v>
      </c>
      <c r="Y927" s="1" t="str">
        <f>IFERROR(IF(SUMIF(salesdata[Year],salesdata[[#This Row],[Year]],salesdata[Total Revenue])&gt;SUMIF(salesdata[Year],salesdata[[#This Row],[Year]]-1,salesdata[Total Revenue]),"Growth Year","Decline Year"),"")</f>
        <v>Growth Year</v>
      </c>
    </row>
    <row r="928" spans="1:25" x14ac:dyDescent="0.3">
      <c r="A928" s="1">
        <v>927</v>
      </c>
      <c r="B928" s="2">
        <v>41252</v>
      </c>
      <c r="C928" s="1">
        <v>2012</v>
      </c>
      <c r="D928" s="1" t="s">
        <v>25</v>
      </c>
      <c r="E928" s="1">
        <v>12</v>
      </c>
      <c r="F928" s="3">
        <v>4130</v>
      </c>
      <c r="G928" s="10">
        <v>13092.1</v>
      </c>
      <c r="H928" s="12">
        <f>IFERROR(salesdata[[#This Row],[S-P1]]/salesdata[[#This Row],[Q-P1]],0)</f>
        <v>3.17</v>
      </c>
      <c r="I928" s="3">
        <v>1949</v>
      </c>
      <c r="J928" s="10">
        <v>12356.66</v>
      </c>
      <c r="K928" s="12">
        <f>IFERROR(salesdata[[#This Row],[S-P2]]/salesdata[[#This Row],[Q-P2]],0)</f>
        <v>6.34</v>
      </c>
      <c r="L928" s="3">
        <v>4141</v>
      </c>
      <c r="M928" s="10">
        <v>22444.22</v>
      </c>
      <c r="N928" s="12">
        <f>IFERROR(salesdata[[#This Row],[S-P3]]/salesdata[[#This Row],[Q-P3]],0)</f>
        <v>5.42</v>
      </c>
      <c r="O928" s="3">
        <v>850</v>
      </c>
      <c r="P928" s="10">
        <v>6060.5</v>
      </c>
      <c r="Q928" s="12">
        <f>IFERROR(salesdata[[#This Row],[S-P4]]/salesdata[[#This Row],[Q-P4]],0)</f>
        <v>7.13</v>
      </c>
      <c r="R928" s="3">
        <v>11070</v>
      </c>
      <c r="S928" s="10">
        <v>53953.48</v>
      </c>
      <c r="T928" s="1" t="str">
        <f>"Q"&amp;ROUNDUP(salesdata[[#This Row],[Month No.]]/3,0)</f>
        <v>Q4</v>
      </c>
      <c r="U928" s="1" t="str">
        <f>TEXT(salesdata[[#This Row],[Date]],"dddd")</f>
        <v>Sunday</v>
      </c>
      <c r="V928" s="12">
        <f>IFERROR(salesdata[[#This Row],[Total Revenue]]/salesdata[[#This Row],[Total Units Sold]],0)</f>
        <v>4.8738464317976513</v>
      </c>
      <c r="W928" s="1" t="str">
        <f>INDEX({"Product1","Product2","Product3","Product4"},MATCH(MAX(salesdata[[#This Row],[S-P1]],salesdata[[#This Row],[S-P2]],salesdata[[#This Row],[S-P3]],salesdata[[#This Row],[S-P4]]),CHOOSE({1,2,3,4},salesdata[[#This Row],[S-P1]],salesdata[[#This Row],[S-P2]],salesdata[[#This Row],[S-P3]],salesdata[[#This Row],[S-P4]]),0))</f>
        <v>Product3</v>
      </c>
      <c r="X928" s="1" t="str">
        <f>IF(salesdata[[#This Row],[Total Revenue]]&gt;=70000,"High",IF(salesdata[[#This Row],[Total Revenue]]&gt;=40000,"Medium","Low"))</f>
        <v>Medium</v>
      </c>
      <c r="Y928" s="1" t="str">
        <f>IFERROR(IF(SUMIF(salesdata[Year],salesdata[[#This Row],[Year]],salesdata[Total Revenue])&gt;SUMIF(salesdata[Year],salesdata[[#This Row],[Year]]-1,salesdata[Total Revenue]),"Growth Year","Decline Year"),"")</f>
        <v>Growth Year</v>
      </c>
    </row>
    <row r="929" spans="1:25" x14ac:dyDescent="0.3">
      <c r="A929" s="1">
        <v>928</v>
      </c>
      <c r="B929" s="2">
        <v>41253</v>
      </c>
      <c r="C929" s="1">
        <v>2012</v>
      </c>
      <c r="D929" s="1" t="s">
        <v>25</v>
      </c>
      <c r="E929" s="1">
        <v>12</v>
      </c>
      <c r="F929" s="3">
        <v>5638</v>
      </c>
      <c r="G929" s="10">
        <v>17872.46</v>
      </c>
      <c r="H929" s="12">
        <f>IFERROR(salesdata[[#This Row],[S-P1]]/salesdata[[#This Row],[Q-P1]],0)</f>
        <v>3.17</v>
      </c>
      <c r="I929" s="3">
        <v>3684</v>
      </c>
      <c r="J929" s="10">
        <v>23356.560000000001</v>
      </c>
      <c r="K929" s="12">
        <f>IFERROR(salesdata[[#This Row],[S-P2]]/salesdata[[#This Row],[Q-P2]],0)</f>
        <v>6.3400000000000007</v>
      </c>
      <c r="L929" s="3">
        <v>1690</v>
      </c>
      <c r="M929" s="10">
        <v>9159.7999999999993</v>
      </c>
      <c r="N929" s="12">
        <f>IFERROR(salesdata[[#This Row],[S-P3]]/salesdata[[#This Row],[Q-P3]],0)</f>
        <v>5.42</v>
      </c>
      <c r="O929" s="3">
        <v>1804</v>
      </c>
      <c r="P929" s="10">
        <v>12862.52</v>
      </c>
      <c r="Q929" s="12">
        <f>IFERROR(salesdata[[#This Row],[S-P4]]/salesdata[[#This Row],[Q-P4]],0)</f>
        <v>7.13</v>
      </c>
      <c r="R929" s="3">
        <v>12816</v>
      </c>
      <c r="S929" s="10">
        <v>63251.34</v>
      </c>
      <c r="T929" s="1" t="str">
        <f>"Q"&amp;ROUNDUP(salesdata[[#This Row],[Month No.]]/3,0)</f>
        <v>Q4</v>
      </c>
      <c r="U929" s="1" t="str">
        <f>TEXT(salesdata[[#This Row],[Date]],"dddd")</f>
        <v>Monday</v>
      </c>
      <c r="V929" s="12">
        <f>IFERROR(salesdata[[#This Row],[Total Revenue]]/salesdata[[#This Row],[Total Units Sold]],0)</f>
        <v>4.9353417602996252</v>
      </c>
      <c r="W929" s="1" t="str">
        <f>INDEX({"Product1","Product2","Product3","Product4"},MATCH(MAX(salesdata[[#This Row],[S-P1]],salesdata[[#This Row],[S-P2]],salesdata[[#This Row],[S-P3]],salesdata[[#This Row],[S-P4]]),CHOOSE({1,2,3,4},salesdata[[#This Row],[S-P1]],salesdata[[#This Row],[S-P2]],salesdata[[#This Row],[S-P3]],salesdata[[#This Row],[S-P4]]),0))</f>
        <v>Product2</v>
      </c>
      <c r="X929" s="1" t="str">
        <f>IF(salesdata[[#This Row],[Total Revenue]]&gt;=70000,"High",IF(salesdata[[#This Row],[Total Revenue]]&gt;=40000,"Medium","Low"))</f>
        <v>Medium</v>
      </c>
      <c r="Y929" s="1" t="str">
        <f>IFERROR(IF(SUMIF(salesdata[Year],salesdata[[#This Row],[Year]],salesdata[Total Revenue])&gt;SUMIF(salesdata[Year],salesdata[[#This Row],[Year]]-1,salesdata[Total Revenue]),"Growth Year","Decline Year"),"")</f>
        <v>Growth Year</v>
      </c>
    </row>
    <row r="930" spans="1:25" x14ac:dyDescent="0.3">
      <c r="A930" s="1">
        <v>929</v>
      </c>
      <c r="B930" s="2">
        <v>41254</v>
      </c>
      <c r="C930" s="1">
        <v>2012</v>
      </c>
      <c r="D930" s="1" t="s">
        <v>25</v>
      </c>
      <c r="E930" s="1">
        <v>12</v>
      </c>
      <c r="F930" s="3">
        <v>6486</v>
      </c>
      <c r="G930" s="10">
        <v>20560.62</v>
      </c>
      <c r="H930" s="12">
        <f>IFERROR(salesdata[[#This Row],[S-P1]]/salesdata[[#This Row],[Q-P1]],0)</f>
        <v>3.17</v>
      </c>
      <c r="I930" s="3">
        <v>2012</v>
      </c>
      <c r="J930" s="10">
        <v>12756.08</v>
      </c>
      <c r="K930" s="12">
        <f>IFERROR(salesdata[[#This Row],[S-P2]]/salesdata[[#This Row],[Q-P2]],0)</f>
        <v>6.34</v>
      </c>
      <c r="L930" s="3">
        <v>1393</v>
      </c>
      <c r="M930" s="10">
        <v>7550.06</v>
      </c>
      <c r="N930" s="12">
        <f>IFERROR(salesdata[[#This Row],[S-P3]]/salesdata[[#This Row],[Q-P3]],0)</f>
        <v>5.42</v>
      </c>
      <c r="O930" s="3">
        <v>837</v>
      </c>
      <c r="P930" s="10">
        <v>5967.81</v>
      </c>
      <c r="Q930" s="12">
        <f>IFERROR(salesdata[[#This Row],[S-P4]]/salesdata[[#This Row],[Q-P4]],0)</f>
        <v>7.1300000000000008</v>
      </c>
      <c r="R930" s="3">
        <v>10728</v>
      </c>
      <c r="S930" s="10">
        <v>46834.57</v>
      </c>
      <c r="T930" s="1" t="str">
        <f>"Q"&amp;ROUNDUP(salesdata[[#This Row],[Month No.]]/3,0)</f>
        <v>Q4</v>
      </c>
      <c r="U930" s="1" t="str">
        <f>TEXT(salesdata[[#This Row],[Date]],"dddd")</f>
        <v>Tuesday</v>
      </c>
      <c r="V930" s="12">
        <f>IFERROR(salesdata[[#This Row],[Total Revenue]]/salesdata[[#This Row],[Total Units Sold]],0)</f>
        <v>4.3656385160328117</v>
      </c>
      <c r="W930" s="1" t="str">
        <f>INDEX({"Product1","Product2","Product3","Product4"},MATCH(MAX(salesdata[[#This Row],[S-P1]],salesdata[[#This Row],[S-P2]],salesdata[[#This Row],[S-P3]],salesdata[[#This Row],[S-P4]]),CHOOSE({1,2,3,4},salesdata[[#This Row],[S-P1]],salesdata[[#This Row],[S-P2]],salesdata[[#This Row],[S-P3]],salesdata[[#This Row],[S-P4]]),0))</f>
        <v>Product1</v>
      </c>
      <c r="X930" s="1" t="str">
        <f>IF(salesdata[[#This Row],[Total Revenue]]&gt;=70000,"High",IF(salesdata[[#This Row],[Total Revenue]]&gt;=40000,"Medium","Low"))</f>
        <v>Medium</v>
      </c>
      <c r="Y930" s="1" t="str">
        <f>IFERROR(IF(SUMIF(salesdata[Year],salesdata[[#This Row],[Year]],salesdata[Total Revenue])&gt;SUMIF(salesdata[Year],salesdata[[#This Row],[Year]]-1,salesdata[Total Revenue]),"Growth Year","Decline Year"),"")</f>
        <v>Growth Year</v>
      </c>
    </row>
    <row r="931" spans="1:25" x14ac:dyDescent="0.3">
      <c r="A931" s="1">
        <v>930</v>
      </c>
      <c r="B931" s="2">
        <v>41255</v>
      </c>
      <c r="C931" s="1">
        <v>2012</v>
      </c>
      <c r="D931" s="1" t="s">
        <v>25</v>
      </c>
      <c r="E931" s="1">
        <v>12</v>
      </c>
      <c r="F931" s="3">
        <v>829</v>
      </c>
      <c r="G931" s="10">
        <v>2627.93</v>
      </c>
      <c r="H931" s="12">
        <f>IFERROR(salesdata[[#This Row],[S-P1]]/salesdata[[#This Row],[Q-P1]],0)</f>
        <v>3.17</v>
      </c>
      <c r="I931" s="3">
        <v>1529</v>
      </c>
      <c r="J931" s="10">
        <v>9693.86</v>
      </c>
      <c r="K931" s="12">
        <f>IFERROR(salesdata[[#This Row],[S-P2]]/salesdata[[#This Row],[Q-P2]],0)</f>
        <v>6.3400000000000007</v>
      </c>
      <c r="L931" s="3">
        <v>802</v>
      </c>
      <c r="M931" s="10">
        <v>4346.84</v>
      </c>
      <c r="N931" s="12">
        <f>IFERROR(salesdata[[#This Row],[S-P3]]/salesdata[[#This Row],[Q-P3]],0)</f>
        <v>5.42</v>
      </c>
      <c r="O931" s="3">
        <v>680</v>
      </c>
      <c r="P931" s="10">
        <v>4848.3999999999996</v>
      </c>
      <c r="Q931" s="12">
        <f>IFERROR(salesdata[[#This Row],[S-P4]]/salesdata[[#This Row],[Q-P4]],0)</f>
        <v>7.13</v>
      </c>
      <c r="R931" s="3">
        <v>3840</v>
      </c>
      <c r="S931" s="10">
        <v>21517.03</v>
      </c>
      <c r="T931" s="1" t="str">
        <f>"Q"&amp;ROUNDUP(salesdata[[#This Row],[Month No.]]/3,0)</f>
        <v>Q4</v>
      </c>
      <c r="U931" s="1" t="str">
        <f>TEXT(salesdata[[#This Row],[Date]],"dddd")</f>
        <v>Wednesday</v>
      </c>
      <c r="V931" s="12">
        <f>IFERROR(salesdata[[#This Row],[Total Revenue]]/salesdata[[#This Row],[Total Units Sold]],0)</f>
        <v>5.6033932291666666</v>
      </c>
      <c r="W931" s="1" t="str">
        <f>INDEX({"Product1","Product2","Product3","Product4"},MATCH(MAX(salesdata[[#This Row],[S-P1]],salesdata[[#This Row],[S-P2]],salesdata[[#This Row],[S-P3]],salesdata[[#This Row],[S-P4]]),CHOOSE({1,2,3,4},salesdata[[#This Row],[S-P1]],salesdata[[#This Row],[S-P2]],salesdata[[#This Row],[S-P3]],salesdata[[#This Row],[S-P4]]),0))</f>
        <v>Product2</v>
      </c>
      <c r="X931" s="1" t="str">
        <f>IF(salesdata[[#This Row],[Total Revenue]]&gt;=70000,"High",IF(salesdata[[#This Row],[Total Revenue]]&gt;=40000,"Medium","Low"))</f>
        <v>Low</v>
      </c>
      <c r="Y931" s="1" t="str">
        <f>IFERROR(IF(SUMIF(salesdata[Year],salesdata[[#This Row],[Year]],salesdata[Total Revenue])&gt;SUMIF(salesdata[Year],salesdata[[#This Row],[Year]]-1,salesdata[Total Revenue]),"Growth Year","Decline Year"),"")</f>
        <v>Growth Year</v>
      </c>
    </row>
    <row r="932" spans="1:25" x14ac:dyDescent="0.3">
      <c r="A932" s="1">
        <v>931</v>
      </c>
      <c r="B932" s="2">
        <v>41256</v>
      </c>
      <c r="C932" s="1">
        <v>2012</v>
      </c>
      <c r="D932" s="1" t="s">
        <v>25</v>
      </c>
      <c r="E932" s="1">
        <v>12</v>
      </c>
      <c r="F932" s="3">
        <v>1072</v>
      </c>
      <c r="G932" s="10">
        <v>3398.24</v>
      </c>
      <c r="H932" s="12">
        <f>IFERROR(salesdata[[#This Row],[S-P1]]/salesdata[[#This Row],[Q-P1]],0)</f>
        <v>3.17</v>
      </c>
      <c r="I932" s="3">
        <v>1028</v>
      </c>
      <c r="J932" s="10">
        <v>6517.52</v>
      </c>
      <c r="K932" s="12">
        <f>IFERROR(salesdata[[#This Row],[S-P2]]/salesdata[[#This Row],[Q-P2]],0)</f>
        <v>6.3400000000000007</v>
      </c>
      <c r="L932" s="3">
        <v>2450</v>
      </c>
      <c r="M932" s="10">
        <v>13279</v>
      </c>
      <c r="N932" s="12">
        <f>IFERROR(salesdata[[#This Row],[S-P3]]/salesdata[[#This Row],[Q-P3]],0)</f>
        <v>5.42</v>
      </c>
      <c r="O932" s="3">
        <v>1683</v>
      </c>
      <c r="P932" s="10">
        <v>11999.79</v>
      </c>
      <c r="Q932" s="12">
        <f>IFERROR(salesdata[[#This Row],[S-P4]]/salesdata[[#This Row],[Q-P4]],0)</f>
        <v>7.1300000000000008</v>
      </c>
      <c r="R932" s="3">
        <v>6233</v>
      </c>
      <c r="S932" s="10">
        <v>35194.550000000003</v>
      </c>
      <c r="T932" s="1" t="str">
        <f>"Q"&amp;ROUNDUP(salesdata[[#This Row],[Month No.]]/3,0)</f>
        <v>Q4</v>
      </c>
      <c r="U932" s="1" t="str">
        <f>TEXT(salesdata[[#This Row],[Date]],"dddd")</f>
        <v>Thursday</v>
      </c>
      <c r="V932" s="12">
        <f>IFERROR(salesdata[[#This Row],[Total Revenue]]/salesdata[[#This Row],[Total Units Sold]],0)</f>
        <v>5.6464864431253012</v>
      </c>
      <c r="W932" s="1" t="str">
        <f>INDEX({"Product1","Product2","Product3","Product4"},MATCH(MAX(salesdata[[#This Row],[S-P1]],salesdata[[#This Row],[S-P2]],salesdata[[#This Row],[S-P3]],salesdata[[#This Row],[S-P4]]),CHOOSE({1,2,3,4},salesdata[[#This Row],[S-P1]],salesdata[[#This Row],[S-P2]],salesdata[[#This Row],[S-P3]],salesdata[[#This Row],[S-P4]]),0))</f>
        <v>Product3</v>
      </c>
      <c r="X932" s="1" t="str">
        <f>IF(salesdata[[#This Row],[Total Revenue]]&gt;=70000,"High",IF(salesdata[[#This Row],[Total Revenue]]&gt;=40000,"Medium","Low"))</f>
        <v>Low</v>
      </c>
      <c r="Y932" s="1" t="str">
        <f>IFERROR(IF(SUMIF(salesdata[Year],salesdata[[#This Row],[Year]],salesdata[Total Revenue])&gt;SUMIF(salesdata[Year],salesdata[[#This Row],[Year]]-1,salesdata[Total Revenue]),"Growth Year","Decline Year"),"")</f>
        <v>Growth Year</v>
      </c>
    </row>
    <row r="933" spans="1:25" x14ac:dyDescent="0.3">
      <c r="A933" s="1">
        <v>932</v>
      </c>
      <c r="B933" s="2">
        <v>41257</v>
      </c>
      <c r="C933" s="1">
        <v>2012</v>
      </c>
      <c r="D933" s="1" t="s">
        <v>25</v>
      </c>
      <c r="E933" s="1">
        <v>12</v>
      </c>
      <c r="F933" s="3">
        <v>7852</v>
      </c>
      <c r="G933" s="10">
        <v>24890.84</v>
      </c>
      <c r="H933" s="12">
        <f>IFERROR(salesdata[[#This Row],[S-P1]]/salesdata[[#This Row],[Q-P1]],0)</f>
        <v>3.17</v>
      </c>
      <c r="I933" s="3">
        <v>1544</v>
      </c>
      <c r="J933" s="10">
        <v>9788.9599999999991</v>
      </c>
      <c r="K933" s="12">
        <f>IFERROR(salesdata[[#This Row],[S-P2]]/salesdata[[#This Row],[Q-P2]],0)</f>
        <v>6.34</v>
      </c>
      <c r="L933" s="3">
        <v>1181</v>
      </c>
      <c r="M933" s="10">
        <v>6401.02</v>
      </c>
      <c r="N933" s="12">
        <f>IFERROR(salesdata[[#This Row],[S-P3]]/salesdata[[#This Row],[Q-P3]],0)</f>
        <v>5.42</v>
      </c>
      <c r="O933" s="3">
        <v>1419</v>
      </c>
      <c r="P933" s="10">
        <v>10117.469999999999</v>
      </c>
      <c r="Q933" s="12">
        <f>IFERROR(salesdata[[#This Row],[S-P4]]/salesdata[[#This Row],[Q-P4]],0)</f>
        <v>7.13</v>
      </c>
      <c r="R933" s="3">
        <v>11996</v>
      </c>
      <c r="S933" s="10">
        <v>51198.29</v>
      </c>
      <c r="T933" s="1" t="str">
        <f>"Q"&amp;ROUNDUP(salesdata[[#This Row],[Month No.]]/3,0)</f>
        <v>Q4</v>
      </c>
      <c r="U933" s="1" t="str">
        <f>TEXT(salesdata[[#This Row],[Date]],"dddd")</f>
        <v>Friday</v>
      </c>
      <c r="V933" s="12">
        <f>IFERROR(salesdata[[#This Row],[Total Revenue]]/salesdata[[#This Row],[Total Units Sold]],0)</f>
        <v>4.2679468156052014</v>
      </c>
      <c r="W933" s="1" t="str">
        <f>INDEX({"Product1","Product2","Product3","Product4"},MATCH(MAX(salesdata[[#This Row],[S-P1]],salesdata[[#This Row],[S-P2]],salesdata[[#This Row],[S-P3]],salesdata[[#This Row],[S-P4]]),CHOOSE({1,2,3,4},salesdata[[#This Row],[S-P1]],salesdata[[#This Row],[S-P2]],salesdata[[#This Row],[S-P3]],salesdata[[#This Row],[S-P4]]),0))</f>
        <v>Product1</v>
      </c>
      <c r="X933" s="1" t="str">
        <f>IF(salesdata[[#This Row],[Total Revenue]]&gt;=70000,"High",IF(salesdata[[#This Row],[Total Revenue]]&gt;=40000,"Medium","Low"))</f>
        <v>Medium</v>
      </c>
      <c r="Y933" s="1" t="str">
        <f>IFERROR(IF(SUMIF(salesdata[Year],salesdata[[#This Row],[Year]],salesdata[Total Revenue])&gt;SUMIF(salesdata[Year],salesdata[[#This Row],[Year]]-1,salesdata[Total Revenue]),"Growth Year","Decline Year"),"")</f>
        <v>Growth Year</v>
      </c>
    </row>
    <row r="934" spans="1:25" x14ac:dyDescent="0.3">
      <c r="A934" s="1">
        <v>933</v>
      </c>
      <c r="B934" s="2">
        <v>41258</v>
      </c>
      <c r="C934" s="1">
        <v>2012</v>
      </c>
      <c r="D934" s="1" t="s">
        <v>25</v>
      </c>
      <c r="E934" s="1">
        <v>12</v>
      </c>
      <c r="F934" s="3">
        <v>7472</v>
      </c>
      <c r="G934" s="10">
        <v>23686.240000000002</v>
      </c>
      <c r="H934" s="12">
        <f>IFERROR(salesdata[[#This Row],[S-P1]]/salesdata[[#This Row],[Q-P1]],0)</f>
        <v>3.1700000000000004</v>
      </c>
      <c r="I934" s="3">
        <v>491</v>
      </c>
      <c r="J934" s="10">
        <v>3112.94</v>
      </c>
      <c r="K934" s="12">
        <f>IFERROR(salesdata[[#This Row],[S-P2]]/salesdata[[#This Row],[Q-P2]],0)</f>
        <v>6.34</v>
      </c>
      <c r="L934" s="3">
        <v>4826</v>
      </c>
      <c r="M934" s="10">
        <v>26156.92</v>
      </c>
      <c r="N934" s="12">
        <f>IFERROR(salesdata[[#This Row],[S-P3]]/salesdata[[#This Row],[Q-P3]],0)</f>
        <v>5.42</v>
      </c>
      <c r="O934" s="3">
        <v>489</v>
      </c>
      <c r="P934" s="10">
        <v>3486.57</v>
      </c>
      <c r="Q934" s="12">
        <f>IFERROR(salesdata[[#This Row],[S-P4]]/salesdata[[#This Row],[Q-P4]],0)</f>
        <v>7.13</v>
      </c>
      <c r="R934" s="3">
        <v>13278</v>
      </c>
      <c r="S934" s="10">
        <v>56442.67</v>
      </c>
      <c r="T934" s="1" t="str">
        <f>"Q"&amp;ROUNDUP(salesdata[[#This Row],[Month No.]]/3,0)</f>
        <v>Q4</v>
      </c>
      <c r="U934" s="1" t="str">
        <f>TEXT(salesdata[[#This Row],[Date]],"dddd")</f>
        <v>Saturday</v>
      </c>
      <c r="V934" s="12">
        <f>IFERROR(salesdata[[#This Row],[Total Revenue]]/salesdata[[#This Row],[Total Units Sold]],0)</f>
        <v>4.2508412411507752</v>
      </c>
      <c r="W934" s="1" t="str">
        <f>INDEX({"Product1","Product2","Product3","Product4"},MATCH(MAX(salesdata[[#This Row],[S-P1]],salesdata[[#This Row],[S-P2]],salesdata[[#This Row],[S-P3]],salesdata[[#This Row],[S-P4]]),CHOOSE({1,2,3,4},salesdata[[#This Row],[S-P1]],salesdata[[#This Row],[S-P2]],salesdata[[#This Row],[S-P3]],salesdata[[#This Row],[S-P4]]),0))</f>
        <v>Product3</v>
      </c>
      <c r="X934" s="1" t="str">
        <f>IF(salesdata[[#This Row],[Total Revenue]]&gt;=70000,"High",IF(salesdata[[#This Row],[Total Revenue]]&gt;=40000,"Medium","Low"))</f>
        <v>Medium</v>
      </c>
      <c r="Y934" s="1" t="str">
        <f>IFERROR(IF(SUMIF(salesdata[Year],salesdata[[#This Row],[Year]],salesdata[Total Revenue])&gt;SUMIF(salesdata[Year],salesdata[[#This Row],[Year]]-1,salesdata[Total Revenue]),"Growth Year","Decline Year"),"")</f>
        <v>Growth Year</v>
      </c>
    </row>
    <row r="935" spans="1:25" x14ac:dyDescent="0.3">
      <c r="A935" s="1">
        <v>934</v>
      </c>
      <c r="B935" s="2">
        <v>41259</v>
      </c>
      <c r="C935" s="1">
        <v>2012</v>
      </c>
      <c r="D935" s="1" t="s">
        <v>25</v>
      </c>
      <c r="E935" s="1">
        <v>12</v>
      </c>
      <c r="F935" s="3">
        <v>3144</v>
      </c>
      <c r="G935" s="10">
        <v>9966.48</v>
      </c>
      <c r="H935" s="12">
        <f>IFERROR(salesdata[[#This Row],[S-P1]]/salesdata[[#This Row],[Q-P1]],0)</f>
        <v>3.17</v>
      </c>
      <c r="I935" s="3">
        <v>2619</v>
      </c>
      <c r="J935" s="10">
        <v>16604.46</v>
      </c>
      <c r="K935" s="12">
        <f>IFERROR(salesdata[[#This Row],[S-P2]]/salesdata[[#This Row],[Q-P2]],0)</f>
        <v>6.34</v>
      </c>
      <c r="L935" s="3">
        <v>4597</v>
      </c>
      <c r="M935" s="10">
        <v>24915.74</v>
      </c>
      <c r="N935" s="12">
        <f>IFERROR(salesdata[[#This Row],[S-P3]]/salesdata[[#This Row],[Q-P3]],0)</f>
        <v>5.42</v>
      </c>
      <c r="O935" s="3">
        <v>751</v>
      </c>
      <c r="P935" s="10">
        <v>5354.63</v>
      </c>
      <c r="Q935" s="12">
        <f>IFERROR(salesdata[[#This Row],[S-P4]]/salesdata[[#This Row],[Q-P4]],0)</f>
        <v>7.13</v>
      </c>
      <c r="R935" s="3">
        <v>11111</v>
      </c>
      <c r="S935" s="10">
        <v>56841.31</v>
      </c>
      <c r="T935" s="1" t="str">
        <f>"Q"&amp;ROUNDUP(salesdata[[#This Row],[Month No.]]/3,0)</f>
        <v>Q4</v>
      </c>
      <c r="U935" s="1" t="str">
        <f>TEXT(salesdata[[#This Row],[Date]],"dddd")</f>
        <v>Sunday</v>
      </c>
      <c r="V935" s="12">
        <f>IFERROR(salesdata[[#This Row],[Total Revenue]]/salesdata[[#This Row],[Total Units Sold]],0)</f>
        <v>5.115769057690577</v>
      </c>
      <c r="W935" s="1" t="str">
        <f>INDEX({"Product1","Product2","Product3","Product4"},MATCH(MAX(salesdata[[#This Row],[S-P1]],salesdata[[#This Row],[S-P2]],salesdata[[#This Row],[S-P3]],salesdata[[#This Row],[S-P4]]),CHOOSE({1,2,3,4},salesdata[[#This Row],[S-P1]],salesdata[[#This Row],[S-P2]],salesdata[[#This Row],[S-P3]],salesdata[[#This Row],[S-P4]]),0))</f>
        <v>Product3</v>
      </c>
      <c r="X935" s="1" t="str">
        <f>IF(salesdata[[#This Row],[Total Revenue]]&gt;=70000,"High",IF(salesdata[[#This Row],[Total Revenue]]&gt;=40000,"Medium","Low"))</f>
        <v>Medium</v>
      </c>
      <c r="Y935" s="1" t="str">
        <f>IFERROR(IF(SUMIF(salesdata[Year],salesdata[[#This Row],[Year]],salesdata[Total Revenue])&gt;SUMIF(salesdata[Year],salesdata[[#This Row],[Year]]-1,salesdata[Total Revenue]),"Growth Year","Decline Year"),"")</f>
        <v>Growth Year</v>
      </c>
    </row>
    <row r="936" spans="1:25" x14ac:dyDescent="0.3">
      <c r="A936" s="1">
        <v>935</v>
      </c>
      <c r="B936" s="2">
        <v>41260</v>
      </c>
      <c r="C936" s="1">
        <v>2012</v>
      </c>
      <c r="D936" s="1" t="s">
        <v>25</v>
      </c>
      <c r="E936" s="1">
        <v>12</v>
      </c>
      <c r="F936" s="3">
        <v>5230</v>
      </c>
      <c r="G936" s="10">
        <v>16579.099999999999</v>
      </c>
      <c r="H936" s="12">
        <f>IFERROR(salesdata[[#This Row],[S-P1]]/salesdata[[#This Row],[Q-P1]],0)</f>
        <v>3.17</v>
      </c>
      <c r="I936" s="3">
        <v>699</v>
      </c>
      <c r="J936" s="10">
        <v>4431.66</v>
      </c>
      <c r="K936" s="12">
        <f>IFERROR(salesdata[[#This Row],[S-P2]]/salesdata[[#This Row],[Q-P2]],0)</f>
        <v>6.34</v>
      </c>
      <c r="L936" s="3">
        <v>504</v>
      </c>
      <c r="M936" s="10">
        <v>2731.68</v>
      </c>
      <c r="N936" s="12">
        <f>IFERROR(salesdata[[#This Row],[S-P3]]/salesdata[[#This Row],[Q-P3]],0)</f>
        <v>5.42</v>
      </c>
      <c r="O936" s="3">
        <v>1615</v>
      </c>
      <c r="P936" s="10">
        <v>11514.95</v>
      </c>
      <c r="Q936" s="12">
        <f>IFERROR(salesdata[[#This Row],[S-P4]]/salesdata[[#This Row],[Q-P4]],0)</f>
        <v>7.1300000000000008</v>
      </c>
      <c r="R936" s="3">
        <v>8048</v>
      </c>
      <c r="S936" s="10">
        <v>35257.39</v>
      </c>
      <c r="T936" s="1" t="str">
        <f>"Q"&amp;ROUNDUP(salesdata[[#This Row],[Month No.]]/3,0)</f>
        <v>Q4</v>
      </c>
      <c r="U936" s="1" t="str">
        <f>TEXT(salesdata[[#This Row],[Date]],"dddd")</f>
        <v>Monday</v>
      </c>
      <c r="V936" s="12">
        <f>IFERROR(salesdata[[#This Row],[Total Revenue]]/salesdata[[#This Row],[Total Units Sold]],0)</f>
        <v>4.3808884194831013</v>
      </c>
      <c r="W936" s="1" t="str">
        <f>INDEX({"Product1","Product2","Product3","Product4"},MATCH(MAX(salesdata[[#This Row],[S-P1]],salesdata[[#This Row],[S-P2]],salesdata[[#This Row],[S-P3]],salesdata[[#This Row],[S-P4]]),CHOOSE({1,2,3,4},salesdata[[#This Row],[S-P1]],salesdata[[#This Row],[S-P2]],salesdata[[#This Row],[S-P3]],salesdata[[#This Row],[S-P4]]),0))</f>
        <v>Product1</v>
      </c>
      <c r="X936" s="1" t="str">
        <f>IF(salesdata[[#This Row],[Total Revenue]]&gt;=70000,"High",IF(salesdata[[#This Row],[Total Revenue]]&gt;=40000,"Medium","Low"))</f>
        <v>Low</v>
      </c>
      <c r="Y936" s="1" t="str">
        <f>IFERROR(IF(SUMIF(salesdata[Year],salesdata[[#This Row],[Year]],salesdata[Total Revenue])&gt;SUMIF(salesdata[Year],salesdata[[#This Row],[Year]]-1,salesdata[Total Revenue]),"Growth Year","Decline Year"),"")</f>
        <v>Growth Year</v>
      </c>
    </row>
    <row r="937" spans="1:25" x14ac:dyDescent="0.3">
      <c r="A937" s="1">
        <v>936</v>
      </c>
      <c r="B937" s="2">
        <v>41261</v>
      </c>
      <c r="C937" s="1">
        <v>2012</v>
      </c>
      <c r="D937" s="1" t="s">
        <v>25</v>
      </c>
      <c r="E937" s="1">
        <v>12</v>
      </c>
      <c r="F937" s="3">
        <v>6148</v>
      </c>
      <c r="G937" s="10">
        <v>19489.16</v>
      </c>
      <c r="H937" s="12">
        <f>IFERROR(salesdata[[#This Row],[S-P1]]/salesdata[[#This Row],[Q-P1]],0)</f>
        <v>3.17</v>
      </c>
      <c r="I937" s="3">
        <v>2661</v>
      </c>
      <c r="J937" s="10">
        <v>16870.740000000002</v>
      </c>
      <c r="K937" s="12">
        <f>IFERROR(salesdata[[#This Row],[S-P2]]/salesdata[[#This Row],[Q-P2]],0)</f>
        <v>6.3400000000000007</v>
      </c>
      <c r="L937" s="3">
        <v>536</v>
      </c>
      <c r="M937" s="10">
        <v>2905.12</v>
      </c>
      <c r="N937" s="12">
        <f>IFERROR(salesdata[[#This Row],[S-P3]]/salesdata[[#This Row],[Q-P3]],0)</f>
        <v>5.42</v>
      </c>
      <c r="O937" s="3">
        <v>714</v>
      </c>
      <c r="P937" s="10">
        <v>5090.82</v>
      </c>
      <c r="Q937" s="12">
        <f>IFERROR(salesdata[[#This Row],[S-P4]]/salesdata[[#This Row],[Q-P4]],0)</f>
        <v>7.13</v>
      </c>
      <c r="R937" s="3">
        <v>10059</v>
      </c>
      <c r="S937" s="10">
        <v>44355.839999999997</v>
      </c>
      <c r="T937" s="1" t="str">
        <f>"Q"&amp;ROUNDUP(salesdata[[#This Row],[Month No.]]/3,0)</f>
        <v>Q4</v>
      </c>
      <c r="U937" s="1" t="str">
        <f>TEXT(salesdata[[#This Row],[Date]],"dddd")</f>
        <v>Tuesday</v>
      </c>
      <c r="V937" s="12">
        <f>IFERROR(salesdata[[#This Row],[Total Revenue]]/salesdata[[#This Row],[Total Units Sold]],0)</f>
        <v>4.4095675514464654</v>
      </c>
      <c r="W937" s="1" t="str">
        <f>INDEX({"Product1","Product2","Product3","Product4"},MATCH(MAX(salesdata[[#This Row],[S-P1]],salesdata[[#This Row],[S-P2]],salesdata[[#This Row],[S-P3]],salesdata[[#This Row],[S-P4]]),CHOOSE({1,2,3,4},salesdata[[#This Row],[S-P1]],salesdata[[#This Row],[S-P2]],salesdata[[#This Row],[S-P3]],salesdata[[#This Row],[S-P4]]),0))</f>
        <v>Product1</v>
      </c>
      <c r="X937" s="1" t="str">
        <f>IF(salesdata[[#This Row],[Total Revenue]]&gt;=70000,"High",IF(salesdata[[#This Row],[Total Revenue]]&gt;=40000,"Medium","Low"))</f>
        <v>Medium</v>
      </c>
      <c r="Y937" s="1" t="str">
        <f>IFERROR(IF(SUMIF(salesdata[Year],salesdata[[#This Row],[Year]],salesdata[Total Revenue])&gt;SUMIF(salesdata[Year],salesdata[[#This Row],[Year]]-1,salesdata[Total Revenue]),"Growth Year","Decline Year"),"")</f>
        <v>Growth Year</v>
      </c>
    </row>
    <row r="938" spans="1:25" x14ac:dyDescent="0.3">
      <c r="A938" s="1">
        <v>937</v>
      </c>
      <c r="B938" s="2">
        <v>41262</v>
      </c>
      <c r="C938" s="1">
        <v>2012</v>
      </c>
      <c r="D938" s="1" t="s">
        <v>25</v>
      </c>
      <c r="E938" s="1">
        <v>12</v>
      </c>
      <c r="F938" s="3">
        <v>1620</v>
      </c>
      <c r="G938" s="10">
        <v>5135.3999999999996</v>
      </c>
      <c r="H938" s="12">
        <f>IFERROR(salesdata[[#This Row],[S-P1]]/salesdata[[#This Row],[Q-P1]],0)</f>
        <v>3.17</v>
      </c>
      <c r="I938" s="3">
        <v>578</v>
      </c>
      <c r="J938" s="10">
        <v>3664.52</v>
      </c>
      <c r="K938" s="12">
        <f>IFERROR(salesdata[[#This Row],[S-P2]]/salesdata[[#This Row],[Q-P2]],0)</f>
        <v>6.34</v>
      </c>
      <c r="L938" s="3">
        <v>552</v>
      </c>
      <c r="M938" s="10">
        <v>2991.84</v>
      </c>
      <c r="N938" s="12">
        <f>IFERROR(salesdata[[#This Row],[S-P3]]/salesdata[[#This Row],[Q-P3]],0)</f>
        <v>5.42</v>
      </c>
      <c r="O938" s="3">
        <v>810</v>
      </c>
      <c r="P938" s="10">
        <v>5775.3</v>
      </c>
      <c r="Q938" s="12">
        <f>IFERROR(salesdata[[#This Row],[S-P4]]/salesdata[[#This Row],[Q-P4]],0)</f>
        <v>7.13</v>
      </c>
      <c r="R938" s="3">
        <v>3560</v>
      </c>
      <c r="S938" s="10">
        <v>17567.060000000001</v>
      </c>
      <c r="T938" s="1" t="str">
        <f>"Q"&amp;ROUNDUP(salesdata[[#This Row],[Month No.]]/3,0)</f>
        <v>Q4</v>
      </c>
      <c r="U938" s="1" t="str">
        <f>TEXT(salesdata[[#This Row],[Date]],"dddd")</f>
        <v>Wednesday</v>
      </c>
      <c r="V938" s="12">
        <f>IFERROR(salesdata[[#This Row],[Total Revenue]]/salesdata[[#This Row],[Total Units Sold]],0)</f>
        <v>4.9345674157303376</v>
      </c>
      <c r="W938" s="1" t="str">
        <f>INDEX({"Product1","Product2","Product3","Product4"},MATCH(MAX(salesdata[[#This Row],[S-P1]],salesdata[[#This Row],[S-P2]],salesdata[[#This Row],[S-P3]],salesdata[[#This Row],[S-P4]]),CHOOSE({1,2,3,4},salesdata[[#This Row],[S-P1]],salesdata[[#This Row],[S-P2]],salesdata[[#This Row],[S-P3]],salesdata[[#This Row],[S-P4]]),0))</f>
        <v>Product4</v>
      </c>
      <c r="X938" s="1" t="str">
        <f>IF(salesdata[[#This Row],[Total Revenue]]&gt;=70000,"High",IF(salesdata[[#This Row],[Total Revenue]]&gt;=40000,"Medium","Low"))</f>
        <v>Low</v>
      </c>
      <c r="Y938" s="1" t="str">
        <f>IFERROR(IF(SUMIF(salesdata[Year],salesdata[[#This Row],[Year]],salesdata[Total Revenue])&gt;SUMIF(salesdata[Year],salesdata[[#This Row],[Year]]-1,salesdata[Total Revenue]),"Growth Year","Decline Year"),"")</f>
        <v>Growth Year</v>
      </c>
    </row>
    <row r="939" spans="1:25" x14ac:dyDescent="0.3">
      <c r="A939" s="1">
        <v>938</v>
      </c>
      <c r="B939" s="2">
        <v>41263</v>
      </c>
      <c r="C939" s="1">
        <v>2012</v>
      </c>
      <c r="D939" s="1" t="s">
        <v>25</v>
      </c>
      <c r="E939" s="1">
        <v>12</v>
      </c>
      <c r="F939" s="3">
        <v>263</v>
      </c>
      <c r="G939" s="10">
        <v>833.71</v>
      </c>
      <c r="H939" s="12">
        <f>IFERROR(salesdata[[#This Row],[S-P1]]/salesdata[[#This Row],[Q-P1]],0)</f>
        <v>3.17</v>
      </c>
      <c r="I939" s="3">
        <v>1634</v>
      </c>
      <c r="J939" s="10">
        <v>10359.56</v>
      </c>
      <c r="K939" s="12">
        <f>IFERROR(salesdata[[#This Row],[S-P2]]/salesdata[[#This Row],[Q-P2]],0)</f>
        <v>6.34</v>
      </c>
      <c r="L939" s="3">
        <v>1101</v>
      </c>
      <c r="M939" s="10">
        <v>5967.42</v>
      </c>
      <c r="N939" s="12">
        <f>IFERROR(salesdata[[#This Row],[S-P3]]/salesdata[[#This Row],[Q-P3]],0)</f>
        <v>5.42</v>
      </c>
      <c r="O939" s="3">
        <v>1380</v>
      </c>
      <c r="P939" s="10">
        <v>9839.4</v>
      </c>
      <c r="Q939" s="12">
        <f>IFERROR(salesdata[[#This Row],[S-P4]]/salesdata[[#This Row],[Q-P4]],0)</f>
        <v>7.13</v>
      </c>
      <c r="R939" s="3">
        <v>4378</v>
      </c>
      <c r="S939" s="10">
        <v>27000.09</v>
      </c>
      <c r="T939" s="1" t="str">
        <f>"Q"&amp;ROUNDUP(salesdata[[#This Row],[Month No.]]/3,0)</f>
        <v>Q4</v>
      </c>
      <c r="U939" s="1" t="str">
        <f>TEXT(salesdata[[#This Row],[Date]],"dddd")</f>
        <v>Thursday</v>
      </c>
      <c r="V939" s="12">
        <f>IFERROR(salesdata[[#This Row],[Total Revenue]]/salesdata[[#This Row],[Total Units Sold]],0)</f>
        <v>6.1672201918684335</v>
      </c>
      <c r="W939" s="1" t="str">
        <f>INDEX({"Product1","Product2","Product3","Product4"},MATCH(MAX(salesdata[[#This Row],[S-P1]],salesdata[[#This Row],[S-P2]],salesdata[[#This Row],[S-P3]],salesdata[[#This Row],[S-P4]]),CHOOSE({1,2,3,4},salesdata[[#This Row],[S-P1]],salesdata[[#This Row],[S-P2]],salesdata[[#This Row],[S-P3]],salesdata[[#This Row],[S-P4]]),0))</f>
        <v>Product2</v>
      </c>
      <c r="X939" s="1" t="str">
        <f>IF(salesdata[[#This Row],[Total Revenue]]&gt;=70000,"High",IF(salesdata[[#This Row],[Total Revenue]]&gt;=40000,"Medium","Low"))</f>
        <v>Low</v>
      </c>
      <c r="Y939" s="1" t="str">
        <f>IFERROR(IF(SUMIF(salesdata[Year],salesdata[[#This Row],[Year]],salesdata[Total Revenue])&gt;SUMIF(salesdata[Year],salesdata[[#This Row],[Year]]-1,salesdata[Total Revenue]),"Growth Year","Decline Year"),"")</f>
        <v>Growth Year</v>
      </c>
    </row>
    <row r="940" spans="1:25" x14ac:dyDescent="0.3">
      <c r="A940" s="1">
        <v>939</v>
      </c>
      <c r="B940" s="2">
        <v>41264</v>
      </c>
      <c r="C940" s="1">
        <v>2012</v>
      </c>
      <c r="D940" s="1" t="s">
        <v>25</v>
      </c>
      <c r="E940" s="1">
        <v>12</v>
      </c>
      <c r="F940" s="3">
        <v>4304</v>
      </c>
      <c r="G940" s="10">
        <v>13643.68</v>
      </c>
      <c r="H940" s="12">
        <f>IFERROR(salesdata[[#This Row],[S-P1]]/salesdata[[#This Row],[Q-P1]],0)</f>
        <v>3.17</v>
      </c>
      <c r="I940" s="3">
        <v>3211</v>
      </c>
      <c r="J940" s="10">
        <v>20357.740000000002</v>
      </c>
      <c r="K940" s="12">
        <f>IFERROR(salesdata[[#This Row],[S-P2]]/salesdata[[#This Row],[Q-P2]],0)</f>
        <v>6.3400000000000007</v>
      </c>
      <c r="L940" s="3">
        <v>3210</v>
      </c>
      <c r="M940" s="10">
        <v>17398.2</v>
      </c>
      <c r="N940" s="12">
        <f>IFERROR(salesdata[[#This Row],[S-P3]]/salesdata[[#This Row],[Q-P3]],0)</f>
        <v>5.42</v>
      </c>
      <c r="O940" s="3">
        <v>1031</v>
      </c>
      <c r="P940" s="10">
        <v>7351.03</v>
      </c>
      <c r="Q940" s="12">
        <f>IFERROR(salesdata[[#This Row],[S-P4]]/salesdata[[#This Row],[Q-P4]],0)</f>
        <v>7.13</v>
      </c>
      <c r="R940" s="3">
        <v>11756</v>
      </c>
      <c r="S940" s="10">
        <v>58750.65</v>
      </c>
      <c r="T940" s="1" t="str">
        <f>"Q"&amp;ROUNDUP(salesdata[[#This Row],[Month No.]]/3,0)</f>
        <v>Q4</v>
      </c>
      <c r="U940" s="1" t="str">
        <f>TEXT(salesdata[[#This Row],[Date]],"dddd")</f>
        <v>Friday</v>
      </c>
      <c r="V940" s="12">
        <f>IFERROR(salesdata[[#This Row],[Total Revenue]]/salesdata[[#This Row],[Total Units Sold]],0)</f>
        <v>4.9975034025178635</v>
      </c>
      <c r="W940" s="1" t="str">
        <f>INDEX({"Product1","Product2","Product3","Product4"},MATCH(MAX(salesdata[[#This Row],[S-P1]],salesdata[[#This Row],[S-P2]],salesdata[[#This Row],[S-P3]],salesdata[[#This Row],[S-P4]]),CHOOSE({1,2,3,4},salesdata[[#This Row],[S-P1]],salesdata[[#This Row],[S-P2]],salesdata[[#This Row],[S-P3]],salesdata[[#This Row],[S-P4]]),0))</f>
        <v>Product2</v>
      </c>
      <c r="X940" s="1" t="str">
        <f>IF(salesdata[[#This Row],[Total Revenue]]&gt;=70000,"High",IF(salesdata[[#This Row],[Total Revenue]]&gt;=40000,"Medium","Low"))</f>
        <v>Medium</v>
      </c>
      <c r="Y940" s="1" t="str">
        <f>IFERROR(IF(SUMIF(salesdata[Year],salesdata[[#This Row],[Year]],salesdata[Total Revenue])&gt;SUMIF(salesdata[Year],salesdata[[#This Row],[Year]]-1,salesdata[Total Revenue]),"Growth Year","Decline Year"),"")</f>
        <v>Growth Year</v>
      </c>
    </row>
    <row r="941" spans="1:25" x14ac:dyDescent="0.3">
      <c r="A941" s="1">
        <v>940</v>
      </c>
      <c r="B941" s="2">
        <v>41265</v>
      </c>
      <c r="C941" s="1">
        <v>2012</v>
      </c>
      <c r="D941" s="1" t="s">
        <v>25</v>
      </c>
      <c r="E941" s="1">
        <v>12</v>
      </c>
      <c r="F941" s="3">
        <v>6502</v>
      </c>
      <c r="G941" s="10">
        <v>20611.34</v>
      </c>
      <c r="H941" s="12">
        <f>IFERROR(salesdata[[#This Row],[S-P1]]/salesdata[[#This Row],[Q-P1]],0)</f>
        <v>3.17</v>
      </c>
      <c r="I941" s="3">
        <v>1305</v>
      </c>
      <c r="J941" s="10">
        <v>8273.7000000000007</v>
      </c>
      <c r="K941" s="12">
        <f>IFERROR(salesdata[[#This Row],[S-P2]]/salesdata[[#This Row],[Q-P2]],0)</f>
        <v>6.3400000000000007</v>
      </c>
      <c r="L941" s="3">
        <v>5079</v>
      </c>
      <c r="M941" s="10">
        <v>27528.18</v>
      </c>
      <c r="N941" s="12">
        <f>IFERROR(salesdata[[#This Row],[S-P3]]/salesdata[[#This Row],[Q-P3]],0)</f>
        <v>5.42</v>
      </c>
      <c r="O941" s="3">
        <v>1911</v>
      </c>
      <c r="P941" s="10">
        <v>13625.43</v>
      </c>
      <c r="Q941" s="12">
        <f>IFERROR(salesdata[[#This Row],[S-P4]]/salesdata[[#This Row],[Q-P4]],0)</f>
        <v>7.13</v>
      </c>
      <c r="R941" s="3">
        <v>14797</v>
      </c>
      <c r="S941" s="10">
        <v>70038.649999999994</v>
      </c>
      <c r="T941" s="1" t="str">
        <f>"Q"&amp;ROUNDUP(salesdata[[#This Row],[Month No.]]/3,0)</f>
        <v>Q4</v>
      </c>
      <c r="U941" s="1" t="str">
        <f>TEXT(salesdata[[#This Row],[Date]],"dddd")</f>
        <v>Saturday</v>
      </c>
      <c r="V941" s="12">
        <f>IFERROR(salesdata[[#This Row],[Total Revenue]]/salesdata[[#This Row],[Total Units Sold]],0)</f>
        <v>4.7333006690545378</v>
      </c>
      <c r="W941" s="1" t="str">
        <f>INDEX({"Product1","Product2","Product3","Product4"},MATCH(MAX(salesdata[[#This Row],[S-P1]],salesdata[[#This Row],[S-P2]],salesdata[[#This Row],[S-P3]],salesdata[[#This Row],[S-P4]]),CHOOSE({1,2,3,4},salesdata[[#This Row],[S-P1]],salesdata[[#This Row],[S-P2]],salesdata[[#This Row],[S-P3]],salesdata[[#This Row],[S-P4]]),0))</f>
        <v>Product3</v>
      </c>
      <c r="X941" s="1" t="str">
        <f>IF(salesdata[[#This Row],[Total Revenue]]&gt;=70000,"High",IF(salesdata[[#This Row],[Total Revenue]]&gt;=40000,"Medium","Low"))</f>
        <v>High</v>
      </c>
      <c r="Y941" s="1" t="str">
        <f>IFERROR(IF(SUMIF(salesdata[Year],salesdata[[#This Row],[Year]],salesdata[Total Revenue])&gt;SUMIF(salesdata[Year],salesdata[[#This Row],[Year]]-1,salesdata[Total Revenue]),"Growth Year","Decline Year"),"")</f>
        <v>Growth Year</v>
      </c>
    </row>
    <row r="942" spans="1:25" x14ac:dyDescent="0.3">
      <c r="A942" s="1">
        <v>941</v>
      </c>
      <c r="B942" s="2">
        <v>41266</v>
      </c>
      <c r="C942" s="1">
        <v>2012</v>
      </c>
      <c r="D942" s="1" t="s">
        <v>25</v>
      </c>
      <c r="E942" s="1">
        <v>12</v>
      </c>
      <c r="F942" s="3">
        <v>556</v>
      </c>
      <c r="G942" s="10">
        <v>1762.52</v>
      </c>
      <c r="H942" s="12">
        <f>IFERROR(salesdata[[#This Row],[S-P1]]/salesdata[[#This Row],[Q-P1]],0)</f>
        <v>3.17</v>
      </c>
      <c r="I942" s="3">
        <v>559</v>
      </c>
      <c r="J942" s="10">
        <v>3544.06</v>
      </c>
      <c r="K942" s="12">
        <f>IFERROR(salesdata[[#This Row],[S-P2]]/salesdata[[#This Row],[Q-P2]],0)</f>
        <v>6.34</v>
      </c>
      <c r="L942" s="3">
        <v>3145</v>
      </c>
      <c r="M942" s="10">
        <v>17045.900000000001</v>
      </c>
      <c r="N942" s="12">
        <f>IFERROR(salesdata[[#This Row],[S-P3]]/salesdata[[#This Row],[Q-P3]],0)</f>
        <v>5.4200000000000008</v>
      </c>
      <c r="O942" s="3">
        <v>476</v>
      </c>
      <c r="P942" s="10">
        <v>3393.88</v>
      </c>
      <c r="Q942" s="12">
        <f>IFERROR(salesdata[[#This Row],[S-P4]]/salesdata[[#This Row],[Q-P4]],0)</f>
        <v>7.13</v>
      </c>
      <c r="R942" s="3">
        <v>4736</v>
      </c>
      <c r="S942" s="10">
        <v>25746.36</v>
      </c>
      <c r="T942" s="1" t="str">
        <f>"Q"&amp;ROUNDUP(salesdata[[#This Row],[Month No.]]/3,0)</f>
        <v>Q4</v>
      </c>
      <c r="U942" s="1" t="str">
        <f>TEXT(salesdata[[#This Row],[Date]],"dddd")</f>
        <v>Sunday</v>
      </c>
      <c r="V942" s="12">
        <f>IFERROR(salesdata[[#This Row],[Total Revenue]]/salesdata[[#This Row],[Total Units Sold]],0)</f>
        <v>5.4363091216216217</v>
      </c>
      <c r="W942" s="1" t="str">
        <f>INDEX({"Product1","Product2","Product3","Product4"},MATCH(MAX(salesdata[[#This Row],[S-P1]],salesdata[[#This Row],[S-P2]],salesdata[[#This Row],[S-P3]],salesdata[[#This Row],[S-P4]]),CHOOSE({1,2,3,4},salesdata[[#This Row],[S-P1]],salesdata[[#This Row],[S-P2]],salesdata[[#This Row],[S-P3]],salesdata[[#This Row],[S-P4]]),0))</f>
        <v>Product3</v>
      </c>
      <c r="X942" s="1" t="str">
        <f>IF(salesdata[[#This Row],[Total Revenue]]&gt;=70000,"High",IF(salesdata[[#This Row],[Total Revenue]]&gt;=40000,"Medium","Low"))</f>
        <v>Low</v>
      </c>
      <c r="Y942" s="1" t="str">
        <f>IFERROR(IF(SUMIF(salesdata[Year],salesdata[[#This Row],[Year]],salesdata[Total Revenue])&gt;SUMIF(salesdata[Year],salesdata[[#This Row],[Year]]-1,salesdata[Total Revenue]),"Growth Year","Decline Year"),"")</f>
        <v>Growth Year</v>
      </c>
    </row>
    <row r="943" spans="1:25" x14ac:dyDescent="0.3">
      <c r="A943" s="1">
        <v>942</v>
      </c>
      <c r="B943" s="2">
        <v>41267</v>
      </c>
      <c r="C943" s="1">
        <v>2012</v>
      </c>
      <c r="D943" s="1" t="s">
        <v>25</v>
      </c>
      <c r="E943" s="1">
        <v>12</v>
      </c>
      <c r="F943" s="3">
        <v>7513</v>
      </c>
      <c r="G943" s="10">
        <v>23816.21</v>
      </c>
      <c r="H943" s="12">
        <f>IFERROR(salesdata[[#This Row],[S-P1]]/salesdata[[#This Row],[Q-P1]],0)</f>
        <v>3.17</v>
      </c>
      <c r="I943" s="3">
        <v>2099</v>
      </c>
      <c r="J943" s="10">
        <v>13307.66</v>
      </c>
      <c r="K943" s="12">
        <f>IFERROR(salesdata[[#This Row],[S-P2]]/salesdata[[#This Row],[Q-P2]],0)</f>
        <v>6.34</v>
      </c>
      <c r="L943" s="3">
        <v>3126</v>
      </c>
      <c r="M943" s="10">
        <v>16942.919999999998</v>
      </c>
      <c r="N943" s="12">
        <f>IFERROR(salesdata[[#This Row],[S-P3]]/salesdata[[#This Row],[Q-P3]],0)</f>
        <v>5.419999999999999</v>
      </c>
      <c r="O943" s="3">
        <v>1830</v>
      </c>
      <c r="P943" s="10">
        <v>13047.9</v>
      </c>
      <c r="Q943" s="12">
        <f>IFERROR(salesdata[[#This Row],[S-P4]]/salesdata[[#This Row],[Q-P4]],0)</f>
        <v>7.13</v>
      </c>
      <c r="R943" s="3">
        <v>14568</v>
      </c>
      <c r="S943" s="10">
        <v>67114.69</v>
      </c>
      <c r="T943" s="1" t="str">
        <f>"Q"&amp;ROUNDUP(salesdata[[#This Row],[Month No.]]/3,0)</f>
        <v>Q4</v>
      </c>
      <c r="U943" s="1" t="str">
        <f>TEXT(salesdata[[#This Row],[Date]],"dddd")</f>
        <v>Monday</v>
      </c>
      <c r="V943" s="12">
        <f>IFERROR(salesdata[[#This Row],[Total Revenue]]/salesdata[[#This Row],[Total Units Sold]],0)</f>
        <v>4.6069940966501921</v>
      </c>
      <c r="W943" s="1" t="str">
        <f>INDEX({"Product1","Product2","Product3","Product4"},MATCH(MAX(salesdata[[#This Row],[S-P1]],salesdata[[#This Row],[S-P2]],salesdata[[#This Row],[S-P3]],salesdata[[#This Row],[S-P4]]),CHOOSE({1,2,3,4},salesdata[[#This Row],[S-P1]],salesdata[[#This Row],[S-P2]],salesdata[[#This Row],[S-P3]],salesdata[[#This Row],[S-P4]]),0))</f>
        <v>Product1</v>
      </c>
      <c r="X943" s="1" t="str">
        <f>IF(salesdata[[#This Row],[Total Revenue]]&gt;=70000,"High",IF(salesdata[[#This Row],[Total Revenue]]&gt;=40000,"Medium","Low"))</f>
        <v>Medium</v>
      </c>
      <c r="Y943" s="1" t="str">
        <f>IFERROR(IF(SUMIF(salesdata[Year],salesdata[[#This Row],[Year]],salesdata[Total Revenue])&gt;SUMIF(salesdata[Year],salesdata[[#This Row],[Year]]-1,salesdata[Total Revenue]),"Growth Year","Decline Year"),"")</f>
        <v>Growth Year</v>
      </c>
    </row>
    <row r="944" spans="1:25" x14ac:dyDescent="0.3">
      <c r="A944" s="1">
        <v>943</v>
      </c>
      <c r="B944" s="2">
        <v>41268</v>
      </c>
      <c r="C944" s="1">
        <v>2012</v>
      </c>
      <c r="D944" s="1" t="s">
        <v>25</v>
      </c>
      <c r="E944" s="1">
        <v>12</v>
      </c>
      <c r="F944" s="3">
        <v>3698</v>
      </c>
      <c r="G944" s="10">
        <v>11722.66</v>
      </c>
      <c r="H944" s="12">
        <f>IFERROR(salesdata[[#This Row],[S-P1]]/salesdata[[#This Row],[Q-P1]],0)</f>
        <v>3.17</v>
      </c>
      <c r="I944" s="3">
        <v>1542</v>
      </c>
      <c r="J944" s="10">
        <v>9776.2800000000007</v>
      </c>
      <c r="K944" s="12">
        <f>IFERROR(salesdata[[#This Row],[S-P2]]/salesdata[[#This Row],[Q-P2]],0)</f>
        <v>6.3400000000000007</v>
      </c>
      <c r="L944" s="3">
        <v>2582</v>
      </c>
      <c r="M944" s="10">
        <v>13994.44</v>
      </c>
      <c r="N944" s="12">
        <f>IFERROR(salesdata[[#This Row],[S-P3]]/salesdata[[#This Row],[Q-P3]],0)</f>
        <v>5.42</v>
      </c>
      <c r="O944" s="3">
        <v>357</v>
      </c>
      <c r="P944" s="10">
        <v>2545.41</v>
      </c>
      <c r="Q944" s="12">
        <f>IFERROR(salesdata[[#This Row],[S-P4]]/salesdata[[#This Row],[Q-P4]],0)</f>
        <v>7.13</v>
      </c>
      <c r="R944" s="3">
        <v>8179</v>
      </c>
      <c r="S944" s="10">
        <v>38038.79</v>
      </c>
      <c r="T944" s="1" t="str">
        <f>"Q"&amp;ROUNDUP(salesdata[[#This Row],[Month No.]]/3,0)</f>
        <v>Q4</v>
      </c>
      <c r="U944" s="1" t="str">
        <f>TEXT(salesdata[[#This Row],[Date]],"dddd")</f>
        <v>Tuesday</v>
      </c>
      <c r="V944" s="12">
        <f>IFERROR(salesdata[[#This Row],[Total Revenue]]/salesdata[[#This Row],[Total Units Sold]],0)</f>
        <v>4.6507873823205772</v>
      </c>
      <c r="W944" s="1" t="str">
        <f>INDEX({"Product1","Product2","Product3","Product4"},MATCH(MAX(salesdata[[#This Row],[S-P1]],salesdata[[#This Row],[S-P2]],salesdata[[#This Row],[S-P3]],salesdata[[#This Row],[S-P4]]),CHOOSE({1,2,3,4},salesdata[[#This Row],[S-P1]],salesdata[[#This Row],[S-P2]],salesdata[[#This Row],[S-P3]],salesdata[[#This Row],[S-P4]]),0))</f>
        <v>Product3</v>
      </c>
      <c r="X944" s="1" t="str">
        <f>IF(salesdata[[#This Row],[Total Revenue]]&gt;=70000,"High",IF(salesdata[[#This Row],[Total Revenue]]&gt;=40000,"Medium","Low"))</f>
        <v>Low</v>
      </c>
      <c r="Y944" s="1" t="str">
        <f>IFERROR(IF(SUMIF(salesdata[Year],salesdata[[#This Row],[Year]],salesdata[Total Revenue])&gt;SUMIF(salesdata[Year],salesdata[[#This Row],[Year]]-1,salesdata[Total Revenue]),"Growth Year","Decline Year"),"")</f>
        <v>Growth Year</v>
      </c>
    </row>
    <row r="945" spans="1:25" x14ac:dyDescent="0.3">
      <c r="A945" s="1">
        <v>944</v>
      </c>
      <c r="B945" s="2">
        <v>41269</v>
      </c>
      <c r="C945" s="1">
        <v>2012</v>
      </c>
      <c r="D945" s="1" t="s">
        <v>25</v>
      </c>
      <c r="E945" s="1">
        <v>12</v>
      </c>
      <c r="F945" s="3">
        <v>5797</v>
      </c>
      <c r="G945" s="10">
        <v>18376.490000000002</v>
      </c>
      <c r="H945" s="12">
        <f>IFERROR(salesdata[[#This Row],[S-P1]]/salesdata[[#This Row],[Q-P1]],0)</f>
        <v>3.1700000000000004</v>
      </c>
      <c r="I945" s="3">
        <v>1135</v>
      </c>
      <c r="J945" s="10">
        <v>7195.9</v>
      </c>
      <c r="K945" s="12">
        <f>IFERROR(salesdata[[#This Row],[S-P2]]/salesdata[[#This Row],[Q-P2]],0)</f>
        <v>6.34</v>
      </c>
      <c r="L945" s="3">
        <v>1165</v>
      </c>
      <c r="M945" s="10">
        <v>6314.3</v>
      </c>
      <c r="N945" s="12">
        <f>IFERROR(salesdata[[#This Row],[S-P3]]/salesdata[[#This Row],[Q-P3]],0)</f>
        <v>5.42</v>
      </c>
      <c r="O945" s="3">
        <v>1745</v>
      </c>
      <c r="P945" s="10">
        <v>12441.85</v>
      </c>
      <c r="Q945" s="12">
        <f>IFERROR(salesdata[[#This Row],[S-P4]]/salesdata[[#This Row],[Q-P4]],0)</f>
        <v>7.13</v>
      </c>
      <c r="R945" s="3">
        <v>9842</v>
      </c>
      <c r="S945" s="10">
        <v>44328.54</v>
      </c>
      <c r="T945" s="1" t="str">
        <f>"Q"&amp;ROUNDUP(salesdata[[#This Row],[Month No.]]/3,0)</f>
        <v>Q4</v>
      </c>
      <c r="U945" s="1" t="str">
        <f>TEXT(salesdata[[#This Row],[Date]],"dddd")</f>
        <v>Wednesday</v>
      </c>
      <c r="V945" s="12">
        <f>IFERROR(salesdata[[#This Row],[Total Revenue]]/salesdata[[#This Row],[Total Units Sold]],0)</f>
        <v>4.5040174761227396</v>
      </c>
      <c r="W945" s="1" t="str">
        <f>INDEX({"Product1","Product2","Product3","Product4"},MATCH(MAX(salesdata[[#This Row],[S-P1]],salesdata[[#This Row],[S-P2]],salesdata[[#This Row],[S-P3]],salesdata[[#This Row],[S-P4]]),CHOOSE({1,2,3,4},salesdata[[#This Row],[S-P1]],salesdata[[#This Row],[S-P2]],salesdata[[#This Row],[S-P3]],salesdata[[#This Row],[S-P4]]),0))</f>
        <v>Product1</v>
      </c>
      <c r="X945" s="1" t="str">
        <f>IF(salesdata[[#This Row],[Total Revenue]]&gt;=70000,"High",IF(salesdata[[#This Row],[Total Revenue]]&gt;=40000,"Medium","Low"))</f>
        <v>Medium</v>
      </c>
      <c r="Y945" s="1" t="str">
        <f>IFERROR(IF(SUMIF(salesdata[Year],salesdata[[#This Row],[Year]],salesdata[Total Revenue])&gt;SUMIF(salesdata[Year],salesdata[[#This Row],[Year]]-1,salesdata[Total Revenue]),"Growth Year","Decline Year"),"")</f>
        <v>Growth Year</v>
      </c>
    </row>
    <row r="946" spans="1:25" x14ac:dyDescent="0.3">
      <c r="A946" s="1">
        <v>945</v>
      </c>
      <c r="B946" s="2">
        <v>41270</v>
      </c>
      <c r="C946" s="1">
        <v>2012</v>
      </c>
      <c r="D946" s="1" t="s">
        <v>25</v>
      </c>
      <c r="E946" s="1">
        <v>12</v>
      </c>
      <c r="F946" s="3">
        <v>2291</v>
      </c>
      <c r="G946" s="10">
        <v>7262.47</v>
      </c>
      <c r="H946" s="12">
        <f>IFERROR(salesdata[[#This Row],[S-P1]]/salesdata[[#This Row],[Q-P1]],0)</f>
        <v>3.17</v>
      </c>
      <c r="I946" s="3">
        <v>3222</v>
      </c>
      <c r="J946" s="10">
        <v>20427.48</v>
      </c>
      <c r="K946" s="12">
        <f>IFERROR(salesdata[[#This Row],[S-P2]]/salesdata[[#This Row],[Q-P2]],0)</f>
        <v>6.34</v>
      </c>
      <c r="L946" s="3">
        <v>4726</v>
      </c>
      <c r="M946" s="10">
        <v>25614.92</v>
      </c>
      <c r="N946" s="12">
        <f>IFERROR(salesdata[[#This Row],[S-P3]]/salesdata[[#This Row],[Q-P3]],0)</f>
        <v>5.42</v>
      </c>
      <c r="O946" s="3">
        <v>998</v>
      </c>
      <c r="P946" s="10">
        <v>7115.74</v>
      </c>
      <c r="Q946" s="12">
        <f>IFERROR(salesdata[[#This Row],[S-P4]]/salesdata[[#This Row],[Q-P4]],0)</f>
        <v>7.13</v>
      </c>
      <c r="R946" s="3">
        <v>11237</v>
      </c>
      <c r="S946" s="10">
        <v>60420.61</v>
      </c>
      <c r="T946" s="1" t="str">
        <f>"Q"&amp;ROUNDUP(salesdata[[#This Row],[Month No.]]/3,0)</f>
        <v>Q4</v>
      </c>
      <c r="U946" s="1" t="str">
        <f>TEXT(salesdata[[#This Row],[Date]],"dddd")</f>
        <v>Thursday</v>
      </c>
      <c r="V946" s="12">
        <f>IFERROR(salesdata[[#This Row],[Total Revenue]]/salesdata[[#This Row],[Total Units Sold]],0)</f>
        <v>5.376934235116134</v>
      </c>
      <c r="W946" s="1" t="str">
        <f>INDEX({"Product1","Product2","Product3","Product4"},MATCH(MAX(salesdata[[#This Row],[S-P1]],salesdata[[#This Row],[S-P2]],salesdata[[#This Row],[S-P3]],salesdata[[#This Row],[S-P4]]),CHOOSE({1,2,3,4},salesdata[[#This Row],[S-P1]],salesdata[[#This Row],[S-P2]],salesdata[[#This Row],[S-P3]],salesdata[[#This Row],[S-P4]]),0))</f>
        <v>Product3</v>
      </c>
      <c r="X946" s="1" t="str">
        <f>IF(salesdata[[#This Row],[Total Revenue]]&gt;=70000,"High",IF(salesdata[[#This Row],[Total Revenue]]&gt;=40000,"Medium","Low"))</f>
        <v>Medium</v>
      </c>
      <c r="Y946" s="1" t="str">
        <f>IFERROR(IF(SUMIF(salesdata[Year],salesdata[[#This Row],[Year]],salesdata[Total Revenue])&gt;SUMIF(salesdata[Year],salesdata[[#This Row],[Year]]-1,salesdata[Total Revenue]),"Growth Year","Decline Year"),"")</f>
        <v>Growth Year</v>
      </c>
    </row>
    <row r="947" spans="1:25" x14ac:dyDescent="0.3">
      <c r="A947" s="1">
        <v>946</v>
      </c>
      <c r="B947" s="2">
        <v>41271</v>
      </c>
      <c r="C947" s="1">
        <v>2012</v>
      </c>
      <c r="D947" s="1" t="s">
        <v>25</v>
      </c>
      <c r="E947" s="1">
        <v>12</v>
      </c>
      <c r="F947" s="3">
        <v>2136</v>
      </c>
      <c r="G947" s="10">
        <v>6771.12</v>
      </c>
      <c r="H947" s="12">
        <f>IFERROR(salesdata[[#This Row],[S-P1]]/salesdata[[#This Row],[Q-P1]],0)</f>
        <v>3.17</v>
      </c>
      <c r="I947" s="3">
        <v>1997</v>
      </c>
      <c r="J947" s="10">
        <v>12660.98</v>
      </c>
      <c r="K947" s="12">
        <f>IFERROR(salesdata[[#This Row],[S-P2]]/salesdata[[#This Row],[Q-P2]],0)</f>
        <v>6.34</v>
      </c>
      <c r="L947" s="3">
        <v>4659</v>
      </c>
      <c r="M947" s="10">
        <v>25251.78</v>
      </c>
      <c r="N947" s="12">
        <f>IFERROR(salesdata[[#This Row],[S-P3]]/salesdata[[#This Row],[Q-P3]],0)</f>
        <v>5.42</v>
      </c>
      <c r="O947" s="3">
        <v>1329</v>
      </c>
      <c r="P947" s="10">
        <v>9475.77</v>
      </c>
      <c r="Q947" s="12">
        <f>IFERROR(salesdata[[#This Row],[S-P4]]/salesdata[[#This Row],[Q-P4]],0)</f>
        <v>7.13</v>
      </c>
      <c r="R947" s="3">
        <v>10121</v>
      </c>
      <c r="S947" s="10">
        <v>54159.65</v>
      </c>
      <c r="T947" s="1" t="str">
        <f>"Q"&amp;ROUNDUP(salesdata[[#This Row],[Month No.]]/3,0)</f>
        <v>Q4</v>
      </c>
      <c r="U947" s="1" t="str">
        <f>TEXT(salesdata[[#This Row],[Date]],"dddd")</f>
        <v>Friday</v>
      </c>
      <c r="V947" s="12">
        <f>IFERROR(salesdata[[#This Row],[Total Revenue]]/salesdata[[#This Row],[Total Units Sold]],0)</f>
        <v>5.3512152949313307</v>
      </c>
      <c r="W947" s="1" t="str">
        <f>INDEX({"Product1","Product2","Product3","Product4"},MATCH(MAX(salesdata[[#This Row],[S-P1]],salesdata[[#This Row],[S-P2]],salesdata[[#This Row],[S-P3]],salesdata[[#This Row],[S-P4]]),CHOOSE({1,2,3,4},salesdata[[#This Row],[S-P1]],salesdata[[#This Row],[S-P2]],salesdata[[#This Row],[S-P3]],salesdata[[#This Row],[S-P4]]),0))</f>
        <v>Product3</v>
      </c>
      <c r="X947" s="1" t="str">
        <f>IF(salesdata[[#This Row],[Total Revenue]]&gt;=70000,"High",IF(salesdata[[#This Row],[Total Revenue]]&gt;=40000,"Medium","Low"))</f>
        <v>Medium</v>
      </c>
      <c r="Y947" s="1" t="str">
        <f>IFERROR(IF(SUMIF(salesdata[Year],salesdata[[#This Row],[Year]],salesdata[Total Revenue])&gt;SUMIF(salesdata[Year],salesdata[[#This Row],[Year]]-1,salesdata[Total Revenue]),"Growth Year","Decline Year"),"")</f>
        <v>Growth Year</v>
      </c>
    </row>
    <row r="948" spans="1:25" x14ac:dyDescent="0.3">
      <c r="A948" s="1">
        <v>947</v>
      </c>
      <c r="B948" s="2">
        <v>41272</v>
      </c>
      <c r="C948" s="1">
        <v>2012</v>
      </c>
      <c r="D948" s="1" t="s">
        <v>25</v>
      </c>
      <c r="E948" s="1">
        <v>12</v>
      </c>
      <c r="F948" s="3">
        <v>1218</v>
      </c>
      <c r="G948" s="10">
        <v>3861.06</v>
      </c>
      <c r="H948" s="12">
        <f>IFERROR(salesdata[[#This Row],[S-P1]]/salesdata[[#This Row],[Q-P1]],0)</f>
        <v>3.17</v>
      </c>
      <c r="I948" s="3">
        <v>1486</v>
      </c>
      <c r="J948" s="10">
        <v>9421.24</v>
      </c>
      <c r="K948" s="12">
        <f>IFERROR(salesdata[[#This Row],[S-P2]]/salesdata[[#This Row],[Q-P2]],0)</f>
        <v>6.34</v>
      </c>
      <c r="L948" s="3">
        <v>1085</v>
      </c>
      <c r="M948" s="10">
        <v>5880.7</v>
      </c>
      <c r="N948" s="12">
        <f>IFERROR(salesdata[[#This Row],[S-P3]]/salesdata[[#This Row],[Q-P3]],0)</f>
        <v>5.42</v>
      </c>
      <c r="O948" s="3">
        <v>1190</v>
      </c>
      <c r="P948" s="10">
        <v>8484.7000000000007</v>
      </c>
      <c r="Q948" s="12">
        <f>IFERROR(salesdata[[#This Row],[S-P4]]/salesdata[[#This Row],[Q-P4]],0)</f>
        <v>7.1300000000000008</v>
      </c>
      <c r="R948" s="3">
        <v>4979</v>
      </c>
      <c r="S948" s="10">
        <v>27647.7</v>
      </c>
      <c r="T948" s="1" t="str">
        <f>"Q"&amp;ROUNDUP(salesdata[[#This Row],[Month No.]]/3,0)</f>
        <v>Q4</v>
      </c>
      <c r="U948" s="1" t="str">
        <f>TEXT(salesdata[[#This Row],[Date]],"dddd")</f>
        <v>Saturday</v>
      </c>
      <c r="V948" s="12">
        <f>IFERROR(salesdata[[#This Row],[Total Revenue]]/salesdata[[#This Row],[Total Units Sold]],0)</f>
        <v>5.5528620204860415</v>
      </c>
      <c r="W948" s="1" t="str">
        <f>INDEX({"Product1","Product2","Product3","Product4"},MATCH(MAX(salesdata[[#This Row],[S-P1]],salesdata[[#This Row],[S-P2]],salesdata[[#This Row],[S-P3]],salesdata[[#This Row],[S-P4]]),CHOOSE({1,2,3,4},salesdata[[#This Row],[S-P1]],salesdata[[#This Row],[S-P2]],salesdata[[#This Row],[S-P3]],salesdata[[#This Row],[S-P4]]),0))</f>
        <v>Product2</v>
      </c>
      <c r="X948" s="1" t="str">
        <f>IF(salesdata[[#This Row],[Total Revenue]]&gt;=70000,"High",IF(salesdata[[#This Row],[Total Revenue]]&gt;=40000,"Medium","Low"))</f>
        <v>Low</v>
      </c>
      <c r="Y948" s="1" t="str">
        <f>IFERROR(IF(SUMIF(salesdata[Year],salesdata[[#This Row],[Year]],salesdata[Total Revenue])&gt;SUMIF(salesdata[Year],salesdata[[#This Row],[Year]]-1,salesdata[Total Revenue]),"Growth Year","Decline Year"),"")</f>
        <v>Growth Year</v>
      </c>
    </row>
    <row r="949" spans="1:25" x14ac:dyDescent="0.3">
      <c r="A949" s="1">
        <v>948</v>
      </c>
      <c r="B949" s="2">
        <v>41273</v>
      </c>
      <c r="C949" s="1">
        <v>2012</v>
      </c>
      <c r="D949" s="1" t="s">
        <v>25</v>
      </c>
      <c r="E949" s="1">
        <v>12</v>
      </c>
      <c r="F949" s="3">
        <v>4163</v>
      </c>
      <c r="G949" s="10">
        <v>13196.71</v>
      </c>
      <c r="H949" s="12">
        <f>IFERROR(salesdata[[#This Row],[S-P1]]/salesdata[[#This Row],[Q-P1]],0)</f>
        <v>3.17</v>
      </c>
      <c r="I949" s="3">
        <v>3600</v>
      </c>
      <c r="J949" s="10">
        <v>22824</v>
      </c>
      <c r="K949" s="12">
        <f>IFERROR(salesdata[[#This Row],[S-P2]]/salesdata[[#This Row],[Q-P2]],0)</f>
        <v>6.34</v>
      </c>
      <c r="L949" s="3">
        <v>1710</v>
      </c>
      <c r="M949" s="10">
        <v>9268.2000000000007</v>
      </c>
      <c r="N949" s="12">
        <f>IFERROR(salesdata[[#This Row],[S-P3]]/salesdata[[#This Row],[Q-P3]],0)</f>
        <v>5.4200000000000008</v>
      </c>
      <c r="O949" s="3">
        <v>448</v>
      </c>
      <c r="P949" s="10">
        <v>3194.24</v>
      </c>
      <c r="Q949" s="12">
        <f>IFERROR(salesdata[[#This Row],[S-P4]]/salesdata[[#This Row],[Q-P4]],0)</f>
        <v>7.13</v>
      </c>
      <c r="R949" s="3">
        <v>9921</v>
      </c>
      <c r="S949" s="10">
        <v>48483.15</v>
      </c>
      <c r="T949" s="1" t="str">
        <f>"Q"&amp;ROUNDUP(salesdata[[#This Row],[Month No.]]/3,0)</f>
        <v>Q4</v>
      </c>
      <c r="U949" s="1" t="str">
        <f>TEXT(salesdata[[#This Row],[Date]],"dddd")</f>
        <v>Sunday</v>
      </c>
      <c r="V949" s="12">
        <f>IFERROR(salesdata[[#This Row],[Total Revenue]]/salesdata[[#This Row],[Total Units Sold]],0)</f>
        <v>4.8869216812821286</v>
      </c>
      <c r="W949" s="1" t="str">
        <f>INDEX({"Product1","Product2","Product3","Product4"},MATCH(MAX(salesdata[[#This Row],[S-P1]],salesdata[[#This Row],[S-P2]],salesdata[[#This Row],[S-P3]],salesdata[[#This Row],[S-P4]]),CHOOSE({1,2,3,4},salesdata[[#This Row],[S-P1]],salesdata[[#This Row],[S-P2]],salesdata[[#This Row],[S-P3]],salesdata[[#This Row],[S-P4]]),0))</f>
        <v>Product2</v>
      </c>
      <c r="X949" s="1" t="str">
        <f>IF(salesdata[[#This Row],[Total Revenue]]&gt;=70000,"High",IF(salesdata[[#This Row],[Total Revenue]]&gt;=40000,"Medium","Low"))</f>
        <v>Medium</v>
      </c>
      <c r="Y949" s="1" t="str">
        <f>IFERROR(IF(SUMIF(salesdata[Year],salesdata[[#This Row],[Year]],salesdata[Total Revenue])&gt;SUMIF(salesdata[Year],salesdata[[#This Row],[Year]]-1,salesdata[Total Revenue]),"Growth Year","Decline Year"),"")</f>
        <v>Growth Year</v>
      </c>
    </row>
    <row r="950" spans="1:25" x14ac:dyDescent="0.3">
      <c r="A950" s="1">
        <v>949</v>
      </c>
      <c r="B950" s="2">
        <v>41275</v>
      </c>
      <c r="C950" s="1">
        <v>2013</v>
      </c>
      <c r="D950" s="1" t="s">
        <v>26</v>
      </c>
      <c r="E950" s="1">
        <v>1</v>
      </c>
      <c r="F950" s="3">
        <v>656</v>
      </c>
      <c r="G950" s="10">
        <v>2079.52</v>
      </c>
      <c r="H950" s="12">
        <f>IFERROR(salesdata[[#This Row],[S-P1]]/salesdata[[#This Row],[Q-P1]],0)</f>
        <v>3.17</v>
      </c>
      <c r="I950" s="3">
        <v>3758</v>
      </c>
      <c r="J950" s="10">
        <v>23825.72</v>
      </c>
      <c r="K950" s="12">
        <f>IFERROR(salesdata[[#This Row],[S-P2]]/salesdata[[#This Row],[Q-P2]],0)</f>
        <v>6.3400000000000007</v>
      </c>
      <c r="L950" s="3">
        <v>3456</v>
      </c>
      <c r="M950" s="10">
        <v>18731.52</v>
      </c>
      <c r="N950" s="12">
        <f>IFERROR(salesdata[[#This Row],[S-P3]]/salesdata[[#This Row],[Q-P3]],0)</f>
        <v>5.42</v>
      </c>
      <c r="O950" s="3">
        <v>1525</v>
      </c>
      <c r="P950" s="10">
        <v>10873.25</v>
      </c>
      <c r="Q950" s="12">
        <f>IFERROR(salesdata[[#This Row],[S-P4]]/salesdata[[#This Row],[Q-P4]],0)</f>
        <v>7.13</v>
      </c>
      <c r="R950" s="3">
        <v>9395</v>
      </c>
      <c r="S950" s="10">
        <v>55510.01</v>
      </c>
      <c r="T950" s="1" t="str">
        <f>"Q"&amp;ROUNDUP(salesdata[[#This Row],[Month No.]]/3,0)</f>
        <v>Q1</v>
      </c>
      <c r="U950" s="1" t="str">
        <f>TEXT(salesdata[[#This Row],[Date]],"dddd")</f>
        <v>Tuesday</v>
      </c>
      <c r="V950" s="12">
        <f>IFERROR(salesdata[[#This Row],[Total Revenue]]/salesdata[[#This Row],[Total Units Sold]],0)</f>
        <v>5.9084630122405537</v>
      </c>
      <c r="W950" s="1" t="str">
        <f>INDEX({"Product1","Product2","Product3","Product4"},MATCH(MAX(salesdata[[#This Row],[S-P1]],salesdata[[#This Row],[S-P2]],salesdata[[#This Row],[S-P3]],salesdata[[#This Row],[S-P4]]),CHOOSE({1,2,3,4},salesdata[[#This Row],[S-P1]],salesdata[[#This Row],[S-P2]],salesdata[[#This Row],[S-P3]],salesdata[[#This Row],[S-P4]]),0))</f>
        <v>Product2</v>
      </c>
      <c r="X950" s="1" t="str">
        <f>IF(salesdata[[#This Row],[Total Revenue]]&gt;=70000,"High",IF(salesdata[[#This Row],[Total Revenue]]&gt;=40000,"Medium","Low"))</f>
        <v>Medium</v>
      </c>
      <c r="Y950" s="1" t="str">
        <f>IFERROR(IF(SUMIF(salesdata[Year],salesdata[[#This Row],[Year]],salesdata[Total Revenue])&gt;SUMIF(salesdata[Year],salesdata[[#This Row],[Year]]-1,salesdata[Total Revenue]),"Growth Year","Decline Year"),"")</f>
        <v>Decline Year</v>
      </c>
    </row>
    <row r="951" spans="1:25" x14ac:dyDescent="0.3">
      <c r="A951" s="1">
        <v>950</v>
      </c>
      <c r="B951" s="2">
        <v>41276</v>
      </c>
      <c r="C951" s="1">
        <v>2013</v>
      </c>
      <c r="D951" s="1" t="s">
        <v>26</v>
      </c>
      <c r="E951" s="1">
        <v>1</v>
      </c>
      <c r="F951" s="3">
        <v>2357</v>
      </c>
      <c r="G951" s="10">
        <v>7471.69</v>
      </c>
      <c r="H951" s="12">
        <f>IFERROR(salesdata[[#This Row],[S-P1]]/salesdata[[#This Row],[Q-P1]],0)</f>
        <v>3.17</v>
      </c>
      <c r="I951" s="3">
        <v>1244</v>
      </c>
      <c r="J951" s="10">
        <v>7886.96</v>
      </c>
      <c r="K951" s="12">
        <f>IFERROR(salesdata[[#This Row],[S-P2]]/salesdata[[#This Row],[Q-P2]],0)</f>
        <v>6.34</v>
      </c>
      <c r="L951" s="3">
        <v>3229</v>
      </c>
      <c r="M951" s="10">
        <v>17501.18</v>
      </c>
      <c r="N951" s="12">
        <f>IFERROR(salesdata[[#This Row],[S-P3]]/salesdata[[#This Row],[Q-P3]],0)</f>
        <v>5.42</v>
      </c>
      <c r="O951" s="3">
        <v>1640</v>
      </c>
      <c r="P951" s="10">
        <v>11693.2</v>
      </c>
      <c r="Q951" s="12">
        <f>IFERROR(salesdata[[#This Row],[S-P4]]/salesdata[[#This Row],[Q-P4]],0)</f>
        <v>7.1300000000000008</v>
      </c>
      <c r="R951" s="3">
        <v>8470</v>
      </c>
      <c r="S951" s="10">
        <v>44553.03</v>
      </c>
      <c r="T951" s="1" t="str">
        <f>"Q"&amp;ROUNDUP(salesdata[[#This Row],[Month No.]]/3,0)</f>
        <v>Q1</v>
      </c>
      <c r="U951" s="1" t="str">
        <f>TEXT(salesdata[[#This Row],[Date]],"dddd")</f>
        <v>Wednesday</v>
      </c>
      <c r="V951" s="12">
        <f>IFERROR(salesdata[[#This Row],[Total Revenue]]/salesdata[[#This Row],[Total Units Sold]],0)</f>
        <v>5.2600979929161742</v>
      </c>
      <c r="W951" s="1" t="str">
        <f>INDEX({"Product1","Product2","Product3","Product4"},MATCH(MAX(salesdata[[#This Row],[S-P1]],salesdata[[#This Row],[S-P2]],salesdata[[#This Row],[S-P3]],salesdata[[#This Row],[S-P4]]),CHOOSE({1,2,3,4},salesdata[[#This Row],[S-P1]],salesdata[[#This Row],[S-P2]],salesdata[[#This Row],[S-P3]],salesdata[[#This Row],[S-P4]]),0))</f>
        <v>Product3</v>
      </c>
      <c r="X951" s="1" t="str">
        <f>IF(salesdata[[#This Row],[Total Revenue]]&gt;=70000,"High",IF(salesdata[[#This Row],[Total Revenue]]&gt;=40000,"Medium","Low"))</f>
        <v>Medium</v>
      </c>
      <c r="Y951" s="1" t="str">
        <f>IFERROR(IF(SUMIF(salesdata[Year],salesdata[[#This Row],[Year]],salesdata[Total Revenue])&gt;SUMIF(salesdata[Year],salesdata[[#This Row],[Year]]-1,salesdata[Total Revenue]),"Growth Year","Decline Year"),"")</f>
        <v>Decline Year</v>
      </c>
    </row>
    <row r="952" spans="1:25" x14ac:dyDescent="0.3">
      <c r="A952" s="1">
        <v>951</v>
      </c>
      <c r="B952" s="2">
        <v>41277</v>
      </c>
      <c r="C952" s="1">
        <v>2013</v>
      </c>
      <c r="D952" s="1" t="s">
        <v>26</v>
      </c>
      <c r="E952" s="1">
        <v>1</v>
      </c>
      <c r="F952" s="3">
        <v>4360</v>
      </c>
      <c r="G952" s="10">
        <v>13821.2</v>
      </c>
      <c r="H952" s="12">
        <f>IFERROR(salesdata[[#This Row],[S-P1]]/salesdata[[#This Row],[Q-P1]],0)</f>
        <v>3.1700000000000004</v>
      </c>
      <c r="I952" s="3">
        <v>3596</v>
      </c>
      <c r="J952" s="10">
        <v>22798.639999999999</v>
      </c>
      <c r="K952" s="12">
        <f>IFERROR(salesdata[[#This Row],[S-P2]]/salesdata[[#This Row],[Q-P2]],0)</f>
        <v>6.34</v>
      </c>
      <c r="L952" s="3">
        <v>2527</v>
      </c>
      <c r="M952" s="10">
        <v>13696.34</v>
      </c>
      <c r="N952" s="12">
        <f>IFERROR(salesdata[[#This Row],[S-P3]]/salesdata[[#This Row],[Q-P3]],0)</f>
        <v>5.42</v>
      </c>
      <c r="O952" s="3">
        <v>885</v>
      </c>
      <c r="P952" s="10">
        <v>6310.05</v>
      </c>
      <c r="Q952" s="12">
        <f>IFERROR(salesdata[[#This Row],[S-P4]]/salesdata[[#This Row],[Q-P4]],0)</f>
        <v>7.13</v>
      </c>
      <c r="R952" s="3">
        <v>11368</v>
      </c>
      <c r="S952" s="10">
        <v>56626.23</v>
      </c>
      <c r="T952" s="1" t="str">
        <f>"Q"&amp;ROUNDUP(salesdata[[#This Row],[Month No.]]/3,0)</f>
        <v>Q1</v>
      </c>
      <c r="U952" s="1" t="str">
        <f>TEXT(salesdata[[#This Row],[Date]],"dddd")</f>
        <v>Thursday</v>
      </c>
      <c r="V952" s="12">
        <f>IFERROR(salesdata[[#This Row],[Total Revenue]]/salesdata[[#This Row],[Total Units Sold]],0)</f>
        <v>4.981195460942998</v>
      </c>
      <c r="W952" s="1" t="str">
        <f>INDEX({"Product1","Product2","Product3","Product4"},MATCH(MAX(salesdata[[#This Row],[S-P1]],salesdata[[#This Row],[S-P2]],salesdata[[#This Row],[S-P3]],salesdata[[#This Row],[S-P4]]),CHOOSE({1,2,3,4},salesdata[[#This Row],[S-P1]],salesdata[[#This Row],[S-P2]],salesdata[[#This Row],[S-P3]],salesdata[[#This Row],[S-P4]]),0))</f>
        <v>Product2</v>
      </c>
      <c r="X952" s="1" t="str">
        <f>IF(salesdata[[#This Row],[Total Revenue]]&gt;=70000,"High",IF(salesdata[[#This Row],[Total Revenue]]&gt;=40000,"Medium","Low"))</f>
        <v>Medium</v>
      </c>
      <c r="Y952" s="1" t="str">
        <f>IFERROR(IF(SUMIF(salesdata[Year],salesdata[[#This Row],[Year]],salesdata[Total Revenue])&gt;SUMIF(salesdata[Year],salesdata[[#This Row],[Year]]-1,salesdata[Total Revenue]),"Growth Year","Decline Year"),"")</f>
        <v>Decline Year</v>
      </c>
    </row>
    <row r="953" spans="1:25" x14ac:dyDescent="0.3">
      <c r="A953" s="1">
        <v>952</v>
      </c>
      <c r="B953" s="2">
        <v>41278</v>
      </c>
      <c r="C953" s="1">
        <v>2013</v>
      </c>
      <c r="D953" s="1" t="s">
        <v>26</v>
      </c>
      <c r="E953" s="1">
        <v>1</v>
      </c>
      <c r="F953" s="3">
        <v>4970</v>
      </c>
      <c r="G953" s="10">
        <v>15754.9</v>
      </c>
      <c r="H953" s="12">
        <f>IFERROR(salesdata[[#This Row],[S-P1]]/salesdata[[#This Row],[Q-P1]],0)</f>
        <v>3.17</v>
      </c>
      <c r="I953" s="3">
        <v>2809</v>
      </c>
      <c r="J953" s="10">
        <v>17809.060000000001</v>
      </c>
      <c r="K953" s="12">
        <f>IFERROR(salesdata[[#This Row],[S-P2]]/salesdata[[#This Row],[Q-P2]],0)</f>
        <v>6.3400000000000007</v>
      </c>
      <c r="L953" s="3">
        <v>393</v>
      </c>
      <c r="M953" s="10">
        <v>2130.06</v>
      </c>
      <c r="N953" s="12">
        <f>IFERROR(salesdata[[#This Row],[S-P3]]/salesdata[[#This Row],[Q-P3]],0)</f>
        <v>5.42</v>
      </c>
      <c r="O953" s="3">
        <v>1613</v>
      </c>
      <c r="P953" s="10">
        <v>11500.69</v>
      </c>
      <c r="Q953" s="12">
        <f>IFERROR(salesdata[[#This Row],[S-P4]]/salesdata[[#This Row],[Q-P4]],0)</f>
        <v>7.13</v>
      </c>
      <c r="R953" s="3">
        <v>9785</v>
      </c>
      <c r="S953" s="10">
        <v>47194.71</v>
      </c>
      <c r="T953" s="1" t="str">
        <f>"Q"&amp;ROUNDUP(salesdata[[#This Row],[Month No.]]/3,0)</f>
        <v>Q1</v>
      </c>
      <c r="U953" s="1" t="str">
        <f>TEXT(salesdata[[#This Row],[Date]],"dddd")</f>
        <v>Friday</v>
      </c>
      <c r="V953" s="12">
        <f>IFERROR(salesdata[[#This Row],[Total Revenue]]/salesdata[[#This Row],[Total Units Sold]],0)</f>
        <v>4.8231691364333162</v>
      </c>
      <c r="W953" s="1" t="str">
        <f>INDEX({"Product1","Product2","Product3","Product4"},MATCH(MAX(salesdata[[#This Row],[S-P1]],salesdata[[#This Row],[S-P2]],salesdata[[#This Row],[S-P3]],salesdata[[#This Row],[S-P4]]),CHOOSE({1,2,3,4},salesdata[[#This Row],[S-P1]],salesdata[[#This Row],[S-P2]],salesdata[[#This Row],[S-P3]],salesdata[[#This Row],[S-P4]]),0))</f>
        <v>Product2</v>
      </c>
      <c r="X953" s="1" t="str">
        <f>IF(salesdata[[#This Row],[Total Revenue]]&gt;=70000,"High",IF(salesdata[[#This Row],[Total Revenue]]&gt;=40000,"Medium","Low"))</f>
        <v>Medium</v>
      </c>
      <c r="Y953" s="1" t="str">
        <f>IFERROR(IF(SUMIF(salesdata[Year],salesdata[[#This Row],[Year]],salesdata[Total Revenue])&gt;SUMIF(salesdata[Year],salesdata[[#This Row],[Year]]-1,salesdata[Total Revenue]),"Growth Year","Decline Year"),"")</f>
        <v>Decline Year</v>
      </c>
    </row>
    <row r="954" spans="1:25" x14ac:dyDescent="0.3">
      <c r="A954" s="1">
        <v>953</v>
      </c>
      <c r="B954" s="2">
        <v>41279</v>
      </c>
      <c r="C954" s="1">
        <v>2013</v>
      </c>
      <c r="D954" s="1" t="s">
        <v>26</v>
      </c>
      <c r="E954" s="1">
        <v>1</v>
      </c>
      <c r="F954" s="3">
        <v>6491</v>
      </c>
      <c r="G954" s="10">
        <v>20576.47</v>
      </c>
      <c r="H954" s="12">
        <f>IFERROR(salesdata[[#This Row],[S-P1]]/salesdata[[#This Row],[Q-P1]],0)</f>
        <v>3.1700000000000004</v>
      </c>
      <c r="I954" s="3">
        <v>3347</v>
      </c>
      <c r="J954" s="10">
        <v>21219.98</v>
      </c>
      <c r="K954" s="12">
        <f>IFERROR(salesdata[[#This Row],[S-P2]]/salesdata[[#This Row],[Q-P2]],0)</f>
        <v>6.34</v>
      </c>
      <c r="L954" s="3">
        <v>2240</v>
      </c>
      <c r="M954" s="10">
        <v>12140.8</v>
      </c>
      <c r="N954" s="12">
        <f>IFERROR(salesdata[[#This Row],[S-P3]]/salesdata[[#This Row],[Q-P3]],0)</f>
        <v>5.42</v>
      </c>
      <c r="O954" s="3">
        <v>807</v>
      </c>
      <c r="P954" s="10">
        <v>5753.91</v>
      </c>
      <c r="Q954" s="12">
        <f>IFERROR(salesdata[[#This Row],[S-P4]]/salesdata[[#This Row],[Q-P4]],0)</f>
        <v>7.13</v>
      </c>
      <c r="R954" s="3">
        <v>12885</v>
      </c>
      <c r="S954" s="10">
        <v>59691.16</v>
      </c>
      <c r="T954" s="1" t="str">
        <f>"Q"&amp;ROUNDUP(salesdata[[#This Row],[Month No.]]/3,0)</f>
        <v>Q1</v>
      </c>
      <c r="U954" s="1" t="str">
        <f>TEXT(salesdata[[#This Row],[Date]],"dddd")</f>
        <v>Saturday</v>
      </c>
      <c r="V954" s="12">
        <f>IFERROR(salesdata[[#This Row],[Total Revenue]]/salesdata[[#This Row],[Total Units Sold]],0)</f>
        <v>4.6326084594489716</v>
      </c>
      <c r="W954" s="1" t="str">
        <f>INDEX({"Product1","Product2","Product3","Product4"},MATCH(MAX(salesdata[[#This Row],[S-P1]],salesdata[[#This Row],[S-P2]],salesdata[[#This Row],[S-P3]],salesdata[[#This Row],[S-P4]]),CHOOSE({1,2,3,4},salesdata[[#This Row],[S-P1]],salesdata[[#This Row],[S-P2]],salesdata[[#This Row],[S-P3]],salesdata[[#This Row],[S-P4]]),0))</f>
        <v>Product2</v>
      </c>
      <c r="X954" s="1" t="str">
        <f>IF(salesdata[[#This Row],[Total Revenue]]&gt;=70000,"High",IF(salesdata[[#This Row],[Total Revenue]]&gt;=40000,"Medium","Low"))</f>
        <v>Medium</v>
      </c>
      <c r="Y954" s="1" t="str">
        <f>IFERROR(IF(SUMIF(salesdata[Year],salesdata[[#This Row],[Year]],salesdata[Total Revenue])&gt;SUMIF(salesdata[Year],salesdata[[#This Row],[Year]]-1,salesdata[Total Revenue]),"Growth Year","Decline Year"),"")</f>
        <v>Decline Year</v>
      </c>
    </row>
    <row r="955" spans="1:25" x14ac:dyDescent="0.3">
      <c r="A955" s="1">
        <v>954</v>
      </c>
      <c r="B955" s="2">
        <v>41280</v>
      </c>
      <c r="C955" s="1">
        <v>2013</v>
      </c>
      <c r="D955" s="1" t="s">
        <v>26</v>
      </c>
      <c r="E955" s="1">
        <v>1</v>
      </c>
      <c r="F955" s="3">
        <v>2020</v>
      </c>
      <c r="G955" s="10">
        <v>6403.4</v>
      </c>
      <c r="H955" s="12">
        <f>IFERROR(salesdata[[#This Row],[S-P1]]/salesdata[[#This Row],[Q-P1]],0)</f>
        <v>3.17</v>
      </c>
      <c r="I955" s="3">
        <v>2228</v>
      </c>
      <c r="J955" s="10">
        <v>14125.52</v>
      </c>
      <c r="K955" s="12">
        <f>IFERROR(salesdata[[#This Row],[S-P2]]/salesdata[[#This Row],[Q-P2]],0)</f>
        <v>6.34</v>
      </c>
      <c r="L955" s="3">
        <v>664</v>
      </c>
      <c r="M955" s="10">
        <v>3598.88</v>
      </c>
      <c r="N955" s="12">
        <f>IFERROR(salesdata[[#This Row],[S-P3]]/salesdata[[#This Row],[Q-P3]],0)</f>
        <v>5.42</v>
      </c>
      <c r="O955" s="3">
        <v>1876</v>
      </c>
      <c r="P955" s="10">
        <v>13375.88</v>
      </c>
      <c r="Q955" s="12">
        <f>IFERROR(salesdata[[#This Row],[S-P4]]/salesdata[[#This Row],[Q-P4]],0)</f>
        <v>7.13</v>
      </c>
      <c r="R955" s="3">
        <v>6788</v>
      </c>
      <c r="S955" s="10">
        <v>37503.68</v>
      </c>
      <c r="T955" s="1" t="str">
        <f>"Q"&amp;ROUNDUP(salesdata[[#This Row],[Month No.]]/3,0)</f>
        <v>Q1</v>
      </c>
      <c r="U955" s="1" t="str">
        <f>TEXT(salesdata[[#This Row],[Date]],"dddd")</f>
        <v>Sunday</v>
      </c>
      <c r="V955" s="12">
        <f>IFERROR(salesdata[[#This Row],[Total Revenue]]/salesdata[[#This Row],[Total Units Sold]],0)</f>
        <v>5.524997053624042</v>
      </c>
      <c r="W955" s="1" t="str">
        <f>INDEX({"Product1","Product2","Product3","Product4"},MATCH(MAX(salesdata[[#This Row],[S-P1]],salesdata[[#This Row],[S-P2]],salesdata[[#This Row],[S-P3]],salesdata[[#This Row],[S-P4]]),CHOOSE({1,2,3,4},salesdata[[#This Row],[S-P1]],salesdata[[#This Row],[S-P2]],salesdata[[#This Row],[S-P3]],salesdata[[#This Row],[S-P4]]),0))</f>
        <v>Product2</v>
      </c>
      <c r="X955" s="1" t="str">
        <f>IF(salesdata[[#This Row],[Total Revenue]]&gt;=70000,"High",IF(salesdata[[#This Row],[Total Revenue]]&gt;=40000,"Medium","Low"))</f>
        <v>Low</v>
      </c>
      <c r="Y955" s="1" t="str">
        <f>IFERROR(IF(SUMIF(salesdata[Year],salesdata[[#This Row],[Year]],salesdata[Total Revenue])&gt;SUMIF(salesdata[Year],salesdata[[#This Row],[Year]]-1,salesdata[Total Revenue]),"Growth Year","Decline Year"),"")</f>
        <v>Decline Year</v>
      </c>
    </row>
    <row r="956" spans="1:25" x14ac:dyDescent="0.3">
      <c r="A956" s="1">
        <v>955</v>
      </c>
      <c r="B956" s="2">
        <v>41281</v>
      </c>
      <c r="C956" s="1">
        <v>2013</v>
      </c>
      <c r="D956" s="1" t="s">
        <v>26</v>
      </c>
      <c r="E956" s="1">
        <v>1</v>
      </c>
      <c r="F956" s="3">
        <v>3144</v>
      </c>
      <c r="G956" s="10">
        <v>9966.48</v>
      </c>
      <c r="H956" s="12">
        <f>IFERROR(salesdata[[#This Row],[S-P1]]/salesdata[[#This Row],[Q-P1]],0)</f>
        <v>3.17</v>
      </c>
      <c r="I956" s="3">
        <v>3071</v>
      </c>
      <c r="J956" s="10">
        <v>19470.14</v>
      </c>
      <c r="K956" s="12">
        <f>IFERROR(salesdata[[#This Row],[S-P2]]/salesdata[[#This Row],[Q-P2]],0)</f>
        <v>6.34</v>
      </c>
      <c r="L956" s="3">
        <v>4846</v>
      </c>
      <c r="M956" s="10">
        <v>26265.32</v>
      </c>
      <c r="N956" s="12">
        <f>IFERROR(salesdata[[#This Row],[S-P3]]/salesdata[[#This Row],[Q-P3]],0)</f>
        <v>5.42</v>
      </c>
      <c r="O956" s="3">
        <v>1894</v>
      </c>
      <c r="P956" s="10">
        <v>13504.22</v>
      </c>
      <c r="Q956" s="12">
        <f>IFERROR(salesdata[[#This Row],[S-P4]]/salesdata[[#This Row],[Q-P4]],0)</f>
        <v>7.13</v>
      </c>
      <c r="R956" s="3">
        <v>12955</v>
      </c>
      <c r="S956" s="10">
        <v>69206.16</v>
      </c>
      <c r="T956" s="1" t="str">
        <f>"Q"&amp;ROUNDUP(salesdata[[#This Row],[Month No.]]/3,0)</f>
        <v>Q1</v>
      </c>
      <c r="U956" s="1" t="str">
        <f>TEXT(salesdata[[#This Row],[Date]],"dddd")</f>
        <v>Monday</v>
      </c>
      <c r="V956" s="12">
        <f>IFERROR(salesdata[[#This Row],[Total Revenue]]/salesdata[[#This Row],[Total Units Sold]],0)</f>
        <v>5.3420424546507146</v>
      </c>
      <c r="W956" s="1" t="str">
        <f>INDEX({"Product1","Product2","Product3","Product4"},MATCH(MAX(salesdata[[#This Row],[S-P1]],salesdata[[#This Row],[S-P2]],salesdata[[#This Row],[S-P3]],salesdata[[#This Row],[S-P4]]),CHOOSE({1,2,3,4},salesdata[[#This Row],[S-P1]],salesdata[[#This Row],[S-P2]],salesdata[[#This Row],[S-P3]],salesdata[[#This Row],[S-P4]]),0))</f>
        <v>Product3</v>
      </c>
      <c r="X956" s="1" t="str">
        <f>IF(salesdata[[#This Row],[Total Revenue]]&gt;=70000,"High",IF(salesdata[[#This Row],[Total Revenue]]&gt;=40000,"Medium","Low"))</f>
        <v>Medium</v>
      </c>
      <c r="Y956" s="1" t="str">
        <f>IFERROR(IF(SUMIF(salesdata[Year],salesdata[[#This Row],[Year]],salesdata[Total Revenue])&gt;SUMIF(salesdata[Year],salesdata[[#This Row],[Year]]-1,salesdata[Total Revenue]),"Growth Year","Decline Year"),"")</f>
        <v>Decline Year</v>
      </c>
    </row>
    <row r="957" spans="1:25" x14ac:dyDescent="0.3">
      <c r="A957" s="1">
        <v>956</v>
      </c>
      <c r="B957" s="2">
        <v>41282</v>
      </c>
      <c r="C957" s="1">
        <v>2013</v>
      </c>
      <c r="D957" s="1" t="s">
        <v>26</v>
      </c>
      <c r="E957" s="1">
        <v>1</v>
      </c>
      <c r="F957" s="3">
        <v>5727</v>
      </c>
      <c r="G957" s="10">
        <v>18154.59</v>
      </c>
      <c r="H957" s="12">
        <f>IFERROR(salesdata[[#This Row],[S-P1]]/salesdata[[#This Row],[Q-P1]],0)</f>
        <v>3.17</v>
      </c>
      <c r="I957" s="3">
        <v>2011</v>
      </c>
      <c r="J957" s="10">
        <v>12749.74</v>
      </c>
      <c r="K957" s="12">
        <f>IFERROR(salesdata[[#This Row],[S-P2]]/salesdata[[#This Row],[Q-P2]],0)</f>
        <v>6.34</v>
      </c>
      <c r="L957" s="3">
        <v>5992</v>
      </c>
      <c r="M957" s="10">
        <v>32476.639999999999</v>
      </c>
      <c r="N957" s="12">
        <f>IFERROR(salesdata[[#This Row],[S-P3]]/salesdata[[#This Row],[Q-P3]],0)</f>
        <v>5.42</v>
      </c>
      <c r="O957" s="3">
        <v>1077</v>
      </c>
      <c r="P957" s="10">
        <v>7679.01</v>
      </c>
      <c r="Q957" s="12">
        <f>IFERROR(salesdata[[#This Row],[S-P4]]/salesdata[[#This Row],[Q-P4]],0)</f>
        <v>7.13</v>
      </c>
      <c r="R957" s="3">
        <v>14807</v>
      </c>
      <c r="S957" s="10">
        <v>71059.98</v>
      </c>
      <c r="T957" s="1" t="str">
        <f>"Q"&amp;ROUNDUP(salesdata[[#This Row],[Month No.]]/3,0)</f>
        <v>Q1</v>
      </c>
      <c r="U957" s="1" t="str">
        <f>TEXT(salesdata[[#This Row],[Date]],"dddd")</f>
        <v>Tuesday</v>
      </c>
      <c r="V957" s="12">
        <f>IFERROR(salesdata[[#This Row],[Total Revenue]]/salesdata[[#This Row],[Total Units Sold]],0)</f>
        <v>4.7990801647869246</v>
      </c>
      <c r="W957" s="1" t="str">
        <f>INDEX({"Product1","Product2","Product3","Product4"},MATCH(MAX(salesdata[[#This Row],[S-P1]],salesdata[[#This Row],[S-P2]],salesdata[[#This Row],[S-P3]],salesdata[[#This Row],[S-P4]]),CHOOSE({1,2,3,4},salesdata[[#This Row],[S-P1]],salesdata[[#This Row],[S-P2]],salesdata[[#This Row],[S-P3]],salesdata[[#This Row],[S-P4]]),0))</f>
        <v>Product3</v>
      </c>
      <c r="X957" s="1" t="str">
        <f>IF(salesdata[[#This Row],[Total Revenue]]&gt;=70000,"High",IF(salesdata[[#This Row],[Total Revenue]]&gt;=40000,"Medium","Low"))</f>
        <v>High</v>
      </c>
      <c r="Y957" s="1" t="str">
        <f>IFERROR(IF(SUMIF(salesdata[Year],salesdata[[#This Row],[Year]],salesdata[Total Revenue])&gt;SUMIF(salesdata[Year],salesdata[[#This Row],[Year]]-1,salesdata[Total Revenue]),"Growth Year","Decline Year"),"")</f>
        <v>Decline Year</v>
      </c>
    </row>
    <row r="958" spans="1:25" x14ac:dyDescent="0.3">
      <c r="A958" s="1">
        <v>957</v>
      </c>
      <c r="B958" s="2">
        <v>41283</v>
      </c>
      <c r="C958" s="1">
        <v>2013</v>
      </c>
      <c r="D958" s="1" t="s">
        <v>26</v>
      </c>
      <c r="E958" s="1">
        <v>1</v>
      </c>
      <c r="F958" s="3">
        <v>2660</v>
      </c>
      <c r="G958" s="10">
        <v>8432.2000000000007</v>
      </c>
      <c r="H958" s="12">
        <f>IFERROR(salesdata[[#This Row],[S-P1]]/salesdata[[#This Row],[Q-P1]],0)</f>
        <v>3.1700000000000004</v>
      </c>
      <c r="I958" s="3">
        <v>1905</v>
      </c>
      <c r="J958" s="10">
        <v>12077.7</v>
      </c>
      <c r="K958" s="12">
        <f>IFERROR(salesdata[[#This Row],[S-P2]]/salesdata[[#This Row],[Q-P2]],0)</f>
        <v>6.3400000000000007</v>
      </c>
      <c r="L958" s="3">
        <v>4432</v>
      </c>
      <c r="M958" s="10">
        <v>24021.439999999999</v>
      </c>
      <c r="N958" s="12">
        <f>IFERROR(salesdata[[#This Row],[S-P3]]/salesdata[[#This Row],[Q-P3]],0)</f>
        <v>5.42</v>
      </c>
      <c r="O958" s="3">
        <v>1358</v>
      </c>
      <c r="P958" s="10">
        <v>9682.5400000000009</v>
      </c>
      <c r="Q958" s="12">
        <f>IFERROR(salesdata[[#This Row],[S-P4]]/salesdata[[#This Row],[Q-P4]],0)</f>
        <v>7.1300000000000008</v>
      </c>
      <c r="R958" s="3">
        <v>10355</v>
      </c>
      <c r="S958" s="10">
        <v>54213.88</v>
      </c>
      <c r="T958" s="1" t="str">
        <f>"Q"&amp;ROUNDUP(salesdata[[#This Row],[Month No.]]/3,0)</f>
        <v>Q1</v>
      </c>
      <c r="U958" s="1" t="str">
        <f>TEXT(salesdata[[#This Row],[Date]],"dddd")</f>
        <v>Wednesday</v>
      </c>
      <c r="V958" s="12">
        <f>IFERROR(salesdata[[#This Row],[Total Revenue]]/salesdata[[#This Row],[Total Units Sold]],0)</f>
        <v>5.2355267986479959</v>
      </c>
      <c r="W958" s="1" t="str">
        <f>INDEX({"Product1","Product2","Product3","Product4"},MATCH(MAX(salesdata[[#This Row],[S-P1]],salesdata[[#This Row],[S-P2]],salesdata[[#This Row],[S-P3]],salesdata[[#This Row],[S-P4]]),CHOOSE({1,2,3,4},salesdata[[#This Row],[S-P1]],salesdata[[#This Row],[S-P2]],salesdata[[#This Row],[S-P3]],salesdata[[#This Row],[S-P4]]),0))</f>
        <v>Product3</v>
      </c>
      <c r="X958" s="1" t="str">
        <f>IF(salesdata[[#This Row],[Total Revenue]]&gt;=70000,"High",IF(salesdata[[#This Row],[Total Revenue]]&gt;=40000,"Medium","Low"))</f>
        <v>Medium</v>
      </c>
      <c r="Y958" s="1" t="str">
        <f>IFERROR(IF(SUMIF(salesdata[Year],salesdata[[#This Row],[Year]],salesdata[Total Revenue])&gt;SUMIF(salesdata[Year],salesdata[[#This Row],[Year]]-1,salesdata[Total Revenue]),"Growth Year","Decline Year"),"")</f>
        <v>Decline Year</v>
      </c>
    </row>
    <row r="959" spans="1:25" x14ac:dyDescent="0.3">
      <c r="A959" s="1">
        <v>958</v>
      </c>
      <c r="B959" s="2">
        <v>41284</v>
      </c>
      <c r="C959" s="1">
        <v>2013</v>
      </c>
      <c r="D959" s="1" t="s">
        <v>26</v>
      </c>
      <c r="E959" s="1">
        <v>1</v>
      </c>
      <c r="F959" s="3">
        <v>5349</v>
      </c>
      <c r="G959" s="10">
        <v>16956.330000000002</v>
      </c>
      <c r="H959" s="12">
        <f>IFERROR(salesdata[[#This Row],[S-P1]]/salesdata[[#This Row],[Q-P1]],0)</f>
        <v>3.1700000000000004</v>
      </c>
      <c r="I959" s="3">
        <v>371</v>
      </c>
      <c r="J959" s="10">
        <v>2352.14</v>
      </c>
      <c r="K959" s="12">
        <f>IFERROR(salesdata[[#This Row],[S-P2]]/salesdata[[#This Row],[Q-P2]],0)</f>
        <v>6.34</v>
      </c>
      <c r="L959" s="3">
        <v>2273</v>
      </c>
      <c r="M959" s="10">
        <v>12319.66</v>
      </c>
      <c r="N959" s="12">
        <f>IFERROR(salesdata[[#This Row],[S-P3]]/salesdata[[#This Row],[Q-P3]],0)</f>
        <v>5.42</v>
      </c>
      <c r="O959" s="3">
        <v>722</v>
      </c>
      <c r="P959" s="10">
        <v>5147.8599999999997</v>
      </c>
      <c r="Q959" s="12">
        <f>IFERROR(salesdata[[#This Row],[S-P4]]/salesdata[[#This Row],[Q-P4]],0)</f>
        <v>7.13</v>
      </c>
      <c r="R959" s="3">
        <v>8715</v>
      </c>
      <c r="S959" s="10">
        <v>36775.99</v>
      </c>
      <c r="T959" s="1" t="str">
        <f>"Q"&amp;ROUNDUP(salesdata[[#This Row],[Month No.]]/3,0)</f>
        <v>Q1</v>
      </c>
      <c r="U959" s="1" t="str">
        <f>TEXT(salesdata[[#This Row],[Date]],"dddd")</f>
        <v>Thursday</v>
      </c>
      <c r="V959" s="12">
        <f>IFERROR(salesdata[[#This Row],[Total Revenue]]/salesdata[[#This Row],[Total Units Sold]],0)</f>
        <v>4.2198496844520941</v>
      </c>
      <c r="W959" s="1" t="str">
        <f>INDEX({"Product1","Product2","Product3","Product4"},MATCH(MAX(salesdata[[#This Row],[S-P1]],salesdata[[#This Row],[S-P2]],salesdata[[#This Row],[S-P3]],salesdata[[#This Row],[S-P4]]),CHOOSE({1,2,3,4},salesdata[[#This Row],[S-P1]],salesdata[[#This Row],[S-P2]],salesdata[[#This Row],[S-P3]],salesdata[[#This Row],[S-P4]]),0))</f>
        <v>Product1</v>
      </c>
      <c r="X959" s="1" t="str">
        <f>IF(salesdata[[#This Row],[Total Revenue]]&gt;=70000,"High",IF(salesdata[[#This Row],[Total Revenue]]&gt;=40000,"Medium","Low"))</f>
        <v>Low</v>
      </c>
      <c r="Y959" s="1" t="str">
        <f>IFERROR(IF(SUMIF(salesdata[Year],salesdata[[#This Row],[Year]],salesdata[Total Revenue])&gt;SUMIF(salesdata[Year],salesdata[[#This Row],[Year]]-1,salesdata[Total Revenue]),"Growth Year","Decline Year"),"")</f>
        <v>Decline Year</v>
      </c>
    </row>
    <row r="960" spans="1:25" x14ac:dyDescent="0.3">
      <c r="A960" s="1">
        <v>959</v>
      </c>
      <c r="B960" s="2">
        <v>41285</v>
      </c>
      <c r="C960" s="1">
        <v>2013</v>
      </c>
      <c r="D960" s="1" t="s">
        <v>26</v>
      </c>
      <c r="E960" s="1">
        <v>1</v>
      </c>
      <c r="F960" s="3">
        <v>6816</v>
      </c>
      <c r="G960" s="10">
        <v>21606.720000000001</v>
      </c>
      <c r="H960" s="12">
        <f>IFERROR(salesdata[[#This Row],[S-P1]]/salesdata[[#This Row],[Q-P1]],0)</f>
        <v>3.1700000000000004</v>
      </c>
      <c r="I960" s="3">
        <v>3269</v>
      </c>
      <c r="J960" s="10">
        <v>20725.46</v>
      </c>
      <c r="K960" s="12">
        <f>IFERROR(salesdata[[#This Row],[S-P2]]/salesdata[[#This Row],[Q-P2]],0)</f>
        <v>6.34</v>
      </c>
      <c r="L960" s="3">
        <v>5117</v>
      </c>
      <c r="M960" s="10">
        <v>27734.14</v>
      </c>
      <c r="N960" s="12">
        <f>IFERROR(salesdata[[#This Row],[S-P3]]/salesdata[[#This Row],[Q-P3]],0)</f>
        <v>5.42</v>
      </c>
      <c r="O960" s="3">
        <v>411</v>
      </c>
      <c r="P960" s="10">
        <v>2930.43</v>
      </c>
      <c r="Q960" s="12">
        <f>IFERROR(salesdata[[#This Row],[S-P4]]/salesdata[[#This Row],[Q-P4]],0)</f>
        <v>7.13</v>
      </c>
      <c r="R960" s="3">
        <v>15613</v>
      </c>
      <c r="S960" s="10">
        <v>72996.75</v>
      </c>
      <c r="T960" s="1" t="str">
        <f>"Q"&amp;ROUNDUP(salesdata[[#This Row],[Month No.]]/3,0)</f>
        <v>Q1</v>
      </c>
      <c r="U960" s="1" t="str">
        <f>TEXT(salesdata[[#This Row],[Date]],"dddd")</f>
        <v>Friday</v>
      </c>
      <c r="V960" s="12">
        <f>IFERROR(salesdata[[#This Row],[Total Revenue]]/salesdata[[#This Row],[Total Units Sold]],0)</f>
        <v>4.6753826939089222</v>
      </c>
      <c r="W960" s="1" t="str">
        <f>INDEX({"Product1","Product2","Product3","Product4"},MATCH(MAX(salesdata[[#This Row],[S-P1]],salesdata[[#This Row],[S-P2]],salesdata[[#This Row],[S-P3]],salesdata[[#This Row],[S-P4]]),CHOOSE({1,2,3,4},salesdata[[#This Row],[S-P1]],salesdata[[#This Row],[S-P2]],salesdata[[#This Row],[S-P3]],salesdata[[#This Row],[S-P4]]),0))</f>
        <v>Product3</v>
      </c>
      <c r="X960" s="1" t="str">
        <f>IF(salesdata[[#This Row],[Total Revenue]]&gt;=70000,"High",IF(salesdata[[#This Row],[Total Revenue]]&gt;=40000,"Medium","Low"))</f>
        <v>High</v>
      </c>
      <c r="Y960" s="1" t="str">
        <f>IFERROR(IF(SUMIF(salesdata[Year],salesdata[[#This Row],[Year]],salesdata[Total Revenue])&gt;SUMIF(salesdata[Year],salesdata[[#This Row],[Year]]-1,salesdata[Total Revenue]),"Growth Year","Decline Year"),"")</f>
        <v>Decline Year</v>
      </c>
    </row>
    <row r="961" spans="1:25" x14ac:dyDescent="0.3">
      <c r="A961" s="1">
        <v>960</v>
      </c>
      <c r="B961" s="2">
        <v>41286</v>
      </c>
      <c r="C961" s="1">
        <v>2013</v>
      </c>
      <c r="D961" s="1" t="s">
        <v>26</v>
      </c>
      <c r="E961" s="1">
        <v>1</v>
      </c>
      <c r="F961" s="3">
        <v>6272</v>
      </c>
      <c r="G961" s="10">
        <v>19882.240000000002</v>
      </c>
      <c r="H961" s="12">
        <f>IFERROR(salesdata[[#This Row],[S-P1]]/salesdata[[#This Row],[Q-P1]],0)</f>
        <v>3.1700000000000004</v>
      </c>
      <c r="I961" s="3">
        <v>2430</v>
      </c>
      <c r="J961" s="10">
        <v>15406.2</v>
      </c>
      <c r="K961" s="12">
        <f>IFERROR(salesdata[[#This Row],[S-P2]]/salesdata[[#This Row],[Q-P2]],0)</f>
        <v>6.34</v>
      </c>
      <c r="L961" s="3">
        <v>5592</v>
      </c>
      <c r="M961" s="10">
        <v>30308.639999999999</v>
      </c>
      <c r="N961" s="12">
        <f>IFERROR(salesdata[[#This Row],[S-P3]]/salesdata[[#This Row],[Q-P3]],0)</f>
        <v>5.42</v>
      </c>
      <c r="O961" s="3">
        <v>992</v>
      </c>
      <c r="P961" s="10">
        <v>7072.96</v>
      </c>
      <c r="Q961" s="12">
        <f>IFERROR(salesdata[[#This Row],[S-P4]]/salesdata[[#This Row],[Q-P4]],0)</f>
        <v>7.13</v>
      </c>
      <c r="R961" s="3">
        <v>15286</v>
      </c>
      <c r="S961" s="10">
        <v>72670.039999999994</v>
      </c>
      <c r="T961" s="1" t="str">
        <f>"Q"&amp;ROUNDUP(salesdata[[#This Row],[Month No.]]/3,0)</f>
        <v>Q1</v>
      </c>
      <c r="U961" s="1" t="str">
        <f>TEXT(salesdata[[#This Row],[Date]],"dddd")</f>
        <v>Saturday</v>
      </c>
      <c r="V961" s="12">
        <f>IFERROR(salesdata[[#This Row],[Total Revenue]]/salesdata[[#This Row],[Total Units Sold]],0)</f>
        <v>4.75402590605783</v>
      </c>
      <c r="W961" s="1" t="str">
        <f>INDEX({"Product1","Product2","Product3","Product4"},MATCH(MAX(salesdata[[#This Row],[S-P1]],salesdata[[#This Row],[S-P2]],salesdata[[#This Row],[S-P3]],salesdata[[#This Row],[S-P4]]),CHOOSE({1,2,3,4},salesdata[[#This Row],[S-P1]],salesdata[[#This Row],[S-P2]],salesdata[[#This Row],[S-P3]],salesdata[[#This Row],[S-P4]]),0))</f>
        <v>Product3</v>
      </c>
      <c r="X961" s="1" t="str">
        <f>IF(salesdata[[#This Row],[Total Revenue]]&gt;=70000,"High",IF(salesdata[[#This Row],[Total Revenue]]&gt;=40000,"Medium","Low"))</f>
        <v>High</v>
      </c>
      <c r="Y961" s="1" t="str">
        <f>IFERROR(IF(SUMIF(salesdata[Year],salesdata[[#This Row],[Year]],salesdata[Total Revenue])&gt;SUMIF(salesdata[Year],salesdata[[#This Row],[Year]]-1,salesdata[Total Revenue]),"Growth Year","Decline Year"),"")</f>
        <v>Decline Year</v>
      </c>
    </row>
    <row r="962" spans="1:25" x14ac:dyDescent="0.3">
      <c r="A962" s="1">
        <v>961</v>
      </c>
      <c r="B962" s="2">
        <v>41287</v>
      </c>
      <c r="C962" s="1">
        <v>2013</v>
      </c>
      <c r="D962" s="1" t="s">
        <v>26</v>
      </c>
      <c r="E962" s="1">
        <v>1</v>
      </c>
      <c r="F962" s="3">
        <v>7474</v>
      </c>
      <c r="G962" s="10">
        <v>23692.58</v>
      </c>
      <c r="H962" s="12">
        <f>IFERROR(salesdata[[#This Row],[S-P1]]/salesdata[[#This Row],[Q-P1]],0)</f>
        <v>3.1700000000000004</v>
      </c>
      <c r="I962" s="3">
        <v>1552</v>
      </c>
      <c r="J962" s="10">
        <v>9839.68</v>
      </c>
      <c r="K962" s="12">
        <f>IFERROR(salesdata[[#This Row],[S-P2]]/salesdata[[#This Row],[Q-P2]],0)</f>
        <v>6.34</v>
      </c>
      <c r="L962" s="3">
        <v>1229</v>
      </c>
      <c r="M962" s="10">
        <v>6661.18</v>
      </c>
      <c r="N962" s="12">
        <f>IFERROR(salesdata[[#This Row],[S-P3]]/salesdata[[#This Row],[Q-P3]],0)</f>
        <v>5.42</v>
      </c>
      <c r="O962" s="3">
        <v>447</v>
      </c>
      <c r="P962" s="10">
        <v>3187.11</v>
      </c>
      <c r="Q962" s="12">
        <f>IFERROR(salesdata[[#This Row],[S-P4]]/salesdata[[#This Row],[Q-P4]],0)</f>
        <v>7.13</v>
      </c>
      <c r="R962" s="3">
        <v>10702</v>
      </c>
      <c r="S962" s="10">
        <v>43380.55</v>
      </c>
      <c r="T962" s="1" t="str">
        <f>"Q"&amp;ROUNDUP(salesdata[[#This Row],[Month No.]]/3,0)</f>
        <v>Q1</v>
      </c>
      <c r="U962" s="1" t="str">
        <f>TEXT(salesdata[[#This Row],[Date]],"dddd")</f>
        <v>Sunday</v>
      </c>
      <c r="V962" s="12">
        <f>IFERROR(salesdata[[#This Row],[Total Revenue]]/salesdata[[#This Row],[Total Units Sold]],0)</f>
        <v>4.0534993459166513</v>
      </c>
      <c r="W962" s="1" t="str">
        <f>INDEX({"Product1","Product2","Product3","Product4"},MATCH(MAX(salesdata[[#This Row],[S-P1]],salesdata[[#This Row],[S-P2]],salesdata[[#This Row],[S-P3]],salesdata[[#This Row],[S-P4]]),CHOOSE({1,2,3,4},salesdata[[#This Row],[S-P1]],salesdata[[#This Row],[S-P2]],salesdata[[#This Row],[S-P3]],salesdata[[#This Row],[S-P4]]),0))</f>
        <v>Product1</v>
      </c>
      <c r="X962" s="1" t="str">
        <f>IF(salesdata[[#This Row],[Total Revenue]]&gt;=70000,"High",IF(salesdata[[#This Row],[Total Revenue]]&gt;=40000,"Medium","Low"))</f>
        <v>Medium</v>
      </c>
      <c r="Y962" s="1" t="str">
        <f>IFERROR(IF(SUMIF(salesdata[Year],salesdata[[#This Row],[Year]],salesdata[Total Revenue])&gt;SUMIF(salesdata[Year],salesdata[[#This Row],[Year]]-1,salesdata[Total Revenue]),"Growth Year","Decline Year"),"")</f>
        <v>Decline Year</v>
      </c>
    </row>
    <row r="963" spans="1:25" x14ac:dyDescent="0.3">
      <c r="A963" s="1">
        <v>962</v>
      </c>
      <c r="B963" s="2">
        <v>41288</v>
      </c>
      <c r="C963" s="1">
        <v>2013</v>
      </c>
      <c r="D963" s="1" t="s">
        <v>26</v>
      </c>
      <c r="E963" s="1">
        <v>1</v>
      </c>
      <c r="F963" s="3">
        <v>7060</v>
      </c>
      <c r="G963" s="10">
        <v>22380.2</v>
      </c>
      <c r="H963" s="12">
        <f>IFERROR(salesdata[[#This Row],[S-P1]]/salesdata[[#This Row],[Q-P1]],0)</f>
        <v>3.17</v>
      </c>
      <c r="I963" s="3">
        <v>1163</v>
      </c>
      <c r="J963" s="10">
        <v>7373.42</v>
      </c>
      <c r="K963" s="12">
        <f>IFERROR(salesdata[[#This Row],[S-P2]]/salesdata[[#This Row],[Q-P2]],0)</f>
        <v>6.34</v>
      </c>
      <c r="L963" s="3">
        <v>4587</v>
      </c>
      <c r="M963" s="10">
        <v>24861.54</v>
      </c>
      <c r="N963" s="12">
        <f>IFERROR(salesdata[[#This Row],[S-P3]]/salesdata[[#This Row],[Q-P3]],0)</f>
        <v>5.42</v>
      </c>
      <c r="O963" s="3">
        <v>1531</v>
      </c>
      <c r="P963" s="10">
        <v>10916.03</v>
      </c>
      <c r="Q963" s="12">
        <f>IFERROR(salesdata[[#This Row],[S-P4]]/salesdata[[#This Row],[Q-P4]],0)</f>
        <v>7.1300000000000008</v>
      </c>
      <c r="R963" s="3">
        <v>14341</v>
      </c>
      <c r="S963" s="10">
        <v>65531.19</v>
      </c>
      <c r="T963" s="1" t="str">
        <f>"Q"&amp;ROUNDUP(salesdata[[#This Row],[Month No.]]/3,0)</f>
        <v>Q1</v>
      </c>
      <c r="U963" s="1" t="str">
        <f>TEXT(salesdata[[#This Row],[Date]],"dddd")</f>
        <v>Monday</v>
      </c>
      <c r="V963" s="12">
        <f>IFERROR(salesdata[[#This Row],[Total Revenue]]/salesdata[[#This Row],[Total Units Sold]],0)</f>
        <v>4.569499337563629</v>
      </c>
      <c r="W963" s="1" t="str">
        <f>INDEX({"Product1","Product2","Product3","Product4"},MATCH(MAX(salesdata[[#This Row],[S-P1]],salesdata[[#This Row],[S-P2]],salesdata[[#This Row],[S-P3]],salesdata[[#This Row],[S-P4]]),CHOOSE({1,2,3,4},salesdata[[#This Row],[S-P1]],salesdata[[#This Row],[S-P2]],salesdata[[#This Row],[S-P3]],salesdata[[#This Row],[S-P4]]),0))</f>
        <v>Product3</v>
      </c>
      <c r="X963" s="1" t="str">
        <f>IF(salesdata[[#This Row],[Total Revenue]]&gt;=70000,"High",IF(salesdata[[#This Row],[Total Revenue]]&gt;=40000,"Medium","Low"))</f>
        <v>Medium</v>
      </c>
      <c r="Y963" s="1" t="str">
        <f>IFERROR(IF(SUMIF(salesdata[Year],salesdata[[#This Row],[Year]],salesdata[Total Revenue])&gt;SUMIF(salesdata[Year],salesdata[[#This Row],[Year]]-1,salesdata[Total Revenue]),"Growth Year","Decline Year"),"")</f>
        <v>Decline Year</v>
      </c>
    </row>
    <row r="964" spans="1:25" x14ac:dyDescent="0.3">
      <c r="A964" s="1">
        <v>963</v>
      </c>
      <c r="B964" s="2">
        <v>41289</v>
      </c>
      <c r="C964" s="1">
        <v>2013</v>
      </c>
      <c r="D964" s="1" t="s">
        <v>26</v>
      </c>
      <c r="E964" s="1">
        <v>1</v>
      </c>
      <c r="F964" s="3">
        <v>796</v>
      </c>
      <c r="G964" s="10">
        <v>2523.3200000000002</v>
      </c>
      <c r="H964" s="12">
        <f>IFERROR(salesdata[[#This Row],[S-P1]]/salesdata[[#This Row],[Q-P1]],0)</f>
        <v>3.1700000000000004</v>
      </c>
      <c r="I964" s="3">
        <v>2259</v>
      </c>
      <c r="J964" s="10">
        <v>14322.06</v>
      </c>
      <c r="K964" s="12">
        <f>IFERROR(salesdata[[#This Row],[S-P2]]/salesdata[[#This Row],[Q-P2]],0)</f>
        <v>6.34</v>
      </c>
      <c r="L964" s="3">
        <v>4677</v>
      </c>
      <c r="M964" s="10">
        <v>25349.34</v>
      </c>
      <c r="N964" s="12">
        <f>IFERROR(salesdata[[#This Row],[S-P3]]/salesdata[[#This Row],[Q-P3]],0)</f>
        <v>5.42</v>
      </c>
      <c r="O964" s="3">
        <v>1863</v>
      </c>
      <c r="P964" s="10">
        <v>13283.19</v>
      </c>
      <c r="Q964" s="12">
        <f>IFERROR(salesdata[[#This Row],[S-P4]]/salesdata[[#This Row],[Q-P4]],0)</f>
        <v>7.13</v>
      </c>
      <c r="R964" s="3">
        <v>9595</v>
      </c>
      <c r="S964" s="10">
        <v>55477.91</v>
      </c>
      <c r="T964" s="1" t="str">
        <f>"Q"&amp;ROUNDUP(salesdata[[#This Row],[Month No.]]/3,0)</f>
        <v>Q1</v>
      </c>
      <c r="U964" s="1" t="str">
        <f>TEXT(salesdata[[#This Row],[Date]],"dddd")</f>
        <v>Tuesday</v>
      </c>
      <c r="V964" s="12">
        <f>IFERROR(salesdata[[#This Row],[Total Revenue]]/salesdata[[#This Row],[Total Units Sold]],0)</f>
        <v>5.7819603960396044</v>
      </c>
      <c r="W964" s="1" t="str">
        <f>INDEX({"Product1","Product2","Product3","Product4"},MATCH(MAX(salesdata[[#This Row],[S-P1]],salesdata[[#This Row],[S-P2]],salesdata[[#This Row],[S-P3]],salesdata[[#This Row],[S-P4]]),CHOOSE({1,2,3,4},salesdata[[#This Row],[S-P1]],salesdata[[#This Row],[S-P2]],salesdata[[#This Row],[S-P3]],salesdata[[#This Row],[S-P4]]),0))</f>
        <v>Product3</v>
      </c>
      <c r="X964" s="1" t="str">
        <f>IF(salesdata[[#This Row],[Total Revenue]]&gt;=70000,"High",IF(salesdata[[#This Row],[Total Revenue]]&gt;=40000,"Medium","Low"))</f>
        <v>Medium</v>
      </c>
      <c r="Y964" s="1" t="str">
        <f>IFERROR(IF(SUMIF(salesdata[Year],salesdata[[#This Row],[Year]],salesdata[Total Revenue])&gt;SUMIF(salesdata[Year],salesdata[[#This Row],[Year]]-1,salesdata[Total Revenue]),"Growth Year","Decline Year"),"")</f>
        <v>Decline Year</v>
      </c>
    </row>
    <row r="965" spans="1:25" x14ac:dyDescent="0.3">
      <c r="A965" s="1">
        <v>964</v>
      </c>
      <c r="B965" s="2">
        <v>41290</v>
      </c>
      <c r="C965" s="1">
        <v>2013</v>
      </c>
      <c r="D965" s="1" t="s">
        <v>26</v>
      </c>
      <c r="E965" s="1">
        <v>1</v>
      </c>
      <c r="F965" s="3">
        <v>6631</v>
      </c>
      <c r="G965" s="10">
        <v>21020.27</v>
      </c>
      <c r="H965" s="12">
        <f>IFERROR(salesdata[[#This Row],[S-P1]]/salesdata[[#This Row],[Q-P1]],0)</f>
        <v>3.17</v>
      </c>
      <c r="I965" s="3">
        <v>3376</v>
      </c>
      <c r="J965" s="10">
        <v>21403.84</v>
      </c>
      <c r="K965" s="12">
        <f>IFERROR(salesdata[[#This Row],[S-P2]]/salesdata[[#This Row],[Q-P2]],0)</f>
        <v>6.34</v>
      </c>
      <c r="L965" s="3">
        <v>4632</v>
      </c>
      <c r="M965" s="10">
        <v>25105.439999999999</v>
      </c>
      <c r="N965" s="12">
        <f>IFERROR(salesdata[[#This Row],[S-P3]]/salesdata[[#This Row],[Q-P3]],0)</f>
        <v>5.42</v>
      </c>
      <c r="O965" s="3">
        <v>1491</v>
      </c>
      <c r="P965" s="10">
        <v>10630.83</v>
      </c>
      <c r="Q965" s="12">
        <f>IFERROR(salesdata[[#This Row],[S-P4]]/salesdata[[#This Row],[Q-P4]],0)</f>
        <v>7.13</v>
      </c>
      <c r="R965" s="3">
        <v>16130</v>
      </c>
      <c r="S965" s="10">
        <v>78160.38</v>
      </c>
      <c r="T965" s="1" t="str">
        <f>"Q"&amp;ROUNDUP(salesdata[[#This Row],[Month No.]]/3,0)</f>
        <v>Q1</v>
      </c>
      <c r="U965" s="1" t="str">
        <f>TEXT(salesdata[[#This Row],[Date]],"dddd")</f>
        <v>Wednesday</v>
      </c>
      <c r="V965" s="12">
        <f>IFERROR(salesdata[[#This Row],[Total Revenue]]/salesdata[[#This Row],[Total Units Sold]],0)</f>
        <v>4.8456528208307503</v>
      </c>
      <c r="W965" s="1" t="str">
        <f>INDEX({"Product1","Product2","Product3","Product4"},MATCH(MAX(salesdata[[#This Row],[S-P1]],salesdata[[#This Row],[S-P2]],salesdata[[#This Row],[S-P3]],salesdata[[#This Row],[S-P4]]),CHOOSE({1,2,3,4},salesdata[[#This Row],[S-P1]],salesdata[[#This Row],[S-P2]],salesdata[[#This Row],[S-P3]],salesdata[[#This Row],[S-P4]]),0))</f>
        <v>Product3</v>
      </c>
      <c r="X965" s="1" t="str">
        <f>IF(salesdata[[#This Row],[Total Revenue]]&gt;=70000,"High",IF(salesdata[[#This Row],[Total Revenue]]&gt;=40000,"Medium","Low"))</f>
        <v>High</v>
      </c>
      <c r="Y965" s="1" t="str">
        <f>IFERROR(IF(SUMIF(salesdata[Year],salesdata[[#This Row],[Year]],salesdata[Total Revenue])&gt;SUMIF(salesdata[Year],salesdata[[#This Row],[Year]]-1,salesdata[Total Revenue]),"Growth Year","Decline Year"),"")</f>
        <v>Decline Year</v>
      </c>
    </row>
    <row r="966" spans="1:25" x14ac:dyDescent="0.3">
      <c r="A966" s="1">
        <v>965</v>
      </c>
      <c r="B966" s="2">
        <v>41291</v>
      </c>
      <c r="C966" s="1">
        <v>2013</v>
      </c>
      <c r="D966" s="1" t="s">
        <v>26</v>
      </c>
      <c r="E966" s="1">
        <v>1</v>
      </c>
      <c r="F966" s="3">
        <v>5052</v>
      </c>
      <c r="G966" s="10">
        <v>16014.84</v>
      </c>
      <c r="H966" s="12">
        <f>IFERROR(salesdata[[#This Row],[S-P1]]/salesdata[[#This Row],[Q-P1]],0)</f>
        <v>3.17</v>
      </c>
      <c r="I966" s="3">
        <v>382</v>
      </c>
      <c r="J966" s="10">
        <v>2421.88</v>
      </c>
      <c r="K966" s="12">
        <f>IFERROR(salesdata[[#This Row],[S-P2]]/salesdata[[#This Row],[Q-P2]],0)</f>
        <v>6.34</v>
      </c>
      <c r="L966" s="3">
        <v>4095</v>
      </c>
      <c r="M966" s="10">
        <v>22194.9</v>
      </c>
      <c r="N966" s="12">
        <f>IFERROR(salesdata[[#This Row],[S-P3]]/salesdata[[#This Row],[Q-P3]],0)</f>
        <v>5.42</v>
      </c>
      <c r="O966" s="3">
        <v>1767</v>
      </c>
      <c r="P966" s="10">
        <v>12598.71</v>
      </c>
      <c r="Q966" s="12">
        <f>IFERROR(salesdata[[#This Row],[S-P4]]/salesdata[[#This Row],[Q-P4]],0)</f>
        <v>7.13</v>
      </c>
      <c r="R966" s="3">
        <v>11296</v>
      </c>
      <c r="S966" s="10">
        <v>53230.33</v>
      </c>
      <c r="T966" s="1" t="str">
        <f>"Q"&amp;ROUNDUP(salesdata[[#This Row],[Month No.]]/3,0)</f>
        <v>Q1</v>
      </c>
      <c r="U966" s="1" t="str">
        <f>TEXT(salesdata[[#This Row],[Date]],"dddd")</f>
        <v>Thursday</v>
      </c>
      <c r="V966" s="12">
        <f>IFERROR(salesdata[[#This Row],[Total Revenue]]/salesdata[[#This Row],[Total Units Sold]],0)</f>
        <v>4.7123167492917846</v>
      </c>
      <c r="W966" s="1" t="str">
        <f>INDEX({"Product1","Product2","Product3","Product4"},MATCH(MAX(salesdata[[#This Row],[S-P1]],salesdata[[#This Row],[S-P2]],salesdata[[#This Row],[S-P3]],salesdata[[#This Row],[S-P4]]),CHOOSE({1,2,3,4},salesdata[[#This Row],[S-P1]],salesdata[[#This Row],[S-P2]],salesdata[[#This Row],[S-P3]],salesdata[[#This Row],[S-P4]]),0))</f>
        <v>Product3</v>
      </c>
      <c r="X966" s="1" t="str">
        <f>IF(salesdata[[#This Row],[Total Revenue]]&gt;=70000,"High",IF(salesdata[[#This Row],[Total Revenue]]&gt;=40000,"Medium","Low"))</f>
        <v>Medium</v>
      </c>
      <c r="Y966" s="1" t="str">
        <f>IFERROR(IF(SUMIF(salesdata[Year],salesdata[[#This Row],[Year]],salesdata[Total Revenue])&gt;SUMIF(salesdata[Year],salesdata[[#This Row],[Year]]-1,salesdata[Total Revenue]),"Growth Year","Decline Year"),"")</f>
        <v>Decline Year</v>
      </c>
    </row>
    <row r="967" spans="1:25" x14ac:dyDescent="0.3">
      <c r="A967" s="1">
        <v>966</v>
      </c>
      <c r="B967" s="2">
        <v>41292</v>
      </c>
      <c r="C967" s="1">
        <v>2013</v>
      </c>
      <c r="D967" s="1" t="s">
        <v>26</v>
      </c>
      <c r="E967" s="1">
        <v>1</v>
      </c>
      <c r="F967" s="3">
        <v>1449</v>
      </c>
      <c r="G967" s="10">
        <v>4593.33</v>
      </c>
      <c r="H967" s="12">
        <f>IFERROR(salesdata[[#This Row],[S-P1]]/salesdata[[#This Row],[Q-P1]],0)</f>
        <v>3.17</v>
      </c>
      <c r="I967" s="3">
        <v>2597</v>
      </c>
      <c r="J967" s="10">
        <v>16464.98</v>
      </c>
      <c r="K967" s="12">
        <f>IFERROR(salesdata[[#This Row],[S-P2]]/salesdata[[#This Row],[Q-P2]],0)</f>
        <v>6.34</v>
      </c>
      <c r="L967" s="3">
        <v>2574</v>
      </c>
      <c r="M967" s="10">
        <v>13951.08</v>
      </c>
      <c r="N967" s="12">
        <f>IFERROR(salesdata[[#This Row],[S-P3]]/salesdata[[#This Row],[Q-P3]],0)</f>
        <v>5.42</v>
      </c>
      <c r="O967" s="3">
        <v>836</v>
      </c>
      <c r="P967" s="10">
        <v>5960.68</v>
      </c>
      <c r="Q967" s="12">
        <f>IFERROR(salesdata[[#This Row],[S-P4]]/salesdata[[#This Row],[Q-P4]],0)</f>
        <v>7.1300000000000008</v>
      </c>
      <c r="R967" s="3">
        <v>7456</v>
      </c>
      <c r="S967" s="10">
        <v>40970.07</v>
      </c>
      <c r="T967" s="1" t="str">
        <f>"Q"&amp;ROUNDUP(salesdata[[#This Row],[Month No.]]/3,0)</f>
        <v>Q1</v>
      </c>
      <c r="U967" s="1" t="str">
        <f>TEXT(salesdata[[#This Row],[Date]],"dddd")</f>
        <v>Friday</v>
      </c>
      <c r="V967" s="12">
        <f>IFERROR(salesdata[[#This Row],[Total Revenue]]/salesdata[[#This Row],[Total Units Sold]],0)</f>
        <v>5.4949128218884118</v>
      </c>
      <c r="W967" s="1" t="str">
        <f>INDEX({"Product1","Product2","Product3","Product4"},MATCH(MAX(salesdata[[#This Row],[S-P1]],salesdata[[#This Row],[S-P2]],salesdata[[#This Row],[S-P3]],salesdata[[#This Row],[S-P4]]),CHOOSE({1,2,3,4},salesdata[[#This Row],[S-P1]],salesdata[[#This Row],[S-P2]],salesdata[[#This Row],[S-P3]],salesdata[[#This Row],[S-P4]]),0))</f>
        <v>Product2</v>
      </c>
      <c r="X967" s="1" t="str">
        <f>IF(salesdata[[#This Row],[Total Revenue]]&gt;=70000,"High",IF(salesdata[[#This Row],[Total Revenue]]&gt;=40000,"Medium","Low"))</f>
        <v>Medium</v>
      </c>
      <c r="Y967" s="1" t="str">
        <f>IFERROR(IF(SUMIF(salesdata[Year],salesdata[[#This Row],[Year]],salesdata[Total Revenue])&gt;SUMIF(salesdata[Year],salesdata[[#This Row],[Year]]-1,salesdata[Total Revenue]),"Growth Year","Decline Year"),"")</f>
        <v>Decline Year</v>
      </c>
    </row>
    <row r="968" spans="1:25" x14ac:dyDescent="0.3">
      <c r="A968" s="1">
        <v>967</v>
      </c>
      <c r="B968" s="2">
        <v>41293</v>
      </c>
      <c r="C968" s="1">
        <v>2013</v>
      </c>
      <c r="D968" s="1" t="s">
        <v>26</v>
      </c>
      <c r="E968" s="1">
        <v>1</v>
      </c>
      <c r="F968" s="3">
        <v>5206</v>
      </c>
      <c r="G968" s="10">
        <v>16503.02</v>
      </c>
      <c r="H968" s="12">
        <f>IFERROR(salesdata[[#This Row],[S-P1]]/salesdata[[#This Row],[Q-P1]],0)</f>
        <v>3.17</v>
      </c>
      <c r="I968" s="3">
        <v>1217</v>
      </c>
      <c r="J968" s="10">
        <v>7715.78</v>
      </c>
      <c r="K968" s="12">
        <f>IFERROR(salesdata[[#This Row],[S-P2]]/salesdata[[#This Row],[Q-P2]],0)</f>
        <v>6.34</v>
      </c>
      <c r="L968" s="3">
        <v>3440</v>
      </c>
      <c r="M968" s="10">
        <v>18644.8</v>
      </c>
      <c r="N968" s="12">
        <f>IFERROR(salesdata[[#This Row],[S-P3]]/salesdata[[#This Row],[Q-P3]],0)</f>
        <v>5.42</v>
      </c>
      <c r="O968" s="3">
        <v>596</v>
      </c>
      <c r="P968" s="10">
        <v>4249.4799999999996</v>
      </c>
      <c r="Q968" s="12">
        <f>IFERROR(salesdata[[#This Row],[S-P4]]/salesdata[[#This Row],[Q-P4]],0)</f>
        <v>7.129999999999999</v>
      </c>
      <c r="R968" s="3">
        <v>10459</v>
      </c>
      <c r="S968" s="10">
        <v>47113.08</v>
      </c>
      <c r="T968" s="1" t="str">
        <f>"Q"&amp;ROUNDUP(salesdata[[#This Row],[Month No.]]/3,0)</f>
        <v>Q1</v>
      </c>
      <c r="U968" s="1" t="str">
        <f>TEXT(salesdata[[#This Row],[Date]],"dddd")</f>
        <v>Saturday</v>
      </c>
      <c r="V968" s="12">
        <f>IFERROR(salesdata[[#This Row],[Total Revenue]]/salesdata[[#This Row],[Total Units Sold]],0)</f>
        <v>4.5045491920833731</v>
      </c>
      <c r="W968" s="1" t="str">
        <f>INDEX({"Product1","Product2","Product3","Product4"},MATCH(MAX(salesdata[[#This Row],[S-P1]],salesdata[[#This Row],[S-P2]],salesdata[[#This Row],[S-P3]],salesdata[[#This Row],[S-P4]]),CHOOSE({1,2,3,4},salesdata[[#This Row],[S-P1]],salesdata[[#This Row],[S-P2]],salesdata[[#This Row],[S-P3]],salesdata[[#This Row],[S-P4]]),0))</f>
        <v>Product3</v>
      </c>
      <c r="X968" s="1" t="str">
        <f>IF(salesdata[[#This Row],[Total Revenue]]&gt;=70000,"High",IF(salesdata[[#This Row],[Total Revenue]]&gt;=40000,"Medium","Low"))</f>
        <v>Medium</v>
      </c>
      <c r="Y968" s="1" t="str">
        <f>IFERROR(IF(SUMIF(salesdata[Year],salesdata[[#This Row],[Year]],salesdata[Total Revenue])&gt;SUMIF(salesdata[Year],salesdata[[#This Row],[Year]]-1,salesdata[Total Revenue]),"Growth Year","Decline Year"),"")</f>
        <v>Decline Year</v>
      </c>
    </row>
    <row r="969" spans="1:25" x14ac:dyDescent="0.3">
      <c r="A969" s="1">
        <v>968</v>
      </c>
      <c r="B969" s="2">
        <v>41294</v>
      </c>
      <c r="C969" s="1">
        <v>2013</v>
      </c>
      <c r="D969" s="1" t="s">
        <v>26</v>
      </c>
      <c r="E969" s="1">
        <v>1</v>
      </c>
      <c r="F969" s="3">
        <v>1959</v>
      </c>
      <c r="G969" s="10">
        <v>6210.03</v>
      </c>
      <c r="H969" s="12">
        <f>IFERROR(salesdata[[#This Row],[S-P1]]/salesdata[[#This Row],[Q-P1]],0)</f>
        <v>3.17</v>
      </c>
      <c r="I969" s="3">
        <v>2803</v>
      </c>
      <c r="J969" s="10">
        <v>17771.02</v>
      </c>
      <c r="K969" s="12">
        <f>IFERROR(salesdata[[#This Row],[S-P2]]/salesdata[[#This Row],[Q-P2]],0)</f>
        <v>6.34</v>
      </c>
      <c r="L969" s="3">
        <v>3443</v>
      </c>
      <c r="M969" s="10">
        <v>18661.060000000001</v>
      </c>
      <c r="N969" s="12">
        <f>IFERROR(salesdata[[#This Row],[S-P3]]/salesdata[[#This Row],[Q-P3]],0)</f>
        <v>5.4200000000000008</v>
      </c>
      <c r="O969" s="3">
        <v>1948</v>
      </c>
      <c r="P969" s="10">
        <v>13889.24</v>
      </c>
      <c r="Q969" s="12">
        <f>IFERROR(salesdata[[#This Row],[S-P4]]/salesdata[[#This Row],[Q-P4]],0)</f>
        <v>7.13</v>
      </c>
      <c r="R969" s="3">
        <v>10153</v>
      </c>
      <c r="S969" s="10">
        <v>56531.35</v>
      </c>
      <c r="T969" s="1" t="str">
        <f>"Q"&amp;ROUNDUP(salesdata[[#This Row],[Month No.]]/3,0)</f>
        <v>Q1</v>
      </c>
      <c r="U969" s="1" t="str">
        <f>TEXT(salesdata[[#This Row],[Date]],"dddd")</f>
        <v>Sunday</v>
      </c>
      <c r="V969" s="12">
        <f>IFERROR(salesdata[[#This Row],[Total Revenue]]/salesdata[[#This Row],[Total Units Sold]],0)</f>
        <v>5.5679454348468429</v>
      </c>
      <c r="W969" s="1" t="str">
        <f>INDEX({"Product1","Product2","Product3","Product4"},MATCH(MAX(salesdata[[#This Row],[S-P1]],salesdata[[#This Row],[S-P2]],salesdata[[#This Row],[S-P3]],salesdata[[#This Row],[S-P4]]),CHOOSE({1,2,3,4},salesdata[[#This Row],[S-P1]],salesdata[[#This Row],[S-P2]],salesdata[[#This Row],[S-P3]],salesdata[[#This Row],[S-P4]]),0))</f>
        <v>Product3</v>
      </c>
      <c r="X969" s="1" t="str">
        <f>IF(salesdata[[#This Row],[Total Revenue]]&gt;=70000,"High",IF(salesdata[[#This Row],[Total Revenue]]&gt;=40000,"Medium","Low"))</f>
        <v>Medium</v>
      </c>
      <c r="Y969" s="1" t="str">
        <f>IFERROR(IF(SUMIF(salesdata[Year],salesdata[[#This Row],[Year]],salesdata[Total Revenue])&gt;SUMIF(salesdata[Year],salesdata[[#This Row],[Year]]-1,salesdata[Total Revenue]),"Growth Year","Decline Year"),"")</f>
        <v>Decline Year</v>
      </c>
    </row>
    <row r="970" spans="1:25" x14ac:dyDescent="0.3">
      <c r="A970" s="1">
        <v>969</v>
      </c>
      <c r="B970" s="2">
        <v>41295</v>
      </c>
      <c r="C970" s="1">
        <v>2013</v>
      </c>
      <c r="D970" s="1" t="s">
        <v>26</v>
      </c>
      <c r="E970" s="1">
        <v>1</v>
      </c>
      <c r="F970" s="3">
        <v>4253</v>
      </c>
      <c r="G970" s="10">
        <v>13482.01</v>
      </c>
      <c r="H970" s="12">
        <f>IFERROR(salesdata[[#This Row],[S-P1]]/salesdata[[#This Row],[Q-P1]],0)</f>
        <v>3.17</v>
      </c>
      <c r="I970" s="3">
        <v>2016</v>
      </c>
      <c r="J970" s="10">
        <v>12781.44</v>
      </c>
      <c r="K970" s="12">
        <f>IFERROR(salesdata[[#This Row],[S-P2]]/salesdata[[#This Row],[Q-P2]],0)</f>
        <v>6.34</v>
      </c>
      <c r="L970" s="3">
        <v>3006</v>
      </c>
      <c r="M970" s="10">
        <v>16292.52</v>
      </c>
      <c r="N970" s="12">
        <f>IFERROR(salesdata[[#This Row],[S-P3]]/salesdata[[#This Row],[Q-P3]],0)</f>
        <v>5.42</v>
      </c>
      <c r="O970" s="3">
        <v>1386</v>
      </c>
      <c r="P970" s="10">
        <v>9882.18</v>
      </c>
      <c r="Q970" s="12">
        <f>IFERROR(salesdata[[#This Row],[S-P4]]/salesdata[[#This Row],[Q-P4]],0)</f>
        <v>7.13</v>
      </c>
      <c r="R970" s="3">
        <v>10661</v>
      </c>
      <c r="S970" s="10">
        <v>52438.15</v>
      </c>
      <c r="T970" s="1" t="str">
        <f>"Q"&amp;ROUNDUP(salesdata[[#This Row],[Month No.]]/3,0)</f>
        <v>Q1</v>
      </c>
      <c r="U970" s="1" t="str">
        <f>TEXT(salesdata[[#This Row],[Date]],"dddd")</f>
        <v>Monday</v>
      </c>
      <c r="V970" s="12">
        <f>IFERROR(salesdata[[#This Row],[Total Revenue]]/salesdata[[#This Row],[Total Units Sold]],0)</f>
        <v>4.9186896163586908</v>
      </c>
      <c r="W970" s="1" t="str">
        <f>INDEX({"Product1","Product2","Product3","Product4"},MATCH(MAX(salesdata[[#This Row],[S-P1]],salesdata[[#This Row],[S-P2]],salesdata[[#This Row],[S-P3]],salesdata[[#This Row],[S-P4]]),CHOOSE({1,2,3,4},salesdata[[#This Row],[S-P1]],salesdata[[#This Row],[S-P2]],salesdata[[#This Row],[S-P3]],salesdata[[#This Row],[S-P4]]),0))</f>
        <v>Product3</v>
      </c>
      <c r="X970" s="1" t="str">
        <f>IF(salesdata[[#This Row],[Total Revenue]]&gt;=70000,"High",IF(salesdata[[#This Row],[Total Revenue]]&gt;=40000,"Medium","Low"))</f>
        <v>Medium</v>
      </c>
      <c r="Y970" s="1" t="str">
        <f>IFERROR(IF(SUMIF(salesdata[Year],salesdata[[#This Row],[Year]],salesdata[Total Revenue])&gt;SUMIF(salesdata[Year],salesdata[[#This Row],[Year]]-1,salesdata[Total Revenue]),"Growth Year","Decline Year"),"")</f>
        <v>Decline Year</v>
      </c>
    </row>
    <row r="971" spans="1:25" x14ac:dyDescent="0.3">
      <c r="A971" s="1">
        <v>970</v>
      </c>
      <c r="B971" s="2">
        <v>41296</v>
      </c>
      <c r="C971" s="1">
        <v>2013</v>
      </c>
      <c r="D971" s="1" t="s">
        <v>26</v>
      </c>
      <c r="E971" s="1">
        <v>1</v>
      </c>
      <c r="F971" s="3">
        <v>7280</v>
      </c>
      <c r="G971" s="10">
        <v>23077.599999999999</v>
      </c>
      <c r="H971" s="12">
        <f>IFERROR(salesdata[[#This Row],[S-P1]]/salesdata[[#This Row],[Q-P1]],0)</f>
        <v>3.17</v>
      </c>
      <c r="I971" s="3">
        <v>3603</v>
      </c>
      <c r="J971" s="10">
        <v>22843.02</v>
      </c>
      <c r="K971" s="12">
        <f>IFERROR(salesdata[[#This Row],[S-P2]]/salesdata[[#This Row],[Q-P2]],0)</f>
        <v>6.34</v>
      </c>
      <c r="L971" s="3">
        <v>5599</v>
      </c>
      <c r="M971" s="10">
        <v>30346.58</v>
      </c>
      <c r="N971" s="12">
        <f>IFERROR(salesdata[[#This Row],[S-P3]]/salesdata[[#This Row],[Q-P3]],0)</f>
        <v>5.42</v>
      </c>
      <c r="O971" s="3">
        <v>542</v>
      </c>
      <c r="P971" s="10">
        <v>3864.46</v>
      </c>
      <c r="Q971" s="12">
        <f>IFERROR(salesdata[[#This Row],[S-P4]]/salesdata[[#This Row],[Q-P4]],0)</f>
        <v>7.13</v>
      </c>
      <c r="R971" s="3">
        <v>17024</v>
      </c>
      <c r="S971" s="10">
        <v>80131.66</v>
      </c>
      <c r="T971" s="1" t="str">
        <f>"Q"&amp;ROUNDUP(salesdata[[#This Row],[Month No.]]/3,0)</f>
        <v>Q1</v>
      </c>
      <c r="U971" s="1" t="str">
        <f>TEXT(salesdata[[#This Row],[Date]],"dddd")</f>
        <v>Tuesday</v>
      </c>
      <c r="V971" s="12">
        <f>IFERROR(salesdata[[#This Row],[Total Revenue]]/salesdata[[#This Row],[Total Units Sold]],0)</f>
        <v>4.706981907894737</v>
      </c>
      <c r="W971" s="1" t="str">
        <f>INDEX({"Product1","Product2","Product3","Product4"},MATCH(MAX(salesdata[[#This Row],[S-P1]],salesdata[[#This Row],[S-P2]],salesdata[[#This Row],[S-P3]],salesdata[[#This Row],[S-P4]]),CHOOSE({1,2,3,4},salesdata[[#This Row],[S-P1]],salesdata[[#This Row],[S-P2]],salesdata[[#This Row],[S-P3]],salesdata[[#This Row],[S-P4]]),0))</f>
        <v>Product3</v>
      </c>
      <c r="X971" s="1" t="str">
        <f>IF(salesdata[[#This Row],[Total Revenue]]&gt;=70000,"High",IF(salesdata[[#This Row],[Total Revenue]]&gt;=40000,"Medium","Low"))</f>
        <v>High</v>
      </c>
      <c r="Y971" s="1" t="str">
        <f>IFERROR(IF(SUMIF(salesdata[Year],salesdata[[#This Row],[Year]],salesdata[Total Revenue])&gt;SUMIF(salesdata[Year],salesdata[[#This Row],[Year]]-1,salesdata[Total Revenue]),"Growth Year","Decline Year"),"")</f>
        <v>Decline Year</v>
      </c>
    </row>
    <row r="972" spans="1:25" x14ac:dyDescent="0.3">
      <c r="A972" s="1">
        <v>971</v>
      </c>
      <c r="B972" s="2">
        <v>41297</v>
      </c>
      <c r="C972" s="1">
        <v>2013</v>
      </c>
      <c r="D972" s="1" t="s">
        <v>26</v>
      </c>
      <c r="E972" s="1">
        <v>1</v>
      </c>
      <c r="F972" s="3">
        <v>3455</v>
      </c>
      <c r="G972" s="10">
        <v>10952.35</v>
      </c>
      <c r="H972" s="12">
        <f>IFERROR(salesdata[[#This Row],[S-P1]]/salesdata[[#This Row],[Q-P1]],0)</f>
        <v>3.17</v>
      </c>
      <c r="I972" s="3">
        <v>3342</v>
      </c>
      <c r="J972" s="10">
        <v>21188.28</v>
      </c>
      <c r="K972" s="12">
        <f>IFERROR(salesdata[[#This Row],[S-P2]]/salesdata[[#This Row],[Q-P2]],0)</f>
        <v>6.34</v>
      </c>
      <c r="L972" s="3">
        <v>1947</v>
      </c>
      <c r="M972" s="10">
        <v>10552.74</v>
      </c>
      <c r="N972" s="12">
        <f>IFERROR(salesdata[[#This Row],[S-P3]]/salesdata[[#This Row],[Q-P3]],0)</f>
        <v>5.42</v>
      </c>
      <c r="O972" s="3">
        <v>473</v>
      </c>
      <c r="P972" s="10">
        <v>3372.49</v>
      </c>
      <c r="Q972" s="12">
        <f>IFERROR(salesdata[[#This Row],[S-P4]]/salesdata[[#This Row],[Q-P4]],0)</f>
        <v>7.13</v>
      </c>
      <c r="R972" s="3">
        <v>9217</v>
      </c>
      <c r="S972" s="10">
        <v>46065.86</v>
      </c>
      <c r="T972" s="1" t="str">
        <f>"Q"&amp;ROUNDUP(salesdata[[#This Row],[Month No.]]/3,0)</f>
        <v>Q1</v>
      </c>
      <c r="U972" s="1" t="str">
        <f>TEXT(salesdata[[#This Row],[Date]],"dddd")</f>
        <v>Wednesday</v>
      </c>
      <c r="V972" s="12">
        <f>IFERROR(salesdata[[#This Row],[Total Revenue]]/salesdata[[#This Row],[Total Units Sold]],0)</f>
        <v>4.9979234024085928</v>
      </c>
      <c r="W972" s="1" t="str">
        <f>INDEX({"Product1","Product2","Product3","Product4"},MATCH(MAX(salesdata[[#This Row],[S-P1]],salesdata[[#This Row],[S-P2]],salesdata[[#This Row],[S-P3]],salesdata[[#This Row],[S-P4]]),CHOOSE({1,2,3,4},salesdata[[#This Row],[S-P1]],salesdata[[#This Row],[S-P2]],salesdata[[#This Row],[S-P3]],salesdata[[#This Row],[S-P4]]),0))</f>
        <v>Product2</v>
      </c>
      <c r="X972" s="1" t="str">
        <f>IF(salesdata[[#This Row],[Total Revenue]]&gt;=70000,"High",IF(salesdata[[#This Row],[Total Revenue]]&gt;=40000,"Medium","Low"))</f>
        <v>Medium</v>
      </c>
      <c r="Y972" s="1" t="str">
        <f>IFERROR(IF(SUMIF(salesdata[Year],salesdata[[#This Row],[Year]],salesdata[Total Revenue])&gt;SUMIF(salesdata[Year],salesdata[[#This Row],[Year]]-1,salesdata[Total Revenue]),"Growth Year","Decline Year"),"")</f>
        <v>Decline Year</v>
      </c>
    </row>
    <row r="973" spans="1:25" x14ac:dyDescent="0.3">
      <c r="A973" s="1">
        <v>972</v>
      </c>
      <c r="B973" s="2">
        <v>41298</v>
      </c>
      <c r="C973" s="1">
        <v>2013</v>
      </c>
      <c r="D973" s="1" t="s">
        <v>26</v>
      </c>
      <c r="E973" s="1">
        <v>1</v>
      </c>
      <c r="F973" s="3">
        <v>793</v>
      </c>
      <c r="G973" s="10">
        <v>2513.81</v>
      </c>
      <c r="H973" s="12">
        <f>IFERROR(salesdata[[#This Row],[S-P1]]/salesdata[[#This Row],[Q-P1]],0)</f>
        <v>3.17</v>
      </c>
      <c r="I973" s="3">
        <v>3569</v>
      </c>
      <c r="J973" s="10">
        <v>22627.46</v>
      </c>
      <c r="K973" s="12">
        <f>IFERROR(salesdata[[#This Row],[S-P2]]/salesdata[[#This Row],[Q-P2]],0)</f>
        <v>6.34</v>
      </c>
      <c r="L973" s="3">
        <v>557</v>
      </c>
      <c r="M973" s="10">
        <v>3018.94</v>
      </c>
      <c r="N973" s="12">
        <f>IFERROR(salesdata[[#This Row],[S-P3]]/salesdata[[#This Row],[Q-P3]],0)</f>
        <v>5.42</v>
      </c>
      <c r="O973" s="3">
        <v>978</v>
      </c>
      <c r="P973" s="10">
        <v>6973.14</v>
      </c>
      <c r="Q973" s="12">
        <f>IFERROR(salesdata[[#This Row],[S-P4]]/salesdata[[#This Row],[Q-P4]],0)</f>
        <v>7.13</v>
      </c>
      <c r="R973" s="3">
        <v>5897</v>
      </c>
      <c r="S973" s="10">
        <v>35133.35</v>
      </c>
      <c r="T973" s="1" t="str">
        <f>"Q"&amp;ROUNDUP(salesdata[[#This Row],[Month No.]]/3,0)</f>
        <v>Q1</v>
      </c>
      <c r="U973" s="1" t="str">
        <f>TEXT(salesdata[[#This Row],[Date]],"dddd")</f>
        <v>Thursday</v>
      </c>
      <c r="V973" s="12">
        <f>IFERROR(salesdata[[#This Row],[Total Revenue]]/salesdata[[#This Row],[Total Units Sold]],0)</f>
        <v>5.9578344921146345</v>
      </c>
      <c r="W973" s="1" t="str">
        <f>INDEX({"Product1","Product2","Product3","Product4"},MATCH(MAX(salesdata[[#This Row],[S-P1]],salesdata[[#This Row],[S-P2]],salesdata[[#This Row],[S-P3]],salesdata[[#This Row],[S-P4]]),CHOOSE({1,2,3,4},salesdata[[#This Row],[S-P1]],salesdata[[#This Row],[S-P2]],salesdata[[#This Row],[S-P3]],salesdata[[#This Row],[S-P4]]),0))</f>
        <v>Product2</v>
      </c>
      <c r="X973" s="1" t="str">
        <f>IF(salesdata[[#This Row],[Total Revenue]]&gt;=70000,"High",IF(salesdata[[#This Row],[Total Revenue]]&gt;=40000,"Medium","Low"))</f>
        <v>Low</v>
      </c>
      <c r="Y973" s="1" t="str">
        <f>IFERROR(IF(SUMIF(salesdata[Year],salesdata[[#This Row],[Year]],salesdata[Total Revenue])&gt;SUMIF(salesdata[Year],salesdata[[#This Row],[Year]]-1,salesdata[Total Revenue]),"Growth Year","Decline Year"),"")</f>
        <v>Decline Year</v>
      </c>
    </row>
    <row r="974" spans="1:25" x14ac:dyDescent="0.3">
      <c r="A974" s="1">
        <v>973</v>
      </c>
      <c r="B974" s="2">
        <v>41299</v>
      </c>
      <c r="C974" s="1">
        <v>2013</v>
      </c>
      <c r="D974" s="1" t="s">
        <v>26</v>
      </c>
      <c r="E974" s="1">
        <v>1</v>
      </c>
      <c r="F974" s="3">
        <v>4668</v>
      </c>
      <c r="G974" s="10">
        <v>14797.56</v>
      </c>
      <c r="H974" s="12">
        <f>IFERROR(salesdata[[#This Row],[S-P1]]/salesdata[[#This Row],[Q-P1]],0)</f>
        <v>3.17</v>
      </c>
      <c r="I974" s="3">
        <v>769</v>
      </c>
      <c r="J974" s="10">
        <v>4875.46</v>
      </c>
      <c r="K974" s="12">
        <f>IFERROR(salesdata[[#This Row],[S-P2]]/salesdata[[#This Row],[Q-P2]],0)</f>
        <v>6.34</v>
      </c>
      <c r="L974" s="3">
        <v>1903</v>
      </c>
      <c r="M974" s="10">
        <v>10314.26</v>
      </c>
      <c r="N974" s="12">
        <f>IFERROR(salesdata[[#This Row],[S-P3]]/salesdata[[#This Row],[Q-P3]],0)</f>
        <v>5.42</v>
      </c>
      <c r="O974" s="3">
        <v>679</v>
      </c>
      <c r="P974" s="10">
        <v>4841.2700000000004</v>
      </c>
      <c r="Q974" s="12">
        <f>IFERROR(salesdata[[#This Row],[S-P4]]/salesdata[[#This Row],[Q-P4]],0)</f>
        <v>7.1300000000000008</v>
      </c>
      <c r="R974" s="3">
        <v>8019</v>
      </c>
      <c r="S974" s="10">
        <v>34828.550000000003</v>
      </c>
      <c r="T974" s="1" t="str">
        <f>"Q"&amp;ROUNDUP(salesdata[[#This Row],[Month No.]]/3,0)</f>
        <v>Q1</v>
      </c>
      <c r="U974" s="1" t="str">
        <f>TEXT(salesdata[[#This Row],[Date]],"dddd")</f>
        <v>Friday</v>
      </c>
      <c r="V974" s="12">
        <f>IFERROR(salesdata[[#This Row],[Total Revenue]]/salesdata[[#This Row],[Total Units Sold]],0)</f>
        <v>4.3432535228831526</v>
      </c>
      <c r="W974" s="1" t="str">
        <f>INDEX({"Product1","Product2","Product3","Product4"},MATCH(MAX(salesdata[[#This Row],[S-P1]],salesdata[[#This Row],[S-P2]],salesdata[[#This Row],[S-P3]],salesdata[[#This Row],[S-P4]]),CHOOSE({1,2,3,4},salesdata[[#This Row],[S-P1]],salesdata[[#This Row],[S-P2]],salesdata[[#This Row],[S-P3]],salesdata[[#This Row],[S-P4]]),0))</f>
        <v>Product1</v>
      </c>
      <c r="X974" s="1" t="str">
        <f>IF(salesdata[[#This Row],[Total Revenue]]&gt;=70000,"High",IF(salesdata[[#This Row],[Total Revenue]]&gt;=40000,"Medium","Low"))</f>
        <v>Low</v>
      </c>
      <c r="Y974" s="1" t="str">
        <f>IFERROR(IF(SUMIF(salesdata[Year],salesdata[[#This Row],[Year]],salesdata[Total Revenue])&gt;SUMIF(salesdata[Year],salesdata[[#This Row],[Year]]-1,salesdata[Total Revenue]),"Growth Year","Decline Year"),"")</f>
        <v>Decline Year</v>
      </c>
    </row>
    <row r="975" spans="1:25" x14ac:dyDescent="0.3">
      <c r="A975" s="1">
        <v>974</v>
      </c>
      <c r="B975" s="2">
        <v>41300</v>
      </c>
      <c r="C975" s="1">
        <v>2013</v>
      </c>
      <c r="D975" s="1" t="s">
        <v>26</v>
      </c>
      <c r="E975" s="1">
        <v>1</v>
      </c>
      <c r="F975" s="3">
        <v>3110</v>
      </c>
      <c r="G975" s="10">
        <v>9858.7000000000007</v>
      </c>
      <c r="H975" s="12">
        <f>IFERROR(salesdata[[#This Row],[S-P1]]/salesdata[[#This Row],[Q-P1]],0)</f>
        <v>3.1700000000000004</v>
      </c>
      <c r="I975" s="3">
        <v>324</v>
      </c>
      <c r="J975" s="10">
        <v>2054.16</v>
      </c>
      <c r="K975" s="12">
        <f>IFERROR(salesdata[[#This Row],[S-P2]]/salesdata[[#This Row],[Q-P2]],0)</f>
        <v>6.34</v>
      </c>
      <c r="L975" s="3">
        <v>1901</v>
      </c>
      <c r="M975" s="10">
        <v>10303.42</v>
      </c>
      <c r="N975" s="12">
        <f>IFERROR(salesdata[[#This Row],[S-P3]]/salesdata[[#This Row],[Q-P3]],0)</f>
        <v>5.42</v>
      </c>
      <c r="O975" s="3">
        <v>704</v>
      </c>
      <c r="P975" s="10">
        <v>5019.5200000000004</v>
      </c>
      <c r="Q975" s="12">
        <f>IFERROR(salesdata[[#This Row],[S-P4]]/salesdata[[#This Row],[Q-P4]],0)</f>
        <v>7.1300000000000008</v>
      </c>
      <c r="R975" s="3">
        <v>6039</v>
      </c>
      <c r="S975" s="10">
        <v>27235.8</v>
      </c>
      <c r="T975" s="1" t="str">
        <f>"Q"&amp;ROUNDUP(salesdata[[#This Row],[Month No.]]/3,0)</f>
        <v>Q1</v>
      </c>
      <c r="U975" s="1" t="str">
        <f>TEXT(salesdata[[#This Row],[Date]],"dddd")</f>
        <v>Saturday</v>
      </c>
      <c r="V975" s="12">
        <f>IFERROR(salesdata[[#This Row],[Total Revenue]]/salesdata[[#This Row],[Total Units Sold]],0)</f>
        <v>4.5099850968703423</v>
      </c>
      <c r="W975" s="1" t="str">
        <f>INDEX({"Product1","Product2","Product3","Product4"},MATCH(MAX(salesdata[[#This Row],[S-P1]],salesdata[[#This Row],[S-P2]],salesdata[[#This Row],[S-P3]],salesdata[[#This Row],[S-P4]]),CHOOSE({1,2,3,4},salesdata[[#This Row],[S-P1]],salesdata[[#This Row],[S-P2]],salesdata[[#This Row],[S-P3]],salesdata[[#This Row],[S-P4]]),0))</f>
        <v>Product3</v>
      </c>
      <c r="X975" s="1" t="str">
        <f>IF(salesdata[[#This Row],[Total Revenue]]&gt;=70000,"High",IF(salesdata[[#This Row],[Total Revenue]]&gt;=40000,"Medium","Low"))</f>
        <v>Low</v>
      </c>
      <c r="Y975" s="1" t="str">
        <f>IFERROR(IF(SUMIF(salesdata[Year],salesdata[[#This Row],[Year]],salesdata[Total Revenue])&gt;SUMIF(salesdata[Year],salesdata[[#This Row],[Year]]-1,salesdata[Total Revenue]),"Growth Year","Decline Year"),"")</f>
        <v>Decline Year</v>
      </c>
    </row>
    <row r="976" spans="1:25" x14ac:dyDescent="0.3">
      <c r="A976" s="1">
        <v>975</v>
      </c>
      <c r="B976" s="2">
        <v>41301</v>
      </c>
      <c r="C976" s="1">
        <v>2013</v>
      </c>
      <c r="D976" s="1" t="s">
        <v>26</v>
      </c>
      <c r="E976" s="1">
        <v>1</v>
      </c>
      <c r="F976" s="3">
        <v>7097</v>
      </c>
      <c r="G976" s="10">
        <v>22497.49</v>
      </c>
      <c r="H976" s="12">
        <f>IFERROR(salesdata[[#This Row],[S-P1]]/salesdata[[#This Row],[Q-P1]],0)</f>
        <v>3.1700000000000004</v>
      </c>
      <c r="I976" s="3">
        <v>1535</v>
      </c>
      <c r="J976" s="10">
        <v>9731.9</v>
      </c>
      <c r="K976" s="12">
        <f>IFERROR(salesdata[[#This Row],[S-P2]]/salesdata[[#This Row],[Q-P2]],0)</f>
        <v>6.34</v>
      </c>
      <c r="L976" s="3">
        <v>5548</v>
      </c>
      <c r="M976" s="10">
        <v>30070.16</v>
      </c>
      <c r="N976" s="12">
        <f>IFERROR(salesdata[[#This Row],[S-P3]]/salesdata[[#This Row],[Q-P3]],0)</f>
        <v>5.42</v>
      </c>
      <c r="O976" s="3">
        <v>1664</v>
      </c>
      <c r="P976" s="10">
        <v>11864.32</v>
      </c>
      <c r="Q976" s="12">
        <f>IFERROR(salesdata[[#This Row],[S-P4]]/salesdata[[#This Row],[Q-P4]],0)</f>
        <v>7.13</v>
      </c>
      <c r="R976" s="3">
        <v>15844</v>
      </c>
      <c r="S976" s="10">
        <v>74163.87</v>
      </c>
      <c r="T976" s="1" t="str">
        <f>"Q"&amp;ROUNDUP(salesdata[[#This Row],[Month No.]]/3,0)</f>
        <v>Q1</v>
      </c>
      <c r="U976" s="1" t="str">
        <f>TEXT(salesdata[[#This Row],[Date]],"dddd")</f>
        <v>Sunday</v>
      </c>
      <c r="V976" s="12">
        <f>IFERROR(salesdata[[#This Row],[Total Revenue]]/salesdata[[#This Row],[Total Units Sold]],0)</f>
        <v>4.6808804594799289</v>
      </c>
      <c r="W976" s="1" t="str">
        <f>INDEX({"Product1","Product2","Product3","Product4"},MATCH(MAX(salesdata[[#This Row],[S-P1]],salesdata[[#This Row],[S-P2]],salesdata[[#This Row],[S-P3]],salesdata[[#This Row],[S-P4]]),CHOOSE({1,2,3,4},salesdata[[#This Row],[S-P1]],salesdata[[#This Row],[S-P2]],salesdata[[#This Row],[S-P3]],salesdata[[#This Row],[S-P4]]),0))</f>
        <v>Product3</v>
      </c>
      <c r="X976" s="1" t="str">
        <f>IF(salesdata[[#This Row],[Total Revenue]]&gt;=70000,"High",IF(salesdata[[#This Row],[Total Revenue]]&gt;=40000,"Medium","Low"))</f>
        <v>High</v>
      </c>
      <c r="Y976" s="1" t="str">
        <f>IFERROR(IF(SUMIF(salesdata[Year],salesdata[[#This Row],[Year]],salesdata[Total Revenue])&gt;SUMIF(salesdata[Year],salesdata[[#This Row],[Year]]-1,salesdata[Total Revenue]),"Growth Year","Decline Year"),"")</f>
        <v>Decline Year</v>
      </c>
    </row>
    <row r="977" spans="1:25" x14ac:dyDescent="0.3">
      <c r="A977" s="1">
        <v>976</v>
      </c>
      <c r="B977" s="2">
        <v>41302</v>
      </c>
      <c r="C977" s="1">
        <v>2013</v>
      </c>
      <c r="D977" s="1" t="s">
        <v>26</v>
      </c>
      <c r="E977" s="1">
        <v>1</v>
      </c>
      <c r="F977" s="3">
        <v>7102</v>
      </c>
      <c r="G977" s="10">
        <v>22513.34</v>
      </c>
      <c r="H977" s="12">
        <f>IFERROR(salesdata[[#This Row],[S-P1]]/salesdata[[#This Row],[Q-P1]],0)</f>
        <v>3.17</v>
      </c>
      <c r="I977" s="3">
        <v>3178</v>
      </c>
      <c r="J977" s="10">
        <v>20148.52</v>
      </c>
      <c r="K977" s="12">
        <f>IFERROR(salesdata[[#This Row],[S-P2]]/salesdata[[#This Row],[Q-P2]],0)</f>
        <v>6.34</v>
      </c>
      <c r="L977" s="3">
        <v>2295</v>
      </c>
      <c r="M977" s="10">
        <v>12438.9</v>
      </c>
      <c r="N977" s="12">
        <f>IFERROR(salesdata[[#This Row],[S-P3]]/salesdata[[#This Row],[Q-P3]],0)</f>
        <v>5.42</v>
      </c>
      <c r="O977" s="3">
        <v>465</v>
      </c>
      <c r="P977" s="10">
        <v>3315.45</v>
      </c>
      <c r="Q977" s="12">
        <f>IFERROR(salesdata[[#This Row],[S-P4]]/salesdata[[#This Row],[Q-P4]],0)</f>
        <v>7.13</v>
      </c>
      <c r="R977" s="3">
        <v>13040</v>
      </c>
      <c r="S977" s="10">
        <v>58416.21</v>
      </c>
      <c r="T977" s="1" t="str">
        <f>"Q"&amp;ROUNDUP(salesdata[[#This Row],[Month No.]]/3,0)</f>
        <v>Q1</v>
      </c>
      <c r="U977" s="1" t="str">
        <f>TEXT(salesdata[[#This Row],[Date]],"dddd")</f>
        <v>Monday</v>
      </c>
      <c r="V977" s="12">
        <f>IFERROR(salesdata[[#This Row],[Total Revenue]]/salesdata[[#This Row],[Total Units Sold]],0)</f>
        <v>4.4797707055214726</v>
      </c>
      <c r="W977" s="1" t="str">
        <f>INDEX({"Product1","Product2","Product3","Product4"},MATCH(MAX(salesdata[[#This Row],[S-P1]],salesdata[[#This Row],[S-P2]],salesdata[[#This Row],[S-P3]],salesdata[[#This Row],[S-P4]]),CHOOSE({1,2,3,4},salesdata[[#This Row],[S-P1]],salesdata[[#This Row],[S-P2]],salesdata[[#This Row],[S-P3]],salesdata[[#This Row],[S-P4]]),0))</f>
        <v>Product1</v>
      </c>
      <c r="X977" s="1" t="str">
        <f>IF(salesdata[[#This Row],[Total Revenue]]&gt;=70000,"High",IF(salesdata[[#This Row],[Total Revenue]]&gt;=40000,"Medium","Low"))</f>
        <v>Medium</v>
      </c>
      <c r="Y977" s="1" t="str">
        <f>IFERROR(IF(SUMIF(salesdata[Year],salesdata[[#This Row],[Year]],salesdata[Total Revenue])&gt;SUMIF(salesdata[Year],salesdata[[#This Row],[Year]]-1,salesdata[Total Revenue]),"Growth Year","Decline Year"),"")</f>
        <v>Decline Year</v>
      </c>
    </row>
    <row r="978" spans="1:25" x14ac:dyDescent="0.3">
      <c r="A978" s="1">
        <v>977</v>
      </c>
      <c r="B978" s="2">
        <v>41303</v>
      </c>
      <c r="C978" s="1">
        <v>2013</v>
      </c>
      <c r="D978" s="1" t="s">
        <v>26</v>
      </c>
      <c r="E978" s="1">
        <v>1</v>
      </c>
      <c r="F978" s="3">
        <v>5534</v>
      </c>
      <c r="G978" s="10">
        <v>17542.78</v>
      </c>
      <c r="H978" s="12">
        <f>IFERROR(salesdata[[#This Row],[S-P1]]/salesdata[[#This Row],[Q-P1]],0)</f>
        <v>3.17</v>
      </c>
      <c r="I978" s="3">
        <v>2679</v>
      </c>
      <c r="J978" s="10">
        <v>16984.86</v>
      </c>
      <c r="K978" s="12">
        <f>IFERROR(salesdata[[#This Row],[S-P2]]/salesdata[[#This Row],[Q-P2]],0)</f>
        <v>6.34</v>
      </c>
      <c r="L978" s="3">
        <v>1603</v>
      </c>
      <c r="M978" s="10">
        <v>8688.26</v>
      </c>
      <c r="N978" s="12">
        <f>IFERROR(salesdata[[#This Row],[S-P3]]/salesdata[[#This Row],[Q-P3]],0)</f>
        <v>5.42</v>
      </c>
      <c r="O978" s="3">
        <v>1124</v>
      </c>
      <c r="P978" s="10">
        <v>8014.12</v>
      </c>
      <c r="Q978" s="12">
        <f>IFERROR(salesdata[[#This Row],[S-P4]]/salesdata[[#This Row],[Q-P4]],0)</f>
        <v>7.13</v>
      </c>
      <c r="R978" s="3">
        <v>10940</v>
      </c>
      <c r="S978" s="10">
        <v>51230.02</v>
      </c>
      <c r="T978" s="1" t="str">
        <f>"Q"&amp;ROUNDUP(salesdata[[#This Row],[Month No.]]/3,0)</f>
        <v>Q1</v>
      </c>
      <c r="U978" s="1" t="str">
        <f>TEXT(salesdata[[#This Row],[Date]],"dddd")</f>
        <v>Tuesday</v>
      </c>
      <c r="V978" s="12">
        <f>IFERROR(salesdata[[#This Row],[Total Revenue]]/salesdata[[#This Row],[Total Units Sold]],0)</f>
        <v>4.6828171846435094</v>
      </c>
      <c r="W978" s="1" t="str">
        <f>INDEX({"Product1","Product2","Product3","Product4"},MATCH(MAX(salesdata[[#This Row],[S-P1]],salesdata[[#This Row],[S-P2]],salesdata[[#This Row],[S-P3]],salesdata[[#This Row],[S-P4]]),CHOOSE({1,2,3,4},salesdata[[#This Row],[S-P1]],salesdata[[#This Row],[S-P2]],salesdata[[#This Row],[S-P3]],salesdata[[#This Row],[S-P4]]),0))</f>
        <v>Product1</v>
      </c>
      <c r="X978" s="1" t="str">
        <f>IF(salesdata[[#This Row],[Total Revenue]]&gt;=70000,"High",IF(salesdata[[#This Row],[Total Revenue]]&gt;=40000,"Medium","Low"))</f>
        <v>Medium</v>
      </c>
      <c r="Y978" s="1" t="str">
        <f>IFERROR(IF(SUMIF(salesdata[Year],salesdata[[#This Row],[Year]],salesdata[Total Revenue])&gt;SUMIF(salesdata[Year],salesdata[[#This Row],[Year]]-1,salesdata[Total Revenue]),"Growth Year","Decline Year"),"")</f>
        <v>Decline Year</v>
      </c>
    </row>
    <row r="979" spans="1:25" x14ac:dyDescent="0.3">
      <c r="A979" s="1">
        <v>978</v>
      </c>
      <c r="B979" s="2">
        <v>41304</v>
      </c>
      <c r="C979" s="1">
        <v>2013</v>
      </c>
      <c r="D979" s="1" t="s">
        <v>26</v>
      </c>
      <c r="E979" s="1">
        <v>1</v>
      </c>
      <c r="F979" s="3">
        <v>5356</v>
      </c>
      <c r="G979" s="10">
        <v>16978.52</v>
      </c>
      <c r="H979" s="12">
        <f>IFERROR(salesdata[[#This Row],[S-P1]]/salesdata[[#This Row],[Q-P1]],0)</f>
        <v>3.17</v>
      </c>
      <c r="I979" s="3">
        <v>2661</v>
      </c>
      <c r="J979" s="10">
        <v>16870.740000000002</v>
      </c>
      <c r="K979" s="12">
        <f>IFERROR(salesdata[[#This Row],[S-P2]]/salesdata[[#This Row],[Q-P2]],0)</f>
        <v>6.3400000000000007</v>
      </c>
      <c r="L979" s="3">
        <v>5233</v>
      </c>
      <c r="M979" s="10">
        <v>28362.86</v>
      </c>
      <c r="N979" s="12">
        <f>IFERROR(salesdata[[#This Row],[S-P3]]/salesdata[[#This Row],[Q-P3]],0)</f>
        <v>5.42</v>
      </c>
      <c r="O979" s="3">
        <v>1056</v>
      </c>
      <c r="P979" s="10">
        <v>7529.28</v>
      </c>
      <c r="Q979" s="12">
        <f>IFERROR(salesdata[[#This Row],[S-P4]]/salesdata[[#This Row],[Q-P4]],0)</f>
        <v>7.13</v>
      </c>
      <c r="R979" s="3">
        <v>14306</v>
      </c>
      <c r="S979" s="10">
        <v>69741.399999999994</v>
      </c>
      <c r="T979" s="1" t="str">
        <f>"Q"&amp;ROUNDUP(salesdata[[#This Row],[Month No.]]/3,0)</f>
        <v>Q1</v>
      </c>
      <c r="U979" s="1" t="str">
        <f>TEXT(salesdata[[#This Row],[Date]],"dddd")</f>
        <v>Wednesday</v>
      </c>
      <c r="V979" s="12">
        <f>IFERROR(salesdata[[#This Row],[Total Revenue]]/salesdata[[#This Row],[Total Units Sold]],0)</f>
        <v>4.8749755347406678</v>
      </c>
      <c r="W979" s="1" t="str">
        <f>INDEX({"Product1","Product2","Product3","Product4"},MATCH(MAX(salesdata[[#This Row],[S-P1]],salesdata[[#This Row],[S-P2]],salesdata[[#This Row],[S-P3]],salesdata[[#This Row],[S-P4]]),CHOOSE({1,2,3,4},salesdata[[#This Row],[S-P1]],salesdata[[#This Row],[S-P2]],salesdata[[#This Row],[S-P3]],salesdata[[#This Row],[S-P4]]),0))</f>
        <v>Product3</v>
      </c>
      <c r="X979" s="1" t="str">
        <f>IF(salesdata[[#This Row],[Total Revenue]]&gt;=70000,"High",IF(salesdata[[#This Row],[Total Revenue]]&gt;=40000,"Medium","Low"))</f>
        <v>Medium</v>
      </c>
      <c r="Y979" s="1" t="str">
        <f>IFERROR(IF(SUMIF(salesdata[Year],salesdata[[#This Row],[Year]],salesdata[Total Revenue])&gt;SUMIF(salesdata[Year],salesdata[[#This Row],[Year]]-1,salesdata[Total Revenue]),"Growth Year","Decline Year"),"")</f>
        <v>Decline Year</v>
      </c>
    </row>
    <row r="980" spans="1:25" x14ac:dyDescent="0.3">
      <c r="A980" s="1">
        <v>979</v>
      </c>
      <c r="B980" s="2">
        <v>41305</v>
      </c>
      <c r="C980" s="1">
        <v>2013</v>
      </c>
      <c r="D980" s="1" t="s">
        <v>26</v>
      </c>
      <c r="E980" s="1">
        <v>1</v>
      </c>
      <c r="F980" s="3">
        <v>1502</v>
      </c>
      <c r="G980" s="10">
        <v>4761.34</v>
      </c>
      <c r="H980" s="12">
        <f>IFERROR(salesdata[[#This Row],[S-P1]]/salesdata[[#This Row],[Q-P1]],0)</f>
        <v>3.17</v>
      </c>
      <c r="I980" s="3">
        <v>2159</v>
      </c>
      <c r="J980" s="10">
        <v>13688.06</v>
      </c>
      <c r="K980" s="12">
        <f>IFERROR(salesdata[[#This Row],[S-P2]]/salesdata[[#This Row],[Q-P2]],0)</f>
        <v>6.34</v>
      </c>
      <c r="L980" s="3">
        <v>5095</v>
      </c>
      <c r="M980" s="10">
        <v>27614.9</v>
      </c>
      <c r="N980" s="12">
        <f>IFERROR(salesdata[[#This Row],[S-P3]]/salesdata[[#This Row],[Q-P3]],0)</f>
        <v>5.42</v>
      </c>
      <c r="O980" s="3">
        <v>637</v>
      </c>
      <c r="P980" s="10">
        <v>4541.8100000000004</v>
      </c>
      <c r="Q980" s="12">
        <f>IFERROR(salesdata[[#This Row],[S-P4]]/salesdata[[#This Row],[Q-P4]],0)</f>
        <v>7.1300000000000008</v>
      </c>
      <c r="R980" s="3">
        <v>9393</v>
      </c>
      <c r="S980" s="10">
        <v>50606.11</v>
      </c>
      <c r="T980" s="1" t="str">
        <f>"Q"&amp;ROUNDUP(salesdata[[#This Row],[Month No.]]/3,0)</f>
        <v>Q1</v>
      </c>
      <c r="U980" s="1" t="str">
        <f>TEXT(salesdata[[#This Row],[Date]],"dddd")</f>
        <v>Thursday</v>
      </c>
      <c r="V980" s="12">
        <f>IFERROR(salesdata[[#This Row],[Total Revenue]]/salesdata[[#This Row],[Total Units Sold]],0)</f>
        <v>5.3876407963376982</v>
      </c>
      <c r="W980" s="1" t="str">
        <f>INDEX({"Product1","Product2","Product3","Product4"},MATCH(MAX(salesdata[[#This Row],[S-P1]],salesdata[[#This Row],[S-P2]],salesdata[[#This Row],[S-P3]],salesdata[[#This Row],[S-P4]]),CHOOSE({1,2,3,4},salesdata[[#This Row],[S-P1]],salesdata[[#This Row],[S-P2]],salesdata[[#This Row],[S-P3]],salesdata[[#This Row],[S-P4]]),0))</f>
        <v>Product3</v>
      </c>
      <c r="X980" s="1" t="str">
        <f>IF(salesdata[[#This Row],[Total Revenue]]&gt;=70000,"High",IF(salesdata[[#This Row],[Total Revenue]]&gt;=40000,"Medium","Low"))</f>
        <v>Medium</v>
      </c>
      <c r="Y980" s="1" t="str">
        <f>IFERROR(IF(SUMIF(salesdata[Year],salesdata[[#This Row],[Year]],salesdata[Total Revenue])&gt;SUMIF(salesdata[Year],salesdata[[#This Row],[Year]]-1,salesdata[Total Revenue]),"Growth Year","Decline Year"),"")</f>
        <v>Decline Year</v>
      </c>
    </row>
    <row r="981" spans="1:25" x14ac:dyDescent="0.3">
      <c r="A981" s="1">
        <v>980</v>
      </c>
      <c r="B981" s="2">
        <v>41306</v>
      </c>
      <c r="C981" s="1">
        <v>2013</v>
      </c>
      <c r="D981" s="1" t="s">
        <v>27</v>
      </c>
      <c r="E981" s="1">
        <v>2</v>
      </c>
      <c r="F981" s="3">
        <v>2680</v>
      </c>
      <c r="G981" s="10">
        <v>8495.6</v>
      </c>
      <c r="H981" s="12">
        <f>IFERROR(salesdata[[#This Row],[S-P1]]/salesdata[[#This Row],[Q-P1]],0)</f>
        <v>3.17</v>
      </c>
      <c r="I981" s="3">
        <v>1270</v>
      </c>
      <c r="J981" s="10">
        <v>8051.8</v>
      </c>
      <c r="K981" s="12">
        <f>IFERROR(salesdata[[#This Row],[S-P2]]/salesdata[[#This Row],[Q-P2]],0)</f>
        <v>6.34</v>
      </c>
      <c r="L981" s="3">
        <v>655</v>
      </c>
      <c r="M981" s="10">
        <v>3550.1</v>
      </c>
      <c r="N981" s="12">
        <f>IFERROR(salesdata[[#This Row],[S-P3]]/salesdata[[#This Row],[Q-P3]],0)</f>
        <v>5.42</v>
      </c>
      <c r="O981" s="3">
        <v>1231</v>
      </c>
      <c r="P981" s="10">
        <v>8777.0300000000007</v>
      </c>
      <c r="Q981" s="12">
        <f>IFERROR(salesdata[[#This Row],[S-P4]]/salesdata[[#This Row],[Q-P4]],0)</f>
        <v>7.1300000000000008</v>
      </c>
      <c r="R981" s="3">
        <v>5836</v>
      </c>
      <c r="S981" s="10">
        <v>28874.53</v>
      </c>
      <c r="T981" s="1" t="str">
        <f>"Q"&amp;ROUNDUP(salesdata[[#This Row],[Month No.]]/3,0)</f>
        <v>Q1</v>
      </c>
      <c r="U981" s="1" t="str">
        <f>TEXT(salesdata[[#This Row],[Date]],"dddd")</f>
        <v>Friday</v>
      </c>
      <c r="V981" s="12">
        <f>IFERROR(salesdata[[#This Row],[Total Revenue]]/salesdata[[#This Row],[Total Units Sold]],0)</f>
        <v>4.9476576422206993</v>
      </c>
      <c r="W981" s="1" t="str">
        <f>INDEX({"Product1","Product2","Product3","Product4"},MATCH(MAX(salesdata[[#This Row],[S-P1]],salesdata[[#This Row],[S-P2]],salesdata[[#This Row],[S-P3]],salesdata[[#This Row],[S-P4]]),CHOOSE({1,2,3,4},salesdata[[#This Row],[S-P1]],salesdata[[#This Row],[S-P2]],salesdata[[#This Row],[S-P3]],salesdata[[#This Row],[S-P4]]),0))</f>
        <v>Product4</v>
      </c>
      <c r="X981" s="1" t="str">
        <f>IF(salesdata[[#This Row],[Total Revenue]]&gt;=70000,"High",IF(salesdata[[#This Row],[Total Revenue]]&gt;=40000,"Medium","Low"))</f>
        <v>Low</v>
      </c>
      <c r="Y981" s="1" t="str">
        <f>IFERROR(IF(SUMIF(salesdata[Year],salesdata[[#This Row],[Year]],salesdata[Total Revenue])&gt;SUMIF(salesdata[Year],salesdata[[#This Row],[Year]]-1,salesdata[Total Revenue]),"Growth Year","Decline Year"),"")</f>
        <v>Decline Year</v>
      </c>
    </row>
    <row r="982" spans="1:25" x14ac:dyDescent="0.3">
      <c r="A982" s="1">
        <v>981</v>
      </c>
      <c r="B982" s="2">
        <v>41307</v>
      </c>
      <c r="C982" s="1">
        <v>2013</v>
      </c>
      <c r="D982" s="1" t="s">
        <v>27</v>
      </c>
      <c r="E982" s="1">
        <v>2</v>
      </c>
      <c r="F982" s="3">
        <v>2204</v>
      </c>
      <c r="G982" s="10">
        <v>6986.68</v>
      </c>
      <c r="H982" s="12">
        <f>IFERROR(salesdata[[#This Row],[S-P1]]/salesdata[[#This Row],[Q-P1]],0)</f>
        <v>3.17</v>
      </c>
      <c r="I982" s="3">
        <v>3179</v>
      </c>
      <c r="J982" s="10">
        <v>20154.86</v>
      </c>
      <c r="K982" s="12">
        <f>IFERROR(salesdata[[#This Row],[S-P2]]/salesdata[[#This Row],[Q-P2]],0)</f>
        <v>6.34</v>
      </c>
      <c r="L982" s="3">
        <v>2307</v>
      </c>
      <c r="M982" s="10">
        <v>12503.94</v>
      </c>
      <c r="N982" s="12">
        <f>IFERROR(salesdata[[#This Row],[S-P3]]/salesdata[[#This Row],[Q-P3]],0)</f>
        <v>5.42</v>
      </c>
      <c r="O982" s="3">
        <v>575</v>
      </c>
      <c r="P982" s="10">
        <v>4099.75</v>
      </c>
      <c r="Q982" s="12">
        <f>IFERROR(salesdata[[#This Row],[S-P4]]/salesdata[[#This Row],[Q-P4]],0)</f>
        <v>7.13</v>
      </c>
      <c r="R982" s="3">
        <v>8265</v>
      </c>
      <c r="S982" s="10">
        <v>43745.23</v>
      </c>
      <c r="T982" s="1" t="str">
        <f>"Q"&amp;ROUNDUP(salesdata[[#This Row],[Month No.]]/3,0)</f>
        <v>Q1</v>
      </c>
      <c r="U982" s="1" t="str">
        <f>TEXT(salesdata[[#This Row],[Date]],"dddd")</f>
        <v>Saturday</v>
      </c>
      <c r="V982" s="12">
        <f>IFERROR(salesdata[[#This Row],[Total Revenue]]/salesdata[[#This Row],[Total Units Sold]],0)</f>
        <v>5.2928287961282523</v>
      </c>
      <c r="W982" s="1" t="str">
        <f>INDEX({"Product1","Product2","Product3","Product4"},MATCH(MAX(salesdata[[#This Row],[S-P1]],salesdata[[#This Row],[S-P2]],salesdata[[#This Row],[S-P3]],salesdata[[#This Row],[S-P4]]),CHOOSE({1,2,3,4},salesdata[[#This Row],[S-P1]],salesdata[[#This Row],[S-P2]],salesdata[[#This Row],[S-P3]],salesdata[[#This Row],[S-P4]]),0))</f>
        <v>Product2</v>
      </c>
      <c r="X982" s="1" t="str">
        <f>IF(salesdata[[#This Row],[Total Revenue]]&gt;=70000,"High",IF(salesdata[[#This Row],[Total Revenue]]&gt;=40000,"Medium","Low"))</f>
        <v>Medium</v>
      </c>
      <c r="Y982" s="1" t="str">
        <f>IFERROR(IF(SUMIF(salesdata[Year],salesdata[[#This Row],[Year]],salesdata[Total Revenue])&gt;SUMIF(salesdata[Year],salesdata[[#This Row],[Year]]-1,salesdata[Total Revenue]),"Growth Year","Decline Year"),"")</f>
        <v>Decline Year</v>
      </c>
    </row>
    <row r="983" spans="1:25" x14ac:dyDescent="0.3">
      <c r="A983" s="1">
        <v>982</v>
      </c>
      <c r="B983" s="2">
        <v>41308</v>
      </c>
      <c r="C983" s="1">
        <v>2013</v>
      </c>
      <c r="D983" s="1" t="s">
        <v>27</v>
      </c>
      <c r="E983" s="1">
        <v>2</v>
      </c>
      <c r="F983" s="3">
        <v>2256</v>
      </c>
      <c r="G983" s="10">
        <v>7151.52</v>
      </c>
      <c r="H983" s="12">
        <f>IFERROR(salesdata[[#This Row],[S-P1]]/salesdata[[#This Row],[Q-P1]],0)</f>
        <v>3.1700000000000004</v>
      </c>
      <c r="I983" s="3">
        <v>3789</v>
      </c>
      <c r="J983" s="10">
        <v>24022.26</v>
      </c>
      <c r="K983" s="12">
        <f>IFERROR(salesdata[[#This Row],[S-P2]]/salesdata[[#This Row],[Q-P2]],0)</f>
        <v>6.34</v>
      </c>
      <c r="L983" s="3">
        <v>3480</v>
      </c>
      <c r="M983" s="10">
        <v>18861.599999999999</v>
      </c>
      <c r="N983" s="12">
        <f>IFERROR(salesdata[[#This Row],[S-P3]]/salesdata[[#This Row],[Q-P3]],0)</f>
        <v>5.42</v>
      </c>
      <c r="O983" s="3">
        <v>1645</v>
      </c>
      <c r="P983" s="10">
        <v>11728.85</v>
      </c>
      <c r="Q983" s="12">
        <f>IFERROR(salesdata[[#This Row],[S-P4]]/salesdata[[#This Row],[Q-P4]],0)</f>
        <v>7.13</v>
      </c>
      <c r="R983" s="3">
        <v>11170</v>
      </c>
      <c r="S983" s="10">
        <v>61764.23</v>
      </c>
      <c r="T983" s="1" t="str">
        <f>"Q"&amp;ROUNDUP(salesdata[[#This Row],[Month No.]]/3,0)</f>
        <v>Q1</v>
      </c>
      <c r="U983" s="1" t="str">
        <f>TEXT(salesdata[[#This Row],[Date]],"dddd")</f>
        <v>Sunday</v>
      </c>
      <c r="V983" s="12">
        <f>IFERROR(salesdata[[#This Row],[Total Revenue]]/salesdata[[#This Row],[Total Units Sold]],0)</f>
        <v>5.52947448522829</v>
      </c>
      <c r="W983" s="1" t="str">
        <f>INDEX({"Product1","Product2","Product3","Product4"},MATCH(MAX(salesdata[[#This Row],[S-P1]],salesdata[[#This Row],[S-P2]],salesdata[[#This Row],[S-P3]],salesdata[[#This Row],[S-P4]]),CHOOSE({1,2,3,4},salesdata[[#This Row],[S-P1]],salesdata[[#This Row],[S-P2]],salesdata[[#This Row],[S-P3]],salesdata[[#This Row],[S-P4]]),0))</f>
        <v>Product2</v>
      </c>
      <c r="X983" s="1" t="str">
        <f>IF(salesdata[[#This Row],[Total Revenue]]&gt;=70000,"High",IF(salesdata[[#This Row],[Total Revenue]]&gt;=40000,"Medium","Low"))</f>
        <v>Medium</v>
      </c>
      <c r="Y983" s="1" t="str">
        <f>IFERROR(IF(SUMIF(salesdata[Year],salesdata[[#This Row],[Year]],salesdata[Total Revenue])&gt;SUMIF(salesdata[Year],salesdata[[#This Row],[Year]]-1,salesdata[Total Revenue]),"Growth Year","Decline Year"),"")</f>
        <v>Decline Year</v>
      </c>
    </row>
    <row r="984" spans="1:25" x14ac:dyDescent="0.3">
      <c r="A984" s="1">
        <v>983</v>
      </c>
      <c r="B984" s="2">
        <v>41309</v>
      </c>
      <c r="C984" s="1">
        <v>2013</v>
      </c>
      <c r="D984" s="1" t="s">
        <v>27</v>
      </c>
      <c r="E984" s="1">
        <v>2</v>
      </c>
      <c r="F984" s="3">
        <v>3666</v>
      </c>
      <c r="G984" s="10">
        <v>11621.22</v>
      </c>
      <c r="H984" s="12">
        <f>IFERROR(salesdata[[#This Row],[S-P1]]/salesdata[[#This Row],[Q-P1]],0)</f>
        <v>3.17</v>
      </c>
      <c r="I984" s="3">
        <v>3355</v>
      </c>
      <c r="J984" s="10">
        <v>21270.7</v>
      </c>
      <c r="K984" s="12">
        <f>IFERROR(salesdata[[#This Row],[S-P2]]/salesdata[[#This Row],[Q-P2]],0)</f>
        <v>6.34</v>
      </c>
      <c r="L984" s="3">
        <v>2625</v>
      </c>
      <c r="M984" s="10">
        <v>14227.5</v>
      </c>
      <c r="N984" s="12">
        <f>IFERROR(salesdata[[#This Row],[S-P3]]/salesdata[[#This Row],[Q-P3]],0)</f>
        <v>5.42</v>
      </c>
      <c r="O984" s="3">
        <v>496</v>
      </c>
      <c r="P984" s="10">
        <v>3536.48</v>
      </c>
      <c r="Q984" s="12">
        <f>IFERROR(salesdata[[#This Row],[S-P4]]/salesdata[[#This Row],[Q-P4]],0)</f>
        <v>7.13</v>
      </c>
      <c r="R984" s="3">
        <v>10142</v>
      </c>
      <c r="S984" s="10">
        <v>50655.9</v>
      </c>
      <c r="T984" s="1" t="str">
        <f>"Q"&amp;ROUNDUP(salesdata[[#This Row],[Month No.]]/3,0)</f>
        <v>Q1</v>
      </c>
      <c r="U984" s="1" t="str">
        <f>TEXT(salesdata[[#This Row],[Date]],"dddd")</f>
        <v>Monday</v>
      </c>
      <c r="V984" s="12">
        <f>IFERROR(salesdata[[#This Row],[Total Revenue]]/salesdata[[#This Row],[Total Units Sold]],0)</f>
        <v>4.9946657464011048</v>
      </c>
      <c r="W984" s="1" t="str">
        <f>INDEX({"Product1","Product2","Product3","Product4"},MATCH(MAX(salesdata[[#This Row],[S-P1]],salesdata[[#This Row],[S-P2]],salesdata[[#This Row],[S-P3]],salesdata[[#This Row],[S-P4]]),CHOOSE({1,2,3,4},salesdata[[#This Row],[S-P1]],salesdata[[#This Row],[S-P2]],salesdata[[#This Row],[S-P3]],salesdata[[#This Row],[S-P4]]),0))</f>
        <v>Product2</v>
      </c>
      <c r="X984" s="1" t="str">
        <f>IF(salesdata[[#This Row],[Total Revenue]]&gt;=70000,"High",IF(salesdata[[#This Row],[Total Revenue]]&gt;=40000,"Medium","Low"))</f>
        <v>Medium</v>
      </c>
      <c r="Y984" s="1" t="str">
        <f>IFERROR(IF(SUMIF(salesdata[Year],salesdata[[#This Row],[Year]],salesdata[Total Revenue])&gt;SUMIF(salesdata[Year],salesdata[[#This Row],[Year]]-1,salesdata[Total Revenue]),"Growth Year","Decline Year"),"")</f>
        <v>Decline Year</v>
      </c>
    </row>
    <row r="985" spans="1:25" x14ac:dyDescent="0.3">
      <c r="A985" s="1">
        <v>984</v>
      </c>
      <c r="B985" s="2">
        <v>41310</v>
      </c>
      <c r="C985" s="1">
        <v>2013</v>
      </c>
      <c r="D985" s="1" t="s">
        <v>27</v>
      </c>
      <c r="E985" s="1">
        <v>2</v>
      </c>
      <c r="F985" s="3">
        <v>1852</v>
      </c>
      <c r="G985" s="10">
        <v>5870.84</v>
      </c>
      <c r="H985" s="12">
        <f>IFERROR(salesdata[[#This Row],[S-P1]]/salesdata[[#This Row],[Q-P1]],0)</f>
        <v>3.17</v>
      </c>
      <c r="I985" s="3">
        <v>357</v>
      </c>
      <c r="J985" s="10">
        <v>2263.38</v>
      </c>
      <c r="K985" s="12">
        <f>IFERROR(salesdata[[#This Row],[S-P2]]/salesdata[[#This Row],[Q-P2]],0)</f>
        <v>6.3400000000000007</v>
      </c>
      <c r="L985" s="3">
        <v>3460</v>
      </c>
      <c r="M985" s="10">
        <v>18753.2</v>
      </c>
      <c r="N985" s="12">
        <f>IFERROR(salesdata[[#This Row],[S-P3]]/salesdata[[#This Row],[Q-P3]],0)</f>
        <v>5.42</v>
      </c>
      <c r="O985" s="3">
        <v>1655</v>
      </c>
      <c r="P985" s="10">
        <v>11800.15</v>
      </c>
      <c r="Q985" s="12">
        <f>IFERROR(salesdata[[#This Row],[S-P4]]/salesdata[[#This Row],[Q-P4]],0)</f>
        <v>7.13</v>
      </c>
      <c r="R985" s="3">
        <v>7324</v>
      </c>
      <c r="S985" s="10">
        <v>38687.57</v>
      </c>
      <c r="T985" s="1" t="str">
        <f>"Q"&amp;ROUNDUP(salesdata[[#This Row],[Month No.]]/3,0)</f>
        <v>Q1</v>
      </c>
      <c r="U985" s="1" t="str">
        <f>TEXT(salesdata[[#This Row],[Date]],"dddd")</f>
        <v>Tuesday</v>
      </c>
      <c r="V985" s="12">
        <f>IFERROR(salesdata[[#This Row],[Total Revenue]]/salesdata[[#This Row],[Total Units Sold]],0)</f>
        <v>5.2823006553795739</v>
      </c>
      <c r="W985" s="1" t="str">
        <f>INDEX({"Product1","Product2","Product3","Product4"},MATCH(MAX(salesdata[[#This Row],[S-P1]],salesdata[[#This Row],[S-P2]],salesdata[[#This Row],[S-P3]],salesdata[[#This Row],[S-P4]]),CHOOSE({1,2,3,4},salesdata[[#This Row],[S-P1]],salesdata[[#This Row],[S-P2]],salesdata[[#This Row],[S-P3]],salesdata[[#This Row],[S-P4]]),0))</f>
        <v>Product3</v>
      </c>
      <c r="X985" s="1" t="str">
        <f>IF(salesdata[[#This Row],[Total Revenue]]&gt;=70000,"High",IF(salesdata[[#This Row],[Total Revenue]]&gt;=40000,"Medium","Low"))</f>
        <v>Low</v>
      </c>
      <c r="Y985" s="1" t="str">
        <f>IFERROR(IF(SUMIF(salesdata[Year],salesdata[[#This Row],[Year]],salesdata[Total Revenue])&gt;SUMIF(salesdata[Year],salesdata[[#This Row],[Year]]-1,salesdata[Total Revenue]),"Growth Year","Decline Year"),"")</f>
        <v>Decline Year</v>
      </c>
    </row>
    <row r="986" spans="1:25" x14ac:dyDescent="0.3">
      <c r="A986" s="1">
        <v>985</v>
      </c>
      <c r="B986" s="2">
        <v>41311</v>
      </c>
      <c r="C986" s="1">
        <v>2013</v>
      </c>
      <c r="D986" s="1" t="s">
        <v>27</v>
      </c>
      <c r="E986" s="1">
        <v>2</v>
      </c>
      <c r="F986" s="3">
        <v>692</v>
      </c>
      <c r="G986" s="10">
        <v>2193.64</v>
      </c>
      <c r="H986" s="12">
        <f>IFERROR(salesdata[[#This Row],[S-P1]]/salesdata[[#This Row],[Q-P1]],0)</f>
        <v>3.17</v>
      </c>
      <c r="I986" s="3">
        <v>2994</v>
      </c>
      <c r="J986" s="10">
        <v>18981.96</v>
      </c>
      <c r="K986" s="12">
        <f>IFERROR(salesdata[[#This Row],[S-P2]]/salesdata[[#This Row],[Q-P2]],0)</f>
        <v>6.34</v>
      </c>
      <c r="L986" s="3">
        <v>715</v>
      </c>
      <c r="M986" s="10">
        <v>3875.3</v>
      </c>
      <c r="N986" s="12">
        <f>IFERROR(salesdata[[#This Row],[S-P3]]/salesdata[[#This Row],[Q-P3]],0)</f>
        <v>5.42</v>
      </c>
      <c r="O986" s="3">
        <v>513</v>
      </c>
      <c r="P986" s="10">
        <v>3657.69</v>
      </c>
      <c r="Q986" s="12">
        <f>IFERROR(salesdata[[#This Row],[S-P4]]/salesdata[[#This Row],[Q-P4]],0)</f>
        <v>7.13</v>
      </c>
      <c r="R986" s="3">
        <v>4914</v>
      </c>
      <c r="S986" s="10">
        <v>28708.59</v>
      </c>
      <c r="T986" s="1" t="str">
        <f>"Q"&amp;ROUNDUP(salesdata[[#This Row],[Month No.]]/3,0)</f>
        <v>Q1</v>
      </c>
      <c r="U986" s="1" t="str">
        <f>TEXT(salesdata[[#This Row],[Date]],"dddd")</f>
        <v>Wednesday</v>
      </c>
      <c r="V986" s="12">
        <f>IFERROR(salesdata[[#This Row],[Total Revenue]]/salesdata[[#This Row],[Total Units Sold]],0)</f>
        <v>5.8422039072039071</v>
      </c>
      <c r="W986" s="1" t="str">
        <f>INDEX({"Product1","Product2","Product3","Product4"},MATCH(MAX(salesdata[[#This Row],[S-P1]],salesdata[[#This Row],[S-P2]],salesdata[[#This Row],[S-P3]],salesdata[[#This Row],[S-P4]]),CHOOSE({1,2,3,4},salesdata[[#This Row],[S-P1]],salesdata[[#This Row],[S-P2]],salesdata[[#This Row],[S-P3]],salesdata[[#This Row],[S-P4]]),0))</f>
        <v>Product2</v>
      </c>
      <c r="X986" s="1" t="str">
        <f>IF(salesdata[[#This Row],[Total Revenue]]&gt;=70000,"High",IF(salesdata[[#This Row],[Total Revenue]]&gt;=40000,"Medium","Low"))</f>
        <v>Low</v>
      </c>
      <c r="Y986" s="1" t="str">
        <f>IFERROR(IF(SUMIF(salesdata[Year],salesdata[[#This Row],[Year]],salesdata[Total Revenue])&gt;SUMIF(salesdata[Year],salesdata[[#This Row],[Year]]-1,salesdata[Total Revenue]),"Growth Year","Decline Year"),"")</f>
        <v>Decline Year</v>
      </c>
    </row>
    <row r="987" spans="1:25" x14ac:dyDescent="0.3">
      <c r="A987" s="1">
        <v>986</v>
      </c>
      <c r="B987" s="2">
        <v>41312</v>
      </c>
      <c r="C987" s="1">
        <v>2013</v>
      </c>
      <c r="D987" s="1" t="s">
        <v>27</v>
      </c>
      <c r="E987" s="1">
        <v>2</v>
      </c>
      <c r="F987" s="3">
        <v>3599</v>
      </c>
      <c r="G987" s="10">
        <v>11408.83</v>
      </c>
      <c r="H987" s="12">
        <f>IFERROR(salesdata[[#This Row],[S-P1]]/salesdata[[#This Row],[Q-P1]],0)</f>
        <v>3.17</v>
      </c>
      <c r="I987" s="3">
        <v>3334</v>
      </c>
      <c r="J987" s="10">
        <v>21137.56</v>
      </c>
      <c r="K987" s="12">
        <f>IFERROR(salesdata[[#This Row],[S-P2]]/salesdata[[#This Row],[Q-P2]],0)</f>
        <v>6.3400000000000007</v>
      </c>
      <c r="L987" s="3">
        <v>3656</v>
      </c>
      <c r="M987" s="10">
        <v>19815.52</v>
      </c>
      <c r="N987" s="12">
        <f>IFERROR(salesdata[[#This Row],[S-P3]]/salesdata[[#This Row],[Q-P3]],0)</f>
        <v>5.42</v>
      </c>
      <c r="O987" s="3">
        <v>788</v>
      </c>
      <c r="P987" s="10">
        <v>5618.44</v>
      </c>
      <c r="Q987" s="12">
        <f>IFERROR(salesdata[[#This Row],[S-P4]]/salesdata[[#This Row],[Q-P4]],0)</f>
        <v>7.13</v>
      </c>
      <c r="R987" s="3">
        <v>11377</v>
      </c>
      <c r="S987" s="10">
        <v>57980.35</v>
      </c>
      <c r="T987" s="1" t="str">
        <f>"Q"&amp;ROUNDUP(salesdata[[#This Row],[Month No.]]/3,0)</f>
        <v>Q1</v>
      </c>
      <c r="U987" s="1" t="str">
        <f>TEXT(salesdata[[#This Row],[Date]],"dddd")</f>
        <v>Thursday</v>
      </c>
      <c r="V987" s="12">
        <f>IFERROR(salesdata[[#This Row],[Total Revenue]]/salesdata[[#This Row],[Total Units Sold]],0)</f>
        <v>5.0962775775687792</v>
      </c>
      <c r="W987" s="1" t="str">
        <f>INDEX({"Product1","Product2","Product3","Product4"},MATCH(MAX(salesdata[[#This Row],[S-P1]],salesdata[[#This Row],[S-P2]],salesdata[[#This Row],[S-P3]],salesdata[[#This Row],[S-P4]]),CHOOSE({1,2,3,4},salesdata[[#This Row],[S-P1]],salesdata[[#This Row],[S-P2]],salesdata[[#This Row],[S-P3]],salesdata[[#This Row],[S-P4]]),0))</f>
        <v>Product2</v>
      </c>
      <c r="X987" s="1" t="str">
        <f>IF(salesdata[[#This Row],[Total Revenue]]&gt;=70000,"High",IF(salesdata[[#This Row],[Total Revenue]]&gt;=40000,"Medium","Low"))</f>
        <v>Medium</v>
      </c>
      <c r="Y987" s="1" t="str">
        <f>IFERROR(IF(SUMIF(salesdata[Year],salesdata[[#This Row],[Year]],salesdata[Total Revenue])&gt;SUMIF(salesdata[Year],salesdata[[#This Row],[Year]]-1,salesdata[Total Revenue]),"Growth Year","Decline Year"),"")</f>
        <v>Decline Year</v>
      </c>
    </row>
    <row r="988" spans="1:25" x14ac:dyDescent="0.3">
      <c r="A988" s="1">
        <v>987</v>
      </c>
      <c r="B988" s="2">
        <v>41313</v>
      </c>
      <c r="C988" s="1">
        <v>2013</v>
      </c>
      <c r="D988" s="1" t="s">
        <v>27</v>
      </c>
      <c r="E988" s="1">
        <v>2</v>
      </c>
      <c r="F988" s="3">
        <v>6729</v>
      </c>
      <c r="G988" s="10">
        <v>21330.93</v>
      </c>
      <c r="H988" s="12">
        <f>IFERROR(salesdata[[#This Row],[S-P1]]/salesdata[[#This Row],[Q-P1]],0)</f>
        <v>3.17</v>
      </c>
      <c r="I988" s="3">
        <v>1953</v>
      </c>
      <c r="J988" s="10">
        <v>12382.02</v>
      </c>
      <c r="K988" s="12">
        <f>IFERROR(salesdata[[#This Row],[S-P2]]/salesdata[[#This Row],[Q-P2]],0)</f>
        <v>6.34</v>
      </c>
      <c r="L988" s="3">
        <v>2772</v>
      </c>
      <c r="M988" s="10">
        <v>15024.24</v>
      </c>
      <c r="N988" s="12">
        <f>IFERROR(salesdata[[#This Row],[S-P3]]/salesdata[[#This Row],[Q-P3]],0)</f>
        <v>5.42</v>
      </c>
      <c r="O988" s="3">
        <v>1499</v>
      </c>
      <c r="P988" s="10">
        <v>10687.87</v>
      </c>
      <c r="Q988" s="12">
        <f>IFERROR(salesdata[[#This Row],[S-P4]]/salesdata[[#This Row],[Q-P4]],0)</f>
        <v>7.1300000000000008</v>
      </c>
      <c r="R988" s="3">
        <v>12953</v>
      </c>
      <c r="S988" s="10">
        <v>59425.06</v>
      </c>
      <c r="T988" s="1" t="str">
        <f>"Q"&amp;ROUNDUP(salesdata[[#This Row],[Month No.]]/3,0)</f>
        <v>Q1</v>
      </c>
      <c r="U988" s="1" t="str">
        <f>TEXT(salesdata[[#This Row],[Date]],"dddd")</f>
        <v>Friday</v>
      </c>
      <c r="V988" s="12">
        <f>IFERROR(salesdata[[#This Row],[Total Revenue]]/salesdata[[#This Row],[Total Units Sold]],0)</f>
        <v>4.5877449239558405</v>
      </c>
      <c r="W988" s="1" t="str">
        <f>INDEX({"Product1","Product2","Product3","Product4"},MATCH(MAX(salesdata[[#This Row],[S-P1]],salesdata[[#This Row],[S-P2]],salesdata[[#This Row],[S-P3]],salesdata[[#This Row],[S-P4]]),CHOOSE({1,2,3,4},salesdata[[#This Row],[S-P1]],salesdata[[#This Row],[S-P2]],salesdata[[#This Row],[S-P3]],salesdata[[#This Row],[S-P4]]),0))</f>
        <v>Product1</v>
      </c>
      <c r="X988" s="1" t="str">
        <f>IF(salesdata[[#This Row],[Total Revenue]]&gt;=70000,"High",IF(salesdata[[#This Row],[Total Revenue]]&gt;=40000,"Medium","Low"))</f>
        <v>Medium</v>
      </c>
      <c r="Y988" s="1" t="str">
        <f>IFERROR(IF(SUMIF(salesdata[Year],salesdata[[#This Row],[Year]],salesdata[Total Revenue])&gt;SUMIF(salesdata[Year],salesdata[[#This Row],[Year]]-1,salesdata[Total Revenue]),"Growth Year","Decline Year"),"")</f>
        <v>Decline Year</v>
      </c>
    </row>
    <row r="989" spans="1:25" x14ac:dyDescent="0.3">
      <c r="A989" s="1">
        <v>988</v>
      </c>
      <c r="B989" s="2">
        <v>41314</v>
      </c>
      <c r="C989" s="1">
        <v>2013</v>
      </c>
      <c r="D989" s="1" t="s">
        <v>27</v>
      </c>
      <c r="E989" s="1">
        <v>2</v>
      </c>
      <c r="F989" s="3">
        <v>2171</v>
      </c>
      <c r="G989" s="10">
        <v>6882.07</v>
      </c>
      <c r="H989" s="12">
        <f>IFERROR(salesdata[[#This Row],[S-P1]]/salesdata[[#This Row],[Q-P1]],0)</f>
        <v>3.17</v>
      </c>
      <c r="I989" s="3">
        <v>1471</v>
      </c>
      <c r="J989" s="10">
        <v>9326.14</v>
      </c>
      <c r="K989" s="12">
        <f>IFERROR(salesdata[[#This Row],[S-P2]]/salesdata[[#This Row],[Q-P2]],0)</f>
        <v>6.34</v>
      </c>
      <c r="L989" s="3">
        <v>2609</v>
      </c>
      <c r="M989" s="10">
        <v>14140.78</v>
      </c>
      <c r="N989" s="12">
        <f>IFERROR(salesdata[[#This Row],[S-P3]]/salesdata[[#This Row],[Q-P3]],0)</f>
        <v>5.42</v>
      </c>
      <c r="O989" s="3">
        <v>880</v>
      </c>
      <c r="P989" s="10">
        <v>6274.4</v>
      </c>
      <c r="Q989" s="12">
        <f>IFERROR(salesdata[[#This Row],[S-P4]]/salesdata[[#This Row],[Q-P4]],0)</f>
        <v>7.13</v>
      </c>
      <c r="R989" s="3">
        <v>7131</v>
      </c>
      <c r="S989" s="10">
        <v>36623.39</v>
      </c>
      <c r="T989" s="1" t="str">
        <f>"Q"&amp;ROUNDUP(salesdata[[#This Row],[Month No.]]/3,0)</f>
        <v>Q1</v>
      </c>
      <c r="U989" s="1" t="str">
        <f>TEXT(salesdata[[#This Row],[Date]],"dddd")</f>
        <v>Saturday</v>
      </c>
      <c r="V989" s="12">
        <f>IFERROR(salesdata[[#This Row],[Total Revenue]]/salesdata[[#This Row],[Total Units Sold]],0)</f>
        <v>5.1358000280465568</v>
      </c>
      <c r="W989" s="1" t="str">
        <f>INDEX({"Product1","Product2","Product3","Product4"},MATCH(MAX(salesdata[[#This Row],[S-P1]],salesdata[[#This Row],[S-P2]],salesdata[[#This Row],[S-P3]],salesdata[[#This Row],[S-P4]]),CHOOSE({1,2,3,4},salesdata[[#This Row],[S-P1]],salesdata[[#This Row],[S-P2]],salesdata[[#This Row],[S-P3]],salesdata[[#This Row],[S-P4]]),0))</f>
        <v>Product3</v>
      </c>
      <c r="X989" s="1" t="str">
        <f>IF(salesdata[[#This Row],[Total Revenue]]&gt;=70000,"High",IF(salesdata[[#This Row],[Total Revenue]]&gt;=40000,"Medium","Low"))</f>
        <v>Low</v>
      </c>
      <c r="Y989" s="1" t="str">
        <f>IFERROR(IF(SUMIF(salesdata[Year],salesdata[[#This Row],[Year]],salesdata[Total Revenue])&gt;SUMIF(salesdata[Year],salesdata[[#This Row],[Year]]-1,salesdata[Total Revenue]),"Growth Year","Decline Year"),"")</f>
        <v>Decline Year</v>
      </c>
    </row>
    <row r="990" spans="1:25" x14ac:dyDescent="0.3">
      <c r="A990" s="1">
        <v>989</v>
      </c>
      <c r="B990" s="2">
        <v>41315</v>
      </c>
      <c r="C990" s="1">
        <v>2013</v>
      </c>
      <c r="D990" s="1" t="s">
        <v>27</v>
      </c>
      <c r="E990" s="1">
        <v>2</v>
      </c>
      <c r="F990" s="3">
        <v>796</v>
      </c>
      <c r="G990" s="10">
        <v>2523.3200000000002</v>
      </c>
      <c r="H990" s="12">
        <f>IFERROR(salesdata[[#This Row],[S-P1]]/salesdata[[#This Row],[Q-P1]],0)</f>
        <v>3.1700000000000004</v>
      </c>
      <c r="I990" s="3">
        <v>3607</v>
      </c>
      <c r="J990" s="10">
        <v>22868.38</v>
      </c>
      <c r="K990" s="12">
        <f>IFERROR(salesdata[[#This Row],[S-P2]]/salesdata[[#This Row],[Q-P2]],0)</f>
        <v>6.34</v>
      </c>
      <c r="L990" s="3">
        <v>5169</v>
      </c>
      <c r="M990" s="10">
        <v>28015.98</v>
      </c>
      <c r="N990" s="12">
        <f>IFERROR(salesdata[[#This Row],[S-P3]]/salesdata[[#This Row],[Q-P3]],0)</f>
        <v>5.42</v>
      </c>
      <c r="O990" s="3">
        <v>1205</v>
      </c>
      <c r="P990" s="10">
        <v>8591.65</v>
      </c>
      <c r="Q990" s="12">
        <f>IFERROR(salesdata[[#This Row],[S-P4]]/salesdata[[#This Row],[Q-P4]],0)</f>
        <v>7.13</v>
      </c>
      <c r="R990" s="3">
        <v>10777</v>
      </c>
      <c r="S990" s="10">
        <v>61999.33</v>
      </c>
      <c r="T990" s="1" t="str">
        <f>"Q"&amp;ROUNDUP(salesdata[[#This Row],[Month No.]]/3,0)</f>
        <v>Q1</v>
      </c>
      <c r="U990" s="1" t="str">
        <f>TEXT(salesdata[[#This Row],[Date]],"dddd")</f>
        <v>Sunday</v>
      </c>
      <c r="V990" s="12">
        <f>IFERROR(salesdata[[#This Row],[Total Revenue]]/salesdata[[#This Row],[Total Units Sold]],0)</f>
        <v>5.7529303145587827</v>
      </c>
      <c r="W990" s="1" t="str">
        <f>INDEX({"Product1","Product2","Product3","Product4"},MATCH(MAX(salesdata[[#This Row],[S-P1]],salesdata[[#This Row],[S-P2]],salesdata[[#This Row],[S-P3]],salesdata[[#This Row],[S-P4]]),CHOOSE({1,2,3,4},salesdata[[#This Row],[S-P1]],salesdata[[#This Row],[S-P2]],salesdata[[#This Row],[S-P3]],salesdata[[#This Row],[S-P4]]),0))</f>
        <v>Product3</v>
      </c>
      <c r="X990" s="1" t="str">
        <f>IF(salesdata[[#This Row],[Total Revenue]]&gt;=70000,"High",IF(salesdata[[#This Row],[Total Revenue]]&gt;=40000,"Medium","Low"))</f>
        <v>Medium</v>
      </c>
      <c r="Y990" s="1" t="str">
        <f>IFERROR(IF(SUMIF(salesdata[Year],salesdata[[#This Row],[Year]],salesdata[Total Revenue])&gt;SUMIF(salesdata[Year],salesdata[[#This Row],[Year]]-1,salesdata[Total Revenue]),"Growth Year","Decline Year"),"")</f>
        <v>Decline Year</v>
      </c>
    </row>
    <row r="991" spans="1:25" x14ac:dyDescent="0.3">
      <c r="A991" s="1">
        <v>990</v>
      </c>
      <c r="B991" s="2">
        <v>41316</v>
      </c>
      <c r="C991" s="1">
        <v>2013</v>
      </c>
      <c r="D991" s="1" t="s">
        <v>27</v>
      </c>
      <c r="E991" s="1">
        <v>2</v>
      </c>
      <c r="F991" s="3">
        <v>5909</v>
      </c>
      <c r="G991" s="10">
        <v>18731.53</v>
      </c>
      <c r="H991" s="12">
        <f>IFERROR(salesdata[[#This Row],[S-P1]]/salesdata[[#This Row],[Q-P1]],0)</f>
        <v>3.17</v>
      </c>
      <c r="I991" s="3">
        <v>3689</v>
      </c>
      <c r="J991" s="10">
        <v>23388.26</v>
      </c>
      <c r="K991" s="12">
        <f>IFERROR(salesdata[[#This Row],[S-P2]]/salesdata[[#This Row],[Q-P2]],0)</f>
        <v>6.34</v>
      </c>
      <c r="L991" s="3">
        <v>2003</v>
      </c>
      <c r="M991" s="10">
        <v>10856.26</v>
      </c>
      <c r="N991" s="12">
        <f>IFERROR(salesdata[[#This Row],[S-P3]]/salesdata[[#This Row],[Q-P3]],0)</f>
        <v>5.42</v>
      </c>
      <c r="O991" s="3">
        <v>887</v>
      </c>
      <c r="P991" s="10">
        <v>6324.31</v>
      </c>
      <c r="Q991" s="12">
        <f>IFERROR(salesdata[[#This Row],[S-P4]]/salesdata[[#This Row],[Q-P4]],0)</f>
        <v>7.1300000000000008</v>
      </c>
      <c r="R991" s="3">
        <v>12488</v>
      </c>
      <c r="S991" s="10">
        <v>59300.36</v>
      </c>
      <c r="T991" s="1" t="str">
        <f>"Q"&amp;ROUNDUP(salesdata[[#This Row],[Month No.]]/3,0)</f>
        <v>Q1</v>
      </c>
      <c r="U991" s="1" t="str">
        <f>TEXT(salesdata[[#This Row],[Date]],"dddd")</f>
        <v>Monday</v>
      </c>
      <c r="V991" s="12">
        <f>IFERROR(salesdata[[#This Row],[Total Revenue]]/salesdata[[#This Row],[Total Units Sold]],0)</f>
        <v>4.7485874439461888</v>
      </c>
      <c r="W991" s="1" t="str">
        <f>INDEX({"Product1","Product2","Product3","Product4"},MATCH(MAX(salesdata[[#This Row],[S-P1]],salesdata[[#This Row],[S-P2]],salesdata[[#This Row],[S-P3]],salesdata[[#This Row],[S-P4]]),CHOOSE({1,2,3,4},salesdata[[#This Row],[S-P1]],salesdata[[#This Row],[S-P2]],salesdata[[#This Row],[S-P3]],salesdata[[#This Row],[S-P4]]),0))</f>
        <v>Product2</v>
      </c>
      <c r="X991" s="1" t="str">
        <f>IF(salesdata[[#This Row],[Total Revenue]]&gt;=70000,"High",IF(salesdata[[#This Row],[Total Revenue]]&gt;=40000,"Medium","Low"))</f>
        <v>Medium</v>
      </c>
      <c r="Y991" s="1" t="str">
        <f>IFERROR(IF(SUMIF(salesdata[Year],salesdata[[#This Row],[Year]],salesdata[Total Revenue])&gt;SUMIF(salesdata[Year],salesdata[[#This Row],[Year]]-1,salesdata[Total Revenue]),"Growth Year","Decline Year"),"")</f>
        <v>Decline Year</v>
      </c>
    </row>
    <row r="992" spans="1:25" x14ac:dyDescent="0.3">
      <c r="A992" s="1">
        <v>991</v>
      </c>
      <c r="B992" s="2">
        <v>41317</v>
      </c>
      <c r="C992" s="1">
        <v>2013</v>
      </c>
      <c r="D992" s="1" t="s">
        <v>27</v>
      </c>
      <c r="E992" s="1">
        <v>2</v>
      </c>
      <c r="F992" s="3">
        <v>2993</v>
      </c>
      <c r="G992" s="10">
        <v>9487.81</v>
      </c>
      <c r="H992" s="12">
        <f>IFERROR(salesdata[[#This Row],[S-P1]]/salesdata[[#This Row],[Q-P1]],0)</f>
        <v>3.17</v>
      </c>
      <c r="I992" s="3">
        <v>1289</v>
      </c>
      <c r="J992" s="10">
        <v>8172.26</v>
      </c>
      <c r="K992" s="12">
        <f>IFERROR(salesdata[[#This Row],[S-P2]]/salesdata[[#This Row],[Q-P2]],0)</f>
        <v>6.34</v>
      </c>
      <c r="L992" s="3">
        <v>4231</v>
      </c>
      <c r="M992" s="10">
        <v>22932.02</v>
      </c>
      <c r="N992" s="12">
        <f>IFERROR(salesdata[[#This Row],[S-P3]]/salesdata[[#This Row],[Q-P3]],0)</f>
        <v>5.42</v>
      </c>
      <c r="O992" s="3">
        <v>911</v>
      </c>
      <c r="P992" s="10">
        <v>6495.43</v>
      </c>
      <c r="Q992" s="12">
        <f>IFERROR(salesdata[[#This Row],[S-P4]]/salesdata[[#This Row],[Q-P4]],0)</f>
        <v>7.13</v>
      </c>
      <c r="R992" s="3">
        <v>9424</v>
      </c>
      <c r="S992" s="10">
        <v>47087.519999999997</v>
      </c>
      <c r="T992" s="1" t="str">
        <f>"Q"&amp;ROUNDUP(salesdata[[#This Row],[Month No.]]/3,0)</f>
        <v>Q1</v>
      </c>
      <c r="U992" s="1" t="str">
        <f>TEXT(salesdata[[#This Row],[Date]],"dddd")</f>
        <v>Tuesday</v>
      </c>
      <c r="V992" s="12">
        <f>IFERROR(salesdata[[#This Row],[Total Revenue]]/salesdata[[#This Row],[Total Units Sold]],0)</f>
        <v>4.9965534804753817</v>
      </c>
      <c r="W992" s="1" t="str">
        <f>INDEX({"Product1","Product2","Product3","Product4"},MATCH(MAX(salesdata[[#This Row],[S-P1]],salesdata[[#This Row],[S-P2]],salesdata[[#This Row],[S-P3]],salesdata[[#This Row],[S-P4]]),CHOOSE({1,2,3,4},salesdata[[#This Row],[S-P1]],salesdata[[#This Row],[S-P2]],salesdata[[#This Row],[S-P3]],salesdata[[#This Row],[S-P4]]),0))</f>
        <v>Product3</v>
      </c>
      <c r="X992" s="1" t="str">
        <f>IF(salesdata[[#This Row],[Total Revenue]]&gt;=70000,"High",IF(salesdata[[#This Row],[Total Revenue]]&gt;=40000,"Medium","Low"))</f>
        <v>Medium</v>
      </c>
      <c r="Y992" s="1" t="str">
        <f>IFERROR(IF(SUMIF(salesdata[Year],salesdata[[#This Row],[Year]],salesdata[Total Revenue])&gt;SUMIF(salesdata[Year],salesdata[[#This Row],[Year]]-1,salesdata[Total Revenue]),"Growth Year","Decline Year"),"")</f>
        <v>Decline Year</v>
      </c>
    </row>
    <row r="993" spans="1:25" x14ac:dyDescent="0.3">
      <c r="A993" s="1">
        <v>992</v>
      </c>
      <c r="B993" s="2">
        <v>41318</v>
      </c>
      <c r="C993" s="1">
        <v>2013</v>
      </c>
      <c r="D993" s="1" t="s">
        <v>27</v>
      </c>
      <c r="E993" s="1">
        <v>2</v>
      </c>
      <c r="F993" s="3">
        <v>3407</v>
      </c>
      <c r="G993" s="10">
        <v>10800.19</v>
      </c>
      <c r="H993" s="12">
        <f>IFERROR(salesdata[[#This Row],[S-P1]]/salesdata[[#This Row],[Q-P1]],0)</f>
        <v>3.17</v>
      </c>
      <c r="I993" s="3">
        <v>801</v>
      </c>
      <c r="J993" s="10">
        <v>5078.34</v>
      </c>
      <c r="K993" s="12">
        <f>IFERROR(salesdata[[#This Row],[S-P2]]/salesdata[[#This Row],[Q-P2]],0)</f>
        <v>6.34</v>
      </c>
      <c r="L993" s="3">
        <v>1011</v>
      </c>
      <c r="M993" s="10">
        <v>5479.62</v>
      </c>
      <c r="N993" s="12">
        <f>IFERROR(salesdata[[#This Row],[S-P3]]/salesdata[[#This Row],[Q-P3]],0)</f>
        <v>5.42</v>
      </c>
      <c r="O993" s="3">
        <v>728</v>
      </c>
      <c r="P993" s="10">
        <v>5190.6400000000003</v>
      </c>
      <c r="Q993" s="12">
        <f>IFERROR(salesdata[[#This Row],[S-P4]]/salesdata[[#This Row],[Q-P4]],0)</f>
        <v>7.1300000000000008</v>
      </c>
      <c r="R993" s="3">
        <v>5947</v>
      </c>
      <c r="S993" s="10">
        <v>26548.79</v>
      </c>
      <c r="T993" s="1" t="str">
        <f>"Q"&amp;ROUNDUP(salesdata[[#This Row],[Month No.]]/3,0)</f>
        <v>Q1</v>
      </c>
      <c r="U993" s="1" t="str">
        <f>TEXT(salesdata[[#This Row],[Date]],"dddd")</f>
        <v>Wednesday</v>
      </c>
      <c r="V993" s="12">
        <f>IFERROR(salesdata[[#This Row],[Total Revenue]]/salesdata[[#This Row],[Total Units Sold]],0)</f>
        <v>4.4642323860770139</v>
      </c>
      <c r="W993" s="1" t="str">
        <f>INDEX({"Product1","Product2","Product3","Product4"},MATCH(MAX(salesdata[[#This Row],[S-P1]],salesdata[[#This Row],[S-P2]],salesdata[[#This Row],[S-P3]],salesdata[[#This Row],[S-P4]]),CHOOSE({1,2,3,4},salesdata[[#This Row],[S-P1]],salesdata[[#This Row],[S-P2]],salesdata[[#This Row],[S-P3]],salesdata[[#This Row],[S-P4]]),0))</f>
        <v>Product1</v>
      </c>
      <c r="X993" s="1" t="str">
        <f>IF(salesdata[[#This Row],[Total Revenue]]&gt;=70000,"High",IF(salesdata[[#This Row],[Total Revenue]]&gt;=40000,"Medium","Low"))</f>
        <v>Low</v>
      </c>
      <c r="Y993" s="1" t="str">
        <f>IFERROR(IF(SUMIF(salesdata[Year],salesdata[[#This Row],[Year]],salesdata[Total Revenue])&gt;SUMIF(salesdata[Year],salesdata[[#This Row],[Year]]-1,salesdata[Total Revenue]),"Growth Year","Decline Year"),"")</f>
        <v>Decline Year</v>
      </c>
    </row>
    <row r="994" spans="1:25" x14ac:dyDescent="0.3">
      <c r="A994" s="1">
        <v>993</v>
      </c>
      <c r="B994" s="2">
        <v>41319</v>
      </c>
      <c r="C994" s="1">
        <v>2013</v>
      </c>
      <c r="D994" s="1" t="s">
        <v>27</v>
      </c>
      <c r="E994" s="1">
        <v>2</v>
      </c>
      <c r="F994" s="3">
        <v>5252</v>
      </c>
      <c r="G994" s="10">
        <v>16648.84</v>
      </c>
      <c r="H994" s="12">
        <f>IFERROR(salesdata[[#This Row],[S-P1]]/salesdata[[#This Row],[Q-P1]],0)</f>
        <v>3.17</v>
      </c>
      <c r="I994" s="3">
        <v>1162</v>
      </c>
      <c r="J994" s="10">
        <v>7367.08</v>
      </c>
      <c r="K994" s="12">
        <f>IFERROR(salesdata[[#This Row],[S-P2]]/salesdata[[#This Row],[Q-P2]],0)</f>
        <v>6.34</v>
      </c>
      <c r="L994" s="3">
        <v>1353</v>
      </c>
      <c r="M994" s="10">
        <v>7333.26</v>
      </c>
      <c r="N994" s="12">
        <f>IFERROR(salesdata[[#This Row],[S-P3]]/salesdata[[#This Row],[Q-P3]],0)</f>
        <v>5.42</v>
      </c>
      <c r="O994" s="3">
        <v>350</v>
      </c>
      <c r="P994" s="10">
        <v>2495.5</v>
      </c>
      <c r="Q994" s="12">
        <f>IFERROR(salesdata[[#This Row],[S-P4]]/salesdata[[#This Row],[Q-P4]],0)</f>
        <v>7.13</v>
      </c>
      <c r="R994" s="3">
        <v>8117</v>
      </c>
      <c r="S994" s="10">
        <v>33844.68</v>
      </c>
      <c r="T994" s="1" t="str">
        <f>"Q"&amp;ROUNDUP(salesdata[[#This Row],[Month No.]]/3,0)</f>
        <v>Q1</v>
      </c>
      <c r="U994" s="1" t="str">
        <f>TEXT(salesdata[[#This Row],[Date]],"dddd")</f>
        <v>Thursday</v>
      </c>
      <c r="V994" s="12">
        <f>IFERROR(salesdata[[#This Row],[Total Revenue]]/salesdata[[#This Row],[Total Units Sold]],0)</f>
        <v>4.1696045336947147</v>
      </c>
      <c r="W994" s="1" t="str">
        <f>INDEX({"Product1","Product2","Product3","Product4"},MATCH(MAX(salesdata[[#This Row],[S-P1]],salesdata[[#This Row],[S-P2]],salesdata[[#This Row],[S-P3]],salesdata[[#This Row],[S-P4]]),CHOOSE({1,2,3,4},salesdata[[#This Row],[S-P1]],salesdata[[#This Row],[S-P2]],salesdata[[#This Row],[S-P3]],salesdata[[#This Row],[S-P4]]),0))</f>
        <v>Product1</v>
      </c>
      <c r="X994" s="1" t="str">
        <f>IF(salesdata[[#This Row],[Total Revenue]]&gt;=70000,"High",IF(salesdata[[#This Row],[Total Revenue]]&gt;=40000,"Medium","Low"))</f>
        <v>Low</v>
      </c>
      <c r="Y994" s="1" t="str">
        <f>IFERROR(IF(SUMIF(salesdata[Year],salesdata[[#This Row],[Year]],salesdata[Total Revenue])&gt;SUMIF(salesdata[Year],salesdata[[#This Row],[Year]]-1,salesdata[Total Revenue]),"Growth Year","Decline Year"),"")</f>
        <v>Decline Year</v>
      </c>
    </row>
    <row r="995" spans="1:25" x14ac:dyDescent="0.3">
      <c r="A995" s="1">
        <v>994</v>
      </c>
      <c r="B995" s="2">
        <v>41320</v>
      </c>
      <c r="C995" s="1">
        <v>2013</v>
      </c>
      <c r="D995" s="1" t="s">
        <v>27</v>
      </c>
      <c r="E995" s="1">
        <v>2</v>
      </c>
      <c r="F995" s="3">
        <v>1237</v>
      </c>
      <c r="G995" s="10">
        <v>3921.29</v>
      </c>
      <c r="H995" s="12">
        <f>IFERROR(salesdata[[#This Row],[S-P1]]/salesdata[[#This Row],[Q-P1]],0)</f>
        <v>3.17</v>
      </c>
      <c r="I995" s="3">
        <v>3560</v>
      </c>
      <c r="J995" s="10">
        <v>22570.400000000001</v>
      </c>
      <c r="K995" s="12">
        <f>IFERROR(salesdata[[#This Row],[S-P2]]/salesdata[[#This Row],[Q-P2]],0)</f>
        <v>6.3400000000000007</v>
      </c>
      <c r="L995" s="3">
        <v>639</v>
      </c>
      <c r="M995" s="10">
        <v>3463.38</v>
      </c>
      <c r="N995" s="12">
        <f>IFERROR(salesdata[[#This Row],[S-P3]]/salesdata[[#This Row],[Q-P3]],0)</f>
        <v>5.42</v>
      </c>
      <c r="O995" s="3">
        <v>353</v>
      </c>
      <c r="P995" s="10">
        <v>2516.89</v>
      </c>
      <c r="Q995" s="12">
        <f>IFERROR(salesdata[[#This Row],[S-P4]]/salesdata[[#This Row],[Q-P4]],0)</f>
        <v>7.13</v>
      </c>
      <c r="R995" s="3">
        <v>5789</v>
      </c>
      <c r="S995" s="10">
        <v>32471.96</v>
      </c>
      <c r="T995" s="1" t="str">
        <f>"Q"&amp;ROUNDUP(salesdata[[#This Row],[Month No.]]/3,0)</f>
        <v>Q1</v>
      </c>
      <c r="U995" s="1" t="str">
        <f>TEXT(salesdata[[#This Row],[Date]],"dddd")</f>
        <v>Friday</v>
      </c>
      <c r="V995" s="12">
        <f>IFERROR(salesdata[[#This Row],[Total Revenue]]/salesdata[[#This Row],[Total Units Sold]],0)</f>
        <v>5.6092520297115218</v>
      </c>
      <c r="W995" s="1" t="str">
        <f>INDEX({"Product1","Product2","Product3","Product4"},MATCH(MAX(salesdata[[#This Row],[S-P1]],salesdata[[#This Row],[S-P2]],salesdata[[#This Row],[S-P3]],salesdata[[#This Row],[S-P4]]),CHOOSE({1,2,3,4},salesdata[[#This Row],[S-P1]],salesdata[[#This Row],[S-P2]],salesdata[[#This Row],[S-P3]],salesdata[[#This Row],[S-P4]]),0))</f>
        <v>Product2</v>
      </c>
      <c r="X995" s="1" t="str">
        <f>IF(salesdata[[#This Row],[Total Revenue]]&gt;=70000,"High",IF(salesdata[[#This Row],[Total Revenue]]&gt;=40000,"Medium","Low"))</f>
        <v>Low</v>
      </c>
      <c r="Y995" s="1" t="str">
        <f>IFERROR(IF(SUMIF(salesdata[Year],salesdata[[#This Row],[Year]],salesdata[Total Revenue])&gt;SUMIF(salesdata[Year],salesdata[[#This Row],[Year]]-1,salesdata[Total Revenue]),"Growth Year","Decline Year"),"")</f>
        <v>Decline Year</v>
      </c>
    </row>
    <row r="996" spans="1:25" x14ac:dyDescent="0.3">
      <c r="A996" s="1">
        <v>995</v>
      </c>
      <c r="B996" s="2">
        <v>41321</v>
      </c>
      <c r="C996" s="1">
        <v>2013</v>
      </c>
      <c r="D996" s="1" t="s">
        <v>27</v>
      </c>
      <c r="E996" s="1">
        <v>2</v>
      </c>
      <c r="F996" s="3">
        <v>7951</v>
      </c>
      <c r="G996" s="10">
        <v>25204.67</v>
      </c>
      <c r="H996" s="12">
        <f>IFERROR(salesdata[[#This Row],[S-P1]]/salesdata[[#This Row],[Q-P1]],0)</f>
        <v>3.17</v>
      </c>
      <c r="I996" s="3">
        <v>3979</v>
      </c>
      <c r="J996" s="10">
        <v>25226.86</v>
      </c>
      <c r="K996" s="12">
        <f>IFERROR(salesdata[[#This Row],[S-P2]]/salesdata[[#This Row],[Q-P2]],0)</f>
        <v>6.34</v>
      </c>
      <c r="L996" s="3">
        <v>1477</v>
      </c>
      <c r="M996" s="10">
        <v>8005.34</v>
      </c>
      <c r="N996" s="12">
        <f>IFERROR(salesdata[[#This Row],[S-P3]]/salesdata[[#This Row],[Q-P3]],0)</f>
        <v>5.42</v>
      </c>
      <c r="O996" s="3">
        <v>1767</v>
      </c>
      <c r="P996" s="10">
        <v>12598.71</v>
      </c>
      <c r="Q996" s="12">
        <f>IFERROR(salesdata[[#This Row],[S-P4]]/salesdata[[#This Row],[Q-P4]],0)</f>
        <v>7.13</v>
      </c>
      <c r="R996" s="3">
        <v>15174</v>
      </c>
      <c r="S996" s="10">
        <v>71035.58</v>
      </c>
      <c r="T996" s="1" t="str">
        <f>"Q"&amp;ROUNDUP(salesdata[[#This Row],[Month No.]]/3,0)</f>
        <v>Q1</v>
      </c>
      <c r="U996" s="1" t="str">
        <f>TEXT(salesdata[[#This Row],[Date]],"dddd")</f>
        <v>Saturday</v>
      </c>
      <c r="V996" s="12">
        <f>IFERROR(salesdata[[#This Row],[Total Revenue]]/salesdata[[#This Row],[Total Units Sold]],0)</f>
        <v>4.6814010807960988</v>
      </c>
      <c r="W996" s="1" t="str">
        <f>INDEX({"Product1","Product2","Product3","Product4"},MATCH(MAX(salesdata[[#This Row],[S-P1]],salesdata[[#This Row],[S-P2]],salesdata[[#This Row],[S-P3]],salesdata[[#This Row],[S-P4]]),CHOOSE({1,2,3,4},salesdata[[#This Row],[S-P1]],salesdata[[#This Row],[S-P2]],salesdata[[#This Row],[S-P3]],salesdata[[#This Row],[S-P4]]),0))</f>
        <v>Product2</v>
      </c>
      <c r="X996" s="1" t="str">
        <f>IF(salesdata[[#This Row],[Total Revenue]]&gt;=70000,"High",IF(salesdata[[#This Row],[Total Revenue]]&gt;=40000,"Medium","Low"))</f>
        <v>High</v>
      </c>
      <c r="Y996" s="1" t="str">
        <f>IFERROR(IF(SUMIF(salesdata[Year],salesdata[[#This Row],[Year]],salesdata[Total Revenue])&gt;SUMIF(salesdata[Year],salesdata[[#This Row],[Year]]-1,salesdata[Total Revenue]),"Growth Year","Decline Year"),"")</f>
        <v>Decline Year</v>
      </c>
    </row>
    <row r="997" spans="1:25" x14ac:dyDescent="0.3">
      <c r="A997" s="1">
        <v>996</v>
      </c>
      <c r="B997" s="2">
        <v>41322</v>
      </c>
      <c r="C997" s="1">
        <v>2013</v>
      </c>
      <c r="D997" s="1" t="s">
        <v>27</v>
      </c>
      <c r="E997" s="1">
        <v>2</v>
      </c>
      <c r="F997" s="3">
        <v>7678</v>
      </c>
      <c r="G997" s="10">
        <v>24339.26</v>
      </c>
      <c r="H997" s="12">
        <f>IFERROR(salesdata[[#This Row],[S-P1]]/salesdata[[#This Row],[Q-P1]],0)</f>
        <v>3.17</v>
      </c>
      <c r="I997" s="3">
        <v>619</v>
      </c>
      <c r="J997" s="10">
        <v>3924.46</v>
      </c>
      <c r="K997" s="12">
        <f>IFERROR(salesdata[[#This Row],[S-P2]]/salesdata[[#This Row],[Q-P2]],0)</f>
        <v>6.34</v>
      </c>
      <c r="L997" s="3">
        <v>264</v>
      </c>
      <c r="M997" s="10">
        <v>1430.88</v>
      </c>
      <c r="N997" s="12">
        <f>IFERROR(salesdata[[#This Row],[S-P3]]/salesdata[[#This Row],[Q-P3]],0)</f>
        <v>5.4200000000000008</v>
      </c>
      <c r="O997" s="3">
        <v>452</v>
      </c>
      <c r="P997" s="10">
        <v>3222.76</v>
      </c>
      <c r="Q997" s="12">
        <f>IFERROR(salesdata[[#This Row],[S-P4]]/salesdata[[#This Row],[Q-P4]],0)</f>
        <v>7.1300000000000008</v>
      </c>
      <c r="R997" s="3">
        <v>9013</v>
      </c>
      <c r="S997" s="10">
        <v>32917.360000000001</v>
      </c>
      <c r="T997" s="1" t="str">
        <f>"Q"&amp;ROUNDUP(salesdata[[#This Row],[Month No.]]/3,0)</f>
        <v>Q1</v>
      </c>
      <c r="U997" s="1" t="str">
        <f>TEXT(salesdata[[#This Row],[Date]],"dddd")</f>
        <v>Sunday</v>
      </c>
      <c r="V997" s="12">
        <f>IFERROR(salesdata[[#This Row],[Total Revenue]]/salesdata[[#This Row],[Total Units Sold]],0)</f>
        <v>3.6522090313990905</v>
      </c>
      <c r="W997" s="1" t="str">
        <f>INDEX({"Product1","Product2","Product3","Product4"},MATCH(MAX(salesdata[[#This Row],[S-P1]],salesdata[[#This Row],[S-P2]],salesdata[[#This Row],[S-P3]],salesdata[[#This Row],[S-P4]]),CHOOSE({1,2,3,4},salesdata[[#This Row],[S-P1]],salesdata[[#This Row],[S-P2]],salesdata[[#This Row],[S-P3]],salesdata[[#This Row],[S-P4]]),0))</f>
        <v>Product1</v>
      </c>
      <c r="X997" s="1" t="str">
        <f>IF(salesdata[[#This Row],[Total Revenue]]&gt;=70000,"High",IF(salesdata[[#This Row],[Total Revenue]]&gt;=40000,"Medium","Low"))</f>
        <v>Low</v>
      </c>
      <c r="Y997" s="1" t="str">
        <f>IFERROR(IF(SUMIF(salesdata[Year],salesdata[[#This Row],[Year]],salesdata[Total Revenue])&gt;SUMIF(salesdata[Year],salesdata[[#This Row],[Year]]-1,salesdata[Total Revenue]),"Growth Year","Decline Year"),"")</f>
        <v>Decline Year</v>
      </c>
    </row>
    <row r="998" spans="1:25" x14ac:dyDescent="0.3">
      <c r="A998" s="1">
        <v>997</v>
      </c>
      <c r="B998" s="2">
        <v>41323</v>
      </c>
      <c r="C998" s="1">
        <v>2013</v>
      </c>
      <c r="D998" s="1" t="s">
        <v>27</v>
      </c>
      <c r="E998" s="1">
        <v>2</v>
      </c>
      <c r="F998" s="3">
        <v>6916</v>
      </c>
      <c r="G998" s="10">
        <v>21923.72</v>
      </c>
      <c r="H998" s="12">
        <f>IFERROR(salesdata[[#This Row],[S-P1]]/salesdata[[#This Row],[Q-P1]],0)</f>
        <v>3.1700000000000004</v>
      </c>
      <c r="I998" s="3">
        <v>3058</v>
      </c>
      <c r="J998" s="10">
        <v>19387.72</v>
      </c>
      <c r="K998" s="12">
        <f>IFERROR(salesdata[[#This Row],[S-P2]]/salesdata[[#This Row],[Q-P2]],0)</f>
        <v>6.3400000000000007</v>
      </c>
      <c r="L998" s="3">
        <v>5422</v>
      </c>
      <c r="M998" s="10">
        <v>29387.24</v>
      </c>
      <c r="N998" s="12">
        <f>IFERROR(salesdata[[#This Row],[S-P3]]/salesdata[[#This Row],[Q-P3]],0)</f>
        <v>5.42</v>
      </c>
      <c r="O998" s="3">
        <v>426</v>
      </c>
      <c r="P998" s="10">
        <v>3037.38</v>
      </c>
      <c r="Q998" s="12">
        <f>IFERROR(salesdata[[#This Row],[S-P4]]/salesdata[[#This Row],[Q-P4]],0)</f>
        <v>7.13</v>
      </c>
      <c r="R998" s="3">
        <v>15822</v>
      </c>
      <c r="S998" s="10">
        <v>73736.06</v>
      </c>
      <c r="T998" s="1" t="str">
        <f>"Q"&amp;ROUNDUP(salesdata[[#This Row],[Month No.]]/3,0)</f>
        <v>Q1</v>
      </c>
      <c r="U998" s="1" t="str">
        <f>TEXT(salesdata[[#This Row],[Date]],"dddd")</f>
        <v>Monday</v>
      </c>
      <c r="V998" s="12">
        <f>IFERROR(salesdata[[#This Row],[Total Revenue]]/salesdata[[#This Row],[Total Units Sold]],0)</f>
        <v>4.66035014536721</v>
      </c>
      <c r="W998" s="1" t="str">
        <f>INDEX({"Product1","Product2","Product3","Product4"},MATCH(MAX(salesdata[[#This Row],[S-P1]],salesdata[[#This Row],[S-P2]],salesdata[[#This Row],[S-P3]],salesdata[[#This Row],[S-P4]]),CHOOSE({1,2,3,4},salesdata[[#This Row],[S-P1]],salesdata[[#This Row],[S-P2]],salesdata[[#This Row],[S-P3]],salesdata[[#This Row],[S-P4]]),0))</f>
        <v>Product3</v>
      </c>
      <c r="X998" s="1" t="str">
        <f>IF(salesdata[[#This Row],[Total Revenue]]&gt;=70000,"High",IF(salesdata[[#This Row],[Total Revenue]]&gt;=40000,"Medium","Low"))</f>
        <v>High</v>
      </c>
      <c r="Y998" s="1" t="str">
        <f>IFERROR(IF(SUMIF(salesdata[Year],salesdata[[#This Row],[Year]],salesdata[Total Revenue])&gt;SUMIF(salesdata[Year],salesdata[[#This Row],[Year]]-1,salesdata[Total Revenue]),"Growth Year","Decline Year"),"")</f>
        <v>Decline Year</v>
      </c>
    </row>
    <row r="999" spans="1:25" x14ac:dyDescent="0.3">
      <c r="A999" s="1">
        <v>998</v>
      </c>
      <c r="B999" s="2">
        <v>41324</v>
      </c>
      <c r="C999" s="1">
        <v>2013</v>
      </c>
      <c r="D999" s="1" t="s">
        <v>27</v>
      </c>
      <c r="E999" s="1">
        <v>2</v>
      </c>
      <c r="F999" s="3">
        <v>5178</v>
      </c>
      <c r="G999" s="10">
        <v>16414.259999999998</v>
      </c>
      <c r="H999" s="12">
        <f>IFERROR(salesdata[[#This Row],[S-P1]]/salesdata[[#This Row],[Q-P1]],0)</f>
        <v>3.1699999999999995</v>
      </c>
      <c r="I999" s="3">
        <v>593</v>
      </c>
      <c r="J999" s="10">
        <v>3759.62</v>
      </c>
      <c r="K999" s="12">
        <f>IFERROR(salesdata[[#This Row],[S-P2]]/salesdata[[#This Row],[Q-P2]],0)</f>
        <v>6.34</v>
      </c>
      <c r="L999" s="3">
        <v>5536</v>
      </c>
      <c r="M999" s="10">
        <v>30005.119999999999</v>
      </c>
      <c r="N999" s="12">
        <f>IFERROR(salesdata[[#This Row],[S-P3]]/salesdata[[#This Row],[Q-P3]],0)</f>
        <v>5.42</v>
      </c>
      <c r="O999" s="3">
        <v>772</v>
      </c>
      <c r="P999" s="10">
        <v>5504.36</v>
      </c>
      <c r="Q999" s="12">
        <f>IFERROR(salesdata[[#This Row],[S-P4]]/salesdata[[#This Row],[Q-P4]],0)</f>
        <v>7.13</v>
      </c>
      <c r="R999" s="3">
        <v>12079</v>
      </c>
      <c r="S999" s="10">
        <v>55683.360000000001</v>
      </c>
      <c r="T999" s="1" t="str">
        <f>"Q"&amp;ROUNDUP(salesdata[[#This Row],[Month No.]]/3,0)</f>
        <v>Q1</v>
      </c>
      <c r="U999" s="1" t="str">
        <f>TEXT(salesdata[[#This Row],[Date]],"dddd")</f>
        <v>Tuesday</v>
      </c>
      <c r="V999" s="12">
        <f>IFERROR(salesdata[[#This Row],[Total Revenue]]/salesdata[[#This Row],[Total Units Sold]],0)</f>
        <v>4.6099312857024586</v>
      </c>
      <c r="W999" s="1" t="str">
        <f>INDEX({"Product1","Product2","Product3","Product4"},MATCH(MAX(salesdata[[#This Row],[S-P1]],salesdata[[#This Row],[S-P2]],salesdata[[#This Row],[S-P3]],salesdata[[#This Row],[S-P4]]),CHOOSE({1,2,3,4},salesdata[[#This Row],[S-P1]],salesdata[[#This Row],[S-P2]],salesdata[[#This Row],[S-P3]],salesdata[[#This Row],[S-P4]]),0))</f>
        <v>Product3</v>
      </c>
      <c r="X999" s="1" t="str">
        <f>IF(salesdata[[#This Row],[Total Revenue]]&gt;=70000,"High",IF(salesdata[[#This Row],[Total Revenue]]&gt;=40000,"Medium","Low"))</f>
        <v>Medium</v>
      </c>
      <c r="Y999" s="1" t="str">
        <f>IFERROR(IF(SUMIF(salesdata[Year],salesdata[[#This Row],[Year]],salesdata[Total Revenue])&gt;SUMIF(salesdata[Year],salesdata[[#This Row],[Year]]-1,salesdata[Total Revenue]),"Growth Year","Decline Year"),"")</f>
        <v>Decline Year</v>
      </c>
    </row>
    <row r="1000" spans="1:25" x14ac:dyDescent="0.3">
      <c r="A1000" s="1">
        <v>999</v>
      </c>
      <c r="B1000" s="2">
        <v>41325</v>
      </c>
      <c r="C1000" s="1">
        <v>2013</v>
      </c>
      <c r="D1000" s="1" t="s">
        <v>27</v>
      </c>
      <c r="E1000" s="1">
        <v>2</v>
      </c>
      <c r="F1000" s="3">
        <v>7697</v>
      </c>
      <c r="G1000" s="10">
        <v>24399.49</v>
      </c>
      <c r="H1000" s="12">
        <f>IFERROR(salesdata[[#This Row],[S-P1]]/salesdata[[#This Row],[Q-P1]],0)</f>
        <v>3.1700000000000004</v>
      </c>
      <c r="I1000" s="3">
        <v>896</v>
      </c>
      <c r="J1000" s="10">
        <v>5680.64</v>
      </c>
      <c r="K1000" s="12">
        <f>IFERROR(salesdata[[#This Row],[S-P2]]/salesdata[[#This Row],[Q-P2]],0)</f>
        <v>6.3400000000000007</v>
      </c>
      <c r="L1000" s="3">
        <v>5263</v>
      </c>
      <c r="M1000" s="10">
        <v>28525.46</v>
      </c>
      <c r="N1000" s="12">
        <f>IFERROR(salesdata[[#This Row],[S-P3]]/salesdata[[#This Row],[Q-P3]],0)</f>
        <v>5.42</v>
      </c>
      <c r="O1000" s="3">
        <v>801</v>
      </c>
      <c r="P1000" s="10">
        <v>5711.13</v>
      </c>
      <c r="Q1000" s="12">
        <f>IFERROR(salesdata[[#This Row],[S-P4]]/salesdata[[#This Row],[Q-P4]],0)</f>
        <v>7.13</v>
      </c>
      <c r="R1000" s="3">
        <v>14657</v>
      </c>
      <c r="S1000" s="10">
        <v>64316.72</v>
      </c>
      <c r="T1000" s="1" t="str">
        <f>"Q"&amp;ROUNDUP(salesdata[[#This Row],[Month No.]]/3,0)</f>
        <v>Q1</v>
      </c>
      <c r="U1000" s="1" t="str">
        <f>TEXT(salesdata[[#This Row],[Date]],"dddd")</f>
        <v>Wednesday</v>
      </c>
      <c r="V1000" s="12">
        <f>IFERROR(salesdata[[#This Row],[Total Revenue]]/salesdata[[#This Row],[Total Units Sold]],0)</f>
        <v>4.3881230811216483</v>
      </c>
      <c r="W1000" s="1" t="str">
        <f>INDEX({"Product1","Product2","Product3","Product4"},MATCH(MAX(salesdata[[#This Row],[S-P1]],salesdata[[#This Row],[S-P2]],salesdata[[#This Row],[S-P3]],salesdata[[#This Row],[S-P4]]),CHOOSE({1,2,3,4},salesdata[[#This Row],[S-P1]],salesdata[[#This Row],[S-P2]],salesdata[[#This Row],[S-P3]],salesdata[[#This Row],[S-P4]]),0))</f>
        <v>Product3</v>
      </c>
      <c r="X1000" s="1" t="str">
        <f>IF(salesdata[[#This Row],[Total Revenue]]&gt;=70000,"High",IF(salesdata[[#This Row],[Total Revenue]]&gt;=40000,"Medium","Low"))</f>
        <v>Medium</v>
      </c>
      <c r="Y1000" s="1" t="str">
        <f>IFERROR(IF(SUMIF(salesdata[Year],salesdata[[#This Row],[Year]],salesdata[Total Revenue])&gt;SUMIF(salesdata[Year],salesdata[[#This Row],[Year]]-1,salesdata[Total Revenue]),"Growth Year","Decline Year"),"")</f>
        <v>Decline Year</v>
      </c>
    </row>
    <row r="1001" spans="1:25" x14ac:dyDescent="0.3">
      <c r="A1001" s="1">
        <v>1000</v>
      </c>
      <c r="B1001" s="2">
        <v>41326</v>
      </c>
      <c r="C1001" s="1">
        <v>2013</v>
      </c>
      <c r="D1001" s="1" t="s">
        <v>27</v>
      </c>
      <c r="E1001" s="1">
        <v>2</v>
      </c>
      <c r="F1001" s="3">
        <v>4074</v>
      </c>
      <c r="G1001" s="10">
        <v>12914.58</v>
      </c>
      <c r="H1001" s="12">
        <f>IFERROR(salesdata[[#This Row],[S-P1]]/salesdata[[#This Row],[Q-P1]],0)</f>
        <v>3.17</v>
      </c>
      <c r="I1001" s="3">
        <v>824</v>
      </c>
      <c r="J1001" s="10">
        <v>5224.16</v>
      </c>
      <c r="K1001" s="12">
        <f>IFERROR(salesdata[[#This Row],[S-P2]]/salesdata[[#This Row],[Q-P2]],0)</f>
        <v>6.34</v>
      </c>
      <c r="L1001" s="3">
        <v>2435</v>
      </c>
      <c r="M1001" s="10">
        <v>13197.7</v>
      </c>
      <c r="N1001" s="12">
        <f>IFERROR(salesdata[[#This Row],[S-P3]]/salesdata[[#This Row],[Q-P3]],0)</f>
        <v>5.42</v>
      </c>
      <c r="O1001" s="3">
        <v>323</v>
      </c>
      <c r="P1001" s="10">
        <v>2302.9899999999998</v>
      </c>
      <c r="Q1001" s="12">
        <f>IFERROR(salesdata[[#This Row],[S-P4]]/salesdata[[#This Row],[Q-P4]],0)</f>
        <v>7.129999999999999</v>
      </c>
      <c r="R1001" s="3">
        <v>7656</v>
      </c>
      <c r="S1001" s="10">
        <v>33639.43</v>
      </c>
      <c r="T1001" s="1" t="str">
        <f>"Q"&amp;ROUNDUP(salesdata[[#This Row],[Month No.]]/3,0)</f>
        <v>Q1</v>
      </c>
      <c r="U1001" s="1" t="str">
        <f>TEXT(salesdata[[#This Row],[Date]],"dddd")</f>
        <v>Thursday</v>
      </c>
      <c r="V1001" s="12">
        <f>IFERROR(salesdata[[#This Row],[Total Revenue]]/salesdata[[#This Row],[Total Units Sold]],0)</f>
        <v>4.3938649425287357</v>
      </c>
      <c r="W1001" s="1" t="str">
        <f>INDEX({"Product1","Product2","Product3","Product4"},MATCH(MAX(salesdata[[#This Row],[S-P1]],salesdata[[#This Row],[S-P2]],salesdata[[#This Row],[S-P3]],salesdata[[#This Row],[S-P4]]),CHOOSE({1,2,3,4},salesdata[[#This Row],[S-P1]],salesdata[[#This Row],[S-P2]],salesdata[[#This Row],[S-P3]],salesdata[[#This Row],[S-P4]]),0))</f>
        <v>Product3</v>
      </c>
      <c r="X1001" s="1" t="str">
        <f>IF(salesdata[[#This Row],[Total Revenue]]&gt;=70000,"High",IF(salesdata[[#This Row],[Total Revenue]]&gt;=40000,"Medium","Low"))</f>
        <v>Low</v>
      </c>
      <c r="Y1001" s="1" t="str">
        <f>IFERROR(IF(SUMIF(salesdata[Year],salesdata[[#This Row],[Year]],salesdata[Total Revenue])&gt;SUMIF(salesdata[Year],salesdata[[#This Row],[Year]]-1,salesdata[Total Revenue]),"Growth Year","Decline Year"),"")</f>
        <v>Decline Year</v>
      </c>
    </row>
    <row r="1002" spans="1:25" x14ac:dyDescent="0.3">
      <c r="A1002" s="1">
        <v>1001</v>
      </c>
      <c r="B1002" s="2">
        <v>41327</v>
      </c>
      <c r="C1002" s="1">
        <v>2013</v>
      </c>
      <c r="D1002" s="1" t="s">
        <v>27</v>
      </c>
      <c r="E1002" s="1">
        <v>2</v>
      </c>
      <c r="F1002" s="3">
        <v>6262</v>
      </c>
      <c r="G1002" s="10">
        <v>19850.54</v>
      </c>
      <c r="H1002" s="12">
        <f>IFERROR(salesdata[[#This Row],[S-P1]]/salesdata[[#This Row],[Q-P1]],0)</f>
        <v>3.17</v>
      </c>
      <c r="I1002" s="3">
        <v>2971</v>
      </c>
      <c r="J1002" s="10">
        <v>18836.14</v>
      </c>
      <c r="K1002" s="12">
        <f>IFERROR(salesdata[[#This Row],[S-P2]]/salesdata[[#This Row],[Q-P2]],0)</f>
        <v>6.34</v>
      </c>
      <c r="L1002" s="3">
        <v>3161</v>
      </c>
      <c r="M1002" s="10">
        <v>17132.62</v>
      </c>
      <c r="N1002" s="12">
        <f>IFERROR(salesdata[[#This Row],[S-P3]]/salesdata[[#This Row],[Q-P3]],0)</f>
        <v>5.42</v>
      </c>
      <c r="O1002" s="3">
        <v>1670</v>
      </c>
      <c r="P1002" s="10">
        <v>11907.1</v>
      </c>
      <c r="Q1002" s="12">
        <f>IFERROR(salesdata[[#This Row],[S-P4]]/salesdata[[#This Row],[Q-P4]],0)</f>
        <v>7.13</v>
      </c>
      <c r="R1002" s="3">
        <v>14064</v>
      </c>
      <c r="S1002" s="10">
        <v>67726.399999999994</v>
      </c>
      <c r="T1002" s="1" t="str">
        <f>"Q"&amp;ROUNDUP(salesdata[[#This Row],[Month No.]]/3,0)</f>
        <v>Q1</v>
      </c>
      <c r="U1002" s="1" t="str">
        <f>TEXT(salesdata[[#This Row],[Date]],"dddd")</f>
        <v>Friday</v>
      </c>
      <c r="V1002" s="12">
        <f>IFERROR(salesdata[[#This Row],[Total Revenue]]/salesdata[[#This Row],[Total Units Sold]],0)</f>
        <v>4.8155858930602955</v>
      </c>
      <c r="W1002" s="1" t="str">
        <f>INDEX({"Product1","Product2","Product3","Product4"},MATCH(MAX(salesdata[[#This Row],[S-P1]],salesdata[[#This Row],[S-P2]],salesdata[[#This Row],[S-P3]],salesdata[[#This Row],[S-P4]]),CHOOSE({1,2,3,4},salesdata[[#This Row],[S-P1]],salesdata[[#This Row],[S-P2]],salesdata[[#This Row],[S-P3]],salesdata[[#This Row],[S-P4]]),0))</f>
        <v>Product1</v>
      </c>
      <c r="X1002" s="1" t="str">
        <f>IF(salesdata[[#This Row],[Total Revenue]]&gt;=70000,"High",IF(salesdata[[#This Row],[Total Revenue]]&gt;=40000,"Medium","Low"))</f>
        <v>Medium</v>
      </c>
      <c r="Y1002" s="1" t="str">
        <f>IFERROR(IF(SUMIF(salesdata[Year],salesdata[[#This Row],[Year]],salesdata[Total Revenue])&gt;SUMIF(salesdata[Year],salesdata[[#This Row],[Year]]-1,salesdata[Total Revenue]),"Growth Year","Decline Year"),"")</f>
        <v>Decline Year</v>
      </c>
    </row>
    <row r="1003" spans="1:25" x14ac:dyDescent="0.3">
      <c r="A1003" s="1">
        <v>1002</v>
      </c>
      <c r="B1003" s="2">
        <v>41328</v>
      </c>
      <c r="C1003" s="1">
        <v>2013</v>
      </c>
      <c r="D1003" s="1" t="s">
        <v>27</v>
      </c>
      <c r="E1003" s="1">
        <v>2</v>
      </c>
      <c r="F1003" s="3">
        <v>3719</v>
      </c>
      <c r="G1003" s="10">
        <v>11789.23</v>
      </c>
      <c r="H1003" s="12">
        <f>IFERROR(salesdata[[#This Row],[S-P1]]/salesdata[[#This Row],[Q-P1]],0)</f>
        <v>3.17</v>
      </c>
      <c r="I1003" s="3">
        <v>2596</v>
      </c>
      <c r="J1003" s="10">
        <v>16458.64</v>
      </c>
      <c r="K1003" s="12">
        <f>IFERROR(salesdata[[#This Row],[S-P2]]/salesdata[[#This Row],[Q-P2]],0)</f>
        <v>6.34</v>
      </c>
      <c r="L1003" s="3">
        <v>5155</v>
      </c>
      <c r="M1003" s="10">
        <v>27940.1</v>
      </c>
      <c r="N1003" s="12">
        <f>IFERROR(salesdata[[#This Row],[S-P3]]/salesdata[[#This Row],[Q-P3]],0)</f>
        <v>5.42</v>
      </c>
      <c r="O1003" s="3">
        <v>1427</v>
      </c>
      <c r="P1003" s="10">
        <v>10174.51</v>
      </c>
      <c r="Q1003" s="12">
        <f>IFERROR(salesdata[[#This Row],[S-P4]]/salesdata[[#This Row],[Q-P4]],0)</f>
        <v>7.13</v>
      </c>
      <c r="R1003" s="3">
        <v>12897</v>
      </c>
      <c r="S1003" s="10">
        <v>66362.48</v>
      </c>
      <c r="T1003" s="1" t="str">
        <f>"Q"&amp;ROUNDUP(salesdata[[#This Row],[Month No.]]/3,0)</f>
        <v>Q1</v>
      </c>
      <c r="U1003" s="1" t="str">
        <f>TEXT(salesdata[[#This Row],[Date]],"dddd")</f>
        <v>Saturday</v>
      </c>
      <c r="V1003" s="12">
        <f>IFERROR(salesdata[[#This Row],[Total Revenue]]/salesdata[[#This Row],[Total Units Sold]],0)</f>
        <v>5.1455749399085056</v>
      </c>
      <c r="W1003" s="1" t="str">
        <f>INDEX({"Product1","Product2","Product3","Product4"},MATCH(MAX(salesdata[[#This Row],[S-P1]],salesdata[[#This Row],[S-P2]],salesdata[[#This Row],[S-P3]],salesdata[[#This Row],[S-P4]]),CHOOSE({1,2,3,4},salesdata[[#This Row],[S-P1]],salesdata[[#This Row],[S-P2]],salesdata[[#This Row],[S-P3]],salesdata[[#This Row],[S-P4]]),0))</f>
        <v>Product3</v>
      </c>
      <c r="X1003" s="1" t="str">
        <f>IF(salesdata[[#This Row],[Total Revenue]]&gt;=70000,"High",IF(salesdata[[#This Row],[Total Revenue]]&gt;=40000,"Medium","Low"))</f>
        <v>Medium</v>
      </c>
      <c r="Y1003" s="1" t="str">
        <f>IFERROR(IF(SUMIF(salesdata[Year],salesdata[[#This Row],[Year]],salesdata[Total Revenue])&gt;SUMIF(salesdata[Year],salesdata[[#This Row],[Year]]-1,salesdata[Total Revenue]),"Growth Year","Decline Year"),"")</f>
        <v>Decline Year</v>
      </c>
    </row>
    <row r="1004" spans="1:25" x14ac:dyDescent="0.3">
      <c r="A1004" s="1">
        <v>1003</v>
      </c>
      <c r="B1004" s="2">
        <v>41329</v>
      </c>
      <c r="C1004" s="1">
        <v>2013</v>
      </c>
      <c r="D1004" s="1" t="s">
        <v>27</v>
      </c>
      <c r="E1004" s="1">
        <v>2</v>
      </c>
      <c r="F1004" s="3">
        <v>6520</v>
      </c>
      <c r="G1004" s="10">
        <v>20668.400000000001</v>
      </c>
      <c r="H1004" s="12">
        <f>IFERROR(salesdata[[#This Row],[S-P1]]/salesdata[[#This Row],[Q-P1]],0)</f>
        <v>3.1700000000000004</v>
      </c>
      <c r="I1004" s="3">
        <v>700</v>
      </c>
      <c r="J1004" s="10">
        <v>4438</v>
      </c>
      <c r="K1004" s="12">
        <f>IFERROR(salesdata[[#This Row],[S-P2]]/salesdata[[#This Row],[Q-P2]],0)</f>
        <v>6.34</v>
      </c>
      <c r="L1004" s="3">
        <v>4028</v>
      </c>
      <c r="M1004" s="10">
        <v>21831.759999999998</v>
      </c>
      <c r="N1004" s="12">
        <f>IFERROR(salesdata[[#This Row],[S-P3]]/salesdata[[#This Row],[Q-P3]],0)</f>
        <v>5.42</v>
      </c>
      <c r="O1004" s="3">
        <v>1651</v>
      </c>
      <c r="P1004" s="10">
        <v>11771.63</v>
      </c>
      <c r="Q1004" s="12">
        <f>IFERROR(salesdata[[#This Row],[S-P4]]/salesdata[[#This Row],[Q-P4]],0)</f>
        <v>7.13</v>
      </c>
      <c r="R1004" s="3">
        <v>12899</v>
      </c>
      <c r="S1004" s="10">
        <v>58709.79</v>
      </c>
      <c r="T1004" s="1" t="str">
        <f>"Q"&amp;ROUNDUP(salesdata[[#This Row],[Month No.]]/3,0)</f>
        <v>Q1</v>
      </c>
      <c r="U1004" s="1" t="str">
        <f>TEXT(salesdata[[#This Row],[Date]],"dddd")</f>
        <v>Sunday</v>
      </c>
      <c r="V1004" s="12">
        <f>IFERROR(salesdata[[#This Row],[Total Revenue]]/salesdata[[#This Row],[Total Units Sold]],0)</f>
        <v>4.5514993410341891</v>
      </c>
      <c r="W1004" s="1" t="str">
        <f>INDEX({"Product1","Product2","Product3","Product4"},MATCH(MAX(salesdata[[#This Row],[S-P1]],salesdata[[#This Row],[S-P2]],salesdata[[#This Row],[S-P3]],salesdata[[#This Row],[S-P4]]),CHOOSE({1,2,3,4},salesdata[[#This Row],[S-P1]],salesdata[[#This Row],[S-P2]],salesdata[[#This Row],[S-P3]],salesdata[[#This Row],[S-P4]]),0))</f>
        <v>Product3</v>
      </c>
      <c r="X1004" s="1" t="str">
        <f>IF(salesdata[[#This Row],[Total Revenue]]&gt;=70000,"High",IF(salesdata[[#This Row],[Total Revenue]]&gt;=40000,"Medium","Low"))</f>
        <v>Medium</v>
      </c>
      <c r="Y1004" s="1" t="str">
        <f>IFERROR(IF(SUMIF(salesdata[Year],salesdata[[#This Row],[Year]],salesdata[Total Revenue])&gt;SUMIF(salesdata[Year],salesdata[[#This Row],[Year]]-1,salesdata[Total Revenue]),"Growth Year","Decline Year"),"")</f>
        <v>Decline Year</v>
      </c>
    </row>
    <row r="1005" spans="1:25" x14ac:dyDescent="0.3">
      <c r="A1005" s="1">
        <v>1004</v>
      </c>
      <c r="B1005" s="2">
        <v>41330</v>
      </c>
      <c r="C1005" s="1">
        <v>2013</v>
      </c>
      <c r="D1005" s="1" t="s">
        <v>27</v>
      </c>
      <c r="E1005" s="1">
        <v>2</v>
      </c>
      <c r="F1005" s="3">
        <v>3968</v>
      </c>
      <c r="G1005" s="10">
        <v>12578.56</v>
      </c>
      <c r="H1005" s="12">
        <f>IFERROR(salesdata[[#This Row],[S-P1]]/salesdata[[#This Row],[Q-P1]],0)</f>
        <v>3.17</v>
      </c>
      <c r="I1005" s="3">
        <v>784</v>
      </c>
      <c r="J1005" s="10">
        <v>4970.5600000000004</v>
      </c>
      <c r="K1005" s="12">
        <f>IFERROR(salesdata[[#This Row],[S-P2]]/salesdata[[#This Row],[Q-P2]],0)</f>
        <v>6.3400000000000007</v>
      </c>
      <c r="L1005" s="3">
        <v>994</v>
      </c>
      <c r="M1005" s="10">
        <v>5387.48</v>
      </c>
      <c r="N1005" s="12">
        <f>IFERROR(salesdata[[#This Row],[S-P3]]/salesdata[[#This Row],[Q-P3]],0)</f>
        <v>5.42</v>
      </c>
      <c r="O1005" s="3">
        <v>723</v>
      </c>
      <c r="P1005" s="10">
        <v>5154.99</v>
      </c>
      <c r="Q1005" s="12">
        <f>IFERROR(salesdata[[#This Row],[S-P4]]/salesdata[[#This Row],[Q-P4]],0)</f>
        <v>7.13</v>
      </c>
      <c r="R1005" s="3">
        <v>6469</v>
      </c>
      <c r="S1005" s="10">
        <v>28091.59</v>
      </c>
      <c r="T1005" s="1" t="str">
        <f>"Q"&amp;ROUNDUP(salesdata[[#This Row],[Month No.]]/3,0)</f>
        <v>Q1</v>
      </c>
      <c r="U1005" s="1" t="str">
        <f>TEXT(salesdata[[#This Row],[Date]],"dddd")</f>
        <v>Monday</v>
      </c>
      <c r="V1005" s="12">
        <f>IFERROR(salesdata[[#This Row],[Total Revenue]]/salesdata[[#This Row],[Total Units Sold]],0)</f>
        <v>4.3424934302055958</v>
      </c>
      <c r="W1005" s="1" t="str">
        <f>INDEX({"Product1","Product2","Product3","Product4"},MATCH(MAX(salesdata[[#This Row],[S-P1]],salesdata[[#This Row],[S-P2]],salesdata[[#This Row],[S-P3]],salesdata[[#This Row],[S-P4]]),CHOOSE({1,2,3,4},salesdata[[#This Row],[S-P1]],salesdata[[#This Row],[S-P2]],salesdata[[#This Row],[S-P3]],salesdata[[#This Row],[S-P4]]),0))</f>
        <v>Product1</v>
      </c>
      <c r="X1005" s="1" t="str">
        <f>IF(salesdata[[#This Row],[Total Revenue]]&gt;=70000,"High",IF(salesdata[[#This Row],[Total Revenue]]&gt;=40000,"Medium","Low"))</f>
        <v>Low</v>
      </c>
      <c r="Y1005" s="1" t="str">
        <f>IFERROR(IF(SUMIF(salesdata[Year],salesdata[[#This Row],[Year]],salesdata[Total Revenue])&gt;SUMIF(salesdata[Year],salesdata[[#This Row],[Year]]-1,salesdata[Total Revenue]),"Growth Year","Decline Year"),"")</f>
        <v>Decline Year</v>
      </c>
    </row>
    <row r="1006" spans="1:25" x14ac:dyDescent="0.3">
      <c r="A1006" s="1">
        <v>1005</v>
      </c>
      <c r="B1006" s="2">
        <v>41331</v>
      </c>
      <c r="C1006" s="1">
        <v>2013</v>
      </c>
      <c r="D1006" s="1" t="s">
        <v>27</v>
      </c>
      <c r="E1006" s="1">
        <v>2</v>
      </c>
      <c r="F1006" s="3">
        <v>4687</v>
      </c>
      <c r="G1006" s="10">
        <v>14857.79</v>
      </c>
      <c r="H1006" s="12">
        <f>IFERROR(salesdata[[#This Row],[S-P1]]/salesdata[[#This Row],[Q-P1]],0)</f>
        <v>3.1700000000000004</v>
      </c>
      <c r="I1006" s="3">
        <v>2600</v>
      </c>
      <c r="J1006" s="10">
        <v>16484</v>
      </c>
      <c r="K1006" s="12">
        <f>IFERROR(salesdata[[#This Row],[S-P2]]/salesdata[[#This Row],[Q-P2]],0)</f>
        <v>6.34</v>
      </c>
      <c r="L1006" s="3">
        <v>4744</v>
      </c>
      <c r="M1006" s="10">
        <v>25712.48</v>
      </c>
      <c r="N1006" s="12">
        <f>IFERROR(salesdata[[#This Row],[S-P3]]/salesdata[[#This Row],[Q-P3]],0)</f>
        <v>5.42</v>
      </c>
      <c r="O1006" s="3">
        <v>1994</v>
      </c>
      <c r="P1006" s="10">
        <v>14217.22</v>
      </c>
      <c r="Q1006" s="12">
        <f>IFERROR(salesdata[[#This Row],[S-P4]]/salesdata[[#This Row],[Q-P4]],0)</f>
        <v>7.13</v>
      </c>
      <c r="R1006" s="3">
        <v>14025</v>
      </c>
      <c r="S1006" s="10">
        <v>71271.490000000005</v>
      </c>
      <c r="T1006" s="1" t="str">
        <f>"Q"&amp;ROUNDUP(salesdata[[#This Row],[Month No.]]/3,0)</f>
        <v>Q1</v>
      </c>
      <c r="U1006" s="1" t="str">
        <f>TEXT(salesdata[[#This Row],[Date]],"dddd")</f>
        <v>Tuesday</v>
      </c>
      <c r="V1006" s="12">
        <f>IFERROR(salesdata[[#This Row],[Total Revenue]]/salesdata[[#This Row],[Total Units Sold]],0)</f>
        <v>5.0817461675579327</v>
      </c>
      <c r="W1006" s="1" t="str">
        <f>INDEX({"Product1","Product2","Product3","Product4"},MATCH(MAX(salesdata[[#This Row],[S-P1]],salesdata[[#This Row],[S-P2]],salesdata[[#This Row],[S-P3]],salesdata[[#This Row],[S-P4]]),CHOOSE({1,2,3,4},salesdata[[#This Row],[S-P1]],salesdata[[#This Row],[S-P2]],salesdata[[#This Row],[S-P3]],salesdata[[#This Row],[S-P4]]),0))</f>
        <v>Product3</v>
      </c>
      <c r="X1006" s="1" t="str">
        <f>IF(salesdata[[#This Row],[Total Revenue]]&gt;=70000,"High",IF(salesdata[[#This Row],[Total Revenue]]&gt;=40000,"Medium","Low"))</f>
        <v>High</v>
      </c>
      <c r="Y1006" s="1" t="str">
        <f>IFERROR(IF(SUMIF(salesdata[Year],salesdata[[#This Row],[Year]],salesdata[Total Revenue])&gt;SUMIF(salesdata[Year],salesdata[[#This Row],[Year]]-1,salesdata[Total Revenue]),"Growth Year","Decline Year"),"")</f>
        <v>Decline Year</v>
      </c>
    </row>
    <row r="1007" spans="1:25" x14ac:dyDescent="0.3">
      <c r="A1007" s="1">
        <v>1006</v>
      </c>
      <c r="B1007" s="2">
        <v>41332</v>
      </c>
      <c r="C1007" s="1">
        <v>2013</v>
      </c>
      <c r="D1007" s="1" t="s">
        <v>27</v>
      </c>
      <c r="E1007" s="1">
        <v>2</v>
      </c>
      <c r="F1007" s="3">
        <v>5373</v>
      </c>
      <c r="G1007" s="10">
        <v>17032.41</v>
      </c>
      <c r="H1007" s="12">
        <f>IFERROR(salesdata[[#This Row],[S-P1]]/salesdata[[#This Row],[Q-P1]],0)</f>
        <v>3.17</v>
      </c>
      <c r="I1007" s="3">
        <v>982</v>
      </c>
      <c r="J1007" s="10">
        <v>6225.88</v>
      </c>
      <c r="K1007" s="12">
        <f>IFERROR(salesdata[[#This Row],[S-P2]]/salesdata[[#This Row],[Q-P2]],0)</f>
        <v>6.34</v>
      </c>
      <c r="L1007" s="3">
        <v>2917</v>
      </c>
      <c r="M1007" s="10">
        <v>15810.14</v>
      </c>
      <c r="N1007" s="12">
        <f>IFERROR(salesdata[[#This Row],[S-P3]]/salesdata[[#This Row],[Q-P3]],0)</f>
        <v>5.42</v>
      </c>
      <c r="O1007" s="3">
        <v>1273</v>
      </c>
      <c r="P1007" s="10">
        <v>9076.49</v>
      </c>
      <c r="Q1007" s="12">
        <f>IFERROR(salesdata[[#This Row],[S-P4]]/salesdata[[#This Row],[Q-P4]],0)</f>
        <v>7.13</v>
      </c>
      <c r="R1007" s="3">
        <v>10545</v>
      </c>
      <c r="S1007" s="10">
        <v>48144.92</v>
      </c>
      <c r="T1007" s="1" t="str">
        <f>"Q"&amp;ROUNDUP(salesdata[[#This Row],[Month No.]]/3,0)</f>
        <v>Q1</v>
      </c>
      <c r="U1007" s="1" t="str">
        <f>TEXT(salesdata[[#This Row],[Date]],"dddd")</f>
        <v>Wednesday</v>
      </c>
      <c r="V1007" s="12">
        <f>IFERROR(salesdata[[#This Row],[Total Revenue]]/salesdata[[#This Row],[Total Units Sold]],0)</f>
        <v>4.5656633475580843</v>
      </c>
      <c r="W1007" s="1" t="str">
        <f>INDEX({"Product1","Product2","Product3","Product4"},MATCH(MAX(salesdata[[#This Row],[S-P1]],salesdata[[#This Row],[S-P2]],salesdata[[#This Row],[S-P3]],salesdata[[#This Row],[S-P4]]),CHOOSE({1,2,3,4},salesdata[[#This Row],[S-P1]],salesdata[[#This Row],[S-P2]],salesdata[[#This Row],[S-P3]],salesdata[[#This Row],[S-P4]]),0))</f>
        <v>Product1</v>
      </c>
      <c r="X1007" s="1" t="str">
        <f>IF(salesdata[[#This Row],[Total Revenue]]&gt;=70000,"High",IF(salesdata[[#This Row],[Total Revenue]]&gt;=40000,"Medium","Low"))</f>
        <v>Medium</v>
      </c>
      <c r="Y1007" s="1" t="str">
        <f>IFERROR(IF(SUMIF(salesdata[Year],salesdata[[#This Row],[Year]],salesdata[Total Revenue])&gt;SUMIF(salesdata[Year],salesdata[[#This Row],[Year]]-1,salesdata[Total Revenue]),"Growth Year","Decline Year"),"")</f>
        <v>Decline Year</v>
      </c>
    </row>
    <row r="1008" spans="1:25" x14ac:dyDescent="0.3">
      <c r="A1008" s="1">
        <v>1007</v>
      </c>
      <c r="B1008" s="2">
        <v>41333</v>
      </c>
      <c r="C1008" s="1">
        <v>2013</v>
      </c>
      <c r="D1008" s="1" t="s">
        <v>27</v>
      </c>
      <c r="E1008" s="1">
        <v>2</v>
      </c>
      <c r="F1008" s="3">
        <v>5008</v>
      </c>
      <c r="G1008" s="10">
        <v>15875.36</v>
      </c>
      <c r="H1008" s="12">
        <f>IFERROR(salesdata[[#This Row],[S-P1]]/salesdata[[#This Row],[Q-P1]],0)</f>
        <v>3.17</v>
      </c>
      <c r="I1008" s="3">
        <v>1261</v>
      </c>
      <c r="J1008" s="10">
        <v>7994.74</v>
      </c>
      <c r="K1008" s="12">
        <f>IFERROR(salesdata[[#This Row],[S-P2]]/salesdata[[#This Row],[Q-P2]],0)</f>
        <v>6.34</v>
      </c>
      <c r="L1008" s="3">
        <v>4434</v>
      </c>
      <c r="M1008" s="10">
        <v>24032.28</v>
      </c>
      <c r="N1008" s="12">
        <f>IFERROR(salesdata[[#This Row],[S-P3]]/salesdata[[#This Row],[Q-P3]],0)</f>
        <v>5.42</v>
      </c>
      <c r="O1008" s="3">
        <v>583</v>
      </c>
      <c r="P1008" s="10">
        <v>4156.79</v>
      </c>
      <c r="Q1008" s="12">
        <f>IFERROR(salesdata[[#This Row],[S-P4]]/salesdata[[#This Row],[Q-P4]],0)</f>
        <v>7.13</v>
      </c>
      <c r="R1008" s="3">
        <v>11286</v>
      </c>
      <c r="S1008" s="10">
        <v>52059.17</v>
      </c>
      <c r="T1008" s="1" t="str">
        <f>"Q"&amp;ROUNDUP(salesdata[[#This Row],[Month No.]]/3,0)</f>
        <v>Q1</v>
      </c>
      <c r="U1008" s="1" t="str">
        <f>TEXT(salesdata[[#This Row],[Date]],"dddd")</f>
        <v>Thursday</v>
      </c>
      <c r="V1008" s="12">
        <f>IFERROR(salesdata[[#This Row],[Total Revenue]]/salesdata[[#This Row],[Total Units Sold]],0)</f>
        <v>4.6127210703526496</v>
      </c>
      <c r="W1008" s="1" t="str">
        <f>INDEX({"Product1","Product2","Product3","Product4"},MATCH(MAX(salesdata[[#This Row],[S-P1]],salesdata[[#This Row],[S-P2]],salesdata[[#This Row],[S-P3]],salesdata[[#This Row],[S-P4]]),CHOOSE({1,2,3,4},salesdata[[#This Row],[S-P1]],salesdata[[#This Row],[S-P2]],salesdata[[#This Row],[S-P3]],salesdata[[#This Row],[S-P4]]),0))</f>
        <v>Product3</v>
      </c>
      <c r="X1008" s="1" t="str">
        <f>IF(salesdata[[#This Row],[Total Revenue]]&gt;=70000,"High",IF(salesdata[[#This Row],[Total Revenue]]&gt;=40000,"Medium","Low"))</f>
        <v>Medium</v>
      </c>
      <c r="Y1008" s="1" t="str">
        <f>IFERROR(IF(SUMIF(salesdata[Year],salesdata[[#This Row],[Year]],salesdata[Total Revenue])&gt;SUMIF(salesdata[Year],salesdata[[#This Row],[Year]]-1,salesdata[Total Revenue]),"Growth Year","Decline Year"),"")</f>
        <v>Decline Year</v>
      </c>
    </row>
    <row r="1009" spans="1:25" x14ac:dyDescent="0.3">
      <c r="A1009" s="1">
        <v>1008</v>
      </c>
      <c r="B1009" s="2">
        <v>41334</v>
      </c>
      <c r="C1009" s="1">
        <v>2013</v>
      </c>
      <c r="D1009" s="1" t="s">
        <v>28</v>
      </c>
      <c r="E1009" s="1">
        <v>3</v>
      </c>
      <c r="F1009" s="3">
        <v>625</v>
      </c>
      <c r="G1009" s="10">
        <v>1981.25</v>
      </c>
      <c r="H1009" s="12">
        <f>IFERROR(salesdata[[#This Row],[S-P1]]/salesdata[[#This Row],[Q-P1]],0)</f>
        <v>3.17</v>
      </c>
      <c r="I1009" s="3">
        <v>1664</v>
      </c>
      <c r="J1009" s="10">
        <v>10549.76</v>
      </c>
      <c r="K1009" s="12">
        <f>IFERROR(salesdata[[#This Row],[S-P2]]/salesdata[[#This Row],[Q-P2]],0)</f>
        <v>6.34</v>
      </c>
      <c r="L1009" s="3">
        <v>5471</v>
      </c>
      <c r="M1009" s="10">
        <v>29652.82</v>
      </c>
      <c r="N1009" s="12">
        <f>IFERROR(salesdata[[#This Row],[S-P3]]/salesdata[[#This Row],[Q-P3]],0)</f>
        <v>5.42</v>
      </c>
      <c r="O1009" s="3">
        <v>865</v>
      </c>
      <c r="P1009" s="10">
        <v>6167.45</v>
      </c>
      <c r="Q1009" s="12">
        <f>IFERROR(salesdata[[#This Row],[S-P4]]/salesdata[[#This Row],[Q-P4]],0)</f>
        <v>7.13</v>
      </c>
      <c r="R1009" s="3">
        <v>8625</v>
      </c>
      <c r="S1009" s="10">
        <v>48351.28</v>
      </c>
      <c r="T1009" s="1" t="str">
        <f>"Q"&amp;ROUNDUP(salesdata[[#This Row],[Month No.]]/3,0)</f>
        <v>Q1</v>
      </c>
      <c r="U1009" s="1" t="str">
        <f>TEXT(salesdata[[#This Row],[Date]],"dddd")</f>
        <v>Friday</v>
      </c>
      <c r="V1009" s="12">
        <f>IFERROR(salesdata[[#This Row],[Total Revenue]]/salesdata[[#This Row],[Total Units Sold]],0)</f>
        <v>5.6059455072463766</v>
      </c>
      <c r="W1009" s="1" t="str">
        <f>INDEX({"Product1","Product2","Product3","Product4"},MATCH(MAX(salesdata[[#This Row],[S-P1]],salesdata[[#This Row],[S-P2]],salesdata[[#This Row],[S-P3]],salesdata[[#This Row],[S-P4]]),CHOOSE({1,2,3,4},salesdata[[#This Row],[S-P1]],salesdata[[#This Row],[S-P2]],salesdata[[#This Row],[S-P3]],salesdata[[#This Row],[S-P4]]),0))</f>
        <v>Product3</v>
      </c>
      <c r="X1009" s="1" t="str">
        <f>IF(salesdata[[#This Row],[Total Revenue]]&gt;=70000,"High",IF(salesdata[[#This Row],[Total Revenue]]&gt;=40000,"Medium","Low"))</f>
        <v>Medium</v>
      </c>
      <c r="Y1009" s="1" t="str">
        <f>IFERROR(IF(SUMIF(salesdata[Year],salesdata[[#This Row],[Year]],salesdata[Total Revenue])&gt;SUMIF(salesdata[Year],salesdata[[#This Row],[Year]]-1,salesdata[Total Revenue]),"Growth Year","Decline Year"),"")</f>
        <v>Decline Year</v>
      </c>
    </row>
    <row r="1010" spans="1:25" x14ac:dyDescent="0.3">
      <c r="A1010" s="1">
        <v>1009</v>
      </c>
      <c r="B1010" s="2">
        <v>41335</v>
      </c>
      <c r="C1010" s="1">
        <v>2013</v>
      </c>
      <c r="D1010" s="1" t="s">
        <v>28</v>
      </c>
      <c r="E1010" s="1">
        <v>3</v>
      </c>
      <c r="F1010" s="3">
        <v>7168</v>
      </c>
      <c r="G1010" s="10">
        <v>22722.560000000001</v>
      </c>
      <c r="H1010" s="12">
        <f>IFERROR(salesdata[[#This Row],[S-P1]]/salesdata[[#This Row],[Q-P1]],0)</f>
        <v>3.1700000000000004</v>
      </c>
      <c r="I1010" s="3">
        <v>580</v>
      </c>
      <c r="J1010" s="10">
        <v>3677.2</v>
      </c>
      <c r="K1010" s="12">
        <f>IFERROR(salesdata[[#This Row],[S-P2]]/salesdata[[#This Row],[Q-P2]],0)</f>
        <v>6.34</v>
      </c>
      <c r="L1010" s="3">
        <v>3166</v>
      </c>
      <c r="M1010" s="10">
        <v>17159.72</v>
      </c>
      <c r="N1010" s="12">
        <f>IFERROR(salesdata[[#This Row],[S-P3]]/salesdata[[#This Row],[Q-P3]],0)</f>
        <v>5.42</v>
      </c>
      <c r="O1010" s="3">
        <v>693</v>
      </c>
      <c r="P1010" s="10">
        <v>4941.09</v>
      </c>
      <c r="Q1010" s="12">
        <f>IFERROR(salesdata[[#This Row],[S-P4]]/salesdata[[#This Row],[Q-P4]],0)</f>
        <v>7.13</v>
      </c>
      <c r="R1010" s="3">
        <v>11607</v>
      </c>
      <c r="S1010" s="10">
        <v>48500.57</v>
      </c>
      <c r="T1010" s="1" t="str">
        <f>"Q"&amp;ROUNDUP(salesdata[[#This Row],[Month No.]]/3,0)</f>
        <v>Q1</v>
      </c>
      <c r="U1010" s="1" t="str">
        <f>TEXT(salesdata[[#This Row],[Date]],"dddd")</f>
        <v>Saturday</v>
      </c>
      <c r="V1010" s="12">
        <f>IFERROR(salesdata[[#This Row],[Total Revenue]]/salesdata[[#This Row],[Total Units Sold]],0)</f>
        <v>4.1785620746101486</v>
      </c>
      <c r="W1010" s="1" t="str">
        <f>INDEX({"Product1","Product2","Product3","Product4"},MATCH(MAX(salesdata[[#This Row],[S-P1]],salesdata[[#This Row],[S-P2]],salesdata[[#This Row],[S-P3]],salesdata[[#This Row],[S-P4]]),CHOOSE({1,2,3,4},salesdata[[#This Row],[S-P1]],salesdata[[#This Row],[S-P2]],salesdata[[#This Row],[S-P3]],salesdata[[#This Row],[S-P4]]),0))</f>
        <v>Product1</v>
      </c>
      <c r="X1010" s="1" t="str">
        <f>IF(salesdata[[#This Row],[Total Revenue]]&gt;=70000,"High",IF(salesdata[[#This Row],[Total Revenue]]&gt;=40000,"Medium","Low"))</f>
        <v>Medium</v>
      </c>
      <c r="Y1010" s="1" t="str">
        <f>IFERROR(IF(SUMIF(salesdata[Year],salesdata[[#This Row],[Year]],salesdata[Total Revenue])&gt;SUMIF(salesdata[Year],salesdata[[#This Row],[Year]]-1,salesdata[Total Revenue]),"Growth Year","Decline Year"),"")</f>
        <v>Decline Year</v>
      </c>
    </row>
    <row r="1011" spans="1:25" x14ac:dyDescent="0.3">
      <c r="A1011" s="1">
        <v>1010</v>
      </c>
      <c r="B1011" s="2">
        <v>41336</v>
      </c>
      <c r="C1011" s="1">
        <v>2013</v>
      </c>
      <c r="D1011" s="1" t="s">
        <v>28</v>
      </c>
      <c r="E1011" s="1">
        <v>3</v>
      </c>
      <c r="F1011" s="3">
        <v>4126</v>
      </c>
      <c r="G1011" s="10">
        <v>13079.42</v>
      </c>
      <c r="H1011" s="12">
        <f>IFERROR(salesdata[[#This Row],[S-P1]]/salesdata[[#This Row],[Q-P1]],0)</f>
        <v>3.17</v>
      </c>
      <c r="I1011" s="3">
        <v>3150</v>
      </c>
      <c r="J1011" s="10">
        <v>19971</v>
      </c>
      <c r="K1011" s="12">
        <f>IFERROR(salesdata[[#This Row],[S-P2]]/salesdata[[#This Row],[Q-P2]],0)</f>
        <v>6.34</v>
      </c>
      <c r="L1011" s="3">
        <v>2606</v>
      </c>
      <c r="M1011" s="10">
        <v>14124.52</v>
      </c>
      <c r="N1011" s="12">
        <f>IFERROR(salesdata[[#This Row],[S-P3]]/salesdata[[#This Row],[Q-P3]],0)</f>
        <v>5.42</v>
      </c>
      <c r="O1011" s="3">
        <v>878</v>
      </c>
      <c r="P1011" s="10">
        <v>6260.14</v>
      </c>
      <c r="Q1011" s="12">
        <f>IFERROR(salesdata[[#This Row],[S-P4]]/salesdata[[#This Row],[Q-P4]],0)</f>
        <v>7.1300000000000008</v>
      </c>
      <c r="R1011" s="3">
        <v>10760</v>
      </c>
      <c r="S1011" s="10">
        <v>53435.08</v>
      </c>
      <c r="T1011" s="1" t="str">
        <f>"Q"&amp;ROUNDUP(salesdata[[#This Row],[Month No.]]/3,0)</f>
        <v>Q1</v>
      </c>
      <c r="U1011" s="1" t="str">
        <f>TEXT(salesdata[[#This Row],[Date]],"dddd")</f>
        <v>Sunday</v>
      </c>
      <c r="V1011" s="12">
        <f>IFERROR(salesdata[[#This Row],[Total Revenue]]/salesdata[[#This Row],[Total Units Sold]],0)</f>
        <v>4.9660855018587364</v>
      </c>
      <c r="W1011" s="1" t="str">
        <f>INDEX({"Product1","Product2","Product3","Product4"},MATCH(MAX(salesdata[[#This Row],[S-P1]],salesdata[[#This Row],[S-P2]],salesdata[[#This Row],[S-P3]],salesdata[[#This Row],[S-P4]]),CHOOSE({1,2,3,4},salesdata[[#This Row],[S-P1]],salesdata[[#This Row],[S-P2]],salesdata[[#This Row],[S-P3]],salesdata[[#This Row],[S-P4]]),0))</f>
        <v>Product2</v>
      </c>
      <c r="X1011" s="1" t="str">
        <f>IF(salesdata[[#This Row],[Total Revenue]]&gt;=70000,"High",IF(salesdata[[#This Row],[Total Revenue]]&gt;=40000,"Medium","Low"))</f>
        <v>Medium</v>
      </c>
      <c r="Y1011" s="1" t="str">
        <f>IFERROR(IF(SUMIF(salesdata[Year],salesdata[[#This Row],[Year]],salesdata[Total Revenue])&gt;SUMIF(salesdata[Year],salesdata[[#This Row],[Year]]-1,salesdata[Total Revenue]),"Growth Year","Decline Year"),"")</f>
        <v>Decline Year</v>
      </c>
    </row>
    <row r="1012" spans="1:25" x14ac:dyDescent="0.3">
      <c r="A1012" s="1">
        <v>1011</v>
      </c>
      <c r="B1012" s="2">
        <v>41337</v>
      </c>
      <c r="C1012" s="1">
        <v>2013</v>
      </c>
      <c r="D1012" s="1" t="s">
        <v>28</v>
      </c>
      <c r="E1012" s="1">
        <v>3</v>
      </c>
      <c r="F1012" s="3">
        <v>2424</v>
      </c>
      <c r="G1012" s="10">
        <v>7684.08</v>
      </c>
      <c r="H1012" s="12">
        <f>IFERROR(salesdata[[#This Row],[S-P1]]/salesdata[[#This Row],[Q-P1]],0)</f>
        <v>3.17</v>
      </c>
      <c r="I1012" s="3">
        <v>1790</v>
      </c>
      <c r="J1012" s="10">
        <v>11348.6</v>
      </c>
      <c r="K1012" s="12">
        <f>IFERROR(salesdata[[#This Row],[S-P2]]/salesdata[[#This Row],[Q-P2]],0)</f>
        <v>6.34</v>
      </c>
      <c r="L1012" s="3">
        <v>2966</v>
      </c>
      <c r="M1012" s="10">
        <v>16075.72</v>
      </c>
      <c r="N1012" s="12">
        <f>IFERROR(salesdata[[#This Row],[S-P3]]/salesdata[[#This Row],[Q-P3]],0)</f>
        <v>5.42</v>
      </c>
      <c r="O1012" s="3">
        <v>949</v>
      </c>
      <c r="P1012" s="10">
        <v>6766.37</v>
      </c>
      <c r="Q1012" s="12">
        <f>IFERROR(salesdata[[#This Row],[S-P4]]/salesdata[[#This Row],[Q-P4]],0)</f>
        <v>7.13</v>
      </c>
      <c r="R1012" s="3">
        <v>8129</v>
      </c>
      <c r="S1012" s="10">
        <v>41874.769999999997</v>
      </c>
      <c r="T1012" s="1" t="str">
        <f>"Q"&amp;ROUNDUP(salesdata[[#This Row],[Month No.]]/3,0)</f>
        <v>Q1</v>
      </c>
      <c r="U1012" s="1" t="str">
        <f>TEXT(salesdata[[#This Row],[Date]],"dddd")</f>
        <v>Monday</v>
      </c>
      <c r="V1012" s="12">
        <f>IFERROR(salesdata[[#This Row],[Total Revenue]]/salesdata[[#This Row],[Total Units Sold]],0)</f>
        <v>5.1512818304834536</v>
      </c>
      <c r="W1012" s="1" t="str">
        <f>INDEX({"Product1","Product2","Product3","Product4"},MATCH(MAX(salesdata[[#This Row],[S-P1]],salesdata[[#This Row],[S-P2]],salesdata[[#This Row],[S-P3]],salesdata[[#This Row],[S-P4]]),CHOOSE({1,2,3,4},salesdata[[#This Row],[S-P1]],salesdata[[#This Row],[S-P2]],salesdata[[#This Row],[S-P3]],salesdata[[#This Row],[S-P4]]),0))</f>
        <v>Product3</v>
      </c>
      <c r="X1012" s="1" t="str">
        <f>IF(salesdata[[#This Row],[Total Revenue]]&gt;=70000,"High",IF(salesdata[[#This Row],[Total Revenue]]&gt;=40000,"Medium","Low"))</f>
        <v>Medium</v>
      </c>
      <c r="Y1012" s="1" t="str">
        <f>IFERROR(IF(SUMIF(salesdata[Year],salesdata[[#This Row],[Year]],salesdata[Total Revenue])&gt;SUMIF(salesdata[Year],salesdata[[#This Row],[Year]]-1,salesdata[Total Revenue]),"Growth Year","Decline Year"),"")</f>
        <v>Decline Year</v>
      </c>
    </row>
    <row r="1013" spans="1:25" x14ac:dyDescent="0.3">
      <c r="A1013" s="1">
        <v>1012</v>
      </c>
      <c r="B1013" s="2">
        <v>41338</v>
      </c>
      <c r="C1013" s="1">
        <v>2013</v>
      </c>
      <c r="D1013" s="1" t="s">
        <v>28</v>
      </c>
      <c r="E1013" s="1">
        <v>3</v>
      </c>
      <c r="F1013" s="3">
        <v>4811</v>
      </c>
      <c r="G1013" s="10">
        <v>15250.87</v>
      </c>
      <c r="H1013" s="12">
        <f>IFERROR(salesdata[[#This Row],[S-P1]]/salesdata[[#This Row],[Q-P1]],0)</f>
        <v>3.1700000000000004</v>
      </c>
      <c r="I1013" s="3">
        <v>925</v>
      </c>
      <c r="J1013" s="10">
        <v>5864.5</v>
      </c>
      <c r="K1013" s="12">
        <f>IFERROR(salesdata[[#This Row],[S-P2]]/salesdata[[#This Row],[Q-P2]],0)</f>
        <v>6.34</v>
      </c>
      <c r="L1013" s="3">
        <v>4208</v>
      </c>
      <c r="M1013" s="10">
        <v>22807.360000000001</v>
      </c>
      <c r="N1013" s="12">
        <f>IFERROR(salesdata[[#This Row],[S-P3]]/salesdata[[#This Row],[Q-P3]],0)</f>
        <v>5.42</v>
      </c>
      <c r="O1013" s="3">
        <v>769</v>
      </c>
      <c r="P1013" s="10">
        <v>5482.97</v>
      </c>
      <c r="Q1013" s="12">
        <f>IFERROR(salesdata[[#This Row],[S-P4]]/salesdata[[#This Row],[Q-P4]],0)</f>
        <v>7.13</v>
      </c>
      <c r="R1013" s="3">
        <v>10713</v>
      </c>
      <c r="S1013" s="10">
        <v>49405.7</v>
      </c>
      <c r="T1013" s="1" t="str">
        <f>"Q"&amp;ROUNDUP(salesdata[[#This Row],[Month No.]]/3,0)</f>
        <v>Q1</v>
      </c>
      <c r="U1013" s="1" t="str">
        <f>TEXT(salesdata[[#This Row],[Date]],"dddd")</f>
        <v>Tuesday</v>
      </c>
      <c r="V1013" s="12">
        <f>IFERROR(salesdata[[#This Row],[Total Revenue]]/salesdata[[#This Row],[Total Units Sold]],0)</f>
        <v>4.6117520769158959</v>
      </c>
      <c r="W1013" s="1" t="str">
        <f>INDEX({"Product1","Product2","Product3","Product4"},MATCH(MAX(salesdata[[#This Row],[S-P1]],salesdata[[#This Row],[S-P2]],salesdata[[#This Row],[S-P3]],salesdata[[#This Row],[S-P4]]),CHOOSE({1,2,3,4},salesdata[[#This Row],[S-P1]],salesdata[[#This Row],[S-P2]],salesdata[[#This Row],[S-P3]],salesdata[[#This Row],[S-P4]]),0))</f>
        <v>Product3</v>
      </c>
      <c r="X1013" s="1" t="str">
        <f>IF(salesdata[[#This Row],[Total Revenue]]&gt;=70000,"High",IF(salesdata[[#This Row],[Total Revenue]]&gt;=40000,"Medium","Low"))</f>
        <v>Medium</v>
      </c>
      <c r="Y1013" s="1" t="str">
        <f>IFERROR(IF(SUMIF(salesdata[Year],salesdata[[#This Row],[Year]],salesdata[Total Revenue])&gt;SUMIF(salesdata[Year],salesdata[[#This Row],[Year]]-1,salesdata[Total Revenue]),"Growth Year","Decline Year"),"")</f>
        <v>Decline Year</v>
      </c>
    </row>
    <row r="1014" spans="1:25" x14ac:dyDescent="0.3">
      <c r="A1014" s="1">
        <v>1013</v>
      </c>
      <c r="B1014" s="2">
        <v>41339</v>
      </c>
      <c r="C1014" s="1">
        <v>2013</v>
      </c>
      <c r="D1014" s="1" t="s">
        <v>28</v>
      </c>
      <c r="E1014" s="1">
        <v>3</v>
      </c>
      <c r="F1014" s="3">
        <v>4269</v>
      </c>
      <c r="G1014" s="10">
        <v>13532.73</v>
      </c>
      <c r="H1014" s="12">
        <f>IFERROR(salesdata[[#This Row],[S-P1]]/salesdata[[#This Row],[Q-P1]],0)</f>
        <v>3.17</v>
      </c>
      <c r="I1014" s="3">
        <v>3176</v>
      </c>
      <c r="J1014" s="10">
        <v>20135.84</v>
      </c>
      <c r="K1014" s="12">
        <f>IFERROR(salesdata[[#This Row],[S-P2]]/salesdata[[#This Row],[Q-P2]],0)</f>
        <v>6.34</v>
      </c>
      <c r="L1014" s="3">
        <v>4701</v>
      </c>
      <c r="M1014" s="10">
        <v>25479.42</v>
      </c>
      <c r="N1014" s="12">
        <f>IFERROR(salesdata[[#This Row],[S-P3]]/salesdata[[#This Row],[Q-P3]],0)</f>
        <v>5.42</v>
      </c>
      <c r="O1014" s="3">
        <v>1720</v>
      </c>
      <c r="P1014" s="10">
        <v>12263.6</v>
      </c>
      <c r="Q1014" s="12">
        <f>IFERROR(salesdata[[#This Row],[S-P4]]/salesdata[[#This Row],[Q-P4]],0)</f>
        <v>7.13</v>
      </c>
      <c r="R1014" s="3">
        <v>13866</v>
      </c>
      <c r="S1014" s="10">
        <v>71411.59</v>
      </c>
      <c r="T1014" s="1" t="str">
        <f>"Q"&amp;ROUNDUP(salesdata[[#This Row],[Month No.]]/3,0)</f>
        <v>Q1</v>
      </c>
      <c r="U1014" s="1" t="str">
        <f>TEXT(salesdata[[#This Row],[Date]],"dddd")</f>
        <v>Wednesday</v>
      </c>
      <c r="V1014" s="12">
        <f>IFERROR(salesdata[[#This Row],[Total Revenue]]/salesdata[[#This Row],[Total Units Sold]],0)</f>
        <v>5.1501218808596567</v>
      </c>
      <c r="W1014" s="1" t="str">
        <f>INDEX({"Product1","Product2","Product3","Product4"},MATCH(MAX(salesdata[[#This Row],[S-P1]],salesdata[[#This Row],[S-P2]],salesdata[[#This Row],[S-P3]],salesdata[[#This Row],[S-P4]]),CHOOSE({1,2,3,4},salesdata[[#This Row],[S-P1]],salesdata[[#This Row],[S-P2]],salesdata[[#This Row],[S-P3]],salesdata[[#This Row],[S-P4]]),0))</f>
        <v>Product3</v>
      </c>
      <c r="X1014" s="1" t="str">
        <f>IF(salesdata[[#This Row],[Total Revenue]]&gt;=70000,"High",IF(salesdata[[#This Row],[Total Revenue]]&gt;=40000,"Medium","Low"))</f>
        <v>High</v>
      </c>
      <c r="Y1014" s="1" t="str">
        <f>IFERROR(IF(SUMIF(salesdata[Year],salesdata[[#This Row],[Year]],salesdata[Total Revenue])&gt;SUMIF(salesdata[Year],salesdata[[#This Row],[Year]]-1,salesdata[Total Revenue]),"Growth Year","Decline Year"),"")</f>
        <v>Decline Year</v>
      </c>
    </row>
    <row r="1015" spans="1:25" x14ac:dyDescent="0.3">
      <c r="A1015" s="1">
        <v>1014</v>
      </c>
      <c r="B1015" s="2">
        <v>41340</v>
      </c>
      <c r="C1015" s="1">
        <v>2013</v>
      </c>
      <c r="D1015" s="1" t="s">
        <v>28</v>
      </c>
      <c r="E1015" s="1">
        <v>3</v>
      </c>
      <c r="F1015" s="3">
        <v>2214</v>
      </c>
      <c r="G1015" s="10">
        <v>7018.38</v>
      </c>
      <c r="H1015" s="12">
        <f>IFERROR(salesdata[[#This Row],[S-P1]]/salesdata[[#This Row],[Q-P1]],0)</f>
        <v>3.17</v>
      </c>
      <c r="I1015" s="3">
        <v>1245</v>
      </c>
      <c r="J1015" s="10">
        <v>7893.3</v>
      </c>
      <c r="K1015" s="12">
        <f>IFERROR(salesdata[[#This Row],[S-P2]]/salesdata[[#This Row],[Q-P2]],0)</f>
        <v>6.34</v>
      </c>
      <c r="L1015" s="3">
        <v>1193</v>
      </c>
      <c r="M1015" s="10">
        <v>6466.06</v>
      </c>
      <c r="N1015" s="12">
        <f>IFERROR(salesdata[[#This Row],[S-P3]]/salesdata[[#This Row],[Q-P3]],0)</f>
        <v>5.42</v>
      </c>
      <c r="O1015" s="3">
        <v>429</v>
      </c>
      <c r="P1015" s="10">
        <v>3058.77</v>
      </c>
      <c r="Q1015" s="12">
        <f>IFERROR(salesdata[[#This Row],[S-P4]]/salesdata[[#This Row],[Q-P4]],0)</f>
        <v>7.13</v>
      </c>
      <c r="R1015" s="3">
        <v>5081</v>
      </c>
      <c r="S1015" s="10">
        <v>24436.51</v>
      </c>
      <c r="T1015" s="1" t="str">
        <f>"Q"&amp;ROUNDUP(salesdata[[#This Row],[Month No.]]/3,0)</f>
        <v>Q1</v>
      </c>
      <c r="U1015" s="1" t="str">
        <f>TEXT(salesdata[[#This Row],[Date]],"dddd")</f>
        <v>Thursday</v>
      </c>
      <c r="V1015" s="12">
        <f>IFERROR(salesdata[[#This Row],[Total Revenue]]/salesdata[[#This Row],[Total Units Sold]],0)</f>
        <v>4.8093898838811251</v>
      </c>
      <c r="W1015" s="1" t="str">
        <f>INDEX({"Product1","Product2","Product3","Product4"},MATCH(MAX(salesdata[[#This Row],[S-P1]],salesdata[[#This Row],[S-P2]],salesdata[[#This Row],[S-P3]],salesdata[[#This Row],[S-P4]]),CHOOSE({1,2,3,4},salesdata[[#This Row],[S-P1]],salesdata[[#This Row],[S-P2]],salesdata[[#This Row],[S-P3]],salesdata[[#This Row],[S-P4]]),0))</f>
        <v>Product2</v>
      </c>
      <c r="X1015" s="1" t="str">
        <f>IF(salesdata[[#This Row],[Total Revenue]]&gt;=70000,"High",IF(salesdata[[#This Row],[Total Revenue]]&gt;=40000,"Medium","Low"))</f>
        <v>Low</v>
      </c>
      <c r="Y1015" s="1" t="str">
        <f>IFERROR(IF(SUMIF(salesdata[Year],salesdata[[#This Row],[Year]],salesdata[Total Revenue])&gt;SUMIF(salesdata[Year],salesdata[[#This Row],[Year]]-1,salesdata[Total Revenue]),"Growth Year","Decline Year"),"")</f>
        <v>Decline Year</v>
      </c>
    </row>
    <row r="1016" spans="1:25" x14ac:dyDescent="0.3">
      <c r="A1016" s="1">
        <v>1015</v>
      </c>
      <c r="B1016" s="2">
        <v>41341</v>
      </c>
      <c r="C1016" s="1">
        <v>2013</v>
      </c>
      <c r="D1016" s="1" t="s">
        <v>28</v>
      </c>
      <c r="E1016" s="1">
        <v>3</v>
      </c>
      <c r="F1016" s="3">
        <v>7479</v>
      </c>
      <c r="G1016" s="10">
        <v>23708.43</v>
      </c>
      <c r="H1016" s="12">
        <f>IFERROR(salesdata[[#This Row],[S-P1]]/salesdata[[#This Row],[Q-P1]],0)</f>
        <v>3.17</v>
      </c>
      <c r="I1016" s="3">
        <v>677</v>
      </c>
      <c r="J1016" s="10">
        <v>4292.18</v>
      </c>
      <c r="K1016" s="12">
        <f>IFERROR(salesdata[[#This Row],[S-P2]]/salesdata[[#This Row],[Q-P2]],0)</f>
        <v>6.3400000000000007</v>
      </c>
      <c r="L1016" s="3">
        <v>4792</v>
      </c>
      <c r="M1016" s="10">
        <v>25972.639999999999</v>
      </c>
      <c r="N1016" s="12">
        <f>IFERROR(salesdata[[#This Row],[S-P3]]/salesdata[[#This Row],[Q-P3]],0)</f>
        <v>5.42</v>
      </c>
      <c r="O1016" s="3">
        <v>1324</v>
      </c>
      <c r="P1016" s="10">
        <v>9440.1200000000008</v>
      </c>
      <c r="Q1016" s="12">
        <f>IFERROR(salesdata[[#This Row],[S-P4]]/salesdata[[#This Row],[Q-P4]],0)</f>
        <v>7.1300000000000008</v>
      </c>
      <c r="R1016" s="3">
        <v>14272</v>
      </c>
      <c r="S1016" s="10">
        <v>63413.37</v>
      </c>
      <c r="T1016" s="1" t="str">
        <f>"Q"&amp;ROUNDUP(salesdata[[#This Row],[Month No.]]/3,0)</f>
        <v>Q1</v>
      </c>
      <c r="U1016" s="1" t="str">
        <f>TEXT(salesdata[[#This Row],[Date]],"dddd")</f>
        <v>Friday</v>
      </c>
      <c r="V1016" s="12">
        <f>IFERROR(salesdata[[#This Row],[Total Revenue]]/salesdata[[#This Row],[Total Units Sold]],0)</f>
        <v>4.4432013733183862</v>
      </c>
      <c r="W1016" s="1" t="str">
        <f>INDEX({"Product1","Product2","Product3","Product4"},MATCH(MAX(salesdata[[#This Row],[S-P1]],salesdata[[#This Row],[S-P2]],salesdata[[#This Row],[S-P3]],salesdata[[#This Row],[S-P4]]),CHOOSE({1,2,3,4},salesdata[[#This Row],[S-P1]],salesdata[[#This Row],[S-P2]],salesdata[[#This Row],[S-P3]],salesdata[[#This Row],[S-P4]]),0))</f>
        <v>Product3</v>
      </c>
      <c r="X1016" s="1" t="str">
        <f>IF(salesdata[[#This Row],[Total Revenue]]&gt;=70000,"High",IF(salesdata[[#This Row],[Total Revenue]]&gt;=40000,"Medium","Low"))</f>
        <v>Medium</v>
      </c>
      <c r="Y1016" s="1" t="str">
        <f>IFERROR(IF(SUMIF(salesdata[Year],salesdata[[#This Row],[Year]],salesdata[Total Revenue])&gt;SUMIF(salesdata[Year],salesdata[[#This Row],[Year]]-1,salesdata[Total Revenue]),"Growth Year","Decline Year"),"")</f>
        <v>Decline Year</v>
      </c>
    </row>
    <row r="1017" spans="1:25" x14ac:dyDescent="0.3">
      <c r="A1017" s="1">
        <v>1016</v>
      </c>
      <c r="B1017" s="2">
        <v>41342</v>
      </c>
      <c r="C1017" s="1">
        <v>2013</v>
      </c>
      <c r="D1017" s="1" t="s">
        <v>28</v>
      </c>
      <c r="E1017" s="1">
        <v>3</v>
      </c>
      <c r="F1017" s="3">
        <v>7599</v>
      </c>
      <c r="G1017" s="10">
        <v>24088.83</v>
      </c>
      <c r="H1017" s="12">
        <f>IFERROR(salesdata[[#This Row],[S-P1]]/salesdata[[#This Row],[Q-P1]],0)</f>
        <v>3.1700000000000004</v>
      </c>
      <c r="I1017" s="3">
        <v>1303</v>
      </c>
      <c r="J1017" s="10">
        <v>8261.02</v>
      </c>
      <c r="K1017" s="12">
        <f>IFERROR(salesdata[[#This Row],[S-P2]]/salesdata[[#This Row],[Q-P2]],0)</f>
        <v>6.3400000000000007</v>
      </c>
      <c r="L1017" s="3">
        <v>3561</v>
      </c>
      <c r="M1017" s="10">
        <v>19300.62</v>
      </c>
      <c r="N1017" s="12">
        <f>IFERROR(salesdata[[#This Row],[S-P3]]/salesdata[[#This Row],[Q-P3]],0)</f>
        <v>5.42</v>
      </c>
      <c r="O1017" s="3">
        <v>1024</v>
      </c>
      <c r="P1017" s="10">
        <v>7301.12</v>
      </c>
      <c r="Q1017" s="12">
        <f>IFERROR(salesdata[[#This Row],[S-P4]]/salesdata[[#This Row],[Q-P4]],0)</f>
        <v>7.13</v>
      </c>
      <c r="R1017" s="3">
        <v>13487</v>
      </c>
      <c r="S1017" s="10">
        <v>58951.59</v>
      </c>
      <c r="T1017" s="1" t="str">
        <f>"Q"&amp;ROUNDUP(salesdata[[#This Row],[Month No.]]/3,0)</f>
        <v>Q1</v>
      </c>
      <c r="U1017" s="1" t="str">
        <f>TEXT(salesdata[[#This Row],[Date]],"dddd")</f>
        <v>Saturday</v>
      </c>
      <c r="V1017" s="12">
        <f>IFERROR(salesdata[[#This Row],[Total Revenue]]/salesdata[[#This Row],[Total Units Sold]],0)</f>
        <v>4.3709935493438126</v>
      </c>
      <c r="W1017" s="1" t="str">
        <f>INDEX({"Product1","Product2","Product3","Product4"},MATCH(MAX(salesdata[[#This Row],[S-P1]],salesdata[[#This Row],[S-P2]],salesdata[[#This Row],[S-P3]],salesdata[[#This Row],[S-P4]]),CHOOSE({1,2,3,4},salesdata[[#This Row],[S-P1]],salesdata[[#This Row],[S-P2]],salesdata[[#This Row],[S-P3]],salesdata[[#This Row],[S-P4]]),0))</f>
        <v>Product1</v>
      </c>
      <c r="X1017" s="1" t="str">
        <f>IF(salesdata[[#This Row],[Total Revenue]]&gt;=70000,"High",IF(salesdata[[#This Row],[Total Revenue]]&gt;=40000,"Medium","Low"))</f>
        <v>Medium</v>
      </c>
      <c r="Y1017" s="1" t="str">
        <f>IFERROR(IF(SUMIF(salesdata[Year],salesdata[[#This Row],[Year]],salesdata[Total Revenue])&gt;SUMIF(salesdata[Year],salesdata[[#This Row],[Year]]-1,salesdata[Total Revenue]),"Growth Year","Decline Year"),"")</f>
        <v>Decline Year</v>
      </c>
    </row>
    <row r="1018" spans="1:25" x14ac:dyDescent="0.3">
      <c r="A1018" s="1">
        <v>1017</v>
      </c>
      <c r="B1018" s="2">
        <v>41343</v>
      </c>
      <c r="C1018" s="1">
        <v>2013</v>
      </c>
      <c r="D1018" s="1" t="s">
        <v>28</v>
      </c>
      <c r="E1018" s="1">
        <v>3</v>
      </c>
      <c r="F1018" s="3">
        <v>6652</v>
      </c>
      <c r="G1018" s="10">
        <v>21086.84</v>
      </c>
      <c r="H1018" s="12">
        <f>IFERROR(salesdata[[#This Row],[S-P1]]/salesdata[[#This Row],[Q-P1]],0)</f>
        <v>3.17</v>
      </c>
      <c r="I1018" s="3">
        <v>3501</v>
      </c>
      <c r="J1018" s="10">
        <v>22196.34</v>
      </c>
      <c r="K1018" s="12">
        <f>IFERROR(salesdata[[#This Row],[S-P2]]/salesdata[[#This Row],[Q-P2]],0)</f>
        <v>6.34</v>
      </c>
      <c r="L1018" s="3">
        <v>5970</v>
      </c>
      <c r="M1018" s="10">
        <v>32357.4</v>
      </c>
      <c r="N1018" s="12">
        <f>IFERROR(salesdata[[#This Row],[S-P3]]/salesdata[[#This Row],[Q-P3]],0)</f>
        <v>5.42</v>
      </c>
      <c r="O1018" s="3">
        <v>1946</v>
      </c>
      <c r="P1018" s="10">
        <v>13874.98</v>
      </c>
      <c r="Q1018" s="12">
        <f>IFERROR(salesdata[[#This Row],[S-P4]]/salesdata[[#This Row],[Q-P4]],0)</f>
        <v>7.13</v>
      </c>
      <c r="R1018" s="3">
        <v>18069</v>
      </c>
      <c r="S1018" s="10">
        <v>89515.56</v>
      </c>
      <c r="T1018" s="1" t="str">
        <f>"Q"&amp;ROUNDUP(salesdata[[#This Row],[Month No.]]/3,0)</f>
        <v>Q1</v>
      </c>
      <c r="U1018" s="1" t="str">
        <f>TEXT(salesdata[[#This Row],[Date]],"dddd")</f>
        <v>Sunday</v>
      </c>
      <c r="V1018" s="12">
        <f>IFERROR(salesdata[[#This Row],[Total Revenue]]/salesdata[[#This Row],[Total Units Sold]],0)</f>
        <v>4.9540959654657151</v>
      </c>
      <c r="W1018" s="1" t="str">
        <f>INDEX({"Product1","Product2","Product3","Product4"},MATCH(MAX(salesdata[[#This Row],[S-P1]],salesdata[[#This Row],[S-P2]],salesdata[[#This Row],[S-P3]],salesdata[[#This Row],[S-P4]]),CHOOSE({1,2,3,4},salesdata[[#This Row],[S-P1]],salesdata[[#This Row],[S-P2]],salesdata[[#This Row],[S-P3]],salesdata[[#This Row],[S-P4]]),0))</f>
        <v>Product3</v>
      </c>
      <c r="X1018" s="1" t="str">
        <f>IF(salesdata[[#This Row],[Total Revenue]]&gt;=70000,"High",IF(salesdata[[#This Row],[Total Revenue]]&gt;=40000,"Medium","Low"))</f>
        <v>High</v>
      </c>
      <c r="Y1018" s="1" t="str">
        <f>IFERROR(IF(SUMIF(salesdata[Year],salesdata[[#This Row],[Year]],salesdata[Total Revenue])&gt;SUMIF(salesdata[Year],salesdata[[#This Row],[Year]]-1,salesdata[Total Revenue]),"Growth Year","Decline Year"),"")</f>
        <v>Decline Year</v>
      </c>
    </row>
    <row r="1019" spans="1:25" x14ac:dyDescent="0.3">
      <c r="A1019" s="1">
        <v>1018</v>
      </c>
      <c r="B1019" s="2">
        <v>41344</v>
      </c>
      <c r="C1019" s="1">
        <v>2013</v>
      </c>
      <c r="D1019" s="1" t="s">
        <v>28</v>
      </c>
      <c r="E1019" s="1">
        <v>3</v>
      </c>
      <c r="F1019" s="3">
        <v>2189</v>
      </c>
      <c r="G1019" s="10">
        <v>6939.13</v>
      </c>
      <c r="H1019" s="12">
        <f>IFERROR(salesdata[[#This Row],[S-P1]]/salesdata[[#This Row],[Q-P1]],0)</f>
        <v>3.17</v>
      </c>
      <c r="I1019" s="3">
        <v>742</v>
      </c>
      <c r="J1019" s="10">
        <v>4704.28</v>
      </c>
      <c r="K1019" s="12">
        <f>IFERROR(salesdata[[#This Row],[S-P2]]/salesdata[[#This Row],[Q-P2]],0)</f>
        <v>6.34</v>
      </c>
      <c r="L1019" s="3">
        <v>2534</v>
      </c>
      <c r="M1019" s="10">
        <v>13734.28</v>
      </c>
      <c r="N1019" s="12">
        <f>IFERROR(salesdata[[#This Row],[S-P3]]/salesdata[[#This Row],[Q-P3]],0)</f>
        <v>5.42</v>
      </c>
      <c r="O1019" s="3">
        <v>1476</v>
      </c>
      <c r="P1019" s="10">
        <v>10523.88</v>
      </c>
      <c r="Q1019" s="12">
        <f>IFERROR(salesdata[[#This Row],[S-P4]]/salesdata[[#This Row],[Q-P4]],0)</f>
        <v>7.13</v>
      </c>
      <c r="R1019" s="3">
        <v>6941</v>
      </c>
      <c r="S1019" s="10">
        <v>35901.57</v>
      </c>
      <c r="T1019" s="1" t="str">
        <f>"Q"&amp;ROUNDUP(salesdata[[#This Row],[Month No.]]/3,0)</f>
        <v>Q1</v>
      </c>
      <c r="U1019" s="1" t="str">
        <f>TEXT(salesdata[[#This Row],[Date]],"dddd")</f>
        <v>Monday</v>
      </c>
      <c r="V1019" s="12">
        <f>IFERROR(salesdata[[#This Row],[Total Revenue]]/salesdata[[#This Row],[Total Units Sold]],0)</f>
        <v>5.1723915862267686</v>
      </c>
      <c r="W1019" s="1" t="str">
        <f>INDEX({"Product1","Product2","Product3","Product4"},MATCH(MAX(salesdata[[#This Row],[S-P1]],salesdata[[#This Row],[S-P2]],salesdata[[#This Row],[S-P3]],salesdata[[#This Row],[S-P4]]),CHOOSE({1,2,3,4},salesdata[[#This Row],[S-P1]],salesdata[[#This Row],[S-P2]],salesdata[[#This Row],[S-P3]],salesdata[[#This Row],[S-P4]]),0))</f>
        <v>Product3</v>
      </c>
      <c r="X1019" s="1" t="str">
        <f>IF(salesdata[[#This Row],[Total Revenue]]&gt;=70000,"High",IF(salesdata[[#This Row],[Total Revenue]]&gt;=40000,"Medium","Low"))</f>
        <v>Low</v>
      </c>
      <c r="Y1019" s="1" t="str">
        <f>IFERROR(IF(SUMIF(salesdata[Year],salesdata[[#This Row],[Year]],salesdata[Total Revenue])&gt;SUMIF(salesdata[Year],salesdata[[#This Row],[Year]]-1,salesdata[Total Revenue]),"Growth Year","Decline Year"),"")</f>
        <v>Decline Year</v>
      </c>
    </row>
    <row r="1020" spans="1:25" x14ac:dyDescent="0.3">
      <c r="A1020" s="1">
        <v>1019</v>
      </c>
      <c r="B1020" s="2">
        <v>41345</v>
      </c>
      <c r="C1020" s="1">
        <v>2013</v>
      </c>
      <c r="D1020" s="1" t="s">
        <v>28</v>
      </c>
      <c r="E1020" s="1">
        <v>3</v>
      </c>
      <c r="F1020" s="3">
        <v>479</v>
      </c>
      <c r="G1020" s="10">
        <v>1518.43</v>
      </c>
      <c r="H1020" s="12">
        <f>IFERROR(salesdata[[#This Row],[S-P1]]/salesdata[[#This Row],[Q-P1]],0)</f>
        <v>3.17</v>
      </c>
      <c r="I1020" s="3">
        <v>1397</v>
      </c>
      <c r="J1020" s="10">
        <v>8856.98</v>
      </c>
      <c r="K1020" s="12">
        <f>IFERROR(salesdata[[#This Row],[S-P2]]/salesdata[[#This Row],[Q-P2]],0)</f>
        <v>6.34</v>
      </c>
      <c r="L1020" s="3">
        <v>4527</v>
      </c>
      <c r="M1020" s="10">
        <v>24536.34</v>
      </c>
      <c r="N1020" s="12">
        <f>IFERROR(salesdata[[#This Row],[S-P3]]/salesdata[[#This Row],[Q-P3]],0)</f>
        <v>5.42</v>
      </c>
      <c r="O1020" s="3">
        <v>954</v>
      </c>
      <c r="P1020" s="10">
        <v>6802.02</v>
      </c>
      <c r="Q1020" s="12">
        <f>IFERROR(salesdata[[#This Row],[S-P4]]/salesdata[[#This Row],[Q-P4]],0)</f>
        <v>7.1300000000000008</v>
      </c>
      <c r="R1020" s="3">
        <v>7357</v>
      </c>
      <c r="S1020" s="10">
        <v>41713.769999999997</v>
      </c>
      <c r="T1020" s="1" t="str">
        <f>"Q"&amp;ROUNDUP(salesdata[[#This Row],[Month No.]]/3,0)</f>
        <v>Q1</v>
      </c>
      <c r="U1020" s="1" t="str">
        <f>TEXT(salesdata[[#This Row],[Date]],"dddd")</f>
        <v>Tuesday</v>
      </c>
      <c r="V1020" s="12">
        <f>IFERROR(salesdata[[#This Row],[Total Revenue]]/salesdata[[#This Row],[Total Units Sold]],0)</f>
        <v>5.6699429115128446</v>
      </c>
      <c r="W1020" s="1" t="str">
        <f>INDEX({"Product1","Product2","Product3","Product4"},MATCH(MAX(salesdata[[#This Row],[S-P1]],salesdata[[#This Row],[S-P2]],salesdata[[#This Row],[S-P3]],salesdata[[#This Row],[S-P4]]),CHOOSE({1,2,3,4},salesdata[[#This Row],[S-P1]],salesdata[[#This Row],[S-P2]],salesdata[[#This Row],[S-P3]],salesdata[[#This Row],[S-P4]]),0))</f>
        <v>Product3</v>
      </c>
      <c r="X1020" s="1" t="str">
        <f>IF(salesdata[[#This Row],[Total Revenue]]&gt;=70000,"High",IF(salesdata[[#This Row],[Total Revenue]]&gt;=40000,"Medium","Low"))</f>
        <v>Medium</v>
      </c>
      <c r="Y1020" s="1" t="str">
        <f>IFERROR(IF(SUMIF(salesdata[Year],salesdata[[#This Row],[Year]],salesdata[Total Revenue])&gt;SUMIF(salesdata[Year],salesdata[[#This Row],[Year]]-1,salesdata[Total Revenue]),"Growth Year","Decline Year"),"")</f>
        <v>Decline Year</v>
      </c>
    </row>
    <row r="1021" spans="1:25" x14ac:dyDescent="0.3">
      <c r="A1021" s="1">
        <v>1020</v>
      </c>
      <c r="B1021" s="2">
        <v>41346</v>
      </c>
      <c r="C1021" s="1">
        <v>2013</v>
      </c>
      <c r="D1021" s="1" t="s">
        <v>28</v>
      </c>
      <c r="E1021" s="1">
        <v>3</v>
      </c>
      <c r="F1021" s="3">
        <v>3298</v>
      </c>
      <c r="G1021" s="10">
        <v>10454.66</v>
      </c>
      <c r="H1021" s="12">
        <f>IFERROR(salesdata[[#This Row],[S-P1]]/salesdata[[#This Row],[Q-P1]],0)</f>
        <v>3.17</v>
      </c>
      <c r="I1021" s="3">
        <v>3335</v>
      </c>
      <c r="J1021" s="10">
        <v>21143.9</v>
      </c>
      <c r="K1021" s="12">
        <f>IFERROR(salesdata[[#This Row],[S-P2]]/salesdata[[#This Row],[Q-P2]],0)</f>
        <v>6.3400000000000007</v>
      </c>
      <c r="L1021" s="3">
        <v>1363</v>
      </c>
      <c r="M1021" s="10">
        <v>7387.46</v>
      </c>
      <c r="N1021" s="12">
        <f>IFERROR(salesdata[[#This Row],[S-P3]]/salesdata[[#This Row],[Q-P3]],0)</f>
        <v>5.42</v>
      </c>
      <c r="O1021" s="3">
        <v>1911</v>
      </c>
      <c r="P1021" s="10">
        <v>13625.43</v>
      </c>
      <c r="Q1021" s="12">
        <f>IFERROR(salesdata[[#This Row],[S-P4]]/salesdata[[#This Row],[Q-P4]],0)</f>
        <v>7.13</v>
      </c>
      <c r="R1021" s="3">
        <v>9907</v>
      </c>
      <c r="S1021" s="10">
        <v>52611.45</v>
      </c>
      <c r="T1021" s="1" t="str">
        <f>"Q"&amp;ROUNDUP(salesdata[[#This Row],[Month No.]]/3,0)</f>
        <v>Q1</v>
      </c>
      <c r="U1021" s="1" t="str">
        <f>TEXT(salesdata[[#This Row],[Date]],"dddd")</f>
        <v>Wednesday</v>
      </c>
      <c r="V1021" s="12">
        <f>IFERROR(salesdata[[#This Row],[Total Revenue]]/salesdata[[#This Row],[Total Units Sold]],0)</f>
        <v>5.3105329564954067</v>
      </c>
      <c r="W1021" s="1" t="str">
        <f>INDEX({"Product1","Product2","Product3","Product4"},MATCH(MAX(salesdata[[#This Row],[S-P1]],salesdata[[#This Row],[S-P2]],salesdata[[#This Row],[S-P3]],salesdata[[#This Row],[S-P4]]),CHOOSE({1,2,3,4},salesdata[[#This Row],[S-P1]],salesdata[[#This Row],[S-P2]],salesdata[[#This Row],[S-P3]],salesdata[[#This Row],[S-P4]]),0))</f>
        <v>Product2</v>
      </c>
      <c r="X1021" s="1" t="str">
        <f>IF(salesdata[[#This Row],[Total Revenue]]&gt;=70000,"High",IF(salesdata[[#This Row],[Total Revenue]]&gt;=40000,"Medium","Low"))</f>
        <v>Medium</v>
      </c>
      <c r="Y1021" s="1" t="str">
        <f>IFERROR(IF(SUMIF(salesdata[Year],salesdata[[#This Row],[Year]],salesdata[Total Revenue])&gt;SUMIF(salesdata[Year],salesdata[[#This Row],[Year]]-1,salesdata[Total Revenue]),"Growth Year","Decline Year"),"")</f>
        <v>Decline Year</v>
      </c>
    </row>
    <row r="1022" spans="1:25" x14ac:dyDescent="0.3">
      <c r="A1022" s="1">
        <v>1021</v>
      </c>
      <c r="B1022" s="2">
        <v>41347</v>
      </c>
      <c r="C1022" s="1">
        <v>2013</v>
      </c>
      <c r="D1022" s="1" t="s">
        <v>28</v>
      </c>
      <c r="E1022" s="1">
        <v>3</v>
      </c>
      <c r="F1022" s="3">
        <v>489</v>
      </c>
      <c r="G1022" s="10">
        <v>1550.13</v>
      </c>
      <c r="H1022" s="12">
        <f>IFERROR(salesdata[[#This Row],[S-P1]]/salesdata[[#This Row],[Q-P1]],0)</f>
        <v>3.1700000000000004</v>
      </c>
      <c r="I1022" s="3">
        <v>2568</v>
      </c>
      <c r="J1022" s="10">
        <v>16281.12</v>
      </c>
      <c r="K1022" s="12">
        <f>IFERROR(salesdata[[#This Row],[S-P2]]/salesdata[[#This Row],[Q-P2]],0)</f>
        <v>6.3400000000000007</v>
      </c>
      <c r="L1022" s="3">
        <v>4280</v>
      </c>
      <c r="M1022" s="10">
        <v>23197.599999999999</v>
      </c>
      <c r="N1022" s="12">
        <f>IFERROR(salesdata[[#This Row],[S-P3]]/salesdata[[#This Row],[Q-P3]],0)</f>
        <v>5.42</v>
      </c>
      <c r="O1022" s="3">
        <v>275</v>
      </c>
      <c r="P1022" s="10">
        <v>1960.75</v>
      </c>
      <c r="Q1022" s="12">
        <f>IFERROR(salesdata[[#This Row],[S-P4]]/salesdata[[#This Row],[Q-P4]],0)</f>
        <v>7.13</v>
      </c>
      <c r="R1022" s="3">
        <v>7612</v>
      </c>
      <c r="S1022" s="10">
        <v>42989.599999999999</v>
      </c>
      <c r="T1022" s="1" t="str">
        <f>"Q"&amp;ROUNDUP(salesdata[[#This Row],[Month No.]]/3,0)</f>
        <v>Q1</v>
      </c>
      <c r="U1022" s="1" t="str">
        <f>TEXT(salesdata[[#This Row],[Date]],"dddd")</f>
        <v>Thursday</v>
      </c>
      <c r="V1022" s="12">
        <f>IFERROR(salesdata[[#This Row],[Total Revenue]]/salesdata[[#This Row],[Total Units Sold]],0)</f>
        <v>5.6476090383604829</v>
      </c>
      <c r="W1022" s="1" t="str">
        <f>INDEX({"Product1","Product2","Product3","Product4"},MATCH(MAX(salesdata[[#This Row],[S-P1]],salesdata[[#This Row],[S-P2]],salesdata[[#This Row],[S-P3]],salesdata[[#This Row],[S-P4]]),CHOOSE({1,2,3,4},salesdata[[#This Row],[S-P1]],salesdata[[#This Row],[S-P2]],salesdata[[#This Row],[S-P3]],salesdata[[#This Row],[S-P4]]),0))</f>
        <v>Product3</v>
      </c>
      <c r="X1022" s="1" t="str">
        <f>IF(salesdata[[#This Row],[Total Revenue]]&gt;=70000,"High",IF(salesdata[[#This Row],[Total Revenue]]&gt;=40000,"Medium","Low"))</f>
        <v>Medium</v>
      </c>
      <c r="Y1022" s="1" t="str">
        <f>IFERROR(IF(SUMIF(salesdata[Year],salesdata[[#This Row],[Year]],salesdata[Total Revenue])&gt;SUMIF(salesdata[Year],salesdata[[#This Row],[Year]]-1,salesdata[Total Revenue]),"Growth Year","Decline Year"),"")</f>
        <v>Decline Year</v>
      </c>
    </row>
    <row r="1023" spans="1:25" x14ac:dyDescent="0.3">
      <c r="A1023" s="1">
        <v>1022</v>
      </c>
      <c r="B1023" s="2">
        <v>41348</v>
      </c>
      <c r="C1023" s="1">
        <v>2013</v>
      </c>
      <c r="D1023" s="1" t="s">
        <v>28</v>
      </c>
      <c r="E1023" s="1">
        <v>3</v>
      </c>
      <c r="F1023" s="3">
        <v>2987</v>
      </c>
      <c r="G1023" s="10">
        <v>9468.7900000000009</v>
      </c>
      <c r="H1023" s="12">
        <f>IFERROR(salesdata[[#This Row],[S-P1]]/salesdata[[#This Row],[Q-P1]],0)</f>
        <v>3.1700000000000004</v>
      </c>
      <c r="I1023" s="3">
        <v>2069</v>
      </c>
      <c r="J1023" s="10">
        <v>13117.46</v>
      </c>
      <c r="K1023" s="12">
        <f>IFERROR(salesdata[[#This Row],[S-P2]]/salesdata[[#This Row],[Q-P2]],0)</f>
        <v>6.34</v>
      </c>
      <c r="L1023" s="3">
        <v>2337</v>
      </c>
      <c r="M1023" s="10">
        <v>12666.54</v>
      </c>
      <c r="N1023" s="12">
        <f>IFERROR(salesdata[[#This Row],[S-P3]]/salesdata[[#This Row],[Q-P3]],0)</f>
        <v>5.4200000000000008</v>
      </c>
      <c r="O1023" s="3">
        <v>325</v>
      </c>
      <c r="P1023" s="10">
        <v>2317.25</v>
      </c>
      <c r="Q1023" s="12">
        <f>IFERROR(salesdata[[#This Row],[S-P4]]/salesdata[[#This Row],[Q-P4]],0)</f>
        <v>7.13</v>
      </c>
      <c r="R1023" s="3">
        <v>7718</v>
      </c>
      <c r="S1023" s="10">
        <v>37570.04</v>
      </c>
      <c r="T1023" s="1" t="str">
        <f>"Q"&amp;ROUNDUP(salesdata[[#This Row],[Month No.]]/3,0)</f>
        <v>Q1</v>
      </c>
      <c r="U1023" s="1" t="str">
        <f>TEXT(salesdata[[#This Row],[Date]],"dddd")</f>
        <v>Friday</v>
      </c>
      <c r="V1023" s="12">
        <f>IFERROR(salesdata[[#This Row],[Total Revenue]]/salesdata[[#This Row],[Total Units Sold]],0)</f>
        <v>4.8678465923814462</v>
      </c>
      <c r="W1023" s="1" t="str">
        <f>INDEX({"Product1","Product2","Product3","Product4"},MATCH(MAX(salesdata[[#This Row],[S-P1]],salesdata[[#This Row],[S-P2]],salesdata[[#This Row],[S-P3]],salesdata[[#This Row],[S-P4]]),CHOOSE({1,2,3,4},salesdata[[#This Row],[S-P1]],salesdata[[#This Row],[S-P2]],salesdata[[#This Row],[S-P3]],salesdata[[#This Row],[S-P4]]),0))</f>
        <v>Product2</v>
      </c>
      <c r="X1023" s="1" t="str">
        <f>IF(salesdata[[#This Row],[Total Revenue]]&gt;=70000,"High",IF(salesdata[[#This Row],[Total Revenue]]&gt;=40000,"Medium","Low"))</f>
        <v>Low</v>
      </c>
      <c r="Y1023" s="1" t="str">
        <f>IFERROR(IF(SUMIF(salesdata[Year],salesdata[[#This Row],[Year]],salesdata[Total Revenue])&gt;SUMIF(salesdata[Year],salesdata[[#This Row],[Year]]-1,salesdata[Total Revenue]),"Growth Year","Decline Year"),"")</f>
        <v>Decline Year</v>
      </c>
    </row>
    <row r="1024" spans="1:25" x14ac:dyDescent="0.3">
      <c r="A1024" s="1">
        <v>1023</v>
      </c>
      <c r="B1024" s="2">
        <v>41349</v>
      </c>
      <c r="C1024" s="1">
        <v>2013</v>
      </c>
      <c r="D1024" s="1" t="s">
        <v>28</v>
      </c>
      <c r="E1024" s="1">
        <v>3</v>
      </c>
      <c r="F1024" s="3">
        <v>7478</v>
      </c>
      <c r="G1024" s="10">
        <v>23705.26</v>
      </c>
      <c r="H1024" s="12">
        <f>IFERROR(salesdata[[#This Row],[S-P1]]/salesdata[[#This Row],[Q-P1]],0)</f>
        <v>3.17</v>
      </c>
      <c r="I1024" s="3">
        <v>1742</v>
      </c>
      <c r="J1024" s="10">
        <v>11044.28</v>
      </c>
      <c r="K1024" s="12">
        <f>IFERROR(salesdata[[#This Row],[S-P2]]/salesdata[[#This Row],[Q-P2]],0)</f>
        <v>6.3400000000000007</v>
      </c>
      <c r="L1024" s="3">
        <v>4233</v>
      </c>
      <c r="M1024" s="10">
        <v>22942.86</v>
      </c>
      <c r="N1024" s="12">
        <f>IFERROR(salesdata[[#This Row],[S-P3]]/salesdata[[#This Row],[Q-P3]],0)</f>
        <v>5.42</v>
      </c>
      <c r="O1024" s="3">
        <v>809</v>
      </c>
      <c r="P1024" s="10">
        <v>5768.17</v>
      </c>
      <c r="Q1024" s="12">
        <f>IFERROR(salesdata[[#This Row],[S-P4]]/salesdata[[#This Row],[Q-P4]],0)</f>
        <v>7.13</v>
      </c>
      <c r="R1024" s="3">
        <v>14262</v>
      </c>
      <c r="S1024" s="10">
        <v>63460.57</v>
      </c>
      <c r="T1024" s="1" t="str">
        <f>"Q"&amp;ROUNDUP(salesdata[[#This Row],[Month No.]]/3,0)</f>
        <v>Q1</v>
      </c>
      <c r="U1024" s="1" t="str">
        <f>TEXT(salesdata[[#This Row],[Date]],"dddd")</f>
        <v>Saturday</v>
      </c>
      <c r="V1024" s="12">
        <f>IFERROR(salesdata[[#This Row],[Total Revenue]]/salesdata[[#This Row],[Total Units Sold]],0)</f>
        <v>4.4496262796241757</v>
      </c>
      <c r="W1024" s="1" t="str">
        <f>INDEX({"Product1","Product2","Product3","Product4"},MATCH(MAX(salesdata[[#This Row],[S-P1]],salesdata[[#This Row],[S-P2]],salesdata[[#This Row],[S-P3]],salesdata[[#This Row],[S-P4]]),CHOOSE({1,2,3,4},salesdata[[#This Row],[S-P1]],salesdata[[#This Row],[S-P2]],salesdata[[#This Row],[S-P3]],salesdata[[#This Row],[S-P4]]),0))</f>
        <v>Product1</v>
      </c>
      <c r="X1024" s="1" t="str">
        <f>IF(salesdata[[#This Row],[Total Revenue]]&gt;=70000,"High",IF(salesdata[[#This Row],[Total Revenue]]&gt;=40000,"Medium","Low"))</f>
        <v>Medium</v>
      </c>
      <c r="Y1024" s="1" t="str">
        <f>IFERROR(IF(SUMIF(salesdata[Year],salesdata[[#This Row],[Year]],salesdata[Total Revenue])&gt;SUMIF(salesdata[Year],salesdata[[#This Row],[Year]]-1,salesdata[Total Revenue]),"Growth Year","Decline Year"),"")</f>
        <v>Decline Year</v>
      </c>
    </row>
    <row r="1025" spans="1:25" x14ac:dyDescent="0.3">
      <c r="A1025" s="1">
        <v>1024</v>
      </c>
      <c r="B1025" s="2">
        <v>41350</v>
      </c>
      <c r="C1025" s="1">
        <v>2013</v>
      </c>
      <c r="D1025" s="1" t="s">
        <v>28</v>
      </c>
      <c r="E1025" s="1">
        <v>3</v>
      </c>
      <c r="F1025" s="3">
        <v>7202</v>
      </c>
      <c r="G1025" s="10">
        <v>22830.34</v>
      </c>
      <c r="H1025" s="12">
        <f>IFERROR(salesdata[[#This Row],[S-P1]]/salesdata[[#This Row],[Q-P1]],0)</f>
        <v>3.17</v>
      </c>
      <c r="I1025" s="3">
        <v>471</v>
      </c>
      <c r="J1025" s="10">
        <v>2986.14</v>
      </c>
      <c r="K1025" s="12">
        <f>IFERROR(salesdata[[#This Row],[S-P2]]/salesdata[[#This Row],[Q-P2]],0)</f>
        <v>6.34</v>
      </c>
      <c r="L1025" s="3">
        <v>2064</v>
      </c>
      <c r="M1025" s="10">
        <v>11186.88</v>
      </c>
      <c r="N1025" s="12">
        <f>IFERROR(salesdata[[#This Row],[S-P3]]/salesdata[[#This Row],[Q-P3]],0)</f>
        <v>5.42</v>
      </c>
      <c r="O1025" s="3">
        <v>351</v>
      </c>
      <c r="P1025" s="10">
        <v>2502.63</v>
      </c>
      <c r="Q1025" s="12">
        <f>IFERROR(salesdata[[#This Row],[S-P4]]/salesdata[[#This Row],[Q-P4]],0)</f>
        <v>7.13</v>
      </c>
      <c r="R1025" s="3">
        <v>10088</v>
      </c>
      <c r="S1025" s="10">
        <v>39505.99</v>
      </c>
      <c r="T1025" s="1" t="str">
        <f>"Q"&amp;ROUNDUP(salesdata[[#This Row],[Month No.]]/3,0)</f>
        <v>Q1</v>
      </c>
      <c r="U1025" s="1" t="str">
        <f>TEXT(salesdata[[#This Row],[Date]],"dddd")</f>
        <v>Sunday</v>
      </c>
      <c r="V1025" s="12">
        <f>IFERROR(salesdata[[#This Row],[Total Revenue]]/salesdata[[#This Row],[Total Units Sold]],0)</f>
        <v>3.9161369944488498</v>
      </c>
      <c r="W1025" s="1" t="str">
        <f>INDEX({"Product1","Product2","Product3","Product4"},MATCH(MAX(salesdata[[#This Row],[S-P1]],salesdata[[#This Row],[S-P2]],salesdata[[#This Row],[S-P3]],salesdata[[#This Row],[S-P4]]),CHOOSE({1,2,3,4},salesdata[[#This Row],[S-P1]],salesdata[[#This Row],[S-P2]],salesdata[[#This Row],[S-P3]],salesdata[[#This Row],[S-P4]]),0))</f>
        <v>Product1</v>
      </c>
      <c r="X1025" s="1" t="str">
        <f>IF(salesdata[[#This Row],[Total Revenue]]&gt;=70000,"High",IF(salesdata[[#This Row],[Total Revenue]]&gt;=40000,"Medium","Low"))</f>
        <v>Low</v>
      </c>
      <c r="Y1025" s="1" t="str">
        <f>IFERROR(IF(SUMIF(salesdata[Year],salesdata[[#This Row],[Year]],salesdata[Total Revenue])&gt;SUMIF(salesdata[Year],salesdata[[#This Row],[Year]]-1,salesdata[Total Revenue]),"Growth Year","Decline Year"),"")</f>
        <v>Decline Year</v>
      </c>
    </row>
    <row r="1026" spans="1:25" x14ac:dyDescent="0.3">
      <c r="A1026" s="1">
        <v>1025</v>
      </c>
      <c r="B1026" s="2">
        <v>41351</v>
      </c>
      <c r="C1026" s="1">
        <v>2013</v>
      </c>
      <c r="D1026" s="1" t="s">
        <v>28</v>
      </c>
      <c r="E1026" s="1">
        <v>3</v>
      </c>
      <c r="F1026" s="3">
        <v>3100</v>
      </c>
      <c r="G1026" s="10">
        <v>9827</v>
      </c>
      <c r="H1026" s="12">
        <f>IFERROR(salesdata[[#This Row],[S-P1]]/salesdata[[#This Row],[Q-P1]],0)</f>
        <v>3.17</v>
      </c>
      <c r="I1026" s="3">
        <v>1006</v>
      </c>
      <c r="J1026" s="10">
        <v>6378.04</v>
      </c>
      <c r="K1026" s="12">
        <f>IFERROR(salesdata[[#This Row],[S-P2]]/salesdata[[#This Row],[Q-P2]],0)</f>
        <v>6.34</v>
      </c>
      <c r="L1026" s="3">
        <v>5087</v>
      </c>
      <c r="M1026" s="10">
        <v>27571.54</v>
      </c>
      <c r="N1026" s="12">
        <f>IFERROR(salesdata[[#This Row],[S-P3]]/salesdata[[#This Row],[Q-P3]],0)</f>
        <v>5.42</v>
      </c>
      <c r="O1026" s="3">
        <v>1621</v>
      </c>
      <c r="P1026" s="10">
        <v>11557.73</v>
      </c>
      <c r="Q1026" s="12">
        <f>IFERROR(salesdata[[#This Row],[S-P4]]/salesdata[[#This Row],[Q-P4]],0)</f>
        <v>7.13</v>
      </c>
      <c r="R1026" s="3">
        <v>10814</v>
      </c>
      <c r="S1026" s="10">
        <v>55334.31</v>
      </c>
      <c r="T1026" s="1" t="str">
        <f>"Q"&amp;ROUNDUP(salesdata[[#This Row],[Month No.]]/3,0)</f>
        <v>Q1</v>
      </c>
      <c r="U1026" s="1" t="str">
        <f>TEXT(salesdata[[#This Row],[Date]],"dddd")</f>
        <v>Monday</v>
      </c>
      <c r="V1026" s="12">
        <f>IFERROR(salesdata[[#This Row],[Total Revenue]]/salesdata[[#This Row],[Total Units Sold]],0)</f>
        <v>5.1169141853153315</v>
      </c>
      <c r="W1026" s="1" t="str">
        <f>INDEX({"Product1","Product2","Product3","Product4"},MATCH(MAX(salesdata[[#This Row],[S-P1]],salesdata[[#This Row],[S-P2]],salesdata[[#This Row],[S-P3]],salesdata[[#This Row],[S-P4]]),CHOOSE({1,2,3,4},salesdata[[#This Row],[S-P1]],salesdata[[#This Row],[S-P2]],salesdata[[#This Row],[S-P3]],salesdata[[#This Row],[S-P4]]),0))</f>
        <v>Product3</v>
      </c>
      <c r="X1026" s="1" t="str">
        <f>IF(salesdata[[#This Row],[Total Revenue]]&gt;=70000,"High",IF(salesdata[[#This Row],[Total Revenue]]&gt;=40000,"Medium","Low"))</f>
        <v>Medium</v>
      </c>
      <c r="Y1026" s="1" t="str">
        <f>IFERROR(IF(SUMIF(salesdata[Year],salesdata[[#This Row],[Year]],salesdata[Total Revenue])&gt;SUMIF(salesdata[Year],salesdata[[#This Row],[Year]]-1,salesdata[Total Revenue]),"Growth Year","Decline Year"),"")</f>
        <v>Decline Year</v>
      </c>
    </row>
    <row r="1027" spans="1:25" x14ac:dyDescent="0.3">
      <c r="A1027" s="1">
        <v>1026</v>
      </c>
      <c r="B1027" s="2">
        <v>41352</v>
      </c>
      <c r="C1027" s="1">
        <v>2013</v>
      </c>
      <c r="D1027" s="1" t="s">
        <v>28</v>
      </c>
      <c r="E1027" s="1">
        <v>3</v>
      </c>
      <c r="F1027" s="3">
        <v>7500</v>
      </c>
      <c r="G1027" s="10">
        <v>23775</v>
      </c>
      <c r="H1027" s="12">
        <f>IFERROR(salesdata[[#This Row],[S-P1]]/salesdata[[#This Row],[Q-P1]],0)</f>
        <v>3.17</v>
      </c>
      <c r="I1027" s="3">
        <v>1965</v>
      </c>
      <c r="J1027" s="10">
        <v>12458.1</v>
      </c>
      <c r="K1027" s="12">
        <f>IFERROR(salesdata[[#This Row],[S-P2]]/salesdata[[#This Row],[Q-P2]],0)</f>
        <v>6.34</v>
      </c>
      <c r="L1027" s="3">
        <v>769</v>
      </c>
      <c r="M1027" s="10">
        <v>4167.9799999999996</v>
      </c>
      <c r="N1027" s="12">
        <f>IFERROR(salesdata[[#This Row],[S-P3]]/salesdata[[#This Row],[Q-P3]],0)</f>
        <v>5.419999999999999</v>
      </c>
      <c r="O1027" s="3">
        <v>768</v>
      </c>
      <c r="P1027" s="10">
        <v>5475.84</v>
      </c>
      <c r="Q1027" s="12">
        <f>IFERROR(salesdata[[#This Row],[S-P4]]/salesdata[[#This Row],[Q-P4]],0)</f>
        <v>7.13</v>
      </c>
      <c r="R1027" s="3">
        <v>11002</v>
      </c>
      <c r="S1027" s="10">
        <v>45876.92</v>
      </c>
      <c r="T1027" s="1" t="str">
        <f>"Q"&amp;ROUNDUP(salesdata[[#This Row],[Month No.]]/3,0)</f>
        <v>Q1</v>
      </c>
      <c r="U1027" s="1" t="str">
        <f>TEXT(salesdata[[#This Row],[Date]],"dddd")</f>
        <v>Tuesday</v>
      </c>
      <c r="V1027" s="12">
        <f>IFERROR(salesdata[[#This Row],[Total Revenue]]/salesdata[[#This Row],[Total Units Sold]],0)</f>
        <v>4.1698709325577168</v>
      </c>
      <c r="W1027" s="1" t="str">
        <f>INDEX({"Product1","Product2","Product3","Product4"},MATCH(MAX(salesdata[[#This Row],[S-P1]],salesdata[[#This Row],[S-P2]],salesdata[[#This Row],[S-P3]],salesdata[[#This Row],[S-P4]]),CHOOSE({1,2,3,4},salesdata[[#This Row],[S-P1]],salesdata[[#This Row],[S-P2]],salesdata[[#This Row],[S-P3]],salesdata[[#This Row],[S-P4]]),0))</f>
        <v>Product1</v>
      </c>
      <c r="X1027" s="1" t="str">
        <f>IF(salesdata[[#This Row],[Total Revenue]]&gt;=70000,"High",IF(salesdata[[#This Row],[Total Revenue]]&gt;=40000,"Medium","Low"))</f>
        <v>Medium</v>
      </c>
      <c r="Y1027" s="1" t="str">
        <f>IFERROR(IF(SUMIF(salesdata[Year],salesdata[[#This Row],[Year]],salesdata[Total Revenue])&gt;SUMIF(salesdata[Year],salesdata[[#This Row],[Year]]-1,salesdata[Total Revenue]),"Growth Year","Decline Year"),"")</f>
        <v>Decline Year</v>
      </c>
    </row>
    <row r="1028" spans="1:25" x14ac:dyDescent="0.3">
      <c r="A1028" s="1">
        <v>1027</v>
      </c>
      <c r="B1028" s="2">
        <v>41353</v>
      </c>
      <c r="C1028" s="1">
        <v>2013</v>
      </c>
      <c r="D1028" s="1" t="s">
        <v>28</v>
      </c>
      <c r="E1028" s="1">
        <v>3</v>
      </c>
      <c r="F1028" s="3">
        <v>3007</v>
      </c>
      <c r="G1028" s="10">
        <v>9532.19</v>
      </c>
      <c r="H1028" s="12">
        <f>IFERROR(salesdata[[#This Row],[S-P1]]/salesdata[[#This Row],[Q-P1]],0)</f>
        <v>3.1700000000000004</v>
      </c>
      <c r="I1028" s="3">
        <v>1783</v>
      </c>
      <c r="J1028" s="10">
        <v>11304.22</v>
      </c>
      <c r="K1028" s="12">
        <f>IFERROR(salesdata[[#This Row],[S-P2]]/salesdata[[#This Row],[Q-P2]],0)</f>
        <v>6.34</v>
      </c>
      <c r="L1028" s="3">
        <v>3482</v>
      </c>
      <c r="M1028" s="10">
        <v>18872.439999999999</v>
      </c>
      <c r="N1028" s="12">
        <f>IFERROR(salesdata[[#This Row],[S-P3]]/salesdata[[#This Row],[Q-P3]],0)</f>
        <v>5.42</v>
      </c>
      <c r="O1028" s="3">
        <v>1421</v>
      </c>
      <c r="P1028" s="10">
        <v>10131.73</v>
      </c>
      <c r="Q1028" s="12">
        <f>IFERROR(salesdata[[#This Row],[S-P4]]/salesdata[[#This Row],[Q-P4]],0)</f>
        <v>7.13</v>
      </c>
      <c r="R1028" s="3">
        <v>9693</v>
      </c>
      <c r="S1028" s="10">
        <v>49840.58</v>
      </c>
      <c r="T1028" s="1" t="str">
        <f>"Q"&amp;ROUNDUP(salesdata[[#This Row],[Month No.]]/3,0)</f>
        <v>Q1</v>
      </c>
      <c r="U1028" s="1" t="str">
        <f>TEXT(salesdata[[#This Row],[Date]],"dddd")</f>
        <v>Wednesday</v>
      </c>
      <c r="V1028" s="12">
        <f>IFERROR(salesdata[[#This Row],[Total Revenue]]/salesdata[[#This Row],[Total Units Sold]],0)</f>
        <v>5.1419147838646451</v>
      </c>
      <c r="W1028" s="1" t="str">
        <f>INDEX({"Product1","Product2","Product3","Product4"},MATCH(MAX(salesdata[[#This Row],[S-P1]],salesdata[[#This Row],[S-P2]],salesdata[[#This Row],[S-P3]],salesdata[[#This Row],[S-P4]]),CHOOSE({1,2,3,4},salesdata[[#This Row],[S-P1]],salesdata[[#This Row],[S-P2]],salesdata[[#This Row],[S-P3]],salesdata[[#This Row],[S-P4]]),0))</f>
        <v>Product3</v>
      </c>
      <c r="X1028" s="1" t="str">
        <f>IF(salesdata[[#This Row],[Total Revenue]]&gt;=70000,"High",IF(salesdata[[#This Row],[Total Revenue]]&gt;=40000,"Medium","Low"))</f>
        <v>Medium</v>
      </c>
      <c r="Y1028" s="1" t="str">
        <f>IFERROR(IF(SUMIF(salesdata[Year],salesdata[[#This Row],[Year]],salesdata[Total Revenue])&gt;SUMIF(salesdata[Year],salesdata[[#This Row],[Year]]-1,salesdata[Total Revenue]),"Growth Year","Decline Year"),"")</f>
        <v>Decline Year</v>
      </c>
    </row>
    <row r="1029" spans="1:25" x14ac:dyDescent="0.3">
      <c r="A1029" s="1">
        <v>1028</v>
      </c>
      <c r="B1029" s="2">
        <v>41354</v>
      </c>
      <c r="C1029" s="1">
        <v>2013</v>
      </c>
      <c r="D1029" s="1" t="s">
        <v>28</v>
      </c>
      <c r="E1029" s="1">
        <v>3</v>
      </c>
      <c r="F1029" s="3">
        <v>5538</v>
      </c>
      <c r="G1029" s="10">
        <v>17555.46</v>
      </c>
      <c r="H1029" s="12">
        <f>IFERROR(salesdata[[#This Row],[S-P1]]/salesdata[[#This Row],[Q-P1]],0)</f>
        <v>3.17</v>
      </c>
      <c r="I1029" s="3">
        <v>2867</v>
      </c>
      <c r="J1029" s="10">
        <v>18176.78</v>
      </c>
      <c r="K1029" s="12">
        <f>IFERROR(salesdata[[#This Row],[S-P2]]/salesdata[[#This Row],[Q-P2]],0)</f>
        <v>6.34</v>
      </c>
      <c r="L1029" s="3">
        <v>5139</v>
      </c>
      <c r="M1029" s="10">
        <v>27853.38</v>
      </c>
      <c r="N1029" s="12">
        <f>IFERROR(salesdata[[#This Row],[S-P3]]/salesdata[[#This Row],[Q-P3]],0)</f>
        <v>5.42</v>
      </c>
      <c r="O1029" s="3">
        <v>1824</v>
      </c>
      <c r="P1029" s="10">
        <v>13005.12</v>
      </c>
      <c r="Q1029" s="12">
        <f>IFERROR(salesdata[[#This Row],[S-P4]]/salesdata[[#This Row],[Q-P4]],0)</f>
        <v>7.1300000000000008</v>
      </c>
      <c r="R1029" s="3">
        <v>15368</v>
      </c>
      <c r="S1029" s="10">
        <v>76590.740000000005</v>
      </c>
      <c r="T1029" s="1" t="str">
        <f>"Q"&amp;ROUNDUP(salesdata[[#This Row],[Month No.]]/3,0)</f>
        <v>Q1</v>
      </c>
      <c r="U1029" s="1" t="str">
        <f>TEXT(salesdata[[#This Row],[Date]],"dddd")</f>
        <v>Thursday</v>
      </c>
      <c r="V1029" s="12">
        <f>IFERROR(salesdata[[#This Row],[Total Revenue]]/salesdata[[#This Row],[Total Units Sold]],0)</f>
        <v>4.983780583029672</v>
      </c>
      <c r="W1029" s="1" t="str">
        <f>INDEX({"Product1","Product2","Product3","Product4"},MATCH(MAX(salesdata[[#This Row],[S-P1]],salesdata[[#This Row],[S-P2]],salesdata[[#This Row],[S-P3]],salesdata[[#This Row],[S-P4]]),CHOOSE({1,2,3,4},salesdata[[#This Row],[S-P1]],salesdata[[#This Row],[S-P2]],salesdata[[#This Row],[S-P3]],salesdata[[#This Row],[S-P4]]),0))</f>
        <v>Product3</v>
      </c>
      <c r="X1029" s="1" t="str">
        <f>IF(salesdata[[#This Row],[Total Revenue]]&gt;=70000,"High",IF(salesdata[[#This Row],[Total Revenue]]&gt;=40000,"Medium","Low"))</f>
        <v>High</v>
      </c>
      <c r="Y1029" s="1" t="str">
        <f>IFERROR(IF(SUMIF(salesdata[Year],salesdata[[#This Row],[Year]],salesdata[Total Revenue])&gt;SUMIF(salesdata[Year],salesdata[[#This Row],[Year]]-1,salesdata[Total Revenue]),"Growth Year","Decline Year"),"")</f>
        <v>Decline Year</v>
      </c>
    </row>
    <row r="1030" spans="1:25" x14ac:dyDescent="0.3">
      <c r="A1030" s="1">
        <v>1029</v>
      </c>
      <c r="B1030" s="2">
        <v>41355</v>
      </c>
      <c r="C1030" s="1">
        <v>2013</v>
      </c>
      <c r="D1030" s="1" t="s">
        <v>28</v>
      </c>
      <c r="E1030" s="1">
        <v>3</v>
      </c>
      <c r="F1030" s="3">
        <v>7658</v>
      </c>
      <c r="G1030" s="10">
        <v>24275.86</v>
      </c>
      <c r="H1030" s="12">
        <f>IFERROR(salesdata[[#This Row],[S-P1]]/salesdata[[#This Row],[Q-P1]],0)</f>
        <v>3.17</v>
      </c>
      <c r="I1030" s="3">
        <v>2328</v>
      </c>
      <c r="J1030" s="10">
        <v>14759.52</v>
      </c>
      <c r="K1030" s="12">
        <f>IFERROR(salesdata[[#This Row],[S-P2]]/salesdata[[#This Row],[Q-P2]],0)</f>
        <v>6.34</v>
      </c>
      <c r="L1030" s="3">
        <v>3326</v>
      </c>
      <c r="M1030" s="10">
        <v>18026.919999999998</v>
      </c>
      <c r="N1030" s="12">
        <f>IFERROR(salesdata[[#This Row],[S-P3]]/salesdata[[#This Row],[Q-P3]],0)</f>
        <v>5.419999999999999</v>
      </c>
      <c r="O1030" s="3">
        <v>1284</v>
      </c>
      <c r="P1030" s="10">
        <v>9154.92</v>
      </c>
      <c r="Q1030" s="12">
        <f>IFERROR(salesdata[[#This Row],[S-P4]]/salesdata[[#This Row],[Q-P4]],0)</f>
        <v>7.13</v>
      </c>
      <c r="R1030" s="3">
        <v>14596</v>
      </c>
      <c r="S1030" s="10">
        <v>66217.22</v>
      </c>
      <c r="T1030" s="1" t="str">
        <f>"Q"&amp;ROUNDUP(salesdata[[#This Row],[Month No.]]/3,0)</f>
        <v>Q1</v>
      </c>
      <c r="U1030" s="1" t="str">
        <f>TEXT(salesdata[[#This Row],[Date]],"dddd")</f>
        <v>Friday</v>
      </c>
      <c r="V1030" s="12">
        <f>IFERROR(salesdata[[#This Row],[Total Revenue]]/salesdata[[#This Row],[Total Units Sold]],0)</f>
        <v>4.5366689503973694</v>
      </c>
      <c r="W1030" s="1" t="str">
        <f>INDEX({"Product1","Product2","Product3","Product4"},MATCH(MAX(salesdata[[#This Row],[S-P1]],salesdata[[#This Row],[S-P2]],salesdata[[#This Row],[S-P3]],salesdata[[#This Row],[S-P4]]),CHOOSE({1,2,3,4},salesdata[[#This Row],[S-P1]],salesdata[[#This Row],[S-P2]],salesdata[[#This Row],[S-P3]],salesdata[[#This Row],[S-P4]]),0))</f>
        <v>Product1</v>
      </c>
      <c r="X1030" s="1" t="str">
        <f>IF(salesdata[[#This Row],[Total Revenue]]&gt;=70000,"High",IF(salesdata[[#This Row],[Total Revenue]]&gt;=40000,"Medium","Low"))</f>
        <v>Medium</v>
      </c>
      <c r="Y1030" s="1" t="str">
        <f>IFERROR(IF(SUMIF(salesdata[Year],salesdata[[#This Row],[Year]],salesdata[Total Revenue])&gt;SUMIF(salesdata[Year],salesdata[[#This Row],[Year]]-1,salesdata[Total Revenue]),"Growth Year","Decline Year"),"")</f>
        <v>Decline Year</v>
      </c>
    </row>
    <row r="1031" spans="1:25" x14ac:dyDescent="0.3">
      <c r="A1031" s="1">
        <v>1030</v>
      </c>
      <c r="B1031" s="2">
        <v>41356</v>
      </c>
      <c r="C1031" s="1">
        <v>2013</v>
      </c>
      <c r="D1031" s="1" t="s">
        <v>28</v>
      </c>
      <c r="E1031" s="1">
        <v>3</v>
      </c>
      <c r="F1031" s="3">
        <v>3325</v>
      </c>
      <c r="G1031" s="10">
        <v>10540.25</v>
      </c>
      <c r="H1031" s="12">
        <f>IFERROR(salesdata[[#This Row],[S-P1]]/salesdata[[#This Row],[Q-P1]],0)</f>
        <v>3.17</v>
      </c>
      <c r="I1031" s="3">
        <v>1746</v>
      </c>
      <c r="J1031" s="10">
        <v>11069.64</v>
      </c>
      <c r="K1031" s="12">
        <f>IFERROR(salesdata[[#This Row],[S-P2]]/salesdata[[#This Row],[Q-P2]],0)</f>
        <v>6.34</v>
      </c>
      <c r="L1031" s="3">
        <v>5804</v>
      </c>
      <c r="M1031" s="10">
        <v>31457.68</v>
      </c>
      <c r="N1031" s="12">
        <f>IFERROR(salesdata[[#This Row],[S-P3]]/salesdata[[#This Row],[Q-P3]],0)</f>
        <v>5.42</v>
      </c>
      <c r="O1031" s="3">
        <v>1499</v>
      </c>
      <c r="P1031" s="10">
        <v>10687.87</v>
      </c>
      <c r="Q1031" s="12">
        <f>IFERROR(salesdata[[#This Row],[S-P4]]/salesdata[[#This Row],[Q-P4]],0)</f>
        <v>7.1300000000000008</v>
      </c>
      <c r="R1031" s="3">
        <v>12374</v>
      </c>
      <c r="S1031" s="10">
        <v>63755.44</v>
      </c>
      <c r="T1031" s="1" t="str">
        <f>"Q"&amp;ROUNDUP(salesdata[[#This Row],[Month No.]]/3,0)</f>
        <v>Q1</v>
      </c>
      <c r="U1031" s="1" t="str">
        <f>TEXT(salesdata[[#This Row],[Date]],"dddd")</f>
        <v>Saturday</v>
      </c>
      <c r="V1031" s="12">
        <f>IFERROR(salesdata[[#This Row],[Total Revenue]]/salesdata[[#This Row],[Total Units Sold]],0)</f>
        <v>5.1523711006950057</v>
      </c>
      <c r="W1031" s="1" t="str">
        <f>INDEX({"Product1","Product2","Product3","Product4"},MATCH(MAX(salesdata[[#This Row],[S-P1]],salesdata[[#This Row],[S-P2]],salesdata[[#This Row],[S-P3]],salesdata[[#This Row],[S-P4]]),CHOOSE({1,2,3,4},salesdata[[#This Row],[S-P1]],salesdata[[#This Row],[S-P2]],salesdata[[#This Row],[S-P3]],salesdata[[#This Row],[S-P4]]),0))</f>
        <v>Product3</v>
      </c>
      <c r="X1031" s="1" t="str">
        <f>IF(salesdata[[#This Row],[Total Revenue]]&gt;=70000,"High",IF(salesdata[[#This Row],[Total Revenue]]&gt;=40000,"Medium","Low"))</f>
        <v>Medium</v>
      </c>
      <c r="Y1031" s="1" t="str">
        <f>IFERROR(IF(SUMIF(salesdata[Year],salesdata[[#This Row],[Year]],salesdata[Total Revenue])&gt;SUMIF(salesdata[Year],salesdata[[#This Row],[Year]]-1,salesdata[Total Revenue]),"Growth Year","Decline Year"),"")</f>
        <v>Decline Year</v>
      </c>
    </row>
    <row r="1032" spans="1:25" x14ac:dyDescent="0.3">
      <c r="A1032" s="1">
        <v>1031</v>
      </c>
      <c r="B1032" s="2">
        <v>41357</v>
      </c>
      <c r="C1032" s="1">
        <v>2013</v>
      </c>
      <c r="D1032" s="1" t="s">
        <v>28</v>
      </c>
      <c r="E1032" s="1">
        <v>3</v>
      </c>
      <c r="F1032" s="3">
        <v>5363</v>
      </c>
      <c r="G1032" s="10">
        <v>17000.71</v>
      </c>
      <c r="H1032" s="12">
        <f>IFERROR(salesdata[[#This Row],[S-P1]]/salesdata[[#This Row],[Q-P1]],0)</f>
        <v>3.17</v>
      </c>
      <c r="I1032" s="3">
        <v>2384</v>
      </c>
      <c r="J1032" s="10">
        <v>15114.56</v>
      </c>
      <c r="K1032" s="12">
        <f>IFERROR(salesdata[[#This Row],[S-P2]]/salesdata[[#This Row],[Q-P2]],0)</f>
        <v>6.34</v>
      </c>
      <c r="L1032" s="3">
        <v>2298</v>
      </c>
      <c r="M1032" s="10">
        <v>12455.16</v>
      </c>
      <c r="N1032" s="12">
        <f>IFERROR(salesdata[[#This Row],[S-P3]]/salesdata[[#This Row],[Q-P3]],0)</f>
        <v>5.42</v>
      </c>
      <c r="O1032" s="3">
        <v>978</v>
      </c>
      <c r="P1032" s="10">
        <v>6973.14</v>
      </c>
      <c r="Q1032" s="12">
        <f>IFERROR(salesdata[[#This Row],[S-P4]]/salesdata[[#This Row],[Q-P4]],0)</f>
        <v>7.13</v>
      </c>
      <c r="R1032" s="3">
        <v>11023</v>
      </c>
      <c r="S1032" s="10">
        <v>51543.57</v>
      </c>
      <c r="T1032" s="1" t="str">
        <f>"Q"&amp;ROUNDUP(salesdata[[#This Row],[Month No.]]/3,0)</f>
        <v>Q1</v>
      </c>
      <c r="U1032" s="1" t="str">
        <f>TEXT(salesdata[[#This Row],[Date]],"dddd")</f>
        <v>Sunday</v>
      </c>
      <c r="V1032" s="12">
        <f>IFERROR(salesdata[[#This Row],[Total Revenue]]/salesdata[[#This Row],[Total Units Sold]],0)</f>
        <v>4.6760019958269075</v>
      </c>
      <c r="W1032" s="1" t="str">
        <f>INDEX({"Product1","Product2","Product3","Product4"},MATCH(MAX(salesdata[[#This Row],[S-P1]],salesdata[[#This Row],[S-P2]],salesdata[[#This Row],[S-P3]],salesdata[[#This Row],[S-P4]]),CHOOSE({1,2,3,4},salesdata[[#This Row],[S-P1]],salesdata[[#This Row],[S-P2]],salesdata[[#This Row],[S-P3]],salesdata[[#This Row],[S-P4]]),0))</f>
        <v>Product1</v>
      </c>
      <c r="X1032" s="1" t="str">
        <f>IF(salesdata[[#This Row],[Total Revenue]]&gt;=70000,"High",IF(salesdata[[#This Row],[Total Revenue]]&gt;=40000,"Medium","Low"))</f>
        <v>Medium</v>
      </c>
      <c r="Y1032" s="1" t="str">
        <f>IFERROR(IF(SUMIF(salesdata[Year],salesdata[[#This Row],[Year]],salesdata[Total Revenue])&gt;SUMIF(salesdata[Year],salesdata[[#This Row],[Year]]-1,salesdata[Total Revenue]),"Growth Year","Decline Year"),"")</f>
        <v>Decline Year</v>
      </c>
    </row>
    <row r="1033" spans="1:25" x14ac:dyDescent="0.3">
      <c r="A1033" s="1">
        <v>1032</v>
      </c>
      <c r="B1033" s="2">
        <v>41358</v>
      </c>
      <c r="C1033" s="1">
        <v>2013</v>
      </c>
      <c r="D1033" s="1" t="s">
        <v>28</v>
      </c>
      <c r="E1033" s="1">
        <v>3</v>
      </c>
      <c r="F1033" s="3">
        <v>7511</v>
      </c>
      <c r="G1033" s="10">
        <v>23809.87</v>
      </c>
      <c r="H1033" s="12">
        <f>IFERROR(salesdata[[#This Row],[S-P1]]/salesdata[[#This Row],[Q-P1]],0)</f>
        <v>3.17</v>
      </c>
      <c r="I1033" s="3">
        <v>3378</v>
      </c>
      <c r="J1033" s="10">
        <v>21416.52</v>
      </c>
      <c r="K1033" s="12">
        <f>IFERROR(salesdata[[#This Row],[S-P2]]/salesdata[[#This Row],[Q-P2]],0)</f>
        <v>6.34</v>
      </c>
      <c r="L1033" s="3">
        <v>1668</v>
      </c>
      <c r="M1033" s="10">
        <v>9040.56</v>
      </c>
      <c r="N1033" s="12">
        <f>IFERROR(salesdata[[#This Row],[S-P3]]/salesdata[[#This Row],[Q-P3]],0)</f>
        <v>5.42</v>
      </c>
      <c r="O1033" s="3">
        <v>1017</v>
      </c>
      <c r="P1033" s="10">
        <v>7251.21</v>
      </c>
      <c r="Q1033" s="12">
        <f>IFERROR(salesdata[[#This Row],[S-P4]]/salesdata[[#This Row],[Q-P4]],0)</f>
        <v>7.13</v>
      </c>
      <c r="R1033" s="3">
        <v>13574</v>
      </c>
      <c r="S1033" s="10">
        <v>61518.16</v>
      </c>
      <c r="T1033" s="1" t="str">
        <f>"Q"&amp;ROUNDUP(salesdata[[#This Row],[Month No.]]/3,0)</f>
        <v>Q1</v>
      </c>
      <c r="U1033" s="1" t="str">
        <f>TEXT(salesdata[[#This Row],[Date]],"dddd")</f>
        <v>Monday</v>
      </c>
      <c r="V1033" s="12">
        <f>IFERROR(salesdata[[#This Row],[Total Revenue]]/salesdata[[#This Row],[Total Units Sold]],0)</f>
        <v>4.5320583468395466</v>
      </c>
      <c r="W1033" s="1" t="str">
        <f>INDEX({"Product1","Product2","Product3","Product4"},MATCH(MAX(salesdata[[#This Row],[S-P1]],salesdata[[#This Row],[S-P2]],salesdata[[#This Row],[S-P3]],salesdata[[#This Row],[S-P4]]),CHOOSE({1,2,3,4},salesdata[[#This Row],[S-P1]],salesdata[[#This Row],[S-P2]],salesdata[[#This Row],[S-P3]],salesdata[[#This Row],[S-P4]]),0))</f>
        <v>Product1</v>
      </c>
      <c r="X1033" s="1" t="str">
        <f>IF(salesdata[[#This Row],[Total Revenue]]&gt;=70000,"High",IF(salesdata[[#This Row],[Total Revenue]]&gt;=40000,"Medium","Low"))</f>
        <v>Medium</v>
      </c>
      <c r="Y1033" s="1" t="str">
        <f>IFERROR(IF(SUMIF(salesdata[Year],salesdata[[#This Row],[Year]],salesdata[Total Revenue])&gt;SUMIF(salesdata[Year],salesdata[[#This Row],[Year]]-1,salesdata[Total Revenue]),"Growth Year","Decline Year"),"")</f>
        <v>Decline Year</v>
      </c>
    </row>
    <row r="1034" spans="1:25" x14ac:dyDescent="0.3">
      <c r="A1034" s="1">
        <v>1033</v>
      </c>
      <c r="B1034" s="2">
        <v>41359</v>
      </c>
      <c r="C1034" s="1">
        <v>2013</v>
      </c>
      <c r="D1034" s="1" t="s">
        <v>28</v>
      </c>
      <c r="E1034" s="1">
        <v>3</v>
      </c>
      <c r="F1034" s="3">
        <v>4290</v>
      </c>
      <c r="G1034" s="10">
        <v>13599.3</v>
      </c>
      <c r="H1034" s="12">
        <f>IFERROR(salesdata[[#This Row],[S-P1]]/salesdata[[#This Row],[Q-P1]],0)</f>
        <v>3.17</v>
      </c>
      <c r="I1034" s="3">
        <v>719</v>
      </c>
      <c r="J1034" s="10">
        <v>4558.46</v>
      </c>
      <c r="K1034" s="12">
        <f>IFERROR(salesdata[[#This Row],[S-P2]]/salesdata[[#This Row],[Q-P2]],0)</f>
        <v>6.34</v>
      </c>
      <c r="L1034" s="3">
        <v>1029</v>
      </c>
      <c r="M1034" s="10">
        <v>5577.18</v>
      </c>
      <c r="N1034" s="12">
        <f>IFERROR(salesdata[[#This Row],[S-P3]]/salesdata[[#This Row],[Q-P3]],0)</f>
        <v>5.42</v>
      </c>
      <c r="O1034" s="3">
        <v>828</v>
      </c>
      <c r="P1034" s="10">
        <v>5903.64</v>
      </c>
      <c r="Q1034" s="12">
        <f>IFERROR(salesdata[[#This Row],[S-P4]]/salesdata[[#This Row],[Q-P4]],0)</f>
        <v>7.1300000000000008</v>
      </c>
      <c r="R1034" s="3">
        <v>6866</v>
      </c>
      <c r="S1034" s="10">
        <v>29638.58</v>
      </c>
      <c r="T1034" s="1" t="str">
        <f>"Q"&amp;ROUNDUP(salesdata[[#This Row],[Month No.]]/3,0)</f>
        <v>Q1</v>
      </c>
      <c r="U1034" s="1" t="str">
        <f>TEXT(salesdata[[#This Row],[Date]],"dddd")</f>
        <v>Tuesday</v>
      </c>
      <c r="V1034" s="12">
        <f>IFERROR(salesdata[[#This Row],[Total Revenue]]/salesdata[[#This Row],[Total Units Sold]],0)</f>
        <v>4.3167171570055345</v>
      </c>
      <c r="W1034" s="1" t="str">
        <f>INDEX({"Product1","Product2","Product3","Product4"},MATCH(MAX(salesdata[[#This Row],[S-P1]],salesdata[[#This Row],[S-P2]],salesdata[[#This Row],[S-P3]],salesdata[[#This Row],[S-P4]]),CHOOSE({1,2,3,4},salesdata[[#This Row],[S-P1]],salesdata[[#This Row],[S-P2]],salesdata[[#This Row],[S-P3]],salesdata[[#This Row],[S-P4]]),0))</f>
        <v>Product1</v>
      </c>
      <c r="X1034" s="1" t="str">
        <f>IF(salesdata[[#This Row],[Total Revenue]]&gt;=70000,"High",IF(salesdata[[#This Row],[Total Revenue]]&gt;=40000,"Medium","Low"))</f>
        <v>Low</v>
      </c>
      <c r="Y1034" s="1" t="str">
        <f>IFERROR(IF(SUMIF(salesdata[Year],salesdata[[#This Row],[Year]],salesdata[Total Revenue])&gt;SUMIF(salesdata[Year],salesdata[[#This Row],[Year]]-1,salesdata[Total Revenue]),"Growth Year","Decline Year"),"")</f>
        <v>Decline Year</v>
      </c>
    </row>
    <row r="1035" spans="1:25" x14ac:dyDescent="0.3">
      <c r="A1035" s="1">
        <v>1034</v>
      </c>
      <c r="B1035" s="2">
        <v>41360</v>
      </c>
      <c r="C1035" s="1">
        <v>2013</v>
      </c>
      <c r="D1035" s="1" t="s">
        <v>28</v>
      </c>
      <c r="E1035" s="1">
        <v>3</v>
      </c>
      <c r="F1035" s="3">
        <v>4068</v>
      </c>
      <c r="G1035" s="10">
        <v>12895.56</v>
      </c>
      <c r="H1035" s="12">
        <f>IFERROR(salesdata[[#This Row],[S-P1]]/salesdata[[#This Row],[Q-P1]],0)</f>
        <v>3.17</v>
      </c>
      <c r="I1035" s="3">
        <v>2503</v>
      </c>
      <c r="J1035" s="10">
        <v>15869.02</v>
      </c>
      <c r="K1035" s="12">
        <f>IFERROR(salesdata[[#This Row],[S-P2]]/salesdata[[#This Row],[Q-P2]],0)</f>
        <v>6.34</v>
      </c>
      <c r="L1035" s="3">
        <v>2921</v>
      </c>
      <c r="M1035" s="10">
        <v>15831.82</v>
      </c>
      <c r="N1035" s="12">
        <f>IFERROR(salesdata[[#This Row],[S-P3]]/salesdata[[#This Row],[Q-P3]],0)</f>
        <v>5.42</v>
      </c>
      <c r="O1035" s="3">
        <v>842</v>
      </c>
      <c r="P1035" s="10">
        <v>6003.46</v>
      </c>
      <c r="Q1035" s="12">
        <f>IFERROR(salesdata[[#This Row],[S-P4]]/salesdata[[#This Row],[Q-P4]],0)</f>
        <v>7.13</v>
      </c>
      <c r="R1035" s="3">
        <v>10334</v>
      </c>
      <c r="S1035" s="10">
        <v>50599.86</v>
      </c>
      <c r="T1035" s="1" t="str">
        <f>"Q"&amp;ROUNDUP(salesdata[[#This Row],[Month No.]]/3,0)</f>
        <v>Q1</v>
      </c>
      <c r="U1035" s="1" t="str">
        <f>TEXT(salesdata[[#This Row],[Date]],"dddd")</f>
        <v>Wednesday</v>
      </c>
      <c r="V1035" s="12">
        <f>IFERROR(salesdata[[#This Row],[Total Revenue]]/salesdata[[#This Row],[Total Units Sold]],0)</f>
        <v>4.8964447455002906</v>
      </c>
      <c r="W1035" s="1" t="str">
        <f>INDEX({"Product1","Product2","Product3","Product4"},MATCH(MAX(salesdata[[#This Row],[S-P1]],salesdata[[#This Row],[S-P2]],salesdata[[#This Row],[S-P3]],salesdata[[#This Row],[S-P4]]),CHOOSE({1,2,3,4},salesdata[[#This Row],[S-P1]],salesdata[[#This Row],[S-P2]],salesdata[[#This Row],[S-P3]],salesdata[[#This Row],[S-P4]]),0))</f>
        <v>Product2</v>
      </c>
      <c r="X1035" s="1" t="str">
        <f>IF(salesdata[[#This Row],[Total Revenue]]&gt;=70000,"High",IF(salesdata[[#This Row],[Total Revenue]]&gt;=40000,"Medium","Low"))</f>
        <v>Medium</v>
      </c>
      <c r="Y1035" s="1" t="str">
        <f>IFERROR(IF(SUMIF(salesdata[Year],salesdata[[#This Row],[Year]],salesdata[Total Revenue])&gt;SUMIF(salesdata[Year],salesdata[[#This Row],[Year]]-1,salesdata[Total Revenue]),"Growth Year","Decline Year"),"")</f>
        <v>Decline Year</v>
      </c>
    </row>
    <row r="1036" spans="1:25" x14ac:dyDescent="0.3">
      <c r="A1036" s="1">
        <v>1035</v>
      </c>
      <c r="B1036" s="2">
        <v>41361</v>
      </c>
      <c r="C1036" s="1">
        <v>2013</v>
      </c>
      <c r="D1036" s="1" t="s">
        <v>28</v>
      </c>
      <c r="E1036" s="1">
        <v>3</v>
      </c>
      <c r="F1036" s="3">
        <v>1375</v>
      </c>
      <c r="G1036" s="10">
        <v>4358.75</v>
      </c>
      <c r="H1036" s="12">
        <f>IFERROR(salesdata[[#This Row],[S-P1]]/salesdata[[#This Row],[Q-P1]],0)</f>
        <v>3.17</v>
      </c>
      <c r="I1036" s="3">
        <v>2207</v>
      </c>
      <c r="J1036" s="10">
        <v>13992.38</v>
      </c>
      <c r="K1036" s="12">
        <f>IFERROR(salesdata[[#This Row],[S-P2]]/salesdata[[#This Row],[Q-P2]],0)</f>
        <v>6.34</v>
      </c>
      <c r="L1036" s="3">
        <v>5933</v>
      </c>
      <c r="M1036" s="10">
        <v>32156.86</v>
      </c>
      <c r="N1036" s="12">
        <f>IFERROR(salesdata[[#This Row],[S-P3]]/salesdata[[#This Row],[Q-P3]],0)</f>
        <v>5.42</v>
      </c>
      <c r="O1036" s="3">
        <v>937</v>
      </c>
      <c r="P1036" s="10">
        <v>6680.81</v>
      </c>
      <c r="Q1036" s="12">
        <f>IFERROR(salesdata[[#This Row],[S-P4]]/salesdata[[#This Row],[Q-P4]],0)</f>
        <v>7.1300000000000008</v>
      </c>
      <c r="R1036" s="3">
        <v>10452</v>
      </c>
      <c r="S1036" s="10">
        <v>57188.800000000003</v>
      </c>
      <c r="T1036" s="1" t="str">
        <f>"Q"&amp;ROUNDUP(salesdata[[#This Row],[Month No.]]/3,0)</f>
        <v>Q1</v>
      </c>
      <c r="U1036" s="1" t="str">
        <f>TEXT(salesdata[[#This Row],[Date]],"dddd")</f>
        <v>Thursday</v>
      </c>
      <c r="V1036" s="12">
        <f>IFERROR(salesdata[[#This Row],[Total Revenue]]/salesdata[[#This Row],[Total Units Sold]],0)</f>
        <v>5.4715652506697285</v>
      </c>
      <c r="W1036" s="1" t="str">
        <f>INDEX({"Product1","Product2","Product3","Product4"},MATCH(MAX(salesdata[[#This Row],[S-P1]],salesdata[[#This Row],[S-P2]],salesdata[[#This Row],[S-P3]],salesdata[[#This Row],[S-P4]]),CHOOSE({1,2,3,4},salesdata[[#This Row],[S-P1]],salesdata[[#This Row],[S-P2]],salesdata[[#This Row],[S-P3]],salesdata[[#This Row],[S-P4]]),0))</f>
        <v>Product3</v>
      </c>
      <c r="X1036" s="1" t="str">
        <f>IF(salesdata[[#This Row],[Total Revenue]]&gt;=70000,"High",IF(salesdata[[#This Row],[Total Revenue]]&gt;=40000,"Medium","Low"))</f>
        <v>Medium</v>
      </c>
      <c r="Y1036" s="1" t="str">
        <f>IFERROR(IF(SUMIF(salesdata[Year],salesdata[[#This Row],[Year]],salesdata[Total Revenue])&gt;SUMIF(salesdata[Year],salesdata[[#This Row],[Year]]-1,salesdata[Total Revenue]),"Growth Year","Decline Year"),"")</f>
        <v>Decline Year</v>
      </c>
    </row>
    <row r="1037" spans="1:25" x14ac:dyDescent="0.3">
      <c r="A1037" s="1">
        <v>1036</v>
      </c>
      <c r="B1037" s="2">
        <v>41362</v>
      </c>
      <c r="C1037" s="1">
        <v>2013</v>
      </c>
      <c r="D1037" s="1" t="s">
        <v>28</v>
      </c>
      <c r="E1037" s="1">
        <v>3</v>
      </c>
      <c r="F1037" s="3">
        <v>4272</v>
      </c>
      <c r="G1037" s="10">
        <v>13542.24</v>
      </c>
      <c r="H1037" s="12">
        <f>IFERROR(salesdata[[#This Row],[S-P1]]/salesdata[[#This Row],[Q-P1]],0)</f>
        <v>3.17</v>
      </c>
      <c r="I1037" s="3">
        <v>3434</v>
      </c>
      <c r="J1037" s="10">
        <v>21771.56</v>
      </c>
      <c r="K1037" s="12">
        <f>IFERROR(salesdata[[#This Row],[S-P2]]/salesdata[[#This Row],[Q-P2]],0)</f>
        <v>6.3400000000000007</v>
      </c>
      <c r="L1037" s="3">
        <v>4858</v>
      </c>
      <c r="M1037" s="10">
        <v>26330.36</v>
      </c>
      <c r="N1037" s="12">
        <f>IFERROR(salesdata[[#This Row],[S-P3]]/salesdata[[#This Row],[Q-P3]],0)</f>
        <v>5.42</v>
      </c>
      <c r="O1037" s="3">
        <v>542</v>
      </c>
      <c r="P1037" s="10">
        <v>3864.46</v>
      </c>
      <c r="Q1037" s="12">
        <f>IFERROR(salesdata[[#This Row],[S-P4]]/salesdata[[#This Row],[Q-P4]],0)</f>
        <v>7.13</v>
      </c>
      <c r="R1037" s="3">
        <v>13106</v>
      </c>
      <c r="S1037" s="10">
        <v>65508.62</v>
      </c>
      <c r="T1037" s="1" t="str">
        <f>"Q"&amp;ROUNDUP(salesdata[[#This Row],[Month No.]]/3,0)</f>
        <v>Q1</v>
      </c>
      <c r="U1037" s="1" t="str">
        <f>TEXT(salesdata[[#This Row],[Date]],"dddd")</f>
        <v>Friday</v>
      </c>
      <c r="V1037" s="12">
        <f>IFERROR(salesdata[[#This Row],[Total Revenue]]/salesdata[[#This Row],[Total Units Sold]],0)</f>
        <v>4.9983686860979706</v>
      </c>
      <c r="W1037" s="1" t="str">
        <f>INDEX({"Product1","Product2","Product3","Product4"},MATCH(MAX(salesdata[[#This Row],[S-P1]],salesdata[[#This Row],[S-P2]],salesdata[[#This Row],[S-P3]],salesdata[[#This Row],[S-P4]]),CHOOSE({1,2,3,4},salesdata[[#This Row],[S-P1]],salesdata[[#This Row],[S-P2]],salesdata[[#This Row],[S-P3]],salesdata[[#This Row],[S-P4]]),0))</f>
        <v>Product3</v>
      </c>
      <c r="X1037" s="1" t="str">
        <f>IF(salesdata[[#This Row],[Total Revenue]]&gt;=70000,"High",IF(salesdata[[#This Row],[Total Revenue]]&gt;=40000,"Medium","Low"))</f>
        <v>Medium</v>
      </c>
      <c r="Y1037" s="1" t="str">
        <f>IFERROR(IF(SUMIF(salesdata[Year],salesdata[[#This Row],[Year]],salesdata[Total Revenue])&gt;SUMIF(salesdata[Year],salesdata[[#This Row],[Year]]-1,salesdata[Total Revenue]),"Growth Year","Decline Year"),"")</f>
        <v>Decline Year</v>
      </c>
    </row>
    <row r="1038" spans="1:25" x14ac:dyDescent="0.3">
      <c r="A1038" s="1">
        <v>1037</v>
      </c>
      <c r="B1038" s="2">
        <v>41363</v>
      </c>
      <c r="C1038" s="1">
        <v>2013</v>
      </c>
      <c r="D1038" s="1" t="s">
        <v>28</v>
      </c>
      <c r="E1038" s="1">
        <v>3</v>
      </c>
      <c r="F1038" s="3">
        <v>5291</v>
      </c>
      <c r="G1038" s="10">
        <v>16772.47</v>
      </c>
      <c r="H1038" s="12">
        <f>IFERROR(salesdata[[#This Row],[S-P1]]/salesdata[[#This Row],[Q-P1]],0)</f>
        <v>3.1700000000000004</v>
      </c>
      <c r="I1038" s="3">
        <v>2845</v>
      </c>
      <c r="J1038" s="10">
        <v>18037.3</v>
      </c>
      <c r="K1038" s="12">
        <f>IFERROR(salesdata[[#This Row],[S-P2]]/salesdata[[#This Row],[Q-P2]],0)</f>
        <v>6.34</v>
      </c>
      <c r="L1038" s="3">
        <v>3608</v>
      </c>
      <c r="M1038" s="10">
        <v>19555.36</v>
      </c>
      <c r="N1038" s="12">
        <f>IFERROR(salesdata[[#This Row],[S-P3]]/salesdata[[#This Row],[Q-P3]],0)</f>
        <v>5.42</v>
      </c>
      <c r="O1038" s="3">
        <v>1207</v>
      </c>
      <c r="P1038" s="10">
        <v>8605.91</v>
      </c>
      <c r="Q1038" s="12">
        <f>IFERROR(salesdata[[#This Row],[S-P4]]/salesdata[[#This Row],[Q-P4]],0)</f>
        <v>7.13</v>
      </c>
      <c r="R1038" s="3">
        <v>12951</v>
      </c>
      <c r="S1038" s="10">
        <v>62971.040000000001</v>
      </c>
      <c r="T1038" s="1" t="str">
        <f>"Q"&amp;ROUNDUP(salesdata[[#This Row],[Month No.]]/3,0)</f>
        <v>Q1</v>
      </c>
      <c r="U1038" s="1" t="str">
        <f>TEXT(salesdata[[#This Row],[Date]],"dddd")</f>
        <v>Saturday</v>
      </c>
      <c r="V1038" s="12">
        <f>IFERROR(salesdata[[#This Row],[Total Revenue]]/salesdata[[#This Row],[Total Units Sold]],0)</f>
        <v>4.8622531078681179</v>
      </c>
      <c r="W1038" s="1" t="str">
        <f>INDEX({"Product1","Product2","Product3","Product4"},MATCH(MAX(salesdata[[#This Row],[S-P1]],salesdata[[#This Row],[S-P2]],salesdata[[#This Row],[S-P3]],salesdata[[#This Row],[S-P4]]),CHOOSE({1,2,3,4},salesdata[[#This Row],[S-P1]],salesdata[[#This Row],[S-P2]],salesdata[[#This Row],[S-P3]],salesdata[[#This Row],[S-P4]]),0))</f>
        <v>Product3</v>
      </c>
      <c r="X1038" s="1" t="str">
        <f>IF(salesdata[[#This Row],[Total Revenue]]&gt;=70000,"High",IF(salesdata[[#This Row],[Total Revenue]]&gt;=40000,"Medium","Low"))</f>
        <v>Medium</v>
      </c>
      <c r="Y1038" s="1" t="str">
        <f>IFERROR(IF(SUMIF(salesdata[Year],salesdata[[#This Row],[Year]],salesdata[Total Revenue])&gt;SUMIF(salesdata[Year],salesdata[[#This Row],[Year]]-1,salesdata[Total Revenue]),"Growth Year","Decline Year"),"")</f>
        <v>Decline Year</v>
      </c>
    </row>
    <row r="1039" spans="1:25" x14ac:dyDescent="0.3">
      <c r="A1039" s="1">
        <v>1038</v>
      </c>
      <c r="B1039" s="2">
        <v>41364</v>
      </c>
      <c r="C1039" s="1">
        <v>2013</v>
      </c>
      <c r="D1039" s="1" t="s">
        <v>28</v>
      </c>
      <c r="E1039" s="1">
        <v>3</v>
      </c>
      <c r="F1039" s="3">
        <v>2258</v>
      </c>
      <c r="G1039" s="10">
        <v>7157.86</v>
      </c>
      <c r="H1039" s="12">
        <f>IFERROR(salesdata[[#This Row],[S-P1]]/salesdata[[#This Row],[Q-P1]],0)</f>
        <v>3.17</v>
      </c>
      <c r="I1039" s="3">
        <v>1329</v>
      </c>
      <c r="J1039" s="10">
        <v>8425.86</v>
      </c>
      <c r="K1039" s="12">
        <f>IFERROR(salesdata[[#This Row],[S-P2]]/salesdata[[#This Row],[Q-P2]],0)</f>
        <v>6.3400000000000007</v>
      </c>
      <c r="L1039" s="3">
        <v>1068</v>
      </c>
      <c r="M1039" s="10">
        <v>5788.56</v>
      </c>
      <c r="N1039" s="12">
        <f>IFERROR(salesdata[[#This Row],[S-P3]]/salesdata[[#This Row],[Q-P3]],0)</f>
        <v>5.4200000000000008</v>
      </c>
      <c r="O1039" s="3">
        <v>1287</v>
      </c>
      <c r="P1039" s="10">
        <v>9176.31</v>
      </c>
      <c r="Q1039" s="12">
        <f>IFERROR(salesdata[[#This Row],[S-P4]]/salesdata[[#This Row],[Q-P4]],0)</f>
        <v>7.13</v>
      </c>
      <c r="R1039" s="3">
        <v>5942</v>
      </c>
      <c r="S1039" s="10">
        <v>30548.59</v>
      </c>
      <c r="T1039" s="1" t="str">
        <f>"Q"&amp;ROUNDUP(salesdata[[#This Row],[Month No.]]/3,0)</f>
        <v>Q1</v>
      </c>
      <c r="U1039" s="1" t="str">
        <f>TEXT(salesdata[[#This Row],[Date]],"dddd")</f>
        <v>Sunday</v>
      </c>
      <c r="V1039" s="12">
        <f>IFERROR(salesdata[[#This Row],[Total Revenue]]/salesdata[[#This Row],[Total Units Sold]],0)</f>
        <v>5.141129249410973</v>
      </c>
      <c r="W1039" s="1" t="str">
        <f>INDEX({"Product1","Product2","Product3","Product4"},MATCH(MAX(salesdata[[#This Row],[S-P1]],salesdata[[#This Row],[S-P2]],salesdata[[#This Row],[S-P3]],salesdata[[#This Row],[S-P4]]),CHOOSE({1,2,3,4},salesdata[[#This Row],[S-P1]],salesdata[[#This Row],[S-P2]],salesdata[[#This Row],[S-P3]],salesdata[[#This Row],[S-P4]]),0))</f>
        <v>Product4</v>
      </c>
      <c r="X1039" s="1" t="str">
        <f>IF(salesdata[[#This Row],[Total Revenue]]&gt;=70000,"High",IF(salesdata[[#This Row],[Total Revenue]]&gt;=40000,"Medium","Low"))</f>
        <v>Low</v>
      </c>
      <c r="Y1039" s="1" t="str">
        <f>IFERROR(IF(SUMIF(salesdata[Year],salesdata[[#This Row],[Year]],salesdata[Total Revenue])&gt;SUMIF(salesdata[Year],salesdata[[#This Row],[Year]]-1,salesdata[Total Revenue]),"Growth Year","Decline Year"),"")</f>
        <v>Decline Year</v>
      </c>
    </row>
    <row r="1040" spans="1:25" x14ac:dyDescent="0.3">
      <c r="A1040" s="1">
        <v>1039</v>
      </c>
      <c r="B1040" s="2">
        <v>41365</v>
      </c>
      <c r="C1040" s="1">
        <v>2013</v>
      </c>
      <c r="D1040" s="1" t="s">
        <v>29</v>
      </c>
      <c r="E1040" s="1">
        <v>4</v>
      </c>
      <c r="F1040" s="3">
        <v>757</v>
      </c>
      <c r="G1040" s="10">
        <v>2399.69</v>
      </c>
      <c r="H1040" s="12">
        <f>IFERROR(salesdata[[#This Row],[S-P1]]/salesdata[[#This Row],[Q-P1]],0)</f>
        <v>3.17</v>
      </c>
      <c r="I1040" s="3">
        <v>618</v>
      </c>
      <c r="J1040" s="10">
        <v>3918.12</v>
      </c>
      <c r="K1040" s="12">
        <f>IFERROR(salesdata[[#This Row],[S-P2]]/salesdata[[#This Row],[Q-P2]],0)</f>
        <v>6.34</v>
      </c>
      <c r="L1040" s="3">
        <v>1922</v>
      </c>
      <c r="M1040" s="10">
        <v>10417.24</v>
      </c>
      <c r="N1040" s="12">
        <f>IFERROR(salesdata[[#This Row],[S-P3]]/salesdata[[#This Row],[Q-P3]],0)</f>
        <v>5.42</v>
      </c>
      <c r="O1040" s="3">
        <v>1765</v>
      </c>
      <c r="P1040" s="10">
        <v>12584.45</v>
      </c>
      <c r="Q1040" s="12">
        <f>IFERROR(salesdata[[#This Row],[S-P4]]/salesdata[[#This Row],[Q-P4]],0)</f>
        <v>7.1300000000000008</v>
      </c>
      <c r="R1040" s="3">
        <v>5062</v>
      </c>
      <c r="S1040" s="10">
        <v>29319.5</v>
      </c>
      <c r="T1040" s="1" t="str">
        <f>"Q"&amp;ROUNDUP(salesdata[[#This Row],[Month No.]]/3,0)</f>
        <v>Q2</v>
      </c>
      <c r="U1040" s="1" t="str">
        <f>TEXT(salesdata[[#This Row],[Date]],"dddd")</f>
        <v>Monday</v>
      </c>
      <c r="V1040" s="12">
        <f>IFERROR(salesdata[[#This Row],[Total Revenue]]/salesdata[[#This Row],[Total Units Sold]],0)</f>
        <v>5.7920782299486371</v>
      </c>
      <c r="W1040" s="1" t="str">
        <f>INDEX({"Product1","Product2","Product3","Product4"},MATCH(MAX(salesdata[[#This Row],[S-P1]],salesdata[[#This Row],[S-P2]],salesdata[[#This Row],[S-P3]],salesdata[[#This Row],[S-P4]]),CHOOSE({1,2,3,4},salesdata[[#This Row],[S-P1]],salesdata[[#This Row],[S-P2]],salesdata[[#This Row],[S-P3]],salesdata[[#This Row],[S-P4]]),0))</f>
        <v>Product4</v>
      </c>
      <c r="X1040" s="1" t="str">
        <f>IF(salesdata[[#This Row],[Total Revenue]]&gt;=70000,"High",IF(salesdata[[#This Row],[Total Revenue]]&gt;=40000,"Medium","Low"))</f>
        <v>Low</v>
      </c>
      <c r="Y1040" s="1" t="str">
        <f>IFERROR(IF(SUMIF(salesdata[Year],salesdata[[#This Row],[Year]],salesdata[Total Revenue])&gt;SUMIF(salesdata[Year],salesdata[[#This Row],[Year]]-1,salesdata[Total Revenue]),"Growth Year","Decline Year"),"")</f>
        <v>Decline Year</v>
      </c>
    </row>
    <row r="1041" spans="1:25" x14ac:dyDescent="0.3">
      <c r="A1041" s="1">
        <v>1040</v>
      </c>
      <c r="B1041" s="2">
        <v>41366</v>
      </c>
      <c r="C1041" s="1">
        <v>2013</v>
      </c>
      <c r="D1041" s="1" t="s">
        <v>29</v>
      </c>
      <c r="E1041" s="1">
        <v>4</v>
      </c>
      <c r="F1041" s="3">
        <v>4196</v>
      </c>
      <c r="G1041" s="10">
        <v>13301.32</v>
      </c>
      <c r="H1041" s="12">
        <f>IFERROR(salesdata[[#This Row],[S-P1]]/salesdata[[#This Row],[Q-P1]],0)</f>
        <v>3.17</v>
      </c>
      <c r="I1041" s="3">
        <v>3895</v>
      </c>
      <c r="J1041" s="10">
        <v>24694.3</v>
      </c>
      <c r="K1041" s="12">
        <f>IFERROR(salesdata[[#This Row],[S-P2]]/salesdata[[#This Row],[Q-P2]],0)</f>
        <v>6.34</v>
      </c>
      <c r="L1041" s="3">
        <v>3519</v>
      </c>
      <c r="M1041" s="10">
        <v>19072.98</v>
      </c>
      <c r="N1041" s="12">
        <f>IFERROR(salesdata[[#This Row],[S-P3]]/salesdata[[#This Row],[Q-P3]],0)</f>
        <v>5.42</v>
      </c>
      <c r="O1041" s="3">
        <v>1883</v>
      </c>
      <c r="P1041" s="10">
        <v>13425.79</v>
      </c>
      <c r="Q1041" s="12">
        <f>IFERROR(salesdata[[#This Row],[S-P4]]/salesdata[[#This Row],[Q-P4]],0)</f>
        <v>7.1300000000000008</v>
      </c>
      <c r="R1041" s="3">
        <v>13493</v>
      </c>
      <c r="S1041" s="10">
        <v>70494.39</v>
      </c>
      <c r="T1041" s="1" t="str">
        <f>"Q"&amp;ROUNDUP(salesdata[[#This Row],[Month No.]]/3,0)</f>
        <v>Q2</v>
      </c>
      <c r="U1041" s="1" t="str">
        <f>TEXT(salesdata[[#This Row],[Date]],"dddd")</f>
        <v>Tuesday</v>
      </c>
      <c r="V1041" s="12">
        <f>IFERROR(salesdata[[#This Row],[Total Revenue]]/salesdata[[#This Row],[Total Units Sold]],0)</f>
        <v>5.224515674794338</v>
      </c>
      <c r="W1041" s="1" t="str">
        <f>INDEX({"Product1","Product2","Product3","Product4"},MATCH(MAX(salesdata[[#This Row],[S-P1]],salesdata[[#This Row],[S-P2]],salesdata[[#This Row],[S-P3]],salesdata[[#This Row],[S-P4]]),CHOOSE({1,2,3,4},salesdata[[#This Row],[S-P1]],salesdata[[#This Row],[S-P2]],salesdata[[#This Row],[S-P3]],salesdata[[#This Row],[S-P4]]),0))</f>
        <v>Product2</v>
      </c>
      <c r="X1041" s="1" t="str">
        <f>IF(salesdata[[#This Row],[Total Revenue]]&gt;=70000,"High",IF(salesdata[[#This Row],[Total Revenue]]&gt;=40000,"Medium","Low"))</f>
        <v>High</v>
      </c>
      <c r="Y1041" s="1" t="str">
        <f>IFERROR(IF(SUMIF(salesdata[Year],salesdata[[#This Row],[Year]],salesdata[Total Revenue])&gt;SUMIF(salesdata[Year],salesdata[[#This Row],[Year]]-1,salesdata[Total Revenue]),"Growth Year","Decline Year"),"")</f>
        <v>Decline Year</v>
      </c>
    </row>
    <row r="1042" spans="1:25" x14ac:dyDescent="0.3">
      <c r="A1042" s="1">
        <v>1041</v>
      </c>
      <c r="B1042" s="2">
        <v>41367</v>
      </c>
      <c r="C1042" s="1">
        <v>2013</v>
      </c>
      <c r="D1042" s="1" t="s">
        <v>29</v>
      </c>
      <c r="E1042" s="1">
        <v>4</v>
      </c>
      <c r="F1042" s="3">
        <v>1207</v>
      </c>
      <c r="G1042" s="10">
        <v>3826.19</v>
      </c>
      <c r="H1042" s="12">
        <f>IFERROR(salesdata[[#This Row],[S-P1]]/salesdata[[#This Row],[Q-P1]],0)</f>
        <v>3.17</v>
      </c>
      <c r="I1042" s="3">
        <v>3861</v>
      </c>
      <c r="J1042" s="10">
        <v>24478.74</v>
      </c>
      <c r="K1042" s="12">
        <f>IFERROR(salesdata[[#This Row],[S-P2]]/salesdata[[#This Row],[Q-P2]],0)</f>
        <v>6.3400000000000007</v>
      </c>
      <c r="L1042" s="3">
        <v>3980</v>
      </c>
      <c r="M1042" s="10">
        <v>21571.599999999999</v>
      </c>
      <c r="N1042" s="12">
        <f>IFERROR(salesdata[[#This Row],[S-P3]]/salesdata[[#This Row],[Q-P3]],0)</f>
        <v>5.42</v>
      </c>
      <c r="O1042" s="3">
        <v>1443</v>
      </c>
      <c r="P1042" s="10">
        <v>10288.59</v>
      </c>
      <c r="Q1042" s="12">
        <f>IFERROR(salesdata[[#This Row],[S-P4]]/salesdata[[#This Row],[Q-P4]],0)</f>
        <v>7.13</v>
      </c>
      <c r="R1042" s="3">
        <v>10491</v>
      </c>
      <c r="S1042" s="10">
        <v>60165.120000000003</v>
      </c>
      <c r="T1042" s="1" t="str">
        <f>"Q"&amp;ROUNDUP(salesdata[[#This Row],[Month No.]]/3,0)</f>
        <v>Q2</v>
      </c>
      <c r="U1042" s="1" t="str">
        <f>TEXT(salesdata[[#This Row],[Date]],"dddd")</f>
        <v>Wednesday</v>
      </c>
      <c r="V1042" s="12">
        <f>IFERROR(salesdata[[#This Row],[Total Revenue]]/salesdata[[#This Row],[Total Units Sold]],0)</f>
        <v>5.7349270803545895</v>
      </c>
      <c r="W1042" s="1" t="str">
        <f>INDEX({"Product1","Product2","Product3","Product4"},MATCH(MAX(salesdata[[#This Row],[S-P1]],salesdata[[#This Row],[S-P2]],salesdata[[#This Row],[S-P3]],salesdata[[#This Row],[S-P4]]),CHOOSE({1,2,3,4},salesdata[[#This Row],[S-P1]],salesdata[[#This Row],[S-P2]],salesdata[[#This Row],[S-P3]],salesdata[[#This Row],[S-P4]]),0))</f>
        <v>Product2</v>
      </c>
      <c r="X1042" s="1" t="str">
        <f>IF(salesdata[[#This Row],[Total Revenue]]&gt;=70000,"High",IF(salesdata[[#This Row],[Total Revenue]]&gt;=40000,"Medium","Low"))</f>
        <v>Medium</v>
      </c>
      <c r="Y1042" s="1" t="str">
        <f>IFERROR(IF(SUMIF(salesdata[Year],salesdata[[#This Row],[Year]],salesdata[Total Revenue])&gt;SUMIF(salesdata[Year],salesdata[[#This Row],[Year]]-1,salesdata[Total Revenue]),"Growth Year","Decline Year"),"")</f>
        <v>Decline Year</v>
      </c>
    </row>
    <row r="1043" spans="1:25" x14ac:dyDescent="0.3">
      <c r="A1043" s="1">
        <v>1042</v>
      </c>
      <c r="B1043" s="2">
        <v>41368</v>
      </c>
      <c r="C1043" s="1">
        <v>2013</v>
      </c>
      <c r="D1043" s="1" t="s">
        <v>29</v>
      </c>
      <c r="E1043" s="1">
        <v>4</v>
      </c>
      <c r="F1043" s="3">
        <v>2918</v>
      </c>
      <c r="G1043" s="10">
        <v>9250.06</v>
      </c>
      <c r="H1043" s="12">
        <f>IFERROR(salesdata[[#This Row],[S-P1]]/salesdata[[#This Row],[Q-P1]],0)</f>
        <v>3.17</v>
      </c>
      <c r="I1043" s="3">
        <v>3591</v>
      </c>
      <c r="J1043" s="10">
        <v>22766.94</v>
      </c>
      <c r="K1043" s="12">
        <f>IFERROR(salesdata[[#This Row],[S-P2]]/salesdata[[#This Row],[Q-P2]],0)</f>
        <v>6.34</v>
      </c>
      <c r="L1043" s="3">
        <v>2585</v>
      </c>
      <c r="M1043" s="10">
        <v>14010.7</v>
      </c>
      <c r="N1043" s="12">
        <f>IFERROR(salesdata[[#This Row],[S-P3]]/salesdata[[#This Row],[Q-P3]],0)</f>
        <v>5.42</v>
      </c>
      <c r="O1043" s="3">
        <v>1335</v>
      </c>
      <c r="P1043" s="10">
        <v>9518.5499999999993</v>
      </c>
      <c r="Q1043" s="12">
        <f>IFERROR(salesdata[[#This Row],[S-P4]]/salesdata[[#This Row],[Q-P4]],0)</f>
        <v>7.13</v>
      </c>
      <c r="R1043" s="3">
        <v>10429</v>
      </c>
      <c r="S1043" s="10">
        <v>55546.25</v>
      </c>
      <c r="T1043" s="1" t="str">
        <f>"Q"&amp;ROUNDUP(salesdata[[#This Row],[Month No.]]/3,0)</f>
        <v>Q2</v>
      </c>
      <c r="U1043" s="1" t="str">
        <f>TEXT(salesdata[[#This Row],[Date]],"dddd")</f>
        <v>Thursday</v>
      </c>
      <c r="V1043" s="12">
        <f>IFERROR(salesdata[[#This Row],[Total Revenue]]/salesdata[[#This Row],[Total Units Sold]],0)</f>
        <v>5.3261338575127049</v>
      </c>
      <c r="W1043" s="1" t="str">
        <f>INDEX({"Product1","Product2","Product3","Product4"},MATCH(MAX(salesdata[[#This Row],[S-P1]],salesdata[[#This Row],[S-P2]],salesdata[[#This Row],[S-P3]],salesdata[[#This Row],[S-P4]]),CHOOSE({1,2,3,4},salesdata[[#This Row],[S-P1]],salesdata[[#This Row],[S-P2]],salesdata[[#This Row],[S-P3]],salesdata[[#This Row],[S-P4]]),0))</f>
        <v>Product2</v>
      </c>
      <c r="X1043" s="1" t="str">
        <f>IF(salesdata[[#This Row],[Total Revenue]]&gt;=70000,"High",IF(salesdata[[#This Row],[Total Revenue]]&gt;=40000,"Medium","Low"))</f>
        <v>Medium</v>
      </c>
      <c r="Y1043" s="1" t="str">
        <f>IFERROR(IF(SUMIF(salesdata[Year],salesdata[[#This Row],[Year]],salesdata[Total Revenue])&gt;SUMIF(salesdata[Year],salesdata[[#This Row],[Year]]-1,salesdata[Total Revenue]),"Growth Year","Decline Year"),"")</f>
        <v>Decline Year</v>
      </c>
    </row>
    <row r="1044" spans="1:25" x14ac:dyDescent="0.3">
      <c r="A1044" s="1">
        <v>1043</v>
      </c>
      <c r="B1044" s="2">
        <v>41369</v>
      </c>
      <c r="C1044" s="1">
        <v>2013</v>
      </c>
      <c r="D1044" s="1" t="s">
        <v>29</v>
      </c>
      <c r="E1044" s="1">
        <v>4</v>
      </c>
      <c r="F1044" s="3">
        <v>3951</v>
      </c>
      <c r="G1044" s="10">
        <v>12524.67</v>
      </c>
      <c r="H1044" s="12">
        <f>IFERROR(salesdata[[#This Row],[S-P1]]/salesdata[[#This Row],[Q-P1]],0)</f>
        <v>3.17</v>
      </c>
      <c r="I1044" s="3">
        <v>878</v>
      </c>
      <c r="J1044" s="10">
        <v>5566.52</v>
      </c>
      <c r="K1044" s="12">
        <f>IFERROR(salesdata[[#This Row],[S-P2]]/salesdata[[#This Row],[Q-P2]],0)</f>
        <v>6.3400000000000007</v>
      </c>
      <c r="L1044" s="3">
        <v>3479</v>
      </c>
      <c r="M1044" s="10">
        <v>18856.18</v>
      </c>
      <c r="N1044" s="12">
        <f>IFERROR(salesdata[[#This Row],[S-P3]]/salesdata[[#This Row],[Q-P3]],0)</f>
        <v>5.42</v>
      </c>
      <c r="O1044" s="3">
        <v>596</v>
      </c>
      <c r="P1044" s="10">
        <v>4249.4799999999996</v>
      </c>
      <c r="Q1044" s="12">
        <f>IFERROR(salesdata[[#This Row],[S-P4]]/salesdata[[#This Row],[Q-P4]],0)</f>
        <v>7.129999999999999</v>
      </c>
      <c r="R1044" s="3">
        <v>8904</v>
      </c>
      <c r="S1044" s="10">
        <v>41196.85</v>
      </c>
      <c r="T1044" s="1" t="str">
        <f>"Q"&amp;ROUNDUP(salesdata[[#This Row],[Month No.]]/3,0)</f>
        <v>Q2</v>
      </c>
      <c r="U1044" s="1" t="str">
        <f>TEXT(salesdata[[#This Row],[Date]],"dddd")</f>
        <v>Friday</v>
      </c>
      <c r="V1044" s="12">
        <f>IFERROR(salesdata[[#This Row],[Total Revenue]]/salesdata[[#This Row],[Total Units Sold]],0)</f>
        <v>4.6267800988319854</v>
      </c>
      <c r="W1044" s="1" t="str">
        <f>INDEX({"Product1","Product2","Product3","Product4"},MATCH(MAX(salesdata[[#This Row],[S-P1]],salesdata[[#This Row],[S-P2]],salesdata[[#This Row],[S-P3]],salesdata[[#This Row],[S-P4]]),CHOOSE({1,2,3,4},salesdata[[#This Row],[S-P1]],salesdata[[#This Row],[S-P2]],salesdata[[#This Row],[S-P3]],salesdata[[#This Row],[S-P4]]),0))</f>
        <v>Product3</v>
      </c>
      <c r="X1044" s="1" t="str">
        <f>IF(salesdata[[#This Row],[Total Revenue]]&gt;=70000,"High",IF(salesdata[[#This Row],[Total Revenue]]&gt;=40000,"Medium","Low"))</f>
        <v>Medium</v>
      </c>
      <c r="Y1044" s="1" t="str">
        <f>IFERROR(IF(SUMIF(salesdata[Year],salesdata[[#This Row],[Year]],salesdata[Total Revenue])&gt;SUMIF(salesdata[Year],salesdata[[#This Row],[Year]]-1,salesdata[Total Revenue]),"Growth Year","Decline Year"),"")</f>
        <v>Decline Year</v>
      </c>
    </row>
    <row r="1045" spans="1:25" x14ac:dyDescent="0.3">
      <c r="A1045" s="1">
        <v>1044</v>
      </c>
      <c r="B1045" s="2">
        <v>41370</v>
      </c>
      <c r="C1045" s="1">
        <v>2013</v>
      </c>
      <c r="D1045" s="1" t="s">
        <v>29</v>
      </c>
      <c r="E1045" s="1">
        <v>4</v>
      </c>
      <c r="F1045" s="3">
        <v>2274</v>
      </c>
      <c r="G1045" s="10">
        <v>7208.58</v>
      </c>
      <c r="H1045" s="12">
        <f>IFERROR(salesdata[[#This Row],[S-P1]]/salesdata[[#This Row],[Q-P1]],0)</f>
        <v>3.17</v>
      </c>
      <c r="I1045" s="3">
        <v>3092</v>
      </c>
      <c r="J1045" s="10">
        <v>19603.28</v>
      </c>
      <c r="K1045" s="12">
        <f>IFERROR(salesdata[[#This Row],[S-P2]]/salesdata[[#This Row],[Q-P2]],0)</f>
        <v>6.34</v>
      </c>
      <c r="L1045" s="3">
        <v>1015</v>
      </c>
      <c r="M1045" s="10">
        <v>5501.3</v>
      </c>
      <c r="N1045" s="12">
        <f>IFERROR(salesdata[[#This Row],[S-P3]]/salesdata[[#This Row],[Q-P3]],0)</f>
        <v>5.42</v>
      </c>
      <c r="O1045" s="3">
        <v>1629</v>
      </c>
      <c r="P1045" s="10">
        <v>11614.77</v>
      </c>
      <c r="Q1045" s="12">
        <f>IFERROR(salesdata[[#This Row],[S-P4]]/salesdata[[#This Row],[Q-P4]],0)</f>
        <v>7.13</v>
      </c>
      <c r="R1045" s="3">
        <v>8010</v>
      </c>
      <c r="S1045" s="10">
        <v>43927.93</v>
      </c>
      <c r="T1045" s="1" t="str">
        <f>"Q"&amp;ROUNDUP(salesdata[[#This Row],[Month No.]]/3,0)</f>
        <v>Q2</v>
      </c>
      <c r="U1045" s="1" t="str">
        <f>TEXT(salesdata[[#This Row],[Date]],"dddd")</f>
        <v>Saturday</v>
      </c>
      <c r="V1045" s="12">
        <f>IFERROR(salesdata[[#This Row],[Total Revenue]]/salesdata[[#This Row],[Total Units Sold]],0)</f>
        <v>5.4841360799001251</v>
      </c>
      <c r="W1045" s="1" t="str">
        <f>INDEX({"Product1","Product2","Product3","Product4"},MATCH(MAX(salesdata[[#This Row],[S-P1]],salesdata[[#This Row],[S-P2]],salesdata[[#This Row],[S-P3]],salesdata[[#This Row],[S-P4]]),CHOOSE({1,2,3,4},salesdata[[#This Row],[S-P1]],salesdata[[#This Row],[S-P2]],salesdata[[#This Row],[S-P3]],salesdata[[#This Row],[S-P4]]),0))</f>
        <v>Product2</v>
      </c>
      <c r="X1045" s="1" t="str">
        <f>IF(salesdata[[#This Row],[Total Revenue]]&gt;=70000,"High",IF(salesdata[[#This Row],[Total Revenue]]&gt;=40000,"Medium","Low"))</f>
        <v>Medium</v>
      </c>
      <c r="Y1045" s="1" t="str">
        <f>IFERROR(IF(SUMIF(salesdata[Year],salesdata[[#This Row],[Year]],salesdata[Total Revenue])&gt;SUMIF(salesdata[Year],salesdata[[#This Row],[Year]]-1,salesdata[Total Revenue]),"Growth Year","Decline Year"),"")</f>
        <v>Decline Year</v>
      </c>
    </row>
    <row r="1046" spans="1:25" x14ac:dyDescent="0.3">
      <c r="A1046" s="1">
        <v>1045</v>
      </c>
      <c r="B1046" s="2">
        <v>41371</v>
      </c>
      <c r="C1046" s="1">
        <v>2013</v>
      </c>
      <c r="D1046" s="1" t="s">
        <v>29</v>
      </c>
      <c r="E1046" s="1">
        <v>4</v>
      </c>
      <c r="F1046" s="3">
        <v>1776</v>
      </c>
      <c r="G1046" s="10">
        <v>5629.92</v>
      </c>
      <c r="H1046" s="12">
        <f>IFERROR(salesdata[[#This Row],[S-P1]]/salesdata[[#This Row],[Q-P1]],0)</f>
        <v>3.17</v>
      </c>
      <c r="I1046" s="3">
        <v>661</v>
      </c>
      <c r="J1046" s="10">
        <v>4190.74</v>
      </c>
      <c r="K1046" s="12">
        <f>IFERROR(salesdata[[#This Row],[S-P2]]/salesdata[[#This Row],[Q-P2]],0)</f>
        <v>6.34</v>
      </c>
      <c r="L1046" s="3">
        <v>3456</v>
      </c>
      <c r="M1046" s="10">
        <v>18731.52</v>
      </c>
      <c r="N1046" s="12">
        <f>IFERROR(salesdata[[#This Row],[S-P3]]/salesdata[[#This Row],[Q-P3]],0)</f>
        <v>5.42</v>
      </c>
      <c r="O1046" s="3">
        <v>1754</v>
      </c>
      <c r="P1046" s="10">
        <v>12506.02</v>
      </c>
      <c r="Q1046" s="12">
        <f>IFERROR(salesdata[[#This Row],[S-P4]]/salesdata[[#This Row],[Q-P4]],0)</f>
        <v>7.13</v>
      </c>
      <c r="R1046" s="3">
        <v>7647</v>
      </c>
      <c r="S1046" s="10">
        <v>41058.199999999997</v>
      </c>
      <c r="T1046" s="1" t="str">
        <f>"Q"&amp;ROUNDUP(salesdata[[#This Row],[Month No.]]/3,0)</f>
        <v>Q2</v>
      </c>
      <c r="U1046" s="1" t="str">
        <f>TEXT(salesdata[[#This Row],[Date]],"dddd")</f>
        <v>Sunday</v>
      </c>
      <c r="V1046" s="12">
        <f>IFERROR(salesdata[[#This Row],[Total Revenue]]/salesdata[[#This Row],[Total Units Sold]],0)</f>
        <v>5.369190532234863</v>
      </c>
      <c r="W1046" s="1" t="str">
        <f>INDEX({"Product1","Product2","Product3","Product4"},MATCH(MAX(salesdata[[#This Row],[S-P1]],salesdata[[#This Row],[S-P2]],salesdata[[#This Row],[S-P3]],salesdata[[#This Row],[S-P4]]),CHOOSE({1,2,3,4},salesdata[[#This Row],[S-P1]],salesdata[[#This Row],[S-P2]],salesdata[[#This Row],[S-P3]],salesdata[[#This Row],[S-P4]]),0))</f>
        <v>Product3</v>
      </c>
      <c r="X1046" s="1" t="str">
        <f>IF(salesdata[[#This Row],[Total Revenue]]&gt;=70000,"High",IF(salesdata[[#This Row],[Total Revenue]]&gt;=40000,"Medium","Low"))</f>
        <v>Medium</v>
      </c>
      <c r="Y1046" s="1" t="str">
        <f>IFERROR(IF(SUMIF(salesdata[Year],salesdata[[#This Row],[Year]],salesdata[Total Revenue])&gt;SUMIF(salesdata[Year],salesdata[[#This Row],[Year]]-1,salesdata[Total Revenue]),"Growth Year","Decline Year"),"")</f>
        <v>Decline Year</v>
      </c>
    </row>
    <row r="1047" spans="1:25" x14ac:dyDescent="0.3">
      <c r="A1047" s="1">
        <v>1046</v>
      </c>
      <c r="B1047" s="2">
        <v>41372</v>
      </c>
      <c r="C1047" s="1">
        <v>2013</v>
      </c>
      <c r="D1047" s="1" t="s">
        <v>29</v>
      </c>
      <c r="E1047" s="1">
        <v>4</v>
      </c>
      <c r="F1047" s="3">
        <v>6632</v>
      </c>
      <c r="G1047" s="10">
        <v>21023.439999999999</v>
      </c>
      <c r="H1047" s="12">
        <f>IFERROR(salesdata[[#This Row],[S-P1]]/salesdata[[#This Row],[Q-P1]],0)</f>
        <v>3.17</v>
      </c>
      <c r="I1047" s="3">
        <v>831</v>
      </c>
      <c r="J1047" s="10">
        <v>5268.54</v>
      </c>
      <c r="K1047" s="12">
        <f>IFERROR(salesdata[[#This Row],[S-P2]]/salesdata[[#This Row],[Q-P2]],0)</f>
        <v>6.34</v>
      </c>
      <c r="L1047" s="3">
        <v>5986</v>
      </c>
      <c r="M1047" s="10">
        <v>32444.12</v>
      </c>
      <c r="N1047" s="12">
        <f>IFERROR(salesdata[[#This Row],[S-P3]]/salesdata[[#This Row],[Q-P3]],0)</f>
        <v>5.42</v>
      </c>
      <c r="O1047" s="3">
        <v>583</v>
      </c>
      <c r="P1047" s="10">
        <v>4156.79</v>
      </c>
      <c r="Q1047" s="12">
        <f>IFERROR(salesdata[[#This Row],[S-P4]]/salesdata[[#This Row],[Q-P4]],0)</f>
        <v>7.13</v>
      </c>
      <c r="R1047" s="3">
        <v>14032</v>
      </c>
      <c r="S1047" s="10">
        <v>62892.89</v>
      </c>
      <c r="T1047" s="1" t="str">
        <f>"Q"&amp;ROUNDUP(salesdata[[#This Row],[Month No.]]/3,0)</f>
        <v>Q2</v>
      </c>
      <c r="U1047" s="1" t="str">
        <f>TEXT(salesdata[[#This Row],[Date]],"dddd")</f>
        <v>Monday</v>
      </c>
      <c r="V1047" s="12">
        <f>IFERROR(salesdata[[#This Row],[Total Revenue]]/salesdata[[#This Row],[Total Units Sold]],0)</f>
        <v>4.4821044754846069</v>
      </c>
      <c r="W1047" s="1" t="str">
        <f>INDEX({"Product1","Product2","Product3","Product4"},MATCH(MAX(salesdata[[#This Row],[S-P1]],salesdata[[#This Row],[S-P2]],salesdata[[#This Row],[S-P3]],salesdata[[#This Row],[S-P4]]),CHOOSE({1,2,3,4},salesdata[[#This Row],[S-P1]],salesdata[[#This Row],[S-P2]],salesdata[[#This Row],[S-P3]],salesdata[[#This Row],[S-P4]]),0))</f>
        <v>Product3</v>
      </c>
      <c r="X1047" s="1" t="str">
        <f>IF(salesdata[[#This Row],[Total Revenue]]&gt;=70000,"High",IF(salesdata[[#This Row],[Total Revenue]]&gt;=40000,"Medium","Low"))</f>
        <v>Medium</v>
      </c>
      <c r="Y1047" s="1" t="str">
        <f>IFERROR(IF(SUMIF(salesdata[Year],salesdata[[#This Row],[Year]],salesdata[Total Revenue])&gt;SUMIF(salesdata[Year],salesdata[[#This Row],[Year]]-1,salesdata[Total Revenue]),"Growth Year","Decline Year"),"")</f>
        <v>Decline Year</v>
      </c>
    </row>
    <row r="1048" spans="1:25" x14ac:dyDescent="0.3">
      <c r="A1048" s="1">
        <v>1047</v>
      </c>
      <c r="B1048" s="2">
        <v>41373</v>
      </c>
      <c r="C1048" s="1">
        <v>2013</v>
      </c>
      <c r="D1048" s="1" t="s">
        <v>29</v>
      </c>
      <c r="E1048" s="1">
        <v>4</v>
      </c>
      <c r="F1048" s="3">
        <v>7786</v>
      </c>
      <c r="G1048" s="10">
        <v>24681.62</v>
      </c>
      <c r="H1048" s="12">
        <f>IFERROR(salesdata[[#This Row],[S-P1]]/salesdata[[#This Row],[Q-P1]],0)</f>
        <v>3.17</v>
      </c>
      <c r="I1048" s="3">
        <v>1114</v>
      </c>
      <c r="J1048" s="10">
        <v>7062.76</v>
      </c>
      <c r="K1048" s="12">
        <f>IFERROR(salesdata[[#This Row],[S-P2]]/salesdata[[#This Row],[Q-P2]],0)</f>
        <v>6.34</v>
      </c>
      <c r="L1048" s="3">
        <v>4382</v>
      </c>
      <c r="M1048" s="10">
        <v>23750.44</v>
      </c>
      <c r="N1048" s="12">
        <f>IFERROR(salesdata[[#This Row],[S-P3]]/salesdata[[#This Row],[Q-P3]],0)</f>
        <v>5.42</v>
      </c>
      <c r="O1048" s="3">
        <v>415</v>
      </c>
      <c r="P1048" s="10">
        <v>2958.95</v>
      </c>
      <c r="Q1048" s="12">
        <f>IFERROR(salesdata[[#This Row],[S-P4]]/salesdata[[#This Row],[Q-P4]],0)</f>
        <v>7.13</v>
      </c>
      <c r="R1048" s="3">
        <v>13697</v>
      </c>
      <c r="S1048" s="10">
        <v>58453.77</v>
      </c>
      <c r="T1048" s="1" t="str">
        <f>"Q"&amp;ROUNDUP(salesdata[[#This Row],[Month No.]]/3,0)</f>
        <v>Q2</v>
      </c>
      <c r="U1048" s="1" t="str">
        <f>TEXT(salesdata[[#This Row],[Date]],"dddd")</f>
        <v>Tuesday</v>
      </c>
      <c r="V1048" s="12">
        <f>IFERROR(salesdata[[#This Row],[Total Revenue]]/salesdata[[#This Row],[Total Units Sold]],0)</f>
        <v>4.2676330583339412</v>
      </c>
      <c r="W1048" s="1" t="str">
        <f>INDEX({"Product1","Product2","Product3","Product4"},MATCH(MAX(salesdata[[#This Row],[S-P1]],salesdata[[#This Row],[S-P2]],salesdata[[#This Row],[S-P3]],salesdata[[#This Row],[S-P4]]),CHOOSE({1,2,3,4},salesdata[[#This Row],[S-P1]],salesdata[[#This Row],[S-P2]],salesdata[[#This Row],[S-P3]],salesdata[[#This Row],[S-P4]]),0))</f>
        <v>Product1</v>
      </c>
      <c r="X1048" s="1" t="str">
        <f>IF(salesdata[[#This Row],[Total Revenue]]&gt;=70000,"High",IF(salesdata[[#This Row],[Total Revenue]]&gt;=40000,"Medium","Low"))</f>
        <v>Medium</v>
      </c>
      <c r="Y1048" s="1" t="str">
        <f>IFERROR(IF(SUMIF(salesdata[Year],salesdata[[#This Row],[Year]],salesdata[Total Revenue])&gt;SUMIF(salesdata[Year],salesdata[[#This Row],[Year]]-1,salesdata[Total Revenue]),"Growth Year","Decline Year"),"")</f>
        <v>Decline Year</v>
      </c>
    </row>
    <row r="1049" spans="1:25" x14ac:dyDescent="0.3">
      <c r="A1049" s="1">
        <v>1048</v>
      </c>
      <c r="B1049" s="2">
        <v>41374</v>
      </c>
      <c r="C1049" s="1">
        <v>2013</v>
      </c>
      <c r="D1049" s="1" t="s">
        <v>29</v>
      </c>
      <c r="E1049" s="1">
        <v>4</v>
      </c>
      <c r="F1049" s="3">
        <v>528</v>
      </c>
      <c r="G1049" s="10">
        <v>1673.76</v>
      </c>
      <c r="H1049" s="12">
        <f>IFERROR(salesdata[[#This Row],[S-P1]]/salesdata[[#This Row],[Q-P1]],0)</f>
        <v>3.17</v>
      </c>
      <c r="I1049" s="3">
        <v>450</v>
      </c>
      <c r="J1049" s="10">
        <v>2853</v>
      </c>
      <c r="K1049" s="12">
        <f>IFERROR(salesdata[[#This Row],[S-P2]]/salesdata[[#This Row],[Q-P2]],0)</f>
        <v>6.34</v>
      </c>
      <c r="L1049" s="3">
        <v>5673</v>
      </c>
      <c r="M1049" s="10">
        <v>30747.66</v>
      </c>
      <c r="N1049" s="12">
        <f>IFERROR(salesdata[[#This Row],[S-P3]]/salesdata[[#This Row],[Q-P3]],0)</f>
        <v>5.42</v>
      </c>
      <c r="O1049" s="3">
        <v>1751</v>
      </c>
      <c r="P1049" s="10">
        <v>12484.63</v>
      </c>
      <c r="Q1049" s="12">
        <f>IFERROR(salesdata[[#This Row],[S-P4]]/salesdata[[#This Row],[Q-P4]],0)</f>
        <v>7.13</v>
      </c>
      <c r="R1049" s="3">
        <v>8402</v>
      </c>
      <c r="S1049" s="10">
        <v>47759.05</v>
      </c>
      <c r="T1049" s="1" t="str">
        <f>"Q"&amp;ROUNDUP(salesdata[[#This Row],[Month No.]]/3,0)</f>
        <v>Q2</v>
      </c>
      <c r="U1049" s="1" t="str">
        <f>TEXT(salesdata[[#This Row],[Date]],"dddd")</f>
        <v>Wednesday</v>
      </c>
      <c r="V1049" s="12">
        <f>IFERROR(salesdata[[#This Row],[Total Revenue]]/salesdata[[#This Row],[Total Units Sold]],0)</f>
        <v>5.6842477981432999</v>
      </c>
      <c r="W1049" s="1" t="str">
        <f>INDEX({"Product1","Product2","Product3","Product4"},MATCH(MAX(salesdata[[#This Row],[S-P1]],salesdata[[#This Row],[S-P2]],salesdata[[#This Row],[S-P3]],salesdata[[#This Row],[S-P4]]),CHOOSE({1,2,3,4},salesdata[[#This Row],[S-P1]],salesdata[[#This Row],[S-P2]],salesdata[[#This Row],[S-P3]],salesdata[[#This Row],[S-P4]]),0))</f>
        <v>Product3</v>
      </c>
      <c r="X1049" s="1" t="str">
        <f>IF(salesdata[[#This Row],[Total Revenue]]&gt;=70000,"High",IF(salesdata[[#This Row],[Total Revenue]]&gt;=40000,"Medium","Low"))</f>
        <v>Medium</v>
      </c>
      <c r="Y1049" s="1" t="str">
        <f>IFERROR(IF(SUMIF(salesdata[Year],salesdata[[#This Row],[Year]],salesdata[Total Revenue])&gt;SUMIF(salesdata[Year],salesdata[[#This Row],[Year]]-1,salesdata[Total Revenue]),"Growth Year","Decline Year"),"")</f>
        <v>Decline Year</v>
      </c>
    </row>
    <row r="1050" spans="1:25" x14ac:dyDescent="0.3">
      <c r="A1050" s="1">
        <v>1049</v>
      </c>
      <c r="B1050" s="2">
        <v>41375</v>
      </c>
      <c r="C1050" s="1">
        <v>2013</v>
      </c>
      <c r="D1050" s="1" t="s">
        <v>29</v>
      </c>
      <c r="E1050" s="1">
        <v>4</v>
      </c>
      <c r="F1050" s="3">
        <v>2282</v>
      </c>
      <c r="G1050" s="10">
        <v>7233.94</v>
      </c>
      <c r="H1050" s="12">
        <f>IFERROR(salesdata[[#This Row],[S-P1]]/salesdata[[#This Row],[Q-P1]],0)</f>
        <v>3.17</v>
      </c>
      <c r="I1050" s="3">
        <v>1151</v>
      </c>
      <c r="J1050" s="10">
        <v>7297.34</v>
      </c>
      <c r="K1050" s="12">
        <f>IFERROR(salesdata[[#This Row],[S-P2]]/salesdata[[#This Row],[Q-P2]],0)</f>
        <v>6.34</v>
      </c>
      <c r="L1050" s="3">
        <v>5107</v>
      </c>
      <c r="M1050" s="10">
        <v>27679.94</v>
      </c>
      <c r="N1050" s="12">
        <f>IFERROR(salesdata[[#This Row],[S-P3]]/salesdata[[#This Row],[Q-P3]],0)</f>
        <v>5.42</v>
      </c>
      <c r="O1050" s="3">
        <v>1201</v>
      </c>
      <c r="P1050" s="10">
        <v>8563.1299999999992</v>
      </c>
      <c r="Q1050" s="12">
        <f>IFERROR(salesdata[[#This Row],[S-P4]]/salesdata[[#This Row],[Q-P4]],0)</f>
        <v>7.129999999999999</v>
      </c>
      <c r="R1050" s="3">
        <v>9741</v>
      </c>
      <c r="S1050" s="10">
        <v>50774.35</v>
      </c>
      <c r="T1050" s="1" t="str">
        <f>"Q"&amp;ROUNDUP(salesdata[[#This Row],[Month No.]]/3,0)</f>
        <v>Q2</v>
      </c>
      <c r="U1050" s="1" t="str">
        <f>TEXT(salesdata[[#This Row],[Date]],"dddd")</f>
        <v>Thursday</v>
      </c>
      <c r="V1050" s="12">
        <f>IFERROR(salesdata[[#This Row],[Total Revenue]]/salesdata[[#This Row],[Total Units Sold]],0)</f>
        <v>5.2124371214454364</v>
      </c>
      <c r="W1050" s="1" t="str">
        <f>INDEX({"Product1","Product2","Product3","Product4"},MATCH(MAX(salesdata[[#This Row],[S-P1]],salesdata[[#This Row],[S-P2]],salesdata[[#This Row],[S-P3]],salesdata[[#This Row],[S-P4]]),CHOOSE({1,2,3,4},salesdata[[#This Row],[S-P1]],salesdata[[#This Row],[S-P2]],salesdata[[#This Row],[S-P3]],salesdata[[#This Row],[S-P4]]),0))</f>
        <v>Product3</v>
      </c>
      <c r="X1050" s="1" t="str">
        <f>IF(salesdata[[#This Row],[Total Revenue]]&gt;=70000,"High",IF(salesdata[[#This Row],[Total Revenue]]&gt;=40000,"Medium","Low"))</f>
        <v>Medium</v>
      </c>
      <c r="Y1050" s="1" t="str">
        <f>IFERROR(IF(SUMIF(salesdata[Year],salesdata[[#This Row],[Year]],salesdata[Total Revenue])&gt;SUMIF(salesdata[Year],salesdata[[#This Row],[Year]]-1,salesdata[Total Revenue]),"Growth Year","Decline Year"),"")</f>
        <v>Decline Year</v>
      </c>
    </row>
    <row r="1051" spans="1:25" x14ac:dyDescent="0.3">
      <c r="A1051" s="1">
        <v>1050</v>
      </c>
      <c r="B1051" s="2">
        <v>41376</v>
      </c>
      <c r="C1051" s="1">
        <v>2013</v>
      </c>
      <c r="D1051" s="1" t="s">
        <v>29</v>
      </c>
      <c r="E1051" s="1">
        <v>4</v>
      </c>
      <c r="F1051" s="3">
        <v>4304</v>
      </c>
      <c r="G1051" s="10">
        <v>13643.68</v>
      </c>
      <c r="H1051" s="12">
        <f>IFERROR(salesdata[[#This Row],[S-P1]]/salesdata[[#This Row],[Q-P1]],0)</f>
        <v>3.17</v>
      </c>
      <c r="I1051" s="3">
        <v>995</v>
      </c>
      <c r="J1051" s="10">
        <v>6308.3</v>
      </c>
      <c r="K1051" s="12">
        <f>IFERROR(salesdata[[#This Row],[S-P2]]/salesdata[[#This Row],[Q-P2]],0)</f>
        <v>6.34</v>
      </c>
      <c r="L1051" s="3">
        <v>1201</v>
      </c>
      <c r="M1051" s="10">
        <v>6509.42</v>
      </c>
      <c r="N1051" s="12">
        <f>IFERROR(salesdata[[#This Row],[S-P3]]/salesdata[[#This Row],[Q-P3]],0)</f>
        <v>5.42</v>
      </c>
      <c r="O1051" s="3">
        <v>745</v>
      </c>
      <c r="P1051" s="10">
        <v>5311.85</v>
      </c>
      <c r="Q1051" s="12">
        <f>IFERROR(salesdata[[#This Row],[S-P4]]/salesdata[[#This Row],[Q-P4]],0)</f>
        <v>7.1300000000000008</v>
      </c>
      <c r="R1051" s="3">
        <v>7245</v>
      </c>
      <c r="S1051" s="10">
        <v>31773.25</v>
      </c>
      <c r="T1051" s="1" t="str">
        <f>"Q"&amp;ROUNDUP(salesdata[[#This Row],[Month No.]]/3,0)</f>
        <v>Q2</v>
      </c>
      <c r="U1051" s="1" t="str">
        <f>TEXT(salesdata[[#This Row],[Date]],"dddd")</f>
        <v>Friday</v>
      </c>
      <c r="V1051" s="12">
        <f>IFERROR(salesdata[[#This Row],[Total Revenue]]/salesdata[[#This Row],[Total Units Sold]],0)</f>
        <v>4.3855417529330571</v>
      </c>
      <c r="W1051" s="1" t="str">
        <f>INDEX({"Product1","Product2","Product3","Product4"},MATCH(MAX(salesdata[[#This Row],[S-P1]],salesdata[[#This Row],[S-P2]],salesdata[[#This Row],[S-P3]],salesdata[[#This Row],[S-P4]]),CHOOSE({1,2,3,4},salesdata[[#This Row],[S-P1]],salesdata[[#This Row],[S-P2]],salesdata[[#This Row],[S-P3]],salesdata[[#This Row],[S-P4]]),0))</f>
        <v>Product1</v>
      </c>
      <c r="X1051" s="1" t="str">
        <f>IF(salesdata[[#This Row],[Total Revenue]]&gt;=70000,"High",IF(salesdata[[#This Row],[Total Revenue]]&gt;=40000,"Medium","Low"))</f>
        <v>Low</v>
      </c>
      <c r="Y1051" s="1" t="str">
        <f>IFERROR(IF(SUMIF(salesdata[Year],salesdata[[#This Row],[Year]],salesdata[Total Revenue])&gt;SUMIF(salesdata[Year],salesdata[[#This Row],[Year]]-1,salesdata[Total Revenue]),"Growth Year","Decline Year"),"")</f>
        <v>Decline Year</v>
      </c>
    </row>
    <row r="1052" spans="1:25" x14ac:dyDescent="0.3">
      <c r="A1052" s="1">
        <v>1051</v>
      </c>
      <c r="B1052" s="2">
        <v>41377</v>
      </c>
      <c r="C1052" s="1">
        <v>2013</v>
      </c>
      <c r="D1052" s="1" t="s">
        <v>29</v>
      </c>
      <c r="E1052" s="1">
        <v>4</v>
      </c>
      <c r="F1052" s="3">
        <v>2112</v>
      </c>
      <c r="G1052" s="10">
        <v>6695.04</v>
      </c>
      <c r="H1052" s="12">
        <f>IFERROR(salesdata[[#This Row],[S-P1]]/salesdata[[#This Row],[Q-P1]],0)</f>
        <v>3.17</v>
      </c>
      <c r="I1052" s="3">
        <v>1467</v>
      </c>
      <c r="J1052" s="10">
        <v>9300.7800000000007</v>
      </c>
      <c r="K1052" s="12">
        <f>IFERROR(salesdata[[#This Row],[S-P2]]/salesdata[[#This Row],[Q-P2]],0)</f>
        <v>6.3400000000000007</v>
      </c>
      <c r="L1052" s="3">
        <v>3400</v>
      </c>
      <c r="M1052" s="10">
        <v>18428</v>
      </c>
      <c r="N1052" s="12">
        <f>IFERROR(salesdata[[#This Row],[S-P3]]/salesdata[[#This Row],[Q-P3]],0)</f>
        <v>5.42</v>
      </c>
      <c r="O1052" s="3">
        <v>1000</v>
      </c>
      <c r="P1052" s="10">
        <v>7130</v>
      </c>
      <c r="Q1052" s="12">
        <f>IFERROR(salesdata[[#This Row],[S-P4]]/salesdata[[#This Row],[Q-P4]],0)</f>
        <v>7.13</v>
      </c>
      <c r="R1052" s="3">
        <v>7979</v>
      </c>
      <c r="S1052" s="10">
        <v>41553.82</v>
      </c>
      <c r="T1052" s="1" t="str">
        <f>"Q"&amp;ROUNDUP(salesdata[[#This Row],[Month No.]]/3,0)</f>
        <v>Q2</v>
      </c>
      <c r="U1052" s="1" t="str">
        <f>TEXT(salesdata[[#This Row],[Date]],"dddd")</f>
        <v>Saturday</v>
      </c>
      <c r="V1052" s="12">
        <f>IFERROR(salesdata[[#This Row],[Total Revenue]]/salesdata[[#This Row],[Total Units Sold]],0)</f>
        <v>5.2078982328612611</v>
      </c>
      <c r="W1052" s="1" t="str">
        <f>INDEX({"Product1","Product2","Product3","Product4"},MATCH(MAX(salesdata[[#This Row],[S-P1]],salesdata[[#This Row],[S-P2]],salesdata[[#This Row],[S-P3]],salesdata[[#This Row],[S-P4]]),CHOOSE({1,2,3,4},salesdata[[#This Row],[S-P1]],salesdata[[#This Row],[S-P2]],salesdata[[#This Row],[S-P3]],salesdata[[#This Row],[S-P4]]),0))</f>
        <v>Product3</v>
      </c>
      <c r="X1052" s="1" t="str">
        <f>IF(salesdata[[#This Row],[Total Revenue]]&gt;=70000,"High",IF(salesdata[[#This Row],[Total Revenue]]&gt;=40000,"Medium","Low"))</f>
        <v>Medium</v>
      </c>
      <c r="Y1052" s="1" t="str">
        <f>IFERROR(IF(SUMIF(salesdata[Year],salesdata[[#This Row],[Year]],salesdata[Total Revenue])&gt;SUMIF(salesdata[Year],salesdata[[#This Row],[Year]]-1,salesdata[Total Revenue]),"Growth Year","Decline Year"),"")</f>
        <v>Decline Year</v>
      </c>
    </row>
    <row r="1053" spans="1:25" x14ac:dyDescent="0.3">
      <c r="A1053" s="1">
        <v>1052</v>
      </c>
      <c r="B1053" s="2">
        <v>41378</v>
      </c>
      <c r="C1053" s="1">
        <v>2013</v>
      </c>
      <c r="D1053" s="1" t="s">
        <v>29</v>
      </c>
      <c r="E1053" s="1">
        <v>4</v>
      </c>
      <c r="F1053" s="3">
        <v>2266</v>
      </c>
      <c r="G1053" s="10">
        <v>7183.22</v>
      </c>
      <c r="H1053" s="12">
        <f>IFERROR(salesdata[[#This Row],[S-P1]]/salesdata[[#This Row],[Q-P1]],0)</f>
        <v>3.17</v>
      </c>
      <c r="I1053" s="3">
        <v>2581</v>
      </c>
      <c r="J1053" s="10">
        <v>16363.54</v>
      </c>
      <c r="K1053" s="12">
        <f>IFERROR(salesdata[[#This Row],[S-P2]]/salesdata[[#This Row],[Q-P2]],0)</f>
        <v>6.3400000000000007</v>
      </c>
      <c r="L1053" s="3">
        <v>454</v>
      </c>
      <c r="M1053" s="10">
        <v>2460.6799999999998</v>
      </c>
      <c r="N1053" s="12">
        <f>IFERROR(salesdata[[#This Row],[S-P3]]/salesdata[[#This Row],[Q-P3]],0)</f>
        <v>5.42</v>
      </c>
      <c r="O1053" s="3">
        <v>1855</v>
      </c>
      <c r="P1053" s="10">
        <v>13226.15</v>
      </c>
      <c r="Q1053" s="12">
        <f>IFERROR(salesdata[[#This Row],[S-P4]]/salesdata[[#This Row],[Q-P4]],0)</f>
        <v>7.13</v>
      </c>
      <c r="R1053" s="3">
        <v>7156</v>
      </c>
      <c r="S1053" s="10">
        <v>39233.589999999997</v>
      </c>
      <c r="T1053" s="1" t="str">
        <f>"Q"&amp;ROUNDUP(salesdata[[#This Row],[Month No.]]/3,0)</f>
        <v>Q2</v>
      </c>
      <c r="U1053" s="1" t="str">
        <f>TEXT(salesdata[[#This Row],[Date]],"dddd")</f>
        <v>Sunday</v>
      </c>
      <c r="V1053" s="12">
        <f>IFERROR(salesdata[[#This Row],[Total Revenue]]/salesdata[[#This Row],[Total Units Sold]],0)</f>
        <v>5.4826145891559523</v>
      </c>
      <c r="W1053" s="1" t="str">
        <f>INDEX({"Product1","Product2","Product3","Product4"},MATCH(MAX(salesdata[[#This Row],[S-P1]],salesdata[[#This Row],[S-P2]],salesdata[[#This Row],[S-P3]],salesdata[[#This Row],[S-P4]]),CHOOSE({1,2,3,4},salesdata[[#This Row],[S-P1]],salesdata[[#This Row],[S-P2]],salesdata[[#This Row],[S-P3]],salesdata[[#This Row],[S-P4]]),0))</f>
        <v>Product2</v>
      </c>
      <c r="X1053" s="1" t="str">
        <f>IF(salesdata[[#This Row],[Total Revenue]]&gt;=70000,"High",IF(salesdata[[#This Row],[Total Revenue]]&gt;=40000,"Medium","Low"))</f>
        <v>Low</v>
      </c>
      <c r="Y1053" s="1" t="str">
        <f>IFERROR(IF(SUMIF(salesdata[Year],salesdata[[#This Row],[Year]],salesdata[Total Revenue])&gt;SUMIF(salesdata[Year],salesdata[[#This Row],[Year]]-1,salesdata[Total Revenue]),"Growth Year","Decline Year"),"")</f>
        <v>Decline Year</v>
      </c>
    </row>
    <row r="1054" spans="1:25" x14ac:dyDescent="0.3">
      <c r="A1054" s="1">
        <v>1053</v>
      </c>
      <c r="B1054" s="2">
        <v>41379</v>
      </c>
      <c r="C1054" s="1">
        <v>2013</v>
      </c>
      <c r="D1054" s="1" t="s">
        <v>29</v>
      </c>
      <c r="E1054" s="1">
        <v>4</v>
      </c>
      <c r="F1054" s="3">
        <v>7211</v>
      </c>
      <c r="G1054" s="10">
        <v>22858.87</v>
      </c>
      <c r="H1054" s="12">
        <f>IFERROR(salesdata[[#This Row],[S-P1]]/salesdata[[#This Row],[Q-P1]],0)</f>
        <v>3.17</v>
      </c>
      <c r="I1054" s="3">
        <v>842</v>
      </c>
      <c r="J1054" s="10">
        <v>5338.28</v>
      </c>
      <c r="K1054" s="12">
        <f>IFERROR(salesdata[[#This Row],[S-P2]]/salesdata[[#This Row],[Q-P2]],0)</f>
        <v>6.34</v>
      </c>
      <c r="L1054" s="3">
        <v>1981</v>
      </c>
      <c r="M1054" s="10">
        <v>10737.02</v>
      </c>
      <c r="N1054" s="12">
        <f>IFERROR(salesdata[[#This Row],[S-P3]]/salesdata[[#This Row],[Q-P3]],0)</f>
        <v>5.42</v>
      </c>
      <c r="O1054" s="3">
        <v>1238</v>
      </c>
      <c r="P1054" s="10">
        <v>8826.94</v>
      </c>
      <c r="Q1054" s="12">
        <f>IFERROR(salesdata[[#This Row],[S-P4]]/salesdata[[#This Row],[Q-P4]],0)</f>
        <v>7.1300000000000008</v>
      </c>
      <c r="R1054" s="3">
        <v>11272</v>
      </c>
      <c r="S1054" s="10">
        <v>47761.11</v>
      </c>
      <c r="T1054" s="1" t="str">
        <f>"Q"&amp;ROUNDUP(salesdata[[#This Row],[Month No.]]/3,0)</f>
        <v>Q2</v>
      </c>
      <c r="U1054" s="1" t="str">
        <f>TEXT(salesdata[[#This Row],[Date]],"dddd")</f>
        <v>Monday</v>
      </c>
      <c r="V1054" s="12">
        <f>IFERROR(salesdata[[#This Row],[Total Revenue]]/salesdata[[#This Row],[Total Units Sold]],0)</f>
        <v>4.2371460255500359</v>
      </c>
      <c r="W1054" s="1" t="str">
        <f>INDEX({"Product1","Product2","Product3","Product4"},MATCH(MAX(salesdata[[#This Row],[S-P1]],salesdata[[#This Row],[S-P2]],salesdata[[#This Row],[S-P3]],salesdata[[#This Row],[S-P4]]),CHOOSE({1,2,3,4},salesdata[[#This Row],[S-P1]],salesdata[[#This Row],[S-P2]],salesdata[[#This Row],[S-P3]],salesdata[[#This Row],[S-P4]]),0))</f>
        <v>Product1</v>
      </c>
      <c r="X1054" s="1" t="str">
        <f>IF(salesdata[[#This Row],[Total Revenue]]&gt;=70000,"High",IF(salesdata[[#This Row],[Total Revenue]]&gt;=40000,"Medium","Low"))</f>
        <v>Medium</v>
      </c>
      <c r="Y1054" s="1" t="str">
        <f>IFERROR(IF(SUMIF(salesdata[Year],salesdata[[#This Row],[Year]],salesdata[Total Revenue])&gt;SUMIF(salesdata[Year],salesdata[[#This Row],[Year]]-1,salesdata[Total Revenue]),"Growth Year","Decline Year"),"")</f>
        <v>Decline Year</v>
      </c>
    </row>
    <row r="1055" spans="1:25" x14ac:dyDescent="0.3">
      <c r="A1055" s="1">
        <v>1054</v>
      </c>
      <c r="B1055" s="2">
        <v>41380</v>
      </c>
      <c r="C1055" s="1">
        <v>2013</v>
      </c>
      <c r="D1055" s="1" t="s">
        <v>29</v>
      </c>
      <c r="E1055" s="1">
        <v>4</v>
      </c>
      <c r="F1055" s="3">
        <v>5978</v>
      </c>
      <c r="G1055" s="10">
        <v>18950.259999999998</v>
      </c>
      <c r="H1055" s="12">
        <f>IFERROR(salesdata[[#This Row],[S-P1]]/salesdata[[#This Row],[Q-P1]],0)</f>
        <v>3.17</v>
      </c>
      <c r="I1055" s="3">
        <v>3863</v>
      </c>
      <c r="J1055" s="10">
        <v>24491.42</v>
      </c>
      <c r="K1055" s="12">
        <f>IFERROR(salesdata[[#This Row],[S-P2]]/salesdata[[#This Row],[Q-P2]],0)</f>
        <v>6.34</v>
      </c>
      <c r="L1055" s="3">
        <v>5636</v>
      </c>
      <c r="M1055" s="10">
        <v>30547.119999999999</v>
      </c>
      <c r="N1055" s="12">
        <f>IFERROR(salesdata[[#This Row],[S-P3]]/salesdata[[#This Row],[Q-P3]],0)</f>
        <v>5.42</v>
      </c>
      <c r="O1055" s="3">
        <v>1022</v>
      </c>
      <c r="P1055" s="10">
        <v>7286.86</v>
      </c>
      <c r="Q1055" s="12">
        <f>IFERROR(salesdata[[#This Row],[S-P4]]/salesdata[[#This Row],[Q-P4]],0)</f>
        <v>7.13</v>
      </c>
      <c r="R1055" s="3">
        <v>16499</v>
      </c>
      <c r="S1055" s="10">
        <v>81275.66</v>
      </c>
      <c r="T1055" s="1" t="str">
        <f>"Q"&amp;ROUNDUP(salesdata[[#This Row],[Month No.]]/3,0)</f>
        <v>Q2</v>
      </c>
      <c r="U1055" s="1" t="str">
        <f>TEXT(salesdata[[#This Row],[Date]],"dddd")</f>
        <v>Tuesday</v>
      </c>
      <c r="V1055" s="12">
        <f>IFERROR(salesdata[[#This Row],[Total Revenue]]/salesdata[[#This Row],[Total Units Sold]],0)</f>
        <v>4.9260961270380026</v>
      </c>
      <c r="W1055" s="1" t="str">
        <f>INDEX({"Product1","Product2","Product3","Product4"},MATCH(MAX(salesdata[[#This Row],[S-P1]],salesdata[[#This Row],[S-P2]],salesdata[[#This Row],[S-P3]],salesdata[[#This Row],[S-P4]]),CHOOSE({1,2,3,4},salesdata[[#This Row],[S-P1]],salesdata[[#This Row],[S-P2]],salesdata[[#This Row],[S-P3]],salesdata[[#This Row],[S-P4]]),0))</f>
        <v>Product3</v>
      </c>
      <c r="X1055" s="1" t="str">
        <f>IF(salesdata[[#This Row],[Total Revenue]]&gt;=70000,"High",IF(salesdata[[#This Row],[Total Revenue]]&gt;=40000,"Medium","Low"))</f>
        <v>High</v>
      </c>
      <c r="Y1055" s="1" t="str">
        <f>IFERROR(IF(SUMIF(salesdata[Year],salesdata[[#This Row],[Year]],salesdata[Total Revenue])&gt;SUMIF(salesdata[Year],salesdata[[#This Row],[Year]]-1,salesdata[Total Revenue]),"Growth Year","Decline Year"),"")</f>
        <v>Decline Year</v>
      </c>
    </row>
    <row r="1056" spans="1:25" x14ac:dyDescent="0.3">
      <c r="A1056" s="1">
        <v>1055</v>
      </c>
      <c r="B1056" s="2">
        <v>41381</v>
      </c>
      <c r="C1056" s="1">
        <v>2013</v>
      </c>
      <c r="D1056" s="1" t="s">
        <v>29</v>
      </c>
      <c r="E1056" s="1">
        <v>4</v>
      </c>
      <c r="F1056" s="3">
        <v>5587</v>
      </c>
      <c r="G1056" s="10">
        <v>17710.79</v>
      </c>
      <c r="H1056" s="12">
        <f>IFERROR(salesdata[[#This Row],[S-P1]]/salesdata[[#This Row],[Q-P1]],0)</f>
        <v>3.1700000000000004</v>
      </c>
      <c r="I1056" s="3">
        <v>653</v>
      </c>
      <c r="J1056" s="10">
        <v>4140.0200000000004</v>
      </c>
      <c r="K1056" s="12">
        <f>IFERROR(salesdata[[#This Row],[S-P2]]/salesdata[[#This Row],[Q-P2]],0)</f>
        <v>6.3400000000000007</v>
      </c>
      <c r="L1056" s="3">
        <v>586</v>
      </c>
      <c r="M1056" s="10">
        <v>3176.12</v>
      </c>
      <c r="N1056" s="12">
        <f>IFERROR(salesdata[[#This Row],[S-P3]]/salesdata[[#This Row],[Q-P3]],0)</f>
        <v>5.42</v>
      </c>
      <c r="O1056" s="3">
        <v>799</v>
      </c>
      <c r="P1056" s="10">
        <v>5696.87</v>
      </c>
      <c r="Q1056" s="12">
        <f>IFERROR(salesdata[[#This Row],[S-P4]]/salesdata[[#This Row],[Q-P4]],0)</f>
        <v>7.13</v>
      </c>
      <c r="R1056" s="3">
        <v>7625</v>
      </c>
      <c r="S1056" s="10">
        <v>30723.8</v>
      </c>
      <c r="T1056" s="1" t="str">
        <f>"Q"&amp;ROUNDUP(salesdata[[#This Row],[Month No.]]/3,0)</f>
        <v>Q2</v>
      </c>
      <c r="U1056" s="1" t="str">
        <f>TEXT(salesdata[[#This Row],[Date]],"dddd")</f>
        <v>Wednesday</v>
      </c>
      <c r="V1056" s="12">
        <f>IFERROR(salesdata[[#This Row],[Total Revenue]]/salesdata[[#This Row],[Total Units Sold]],0)</f>
        <v>4.029350819672131</v>
      </c>
      <c r="W1056" s="1" t="str">
        <f>INDEX({"Product1","Product2","Product3","Product4"},MATCH(MAX(salesdata[[#This Row],[S-P1]],salesdata[[#This Row],[S-P2]],salesdata[[#This Row],[S-P3]],salesdata[[#This Row],[S-P4]]),CHOOSE({1,2,3,4},salesdata[[#This Row],[S-P1]],salesdata[[#This Row],[S-P2]],salesdata[[#This Row],[S-P3]],salesdata[[#This Row],[S-P4]]),0))</f>
        <v>Product1</v>
      </c>
      <c r="X1056" s="1" t="str">
        <f>IF(salesdata[[#This Row],[Total Revenue]]&gt;=70000,"High",IF(salesdata[[#This Row],[Total Revenue]]&gt;=40000,"Medium","Low"))</f>
        <v>Low</v>
      </c>
      <c r="Y1056" s="1" t="str">
        <f>IFERROR(IF(SUMIF(salesdata[Year],salesdata[[#This Row],[Year]],salesdata[Total Revenue])&gt;SUMIF(salesdata[Year],salesdata[[#This Row],[Year]]-1,salesdata[Total Revenue]),"Growth Year","Decline Year"),"")</f>
        <v>Decline Year</v>
      </c>
    </row>
    <row r="1057" spans="1:25" x14ac:dyDescent="0.3">
      <c r="A1057" s="1">
        <v>1056</v>
      </c>
      <c r="B1057" s="2">
        <v>41382</v>
      </c>
      <c r="C1057" s="1">
        <v>2013</v>
      </c>
      <c r="D1057" s="1" t="s">
        <v>29</v>
      </c>
      <c r="E1057" s="1">
        <v>4</v>
      </c>
      <c r="F1057" s="3">
        <v>6175</v>
      </c>
      <c r="G1057" s="10">
        <v>19574.75</v>
      </c>
      <c r="H1057" s="12">
        <f>IFERROR(salesdata[[#This Row],[S-P1]]/salesdata[[#This Row],[Q-P1]],0)</f>
        <v>3.17</v>
      </c>
      <c r="I1057" s="3">
        <v>2007</v>
      </c>
      <c r="J1057" s="10">
        <v>12724.38</v>
      </c>
      <c r="K1057" s="12">
        <f>IFERROR(salesdata[[#This Row],[S-P2]]/salesdata[[#This Row],[Q-P2]],0)</f>
        <v>6.34</v>
      </c>
      <c r="L1057" s="3">
        <v>1938</v>
      </c>
      <c r="M1057" s="10">
        <v>10503.96</v>
      </c>
      <c r="N1057" s="12">
        <f>IFERROR(salesdata[[#This Row],[S-P3]]/salesdata[[#This Row],[Q-P3]],0)</f>
        <v>5.42</v>
      </c>
      <c r="O1057" s="3">
        <v>342</v>
      </c>
      <c r="P1057" s="10">
        <v>2438.46</v>
      </c>
      <c r="Q1057" s="12">
        <f>IFERROR(salesdata[[#This Row],[S-P4]]/salesdata[[#This Row],[Q-P4]],0)</f>
        <v>7.13</v>
      </c>
      <c r="R1057" s="3">
        <v>10462</v>
      </c>
      <c r="S1057" s="10">
        <v>45241.55</v>
      </c>
      <c r="T1057" s="1" t="str">
        <f>"Q"&amp;ROUNDUP(salesdata[[#This Row],[Month No.]]/3,0)</f>
        <v>Q2</v>
      </c>
      <c r="U1057" s="1" t="str">
        <f>TEXT(salesdata[[#This Row],[Date]],"dddd")</f>
        <v>Thursday</v>
      </c>
      <c r="V1057" s="12">
        <f>IFERROR(salesdata[[#This Row],[Total Revenue]]/salesdata[[#This Row],[Total Units Sold]],0)</f>
        <v>4.324369145478876</v>
      </c>
      <c r="W1057" s="1" t="str">
        <f>INDEX({"Product1","Product2","Product3","Product4"},MATCH(MAX(salesdata[[#This Row],[S-P1]],salesdata[[#This Row],[S-P2]],salesdata[[#This Row],[S-P3]],salesdata[[#This Row],[S-P4]]),CHOOSE({1,2,3,4},salesdata[[#This Row],[S-P1]],salesdata[[#This Row],[S-P2]],salesdata[[#This Row],[S-P3]],salesdata[[#This Row],[S-P4]]),0))</f>
        <v>Product1</v>
      </c>
      <c r="X1057" s="1" t="str">
        <f>IF(salesdata[[#This Row],[Total Revenue]]&gt;=70000,"High",IF(salesdata[[#This Row],[Total Revenue]]&gt;=40000,"Medium","Low"))</f>
        <v>Medium</v>
      </c>
      <c r="Y1057" s="1" t="str">
        <f>IFERROR(IF(SUMIF(salesdata[Year],salesdata[[#This Row],[Year]],salesdata[Total Revenue])&gt;SUMIF(salesdata[Year],salesdata[[#This Row],[Year]]-1,salesdata[Total Revenue]),"Growth Year","Decline Year"),"")</f>
        <v>Decline Year</v>
      </c>
    </row>
    <row r="1058" spans="1:25" x14ac:dyDescent="0.3">
      <c r="A1058" s="1">
        <v>1057</v>
      </c>
      <c r="B1058" s="2">
        <v>41383</v>
      </c>
      <c r="C1058" s="1">
        <v>2013</v>
      </c>
      <c r="D1058" s="1" t="s">
        <v>29</v>
      </c>
      <c r="E1058" s="1">
        <v>4</v>
      </c>
      <c r="F1058" s="3">
        <v>6773</v>
      </c>
      <c r="G1058" s="10">
        <v>21470.41</v>
      </c>
      <c r="H1058" s="12">
        <f>IFERROR(salesdata[[#This Row],[S-P1]]/salesdata[[#This Row],[Q-P1]],0)</f>
        <v>3.17</v>
      </c>
      <c r="I1058" s="3">
        <v>1738</v>
      </c>
      <c r="J1058" s="10">
        <v>11018.92</v>
      </c>
      <c r="K1058" s="12">
        <f>IFERROR(salesdata[[#This Row],[S-P2]]/salesdata[[#This Row],[Q-P2]],0)</f>
        <v>6.34</v>
      </c>
      <c r="L1058" s="3">
        <v>1907</v>
      </c>
      <c r="M1058" s="10">
        <v>10335.94</v>
      </c>
      <c r="N1058" s="12">
        <f>IFERROR(salesdata[[#This Row],[S-P3]]/salesdata[[#This Row],[Q-P3]],0)</f>
        <v>5.42</v>
      </c>
      <c r="O1058" s="3">
        <v>1974</v>
      </c>
      <c r="P1058" s="10">
        <v>14074.62</v>
      </c>
      <c r="Q1058" s="12">
        <f>IFERROR(salesdata[[#This Row],[S-P4]]/salesdata[[#This Row],[Q-P4]],0)</f>
        <v>7.1300000000000008</v>
      </c>
      <c r="R1058" s="3">
        <v>12392</v>
      </c>
      <c r="S1058" s="10">
        <v>56899.89</v>
      </c>
      <c r="T1058" s="1" t="str">
        <f>"Q"&amp;ROUNDUP(salesdata[[#This Row],[Month No.]]/3,0)</f>
        <v>Q2</v>
      </c>
      <c r="U1058" s="1" t="str">
        <f>TEXT(salesdata[[#This Row],[Date]],"dddd")</f>
        <v>Friday</v>
      </c>
      <c r="V1058" s="12">
        <f>IFERROR(salesdata[[#This Row],[Total Revenue]]/salesdata[[#This Row],[Total Units Sold]],0)</f>
        <v>4.5916631697869592</v>
      </c>
      <c r="W1058" s="1" t="str">
        <f>INDEX({"Product1","Product2","Product3","Product4"},MATCH(MAX(salesdata[[#This Row],[S-P1]],salesdata[[#This Row],[S-P2]],salesdata[[#This Row],[S-P3]],salesdata[[#This Row],[S-P4]]),CHOOSE({1,2,3,4},salesdata[[#This Row],[S-P1]],salesdata[[#This Row],[S-P2]],salesdata[[#This Row],[S-P3]],salesdata[[#This Row],[S-P4]]),0))</f>
        <v>Product1</v>
      </c>
      <c r="X1058" s="1" t="str">
        <f>IF(salesdata[[#This Row],[Total Revenue]]&gt;=70000,"High",IF(salesdata[[#This Row],[Total Revenue]]&gt;=40000,"Medium","Low"))</f>
        <v>Medium</v>
      </c>
      <c r="Y1058" s="1" t="str">
        <f>IFERROR(IF(SUMIF(salesdata[Year],salesdata[[#This Row],[Year]],salesdata[Total Revenue])&gt;SUMIF(salesdata[Year],salesdata[[#This Row],[Year]]-1,salesdata[Total Revenue]),"Growth Year","Decline Year"),"")</f>
        <v>Decline Year</v>
      </c>
    </row>
    <row r="1059" spans="1:25" x14ac:dyDescent="0.3">
      <c r="A1059" s="1">
        <v>1058</v>
      </c>
      <c r="B1059" s="2">
        <v>41384</v>
      </c>
      <c r="C1059" s="1">
        <v>2013</v>
      </c>
      <c r="D1059" s="1" t="s">
        <v>29</v>
      </c>
      <c r="E1059" s="1">
        <v>4</v>
      </c>
      <c r="F1059" s="3">
        <v>3224</v>
      </c>
      <c r="G1059" s="10">
        <v>10220.08</v>
      </c>
      <c r="H1059" s="12">
        <f>IFERROR(salesdata[[#This Row],[S-P1]]/salesdata[[#This Row],[Q-P1]],0)</f>
        <v>3.17</v>
      </c>
      <c r="I1059" s="3">
        <v>1946</v>
      </c>
      <c r="J1059" s="10">
        <v>12337.64</v>
      </c>
      <c r="K1059" s="12">
        <f>IFERROR(salesdata[[#This Row],[S-P2]]/salesdata[[#This Row],[Q-P2]],0)</f>
        <v>6.34</v>
      </c>
      <c r="L1059" s="3">
        <v>2660</v>
      </c>
      <c r="M1059" s="10">
        <v>14417.2</v>
      </c>
      <c r="N1059" s="12">
        <f>IFERROR(salesdata[[#This Row],[S-P3]]/salesdata[[#This Row],[Q-P3]],0)</f>
        <v>5.42</v>
      </c>
      <c r="O1059" s="3">
        <v>1931</v>
      </c>
      <c r="P1059" s="10">
        <v>13768.03</v>
      </c>
      <c r="Q1059" s="12">
        <f>IFERROR(salesdata[[#This Row],[S-P4]]/salesdata[[#This Row],[Q-P4]],0)</f>
        <v>7.1300000000000008</v>
      </c>
      <c r="R1059" s="3">
        <v>9761</v>
      </c>
      <c r="S1059" s="10">
        <v>50742.95</v>
      </c>
      <c r="T1059" s="1" t="str">
        <f>"Q"&amp;ROUNDUP(salesdata[[#This Row],[Month No.]]/3,0)</f>
        <v>Q2</v>
      </c>
      <c r="U1059" s="1" t="str">
        <f>TEXT(salesdata[[#This Row],[Date]],"dddd")</f>
        <v>Saturday</v>
      </c>
      <c r="V1059" s="12">
        <f>IFERROR(salesdata[[#This Row],[Total Revenue]]/salesdata[[#This Row],[Total Units Sold]],0)</f>
        <v>5.1985401085954308</v>
      </c>
      <c r="W1059" s="1" t="str">
        <f>INDEX({"Product1","Product2","Product3","Product4"},MATCH(MAX(salesdata[[#This Row],[S-P1]],salesdata[[#This Row],[S-P2]],salesdata[[#This Row],[S-P3]],salesdata[[#This Row],[S-P4]]),CHOOSE({1,2,3,4},salesdata[[#This Row],[S-P1]],salesdata[[#This Row],[S-P2]],salesdata[[#This Row],[S-P3]],salesdata[[#This Row],[S-P4]]),0))</f>
        <v>Product3</v>
      </c>
      <c r="X1059" s="1" t="str">
        <f>IF(salesdata[[#This Row],[Total Revenue]]&gt;=70000,"High",IF(salesdata[[#This Row],[Total Revenue]]&gt;=40000,"Medium","Low"))</f>
        <v>Medium</v>
      </c>
      <c r="Y1059" s="1" t="str">
        <f>IFERROR(IF(SUMIF(salesdata[Year],salesdata[[#This Row],[Year]],salesdata[Total Revenue])&gt;SUMIF(salesdata[Year],salesdata[[#This Row],[Year]]-1,salesdata[Total Revenue]),"Growth Year","Decline Year"),"")</f>
        <v>Decline Year</v>
      </c>
    </row>
    <row r="1060" spans="1:25" x14ac:dyDescent="0.3">
      <c r="A1060" s="1">
        <v>1059</v>
      </c>
      <c r="B1060" s="2">
        <v>41385</v>
      </c>
      <c r="C1060" s="1">
        <v>2013</v>
      </c>
      <c r="D1060" s="1" t="s">
        <v>29</v>
      </c>
      <c r="E1060" s="1">
        <v>4</v>
      </c>
      <c r="F1060" s="3">
        <v>6924</v>
      </c>
      <c r="G1060" s="10">
        <v>21949.08</v>
      </c>
      <c r="H1060" s="12">
        <f>IFERROR(salesdata[[#This Row],[S-P1]]/salesdata[[#This Row],[Q-P1]],0)</f>
        <v>3.1700000000000004</v>
      </c>
      <c r="I1060" s="3">
        <v>2905</v>
      </c>
      <c r="J1060" s="10">
        <v>18417.7</v>
      </c>
      <c r="K1060" s="12">
        <f>IFERROR(salesdata[[#This Row],[S-P2]]/salesdata[[#This Row],[Q-P2]],0)</f>
        <v>6.34</v>
      </c>
      <c r="L1060" s="3">
        <v>3003</v>
      </c>
      <c r="M1060" s="10">
        <v>16276.26</v>
      </c>
      <c r="N1060" s="12">
        <f>IFERROR(salesdata[[#This Row],[S-P3]]/salesdata[[#This Row],[Q-P3]],0)</f>
        <v>5.42</v>
      </c>
      <c r="O1060" s="3">
        <v>1463</v>
      </c>
      <c r="P1060" s="10">
        <v>10431.19</v>
      </c>
      <c r="Q1060" s="12">
        <f>IFERROR(salesdata[[#This Row],[S-P4]]/salesdata[[#This Row],[Q-P4]],0)</f>
        <v>7.1300000000000008</v>
      </c>
      <c r="R1060" s="3">
        <v>14295</v>
      </c>
      <c r="S1060" s="10">
        <v>67074.23</v>
      </c>
      <c r="T1060" s="1" t="str">
        <f>"Q"&amp;ROUNDUP(salesdata[[#This Row],[Month No.]]/3,0)</f>
        <v>Q2</v>
      </c>
      <c r="U1060" s="1" t="str">
        <f>TEXT(salesdata[[#This Row],[Date]],"dddd")</f>
        <v>Sunday</v>
      </c>
      <c r="V1060" s="12">
        <f>IFERROR(salesdata[[#This Row],[Total Revenue]]/salesdata[[#This Row],[Total Units Sold]],0)</f>
        <v>4.6921462049667717</v>
      </c>
      <c r="W1060" s="1" t="str">
        <f>INDEX({"Product1","Product2","Product3","Product4"},MATCH(MAX(salesdata[[#This Row],[S-P1]],salesdata[[#This Row],[S-P2]],salesdata[[#This Row],[S-P3]],salesdata[[#This Row],[S-P4]]),CHOOSE({1,2,3,4},salesdata[[#This Row],[S-P1]],salesdata[[#This Row],[S-P2]],salesdata[[#This Row],[S-P3]],salesdata[[#This Row],[S-P4]]),0))</f>
        <v>Product1</v>
      </c>
      <c r="X1060" s="1" t="str">
        <f>IF(salesdata[[#This Row],[Total Revenue]]&gt;=70000,"High",IF(salesdata[[#This Row],[Total Revenue]]&gt;=40000,"Medium","Low"))</f>
        <v>Medium</v>
      </c>
      <c r="Y1060" s="1" t="str">
        <f>IFERROR(IF(SUMIF(salesdata[Year],salesdata[[#This Row],[Year]],salesdata[Total Revenue])&gt;SUMIF(salesdata[Year],salesdata[[#This Row],[Year]]-1,salesdata[Total Revenue]),"Growth Year","Decline Year"),"")</f>
        <v>Decline Year</v>
      </c>
    </row>
    <row r="1061" spans="1:25" x14ac:dyDescent="0.3">
      <c r="A1061" s="1">
        <v>1060</v>
      </c>
      <c r="B1061" s="2">
        <v>41386</v>
      </c>
      <c r="C1061" s="1">
        <v>2013</v>
      </c>
      <c r="D1061" s="1" t="s">
        <v>29</v>
      </c>
      <c r="E1061" s="1">
        <v>4</v>
      </c>
      <c r="F1061" s="3">
        <v>7573</v>
      </c>
      <c r="G1061" s="10">
        <v>24006.41</v>
      </c>
      <c r="H1061" s="12">
        <f>IFERROR(salesdata[[#This Row],[S-P1]]/salesdata[[#This Row],[Q-P1]],0)</f>
        <v>3.17</v>
      </c>
      <c r="I1061" s="3">
        <v>2667</v>
      </c>
      <c r="J1061" s="10">
        <v>16908.78</v>
      </c>
      <c r="K1061" s="12">
        <f>IFERROR(salesdata[[#This Row],[S-P2]]/salesdata[[#This Row],[Q-P2]],0)</f>
        <v>6.34</v>
      </c>
      <c r="L1061" s="3">
        <v>1306</v>
      </c>
      <c r="M1061" s="10">
        <v>7078.52</v>
      </c>
      <c r="N1061" s="12">
        <f>IFERROR(salesdata[[#This Row],[S-P3]]/salesdata[[#This Row],[Q-P3]],0)</f>
        <v>5.42</v>
      </c>
      <c r="O1061" s="3">
        <v>455</v>
      </c>
      <c r="P1061" s="10">
        <v>3244.15</v>
      </c>
      <c r="Q1061" s="12">
        <f>IFERROR(salesdata[[#This Row],[S-P4]]/salesdata[[#This Row],[Q-P4]],0)</f>
        <v>7.13</v>
      </c>
      <c r="R1061" s="3">
        <v>12001</v>
      </c>
      <c r="S1061" s="10">
        <v>51237.86</v>
      </c>
      <c r="T1061" s="1" t="str">
        <f>"Q"&amp;ROUNDUP(salesdata[[#This Row],[Month No.]]/3,0)</f>
        <v>Q2</v>
      </c>
      <c r="U1061" s="1" t="str">
        <f>TEXT(salesdata[[#This Row],[Date]],"dddd")</f>
        <v>Monday</v>
      </c>
      <c r="V1061" s="12">
        <f>IFERROR(salesdata[[#This Row],[Total Revenue]]/salesdata[[#This Row],[Total Units Sold]],0)</f>
        <v>4.2694658778435128</v>
      </c>
      <c r="W1061" s="1" t="str">
        <f>INDEX({"Product1","Product2","Product3","Product4"},MATCH(MAX(salesdata[[#This Row],[S-P1]],salesdata[[#This Row],[S-P2]],salesdata[[#This Row],[S-P3]],salesdata[[#This Row],[S-P4]]),CHOOSE({1,2,3,4},salesdata[[#This Row],[S-P1]],salesdata[[#This Row],[S-P2]],salesdata[[#This Row],[S-P3]],salesdata[[#This Row],[S-P4]]),0))</f>
        <v>Product1</v>
      </c>
      <c r="X1061" s="1" t="str">
        <f>IF(salesdata[[#This Row],[Total Revenue]]&gt;=70000,"High",IF(salesdata[[#This Row],[Total Revenue]]&gt;=40000,"Medium","Low"))</f>
        <v>Medium</v>
      </c>
      <c r="Y1061" s="1" t="str">
        <f>IFERROR(IF(SUMIF(salesdata[Year],salesdata[[#This Row],[Year]],salesdata[Total Revenue])&gt;SUMIF(salesdata[Year],salesdata[[#This Row],[Year]]-1,salesdata[Total Revenue]),"Growth Year","Decline Year"),"")</f>
        <v>Decline Year</v>
      </c>
    </row>
    <row r="1062" spans="1:25" x14ac:dyDescent="0.3">
      <c r="A1062" s="1">
        <v>1061</v>
      </c>
      <c r="B1062" s="2">
        <v>41387</v>
      </c>
      <c r="C1062" s="1">
        <v>2013</v>
      </c>
      <c r="D1062" s="1" t="s">
        <v>29</v>
      </c>
      <c r="E1062" s="1">
        <v>4</v>
      </c>
      <c r="F1062" s="3">
        <v>4641</v>
      </c>
      <c r="G1062" s="10">
        <v>14711.97</v>
      </c>
      <c r="H1062" s="12">
        <f>IFERROR(salesdata[[#This Row],[S-P1]]/salesdata[[#This Row],[Q-P1]],0)</f>
        <v>3.17</v>
      </c>
      <c r="I1062" s="3">
        <v>3253</v>
      </c>
      <c r="J1062" s="10">
        <v>20624.02</v>
      </c>
      <c r="K1062" s="12">
        <f>IFERROR(salesdata[[#This Row],[S-P2]]/salesdata[[#This Row],[Q-P2]],0)</f>
        <v>6.34</v>
      </c>
      <c r="L1062" s="3">
        <v>1671</v>
      </c>
      <c r="M1062" s="10">
        <v>9056.82</v>
      </c>
      <c r="N1062" s="12">
        <f>IFERROR(salesdata[[#This Row],[S-P3]]/salesdata[[#This Row],[Q-P3]],0)</f>
        <v>5.42</v>
      </c>
      <c r="O1062" s="3">
        <v>1395</v>
      </c>
      <c r="P1062" s="10">
        <v>9946.35</v>
      </c>
      <c r="Q1062" s="12">
        <f>IFERROR(salesdata[[#This Row],[S-P4]]/salesdata[[#This Row],[Q-P4]],0)</f>
        <v>7.13</v>
      </c>
      <c r="R1062" s="3">
        <v>10960</v>
      </c>
      <c r="S1062" s="10">
        <v>54339.16</v>
      </c>
      <c r="T1062" s="1" t="str">
        <f>"Q"&amp;ROUNDUP(salesdata[[#This Row],[Month No.]]/3,0)</f>
        <v>Q2</v>
      </c>
      <c r="U1062" s="1" t="str">
        <f>TEXT(salesdata[[#This Row],[Date]],"dddd")</f>
        <v>Tuesday</v>
      </c>
      <c r="V1062" s="12">
        <f>IFERROR(salesdata[[#This Row],[Total Revenue]]/salesdata[[#This Row],[Total Units Sold]],0)</f>
        <v>4.9579525547445256</v>
      </c>
      <c r="W1062" s="1" t="str">
        <f>INDEX({"Product1","Product2","Product3","Product4"},MATCH(MAX(salesdata[[#This Row],[S-P1]],salesdata[[#This Row],[S-P2]],salesdata[[#This Row],[S-P3]],salesdata[[#This Row],[S-P4]]),CHOOSE({1,2,3,4},salesdata[[#This Row],[S-P1]],salesdata[[#This Row],[S-P2]],salesdata[[#This Row],[S-P3]],salesdata[[#This Row],[S-P4]]),0))</f>
        <v>Product2</v>
      </c>
      <c r="X1062" s="1" t="str">
        <f>IF(salesdata[[#This Row],[Total Revenue]]&gt;=70000,"High",IF(salesdata[[#This Row],[Total Revenue]]&gt;=40000,"Medium","Low"))</f>
        <v>Medium</v>
      </c>
      <c r="Y1062" s="1" t="str">
        <f>IFERROR(IF(SUMIF(salesdata[Year],salesdata[[#This Row],[Year]],salesdata[Total Revenue])&gt;SUMIF(salesdata[Year],salesdata[[#This Row],[Year]]-1,salesdata[Total Revenue]),"Growth Year","Decline Year"),"")</f>
        <v>Decline Year</v>
      </c>
    </row>
    <row r="1063" spans="1:25" x14ac:dyDescent="0.3">
      <c r="A1063" s="1">
        <v>1062</v>
      </c>
      <c r="B1063" s="2">
        <v>41388</v>
      </c>
      <c r="C1063" s="1">
        <v>2013</v>
      </c>
      <c r="D1063" s="1" t="s">
        <v>29</v>
      </c>
      <c r="E1063" s="1">
        <v>4</v>
      </c>
      <c r="F1063" s="3">
        <v>7351</v>
      </c>
      <c r="G1063" s="10">
        <v>23302.67</v>
      </c>
      <c r="H1063" s="12">
        <f>IFERROR(salesdata[[#This Row],[S-P1]]/salesdata[[#This Row],[Q-P1]],0)</f>
        <v>3.17</v>
      </c>
      <c r="I1063" s="3">
        <v>3205</v>
      </c>
      <c r="J1063" s="10">
        <v>20319.7</v>
      </c>
      <c r="K1063" s="12">
        <f>IFERROR(salesdata[[#This Row],[S-P2]]/salesdata[[#This Row],[Q-P2]],0)</f>
        <v>6.34</v>
      </c>
      <c r="L1063" s="3">
        <v>4797</v>
      </c>
      <c r="M1063" s="10">
        <v>25999.74</v>
      </c>
      <c r="N1063" s="12">
        <f>IFERROR(salesdata[[#This Row],[S-P3]]/salesdata[[#This Row],[Q-P3]],0)</f>
        <v>5.42</v>
      </c>
      <c r="O1063" s="3">
        <v>1207</v>
      </c>
      <c r="P1063" s="10">
        <v>8605.91</v>
      </c>
      <c r="Q1063" s="12">
        <f>IFERROR(salesdata[[#This Row],[S-P4]]/salesdata[[#This Row],[Q-P4]],0)</f>
        <v>7.13</v>
      </c>
      <c r="R1063" s="3">
        <v>16560</v>
      </c>
      <c r="S1063" s="10">
        <v>78228.02</v>
      </c>
      <c r="T1063" s="1" t="str">
        <f>"Q"&amp;ROUNDUP(salesdata[[#This Row],[Month No.]]/3,0)</f>
        <v>Q2</v>
      </c>
      <c r="U1063" s="1" t="str">
        <f>TEXT(salesdata[[#This Row],[Date]],"dddd")</f>
        <v>Wednesday</v>
      </c>
      <c r="V1063" s="12">
        <f>IFERROR(salesdata[[#This Row],[Total Revenue]]/salesdata[[#This Row],[Total Units Sold]],0)</f>
        <v>4.7239142512077299</v>
      </c>
      <c r="W1063" s="1" t="str">
        <f>INDEX({"Product1","Product2","Product3","Product4"},MATCH(MAX(salesdata[[#This Row],[S-P1]],salesdata[[#This Row],[S-P2]],salesdata[[#This Row],[S-P3]],salesdata[[#This Row],[S-P4]]),CHOOSE({1,2,3,4},salesdata[[#This Row],[S-P1]],salesdata[[#This Row],[S-P2]],salesdata[[#This Row],[S-P3]],salesdata[[#This Row],[S-P4]]),0))</f>
        <v>Product3</v>
      </c>
      <c r="X1063" s="1" t="str">
        <f>IF(salesdata[[#This Row],[Total Revenue]]&gt;=70000,"High",IF(salesdata[[#This Row],[Total Revenue]]&gt;=40000,"Medium","Low"))</f>
        <v>High</v>
      </c>
      <c r="Y1063" s="1" t="str">
        <f>IFERROR(IF(SUMIF(salesdata[Year],salesdata[[#This Row],[Year]],salesdata[Total Revenue])&gt;SUMIF(salesdata[Year],salesdata[[#This Row],[Year]]-1,salesdata[Total Revenue]),"Growth Year","Decline Year"),"")</f>
        <v>Decline Year</v>
      </c>
    </row>
    <row r="1064" spans="1:25" x14ac:dyDescent="0.3">
      <c r="A1064" s="1">
        <v>1063</v>
      </c>
      <c r="B1064" s="2">
        <v>41389</v>
      </c>
      <c r="C1064" s="1">
        <v>2013</v>
      </c>
      <c r="D1064" s="1" t="s">
        <v>29</v>
      </c>
      <c r="E1064" s="1">
        <v>4</v>
      </c>
      <c r="F1064" s="3">
        <v>2238</v>
      </c>
      <c r="G1064" s="10">
        <v>7094.46</v>
      </c>
      <c r="H1064" s="12">
        <f>IFERROR(salesdata[[#This Row],[S-P1]]/salesdata[[#This Row],[Q-P1]],0)</f>
        <v>3.17</v>
      </c>
      <c r="I1064" s="3">
        <v>306</v>
      </c>
      <c r="J1064" s="10">
        <v>1940.04</v>
      </c>
      <c r="K1064" s="12">
        <f>IFERROR(salesdata[[#This Row],[S-P2]]/salesdata[[#This Row],[Q-P2]],0)</f>
        <v>6.34</v>
      </c>
      <c r="L1064" s="3">
        <v>3875</v>
      </c>
      <c r="M1064" s="10">
        <v>21002.5</v>
      </c>
      <c r="N1064" s="12">
        <f>IFERROR(salesdata[[#This Row],[S-P3]]/salesdata[[#This Row],[Q-P3]],0)</f>
        <v>5.42</v>
      </c>
      <c r="O1064" s="3">
        <v>1581</v>
      </c>
      <c r="P1064" s="10">
        <v>11272.53</v>
      </c>
      <c r="Q1064" s="12">
        <f>IFERROR(salesdata[[#This Row],[S-P4]]/salesdata[[#This Row],[Q-P4]],0)</f>
        <v>7.1300000000000008</v>
      </c>
      <c r="R1064" s="3">
        <v>8000</v>
      </c>
      <c r="S1064" s="10">
        <v>41309.53</v>
      </c>
      <c r="T1064" s="1" t="str">
        <f>"Q"&amp;ROUNDUP(salesdata[[#This Row],[Month No.]]/3,0)</f>
        <v>Q2</v>
      </c>
      <c r="U1064" s="1" t="str">
        <f>TEXT(salesdata[[#This Row],[Date]],"dddd")</f>
        <v>Thursday</v>
      </c>
      <c r="V1064" s="12">
        <f>IFERROR(salesdata[[#This Row],[Total Revenue]]/salesdata[[#This Row],[Total Units Sold]],0)</f>
        <v>5.1636912500000003</v>
      </c>
      <c r="W1064" s="1" t="str">
        <f>INDEX({"Product1","Product2","Product3","Product4"},MATCH(MAX(salesdata[[#This Row],[S-P1]],salesdata[[#This Row],[S-P2]],salesdata[[#This Row],[S-P3]],salesdata[[#This Row],[S-P4]]),CHOOSE({1,2,3,4},salesdata[[#This Row],[S-P1]],salesdata[[#This Row],[S-P2]],salesdata[[#This Row],[S-P3]],salesdata[[#This Row],[S-P4]]),0))</f>
        <v>Product3</v>
      </c>
      <c r="X1064" s="1" t="str">
        <f>IF(salesdata[[#This Row],[Total Revenue]]&gt;=70000,"High",IF(salesdata[[#This Row],[Total Revenue]]&gt;=40000,"Medium","Low"))</f>
        <v>Medium</v>
      </c>
      <c r="Y1064" s="1" t="str">
        <f>IFERROR(IF(SUMIF(salesdata[Year],salesdata[[#This Row],[Year]],salesdata[Total Revenue])&gt;SUMIF(salesdata[Year],salesdata[[#This Row],[Year]]-1,salesdata[Total Revenue]),"Growth Year","Decline Year"),"")</f>
        <v>Decline Year</v>
      </c>
    </row>
    <row r="1065" spans="1:25" x14ac:dyDescent="0.3">
      <c r="A1065" s="1">
        <v>1064</v>
      </c>
      <c r="B1065" s="2">
        <v>41390</v>
      </c>
      <c r="C1065" s="1">
        <v>2013</v>
      </c>
      <c r="D1065" s="1" t="s">
        <v>29</v>
      </c>
      <c r="E1065" s="1">
        <v>4</v>
      </c>
      <c r="F1065" s="3">
        <v>1143</v>
      </c>
      <c r="G1065" s="10">
        <v>3623.31</v>
      </c>
      <c r="H1065" s="12">
        <f>IFERROR(salesdata[[#This Row],[S-P1]]/salesdata[[#This Row],[Q-P1]],0)</f>
        <v>3.17</v>
      </c>
      <c r="I1065" s="3">
        <v>3581</v>
      </c>
      <c r="J1065" s="10">
        <v>22703.54</v>
      </c>
      <c r="K1065" s="12">
        <f>IFERROR(salesdata[[#This Row],[S-P2]]/salesdata[[#This Row],[Q-P2]],0)</f>
        <v>6.34</v>
      </c>
      <c r="L1065" s="3">
        <v>5659</v>
      </c>
      <c r="M1065" s="10">
        <v>30671.78</v>
      </c>
      <c r="N1065" s="12">
        <f>IFERROR(salesdata[[#This Row],[S-P3]]/salesdata[[#This Row],[Q-P3]],0)</f>
        <v>5.42</v>
      </c>
      <c r="O1065" s="3">
        <v>811</v>
      </c>
      <c r="P1065" s="10">
        <v>5782.43</v>
      </c>
      <c r="Q1065" s="12">
        <f>IFERROR(salesdata[[#This Row],[S-P4]]/salesdata[[#This Row],[Q-P4]],0)</f>
        <v>7.1300000000000008</v>
      </c>
      <c r="R1065" s="3">
        <v>11194</v>
      </c>
      <c r="S1065" s="10">
        <v>62781.06</v>
      </c>
      <c r="T1065" s="1" t="str">
        <f>"Q"&amp;ROUNDUP(salesdata[[#This Row],[Month No.]]/3,0)</f>
        <v>Q2</v>
      </c>
      <c r="U1065" s="1" t="str">
        <f>TEXT(salesdata[[#This Row],[Date]],"dddd")</f>
        <v>Friday</v>
      </c>
      <c r="V1065" s="12">
        <f>IFERROR(salesdata[[#This Row],[Total Revenue]]/salesdata[[#This Row],[Total Units Sold]],0)</f>
        <v>5.608456315883509</v>
      </c>
      <c r="W1065" s="1" t="str">
        <f>INDEX({"Product1","Product2","Product3","Product4"},MATCH(MAX(salesdata[[#This Row],[S-P1]],salesdata[[#This Row],[S-P2]],salesdata[[#This Row],[S-P3]],salesdata[[#This Row],[S-P4]]),CHOOSE({1,2,3,4},salesdata[[#This Row],[S-P1]],salesdata[[#This Row],[S-P2]],salesdata[[#This Row],[S-P3]],salesdata[[#This Row],[S-P4]]),0))</f>
        <v>Product3</v>
      </c>
      <c r="X1065" s="1" t="str">
        <f>IF(salesdata[[#This Row],[Total Revenue]]&gt;=70000,"High",IF(salesdata[[#This Row],[Total Revenue]]&gt;=40000,"Medium","Low"))</f>
        <v>Medium</v>
      </c>
      <c r="Y1065" s="1" t="str">
        <f>IFERROR(IF(SUMIF(salesdata[Year],salesdata[[#This Row],[Year]],salesdata[Total Revenue])&gt;SUMIF(salesdata[Year],salesdata[[#This Row],[Year]]-1,salesdata[Total Revenue]),"Growth Year","Decline Year"),"")</f>
        <v>Decline Year</v>
      </c>
    </row>
    <row r="1066" spans="1:25" x14ac:dyDescent="0.3">
      <c r="A1066" s="1">
        <v>1065</v>
      </c>
      <c r="B1066" s="2">
        <v>41391</v>
      </c>
      <c r="C1066" s="1">
        <v>2013</v>
      </c>
      <c r="D1066" s="1" t="s">
        <v>29</v>
      </c>
      <c r="E1066" s="1">
        <v>4</v>
      </c>
      <c r="F1066" s="3">
        <v>4807</v>
      </c>
      <c r="G1066" s="10">
        <v>15238.19</v>
      </c>
      <c r="H1066" s="12">
        <f>IFERROR(salesdata[[#This Row],[S-P1]]/salesdata[[#This Row],[Q-P1]],0)</f>
        <v>3.17</v>
      </c>
      <c r="I1066" s="3">
        <v>1513</v>
      </c>
      <c r="J1066" s="10">
        <v>9592.42</v>
      </c>
      <c r="K1066" s="12">
        <f>IFERROR(salesdata[[#This Row],[S-P2]]/salesdata[[#This Row],[Q-P2]],0)</f>
        <v>6.34</v>
      </c>
      <c r="L1066" s="3">
        <v>1447</v>
      </c>
      <c r="M1066" s="10">
        <v>7842.74</v>
      </c>
      <c r="N1066" s="12">
        <f>IFERROR(salesdata[[#This Row],[S-P3]]/salesdata[[#This Row],[Q-P3]],0)</f>
        <v>5.42</v>
      </c>
      <c r="O1066" s="3">
        <v>1710</v>
      </c>
      <c r="P1066" s="10">
        <v>12192.3</v>
      </c>
      <c r="Q1066" s="12">
        <f>IFERROR(salesdata[[#This Row],[S-P4]]/salesdata[[#This Row],[Q-P4]],0)</f>
        <v>7.13</v>
      </c>
      <c r="R1066" s="3">
        <v>9477</v>
      </c>
      <c r="S1066" s="10">
        <v>44865.65</v>
      </c>
      <c r="T1066" s="1" t="str">
        <f>"Q"&amp;ROUNDUP(salesdata[[#This Row],[Month No.]]/3,0)</f>
        <v>Q2</v>
      </c>
      <c r="U1066" s="1" t="str">
        <f>TEXT(salesdata[[#This Row],[Date]],"dddd")</f>
        <v>Saturday</v>
      </c>
      <c r="V1066" s="12">
        <f>IFERROR(salesdata[[#This Row],[Total Revenue]]/salesdata[[#This Row],[Total Units Sold]],0)</f>
        <v>4.7341616545320253</v>
      </c>
      <c r="W1066" s="1" t="str">
        <f>INDEX({"Product1","Product2","Product3","Product4"},MATCH(MAX(salesdata[[#This Row],[S-P1]],salesdata[[#This Row],[S-P2]],salesdata[[#This Row],[S-P3]],salesdata[[#This Row],[S-P4]]),CHOOSE({1,2,3,4},salesdata[[#This Row],[S-P1]],salesdata[[#This Row],[S-P2]],salesdata[[#This Row],[S-P3]],salesdata[[#This Row],[S-P4]]),0))</f>
        <v>Product1</v>
      </c>
      <c r="X1066" s="1" t="str">
        <f>IF(salesdata[[#This Row],[Total Revenue]]&gt;=70000,"High",IF(salesdata[[#This Row],[Total Revenue]]&gt;=40000,"Medium","Low"))</f>
        <v>Medium</v>
      </c>
      <c r="Y1066" s="1" t="str">
        <f>IFERROR(IF(SUMIF(salesdata[Year],salesdata[[#This Row],[Year]],salesdata[Total Revenue])&gt;SUMIF(salesdata[Year],salesdata[[#This Row],[Year]]-1,salesdata[Total Revenue]),"Growth Year","Decline Year"),"")</f>
        <v>Decline Year</v>
      </c>
    </row>
    <row r="1067" spans="1:25" x14ac:dyDescent="0.3">
      <c r="A1067" s="1">
        <v>1066</v>
      </c>
      <c r="B1067" s="2">
        <v>41392</v>
      </c>
      <c r="C1067" s="1">
        <v>2013</v>
      </c>
      <c r="D1067" s="1" t="s">
        <v>29</v>
      </c>
      <c r="E1067" s="1">
        <v>4</v>
      </c>
      <c r="F1067" s="3">
        <v>482</v>
      </c>
      <c r="G1067" s="10">
        <v>1527.94</v>
      </c>
      <c r="H1067" s="12">
        <f>IFERROR(salesdata[[#This Row],[S-P1]]/salesdata[[#This Row],[Q-P1]],0)</f>
        <v>3.17</v>
      </c>
      <c r="I1067" s="3">
        <v>3889</v>
      </c>
      <c r="J1067" s="10">
        <v>24656.26</v>
      </c>
      <c r="K1067" s="12">
        <f>IFERROR(salesdata[[#This Row],[S-P2]]/salesdata[[#This Row],[Q-P2]],0)</f>
        <v>6.34</v>
      </c>
      <c r="L1067" s="3">
        <v>3614</v>
      </c>
      <c r="M1067" s="10">
        <v>19587.88</v>
      </c>
      <c r="N1067" s="12">
        <f>IFERROR(salesdata[[#This Row],[S-P3]]/salesdata[[#This Row],[Q-P3]],0)</f>
        <v>5.42</v>
      </c>
      <c r="O1067" s="3">
        <v>1788</v>
      </c>
      <c r="P1067" s="10">
        <v>12748.44</v>
      </c>
      <c r="Q1067" s="12">
        <f>IFERROR(salesdata[[#This Row],[S-P4]]/salesdata[[#This Row],[Q-P4]],0)</f>
        <v>7.13</v>
      </c>
      <c r="R1067" s="3">
        <v>9773</v>
      </c>
      <c r="S1067" s="10">
        <v>58520.52</v>
      </c>
      <c r="T1067" s="1" t="str">
        <f>"Q"&amp;ROUNDUP(salesdata[[#This Row],[Month No.]]/3,0)</f>
        <v>Q2</v>
      </c>
      <c r="U1067" s="1" t="str">
        <f>TEXT(salesdata[[#This Row],[Date]],"dddd")</f>
        <v>Sunday</v>
      </c>
      <c r="V1067" s="12">
        <f>IFERROR(salesdata[[#This Row],[Total Revenue]]/salesdata[[#This Row],[Total Units Sold]],0)</f>
        <v>5.9879791261639204</v>
      </c>
      <c r="W1067" s="1" t="str">
        <f>INDEX({"Product1","Product2","Product3","Product4"},MATCH(MAX(salesdata[[#This Row],[S-P1]],salesdata[[#This Row],[S-P2]],salesdata[[#This Row],[S-P3]],salesdata[[#This Row],[S-P4]]),CHOOSE({1,2,3,4},salesdata[[#This Row],[S-P1]],salesdata[[#This Row],[S-P2]],salesdata[[#This Row],[S-P3]],salesdata[[#This Row],[S-P4]]),0))</f>
        <v>Product2</v>
      </c>
      <c r="X1067" s="1" t="str">
        <f>IF(salesdata[[#This Row],[Total Revenue]]&gt;=70000,"High",IF(salesdata[[#This Row],[Total Revenue]]&gt;=40000,"Medium","Low"))</f>
        <v>Medium</v>
      </c>
      <c r="Y1067" s="1" t="str">
        <f>IFERROR(IF(SUMIF(salesdata[Year],salesdata[[#This Row],[Year]],salesdata[Total Revenue])&gt;SUMIF(salesdata[Year],salesdata[[#This Row],[Year]]-1,salesdata[Total Revenue]),"Growth Year","Decline Year"),"")</f>
        <v>Decline Year</v>
      </c>
    </row>
    <row r="1068" spans="1:25" x14ac:dyDescent="0.3">
      <c r="A1068" s="1">
        <v>1067</v>
      </c>
      <c r="B1068" s="2">
        <v>41393</v>
      </c>
      <c r="C1068" s="1">
        <v>2013</v>
      </c>
      <c r="D1068" s="1" t="s">
        <v>29</v>
      </c>
      <c r="E1068" s="1">
        <v>4</v>
      </c>
      <c r="F1068" s="3">
        <v>2890</v>
      </c>
      <c r="G1068" s="10">
        <v>9161.2999999999993</v>
      </c>
      <c r="H1068" s="12">
        <f>IFERROR(salesdata[[#This Row],[S-P1]]/salesdata[[#This Row],[Q-P1]],0)</f>
        <v>3.17</v>
      </c>
      <c r="I1068" s="3">
        <v>3223</v>
      </c>
      <c r="J1068" s="10">
        <v>20433.82</v>
      </c>
      <c r="K1068" s="12">
        <f>IFERROR(salesdata[[#This Row],[S-P2]]/salesdata[[#This Row],[Q-P2]],0)</f>
        <v>6.34</v>
      </c>
      <c r="L1068" s="3">
        <v>3997</v>
      </c>
      <c r="M1068" s="10">
        <v>21663.74</v>
      </c>
      <c r="N1068" s="12">
        <f>IFERROR(salesdata[[#This Row],[S-P3]]/salesdata[[#This Row],[Q-P3]],0)</f>
        <v>5.4200000000000008</v>
      </c>
      <c r="O1068" s="3">
        <v>1641</v>
      </c>
      <c r="P1068" s="10">
        <v>11700.33</v>
      </c>
      <c r="Q1068" s="12">
        <f>IFERROR(salesdata[[#This Row],[S-P4]]/salesdata[[#This Row],[Q-P4]],0)</f>
        <v>7.13</v>
      </c>
      <c r="R1068" s="3">
        <v>11751</v>
      </c>
      <c r="S1068" s="10">
        <v>62959.19</v>
      </c>
      <c r="T1068" s="1" t="str">
        <f>"Q"&amp;ROUNDUP(salesdata[[#This Row],[Month No.]]/3,0)</f>
        <v>Q2</v>
      </c>
      <c r="U1068" s="1" t="str">
        <f>TEXT(salesdata[[#This Row],[Date]],"dddd")</f>
        <v>Monday</v>
      </c>
      <c r="V1068" s="12">
        <f>IFERROR(salesdata[[#This Row],[Total Revenue]]/salesdata[[#This Row],[Total Units Sold]],0)</f>
        <v>5.3577729554931501</v>
      </c>
      <c r="W1068" s="1" t="str">
        <f>INDEX({"Product1","Product2","Product3","Product4"},MATCH(MAX(salesdata[[#This Row],[S-P1]],salesdata[[#This Row],[S-P2]],salesdata[[#This Row],[S-P3]],salesdata[[#This Row],[S-P4]]),CHOOSE({1,2,3,4},salesdata[[#This Row],[S-P1]],salesdata[[#This Row],[S-P2]],salesdata[[#This Row],[S-P3]],salesdata[[#This Row],[S-P4]]),0))</f>
        <v>Product3</v>
      </c>
      <c r="X1068" s="1" t="str">
        <f>IF(salesdata[[#This Row],[Total Revenue]]&gt;=70000,"High",IF(salesdata[[#This Row],[Total Revenue]]&gt;=40000,"Medium","Low"))</f>
        <v>Medium</v>
      </c>
      <c r="Y1068" s="1" t="str">
        <f>IFERROR(IF(SUMIF(salesdata[Year],salesdata[[#This Row],[Year]],salesdata[Total Revenue])&gt;SUMIF(salesdata[Year],salesdata[[#This Row],[Year]]-1,salesdata[Total Revenue]),"Growth Year","Decline Year"),"")</f>
        <v>Decline Year</v>
      </c>
    </row>
    <row r="1069" spans="1:25" x14ac:dyDescent="0.3">
      <c r="A1069" s="1">
        <v>1068</v>
      </c>
      <c r="B1069" s="2">
        <v>41394</v>
      </c>
      <c r="C1069" s="1">
        <v>2013</v>
      </c>
      <c r="D1069" s="1" t="s">
        <v>29</v>
      </c>
      <c r="E1069" s="1">
        <v>4</v>
      </c>
      <c r="F1069" s="3">
        <v>5656</v>
      </c>
      <c r="G1069" s="10">
        <v>17929.52</v>
      </c>
      <c r="H1069" s="12">
        <f>IFERROR(salesdata[[#This Row],[S-P1]]/salesdata[[#This Row],[Q-P1]],0)</f>
        <v>3.17</v>
      </c>
      <c r="I1069" s="3">
        <v>1430</v>
      </c>
      <c r="J1069" s="10">
        <v>9066.2000000000007</v>
      </c>
      <c r="K1069" s="12">
        <f>IFERROR(salesdata[[#This Row],[S-P2]]/salesdata[[#This Row],[Q-P2]],0)</f>
        <v>6.3400000000000007</v>
      </c>
      <c r="L1069" s="3">
        <v>4956</v>
      </c>
      <c r="M1069" s="10">
        <v>26861.52</v>
      </c>
      <c r="N1069" s="12">
        <f>IFERROR(salesdata[[#This Row],[S-P3]]/salesdata[[#This Row],[Q-P3]],0)</f>
        <v>5.42</v>
      </c>
      <c r="O1069" s="3">
        <v>747</v>
      </c>
      <c r="P1069" s="10">
        <v>5326.11</v>
      </c>
      <c r="Q1069" s="12">
        <f>IFERROR(salesdata[[#This Row],[S-P4]]/salesdata[[#This Row],[Q-P4]],0)</f>
        <v>7.13</v>
      </c>
      <c r="R1069" s="3">
        <v>12789</v>
      </c>
      <c r="S1069" s="10">
        <v>59183.35</v>
      </c>
      <c r="T1069" s="1" t="str">
        <f>"Q"&amp;ROUNDUP(salesdata[[#This Row],[Month No.]]/3,0)</f>
        <v>Q2</v>
      </c>
      <c r="U1069" s="1" t="str">
        <f>TEXT(salesdata[[#This Row],[Date]],"dddd")</f>
        <v>Tuesday</v>
      </c>
      <c r="V1069" s="12">
        <f>IFERROR(salesdata[[#This Row],[Total Revenue]]/salesdata[[#This Row],[Total Units Sold]],0)</f>
        <v>4.6276761279224337</v>
      </c>
      <c r="W1069" s="1" t="str">
        <f>INDEX({"Product1","Product2","Product3","Product4"},MATCH(MAX(salesdata[[#This Row],[S-P1]],salesdata[[#This Row],[S-P2]],salesdata[[#This Row],[S-P3]],salesdata[[#This Row],[S-P4]]),CHOOSE({1,2,3,4},salesdata[[#This Row],[S-P1]],salesdata[[#This Row],[S-P2]],salesdata[[#This Row],[S-P3]],salesdata[[#This Row],[S-P4]]),0))</f>
        <v>Product3</v>
      </c>
      <c r="X1069" s="1" t="str">
        <f>IF(salesdata[[#This Row],[Total Revenue]]&gt;=70000,"High",IF(salesdata[[#This Row],[Total Revenue]]&gt;=40000,"Medium","Low"))</f>
        <v>Medium</v>
      </c>
      <c r="Y1069" s="1" t="str">
        <f>IFERROR(IF(SUMIF(salesdata[Year],salesdata[[#This Row],[Year]],salesdata[Total Revenue])&gt;SUMIF(salesdata[Year],salesdata[[#This Row],[Year]]-1,salesdata[Total Revenue]),"Growth Year","Decline Year"),"")</f>
        <v>Decline Year</v>
      </c>
    </row>
    <row r="1070" spans="1:25" x14ac:dyDescent="0.3">
      <c r="A1070" s="1">
        <v>1069</v>
      </c>
      <c r="B1070" s="2">
        <v>41395</v>
      </c>
      <c r="C1070" s="1">
        <v>2013</v>
      </c>
      <c r="D1070" s="1" t="s">
        <v>30</v>
      </c>
      <c r="E1070" s="1">
        <v>5</v>
      </c>
      <c r="F1070" s="3">
        <v>1674</v>
      </c>
      <c r="G1070" s="10">
        <v>5306.58</v>
      </c>
      <c r="H1070" s="12">
        <f>IFERROR(salesdata[[#This Row],[S-P1]]/salesdata[[#This Row],[Q-P1]],0)</f>
        <v>3.17</v>
      </c>
      <c r="I1070" s="3">
        <v>2811</v>
      </c>
      <c r="J1070" s="10">
        <v>17821.740000000002</v>
      </c>
      <c r="K1070" s="12">
        <f>IFERROR(salesdata[[#This Row],[S-P2]]/salesdata[[#This Row],[Q-P2]],0)</f>
        <v>6.3400000000000007</v>
      </c>
      <c r="L1070" s="3">
        <v>5545</v>
      </c>
      <c r="M1070" s="10">
        <v>30053.9</v>
      </c>
      <c r="N1070" s="12">
        <f>IFERROR(salesdata[[#This Row],[S-P3]]/salesdata[[#This Row],[Q-P3]],0)</f>
        <v>5.42</v>
      </c>
      <c r="O1070" s="3">
        <v>1747</v>
      </c>
      <c r="P1070" s="10">
        <v>12456.11</v>
      </c>
      <c r="Q1070" s="12">
        <f>IFERROR(salesdata[[#This Row],[S-P4]]/salesdata[[#This Row],[Q-P4]],0)</f>
        <v>7.13</v>
      </c>
      <c r="R1070" s="3">
        <v>11777</v>
      </c>
      <c r="S1070" s="10">
        <v>65638.33</v>
      </c>
      <c r="T1070" s="1" t="str">
        <f>"Q"&amp;ROUNDUP(salesdata[[#This Row],[Month No.]]/3,0)</f>
        <v>Q2</v>
      </c>
      <c r="U1070" s="1" t="str">
        <f>TEXT(salesdata[[#This Row],[Date]],"dddd")</f>
        <v>Wednesday</v>
      </c>
      <c r="V1070" s="12">
        <f>IFERROR(salesdata[[#This Row],[Total Revenue]]/salesdata[[#This Row],[Total Units Sold]],0)</f>
        <v>5.5734338116668081</v>
      </c>
      <c r="W1070" s="1" t="str">
        <f>INDEX({"Product1","Product2","Product3","Product4"},MATCH(MAX(salesdata[[#This Row],[S-P1]],salesdata[[#This Row],[S-P2]],salesdata[[#This Row],[S-P3]],salesdata[[#This Row],[S-P4]]),CHOOSE({1,2,3,4},salesdata[[#This Row],[S-P1]],salesdata[[#This Row],[S-P2]],salesdata[[#This Row],[S-P3]],salesdata[[#This Row],[S-P4]]),0))</f>
        <v>Product3</v>
      </c>
      <c r="X1070" s="1" t="str">
        <f>IF(salesdata[[#This Row],[Total Revenue]]&gt;=70000,"High",IF(salesdata[[#This Row],[Total Revenue]]&gt;=40000,"Medium","Low"))</f>
        <v>Medium</v>
      </c>
      <c r="Y1070" s="1" t="str">
        <f>IFERROR(IF(SUMIF(salesdata[Year],salesdata[[#This Row],[Year]],salesdata[Total Revenue])&gt;SUMIF(salesdata[Year],salesdata[[#This Row],[Year]]-1,salesdata[Total Revenue]),"Growth Year","Decline Year"),"")</f>
        <v>Decline Year</v>
      </c>
    </row>
    <row r="1071" spans="1:25" x14ac:dyDescent="0.3">
      <c r="A1071" s="1">
        <v>1070</v>
      </c>
      <c r="B1071" s="2">
        <v>41396</v>
      </c>
      <c r="C1071" s="1">
        <v>2013</v>
      </c>
      <c r="D1071" s="1" t="s">
        <v>30</v>
      </c>
      <c r="E1071" s="1">
        <v>5</v>
      </c>
      <c r="F1071" s="3">
        <v>354</v>
      </c>
      <c r="G1071" s="10">
        <v>1122.18</v>
      </c>
      <c r="H1071" s="12">
        <f>IFERROR(salesdata[[#This Row],[S-P1]]/salesdata[[#This Row],[Q-P1]],0)</f>
        <v>3.1700000000000004</v>
      </c>
      <c r="I1071" s="3">
        <v>3005</v>
      </c>
      <c r="J1071" s="10">
        <v>19051.7</v>
      </c>
      <c r="K1071" s="12">
        <f>IFERROR(salesdata[[#This Row],[S-P2]]/salesdata[[#This Row],[Q-P2]],0)</f>
        <v>6.34</v>
      </c>
      <c r="L1071" s="3">
        <v>1747</v>
      </c>
      <c r="M1071" s="10">
        <v>9468.74</v>
      </c>
      <c r="N1071" s="12">
        <f>IFERROR(salesdata[[#This Row],[S-P3]]/salesdata[[#This Row],[Q-P3]],0)</f>
        <v>5.42</v>
      </c>
      <c r="O1071" s="3">
        <v>1840</v>
      </c>
      <c r="P1071" s="10">
        <v>13119.2</v>
      </c>
      <c r="Q1071" s="12">
        <f>IFERROR(salesdata[[#This Row],[S-P4]]/salesdata[[#This Row],[Q-P4]],0)</f>
        <v>7.1300000000000008</v>
      </c>
      <c r="R1071" s="3">
        <v>6946</v>
      </c>
      <c r="S1071" s="10">
        <v>42761.82</v>
      </c>
      <c r="T1071" s="1" t="str">
        <f>"Q"&amp;ROUNDUP(salesdata[[#This Row],[Month No.]]/3,0)</f>
        <v>Q2</v>
      </c>
      <c r="U1071" s="1" t="str">
        <f>TEXT(salesdata[[#This Row],[Date]],"dddd")</f>
        <v>Thursday</v>
      </c>
      <c r="V1071" s="12">
        <f>IFERROR(salesdata[[#This Row],[Total Revenue]]/salesdata[[#This Row],[Total Units Sold]],0)</f>
        <v>6.1563230636337458</v>
      </c>
      <c r="W1071" s="1" t="str">
        <f>INDEX({"Product1","Product2","Product3","Product4"},MATCH(MAX(salesdata[[#This Row],[S-P1]],salesdata[[#This Row],[S-P2]],salesdata[[#This Row],[S-P3]],salesdata[[#This Row],[S-P4]]),CHOOSE({1,2,3,4},salesdata[[#This Row],[S-P1]],salesdata[[#This Row],[S-P2]],salesdata[[#This Row],[S-P3]],salesdata[[#This Row],[S-P4]]),0))</f>
        <v>Product2</v>
      </c>
      <c r="X1071" s="1" t="str">
        <f>IF(salesdata[[#This Row],[Total Revenue]]&gt;=70000,"High",IF(salesdata[[#This Row],[Total Revenue]]&gt;=40000,"Medium","Low"))</f>
        <v>Medium</v>
      </c>
      <c r="Y1071" s="1" t="str">
        <f>IFERROR(IF(SUMIF(salesdata[Year],salesdata[[#This Row],[Year]],salesdata[Total Revenue])&gt;SUMIF(salesdata[Year],salesdata[[#This Row],[Year]]-1,salesdata[Total Revenue]),"Growth Year","Decline Year"),"")</f>
        <v>Decline Year</v>
      </c>
    </row>
    <row r="1072" spans="1:25" x14ac:dyDescent="0.3">
      <c r="A1072" s="1">
        <v>1071</v>
      </c>
      <c r="B1072" s="2">
        <v>41397</v>
      </c>
      <c r="C1072" s="1">
        <v>2013</v>
      </c>
      <c r="D1072" s="1" t="s">
        <v>30</v>
      </c>
      <c r="E1072" s="1">
        <v>5</v>
      </c>
      <c r="F1072" s="3">
        <v>7794</v>
      </c>
      <c r="G1072" s="10">
        <v>24706.98</v>
      </c>
      <c r="H1072" s="12">
        <f>IFERROR(salesdata[[#This Row],[S-P1]]/salesdata[[#This Row],[Q-P1]],0)</f>
        <v>3.17</v>
      </c>
      <c r="I1072" s="3">
        <v>2577</v>
      </c>
      <c r="J1072" s="10">
        <v>16338.18</v>
      </c>
      <c r="K1072" s="12">
        <f>IFERROR(salesdata[[#This Row],[S-P2]]/salesdata[[#This Row],[Q-P2]],0)</f>
        <v>6.34</v>
      </c>
      <c r="L1072" s="3">
        <v>5005</v>
      </c>
      <c r="M1072" s="10">
        <v>27127.1</v>
      </c>
      <c r="N1072" s="12">
        <f>IFERROR(salesdata[[#This Row],[S-P3]]/salesdata[[#This Row],[Q-P3]],0)</f>
        <v>5.42</v>
      </c>
      <c r="O1072" s="3">
        <v>301</v>
      </c>
      <c r="P1072" s="10">
        <v>2146.13</v>
      </c>
      <c r="Q1072" s="12">
        <f>IFERROR(salesdata[[#This Row],[S-P4]]/salesdata[[#This Row],[Q-P4]],0)</f>
        <v>7.1300000000000008</v>
      </c>
      <c r="R1072" s="3">
        <v>15677</v>
      </c>
      <c r="S1072" s="10">
        <v>70318.39</v>
      </c>
      <c r="T1072" s="1" t="str">
        <f>"Q"&amp;ROUNDUP(salesdata[[#This Row],[Month No.]]/3,0)</f>
        <v>Q2</v>
      </c>
      <c r="U1072" s="1" t="str">
        <f>TEXT(salesdata[[#This Row],[Date]],"dddd")</f>
        <v>Friday</v>
      </c>
      <c r="V1072" s="12">
        <f>IFERROR(salesdata[[#This Row],[Total Revenue]]/salesdata[[#This Row],[Total Units Sold]],0)</f>
        <v>4.4854493844485548</v>
      </c>
      <c r="W1072" s="1" t="str">
        <f>INDEX({"Product1","Product2","Product3","Product4"},MATCH(MAX(salesdata[[#This Row],[S-P1]],salesdata[[#This Row],[S-P2]],salesdata[[#This Row],[S-P3]],salesdata[[#This Row],[S-P4]]),CHOOSE({1,2,3,4},salesdata[[#This Row],[S-P1]],salesdata[[#This Row],[S-P2]],salesdata[[#This Row],[S-P3]],salesdata[[#This Row],[S-P4]]),0))</f>
        <v>Product3</v>
      </c>
      <c r="X1072" s="1" t="str">
        <f>IF(salesdata[[#This Row],[Total Revenue]]&gt;=70000,"High",IF(salesdata[[#This Row],[Total Revenue]]&gt;=40000,"Medium","Low"))</f>
        <v>High</v>
      </c>
      <c r="Y1072" s="1" t="str">
        <f>IFERROR(IF(SUMIF(salesdata[Year],salesdata[[#This Row],[Year]],salesdata[Total Revenue])&gt;SUMIF(salesdata[Year],salesdata[[#This Row],[Year]]-1,salesdata[Total Revenue]),"Growth Year","Decline Year"),"")</f>
        <v>Decline Year</v>
      </c>
    </row>
    <row r="1073" spans="1:25" x14ac:dyDescent="0.3">
      <c r="A1073" s="1">
        <v>1072</v>
      </c>
      <c r="B1073" s="2">
        <v>41398</v>
      </c>
      <c r="C1073" s="1">
        <v>2013</v>
      </c>
      <c r="D1073" s="1" t="s">
        <v>30</v>
      </c>
      <c r="E1073" s="1">
        <v>5</v>
      </c>
      <c r="F1073" s="3">
        <v>3537</v>
      </c>
      <c r="G1073" s="10">
        <v>11212.29</v>
      </c>
      <c r="H1073" s="12">
        <f>IFERROR(salesdata[[#This Row],[S-P1]]/salesdata[[#This Row],[Q-P1]],0)</f>
        <v>3.1700000000000004</v>
      </c>
      <c r="I1073" s="3">
        <v>1835</v>
      </c>
      <c r="J1073" s="10">
        <v>11633.9</v>
      </c>
      <c r="K1073" s="12">
        <f>IFERROR(salesdata[[#This Row],[S-P2]]/salesdata[[#This Row],[Q-P2]],0)</f>
        <v>6.34</v>
      </c>
      <c r="L1073" s="3">
        <v>2953</v>
      </c>
      <c r="M1073" s="10">
        <v>16005.26</v>
      </c>
      <c r="N1073" s="12">
        <f>IFERROR(salesdata[[#This Row],[S-P3]]/salesdata[[#This Row],[Q-P3]],0)</f>
        <v>5.42</v>
      </c>
      <c r="O1073" s="3">
        <v>792</v>
      </c>
      <c r="P1073" s="10">
        <v>5646.96</v>
      </c>
      <c r="Q1073" s="12">
        <f>IFERROR(salesdata[[#This Row],[S-P4]]/salesdata[[#This Row],[Q-P4]],0)</f>
        <v>7.13</v>
      </c>
      <c r="R1073" s="3">
        <v>9117</v>
      </c>
      <c r="S1073" s="10">
        <v>44498.41</v>
      </c>
      <c r="T1073" s="1" t="str">
        <f>"Q"&amp;ROUNDUP(salesdata[[#This Row],[Month No.]]/3,0)</f>
        <v>Q2</v>
      </c>
      <c r="U1073" s="1" t="str">
        <f>TEXT(salesdata[[#This Row],[Date]],"dddd")</f>
        <v>Saturday</v>
      </c>
      <c r="V1073" s="12">
        <f>IFERROR(salesdata[[#This Row],[Total Revenue]]/salesdata[[#This Row],[Total Units Sold]],0)</f>
        <v>4.8808171547658228</v>
      </c>
      <c r="W1073" s="1" t="str">
        <f>INDEX({"Product1","Product2","Product3","Product4"},MATCH(MAX(salesdata[[#This Row],[S-P1]],salesdata[[#This Row],[S-P2]],salesdata[[#This Row],[S-P3]],salesdata[[#This Row],[S-P4]]),CHOOSE({1,2,3,4},salesdata[[#This Row],[S-P1]],salesdata[[#This Row],[S-P2]],salesdata[[#This Row],[S-P3]],salesdata[[#This Row],[S-P4]]),0))</f>
        <v>Product3</v>
      </c>
      <c r="X1073" s="1" t="str">
        <f>IF(salesdata[[#This Row],[Total Revenue]]&gt;=70000,"High",IF(salesdata[[#This Row],[Total Revenue]]&gt;=40000,"Medium","Low"))</f>
        <v>Medium</v>
      </c>
      <c r="Y1073" s="1" t="str">
        <f>IFERROR(IF(SUMIF(salesdata[Year],salesdata[[#This Row],[Year]],salesdata[Total Revenue])&gt;SUMIF(salesdata[Year],salesdata[[#This Row],[Year]]-1,salesdata[Total Revenue]),"Growth Year","Decline Year"),"")</f>
        <v>Decline Year</v>
      </c>
    </row>
    <row r="1074" spans="1:25" x14ac:dyDescent="0.3">
      <c r="A1074" s="1">
        <v>1073</v>
      </c>
      <c r="B1074" s="2">
        <v>41399</v>
      </c>
      <c r="C1074" s="1">
        <v>2013</v>
      </c>
      <c r="D1074" s="1" t="s">
        <v>30</v>
      </c>
      <c r="E1074" s="1">
        <v>5</v>
      </c>
      <c r="F1074" s="3">
        <v>5714</v>
      </c>
      <c r="G1074" s="10">
        <v>18113.38</v>
      </c>
      <c r="H1074" s="12">
        <f>IFERROR(salesdata[[#This Row],[S-P1]]/salesdata[[#This Row],[Q-P1]],0)</f>
        <v>3.1700000000000004</v>
      </c>
      <c r="I1074" s="3">
        <v>1170</v>
      </c>
      <c r="J1074" s="10">
        <v>7417.8</v>
      </c>
      <c r="K1074" s="12">
        <f>IFERROR(salesdata[[#This Row],[S-P2]]/salesdata[[#This Row],[Q-P2]],0)</f>
        <v>6.34</v>
      </c>
      <c r="L1074" s="3">
        <v>5449</v>
      </c>
      <c r="M1074" s="10">
        <v>29533.58</v>
      </c>
      <c r="N1074" s="12">
        <f>IFERROR(salesdata[[#This Row],[S-P3]]/salesdata[[#This Row],[Q-P3]],0)</f>
        <v>5.42</v>
      </c>
      <c r="O1074" s="3">
        <v>1558</v>
      </c>
      <c r="P1074" s="10">
        <v>11108.54</v>
      </c>
      <c r="Q1074" s="12">
        <f>IFERROR(salesdata[[#This Row],[S-P4]]/salesdata[[#This Row],[Q-P4]],0)</f>
        <v>7.1300000000000008</v>
      </c>
      <c r="R1074" s="3">
        <v>13891</v>
      </c>
      <c r="S1074" s="10">
        <v>66173.3</v>
      </c>
      <c r="T1074" s="1" t="str">
        <f>"Q"&amp;ROUNDUP(salesdata[[#This Row],[Month No.]]/3,0)</f>
        <v>Q2</v>
      </c>
      <c r="U1074" s="1" t="str">
        <f>TEXT(salesdata[[#This Row],[Date]],"dddd")</f>
        <v>Sunday</v>
      </c>
      <c r="V1074" s="12">
        <f>IFERROR(salesdata[[#This Row],[Total Revenue]]/salesdata[[#This Row],[Total Units Sold]],0)</f>
        <v>4.7637535094665617</v>
      </c>
      <c r="W1074" s="1" t="str">
        <f>INDEX({"Product1","Product2","Product3","Product4"},MATCH(MAX(salesdata[[#This Row],[S-P1]],salesdata[[#This Row],[S-P2]],salesdata[[#This Row],[S-P3]],salesdata[[#This Row],[S-P4]]),CHOOSE({1,2,3,4},salesdata[[#This Row],[S-P1]],salesdata[[#This Row],[S-P2]],salesdata[[#This Row],[S-P3]],salesdata[[#This Row],[S-P4]]),0))</f>
        <v>Product3</v>
      </c>
      <c r="X1074" s="1" t="str">
        <f>IF(salesdata[[#This Row],[Total Revenue]]&gt;=70000,"High",IF(salesdata[[#This Row],[Total Revenue]]&gt;=40000,"Medium","Low"))</f>
        <v>Medium</v>
      </c>
      <c r="Y1074" s="1" t="str">
        <f>IFERROR(IF(SUMIF(salesdata[Year],salesdata[[#This Row],[Year]],salesdata[Total Revenue])&gt;SUMIF(salesdata[Year],salesdata[[#This Row],[Year]]-1,salesdata[Total Revenue]),"Growth Year","Decline Year"),"")</f>
        <v>Decline Year</v>
      </c>
    </row>
    <row r="1075" spans="1:25" x14ac:dyDescent="0.3">
      <c r="A1075" s="1">
        <v>1074</v>
      </c>
      <c r="B1075" s="2">
        <v>41400</v>
      </c>
      <c r="C1075" s="1">
        <v>2013</v>
      </c>
      <c r="D1075" s="1" t="s">
        <v>30</v>
      </c>
      <c r="E1075" s="1">
        <v>5</v>
      </c>
      <c r="F1075" s="3">
        <v>5753</v>
      </c>
      <c r="G1075" s="10">
        <v>18237.009999999998</v>
      </c>
      <c r="H1075" s="12">
        <f>IFERROR(salesdata[[#This Row],[S-P1]]/salesdata[[#This Row],[Q-P1]],0)</f>
        <v>3.17</v>
      </c>
      <c r="I1075" s="3">
        <v>341</v>
      </c>
      <c r="J1075" s="10">
        <v>2161.94</v>
      </c>
      <c r="K1075" s="12">
        <f>IFERROR(salesdata[[#This Row],[S-P2]]/salesdata[[#This Row],[Q-P2]],0)</f>
        <v>6.34</v>
      </c>
      <c r="L1075" s="3">
        <v>4345</v>
      </c>
      <c r="M1075" s="10">
        <v>23549.9</v>
      </c>
      <c r="N1075" s="12">
        <f>IFERROR(salesdata[[#This Row],[S-P3]]/salesdata[[#This Row],[Q-P3]],0)</f>
        <v>5.42</v>
      </c>
      <c r="O1075" s="3">
        <v>904</v>
      </c>
      <c r="P1075" s="10">
        <v>6445.52</v>
      </c>
      <c r="Q1075" s="12">
        <f>IFERROR(salesdata[[#This Row],[S-P4]]/salesdata[[#This Row],[Q-P4]],0)</f>
        <v>7.1300000000000008</v>
      </c>
      <c r="R1075" s="3">
        <v>11343</v>
      </c>
      <c r="S1075" s="10">
        <v>50394.37</v>
      </c>
      <c r="T1075" s="1" t="str">
        <f>"Q"&amp;ROUNDUP(salesdata[[#This Row],[Month No.]]/3,0)</f>
        <v>Q2</v>
      </c>
      <c r="U1075" s="1" t="str">
        <f>TEXT(salesdata[[#This Row],[Date]],"dddd")</f>
        <v>Monday</v>
      </c>
      <c r="V1075" s="12">
        <f>IFERROR(salesdata[[#This Row],[Total Revenue]]/salesdata[[#This Row],[Total Units Sold]],0)</f>
        <v>4.4427726351053511</v>
      </c>
      <c r="W1075" s="1" t="str">
        <f>INDEX({"Product1","Product2","Product3","Product4"},MATCH(MAX(salesdata[[#This Row],[S-P1]],salesdata[[#This Row],[S-P2]],salesdata[[#This Row],[S-P3]],salesdata[[#This Row],[S-P4]]),CHOOSE({1,2,3,4},salesdata[[#This Row],[S-P1]],salesdata[[#This Row],[S-P2]],salesdata[[#This Row],[S-P3]],salesdata[[#This Row],[S-P4]]),0))</f>
        <v>Product3</v>
      </c>
      <c r="X1075" s="1" t="str">
        <f>IF(salesdata[[#This Row],[Total Revenue]]&gt;=70000,"High",IF(salesdata[[#This Row],[Total Revenue]]&gt;=40000,"Medium","Low"))</f>
        <v>Medium</v>
      </c>
      <c r="Y1075" s="1" t="str">
        <f>IFERROR(IF(SUMIF(salesdata[Year],salesdata[[#This Row],[Year]],salesdata[Total Revenue])&gt;SUMIF(salesdata[Year],salesdata[[#This Row],[Year]]-1,salesdata[Total Revenue]),"Growth Year","Decline Year"),"")</f>
        <v>Decline Year</v>
      </c>
    </row>
    <row r="1076" spans="1:25" x14ac:dyDescent="0.3">
      <c r="A1076" s="1">
        <v>1075</v>
      </c>
      <c r="B1076" s="2">
        <v>41401</v>
      </c>
      <c r="C1076" s="1">
        <v>2013</v>
      </c>
      <c r="D1076" s="1" t="s">
        <v>30</v>
      </c>
      <c r="E1076" s="1">
        <v>5</v>
      </c>
      <c r="F1076" s="3">
        <v>7274</v>
      </c>
      <c r="G1076" s="10">
        <v>23058.58</v>
      </c>
      <c r="H1076" s="12">
        <f>IFERROR(salesdata[[#This Row],[S-P1]]/salesdata[[#This Row],[Q-P1]],0)</f>
        <v>3.1700000000000004</v>
      </c>
      <c r="I1076" s="3">
        <v>1656</v>
      </c>
      <c r="J1076" s="10">
        <v>10499.04</v>
      </c>
      <c r="K1076" s="12">
        <f>IFERROR(salesdata[[#This Row],[S-P2]]/salesdata[[#This Row],[Q-P2]],0)</f>
        <v>6.3400000000000007</v>
      </c>
      <c r="L1076" s="3">
        <v>4003</v>
      </c>
      <c r="M1076" s="10">
        <v>21696.26</v>
      </c>
      <c r="N1076" s="12">
        <f>IFERROR(salesdata[[#This Row],[S-P3]]/salesdata[[#This Row],[Q-P3]],0)</f>
        <v>5.42</v>
      </c>
      <c r="O1076" s="3">
        <v>706</v>
      </c>
      <c r="P1076" s="10">
        <v>5033.78</v>
      </c>
      <c r="Q1076" s="12">
        <f>IFERROR(salesdata[[#This Row],[S-P4]]/salesdata[[#This Row],[Q-P4]],0)</f>
        <v>7.13</v>
      </c>
      <c r="R1076" s="3">
        <v>13639</v>
      </c>
      <c r="S1076" s="10">
        <v>60287.66</v>
      </c>
      <c r="T1076" s="1" t="str">
        <f>"Q"&amp;ROUNDUP(salesdata[[#This Row],[Month No.]]/3,0)</f>
        <v>Q2</v>
      </c>
      <c r="U1076" s="1" t="str">
        <f>TEXT(salesdata[[#This Row],[Date]],"dddd")</f>
        <v>Tuesday</v>
      </c>
      <c r="V1076" s="12">
        <f>IFERROR(salesdata[[#This Row],[Total Revenue]]/salesdata[[#This Row],[Total Units Sold]],0)</f>
        <v>4.4202404868392113</v>
      </c>
      <c r="W1076" s="1" t="str">
        <f>INDEX({"Product1","Product2","Product3","Product4"},MATCH(MAX(salesdata[[#This Row],[S-P1]],salesdata[[#This Row],[S-P2]],salesdata[[#This Row],[S-P3]],salesdata[[#This Row],[S-P4]]),CHOOSE({1,2,3,4},salesdata[[#This Row],[S-P1]],salesdata[[#This Row],[S-P2]],salesdata[[#This Row],[S-P3]],salesdata[[#This Row],[S-P4]]),0))</f>
        <v>Product1</v>
      </c>
      <c r="X1076" s="1" t="str">
        <f>IF(salesdata[[#This Row],[Total Revenue]]&gt;=70000,"High",IF(salesdata[[#This Row],[Total Revenue]]&gt;=40000,"Medium","Low"))</f>
        <v>Medium</v>
      </c>
      <c r="Y1076" s="1" t="str">
        <f>IFERROR(IF(SUMIF(salesdata[Year],salesdata[[#This Row],[Year]],salesdata[Total Revenue])&gt;SUMIF(salesdata[Year],salesdata[[#This Row],[Year]]-1,salesdata[Total Revenue]),"Growth Year","Decline Year"),"")</f>
        <v>Decline Year</v>
      </c>
    </row>
    <row r="1077" spans="1:25" x14ac:dyDescent="0.3">
      <c r="A1077" s="1">
        <v>1076</v>
      </c>
      <c r="B1077" s="2">
        <v>41402</v>
      </c>
      <c r="C1077" s="1">
        <v>2013</v>
      </c>
      <c r="D1077" s="1" t="s">
        <v>30</v>
      </c>
      <c r="E1077" s="1">
        <v>5</v>
      </c>
      <c r="F1077" s="3">
        <v>832</v>
      </c>
      <c r="G1077" s="10">
        <v>2637.44</v>
      </c>
      <c r="H1077" s="12">
        <f>IFERROR(salesdata[[#This Row],[S-P1]]/salesdata[[#This Row],[Q-P1]],0)</f>
        <v>3.17</v>
      </c>
      <c r="I1077" s="3">
        <v>1163</v>
      </c>
      <c r="J1077" s="10">
        <v>7373.42</v>
      </c>
      <c r="K1077" s="12">
        <f>IFERROR(salesdata[[#This Row],[S-P2]]/salesdata[[#This Row],[Q-P2]],0)</f>
        <v>6.34</v>
      </c>
      <c r="L1077" s="3">
        <v>4870</v>
      </c>
      <c r="M1077" s="10">
        <v>26395.4</v>
      </c>
      <c r="N1077" s="12">
        <f>IFERROR(salesdata[[#This Row],[S-P3]]/salesdata[[#This Row],[Q-P3]],0)</f>
        <v>5.42</v>
      </c>
      <c r="O1077" s="3">
        <v>1455</v>
      </c>
      <c r="P1077" s="10">
        <v>10374.15</v>
      </c>
      <c r="Q1077" s="12">
        <f>IFERROR(salesdata[[#This Row],[S-P4]]/salesdata[[#This Row],[Q-P4]],0)</f>
        <v>7.13</v>
      </c>
      <c r="R1077" s="3">
        <v>8320</v>
      </c>
      <c r="S1077" s="10">
        <v>46780.41</v>
      </c>
      <c r="T1077" s="1" t="str">
        <f>"Q"&amp;ROUNDUP(salesdata[[#This Row],[Month No.]]/3,0)</f>
        <v>Q2</v>
      </c>
      <c r="U1077" s="1" t="str">
        <f>TEXT(salesdata[[#This Row],[Date]],"dddd")</f>
        <v>Wednesday</v>
      </c>
      <c r="V1077" s="12">
        <f>IFERROR(salesdata[[#This Row],[Total Revenue]]/salesdata[[#This Row],[Total Units Sold]],0)</f>
        <v>5.6226454326923081</v>
      </c>
      <c r="W1077" s="1" t="str">
        <f>INDEX({"Product1","Product2","Product3","Product4"},MATCH(MAX(salesdata[[#This Row],[S-P1]],salesdata[[#This Row],[S-P2]],salesdata[[#This Row],[S-P3]],salesdata[[#This Row],[S-P4]]),CHOOSE({1,2,3,4},salesdata[[#This Row],[S-P1]],salesdata[[#This Row],[S-P2]],salesdata[[#This Row],[S-P3]],salesdata[[#This Row],[S-P4]]),0))</f>
        <v>Product3</v>
      </c>
      <c r="X1077" s="1" t="str">
        <f>IF(salesdata[[#This Row],[Total Revenue]]&gt;=70000,"High",IF(salesdata[[#This Row],[Total Revenue]]&gt;=40000,"Medium","Low"))</f>
        <v>Medium</v>
      </c>
      <c r="Y1077" s="1" t="str">
        <f>IFERROR(IF(SUMIF(salesdata[Year],salesdata[[#This Row],[Year]],salesdata[Total Revenue])&gt;SUMIF(salesdata[Year],salesdata[[#This Row],[Year]]-1,salesdata[Total Revenue]),"Growth Year","Decline Year"),"")</f>
        <v>Decline Year</v>
      </c>
    </row>
    <row r="1078" spans="1:25" x14ac:dyDescent="0.3">
      <c r="A1078" s="1">
        <v>1077</v>
      </c>
      <c r="B1078" s="2">
        <v>41403</v>
      </c>
      <c r="C1078" s="1">
        <v>2013</v>
      </c>
      <c r="D1078" s="1" t="s">
        <v>30</v>
      </c>
      <c r="E1078" s="1">
        <v>5</v>
      </c>
      <c r="F1078" s="3">
        <v>2773</v>
      </c>
      <c r="G1078" s="10">
        <v>8790.41</v>
      </c>
      <c r="H1078" s="12">
        <f>IFERROR(salesdata[[#This Row],[S-P1]]/salesdata[[#This Row],[Q-P1]],0)</f>
        <v>3.17</v>
      </c>
      <c r="I1078" s="3">
        <v>922</v>
      </c>
      <c r="J1078" s="10">
        <v>5845.48</v>
      </c>
      <c r="K1078" s="12">
        <f>IFERROR(salesdata[[#This Row],[S-P2]]/salesdata[[#This Row],[Q-P2]],0)</f>
        <v>6.34</v>
      </c>
      <c r="L1078" s="3">
        <v>2808</v>
      </c>
      <c r="M1078" s="10">
        <v>15219.36</v>
      </c>
      <c r="N1078" s="12">
        <f>IFERROR(salesdata[[#This Row],[S-P3]]/salesdata[[#This Row],[Q-P3]],0)</f>
        <v>5.42</v>
      </c>
      <c r="O1078" s="3">
        <v>1344</v>
      </c>
      <c r="P1078" s="10">
        <v>9582.7199999999993</v>
      </c>
      <c r="Q1078" s="12">
        <f>IFERROR(salesdata[[#This Row],[S-P4]]/salesdata[[#This Row],[Q-P4]],0)</f>
        <v>7.13</v>
      </c>
      <c r="R1078" s="3">
        <v>7847</v>
      </c>
      <c r="S1078" s="10">
        <v>39437.97</v>
      </c>
      <c r="T1078" s="1" t="str">
        <f>"Q"&amp;ROUNDUP(salesdata[[#This Row],[Month No.]]/3,0)</f>
        <v>Q2</v>
      </c>
      <c r="U1078" s="1" t="str">
        <f>TEXT(salesdata[[#This Row],[Date]],"dddd")</f>
        <v>Thursday</v>
      </c>
      <c r="V1078" s="12">
        <f>IFERROR(salesdata[[#This Row],[Total Revenue]]/salesdata[[#This Row],[Total Units Sold]],0)</f>
        <v>5.0258659360265074</v>
      </c>
      <c r="W1078" s="1" t="str">
        <f>INDEX({"Product1","Product2","Product3","Product4"},MATCH(MAX(salesdata[[#This Row],[S-P1]],salesdata[[#This Row],[S-P2]],salesdata[[#This Row],[S-P3]],salesdata[[#This Row],[S-P4]]),CHOOSE({1,2,3,4},salesdata[[#This Row],[S-P1]],salesdata[[#This Row],[S-P2]],salesdata[[#This Row],[S-P3]],salesdata[[#This Row],[S-P4]]),0))</f>
        <v>Product3</v>
      </c>
      <c r="X1078" s="1" t="str">
        <f>IF(salesdata[[#This Row],[Total Revenue]]&gt;=70000,"High",IF(salesdata[[#This Row],[Total Revenue]]&gt;=40000,"Medium","Low"))</f>
        <v>Low</v>
      </c>
      <c r="Y1078" s="1" t="str">
        <f>IFERROR(IF(SUMIF(salesdata[Year],salesdata[[#This Row],[Year]],salesdata[Total Revenue])&gt;SUMIF(salesdata[Year],salesdata[[#This Row],[Year]]-1,salesdata[Total Revenue]),"Growth Year","Decline Year"),"")</f>
        <v>Decline Year</v>
      </c>
    </row>
    <row r="1079" spans="1:25" x14ac:dyDescent="0.3">
      <c r="A1079" s="1">
        <v>1078</v>
      </c>
      <c r="B1079" s="2">
        <v>41404</v>
      </c>
      <c r="C1079" s="1">
        <v>2013</v>
      </c>
      <c r="D1079" s="1" t="s">
        <v>30</v>
      </c>
      <c r="E1079" s="1">
        <v>5</v>
      </c>
      <c r="F1079" s="3">
        <v>6101</v>
      </c>
      <c r="G1079" s="10">
        <v>19340.169999999998</v>
      </c>
      <c r="H1079" s="12">
        <f>IFERROR(salesdata[[#This Row],[S-P1]]/salesdata[[#This Row],[Q-P1]],0)</f>
        <v>3.17</v>
      </c>
      <c r="I1079" s="3">
        <v>2559</v>
      </c>
      <c r="J1079" s="10">
        <v>16224.06</v>
      </c>
      <c r="K1079" s="12">
        <f>IFERROR(salesdata[[#This Row],[S-P2]]/salesdata[[#This Row],[Q-P2]],0)</f>
        <v>6.34</v>
      </c>
      <c r="L1079" s="3">
        <v>4903</v>
      </c>
      <c r="M1079" s="10">
        <v>26574.26</v>
      </c>
      <c r="N1079" s="12">
        <f>IFERROR(salesdata[[#This Row],[S-P3]]/salesdata[[#This Row],[Q-P3]],0)</f>
        <v>5.42</v>
      </c>
      <c r="O1079" s="3">
        <v>822</v>
      </c>
      <c r="P1079" s="10">
        <v>5860.86</v>
      </c>
      <c r="Q1079" s="12">
        <f>IFERROR(salesdata[[#This Row],[S-P4]]/salesdata[[#This Row],[Q-P4]],0)</f>
        <v>7.13</v>
      </c>
      <c r="R1079" s="3">
        <v>14385</v>
      </c>
      <c r="S1079" s="10">
        <v>67999.350000000006</v>
      </c>
      <c r="T1079" s="1" t="str">
        <f>"Q"&amp;ROUNDUP(salesdata[[#This Row],[Month No.]]/3,0)</f>
        <v>Q2</v>
      </c>
      <c r="U1079" s="1" t="str">
        <f>TEXT(salesdata[[#This Row],[Date]],"dddd")</f>
        <v>Friday</v>
      </c>
      <c r="V1079" s="12">
        <f>IFERROR(salesdata[[#This Row],[Total Revenue]]/salesdata[[#This Row],[Total Units Sold]],0)</f>
        <v>4.7271011470281543</v>
      </c>
      <c r="W1079" s="1" t="str">
        <f>INDEX({"Product1","Product2","Product3","Product4"},MATCH(MAX(salesdata[[#This Row],[S-P1]],salesdata[[#This Row],[S-P2]],salesdata[[#This Row],[S-P3]],salesdata[[#This Row],[S-P4]]),CHOOSE({1,2,3,4},salesdata[[#This Row],[S-P1]],salesdata[[#This Row],[S-P2]],salesdata[[#This Row],[S-P3]],salesdata[[#This Row],[S-P4]]),0))</f>
        <v>Product3</v>
      </c>
      <c r="X1079" s="1" t="str">
        <f>IF(salesdata[[#This Row],[Total Revenue]]&gt;=70000,"High",IF(salesdata[[#This Row],[Total Revenue]]&gt;=40000,"Medium","Low"))</f>
        <v>Medium</v>
      </c>
      <c r="Y1079" s="1" t="str">
        <f>IFERROR(IF(SUMIF(salesdata[Year],salesdata[[#This Row],[Year]],salesdata[Total Revenue])&gt;SUMIF(salesdata[Year],salesdata[[#This Row],[Year]]-1,salesdata[Total Revenue]),"Growth Year","Decline Year"),"")</f>
        <v>Decline Year</v>
      </c>
    </row>
    <row r="1080" spans="1:25" x14ac:dyDescent="0.3">
      <c r="A1080" s="1">
        <v>1079</v>
      </c>
      <c r="B1080" s="2">
        <v>41405</v>
      </c>
      <c r="C1080" s="1">
        <v>2013</v>
      </c>
      <c r="D1080" s="1" t="s">
        <v>30</v>
      </c>
      <c r="E1080" s="1">
        <v>5</v>
      </c>
      <c r="F1080" s="3">
        <v>1057</v>
      </c>
      <c r="G1080" s="10">
        <v>3350.69</v>
      </c>
      <c r="H1080" s="12">
        <f>IFERROR(salesdata[[#This Row],[S-P1]]/salesdata[[#This Row],[Q-P1]],0)</f>
        <v>3.17</v>
      </c>
      <c r="I1080" s="3">
        <v>2681</v>
      </c>
      <c r="J1080" s="10">
        <v>16997.54</v>
      </c>
      <c r="K1080" s="12">
        <f>IFERROR(salesdata[[#This Row],[S-P2]]/salesdata[[#This Row],[Q-P2]],0)</f>
        <v>6.3400000000000007</v>
      </c>
      <c r="L1080" s="3">
        <v>3825</v>
      </c>
      <c r="M1080" s="10">
        <v>20731.5</v>
      </c>
      <c r="N1080" s="12">
        <f>IFERROR(salesdata[[#This Row],[S-P3]]/salesdata[[#This Row],[Q-P3]],0)</f>
        <v>5.42</v>
      </c>
      <c r="O1080" s="3">
        <v>1837</v>
      </c>
      <c r="P1080" s="10">
        <v>13097.81</v>
      </c>
      <c r="Q1080" s="12">
        <f>IFERROR(salesdata[[#This Row],[S-P4]]/salesdata[[#This Row],[Q-P4]],0)</f>
        <v>7.13</v>
      </c>
      <c r="R1080" s="3">
        <v>9400</v>
      </c>
      <c r="S1080" s="10">
        <v>54177.54</v>
      </c>
      <c r="T1080" s="1" t="str">
        <f>"Q"&amp;ROUNDUP(salesdata[[#This Row],[Month No.]]/3,0)</f>
        <v>Q2</v>
      </c>
      <c r="U1080" s="1" t="str">
        <f>TEXT(salesdata[[#This Row],[Date]],"dddd")</f>
        <v>Saturday</v>
      </c>
      <c r="V1080" s="12">
        <f>IFERROR(salesdata[[#This Row],[Total Revenue]]/salesdata[[#This Row],[Total Units Sold]],0)</f>
        <v>5.7635680851063826</v>
      </c>
      <c r="W1080" s="1" t="str">
        <f>INDEX({"Product1","Product2","Product3","Product4"},MATCH(MAX(salesdata[[#This Row],[S-P1]],salesdata[[#This Row],[S-P2]],salesdata[[#This Row],[S-P3]],salesdata[[#This Row],[S-P4]]),CHOOSE({1,2,3,4},salesdata[[#This Row],[S-P1]],salesdata[[#This Row],[S-P2]],salesdata[[#This Row],[S-P3]],salesdata[[#This Row],[S-P4]]),0))</f>
        <v>Product3</v>
      </c>
      <c r="X1080" s="1" t="str">
        <f>IF(salesdata[[#This Row],[Total Revenue]]&gt;=70000,"High",IF(salesdata[[#This Row],[Total Revenue]]&gt;=40000,"Medium","Low"))</f>
        <v>Medium</v>
      </c>
      <c r="Y1080" s="1" t="str">
        <f>IFERROR(IF(SUMIF(salesdata[Year],salesdata[[#This Row],[Year]],salesdata[Total Revenue])&gt;SUMIF(salesdata[Year],salesdata[[#This Row],[Year]]-1,salesdata[Total Revenue]),"Growth Year","Decline Year"),"")</f>
        <v>Decline Year</v>
      </c>
    </row>
    <row r="1081" spans="1:25" x14ac:dyDescent="0.3">
      <c r="A1081" s="1">
        <v>1080</v>
      </c>
      <c r="B1081" s="2">
        <v>41406</v>
      </c>
      <c r="C1081" s="1">
        <v>2013</v>
      </c>
      <c r="D1081" s="1" t="s">
        <v>30</v>
      </c>
      <c r="E1081" s="1">
        <v>5</v>
      </c>
      <c r="F1081" s="3">
        <v>4502</v>
      </c>
      <c r="G1081" s="10">
        <v>14271.34</v>
      </c>
      <c r="H1081" s="12">
        <f>IFERROR(salesdata[[#This Row],[S-P1]]/salesdata[[#This Row],[Q-P1]],0)</f>
        <v>3.17</v>
      </c>
      <c r="I1081" s="3">
        <v>3946</v>
      </c>
      <c r="J1081" s="10">
        <v>25017.64</v>
      </c>
      <c r="K1081" s="12">
        <f>IFERROR(salesdata[[#This Row],[S-P2]]/salesdata[[#This Row],[Q-P2]],0)</f>
        <v>6.34</v>
      </c>
      <c r="L1081" s="3">
        <v>267</v>
      </c>
      <c r="M1081" s="10">
        <v>1447.14</v>
      </c>
      <c r="N1081" s="12">
        <f>IFERROR(salesdata[[#This Row],[S-P3]]/salesdata[[#This Row],[Q-P3]],0)</f>
        <v>5.4200000000000008</v>
      </c>
      <c r="O1081" s="3">
        <v>431</v>
      </c>
      <c r="P1081" s="10">
        <v>3073.03</v>
      </c>
      <c r="Q1081" s="12">
        <f>IFERROR(salesdata[[#This Row],[S-P4]]/salesdata[[#This Row],[Q-P4]],0)</f>
        <v>7.1300000000000008</v>
      </c>
      <c r="R1081" s="3">
        <v>9146</v>
      </c>
      <c r="S1081" s="10">
        <v>43809.15</v>
      </c>
      <c r="T1081" s="1" t="str">
        <f>"Q"&amp;ROUNDUP(salesdata[[#This Row],[Month No.]]/3,0)</f>
        <v>Q2</v>
      </c>
      <c r="U1081" s="1" t="str">
        <f>TEXT(salesdata[[#This Row],[Date]],"dddd")</f>
        <v>Sunday</v>
      </c>
      <c r="V1081" s="12">
        <f>IFERROR(salesdata[[#This Row],[Total Revenue]]/salesdata[[#This Row],[Total Units Sold]],0)</f>
        <v>4.7899792258911003</v>
      </c>
      <c r="W1081" s="1" t="str">
        <f>INDEX({"Product1","Product2","Product3","Product4"},MATCH(MAX(salesdata[[#This Row],[S-P1]],salesdata[[#This Row],[S-P2]],salesdata[[#This Row],[S-P3]],salesdata[[#This Row],[S-P4]]),CHOOSE({1,2,3,4},salesdata[[#This Row],[S-P1]],salesdata[[#This Row],[S-P2]],salesdata[[#This Row],[S-P3]],salesdata[[#This Row],[S-P4]]),0))</f>
        <v>Product2</v>
      </c>
      <c r="X1081" s="1" t="str">
        <f>IF(salesdata[[#This Row],[Total Revenue]]&gt;=70000,"High",IF(salesdata[[#This Row],[Total Revenue]]&gt;=40000,"Medium","Low"))</f>
        <v>Medium</v>
      </c>
      <c r="Y1081" s="1" t="str">
        <f>IFERROR(IF(SUMIF(salesdata[Year],salesdata[[#This Row],[Year]],salesdata[Total Revenue])&gt;SUMIF(salesdata[Year],salesdata[[#This Row],[Year]]-1,salesdata[Total Revenue]),"Growth Year","Decline Year"),"")</f>
        <v>Decline Year</v>
      </c>
    </row>
    <row r="1082" spans="1:25" x14ac:dyDescent="0.3">
      <c r="A1082" s="1">
        <v>1081</v>
      </c>
      <c r="B1082" s="2">
        <v>41407</v>
      </c>
      <c r="C1082" s="1">
        <v>2013</v>
      </c>
      <c r="D1082" s="1" t="s">
        <v>30</v>
      </c>
      <c r="E1082" s="1">
        <v>5</v>
      </c>
      <c r="F1082" s="3">
        <v>481</v>
      </c>
      <c r="G1082" s="10">
        <v>1524.77</v>
      </c>
      <c r="H1082" s="12">
        <f>IFERROR(salesdata[[#This Row],[S-P1]]/salesdata[[#This Row],[Q-P1]],0)</f>
        <v>3.17</v>
      </c>
      <c r="I1082" s="3">
        <v>3715</v>
      </c>
      <c r="J1082" s="10">
        <v>23553.1</v>
      </c>
      <c r="K1082" s="12">
        <f>IFERROR(salesdata[[#This Row],[S-P2]]/salesdata[[#This Row],[Q-P2]],0)</f>
        <v>6.34</v>
      </c>
      <c r="L1082" s="3">
        <v>1102</v>
      </c>
      <c r="M1082" s="10">
        <v>5972.84</v>
      </c>
      <c r="N1082" s="12">
        <f>IFERROR(salesdata[[#This Row],[S-P3]]/salesdata[[#This Row],[Q-P3]],0)</f>
        <v>5.42</v>
      </c>
      <c r="O1082" s="3">
        <v>1696</v>
      </c>
      <c r="P1082" s="10">
        <v>12092.48</v>
      </c>
      <c r="Q1082" s="12">
        <f>IFERROR(salesdata[[#This Row],[S-P4]]/salesdata[[#This Row],[Q-P4]],0)</f>
        <v>7.13</v>
      </c>
      <c r="R1082" s="3">
        <v>6994</v>
      </c>
      <c r="S1082" s="10">
        <v>43143.19</v>
      </c>
      <c r="T1082" s="1" t="str">
        <f>"Q"&amp;ROUNDUP(salesdata[[#This Row],[Month No.]]/3,0)</f>
        <v>Q2</v>
      </c>
      <c r="U1082" s="1" t="str">
        <f>TEXT(salesdata[[#This Row],[Date]],"dddd")</f>
        <v>Monday</v>
      </c>
      <c r="V1082" s="12">
        <f>IFERROR(salesdata[[#This Row],[Total Revenue]]/salesdata[[#This Row],[Total Units Sold]],0)</f>
        <v>6.1686002287675157</v>
      </c>
      <c r="W1082" s="1" t="str">
        <f>INDEX({"Product1","Product2","Product3","Product4"},MATCH(MAX(salesdata[[#This Row],[S-P1]],salesdata[[#This Row],[S-P2]],salesdata[[#This Row],[S-P3]],salesdata[[#This Row],[S-P4]]),CHOOSE({1,2,3,4},salesdata[[#This Row],[S-P1]],salesdata[[#This Row],[S-P2]],salesdata[[#This Row],[S-P3]],salesdata[[#This Row],[S-P4]]),0))</f>
        <v>Product2</v>
      </c>
      <c r="X1082" s="1" t="str">
        <f>IF(salesdata[[#This Row],[Total Revenue]]&gt;=70000,"High",IF(salesdata[[#This Row],[Total Revenue]]&gt;=40000,"Medium","Low"))</f>
        <v>Medium</v>
      </c>
      <c r="Y1082" s="1" t="str">
        <f>IFERROR(IF(SUMIF(salesdata[Year],salesdata[[#This Row],[Year]],salesdata[Total Revenue])&gt;SUMIF(salesdata[Year],salesdata[[#This Row],[Year]]-1,salesdata[Total Revenue]),"Growth Year","Decline Year"),"")</f>
        <v>Decline Year</v>
      </c>
    </row>
    <row r="1083" spans="1:25" x14ac:dyDescent="0.3">
      <c r="A1083" s="1">
        <v>1082</v>
      </c>
      <c r="B1083" s="2">
        <v>41408</v>
      </c>
      <c r="C1083" s="1">
        <v>2013</v>
      </c>
      <c r="D1083" s="1" t="s">
        <v>30</v>
      </c>
      <c r="E1083" s="1">
        <v>5</v>
      </c>
      <c r="F1083" s="3">
        <v>319</v>
      </c>
      <c r="G1083" s="10">
        <v>1011.23</v>
      </c>
      <c r="H1083" s="12">
        <f>IFERROR(salesdata[[#This Row],[S-P1]]/salesdata[[#This Row],[Q-P1]],0)</f>
        <v>3.17</v>
      </c>
      <c r="I1083" s="3">
        <v>2352</v>
      </c>
      <c r="J1083" s="10">
        <v>14911.68</v>
      </c>
      <c r="K1083" s="12">
        <f>IFERROR(salesdata[[#This Row],[S-P2]]/salesdata[[#This Row],[Q-P2]],0)</f>
        <v>6.34</v>
      </c>
      <c r="L1083" s="3">
        <v>1147</v>
      </c>
      <c r="M1083" s="10">
        <v>6216.74</v>
      </c>
      <c r="N1083" s="12">
        <f>IFERROR(salesdata[[#This Row],[S-P3]]/salesdata[[#This Row],[Q-P3]],0)</f>
        <v>5.42</v>
      </c>
      <c r="O1083" s="3">
        <v>1993</v>
      </c>
      <c r="P1083" s="10">
        <v>14210.09</v>
      </c>
      <c r="Q1083" s="12">
        <f>IFERROR(salesdata[[#This Row],[S-P4]]/salesdata[[#This Row],[Q-P4]],0)</f>
        <v>7.13</v>
      </c>
      <c r="R1083" s="3">
        <v>5811</v>
      </c>
      <c r="S1083" s="10">
        <v>36349.74</v>
      </c>
      <c r="T1083" s="1" t="str">
        <f>"Q"&amp;ROUNDUP(salesdata[[#This Row],[Month No.]]/3,0)</f>
        <v>Q2</v>
      </c>
      <c r="U1083" s="1" t="str">
        <f>TEXT(salesdata[[#This Row],[Date]],"dddd")</f>
        <v>Tuesday</v>
      </c>
      <c r="V1083" s="12">
        <f>IFERROR(salesdata[[#This Row],[Total Revenue]]/salesdata[[#This Row],[Total Units Sold]],0)</f>
        <v>6.2553329891584921</v>
      </c>
      <c r="W1083" s="1" t="str">
        <f>INDEX({"Product1","Product2","Product3","Product4"},MATCH(MAX(salesdata[[#This Row],[S-P1]],salesdata[[#This Row],[S-P2]],salesdata[[#This Row],[S-P3]],salesdata[[#This Row],[S-P4]]),CHOOSE({1,2,3,4},salesdata[[#This Row],[S-P1]],salesdata[[#This Row],[S-P2]],salesdata[[#This Row],[S-P3]],salesdata[[#This Row],[S-P4]]),0))</f>
        <v>Product2</v>
      </c>
      <c r="X1083" s="1" t="str">
        <f>IF(salesdata[[#This Row],[Total Revenue]]&gt;=70000,"High",IF(salesdata[[#This Row],[Total Revenue]]&gt;=40000,"Medium","Low"))</f>
        <v>Low</v>
      </c>
      <c r="Y1083" s="1" t="str">
        <f>IFERROR(IF(SUMIF(salesdata[Year],salesdata[[#This Row],[Year]],salesdata[Total Revenue])&gt;SUMIF(salesdata[Year],salesdata[[#This Row],[Year]]-1,salesdata[Total Revenue]),"Growth Year","Decline Year"),"")</f>
        <v>Decline Year</v>
      </c>
    </row>
    <row r="1084" spans="1:25" x14ac:dyDescent="0.3">
      <c r="A1084" s="1">
        <v>1083</v>
      </c>
      <c r="B1084" s="2">
        <v>41409</v>
      </c>
      <c r="C1084" s="1">
        <v>2013</v>
      </c>
      <c r="D1084" s="1" t="s">
        <v>30</v>
      </c>
      <c r="E1084" s="1">
        <v>5</v>
      </c>
      <c r="F1084" s="3">
        <v>6541</v>
      </c>
      <c r="G1084" s="10">
        <v>20734.97</v>
      </c>
      <c r="H1084" s="12">
        <f>IFERROR(salesdata[[#This Row],[S-P1]]/salesdata[[#This Row],[Q-P1]],0)</f>
        <v>3.1700000000000004</v>
      </c>
      <c r="I1084" s="3">
        <v>907</v>
      </c>
      <c r="J1084" s="10">
        <v>5750.38</v>
      </c>
      <c r="K1084" s="12">
        <f>IFERROR(salesdata[[#This Row],[S-P2]]/salesdata[[#This Row],[Q-P2]],0)</f>
        <v>6.34</v>
      </c>
      <c r="L1084" s="3">
        <v>3143</v>
      </c>
      <c r="M1084" s="10">
        <v>17035.060000000001</v>
      </c>
      <c r="N1084" s="12">
        <f>IFERROR(salesdata[[#This Row],[S-P3]]/salesdata[[#This Row],[Q-P3]],0)</f>
        <v>5.4200000000000008</v>
      </c>
      <c r="O1084" s="3">
        <v>1921</v>
      </c>
      <c r="P1084" s="10">
        <v>13696.73</v>
      </c>
      <c r="Q1084" s="12">
        <f>IFERROR(salesdata[[#This Row],[S-P4]]/salesdata[[#This Row],[Q-P4]],0)</f>
        <v>7.13</v>
      </c>
      <c r="R1084" s="3">
        <v>12512</v>
      </c>
      <c r="S1084" s="10">
        <v>57217.14</v>
      </c>
      <c r="T1084" s="1" t="str">
        <f>"Q"&amp;ROUNDUP(salesdata[[#This Row],[Month No.]]/3,0)</f>
        <v>Q2</v>
      </c>
      <c r="U1084" s="1" t="str">
        <f>TEXT(salesdata[[#This Row],[Date]],"dddd")</f>
        <v>Wednesday</v>
      </c>
      <c r="V1084" s="12">
        <f>IFERROR(salesdata[[#This Row],[Total Revenue]]/salesdata[[#This Row],[Total Units Sold]],0)</f>
        <v>4.5729811381074166</v>
      </c>
      <c r="W1084" s="1" t="str">
        <f>INDEX({"Product1","Product2","Product3","Product4"},MATCH(MAX(salesdata[[#This Row],[S-P1]],salesdata[[#This Row],[S-P2]],salesdata[[#This Row],[S-P3]],salesdata[[#This Row],[S-P4]]),CHOOSE({1,2,3,4},salesdata[[#This Row],[S-P1]],salesdata[[#This Row],[S-P2]],salesdata[[#This Row],[S-P3]],salesdata[[#This Row],[S-P4]]),0))</f>
        <v>Product1</v>
      </c>
      <c r="X1084" s="1" t="str">
        <f>IF(salesdata[[#This Row],[Total Revenue]]&gt;=70000,"High",IF(salesdata[[#This Row],[Total Revenue]]&gt;=40000,"Medium","Low"))</f>
        <v>Medium</v>
      </c>
      <c r="Y1084" s="1" t="str">
        <f>IFERROR(IF(SUMIF(salesdata[Year],salesdata[[#This Row],[Year]],salesdata[Total Revenue])&gt;SUMIF(salesdata[Year],salesdata[[#This Row],[Year]]-1,salesdata[Total Revenue]),"Growth Year","Decline Year"),"")</f>
        <v>Decline Year</v>
      </c>
    </row>
    <row r="1085" spans="1:25" x14ac:dyDescent="0.3">
      <c r="A1085" s="1">
        <v>1084</v>
      </c>
      <c r="B1085" s="2">
        <v>41410</v>
      </c>
      <c r="C1085" s="1">
        <v>2013</v>
      </c>
      <c r="D1085" s="1" t="s">
        <v>30</v>
      </c>
      <c r="E1085" s="1">
        <v>5</v>
      </c>
      <c r="F1085" s="3">
        <v>6082</v>
      </c>
      <c r="G1085" s="10">
        <v>19279.939999999999</v>
      </c>
      <c r="H1085" s="12">
        <f>IFERROR(salesdata[[#This Row],[S-P1]]/salesdata[[#This Row],[Q-P1]],0)</f>
        <v>3.17</v>
      </c>
      <c r="I1085" s="3">
        <v>2802</v>
      </c>
      <c r="J1085" s="10">
        <v>17764.68</v>
      </c>
      <c r="K1085" s="12">
        <f>IFERROR(salesdata[[#This Row],[S-P2]]/salesdata[[#This Row],[Q-P2]],0)</f>
        <v>6.34</v>
      </c>
      <c r="L1085" s="3">
        <v>4913</v>
      </c>
      <c r="M1085" s="10">
        <v>26628.46</v>
      </c>
      <c r="N1085" s="12">
        <f>IFERROR(salesdata[[#This Row],[S-P3]]/salesdata[[#This Row],[Q-P3]],0)</f>
        <v>5.42</v>
      </c>
      <c r="O1085" s="3">
        <v>702</v>
      </c>
      <c r="P1085" s="10">
        <v>5005.26</v>
      </c>
      <c r="Q1085" s="12">
        <f>IFERROR(salesdata[[#This Row],[S-P4]]/salesdata[[#This Row],[Q-P4]],0)</f>
        <v>7.13</v>
      </c>
      <c r="R1085" s="3">
        <v>14499</v>
      </c>
      <c r="S1085" s="10">
        <v>68678.34</v>
      </c>
      <c r="T1085" s="1" t="str">
        <f>"Q"&amp;ROUNDUP(salesdata[[#This Row],[Month No.]]/3,0)</f>
        <v>Q2</v>
      </c>
      <c r="U1085" s="1" t="str">
        <f>TEXT(salesdata[[#This Row],[Date]],"dddd")</f>
        <v>Thursday</v>
      </c>
      <c r="V1085" s="12">
        <f>IFERROR(salesdata[[#This Row],[Total Revenue]]/salesdata[[#This Row],[Total Units Sold]],0)</f>
        <v>4.7367639147527409</v>
      </c>
      <c r="W1085" s="1" t="str">
        <f>INDEX({"Product1","Product2","Product3","Product4"},MATCH(MAX(salesdata[[#This Row],[S-P1]],salesdata[[#This Row],[S-P2]],salesdata[[#This Row],[S-P3]],salesdata[[#This Row],[S-P4]]),CHOOSE({1,2,3,4},salesdata[[#This Row],[S-P1]],salesdata[[#This Row],[S-P2]],salesdata[[#This Row],[S-P3]],salesdata[[#This Row],[S-P4]]),0))</f>
        <v>Product3</v>
      </c>
      <c r="X1085" s="1" t="str">
        <f>IF(salesdata[[#This Row],[Total Revenue]]&gt;=70000,"High",IF(salesdata[[#This Row],[Total Revenue]]&gt;=40000,"Medium","Low"))</f>
        <v>Medium</v>
      </c>
      <c r="Y1085" s="1" t="str">
        <f>IFERROR(IF(SUMIF(salesdata[Year],salesdata[[#This Row],[Year]],salesdata[Total Revenue])&gt;SUMIF(salesdata[Year],salesdata[[#This Row],[Year]]-1,salesdata[Total Revenue]),"Growth Year","Decline Year"),"")</f>
        <v>Decline Year</v>
      </c>
    </row>
    <row r="1086" spans="1:25" x14ac:dyDescent="0.3">
      <c r="A1086" s="1">
        <v>1085</v>
      </c>
      <c r="B1086" s="2">
        <v>41411</v>
      </c>
      <c r="C1086" s="1">
        <v>2013</v>
      </c>
      <c r="D1086" s="1" t="s">
        <v>30</v>
      </c>
      <c r="E1086" s="1">
        <v>5</v>
      </c>
      <c r="F1086" s="3">
        <v>2964</v>
      </c>
      <c r="G1086" s="10">
        <v>9395.8799999999992</v>
      </c>
      <c r="H1086" s="12">
        <f>IFERROR(salesdata[[#This Row],[S-P1]]/salesdata[[#This Row],[Q-P1]],0)</f>
        <v>3.17</v>
      </c>
      <c r="I1086" s="3">
        <v>2835</v>
      </c>
      <c r="J1086" s="10">
        <v>17973.900000000001</v>
      </c>
      <c r="K1086" s="12">
        <f>IFERROR(salesdata[[#This Row],[S-P2]]/salesdata[[#This Row],[Q-P2]],0)</f>
        <v>6.3400000000000007</v>
      </c>
      <c r="L1086" s="3">
        <v>4022</v>
      </c>
      <c r="M1086" s="10">
        <v>21799.24</v>
      </c>
      <c r="N1086" s="12">
        <f>IFERROR(salesdata[[#This Row],[S-P3]]/salesdata[[#This Row],[Q-P3]],0)</f>
        <v>5.4200000000000008</v>
      </c>
      <c r="O1086" s="3">
        <v>1175</v>
      </c>
      <c r="P1086" s="10">
        <v>8377.75</v>
      </c>
      <c r="Q1086" s="12">
        <f>IFERROR(salesdata[[#This Row],[S-P4]]/salesdata[[#This Row],[Q-P4]],0)</f>
        <v>7.13</v>
      </c>
      <c r="R1086" s="3">
        <v>10996</v>
      </c>
      <c r="S1086" s="10">
        <v>57546.77</v>
      </c>
      <c r="T1086" s="1" t="str">
        <f>"Q"&amp;ROUNDUP(salesdata[[#This Row],[Month No.]]/3,0)</f>
        <v>Q2</v>
      </c>
      <c r="U1086" s="1" t="str">
        <f>TEXT(salesdata[[#This Row],[Date]],"dddd")</f>
        <v>Friday</v>
      </c>
      <c r="V1086" s="12">
        <f>IFERROR(salesdata[[#This Row],[Total Revenue]]/salesdata[[#This Row],[Total Units Sold]],0)</f>
        <v>5.2334276100400139</v>
      </c>
      <c r="W1086" s="1" t="str">
        <f>INDEX({"Product1","Product2","Product3","Product4"},MATCH(MAX(salesdata[[#This Row],[S-P1]],salesdata[[#This Row],[S-P2]],salesdata[[#This Row],[S-P3]],salesdata[[#This Row],[S-P4]]),CHOOSE({1,2,3,4},salesdata[[#This Row],[S-P1]],salesdata[[#This Row],[S-P2]],salesdata[[#This Row],[S-P3]],salesdata[[#This Row],[S-P4]]),0))</f>
        <v>Product3</v>
      </c>
      <c r="X1086" s="1" t="str">
        <f>IF(salesdata[[#This Row],[Total Revenue]]&gt;=70000,"High",IF(salesdata[[#This Row],[Total Revenue]]&gt;=40000,"Medium","Low"))</f>
        <v>Medium</v>
      </c>
      <c r="Y1086" s="1" t="str">
        <f>IFERROR(IF(SUMIF(salesdata[Year],salesdata[[#This Row],[Year]],salesdata[Total Revenue])&gt;SUMIF(salesdata[Year],salesdata[[#This Row],[Year]]-1,salesdata[Total Revenue]),"Growth Year","Decline Year"),"")</f>
        <v>Decline Year</v>
      </c>
    </row>
    <row r="1087" spans="1:25" x14ac:dyDescent="0.3">
      <c r="A1087" s="1">
        <v>1086</v>
      </c>
      <c r="B1087" s="2">
        <v>41412</v>
      </c>
      <c r="C1087" s="1">
        <v>2013</v>
      </c>
      <c r="D1087" s="1" t="s">
        <v>30</v>
      </c>
      <c r="E1087" s="1">
        <v>5</v>
      </c>
      <c r="F1087" s="3">
        <v>4901</v>
      </c>
      <c r="G1087" s="10">
        <v>15536.17</v>
      </c>
      <c r="H1087" s="12">
        <f>IFERROR(salesdata[[#This Row],[S-P1]]/salesdata[[#This Row],[Q-P1]],0)</f>
        <v>3.17</v>
      </c>
      <c r="I1087" s="3">
        <v>1745</v>
      </c>
      <c r="J1087" s="10">
        <v>11063.3</v>
      </c>
      <c r="K1087" s="12">
        <f>IFERROR(salesdata[[#This Row],[S-P2]]/salesdata[[#This Row],[Q-P2]],0)</f>
        <v>6.34</v>
      </c>
      <c r="L1087" s="3">
        <v>502</v>
      </c>
      <c r="M1087" s="10">
        <v>2720.84</v>
      </c>
      <c r="N1087" s="12">
        <f>IFERROR(salesdata[[#This Row],[S-P3]]/salesdata[[#This Row],[Q-P3]],0)</f>
        <v>5.42</v>
      </c>
      <c r="O1087" s="3">
        <v>1784</v>
      </c>
      <c r="P1087" s="10">
        <v>12719.92</v>
      </c>
      <c r="Q1087" s="12">
        <f>IFERROR(salesdata[[#This Row],[S-P4]]/salesdata[[#This Row],[Q-P4]],0)</f>
        <v>7.13</v>
      </c>
      <c r="R1087" s="3">
        <v>8932</v>
      </c>
      <c r="S1087" s="10">
        <v>42040.23</v>
      </c>
      <c r="T1087" s="1" t="str">
        <f>"Q"&amp;ROUNDUP(salesdata[[#This Row],[Month No.]]/3,0)</f>
        <v>Q2</v>
      </c>
      <c r="U1087" s="1" t="str">
        <f>TEXT(salesdata[[#This Row],[Date]],"dddd")</f>
        <v>Saturday</v>
      </c>
      <c r="V1087" s="12">
        <f>IFERROR(salesdata[[#This Row],[Total Revenue]]/salesdata[[#This Row],[Total Units Sold]],0)</f>
        <v>4.7066983878190776</v>
      </c>
      <c r="W1087" s="1" t="str">
        <f>INDEX({"Product1","Product2","Product3","Product4"},MATCH(MAX(salesdata[[#This Row],[S-P1]],salesdata[[#This Row],[S-P2]],salesdata[[#This Row],[S-P3]],salesdata[[#This Row],[S-P4]]),CHOOSE({1,2,3,4},salesdata[[#This Row],[S-P1]],salesdata[[#This Row],[S-P2]],salesdata[[#This Row],[S-P3]],salesdata[[#This Row],[S-P4]]),0))</f>
        <v>Product1</v>
      </c>
      <c r="X1087" s="1" t="str">
        <f>IF(salesdata[[#This Row],[Total Revenue]]&gt;=70000,"High",IF(salesdata[[#This Row],[Total Revenue]]&gt;=40000,"Medium","Low"))</f>
        <v>Medium</v>
      </c>
      <c r="Y1087" s="1" t="str">
        <f>IFERROR(IF(SUMIF(salesdata[Year],salesdata[[#This Row],[Year]],salesdata[Total Revenue])&gt;SUMIF(salesdata[Year],salesdata[[#This Row],[Year]]-1,salesdata[Total Revenue]),"Growth Year","Decline Year"),"")</f>
        <v>Decline Year</v>
      </c>
    </row>
    <row r="1088" spans="1:25" x14ac:dyDescent="0.3">
      <c r="A1088" s="1">
        <v>1087</v>
      </c>
      <c r="B1088" s="2">
        <v>41413</v>
      </c>
      <c r="C1088" s="1">
        <v>2013</v>
      </c>
      <c r="D1088" s="1" t="s">
        <v>30</v>
      </c>
      <c r="E1088" s="1">
        <v>5</v>
      </c>
      <c r="F1088" s="3">
        <v>2622</v>
      </c>
      <c r="G1088" s="10">
        <v>8311.74</v>
      </c>
      <c r="H1088" s="12">
        <f>IFERROR(salesdata[[#This Row],[S-P1]]/salesdata[[#This Row],[Q-P1]],0)</f>
        <v>3.17</v>
      </c>
      <c r="I1088" s="3">
        <v>2997</v>
      </c>
      <c r="J1088" s="10">
        <v>19000.98</v>
      </c>
      <c r="K1088" s="12">
        <f>IFERROR(salesdata[[#This Row],[S-P2]]/salesdata[[#This Row],[Q-P2]],0)</f>
        <v>6.34</v>
      </c>
      <c r="L1088" s="3">
        <v>2385</v>
      </c>
      <c r="M1088" s="10">
        <v>12926.7</v>
      </c>
      <c r="N1088" s="12">
        <f>IFERROR(salesdata[[#This Row],[S-P3]]/salesdata[[#This Row],[Q-P3]],0)</f>
        <v>5.42</v>
      </c>
      <c r="O1088" s="3">
        <v>752</v>
      </c>
      <c r="P1088" s="10">
        <v>5361.76</v>
      </c>
      <c r="Q1088" s="12">
        <f>IFERROR(salesdata[[#This Row],[S-P4]]/salesdata[[#This Row],[Q-P4]],0)</f>
        <v>7.13</v>
      </c>
      <c r="R1088" s="3">
        <v>8756</v>
      </c>
      <c r="S1088" s="10">
        <v>45601.18</v>
      </c>
      <c r="T1088" s="1" t="str">
        <f>"Q"&amp;ROUNDUP(salesdata[[#This Row],[Month No.]]/3,0)</f>
        <v>Q2</v>
      </c>
      <c r="U1088" s="1" t="str">
        <f>TEXT(salesdata[[#This Row],[Date]],"dddd")</f>
        <v>Sunday</v>
      </c>
      <c r="V1088" s="12">
        <f>IFERROR(salesdata[[#This Row],[Total Revenue]]/salesdata[[#This Row],[Total Units Sold]],0)</f>
        <v>5.2079922338967561</v>
      </c>
      <c r="W1088" s="1" t="str">
        <f>INDEX({"Product1","Product2","Product3","Product4"},MATCH(MAX(salesdata[[#This Row],[S-P1]],salesdata[[#This Row],[S-P2]],salesdata[[#This Row],[S-P3]],salesdata[[#This Row],[S-P4]]),CHOOSE({1,2,3,4},salesdata[[#This Row],[S-P1]],salesdata[[#This Row],[S-P2]],salesdata[[#This Row],[S-P3]],salesdata[[#This Row],[S-P4]]),0))</f>
        <v>Product2</v>
      </c>
      <c r="X1088" s="1" t="str">
        <f>IF(salesdata[[#This Row],[Total Revenue]]&gt;=70000,"High",IF(salesdata[[#This Row],[Total Revenue]]&gt;=40000,"Medium","Low"))</f>
        <v>Medium</v>
      </c>
      <c r="Y1088" s="1" t="str">
        <f>IFERROR(IF(SUMIF(salesdata[Year],salesdata[[#This Row],[Year]],salesdata[Total Revenue])&gt;SUMIF(salesdata[Year],salesdata[[#This Row],[Year]]-1,salesdata[Total Revenue]),"Growth Year","Decline Year"),"")</f>
        <v>Decline Year</v>
      </c>
    </row>
    <row r="1089" spans="1:25" x14ac:dyDescent="0.3">
      <c r="A1089" s="1">
        <v>1088</v>
      </c>
      <c r="B1089" s="2">
        <v>41414</v>
      </c>
      <c r="C1089" s="1">
        <v>2013</v>
      </c>
      <c r="D1089" s="1" t="s">
        <v>30</v>
      </c>
      <c r="E1089" s="1">
        <v>5</v>
      </c>
      <c r="F1089" s="3">
        <v>3409</v>
      </c>
      <c r="G1089" s="10">
        <v>10806.53</v>
      </c>
      <c r="H1089" s="12">
        <f>IFERROR(salesdata[[#This Row],[S-P1]]/salesdata[[#This Row],[Q-P1]],0)</f>
        <v>3.1700000000000004</v>
      </c>
      <c r="I1089" s="3">
        <v>2334</v>
      </c>
      <c r="J1089" s="10">
        <v>14797.56</v>
      </c>
      <c r="K1089" s="12">
        <f>IFERROR(salesdata[[#This Row],[S-P2]]/salesdata[[#This Row],[Q-P2]],0)</f>
        <v>6.34</v>
      </c>
      <c r="L1089" s="3">
        <v>728</v>
      </c>
      <c r="M1089" s="10">
        <v>3945.76</v>
      </c>
      <c r="N1089" s="12">
        <f>IFERROR(salesdata[[#This Row],[S-P3]]/salesdata[[#This Row],[Q-P3]],0)</f>
        <v>5.42</v>
      </c>
      <c r="O1089" s="3">
        <v>1636</v>
      </c>
      <c r="P1089" s="10">
        <v>11664.68</v>
      </c>
      <c r="Q1089" s="12">
        <f>IFERROR(salesdata[[#This Row],[S-P4]]/salesdata[[#This Row],[Q-P4]],0)</f>
        <v>7.13</v>
      </c>
      <c r="R1089" s="3">
        <v>8107</v>
      </c>
      <c r="S1089" s="10">
        <v>41214.53</v>
      </c>
      <c r="T1089" s="1" t="str">
        <f>"Q"&amp;ROUNDUP(salesdata[[#This Row],[Month No.]]/3,0)</f>
        <v>Q2</v>
      </c>
      <c r="U1089" s="1" t="str">
        <f>TEXT(salesdata[[#This Row],[Date]],"dddd")</f>
        <v>Monday</v>
      </c>
      <c r="V1089" s="12">
        <f>IFERROR(salesdata[[#This Row],[Total Revenue]]/salesdata[[#This Row],[Total Units Sold]],0)</f>
        <v>5.0838201554212405</v>
      </c>
      <c r="W1089" s="1" t="str">
        <f>INDEX({"Product1","Product2","Product3","Product4"},MATCH(MAX(salesdata[[#This Row],[S-P1]],salesdata[[#This Row],[S-P2]],salesdata[[#This Row],[S-P3]],salesdata[[#This Row],[S-P4]]),CHOOSE({1,2,3,4},salesdata[[#This Row],[S-P1]],salesdata[[#This Row],[S-P2]],salesdata[[#This Row],[S-P3]],salesdata[[#This Row],[S-P4]]),0))</f>
        <v>Product2</v>
      </c>
      <c r="X1089" s="1" t="str">
        <f>IF(salesdata[[#This Row],[Total Revenue]]&gt;=70000,"High",IF(salesdata[[#This Row],[Total Revenue]]&gt;=40000,"Medium","Low"))</f>
        <v>Medium</v>
      </c>
      <c r="Y1089" s="1" t="str">
        <f>IFERROR(IF(SUMIF(salesdata[Year],salesdata[[#This Row],[Year]],salesdata[Total Revenue])&gt;SUMIF(salesdata[Year],salesdata[[#This Row],[Year]]-1,salesdata[Total Revenue]),"Growth Year","Decline Year"),"")</f>
        <v>Decline Year</v>
      </c>
    </row>
    <row r="1090" spans="1:25" x14ac:dyDescent="0.3">
      <c r="A1090" s="1">
        <v>1089</v>
      </c>
      <c r="B1090" s="2">
        <v>41415</v>
      </c>
      <c r="C1090" s="1">
        <v>2013</v>
      </c>
      <c r="D1090" s="1" t="s">
        <v>30</v>
      </c>
      <c r="E1090" s="1">
        <v>5</v>
      </c>
      <c r="F1090" s="3">
        <v>4986</v>
      </c>
      <c r="G1090" s="10">
        <v>15805.62</v>
      </c>
      <c r="H1090" s="12">
        <f>IFERROR(salesdata[[#This Row],[S-P1]]/salesdata[[#This Row],[Q-P1]],0)</f>
        <v>3.1700000000000004</v>
      </c>
      <c r="I1090" s="3">
        <v>2345</v>
      </c>
      <c r="J1090" s="10">
        <v>14867.3</v>
      </c>
      <c r="K1090" s="12">
        <f>IFERROR(salesdata[[#This Row],[S-P2]]/salesdata[[#This Row],[Q-P2]],0)</f>
        <v>6.34</v>
      </c>
      <c r="L1090" s="3">
        <v>5485</v>
      </c>
      <c r="M1090" s="10">
        <v>29728.7</v>
      </c>
      <c r="N1090" s="12">
        <f>IFERROR(salesdata[[#This Row],[S-P3]]/salesdata[[#This Row],[Q-P3]],0)</f>
        <v>5.42</v>
      </c>
      <c r="O1090" s="3">
        <v>298</v>
      </c>
      <c r="P1090" s="10">
        <v>2124.7399999999998</v>
      </c>
      <c r="Q1090" s="12">
        <f>IFERROR(salesdata[[#This Row],[S-P4]]/salesdata[[#This Row],[Q-P4]],0)</f>
        <v>7.129999999999999</v>
      </c>
      <c r="R1090" s="3">
        <v>13114</v>
      </c>
      <c r="S1090" s="10">
        <v>62526.36</v>
      </c>
      <c r="T1090" s="1" t="str">
        <f>"Q"&amp;ROUNDUP(salesdata[[#This Row],[Month No.]]/3,0)</f>
        <v>Q2</v>
      </c>
      <c r="U1090" s="1" t="str">
        <f>TEXT(salesdata[[#This Row],[Date]],"dddd")</f>
        <v>Tuesday</v>
      </c>
      <c r="V1090" s="12">
        <f>IFERROR(salesdata[[#This Row],[Total Revenue]]/salesdata[[#This Row],[Total Units Sold]],0)</f>
        <v>4.7679091047735245</v>
      </c>
      <c r="W1090" s="1" t="str">
        <f>INDEX({"Product1","Product2","Product3","Product4"},MATCH(MAX(salesdata[[#This Row],[S-P1]],salesdata[[#This Row],[S-P2]],salesdata[[#This Row],[S-P3]],salesdata[[#This Row],[S-P4]]),CHOOSE({1,2,3,4},salesdata[[#This Row],[S-P1]],salesdata[[#This Row],[S-P2]],salesdata[[#This Row],[S-P3]],salesdata[[#This Row],[S-P4]]),0))</f>
        <v>Product3</v>
      </c>
      <c r="X1090" s="1" t="str">
        <f>IF(salesdata[[#This Row],[Total Revenue]]&gt;=70000,"High",IF(salesdata[[#This Row],[Total Revenue]]&gt;=40000,"Medium","Low"))</f>
        <v>Medium</v>
      </c>
      <c r="Y1090" s="1" t="str">
        <f>IFERROR(IF(SUMIF(salesdata[Year],salesdata[[#This Row],[Year]],salesdata[Total Revenue])&gt;SUMIF(salesdata[Year],salesdata[[#This Row],[Year]]-1,salesdata[Total Revenue]),"Growth Year","Decline Year"),"")</f>
        <v>Decline Year</v>
      </c>
    </row>
    <row r="1091" spans="1:25" x14ac:dyDescent="0.3">
      <c r="A1091" s="1">
        <v>1090</v>
      </c>
      <c r="B1091" s="2">
        <v>41416</v>
      </c>
      <c r="C1091" s="1">
        <v>2013</v>
      </c>
      <c r="D1091" s="1" t="s">
        <v>30</v>
      </c>
      <c r="E1091" s="1">
        <v>5</v>
      </c>
      <c r="F1091" s="3">
        <v>7017</v>
      </c>
      <c r="G1091" s="10">
        <v>22243.89</v>
      </c>
      <c r="H1091" s="12">
        <f>IFERROR(salesdata[[#This Row],[S-P1]]/salesdata[[#This Row],[Q-P1]],0)</f>
        <v>3.17</v>
      </c>
      <c r="I1091" s="3">
        <v>3970</v>
      </c>
      <c r="J1091" s="10">
        <v>25169.8</v>
      </c>
      <c r="K1091" s="12">
        <f>IFERROR(salesdata[[#This Row],[S-P2]]/salesdata[[#This Row],[Q-P2]],0)</f>
        <v>6.34</v>
      </c>
      <c r="L1091" s="3">
        <v>4691</v>
      </c>
      <c r="M1091" s="10">
        <v>25425.22</v>
      </c>
      <c r="N1091" s="12">
        <f>IFERROR(salesdata[[#This Row],[S-P3]]/salesdata[[#This Row],[Q-P3]],0)</f>
        <v>5.42</v>
      </c>
      <c r="O1091" s="3">
        <v>1844</v>
      </c>
      <c r="P1091" s="10">
        <v>13147.72</v>
      </c>
      <c r="Q1091" s="12">
        <f>IFERROR(salesdata[[#This Row],[S-P4]]/salesdata[[#This Row],[Q-P4]],0)</f>
        <v>7.13</v>
      </c>
      <c r="R1091" s="3">
        <v>17522</v>
      </c>
      <c r="S1091" s="10">
        <v>85986.63</v>
      </c>
      <c r="T1091" s="1" t="str">
        <f>"Q"&amp;ROUNDUP(salesdata[[#This Row],[Month No.]]/3,0)</f>
        <v>Q2</v>
      </c>
      <c r="U1091" s="1" t="str">
        <f>TEXT(salesdata[[#This Row],[Date]],"dddd")</f>
        <v>Wednesday</v>
      </c>
      <c r="V1091" s="12">
        <f>IFERROR(salesdata[[#This Row],[Total Revenue]]/salesdata[[#This Row],[Total Units Sold]],0)</f>
        <v>4.907352471179089</v>
      </c>
      <c r="W1091" s="1" t="str">
        <f>INDEX({"Product1","Product2","Product3","Product4"},MATCH(MAX(salesdata[[#This Row],[S-P1]],salesdata[[#This Row],[S-P2]],salesdata[[#This Row],[S-P3]],salesdata[[#This Row],[S-P4]]),CHOOSE({1,2,3,4},salesdata[[#This Row],[S-P1]],salesdata[[#This Row],[S-P2]],salesdata[[#This Row],[S-P3]],salesdata[[#This Row],[S-P4]]),0))</f>
        <v>Product3</v>
      </c>
      <c r="X1091" s="1" t="str">
        <f>IF(salesdata[[#This Row],[Total Revenue]]&gt;=70000,"High",IF(salesdata[[#This Row],[Total Revenue]]&gt;=40000,"Medium","Low"))</f>
        <v>High</v>
      </c>
      <c r="Y1091" s="1" t="str">
        <f>IFERROR(IF(SUMIF(salesdata[Year],salesdata[[#This Row],[Year]],salesdata[Total Revenue])&gt;SUMIF(salesdata[Year],salesdata[[#This Row],[Year]]-1,salesdata[Total Revenue]),"Growth Year","Decline Year"),"")</f>
        <v>Decline Year</v>
      </c>
    </row>
    <row r="1092" spans="1:25" x14ac:dyDescent="0.3">
      <c r="A1092" s="1">
        <v>1091</v>
      </c>
      <c r="B1092" s="2">
        <v>41417</v>
      </c>
      <c r="C1092" s="1">
        <v>2013</v>
      </c>
      <c r="D1092" s="1" t="s">
        <v>30</v>
      </c>
      <c r="E1092" s="1">
        <v>5</v>
      </c>
      <c r="F1092" s="3">
        <v>4541</v>
      </c>
      <c r="G1092" s="10">
        <v>14394.97</v>
      </c>
      <c r="H1092" s="12">
        <f>IFERROR(salesdata[[#This Row],[S-P1]]/salesdata[[#This Row],[Q-P1]],0)</f>
        <v>3.17</v>
      </c>
      <c r="I1092" s="3">
        <v>753</v>
      </c>
      <c r="J1092" s="10">
        <v>4774.0200000000004</v>
      </c>
      <c r="K1092" s="12">
        <f>IFERROR(salesdata[[#This Row],[S-P2]]/salesdata[[#This Row],[Q-P2]],0)</f>
        <v>6.3400000000000007</v>
      </c>
      <c r="L1092" s="3">
        <v>1876</v>
      </c>
      <c r="M1092" s="10">
        <v>10167.92</v>
      </c>
      <c r="N1092" s="12">
        <f>IFERROR(salesdata[[#This Row],[S-P3]]/salesdata[[#This Row],[Q-P3]],0)</f>
        <v>5.42</v>
      </c>
      <c r="O1092" s="3">
        <v>1593</v>
      </c>
      <c r="P1092" s="10">
        <v>11358.09</v>
      </c>
      <c r="Q1092" s="12">
        <f>IFERROR(salesdata[[#This Row],[S-P4]]/salesdata[[#This Row],[Q-P4]],0)</f>
        <v>7.13</v>
      </c>
      <c r="R1092" s="3">
        <v>8763</v>
      </c>
      <c r="S1092" s="10">
        <v>40695</v>
      </c>
      <c r="T1092" s="1" t="str">
        <f>"Q"&amp;ROUNDUP(salesdata[[#This Row],[Month No.]]/3,0)</f>
        <v>Q2</v>
      </c>
      <c r="U1092" s="1" t="str">
        <f>TEXT(salesdata[[#This Row],[Date]],"dddd")</f>
        <v>Thursday</v>
      </c>
      <c r="V1092" s="12">
        <f>IFERROR(salesdata[[#This Row],[Total Revenue]]/salesdata[[#This Row],[Total Units Sold]],0)</f>
        <v>4.6439575487846625</v>
      </c>
      <c r="W1092" s="1" t="str">
        <f>INDEX({"Product1","Product2","Product3","Product4"},MATCH(MAX(salesdata[[#This Row],[S-P1]],salesdata[[#This Row],[S-P2]],salesdata[[#This Row],[S-P3]],salesdata[[#This Row],[S-P4]]),CHOOSE({1,2,3,4},salesdata[[#This Row],[S-P1]],salesdata[[#This Row],[S-P2]],salesdata[[#This Row],[S-P3]],salesdata[[#This Row],[S-P4]]),0))</f>
        <v>Product1</v>
      </c>
      <c r="X1092" s="1" t="str">
        <f>IF(salesdata[[#This Row],[Total Revenue]]&gt;=70000,"High",IF(salesdata[[#This Row],[Total Revenue]]&gt;=40000,"Medium","Low"))</f>
        <v>Medium</v>
      </c>
      <c r="Y1092" s="1" t="str">
        <f>IFERROR(IF(SUMIF(salesdata[Year],salesdata[[#This Row],[Year]],salesdata[Total Revenue])&gt;SUMIF(salesdata[Year],salesdata[[#This Row],[Year]]-1,salesdata[Total Revenue]),"Growth Year","Decline Year"),"")</f>
        <v>Decline Year</v>
      </c>
    </row>
    <row r="1093" spans="1:25" x14ac:dyDescent="0.3">
      <c r="A1093" s="1">
        <v>1092</v>
      </c>
      <c r="B1093" s="2">
        <v>41418</v>
      </c>
      <c r="C1093" s="1">
        <v>2013</v>
      </c>
      <c r="D1093" s="1" t="s">
        <v>30</v>
      </c>
      <c r="E1093" s="1">
        <v>5</v>
      </c>
      <c r="F1093" s="3">
        <v>2834</v>
      </c>
      <c r="G1093" s="10">
        <v>8983.7800000000007</v>
      </c>
      <c r="H1093" s="12">
        <f>IFERROR(salesdata[[#This Row],[S-P1]]/salesdata[[#This Row],[Q-P1]],0)</f>
        <v>3.1700000000000004</v>
      </c>
      <c r="I1093" s="3">
        <v>2022</v>
      </c>
      <c r="J1093" s="10">
        <v>12819.48</v>
      </c>
      <c r="K1093" s="12">
        <f>IFERROR(salesdata[[#This Row],[S-P2]]/salesdata[[#This Row],[Q-P2]],0)</f>
        <v>6.34</v>
      </c>
      <c r="L1093" s="3">
        <v>1181</v>
      </c>
      <c r="M1093" s="10">
        <v>6401.02</v>
      </c>
      <c r="N1093" s="12">
        <f>IFERROR(salesdata[[#This Row],[S-P3]]/salesdata[[#This Row],[Q-P3]],0)</f>
        <v>5.42</v>
      </c>
      <c r="O1093" s="3">
        <v>1744</v>
      </c>
      <c r="P1093" s="10">
        <v>12434.72</v>
      </c>
      <c r="Q1093" s="12">
        <f>IFERROR(salesdata[[#This Row],[S-P4]]/salesdata[[#This Row],[Q-P4]],0)</f>
        <v>7.13</v>
      </c>
      <c r="R1093" s="3">
        <v>7781</v>
      </c>
      <c r="S1093" s="10">
        <v>40639</v>
      </c>
      <c r="T1093" s="1" t="str">
        <f>"Q"&amp;ROUNDUP(salesdata[[#This Row],[Month No.]]/3,0)</f>
        <v>Q2</v>
      </c>
      <c r="U1093" s="1" t="str">
        <f>TEXT(salesdata[[#This Row],[Date]],"dddd")</f>
        <v>Friday</v>
      </c>
      <c r="V1093" s="12">
        <f>IFERROR(salesdata[[#This Row],[Total Revenue]]/salesdata[[#This Row],[Total Units Sold]],0)</f>
        <v>5.2228505333504689</v>
      </c>
      <c r="W1093" s="1" t="str">
        <f>INDEX({"Product1","Product2","Product3","Product4"},MATCH(MAX(salesdata[[#This Row],[S-P1]],salesdata[[#This Row],[S-P2]],salesdata[[#This Row],[S-P3]],salesdata[[#This Row],[S-P4]]),CHOOSE({1,2,3,4},salesdata[[#This Row],[S-P1]],salesdata[[#This Row],[S-P2]],salesdata[[#This Row],[S-P3]],salesdata[[#This Row],[S-P4]]),0))</f>
        <v>Product2</v>
      </c>
      <c r="X1093" s="1" t="str">
        <f>IF(salesdata[[#This Row],[Total Revenue]]&gt;=70000,"High",IF(salesdata[[#This Row],[Total Revenue]]&gt;=40000,"Medium","Low"))</f>
        <v>Medium</v>
      </c>
      <c r="Y1093" s="1" t="str">
        <f>IFERROR(IF(SUMIF(salesdata[Year],salesdata[[#This Row],[Year]],salesdata[Total Revenue])&gt;SUMIF(salesdata[Year],salesdata[[#This Row],[Year]]-1,salesdata[Total Revenue]),"Growth Year","Decline Year"),"")</f>
        <v>Decline Year</v>
      </c>
    </row>
    <row r="1094" spans="1:25" x14ac:dyDescent="0.3">
      <c r="A1094" s="1">
        <v>1093</v>
      </c>
      <c r="B1094" s="2">
        <v>41419</v>
      </c>
      <c r="C1094" s="1">
        <v>2013</v>
      </c>
      <c r="D1094" s="1" t="s">
        <v>30</v>
      </c>
      <c r="E1094" s="1">
        <v>5</v>
      </c>
      <c r="F1094" s="3">
        <v>5885</v>
      </c>
      <c r="G1094" s="10">
        <v>18655.45</v>
      </c>
      <c r="H1094" s="12">
        <f>IFERROR(salesdata[[#This Row],[S-P1]]/salesdata[[#This Row],[Q-P1]],0)</f>
        <v>3.17</v>
      </c>
      <c r="I1094" s="3">
        <v>3060</v>
      </c>
      <c r="J1094" s="10">
        <v>19400.400000000001</v>
      </c>
      <c r="K1094" s="12">
        <f>IFERROR(salesdata[[#This Row],[S-P2]]/salesdata[[#This Row],[Q-P2]],0)</f>
        <v>6.3400000000000007</v>
      </c>
      <c r="L1094" s="3">
        <v>4387</v>
      </c>
      <c r="M1094" s="10">
        <v>23777.54</v>
      </c>
      <c r="N1094" s="12">
        <f>IFERROR(salesdata[[#This Row],[S-P3]]/salesdata[[#This Row],[Q-P3]],0)</f>
        <v>5.42</v>
      </c>
      <c r="O1094" s="3">
        <v>1430</v>
      </c>
      <c r="P1094" s="10">
        <v>10195.9</v>
      </c>
      <c r="Q1094" s="12">
        <f>IFERROR(salesdata[[#This Row],[S-P4]]/salesdata[[#This Row],[Q-P4]],0)</f>
        <v>7.13</v>
      </c>
      <c r="R1094" s="3">
        <v>14762</v>
      </c>
      <c r="S1094" s="10">
        <v>72029.289999999994</v>
      </c>
      <c r="T1094" s="1" t="str">
        <f>"Q"&amp;ROUNDUP(salesdata[[#This Row],[Month No.]]/3,0)</f>
        <v>Q2</v>
      </c>
      <c r="U1094" s="1" t="str">
        <f>TEXT(salesdata[[#This Row],[Date]],"dddd")</f>
        <v>Saturday</v>
      </c>
      <c r="V1094" s="12">
        <f>IFERROR(salesdata[[#This Row],[Total Revenue]]/salesdata[[#This Row],[Total Units Sold]],0)</f>
        <v>4.8793720363094426</v>
      </c>
      <c r="W1094" s="1" t="str">
        <f>INDEX({"Product1","Product2","Product3","Product4"},MATCH(MAX(salesdata[[#This Row],[S-P1]],salesdata[[#This Row],[S-P2]],salesdata[[#This Row],[S-P3]],salesdata[[#This Row],[S-P4]]),CHOOSE({1,2,3,4},salesdata[[#This Row],[S-P1]],salesdata[[#This Row],[S-P2]],salesdata[[#This Row],[S-P3]],salesdata[[#This Row],[S-P4]]),0))</f>
        <v>Product3</v>
      </c>
      <c r="X1094" s="1" t="str">
        <f>IF(salesdata[[#This Row],[Total Revenue]]&gt;=70000,"High",IF(salesdata[[#This Row],[Total Revenue]]&gt;=40000,"Medium","Low"))</f>
        <v>High</v>
      </c>
      <c r="Y1094" s="1" t="str">
        <f>IFERROR(IF(SUMIF(salesdata[Year],salesdata[[#This Row],[Year]],salesdata[Total Revenue])&gt;SUMIF(salesdata[Year],salesdata[[#This Row],[Year]]-1,salesdata[Total Revenue]),"Growth Year","Decline Year"),"")</f>
        <v>Decline Year</v>
      </c>
    </row>
    <row r="1095" spans="1:25" x14ac:dyDescent="0.3">
      <c r="A1095" s="1">
        <v>1094</v>
      </c>
      <c r="B1095" s="2">
        <v>41420</v>
      </c>
      <c r="C1095" s="1">
        <v>2013</v>
      </c>
      <c r="D1095" s="1" t="s">
        <v>30</v>
      </c>
      <c r="E1095" s="1">
        <v>5</v>
      </c>
      <c r="F1095" s="3">
        <v>7769</v>
      </c>
      <c r="G1095" s="10">
        <v>24627.73</v>
      </c>
      <c r="H1095" s="12">
        <f>IFERROR(salesdata[[#This Row],[S-P1]]/salesdata[[#This Row],[Q-P1]],0)</f>
        <v>3.17</v>
      </c>
      <c r="I1095" s="3">
        <v>3640</v>
      </c>
      <c r="J1095" s="10">
        <v>23077.599999999999</v>
      </c>
      <c r="K1095" s="12">
        <f>IFERROR(salesdata[[#This Row],[S-P2]]/salesdata[[#This Row],[Q-P2]],0)</f>
        <v>6.34</v>
      </c>
      <c r="L1095" s="3">
        <v>4168</v>
      </c>
      <c r="M1095" s="10">
        <v>22590.560000000001</v>
      </c>
      <c r="N1095" s="12">
        <f>IFERROR(salesdata[[#This Row],[S-P3]]/salesdata[[#This Row],[Q-P3]],0)</f>
        <v>5.42</v>
      </c>
      <c r="O1095" s="3">
        <v>344</v>
      </c>
      <c r="P1095" s="10">
        <v>2452.7199999999998</v>
      </c>
      <c r="Q1095" s="12">
        <f>IFERROR(salesdata[[#This Row],[S-P4]]/salesdata[[#This Row],[Q-P4]],0)</f>
        <v>7.129999999999999</v>
      </c>
      <c r="R1095" s="3">
        <v>15921</v>
      </c>
      <c r="S1095" s="10">
        <v>72748.61</v>
      </c>
      <c r="T1095" s="1" t="str">
        <f>"Q"&amp;ROUNDUP(salesdata[[#This Row],[Month No.]]/3,0)</f>
        <v>Q2</v>
      </c>
      <c r="U1095" s="1" t="str">
        <f>TEXT(salesdata[[#This Row],[Date]],"dddd")</f>
        <v>Sunday</v>
      </c>
      <c r="V1095" s="12">
        <f>IFERROR(salesdata[[#This Row],[Total Revenue]]/salesdata[[#This Row],[Total Units Sold]],0)</f>
        <v>4.5693492871050818</v>
      </c>
      <c r="W1095" s="1" t="str">
        <f>INDEX({"Product1","Product2","Product3","Product4"},MATCH(MAX(salesdata[[#This Row],[S-P1]],salesdata[[#This Row],[S-P2]],salesdata[[#This Row],[S-P3]],salesdata[[#This Row],[S-P4]]),CHOOSE({1,2,3,4},salesdata[[#This Row],[S-P1]],salesdata[[#This Row],[S-P2]],salesdata[[#This Row],[S-P3]],salesdata[[#This Row],[S-P4]]),0))</f>
        <v>Product1</v>
      </c>
      <c r="X1095" s="1" t="str">
        <f>IF(salesdata[[#This Row],[Total Revenue]]&gt;=70000,"High",IF(salesdata[[#This Row],[Total Revenue]]&gt;=40000,"Medium","Low"))</f>
        <v>High</v>
      </c>
      <c r="Y1095" s="1" t="str">
        <f>IFERROR(IF(SUMIF(salesdata[Year],salesdata[[#This Row],[Year]],salesdata[Total Revenue])&gt;SUMIF(salesdata[Year],salesdata[[#This Row],[Year]]-1,salesdata[Total Revenue]),"Growth Year","Decline Year"),"")</f>
        <v>Decline Year</v>
      </c>
    </row>
    <row r="1096" spans="1:25" x14ac:dyDescent="0.3">
      <c r="A1096" s="1">
        <v>1095</v>
      </c>
      <c r="B1096" s="2">
        <v>41421</v>
      </c>
      <c r="C1096" s="1">
        <v>2013</v>
      </c>
      <c r="D1096" s="1" t="s">
        <v>30</v>
      </c>
      <c r="E1096" s="1">
        <v>5</v>
      </c>
      <c r="F1096" s="3">
        <v>1058</v>
      </c>
      <c r="G1096" s="10">
        <v>3353.86</v>
      </c>
      <c r="H1096" s="12">
        <f>IFERROR(salesdata[[#This Row],[S-P1]]/salesdata[[#This Row],[Q-P1]],0)</f>
        <v>3.17</v>
      </c>
      <c r="I1096" s="3">
        <v>3199</v>
      </c>
      <c r="J1096" s="10">
        <v>20281.66</v>
      </c>
      <c r="K1096" s="12">
        <f>IFERROR(salesdata[[#This Row],[S-P2]]/salesdata[[#This Row],[Q-P2]],0)</f>
        <v>6.34</v>
      </c>
      <c r="L1096" s="3">
        <v>477</v>
      </c>
      <c r="M1096" s="10">
        <v>2585.34</v>
      </c>
      <c r="N1096" s="12">
        <f>IFERROR(salesdata[[#This Row],[S-P3]]/salesdata[[#This Row],[Q-P3]],0)</f>
        <v>5.42</v>
      </c>
      <c r="O1096" s="3">
        <v>1210</v>
      </c>
      <c r="P1096" s="10">
        <v>8627.2999999999993</v>
      </c>
      <c r="Q1096" s="12">
        <f>IFERROR(salesdata[[#This Row],[S-P4]]/salesdata[[#This Row],[Q-P4]],0)</f>
        <v>7.129999999999999</v>
      </c>
      <c r="R1096" s="3">
        <v>5944</v>
      </c>
      <c r="S1096" s="10">
        <v>34848.160000000003</v>
      </c>
      <c r="T1096" s="1" t="str">
        <f>"Q"&amp;ROUNDUP(salesdata[[#This Row],[Month No.]]/3,0)</f>
        <v>Q2</v>
      </c>
      <c r="U1096" s="1" t="str">
        <f>TEXT(salesdata[[#This Row],[Date]],"dddd")</f>
        <v>Monday</v>
      </c>
      <c r="V1096" s="12">
        <f>IFERROR(salesdata[[#This Row],[Total Revenue]]/salesdata[[#This Row],[Total Units Sold]],0)</f>
        <v>5.8627456258411854</v>
      </c>
      <c r="W1096" s="1" t="str">
        <f>INDEX({"Product1","Product2","Product3","Product4"},MATCH(MAX(salesdata[[#This Row],[S-P1]],salesdata[[#This Row],[S-P2]],salesdata[[#This Row],[S-P3]],salesdata[[#This Row],[S-P4]]),CHOOSE({1,2,3,4},salesdata[[#This Row],[S-P1]],salesdata[[#This Row],[S-P2]],salesdata[[#This Row],[S-P3]],salesdata[[#This Row],[S-P4]]),0))</f>
        <v>Product2</v>
      </c>
      <c r="X1096" s="1" t="str">
        <f>IF(salesdata[[#This Row],[Total Revenue]]&gt;=70000,"High",IF(salesdata[[#This Row],[Total Revenue]]&gt;=40000,"Medium","Low"))</f>
        <v>Low</v>
      </c>
      <c r="Y1096" s="1" t="str">
        <f>IFERROR(IF(SUMIF(salesdata[Year],salesdata[[#This Row],[Year]],salesdata[Total Revenue])&gt;SUMIF(salesdata[Year],salesdata[[#This Row],[Year]]-1,salesdata[Total Revenue]),"Growth Year","Decline Year"),"")</f>
        <v>Decline Year</v>
      </c>
    </row>
    <row r="1097" spans="1:25" x14ac:dyDescent="0.3">
      <c r="A1097" s="1">
        <v>1096</v>
      </c>
      <c r="B1097" s="2">
        <v>41422</v>
      </c>
      <c r="C1097" s="1">
        <v>2013</v>
      </c>
      <c r="D1097" s="1" t="s">
        <v>30</v>
      </c>
      <c r="E1097" s="1">
        <v>5</v>
      </c>
      <c r="F1097" s="3">
        <v>3669</v>
      </c>
      <c r="G1097" s="10">
        <v>11630.73</v>
      </c>
      <c r="H1097" s="12">
        <f>IFERROR(salesdata[[#This Row],[S-P1]]/salesdata[[#This Row],[Q-P1]],0)</f>
        <v>3.17</v>
      </c>
      <c r="I1097" s="3">
        <v>817</v>
      </c>
      <c r="J1097" s="10">
        <v>5179.78</v>
      </c>
      <c r="K1097" s="12">
        <f>IFERROR(salesdata[[#This Row],[S-P2]]/salesdata[[#This Row],[Q-P2]],0)</f>
        <v>6.34</v>
      </c>
      <c r="L1097" s="3">
        <v>5313</v>
      </c>
      <c r="M1097" s="10">
        <v>28796.46</v>
      </c>
      <c r="N1097" s="12">
        <f>IFERROR(salesdata[[#This Row],[S-P3]]/salesdata[[#This Row],[Q-P3]],0)</f>
        <v>5.42</v>
      </c>
      <c r="O1097" s="3">
        <v>1285</v>
      </c>
      <c r="P1097" s="10">
        <v>9162.0499999999993</v>
      </c>
      <c r="Q1097" s="12">
        <f>IFERROR(salesdata[[#This Row],[S-P4]]/salesdata[[#This Row],[Q-P4]],0)</f>
        <v>7.129999999999999</v>
      </c>
      <c r="R1097" s="3">
        <v>11084</v>
      </c>
      <c r="S1097" s="10">
        <v>54769.02</v>
      </c>
      <c r="T1097" s="1" t="str">
        <f>"Q"&amp;ROUNDUP(salesdata[[#This Row],[Month No.]]/3,0)</f>
        <v>Q2</v>
      </c>
      <c r="U1097" s="1" t="str">
        <f>TEXT(salesdata[[#This Row],[Date]],"dddd")</f>
        <v>Tuesday</v>
      </c>
      <c r="V1097" s="12">
        <f>IFERROR(salesdata[[#This Row],[Total Revenue]]/salesdata[[#This Row],[Total Units Sold]],0)</f>
        <v>4.9412684951281127</v>
      </c>
      <c r="W1097" s="1" t="str">
        <f>INDEX({"Product1","Product2","Product3","Product4"},MATCH(MAX(salesdata[[#This Row],[S-P1]],salesdata[[#This Row],[S-P2]],salesdata[[#This Row],[S-P3]],salesdata[[#This Row],[S-P4]]),CHOOSE({1,2,3,4},salesdata[[#This Row],[S-P1]],salesdata[[#This Row],[S-P2]],salesdata[[#This Row],[S-P3]],salesdata[[#This Row],[S-P4]]),0))</f>
        <v>Product3</v>
      </c>
      <c r="X1097" s="1" t="str">
        <f>IF(salesdata[[#This Row],[Total Revenue]]&gt;=70000,"High",IF(salesdata[[#This Row],[Total Revenue]]&gt;=40000,"Medium","Low"))</f>
        <v>Medium</v>
      </c>
      <c r="Y1097" s="1" t="str">
        <f>IFERROR(IF(SUMIF(salesdata[Year],salesdata[[#This Row],[Year]],salesdata[Total Revenue])&gt;SUMIF(salesdata[Year],salesdata[[#This Row],[Year]]-1,salesdata[Total Revenue]),"Growth Year","Decline Year"),"")</f>
        <v>Decline Year</v>
      </c>
    </row>
    <row r="1098" spans="1:25" x14ac:dyDescent="0.3">
      <c r="A1098" s="1">
        <v>1097</v>
      </c>
      <c r="B1098" s="2">
        <v>41423</v>
      </c>
      <c r="C1098" s="1">
        <v>2013</v>
      </c>
      <c r="D1098" s="1" t="s">
        <v>30</v>
      </c>
      <c r="E1098" s="1">
        <v>5</v>
      </c>
      <c r="F1098" s="3">
        <v>3342</v>
      </c>
      <c r="G1098" s="10">
        <v>10594.14</v>
      </c>
      <c r="H1098" s="12">
        <f>IFERROR(salesdata[[#This Row],[S-P1]]/salesdata[[#This Row],[Q-P1]],0)</f>
        <v>3.17</v>
      </c>
      <c r="I1098" s="3">
        <v>2810</v>
      </c>
      <c r="J1098" s="10">
        <v>17815.400000000001</v>
      </c>
      <c r="K1098" s="12">
        <f>IFERROR(salesdata[[#This Row],[S-P2]]/salesdata[[#This Row],[Q-P2]],0)</f>
        <v>6.3400000000000007</v>
      </c>
      <c r="L1098" s="3">
        <v>1083</v>
      </c>
      <c r="M1098" s="10">
        <v>5869.86</v>
      </c>
      <c r="N1098" s="12">
        <f>IFERROR(salesdata[[#This Row],[S-P3]]/salesdata[[#This Row],[Q-P3]],0)</f>
        <v>5.42</v>
      </c>
      <c r="O1098" s="3">
        <v>1370</v>
      </c>
      <c r="P1098" s="10">
        <v>9768.1</v>
      </c>
      <c r="Q1098" s="12">
        <f>IFERROR(salesdata[[#This Row],[S-P4]]/salesdata[[#This Row],[Q-P4]],0)</f>
        <v>7.13</v>
      </c>
      <c r="R1098" s="3">
        <v>8605</v>
      </c>
      <c r="S1098" s="10">
        <v>44047.5</v>
      </c>
      <c r="T1098" s="1" t="str">
        <f>"Q"&amp;ROUNDUP(salesdata[[#This Row],[Month No.]]/3,0)</f>
        <v>Q2</v>
      </c>
      <c r="U1098" s="1" t="str">
        <f>TEXT(salesdata[[#This Row],[Date]],"dddd")</f>
        <v>Wednesday</v>
      </c>
      <c r="V1098" s="12">
        <f>IFERROR(salesdata[[#This Row],[Total Revenue]]/salesdata[[#This Row],[Total Units Sold]],0)</f>
        <v>5.1188262638001163</v>
      </c>
      <c r="W1098" s="1" t="str">
        <f>INDEX({"Product1","Product2","Product3","Product4"},MATCH(MAX(salesdata[[#This Row],[S-P1]],salesdata[[#This Row],[S-P2]],salesdata[[#This Row],[S-P3]],salesdata[[#This Row],[S-P4]]),CHOOSE({1,2,3,4},salesdata[[#This Row],[S-P1]],salesdata[[#This Row],[S-P2]],salesdata[[#This Row],[S-P3]],salesdata[[#This Row],[S-P4]]),0))</f>
        <v>Product2</v>
      </c>
      <c r="X1098" s="1" t="str">
        <f>IF(salesdata[[#This Row],[Total Revenue]]&gt;=70000,"High",IF(salesdata[[#This Row],[Total Revenue]]&gt;=40000,"Medium","Low"))</f>
        <v>Medium</v>
      </c>
      <c r="Y1098" s="1" t="str">
        <f>IFERROR(IF(SUMIF(salesdata[Year],salesdata[[#This Row],[Year]],salesdata[Total Revenue])&gt;SUMIF(salesdata[Year],salesdata[[#This Row],[Year]]-1,salesdata[Total Revenue]),"Growth Year","Decline Year"),"")</f>
        <v>Decline Year</v>
      </c>
    </row>
    <row r="1099" spans="1:25" x14ac:dyDescent="0.3">
      <c r="A1099" s="1">
        <v>1098</v>
      </c>
      <c r="B1099" s="2">
        <v>41424</v>
      </c>
      <c r="C1099" s="1">
        <v>2013</v>
      </c>
      <c r="D1099" s="1" t="s">
        <v>30</v>
      </c>
      <c r="E1099" s="1">
        <v>5</v>
      </c>
      <c r="F1099" s="3">
        <v>7732</v>
      </c>
      <c r="G1099" s="10">
        <v>24510.44</v>
      </c>
      <c r="H1099" s="12">
        <f>IFERROR(salesdata[[#This Row],[S-P1]]/salesdata[[#This Row],[Q-P1]],0)</f>
        <v>3.17</v>
      </c>
      <c r="I1099" s="3">
        <v>3239</v>
      </c>
      <c r="J1099" s="10">
        <v>20535.259999999998</v>
      </c>
      <c r="K1099" s="12">
        <f>IFERROR(salesdata[[#This Row],[S-P2]]/salesdata[[#This Row],[Q-P2]],0)</f>
        <v>6.34</v>
      </c>
      <c r="L1099" s="3">
        <v>5503</v>
      </c>
      <c r="M1099" s="10">
        <v>29826.26</v>
      </c>
      <c r="N1099" s="12">
        <f>IFERROR(salesdata[[#This Row],[S-P3]]/salesdata[[#This Row],[Q-P3]],0)</f>
        <v>5.42</v>
      </c>
      <c r="O1099" s="3">
        <v>1164</v>
      </c>
      <c r="P1099" s="10">
        <v>8299.32</v>
      </c>
      <c r="Q1099" s="12">
        <f>IFERROR(salesdata[[#This Row],[S-P4]]/salesdata[[#This Row],[Q-P4]],0)</f>
        <v>7.13</v>
      </c>
      <c r="R1099" s="3">
        <v>17638</v>
      </c>
      <c r="S1099" s="10">
        <v>83171.28</v>
      </c>
      <c r="T1099" s="1" t="str">
        <f>"Q"&amp;ROUNDUP(salesdata[[#This Row],[Month No.]]/3,0)</f>
        <v>Q2</v>
      </c>
      <c r="U1099" s="1" t="str">
        <f>TEXT(salesdata[[#This Row],[Date]],"dddd")</f>
        <v>Thursday</v>
      </c>
      <c r="V1099" s="12">
        <f>IFERROR(salesdata[[#This Row],[Total Revenue]]/salesdata[[#This Row],[Total Units Sold]],0)</f>
        <v>4.7154598026987182</v>
      </c>
      <c r="W1099" s="1" t="str">
        <f>INDEX({"Product1","Product2","Product3","Product4"},MATCH(MAX(salesdata[[#This Row],[S-P1]],salesdata[[#This Row],[S-P2]],salesdata[[#This Row],[S-P3]],salesdata[[#This Row],[S-P4]]),CHOOSE({1,2,3,4},salesdata[[#This Row],[S-P1]],salesdata[[#This Row],[S-P2]],salesdata[[#This Row],[S-P3]],salesdata[[#This Row],[S-P4]]),0))</f>
        <v>Product3</v>
      </c>
      <c r="X1099" s="1" t="str">
        <f>IF(salesdata[[#This Row],[Total Revenue]]&gt;=70000,"High",IF(salesdata[[#This Row],[Total Revenue]]&gt;=40000,"Medium","Low"))</f>
        <v>High</v>
      </c>
      <c r="Y1099" s="1" t="str">
        <f>IFERROR(IF(SUMIF(salesdata[Year],salesdata[[#This Row],[Year]],salesdata[Total Revenue])&gt;SUMIF(salesdata[Year],salesdata[[#This Row],[Year]]-1,salesdata[Total Revenue]),"Growth Year","Decline Year"),"")</f>
        <v>Decline Year</v>
      </c>
    </row>
    <row r="1100" spans="1:25" x14ac:dyDescent="0.3">
      <c r="A1100" s="1">
        <v>1099</v>
      </c>
      <c r="B1100" s="2">
        <v>41425</v>
      </c>
      <c r="C1100" s="1">
        <v>2013</v>
      </c>
      <c r="D1100" s="1" t="s">
        <v>30</v>
      </c>
      <c r="E1100" s="1">
        <v>5</v>
      </c>
      <c r="F1100" s="3">
        <v>7547</v>
      </c>
      <c r="G1100" s="10">
        <v>23923.99</v>
      </c>
      <c r="H1100" s="12">
        <f>IFERROR(salesdata[[#This Row],[S-P1]]/salesdata[[#This Row],[Q-P1]],0)</f>
        <v>3.1700000000000004</v>
      </c>
      <c r="I1100" s="3">
        <v>2538</v>
      </c>
      <c r="J1100" s="10">
        <v>16090.92</v>
      </c>
      <c r="K1100" s="12">
        <f>IFERROR(salesdata[[#This Row],[S-P2]]/salesdata[[#This Row],[Q-P2]],0)</f>
        <v>6.34</v>
      </c>
      <c r="L1100" s="3">
        <v>3873</v>
      </c>
      <c r="M1100" s="10">
        <v>20991.66</v>
      </c>
      <c r="N1100" s="12">
        <f>IFERROR(salesdata[[#This Row],[S-P3]]/salesdata[[#This Row],[Q-P3]],0)</f>
        <v>5.42</v>
      </c>
      <c r="O1100" s="3">
        <v>410</v>
      </c>
      <c r="P1100" s="10">
        <v>2923.3</v>
      </c>
      <c r="Q1100" s="12">
        <f>IFERROR(salesdata[[#This Row],[S-P4]]/salesdata[[#This Row],[Q-P4]],0)</f>
        <v>7.1300000000000008</v>
      </c>
      <c r="R1100" s="3">
        <v>14368</v>
      </c>
      <c r="S1100" s="10">
        <v>63929.87</v>
      </c>
      <c r="T1100" s="1" t="str">
        <f>"Q"&amp;ROUNDUP(salesdata[[#This Row],[Month No.]]/3,0)</f>
        <v>Q2</v>
      </c>
      <c r="U1100" s="1" t="str">
        <f>TEXT(salesdata[[#This Row],[Date]],"dddd")</f>
        <v>Friday</v>
      </c>
      <c r="V1100" s="12">
        <f>IFERROR(salesdata[[#This Row],[Total Revenue]]/salesdata[[#This Row],[Total Units Sold]],0)</f>
        <v>4.4494619988864148</v>
      </c>
      <c r="W1100" s="1" t="str">
        <f>INDEX({"Product1","Product2","Product3","Product4"},MATCH(MAX(salesdata[[#This Row],[S-P1]],salesdata[[#This Row],[S-P2]],salesdata[[#This Row],[S-P3]],salesdata[[#This Row],[S-P4]]),CHOOSE({1,2,3,4},salesdata[[#This Row],[S-P1]],salesdata[[#This Row],[S-P2]],salesdata[[#This Row],[S-P3]],salesdata[[#This Row],[S-P4]]),0))</f>
        <v>Product1</v>
      </c>
      <c r="X1100" s="1" t="str">
        <f>IF(salesdata[[#This Row],[Total Revenue]]&gt;=70000,"High",IF(salesdata[[#This Row],[Total Revenue]]&gt;=40000,"Medium","Low"))</f>
        <v>Medium</v>
      </c>
      <c r="Y1100" s="1" t="str">
        <f>IFERROR(IF(SUMIF(salesdata[Year],salesdata[[#This Row],[Year]],salesdata[Total Revenue])&gt;SUMIF(salesdata[Year],salesdata[[#This Row],[Year]]-1,salesdata[Total Revenue]),"Growth Year","Decline Year"),"")</f>
        <v>Decline Year</v>
      </c>
    </row>
    <row r="1101" spans="1:25" x14ac:dyDescent="0.3">
      <c r="A1101" s="1">
        <v>1100</v>
      </c>
      <c r="B1101" s="2">
        <v>41426</v>
      </c>
      <c r="C1101" s="1">
        <v>2013</v>
      </c>
      <c r="D1101" s="1" t="s">
        <v>19</v>
      </c>
      <c r="E1101" s="1">
        <v>6</v>
      </c>
      <c r="F1101" s="3">
        <v>289</v>
      </c>
      <c r="G1101" s="10">
        <v>916.13</v>
      </c>
      <c r="H1101" s="12">
        <f>IFERROR(salesdata[[#This Row],[S-P1]]/salesdata[[#This Row],[Q-P1]],0)</f>
        <v>3.17</v>
      </c>
      <c r="I1101" s="3">
        <v>2737</v>
      </c>
      <c r="J1101" s="10">
        <v>17352.580000000002</v>
      </c>
      <c r="K1101" s="12">
        <f>IFERROR(salesdata[[#This Row],[S-P2]]/salesdata[[#This Row],[Q-P2]],0)</f>
        <v>6.3400000000000007</v>
      </c>
      <c r="L1101" s="3">
        <v>744</v>
      </c>
      <c r="M1101" s="10">
        <v>4032.48</v>
      </c>
      <c r="N1101" s="12">
        <f>IFERROR(salesdata[[#This Row],[S-P3]]/salesdata[[#This Row],[Q-P3]],0)</f>
        <v>5.42</v>
      </c>
      <c r="O1101" s="3">
        <v>601</v>
      </c>
      <c r="P1101" s="10">
        <v>4285.13</v>
      </c>
      <c r="Q1101" s="12">
        <f>IFERROR(salesdata[[#This Row],[S-P4]]/salesdata[[#This Row],[Q-P4]],0)</f>
        <v>7.13</v>
      </c>
      <c r="R1101" s="3">
        <v>4371</v>
      </c>
      <c r="S1101" s="10">
        <v>26586.32</v>
      </c>
      <c r="T1101" s="1" t="str">
        <f>"Q"&amp;ROUNDUP(salesdata[[#This Row],[Month No.]]/3,0)</f>
        <v>Q2</v>
      </c>
      <c r="U1101" s="1" t="str">
        <f>TEXT(salesdata[[#This Row],[Date]],"dddd")</f>
        <v>Saturday</v>
      </c>
      <c r="V1101" s="12">
        <f>IFERROR(salesdata[[#This Row],[Total Revenue]]/salesdata[[#This Row],[Total Units Sold]],0)</f>
        <v>6.0824342255776713</v>
      </c>
      <c r="W1101" s="1" t="str">
        <f>INDEX({"Product1","Product2","Product3","Product4"},MATCH(MAX(salesdata[[#This Row],[S-P1]],salesdata[[#This Row],[S-P2]],salesdata[[#This Row],[S-P3]],salesdata[[#This Row],[S-P4]]),CHOOSE({1,2,3,4},salesdata[[#This Row],[S-P1]],salesdata[[#This Row],[S-P2]],salesdata[[#This Row],[S-P3]],salesdata[[#This Row],[S-P4]]),0))</f>
        <v>Product2</v>
      </c>
      <c r="X1101" s="1" t="str">
        <f>IF(salesdata[[#This Row],[Total Revenue]]&gt;=70000,"High",IF(salesdata[[#This Row],[Total Revenue]]&gt;=40000,"Medium","Low"))</f>
        <v>Low</v>
      </c>
      <c r="Y1101" s="1" t="str">
        <f>IFERROR(IF(SUMIF(salesdata[Year],salesdata[[#This Row],[Year]],salesdata[Total Revenue])&gt;SUMIF(salesdata[Year],salesdata[[#This Row],[Year]]-1,salesdata[Total Revenue]),"Growth Year","Decline Year"),"")</f>
        <v>Decline Year</v>
      </c>
    </row>
    <row r="1102" spans="1:25" x14ac:dyDescent="0.3">
      <c r="A1102" s="1">
        <v>1101</v>
      </c>
      <c r="B1102" s="2">
        <v>41427</v>
      </c>
      <c r="C1102" s="1">
        <v>2013</v>
      </c>
      <c r="D1102" s="1" t="s">
        <v>19</v>
      </c>
      <c r="E1102" s="1">
        <v>6</v>
      </c>
      <c r="F1102" s="3">
        <v>311</v>
      </c>
      <c r="G1102" s="10">
        <v>985.87</v>
      </c>
      <c r="H1102" s="12">
        <f>IFERROR(salesdata[[#This Row],[S-P1]]/salesdata[[#This Row],[Q-P1]],0)</f>
        <v>3.17</v>
      </c>
      <c r="I1102" s="3">
        <v>1508</v>
      </c>
      <c r="J1102" s="10">
        <v>9560.7199999999993</v>
      </c>
      <c r="K1102" s="12">
        <f>IFERROR(salesdata[[#This Row],[S-P2]]/salesdata[[#This Row],[Q-P2]],0)</f>
        <v>6.34</v>
      </c>
      <c r="L1102" s="3">
        <v>5924</v>
      </c>
      <c r="M1102" s="10">
        <v>32108.080000000002</v>
      </c>
      <c r="N1102" s="12">
        <f>IFERROR(salesdata[[#This Row],[S-P3]]/salesdata[[#This Row],[Q-P3]],0)</f>
        <v>5.42</v>
      </c>
      <c r="O1102" s="3">
        <v>250</v>
      </c>
      <c r="P1102" s="10">
        <v>1782.5</v>
      </c>
      <c r="Q1102" s="12">
        <f>IFERROR(salesdata[[#This Row],[S-P4]]/salesdata[[#This Row],[Q-P4]],0)</f>
        <v>7.13</v>
      </c>
      <c r="R1102" s="3">
        <v>7993</v>
      </c>
      <c r="S1102" s="10">
        <v>44437.17</v>
      </c>
      <c r="T1102" s="1" t="str">
        <f>"Q"&amp;ROUNDUP(salesdata[[#This Row],[Month No.]]/3,0)</f>
        <v>Q2</v>
      </c>
      <c r="U1102" s="1" t="str">
        <f>TEXT(salesdata[[#This Row],[Date]],"dddd")</f>
        <v>Sunday</v>
      </c>
      <c r="V1102" s="12">
        <f>IFERROR(salesdata[[#This Row],[Total Revenue]]/salesdata[[#This Row],[Total Units Sold]],0)</f>
        <v>5.5595108219692229</v>
      </c>
      <c r="W1102" s="1" t="str">
        <f>INDEX({"Product1","Product2","Product3","Product4"},MATCH(MAX(salesdata[[#This Row],[S-P1]],salesdata[[#This Row],[S-P2]],salesdata[[#This Row],[S-P3]],salesdata[[#This Row],[S-P4]]),CHOOSE({1,2,3,4},salesdata[[#This Row],[S-P1]],salesdata[[#This Row],[S-P2]],salesdata[[#This Row],[S-P3]],salesdata[[#This Row],[S-P4]]),0))</f>
        <v>Product3</v>
      </c>
      <c r="X1102" s="1" t="str">
        <f>IF(salesdata[[#This Row],[Total Revenue]]&gt;=70000,"High",IF(salesdata[[#This Row],[Total Revenue]]&gt;=40000,"Medium","Low"))</f>
        <v>Medium</v>
      </c>
      <c r="Y1102" s="1" t="str">
        <f>IFERROR(IF(SUMIF(salesdata[Year],salesdata[[#This Row],[Year]],salesdata[Total Revenue])&gt;SUMIF(salesdata[Year],salesdata[[#This Row],[Year]]-1,salesdata[Total Revenue]),"Growth Year","Decline Year"),"")</f>
        <v>Decline Year</v>
      </c>
    </row>
    <row r="1103" spans="1:25" x14ac:dyDescent="0.3">
      <c r="A1103" s="1">
        <v>1102</v>
      </c>
      <c r="B1103" s="2">
        <v>41428</v>
      </c>
      <c r="C1103" s="1">
        <v>2013</v>
      </c>
      <c r="D1103" s="1" t="s">
        <v>19</v>
      </c>
      <c r="E1103" s="1">
        <v>6</v>
      </c>
      <c r="F1103" s="3">
        <v>3323</v>
      </c>
      <c r="G1103" s="10">
        <v>10533.91</v>
      </c>
      <c r="H1103" s="12">
        <f>IFERROR(salesdata[[#This Row],[S-P1]]/salesdata[[#This Row],[Q-P1]],0)</f>
        <v>3.17</v>
      </c>
      <c r="I1103" s="3">
        <v>2041</v>
      </c>
      <c r="J1103" s="10">
        <v>12939.94</v>
      </c>
      <c r="K1103" s="12">
        <f>IFERROR(salesdata[[#This Row],[S-P2]]/salesdata[[#This Row],[Q-P2]],0)</f>
        <v>6.34</v>
      </c>
      <c r="L1103" s="3">
        <v>919</v>
      </c>
      <c r="M1103" s="10">
        <v>4980.9799999999996</v>
      </c>
      <c r="N1103" s="12">
        <f>IFERROR(salesdata[[#This Row],[S-P3]]/salesdata[[#This Row],[Q-P3]],0)</f>
        <v>5.42</v>
      </c>
      <c r="O1103" s="3">
        <v>930</v>
      </c>
      <c r="P1103" s="10">
        <v>6630.9</v>
      </c>
      <c r="Q1103" s="12">
        <f>IFERROR(salesdata[[#This Row],[S-P4]]/salesdata[[#This Row],[Q-P4]],0)</f>
        <v>7.13</v>
      </c>
      <c r="R1103" s="3">
        <v>7213</v>
      </c>
      <c r="S1103" s="10">
        <v>35085.730000000003</v>
      </c>
      <c r="T1103" s="1" t="str">
        <f>"Q"&amp;ROUNDUP(salesdata[[#This Row],[Month No.]]/3,0)</f>
        <v>Q2</v>
      </c>
      <c r="U1103" s="1" t="str">
        <f>TEXT(salesdata[[#This Row],[Date]],"dddd")</f>
        <v>Monday</v>
      </c>
      <c r="V1103" s="12">
        <f>IFERROR(salesdata[[#This Row],[Total Revenue]]/salesdata[[#This Row],[Total Units Sold]],0)</f>
        <v>4.864235408290587</v>
      </c>
      <c r="W1103" s="1" t="str">
        <f>INDEX({"Product1","Product2","Product3","Product4"},MATCH(MAX(salesdata[[#This Row],[S-P1]],salesdata[[#This Row],[S-P2]],salesdata[[#This Row],[S-P3]],salesdata[[#This Row],[S-P4]]),CHOOSE({1,2,3,4},salesdata[[#This Row],[S-P1]],salesdata[[#This Row],[S-P2]],salesdata[[#This Row],[S-P3]],salesdata[[#This Row],[S-P4]]),0))</f>
        <v>Product2</v>
      </c>
      <c r="X1103" s="1" t="str">
        <f>IF(salesdata[[#This Row],[Total Revenue]]&gt;=70000,"High",IF(salesdata[[#This Row],[Total Revenue]]&gt;=40000,"Medium","Low"))</f>
        <v>Low</v>
      </c>
      <c r="Y1103" s="1" t="str">
        <f>IFERROR(IF(SUMIF(salesdata[Year],salesdata[[#This Row],[Year]],salesdata[Total Revenue])&gt;SUMIF(salesdata[Year],salesdata[[#This Row],[Year]]-1,salesdata[Total Revenue]),"Growth Year","Decline Year"),"")</f>
        <v>Decline Year</v>
      </c>
    </row>
    <row r="1104" spans="1:25" x14ac:dyDescent="0.3">
      <c r="A1104" s="1">
        <v>1103</v>
      </c>
      <c r="B1104" s="2">
        <v>41429</v>
      </c>
      <c r="C1104" s="1">
        <v>2013</v>
      </c>
      <c r="D1104" s="1" t="s">
        <v>19</v>
      </c>
      <c r="E1104" s="1">
        <v>6</v>
      </c>
      <c r="F1104" s="3">
        <v>2431</v>
      </c>
      <c r="G1104" s="10">
        <v>7706.27</v>
      </c>
      <c r="H1104" s="12">
        <f>IFERROR(salesdata[[#This Row],[S-P1]]/salesdata[[#This Row],[Q-P1]],0)</f>
        <v>3.1700000000000004</v>
      </c>
      <c r="I1104" s="3">
        <v>2073</v>
      </c>
      <c r="J1104" s="10">
        <v>13142.82</v>
      </c>
      <c r="K1104" s="12">
        <f>IFERROR(salesdata[[#This Row],[S-P2]]/salesdata[[#This Row],[Q-P2]],0)</f>
        <v>6.34</v>
      </c>
      <c r="L1104" s="3">
        <v>2537</v>
      </c>
      <c r="M1104" s="10">
        <v>13750.54</v>
      </c>
      <c r="N1104" s="12">
        <f>IFERROR(salesdata[[#This Row],[S-P3]]/salesdata[[#This Row],[Q-P3]],0)</f>
        <v>5.42</v>
      </c>
      <c r="O1104" s="3">
        <v>1790</v>
      </c>
      <c r="P1104" s="10">
        <v>12762.7</v>
      </c>
      <c r="Q1104" s="12">
        <f>IFERROR(salesdata[[#This Row],[S-P4]]/salesdata[[#This Row],[Q-P4]],0)</f>
        <v>7.1300000000000008</v>
      </c>
      <c r="R1104" s="3">
        <v>8831</v>
      </c>
      <c r="S1104" s="10">
        <v>47362.33</v>
      </c>
      <c r="T1104" s="1" t="str">
        <f>"Q"&amp;ROUNDUP(salesdata[[#This Row],[Month No.]]/3,0)</f>
        <v>Q2</v>
      </c>
      <c r="U1104" s="1" t="str">
        <f>TEXT(salesdata[[#This Row],[Date]],"dddd")</f>
        <v>Tuesday</v>
      </c>
      <c r="V1104" s="12">
        <f>IFERROR(salesdata[[#This Row],[Total Revenue]]/salesdata[[#This Row],[Total Units Sold]],0)</f>
        <v>5.3631898992186615</v>
      </c>
      <c r="W1104" s="1" t="str">
        <f>INDEX({"Product1","Product2","Product3","Product4"},MATCH(MAX(salesdata[[#This Row],[S-P1]],salesdata[[#This Row],[S-P2]],salesdata[[#This Row],[S-P3]],salesdata[[#This Row],[S-P4]]),CHOOSE({1,2,3,4},salesdata[[#This Row],[S-P1]],salesdata[[#This Row],[S-P2]],salesdata[[#This Row],[S-P3]],salesdata[[#This Row],[S-P4]]),0))</f>
        <v>Product3</v>
      </c>
      <c r="X1104" s="1" t="str">
        <f>IF(salesdata[[#This Row],[Total Revenue]]&gt;=70000,"High",IF(salesdata[[#This Row],[Total Revenue]]&gt;=40000,"Medium","Low"))</f>
        <v>Medium</v>
      </c>
      <c r="Y1104" s="1" t="str">
        <f>IFERROR(IF(SUMIF(salesdata[Year],salesdata[[#This Row],[Year]],salesdata[Total Revenue])&gt;SUMIF(salesdata[Year],salesdata[[#This Row],[Year]]-1,salesdata[Total Revenue]),"Growth Year","Decline Year"),"")</f>
        <v>Decline Year</v>
      </c>
    </row>
    <row r="1105" spans="1:25" x14ac:dyDescent="0.3">
      <c r="A1105" s="1">
        <v>1104</v>
      </c>
      <c r="B1105" s="2">
        <v>41430</v>
      </c>
      <c r="C1105" s="1">
        <v>2013</v>
      </c>
      <c r="D1105" s="1" t="s">
        <v>19</v>
      </c>
      <c r="E1105" s="1">
        <v>6</v>
      </c>
      <c r="F1105" s="3">
        <v>2625</v>
      </c>
      <c r="G1105" s="10">
        <v>8321.25</v>
      </c>
      <c r="H1105" s="12">
        <f>IFERROR(salesdata[[#This Row],[S-P1]]/salesdata[[#This Row],[Q-P1]],0)</f>
        <v>3.17</v>
      </c>
      <c r="I1105" s="3">
        <v>972</v>
      </c>
      <c r="J1105" s="10">
        <v>6162.48</v>
      </c>
      <c r="K1105" s="12">
        <f>IFERROR(salesdata[[#This Row],[S-P2]]/salesdata[[#This Row],[Q-P2]],0)</f>
        <v>6.34</v>
      </c>
      <c r="L1105" s="3">
        <v>2960</v>
      </c>
      <c r="M1105" s="10">
        <v>16043.2</v>
      </c>
      <c r="N1105" s="12">
        <f>IFERROR(salesdata[[#This Row],[S-P3]]/salesdata[[#This Row],[Q-P3]],0)</f>
        <v>5.42</v>
      </c>
      <c r="O1105" s="3">
        <v>1104</v>
      </c>
      <c r="P1105" s="10">
        <v>7871.52</v>
      </c>
      <c r="Q1105" s="12">
        <f>IFERROR(salesdata[[#This Row],[S-P4]]/salesdata[[#This Row],[Q-P4]],0)</f>
        <v>7.1300000000000008</v>
      </c>
      <c r="R1105" s="3">
        <v>7661</v>
      </c>
      <c r="S1105" s="10">
        <v>38398.449999999997</v>
      </c>
      <c r="T1105" s="1" t="str">
        <f>"Q"&amp;ROUNDUP(salesdata[[#This Row],[Month No.]]/3,0)</f>
        <v>Q2</v>
      </c>
      <c r="U1105" s="1" t="str">
        <f>TEXT(salesdata[[#This Row],[Date]],"dddd")</f>
        <v>Wednesday</v>
      </c>
      <c r="V1105" s="12">
        <f>IFERROR(salesdata[[#This Row],[Total Revenue]]/salesdata[[#This Row],[Total Units Sold]],0)</f>
        <v>5.0121981464560754</v>
      </c>
      <c r="W1105" s="1" t="str">
        <f>INDEX({"Product1","Product2","Product3","Product4"},MATCH(MAX(salesdata[[#This Row],[S-P1]],salesdata[[#This Row],[S-P2]],salesdata[[#This Row],[S-P3]],salesdata[[#This Row],[S-P4]]),CHOOSE({1,2,3,4},salesdata[[#This Row],[S-P1]],salesdata[[#This Row],[S-P2]],salesdata[[#This Row],[S-P3]],salesdata[[#This Row],[S-P4]]),0))</f>
        <v>Product3</v>
      </c>
      <c r="X1105" s="1" t="str">
        <f>IF(salesdata[[#This Row],[Total Revenue]]&gt;=70000,"High",IF(salesdata[[#This Row],[Total Revenue]]&gt;=40000,"Medium","Low"))</f>
        <v>Low</v>
      </c>
      <c r="Y1105" s="1" t="str">
        <f>IFERROR(IF(SUMIF(salesdata[Year],salesdata[[#This Row],[Year]],salesdata[Total Revenue])&gt;SUMIF(salesdata[Year],salesdata[[#This Row],[Year]]-1,salesdata[Total Revenue]),"Growth Year","Decline Year"),"")</f>
        <v>Decline Year</v>
      </c>
    </row>
    <row r="1106" spans="1:25" x14ac:dyDescent="0.3">
      <c r="A1106" s="1">
        <v>1105</v>
      </c>
      <c r="B1106" s="2">
        <v>41431</v>
      </c>
      <c r="C1106" s="1">
        <v>2013</v>
      </c>
      <c r="D1106" s="1" t="s">
        <v>19</v>
      </c>
      <c r="E1106" s="1">
        <v>6</v>
      </c>
      <c r="F1106" s="3">
        <v>6356</v>
      </c>
      <c r="G1106" s="10">
        <v>20148.52</v>
      </c>
      <c r="H1106" s="12">
        <f>IFERROR(salesdata[[#This Row],[S-P1]]/salesdata[[#This Row],[Q-P1]],0)</f>
        <v>3.17</v>
      </c>
      <c r="I1106" s="3">
        <v>2813</v>
      </c>
      <c r="J1106" s="10">
        <v>17834.419999999998</v>
      </c>
      <c r="K1106" s="12">
        <f>IFERROR(salesdata[[#This Row],[S-P2]]/salesdata[[#This Row],[Q-P2]],0)</f>
        <v>6.339999999999999</v>
      </c>
      <c r="L1106" s="3">
        <v>1534</v>
      </c>
      <c r="M1106" s="10">
        <v>8314.2800000000007</v>
      </c>
      <c r="N1106" s="12">
        <f>IFERROR(salesdata[[#This Row],[S-P3]]/salesdata[[#This Row],[Q-P3]],0)</f>
        <v>5.4200000000000008</v>
      </c>
      <c r="O1106" s="3">
        <v>1361</v>
      </c>
      <c r="P1106" s="10">
        <v>9703.93</v>
      </c>
      <c r="Q1106" s="12">
        <f>IFERROR(salesdata[[#This Row],[S-P4]]/salesdata[[#This Row],[Q-P4]],0)</f>
        <v>7.13</v>
      </c>
      <c r="R1106" s="3">
        <v>12064</v>
      </c>
      <c r="S1106" s="10">
        <v>56001.15</v>
      </c>
      <c r="T1106" s="1" t="str">
        <f>"Q"&amp;ROUNDUP(salesdata[[#This Row],[Month No.]]/3,0)</f>
        <v>Q2</v>
      </c>
      <c r="U1106" s="1" t="str">
        <f>TEXT(salesdata[[#This Row],[Date]],"dddd")</f>
        <v>Thursday</v>
      </c>
      <c r="V1106" s="12">
        <f>IFERROR(salesdata[[#This Row],[Total Revenue]]/salesdata[[#This Row],[Total Units Sold]],0)</f>
        <v>4.6420051392572947</v>
      </c>
      <c r="W1106" s="1" t="str">
        <f>INDEX({"Product1","Product2","Product3","Product4"},MATCH(MAX(salesdata[[#This Row],[S-P1]],salesdata[[#This Row],[S-P2]],salesdata[[#This Row],[S-P3]],salesdata[[#This Row],[S-P4]]),CHOOSE({1,2,3,4},salesdata[[#This Row],[S-P1]],salesdata[[#This Row],[S-P2]],salesdata[[#This Row],[S-P3]],salesdata[[#This Row],[S-P4]]),0))</f>
        <v>Product1</v>
      </c>
      <c r="X1106" s="1" t="str">
        <f>IF(salesdata[[#This Row],[Total Revenue]]&gt;=70000,"High",IF(salesdata[[#This Row],[Total Revenue]]&gt;=40000,"Medium","Low"))</f>
        <v>Medium</v>
      </c>
      <c r="Y1106" s="1" t="str">
        <f>IFERROR(IF(SUMIF(salesdata[Year],salesdata[[#This Row],[Year]],salesdata[Total Revenue])&gt;SUMIF(salesdata[Year],salesdata[[#This Row],[Year]]-1,salesdata[Total Revenue]),"Growth Year","Decline Year"),"")</f>
        <v>Decline Year</v>
      </c>
    </row>
    <row r="1107" spans="1:25" x14ac:dyDescent="0.3">
      <c r="A1107" s="1">
        <v>1106</v>
      </c>
      <c r="B1107" s="2">
        <v>41432</v>
      </c>
      <c r="C1107" s="1">
        <v>2013</v>
      </c>
      <c r="D1107" s="1" t="s">
        <v>19</v>
      </c>
      <c r="E1107" s="1">
        <v>6</v>
      </c>
      <c r="F1107" s="3">
        <v>1506</v>
      </c>
      <c r="G1107" s="10">
        <v>4774.0200000000004</v>
      </c>
      <c r="H1107" s="12">
        <f>IFERROR(salesdata[[#This Row],[S-P1]]/salesdata[[#This Row],[Q-P1]],0)</f>
        <v>3.1700000000000004</v>
      </c>
      <c r="I1107" s="3">
        <v>1907</v>
      </c>
      <c r="J1107" s="10">
        <v>12090.38</v>
      </c>
      <c r="K1107" s="12">
        <f>IFERROR(salesdata[[#This Row],[S-P2]]/salesdata[[#This Row],[Q-P2]],0)</f>
        <v>6.34</v>
      </c>
      <c r="L1107" s="3">
        <v>328</v>
      </c>
      <c r="M1107" s="10">
        <v>1777.76</v>
      </c>
      <c r="N1107" s="12">
        <f>IFERROR(salesdata[[#This Row],[S-P3]]/salesdata[[#This Row],[Q-P3]],0)</f>
        <v>5.42</v>
      </c>
      <c r="O1107" s="3">
        <v>281</v>
      </c>
      <c r="P1107" s="10">
        <v>2003.53</v>
      </c>
      <c r="Q1107" s="12">
        <f>IFERROR(salesdata[[#This Row],[S-P4]]/salesdata[[#This Row],[Q-P4]],0)</f>
        <v>7.13</v>
      </c>
      <c r="R1107" s="3">
        <v>4022</v>
      </c>
      <c r="S1107" s="10">
        <v>20645.689999999999</v>
      </c>
      <c r="T1107" s="1" t="str">
        <f>"Q"&amp;ROUNDUP(salesdata[[#This Row],[Month No.]]/3,0)</f>
        <v>Q2</v>
      </c>
      <c r="U1107" s="1" t="str">
        <f>TEXT(salesdata[[#This Row],[Date]],"dddd")</f>
        <v>Friday</v>
      </c>
      <c r="V1107" s="12">
        <f>IFERROR(salesdata[[#This Row],[Total Revenue]]/salesdata[[#This Row],[Total Units Sold]],0)</f>
        <v>5.133189955246146</v>
      </c>
      <c r="W1107" s="1" t="str">
        <f>INDEX({"Product1","Product2","Product3","Product4"},MATCH(MAX(salesdata[[#This Row],[S-P1]],salesdata[[#This Row],[S-P2]],salesdata[[#This Row],[S-P3]],salesdata[[#This Row],[S-P4]]),CHOOSE({1,2,3,4},salesdata[[#This Row],[S-P1]],salesdata[[#This Row],[S-P2]],salesdata[[#This Row],[S-P3]],salesdata[[#This Row],[S-P4]]),0))</f>
        <v>Product2</v>
      </c>
      <c r="X1107" s="1" t="str">
        <f>IF(salesdata[[#This Row],[Total Revenue]]&gt;=70000,"High",IF(salesdata[[#This Row],[Total Revenue]]&gt;=40000,"Medium","Low"))</f>
        <v>Low</v>
      </c>
      <c r="Y1107" s="1" t="str">
        <f>IFERROR(IF(SUMIF(salesdata[Year],salesdata[[#This Row],[Year]],salesdata[Total Revenue])&gt;SUMIF(salesdata[Year],salesdata[[#This Row],[Year]]-1,salesdata[Total Revenue]),"Growth Year","Decline Year"),"")</f>
        <v>Decline Year</v>
      </c>
    </row>
    <row r="1108" spans="1:25" x14ac:dyDescent="0.3">
      <c r="A1108" s="1">
        <v>1107</v>
      </c>
      <c r="B1108" s="2">
        <v>41433</v>
      </c>
      <c r="C1108" s="1">
        <v>2013</v>
      </c>
      <c r="D1108" s="1" t="s">
        <v>19</v>
      </c>
      <c r="E1108" s="1">
        <v>6</v>
      </c>
      <c r="F1108" s="3">
        <v>4444</v>
      </c>
      <c r="G1108" s="10">
        <v>14087.48</v>
      </c>
      <c r="H1108" s="12">
        <f>IFERROR(salesdata[[#This Row],[S-P1]]/salesdata[[#This Row],[Q-P1]],0)</f>
        <v>3.17</v>
      </c>
      <c r="I1108" s="3">
        <v>2552</v>
      </c>
      <c r="J1108" s="10">
        <v>16179.68</v>
      </c>
      <c r="K1108" s="12">
        <f>IFERROR(salesdata[[#This Row],[S-P2]]/salesdata[[#This Row],[Q-P2]],0)</f>
        <v>6.34</v>
      </c>
      <c r="L1108" s="3">
        <v>1581</v>
      </c>
      <c r="M1108" s="10">
        <v>8569.02</v>
      </c>
      <c r="N1108" s="12">
        <f>IFERROR(salesdata[[#This Row],[S-P3]]/salesdata[[#This Row],[Q-P3]],0)</f>
        <v>5.42</v>
      </c>
      <c r="O1108" s="3">
        <v>451</v>
      </c>
      <c r="P1108" s="10">
        <v>3215.63</v>
      </c>
      <c r="Q1108" s="12">
        <f>IFERROR(salesdata[[#This Row],[S-P4]]/salesdata[[#This Row],[Q-P4]],0)</f>
        <v>7.13</v>
      </c>
      <c r="R1108" s="3">
        <v>9028</v>
      </c>
      <c r="S1108" s="10">
        <v>42051.81</v>
      </c>
      <c r="T1108" s="1" t="str">
        <f>"Q"&amp;ROUNDUP(salesdata[[#This Row],[Month No.]]/3,0)</f>
        <v>Q2</v>
      </c>
      <c r="U1108" s="1" t="str">
        <f>TEXT(salesdata[[#This Row],[Date]],"dddd")</f>
        <v>Saturday</v>
      </c>
      <c r="V1108" s="12">
        <f>IFERROR(salesdata[[#This Row],[Total Revenue]]/salesdata[[#This Row],[Total Units Sold]],0)</f>
        <v>4.6579319893664151</v>
      </c>
      <c r="W1108" s="1" t="str">
        <f>INDEX({"Product1","Product2","Product3","Product4"},MATCH(MAX(salesdata[[#This Row],[S-P1]],salesdata[[#This Row],[S-P2]],salesdata[[#This Row],[S-P3]],salesdata[[#This Row],[S-P4]]),CHOOSE({1,2,3,4},salesdata[[#This Row],[S-P1]],salesdata[[#This Row],[S-P2]],salesdata[[#This Row],[S-P3]],salesdata[[#This Row],[S-P4]]),0))</f>
        <v>Product2</v>
      </c>
      <c r="X1108" s="1" t="str">
        <f>IF(salesdata[[#This Row],[Total Revenue]]&gt;=70000,"High",IF(salesdata[[#This Row],[Total Revenue]]&gt;=40000,"Medium","Low"))</f>
        <v>Medium</v>
      </c>
      <c r="Y1108" s="1" t="str">
        <f>IFERROR(IF(SUMIF(salesdata[Year],salesdata[[#This Row],[Year]],salesdata[Total Revenue])&gt;SUMIF(salesdata[Year],salesdata[[#This Row],[Year]]-1,salesdata[Total Revenue]),"Growth Year","Decline Year"),"")</f>
        <v>Decline Year</v>
      </c>
    </row>
    <row r="1109" spans="1:25" x14ac:dyDescent="0.3">
      <c r="A1109" s="1">
        <v>1108</v>
      </c>
      <c r="B1109" s="2">
        <v>41434</v>
      </c>
      <c r="C1109" s="1">
        <v>2013</v>
      </c>
      <c r="D1109" s="1" t="s">
        <v>19</v>
      </c>
      <c r="E1109" s="1">
        <v>6</v>
      </c>
      <c r="F1109" s="3">
        <v>7325</v>
      </c>
      <c r="G1109" s="10">
        <v>23220.25</v>
      </c>
      <c r="H1109" s="12">
        <f>IFERROR(salesdata[[#This Row],[S-P1]]/salesdata[[#This Row],[Q-P1]],0)</f>
        <v>3.17</v>
      </c>
      <c r="I1109" s="3">
        <v>1560</v>
      </c>
      <c r="J1109" s="10">
        <v>9890.4</v>
      </c>
      <c r="K1109" s="12">
        <f>IFERROR(salesdata[[#This Row],[S-P2]]/salesdata[[#This Row],[Q-P2]],0)</f>
        <v>6.34</v>
      </c>
      <c r="L1109" s="3">
        <v>2257</v>
      </c>
      <c r="M1109" s="10">
        <v>12232.94</v>
      </c>
      <c r="N1109" s="12">
        <f>IFERROR(salesdata[[#This Row],[S-P3]]/salesdata[[#This Row],[Q-P3]],0)</f>
        <v>5.42</v>
      </c>
      <c r="O1109" s="3">
        <v>1892</v>
      </c>
      <c r="P1109" s="10">
        <v>13489.96</v>
      </c>
      <c r="Q1109" s="12">
        <f>IFERROR(salesdata[[#This Row],[S-P4]]/salesdata[[#This Row],[Q-P4]],0)</f>
        <v>7.13</v>
      </c>
      <c r="R1109" s="3">
        <v>13034</v>
      </c>
      <c r="S1109" s="10">
        <v>58833.55</v>
      </c>
      <c r="T1109" s="1" t="str">
        <f>"Q"&amp;ROUNDUP(salesdata[[#This Row],[Month No.]]/3,0)</f>
        <v>Q2</v>
      </c>
      <c r="U1109" s="1" t="str">
        <f>TEXT(salesdata[[#This Row],[Date]],"dddd")</f>
        <v>Sunday</v>
      </c>
      <c r="V1109" s="12">
        <f>IFERROR(salesdata[[#This Row],[Total Revenue]]/salesdata[[#This Row],[Total Units Sold]],0)</f>
        <v>4.5138522326223729</v>
      </c>
      <c r="W1109" s="1" t="str">
        <f>INDEX({"Product1","Product2","Product3","Product4"},MATCH(MAX(salesdata[[#This Row],[S-P1]],salesdata[[#This Row],[S-P2]],salesdata[[#This Row],[S-P3]],salesdata[[#This Row],[S-P4]]),CHOOSE({1,2,3,4},salesdata[[#This Row],[S-P1]],salesdata[[#This Row],[S-P2]],salesdata[[#This Row],[S-P3]],salesdata[[#This Row],[S-P4]]),0))</f>
        <v>Product1</v>
      </c>
      <c r="X1109" s="1" t="str">
        <f>IF(salesdata[[#This Row],[Total Revenue]]&gt;=70000,"High",IF(salesdata[[#This Row],[Total Revenue]]&gt;=40000,"Medium","Low"))</f>
        <v>Medium</v>
      </c>
      <c r="Y1109" s="1" t="str">
        <f>IFERROR(IF(SUMIF(salesdata[Year],salesdata[[#This Row],[Year]],salesdata[Total Revenue])&gt;SUMIF(salesdata[Year],salesdata[[#This Row],[Year]]-1,salesdata[Total Revenue]),"Growth Year","Decline Year"),"")</f>
        <v>Decline Year</v>
      </c>
    </row>
    <row r="1110" spans="1:25" x14ac:dyDescent="0.3">
      <c r="A1110" s="1">
        <v>1109</v>
      </c>
      <c r="B1110" s="2">
        <v>41435</v>
      </c>
      <c r="C1110" s="1">
        <v>2013</v>
      </c>
      <c r="D1110" s="1" t="s">
        <v>19</v>
      </c>
      <c r="E1110" s="1">
        <v>6</v>
      </c>
      <c r="F1110" s="3">
        <v>6378</v>
      </c>
      <c r="G1110" s="10">
        <v>20218.259999999998</v>
      </c>
      <c r="H1110" s="12">
        <f>IFERROR(salesdata[[#This Row],[S-P1]]/salesdata[[#This Row],[Q-P1]],0)</f>
        <v>3.17</v>
      </c>
      <c r="I1110" s="3">
        <v>3650</v>
      </c>
      <c r="J1110" s="10">
        <v>23141</v>
      </c>
      <c r="K1110" s="12">
        <f>IFERROR(salesdata[[#This Row],[S-P2]]/salesdata[[#This Row],[Q-P2]],0)</f>
        <v>6.34</v>
      </c>
      <c r="L1110" s="3">
        <v>4476</v>
      </c>
      <c r="M1110" s="10">
        <v>24259.919999999998</v>
      </c>
      <c r="N1110" s="12">
        <f>IFERROR(salesdata[[#This Row],[S-P3]]/salesdata[[#This Row],[Q-P3]],0)</f>
        <v>5.42</v>
      </c>
      <c r="O1110" s="3">
        <v>350</v>
      </c>
      <c r="P1110" s="10">
        <v>2495.5</v>
      </c>
      <c r="Q1110" s="12">
        <f>IFERROR(salesdata[[#This Row],[S-P4]]/salesdata[[#This Row],[Q-P4]],0)</f>
        <v>7.13</v>
      </c>
      <c r="R1110" s="3">
        <v>14854</v>
      </c>
      <c r="S1110" s="10">
        <v>70114.679999999993</v>
      </c>
      <c r="T1110" s="1" t="str">
        <f>"Q"&amp;ROUNDUP(salesdata[[#This Row],[Month No.]]/3,0)</f>
        <v>Q2</v>
      </c>
      <c r="U1110" s="1" t="str">
        <f>TEXT(salesdata[[#This Row],[Date]],"dddd")</f>
        <v>Monday</v>
      </c>
      <c r="V1110" s="12">
        <f>IFERROR(salesdata[[#This Row],[Total Revenue]]/salesdata[[#This Row],[Total Units Sold]],0)</f>
        <v>4.7202558233472462</v>
      </c>
      <c r="W1110" s="1" t="str">
        <f>INDEX({"Product1","Product2","Product3","Product4"},MATCH(MAX(salesdata[[#This Row],[S-P1]],salesdata[[#This Row],[S-P2]],salesdata[[#This Row],[S-P3]],salesdata[[#This Row],[S-P4]]),CHOOSE({1,2,3,4},salesdata[[#This Row],[S-P1]],salesdata[[#This Row],[S-P2]],salesdata[[#This Row],[S-P3]],salesdata[[#This Row],[S-P4]]),0))</f>
        <v>Product3</v>
      </c>
      <c r="X1110" s="1" t="str">
        <f>IF(salesdata[[#This Row],[Total Revenue]]&gt;=70000,"High",IF(salesdata[[#This Row],[Total Revenue]]&gt;=40000,"Medium","Low"))</f>
        <v>High</v>
      </c>
      <c r="Y1110" s="1" t="str">
        <f>IFERROR(IF(SUMIF(salesdata[Year],salesdata[[#This Row],[Year]],salesdata[Total Revenue])&gt;SUMIF(salesdata[Year],salesdata[[#This Row],[Year]]-1,salesdata[Total Revenue]),"Growth Year","Decline Year"),"")</f>
        <v>Decline Year</v>
      </c>
    </row>
    <row r="1111" spans="1:25" x14ac:dyDescent="0.3">
      <c r="A1111" s="1">
        <v>1110</v>
      </c>
      <c r="B1111" s="2">
        <v>41436</v>
      </c>
      <c r="C1111" s="1">
        <v>2013</v>
      </c>
      <c r="D1111" s="1" t="s">
        <v>19</v>
      </c>
      <c r="E1111" s="1">
        <v>6</v>
      </c>
      <c r="F1111" s="3">
        <v>2446</v>
      </c>
      <c r="G1111" s="10">
        <v>7753.82</v>
      </c>
      <c r="H1111" s="12">
        <f>IFERROR(salesdata[[#This Row],[S-P1]]/salesdata[[#This Row],[Q-P1]],0)</f>
        <v>3.17</v>
      </c>
      <c r="I1111" s="3">
        <v>1578</v>
      </c>
      <c r="J1111" s="10">
        <v>10004.52</v>
      </c>
      <c r="K1111" s="12">
        <f>IFERROR(salesdata[[#This Row],[S-P2]]/salesdata[[#This Row],[Q-P2]],0)</f>
        <v>6.34</v>
      </c>
      <c r="L1111" s="3">
        <v>2155</v>
      </c>
      <c r="M1111" s="10">
        <v>11680.1</v>
      </c>
      <c r="N1111" s="12">
        <f>IFERROR(salesdata[[#This Row],[S-P3]]/salesdata[[#This Row],[Q-P3]],0)</f>
        <v>5.42</v>
      </c>
      <c r="O1111" s="3">
        <v>879</v>
      </c>
      <c r="P1111" s="10">
        <v>6267.27</v>
      </c>
      <c r="Q1111" s="12">
        <f>IFERROR(salesdata[[#This Row],[S-P4]]/salesdata[[#This Row],[Q-P4]],0)</f>
        <v>7.1300000000000008</v>
      </c>
      <c r="R1111" s="3">
        <v>7058</v>
      </c>
      <c r="S1111" s="10">
        <v>35705.71</v>
      </c>
      <c r="T1111" s="1" t="str">
        <f>"Q"&amp;ROUNDUP(salesdata[[#This Row],[Month No.]]/3,0)</f>
        <v>Q2</v>
      </c>
      <c r="U1111" s="1" t="str">
        <f>TEXT(salesdata[[#This Row],[Date]],"dddd")</f>
        <v>Tuesday</v>
      </c>
      <c r="V1111" s="12">
        <f>IFERROR(salesdata[[#This Row],[Total Revenue]]/salesdata[[#This Row],[Total Units Sold]],0)</f>
        <v>5.0588991215641821</v>
      </c>
      <c r="W1111" s="1" t="str">
        <f>INDEX({"Product1","Product2","Product3","Product4"},MATCH(MAX(salesdata[[#This Row],[S-P1]],salesdata[[#This Row],[S-P2]],salesdata[[#This Row],[S-P3]],salesdata[[#This Row],[S-P4]]),CHOOSE({1,2,3,4},salesdata[[#This Row],[S-P1]],salesdata[[#This Row],[S-P2]],salesdata[[#This Row],[S-P3]],salesdata[[#This Row],[S-P4]]),0))</f>
        <v>Product3</v>
      </c>
      <c r="X1111" s="1" t="str">
        <f>IF(salesdata[[#This Row],[Total Revenue]]&gt;=70000,"High",IF(salesdata[[#This Row],[Total Revenue]]&gt;=40000,"Medium","Low"))</f>
        <v>Low</v>
      </c>
      <c r="Y1111" s="1" t="str">
        <f>IFERROR(IF(SUMIF(salesdata[Year],salesdata[[#This Row],[Year]],salesdata[Total Revenue])&gt;SUMIF(salesdata[Year],salesdata[[#This Row],[Year]]-1,salesdata[Total Revenue]),"Growth Year","Decline Year"),"")</f>
        <v>Decline Year</v>
      </c>
    </row>
    <row r="1112" spans="1:25" x14ac:dyDescent="0.3">
      <c r="A1112" s="1">
        <v>1111</v>
      </c>
      <c r="B1112" s="2">
        <v>41437</v>
      </c>
      <c r="C1112" s="1">
        <v>2013</v>
      </c>
      <c r="D1112" s="1" t="s">
        <v>19</v>
      </c>
      <c r="E1112" s="1">
        <v>6</v>
      </c>
      <c r="F1112" s="3">
        <v>5766</v>
      </c>
      <c r="G1112" s="10">
        <v>18278.22</v>
      </c>
      <c r="H1112" s="12">
        <f>IFERROR(salesdata[[#This Row],[S-P1]]/salesdata[[#This Row],[Q-P1]],0)</f>
        <v>3.1700000000000004</v>
      </c>
      <c r="I1112" s="3">
        <v>253</v>
      </c>
      <c r="J1112" s="10">
        <v>1604.02</v>
      </c>
      <c r="K1112" s="12">
        <f>IFERROR(salesdata[[#This Row],[S-P2]]/salesdata[[#This Row],[Q-P2]],0)</f>
        <v>6.34</v>
      </c>
      <c r="L1112" s="3">
        <v>1657</v>
      </c>
      <c r="M1112" s="10">
        <v>8980.94</v>
      </c>
      <c r="N1112" s="12">
        <f>IFERROR(salesdata[[#This Row],[S-P3]]/salesdata[[#This Row],[Q-P3]],0)</f>
        <v>5.42</v>
      </c>
      <c r="O1112" s="3">
        <v>1236</v>
      </c>
      <c r="P1112" s="10">
        <v>8812.68</v>
      </c>
      <c r="Q1112" s="12">
        <f>IFERROR(salesdata[[#This Row],[S-P4]]/salesdata[[#This Row],[Q-P4]],0)</f>
        <v>7.13</v>
      </c>
      <c r="R1112" s="3">
        <v>8912</v>
      </c>
      <c r="S1112" s="10">
        <v>37675.86</v>
      </c>
      <c r="T1112" s="1" t="str">
        <f>"Q"&amp;ROUNDUP(salesdata[[#This Row],[Month No.]]/3,0)</f>
        <v>Q2</v>
      </c>
      <c r="U1112" s="1" t="str">
        <f>TEXT(salesdata[[#This Row],[Date]],"dddd")</f>
        <v>Wednesday</v>
      </c>
      <c r="V1112" s="12">
        <f>IFERROR(salesdata[[#This Row],[Total Revenue]]/salesdata[[#This Row],[Total Units Sold]],0)</f>
        <v>4.2275426391382407</v>
      </c>
      <c r="W1112" s="1" t="str">
        <f>INDEX({"Product1","Product2","Product3","Product4"},MATCH(MAX(salesdata[[#This Row],[S-P1]],salesdata[[#This Row],[S-P2]],salesdata[[#This Row],[S-P3]],salesdata[[#This Row],[S-P4]]),CHOOSE({1,2,3,4},salesdata[[#This Row],[S-P1]],salesdata[[#This Row],[S-P2]],salesdata[[#This Row],[S-P3]],salesdata[[#This Row],[S-P4]]),0))</f>
        <v>Product1</v>
      </c>
      <c r="X1112" s="1" t="str">
        <f>IF(salesdata[[#This Row],[Total Revenue]]&gt;=70000,"High",IF(salesdata[[#This Row],[Total Revenue]]&gt;=40000,"Medium","Low"))</f>
        <v>Low</v>
      </c>
      <c r="Y1112" s="1" t="str">
        <f>IFERROR(IF(SUMIF(salesdata[Year],salesdata[[#This Row],[Year]],salesdata[Total Revenue])&gt;SUMIF(salesdata[Year],salesdata[[#This Row],[Year]]-1,salesdata[Total Revenue]),"Growth Year","Decline Year"),"")</f>
        <v>Decline Year</v>
      </c>
    </row>
    <row r="1113" spans="1:25" x14ac:dyDescent="0.3">
      <c r="A1113" s="1">
        <v>1112</v>
      </c>
      <c r="B1113" s="2">
        <v>41438</v>
      </c>
      <c r="C1113" s="1">
        <v>2013</v>
      </c>
      <c r="D1113" s="1" t="s">
        <v>19</v>
      </c>
      <c r="E1113" s="1">
        <v>6</v>
      </c>
      <c r="F1113" s="3">
        <v>5148</v>
      </c>
      <c r="G1113" s="10">
        <v>16319.16</v>
      </c>
      <c r="H1113" s="12">
        <f>IFERROR(salesdata[[#This Row],[S-P1]]/salesdata[[#This Row],[Q-P1]],0)</f>
        <v>3.17</v>
      </c>
      <c r="I1113" s="3">
        <v>3147</v>
      </c>
      <c r="J1113" s="10">
        <v>19951.98</v>
      </c>
      <c r="K1113" s="12">
        <f>IFERROR(salesdata[[#This Row],[S-P2]]/salesdata[[#This Row],[Q-P2]],0)</f>
        <v>6.34</v>
      </c>
      <c r="L1113" s="3">
        <v>3294</v>
      </c>
      <c r="M1113" s="10">
        <v>17853.48</v>
      </c>
      <c r="N1113" s="12">
        <f>IFERROR(salesdata[[#This Row],[S-P3]]/salesdata[[#This Row],[Q-P3]],0)</f>
        <v>5.42</v>
      </c>
      <c r="O1113" s="3">
        <v>715</v>
      </c>
      <c r="P1113" s="10">
        <v>5097.95</v>
      </c>
      <c r="Q1113" s="12">
        <f>IFERROR(salesdata[[#This Row],[S-P4]]/salesdata[[#This Row],[Q-P4]],0)</f>
        <v>7.13</v>
      </c>
      <c r="R1113" s="3">
        <v>12304</v>
      </c>
      <c r="S1113" s="10">
        <v>59222.57</v>
      </c>
      <c r="T1113" s="1" t="str">
        <f>"Q"&amp;ROUNDUP(salesdata[[#This Row],[Month No.]]/3,0)</f>
        <v>Q2</v>
      </c>
      <c r="U1113" s="1" t="str">
        <f>TEXT(salesdata[[#This Row],[Date]],"dddd")</f>
        <v>Thursday</v>
      </c>
      <c r="V1113" s="12">
        <f>IFERROR(salesdata[[#This Row],[Total Revenue]]/salesdata[[#This Row],[Total Units Sold]],0)</f>
        <v>4.8132777958387516</v>
      </c>
      <c r="W1113" s="1" t="str">
        <f>INDEX({"Product1","Product2","Product3","Product4"},MATCH(MAX(salesdata[[#This Row],[S-P1]],salesdata[[#This Row],[S-P2]],salesdata[[#This Row],[S-P3]],salesdata[[#This Row],[S-P4]]),CHOOSE({1,2,3,4},salesdata[[#This Row],[S-P1]],salesdata[[#This Row],[S-P2]],salesdata[[#This Row],[S-P3]],salesdata[[#This Row],[S-P4]]),0))</f>
        <v>Product2</v>
      </c>
      <c r="X1113" s="1" t="str">
        <f>IF(salesdata[[#This Row],[Total Revenue]]&gt;=70000,"High",IF(salesdata[[#This Row],[Total Revenue]]&gt;=40000,"Medium","Low"))</f>
        <v>Medium</v>
      </c>
      <c r="Y1113" s="1" t="str">
        <f>IFERROR(IF(SUMIF(salesdata[Year],salesdata[[#This Row],[Year]],salesdata[Total Revenue])&gt;SUMIF(salesdata[Year],salesdata[[#This Row],[Year]]-1,salesdata[Total Revenue]),"Growth Year","Decline Year"),"")</f>
        <v>Decline Year</v>
      </c>
    </row>
    <row r="1114" spans="1:25" x14ac:dyDescent="0.3">
      <c r="A1114" s="1">
        <v>1113</v>
      </c>
      <c r="B1114" s="2">
        <v>41439</v>
      </c>
      <c r="C1114" s="1">
        <v>2013</v>
      </c>
      <c r="D1114" s="1" t="s">
        <v>19</v>
      </c>
      <c r="E1114" s="1">
        <v>6</v>
      </c>
      <c r="F1114" s="3">
        <v>6740</v>
      </c>
      <c r="G1114" s="10">
        <v>21365.8</v>
      </c>
      <c r="H1114" s="12">
        <f>IFERROR(salesdata[[#This Row],[S-P1]]/salesdata[[#This Row],[Q-P1]],0)</f>
        <v>3.17</v>
      </c>
      <c r="I1114" s="3">
        <v>3944</v>
      </c>
      <c r="J1114" s="10">
        <v>25004.959999999999</v>
      </c>
      <c r="K1114" s="12">
        <f>IFERROR(salesdata[[#This Row],[S-P2]]/salesdata[[#This Row],[Q-P2]],0)</f>
        <v>6.34</v>
      </c>
      <c r="L1114" s="3">
        <v>375</v>
      </c>
      <c r="M1114" s="10">
        <v>2032.5</v>
      </c>
      <c r="N1114" s="12">
        <f>IFERROR(salesdata[[#This Row],[S-P3]]/salesdata[[#This Row],[Q-P3]],0)</f>
        <v>5.42</v>
      </c>
      <c r="O1114" s="3">
        <v>1418</v>
      </c>
      <c r="P1114" s="10">
        <v>10110.34</v>
      </c>
      <c r="Q1114" s="12">
        <f>IFERROR(salesdata[[#This Row],[S-P4]]/salesdata[[#This Row],[Q-P4]],0)</f>
        <v>7.13</v>
      </c>
      <c r="R1114" s="3">
        <v>12477</v>
      </c>
      <c r="S1114" s="10">
        <v>58513.599999999999</v>
      </c>
      <c r="T1114" s="1" t="str">
        <f>"Q"&amp;ROUNDUP(salesdata[[#This Row],[Month No.]]/3,0)</f>
        <v>Q2</v>
      </c>
      <c r="U1114" s="1" t="str">
        <f>TEXT(salesdata[[#This Row],[Date]],"dddd")</f>
        <v>Friday</v>
      </c>
      <c r="V1114" s="12">
        <f>IFERROR(salesdata[[#This Row],[Total Revenue]]/salesdata[[#This Row],[Total Units Sold]],0)</f>
        <v>4.6897170794261438</v>
      </c>
      <c r="W1114" s="1" t="str">
        <f>INDEX({"Product1","Product2","Product3","Product4"},MATCH(MAX(salesdata[[#This Row],[S-P1]],salesdata[[#This Row],[S-P2]],salesdata[[#This Row],[S-P3]],salesdata[[#This Row],[S-P4]]),CHOOSE({1,2,3,4},salesdata[[#This Row],[S-P1]],salesdata[[#This Row],[S-P2]],salesdata[[#This Row],[S-P3]],salesdata[[#This Row],[S-P4]]),0))</f>
        <v>Product2</v>
      </c>
      <c r="X1114" s="1" t="str">
        <f>IF(salesdata[[#This Row],[Total Revenue]]&gt;=70000,"High",IF(salesdata[[#This Row],[Total Revenue]]&gt;=40000,"Medium","Low"))</f>
        <v>Medium</v>
      </c>
      <c r="Y1114" s="1" t="str">
        <f>IFERROR(IF(SUMIF(salesdata[Year],salesdata[[#This Row],[Year]],salesdata[Total Revenue])&gt;SUMIF(salesdata[Year],salesdata[[#This Row],[Year]]-1,salesdata[Total Revenue]),"Growth Year","Decline Year"),"")</f>
        <v>Decline Year</v>
      </c>
    </row>
    <row r="1115" spans="1:25" x14ac:dyDescent="0.3">
      <c r="A1115" s="1">
        <v>1114</v>
      </c>
      <c r="B1115" s="2">
        <v>41440</v>
      </c>
      <c r="C1115" s="1">
        <v>2013</v>
      </c>
      <c r="D1115" s="1" t="s">
        <v>19</v>
      </c>
      <c r="E1115" s="1">
        <v>6</v>
      </c>
      <c r="F1115" s="3">
        <v>1127</v>
      </c>
      <c r="G1115" s="10">
        <v>3572.59</v>
      </c>
      <c r="H1115" s="12">
        <f>IFERROR(salesdata[[#This Row],[S-P1]]/salesdata[[#This Row],[Q-P1]],0)</f>
        <v>3.17</v>
      </c>
      <c r="I1115" s="3">
        <v>500</v>
      </c>
      <c r="J1115" s="10">
        <v>3170</v>
      </c>
      <c r="K1115" s="12">
        <f>IFERROR(salesdata[[#This Row],[S-P2]]/salesdata[[#This Row],[Q-P2]],0)</f>
        <v>6.34</v>
      </c>
      <c r="L1115" s="3">
        <v>2958</v>
      </c>
      <c r="M1115" s="10">
        <v>16032.36</v>
      </c>
      <c r="N1115" s="12">
        <f>IFERROR(salesdata[[#This Row],[S-P3]]/salesdata[[#This Row],[Q-P3]],0)</f>
        <v>5.42</v>
      </c>
      <c r="O1115" s="3">
        <v>1649</v>
      </c>
      <c r="P1115" s="10">
        <v>11757.37</v>
      </c>
      <c r="Q1115" s="12">
        <f>IFERROR(salesdata[[#This Row],[S-P4]]/salesdata[[#This Row],[Q-P4]],0)</f>
        <v>7.1300000000000008</v>
      </c>
      <c r="R1115" s="3">
        <v>6234</v>
      </c>
      <c r="S1115" s="10">
        <v>34532.32</v>
      </c>
      <c r="T1115" s="1" t="str">
        <f>"Q"&amp;ROUNDUP(salesdata[[#This Row],[Month No.]]/3,0)</f>
        <v>Q2</v>
      </c>
      <c r="U1115" s="1" t="str">
        <f>TEXT(salesdata[[#This Row],[Date]],"dddd")</f>
        <v>Saturday</v>
      </c>
      <c r="V1115" s="12">
        <f>IFERROR(salesdata[[#This Row],[Total Revenue]]/salesdata[[#This Row],[Total Units Sold]],0)</f>
        <v>5.5393519409688805</v>
      </c>
      <c r="W1115" s="1" t="str">
        <f>INDEX({"Product1","Product2","Product3","Product4"},MATCH(MAX(salesdata[[#This Row],[S-P1]],salesdata[[#This Row],[S-P2]],salesdata[[#This Row],[S-P3]],salesdata[[#This Row],[S-P4]]),CHOOSE({1,2,3,4},salesdata[[#This Row],[S-P1]],salesdata[[#This Row],[S-P2]],salesdata[[#This Row],[S-P3]],salesdata[[#This Row],[S-P4]]),0))</f>
        <v>Product3</v>
      </c>
      <c r="X1115" s="1" t="str">
        <f>IF(salesdata[[#This Row],[Total Revenue]]&gt;=70000,"High",IF(salesdata[[#This Row],[Total Revenue]]&gt;=40000,"Medium","Low"))</f>
        <v>Low</v>
      </c>
      <c r="Y1115" s="1" t="str">
        <f>IFERROR(IF(SUMIF(salesdata[Year],salesdata[[#This Row],[Year]],salesdata[Total Revenue])&gt;SUMIF(salesdata[Year],salesdata[[#This Row],[Year]]-1,salesdata[Total Revenue]),"Growth Year","Decline Year"),"")</f>
        <v>Decline Year</v>
      </c>
    </row>
    <row r="1116" spans="1:25" x14ac:dyDescent="0.3">
      <c r="A1116" s="1">
        <v>1115</v>
      </c>
      <c r="B1116" s="2">
        <v>41441</v>
      </c>
      <c r="C1116" s="1">
        <v>2013</v>
      </c>
      <c r="D1116" s="1" t="s">
        <v>19</v>
      </c>
      <c r="E1116" s="1">
        <v>6</v>
      </c>
      <c r="F1116" s="3">
        <v>2265</v>
      </c>
      <c r="G1116" s="10">
        <v>7180.05</v>
      </c>
      <c r="H1116" s="12">
        <f>IFERROR(salesdata[[#This Row],[S-P1]]/salesdata[[#This Row],[Q-P1]],0)</f>
        <v>3.17</v>
      </c>
      <c r="I1116" s="3">
        <v>2662</v>
      </c>
      <c r="J1116" s="10">
        <v>16877.080000000002</v>
      </c>
      <c r="K1116" s="12">
        <f>IFERROR(salesdata[[#This Row],[S-P2]]/salesdata[[#This Row],[Q-P2]],0)</f>
        <v>6.3400000000000007</v>
      </c>
      <c r="L1116" s="3">
        <v>1892</v>
      </c>
      <c r="M1116" s="10">
        <v>10254.64</v>
      </c>
      <c r="N1116" s="12">
        <f>IFERROR(salesdata[[#This Row],[S-P3]]/salesdata[[#This Row],[Q-P3]],0)</f>
        <v>5.42</v>
      </c>
      <c r="O1116" s="3">
        <v>545</v>
      </c>
      <c r="P1116" s="10">
        <v>3885.85</v>
      </c>
      <c r="Q1116" s="12">
        <f>IFERROR(salesdata[[#This Row],[S-P4]]/salesdata[[#This Row],[Q-P4]],0)</f>
        <v>7.13</v>
      </c>
      <c r="R1116" s="3">
        <v>7364</v>
      </c>
      <c r="S1116" s="10">
        <v>38197.620000000003</v>
      </c>
      <c r="T1116" s="1" t="str">
        <f>"Q"&amp;ROUNDUP(salesdata[[#This Row],[Month No.]]/3,0)</f>
        <v>Q2</v>
      </c>
      <c r="U1116" s="1" t="str">
        <f>TEXT(salesdata[[#This Row],[Date]],"dddd")</f>
        <v>Sunday</v>
      </c>
      <c r="V1116" s="12">
        <f>IFERROR(salesdata[[#This Row],[Total Revenue]]/salesdata[[#This Row],[Total Units Sold]],0)</f>
        <v>5.1870749592612713</v>
      </c>
      <c r="W1116" s="1" t="str">
        <f>INDEX({"Product1","Product2","Product3","Product4"},MATCH(MAX(salesdata[[#This Row],[S-P1]],salesdata[[#This Row],[S-P2]],salesdata[[#This Row],[S-P3]],salesdata[[#This Row],[S-P4]]),CHOOSE({1,2,3,4},salesdata[[#This Row],[S-P1]],salesdata[[#This Row],[S-P2]],salesdata[[#This Row],[S-P3]],salesdata[[#This Row],[S-P4]]),0))</f>
        <v>Product2</v>
      </c>
      <c r="X1116" s="1" t="str">
        <f>IF(salesdata[[#This Row],[Total Revenue]]&gt;=70000,"High",IF(salesdata[[#This Row],[Total Revenue]]&gt;=40000,"Medium","Low"))</f>
        <v>Low</v>
      </c>
      <c r="Y1116" s="1" t="str">
        <f>IFERROR(IF(SUMIF(salesdata[Year],salesdata[[#This Row],[Year]],salesdata[Total Revenue])&gt;SUMIF(salesdata[Year],salesdata[[#This Row],[Year]]-1,salesdata[Total Revenue]),"Growth Year","Decline Year"),"")</f>
        <v>Decline Year</v>
      </c>
    </row>
    <row r="1117" spans="1:25" x14ac:dyDescent="0.3">
      <c r="A1117" s="1">
        <v>1116</v>
      </c>
      <c r="B1117" s="2">
        <v>41442</v>
      </c>
      <c r="C1117" s="1">
        <v>2013</v>
      </c>
      <c r="D1117" s="1" t="s">
        <v>19</v>
      </c>
      <c r="E1117" s="1">
        <v>6</v>
      </c>
      <c r="F1117" s="3">
        <v>3033</v>
      </c>
      <c r="G1117" s="10">
        <v>9614.61</v>
      </c>
      <c r="H1117" s="12">
        <f>IFERROR(salesdata[[#This Row],[S-P1]]/salesdata[[#This Row],[Q-P1]],0)</f>
        <v>3.1700000000000004</v>
      </c>
      <c r="I1117" s="3">
        <v>2724</v>
      </c>
      <c r="J1117" s="10">
        <v>17270.16</v>
      </c>
      <c r="K1117" s="12">
        <f>IFERROR(salesdata[[#This Row],[S-P2]]/salesdata[[#This Row],[Q-P2]],0)</f>
        <v>6.34</v>
      </c>
      <c r="L1117" s="3">
        <v>1199</v>
      </c>
      <c r="M1117" s="10">
        <v>6498.58</v>
      </c>
      <c r="N1117" s="12">
        <f>IFERROR(salesdata[[#This Row],[S-P3]]/salesdata[[#This Row],[Q-P3]],0)</f>
        <v>5.42</v>
      </c>
      <c r="O1117" s="3">
        <v>1135</v>
      </c>
      <c r="P1117" s="10">
        <v>8092.55</v>
      </c>
      <c r="Q1117" s="12">
        <f>IFERROR(salesdata[[#This Row],[S-P4]]/salesdata[[#This Row],[Q-P4]],0)</f>
        <v>7.13</v>
      </c>
      <c r="R1117" s="3">
        <v>8091</v>
      </c>
      <c r="S1117" s="10">
        <v>41475.9</v>
      </c>
      <c r="T1117" s="1" t="str">
        <f>"Q"&amp;ROUNDUP(salesdata[[#This Row],[Month No.]]/3,0)</f>
        <v>Q2</v>
      </c>
      <c r="U1117" s="1" t="str">
        <f>TEXT(salesdata[[#This Row],[Date]],"dddd")</f>
        <v>Monday</v>
      </c>
      <c r="V1117" s="12">
        <f>IFERROR(salesdata[[#This Row],[Total Revenue]]/salesdata[[#This Row],[Total Units Sold]],0)</f>
        <v>5.1261772339636638</v>
      </c>
      <c r="W1117" s="1" t="str">
        <f>INDEX({"Product1","Product2","Product3","Product4"},MATCH(MAX(salesdata[[#This Row],[S-P1]],salesdata[[#This Row],[S-P2]],salesdata[[#This Row],[S-P3]],salesdata[[#This Row],[S-P4]]),CHOOSE({1,2,3,4},salesdata[[#This Row],[S-P1]],salesdata[[#This Row],[S-P2]],salesdata[[#This Row],[S-P3]],salesdata[[#This Row],[S-P4]]),0))</f>
        <v>Product2</v>
      </c>
      <c r="X1117" s="1" t="str">
        <f>IF(salesdata[[#This Row],[Total Revenue]]&gt;=70000,"High",IF(salesdata[[#This Row],[Total Revenue]]&gt;=40000,"Medium","Low"))</f>
        <v>Medium</v>
      </c>
      <c r="Y1117" s="1" t="str">
        <f>IFERROR(IF(SUMIF(salesdata[Year],salesdata[[#This Row],[Year]],salesdata[Total Revenue])&gt;SUMIF(salesdata[Year],salesdata[[#This Row],[Year]]-1,salesdata[Total Revenue]),"Growth Year","Decline Year"),"")</f>
        <v>Decline Year</v>
      </c>
    </row>
    <row r="1118" spans="1:25" x14ac:dyDescent="0.3">
      <c r="A1118" s="1">
        <v>1117</v>
      </c>
      <c r="B1118" s="2">
        <v>41443</v>
      </c>
      <c r="C1118" s="1">
        <v>2013</v>
      </c>
      <c r="D1118" s="1" t="s">
        <v>19</v>
      </c>
      <c r="E1118" s="1">
        <v>6</v>
      </c>
      <c r="F1118" s="3">
        <v>7329</v>
      </c>
      <c r="G1118" s="10">
        <v>23232.93</v>
      </c>
      <c r="H1118" s="12">
        <f>IFERROR(salesdata[[#This Row],[S-P1]]/salesdata[[#This Row],[Q-P1]],0)</f>
        <v>3.17</v>
      </c>
      <c r="I1118" s="3">
        <v>2317</v>
      </c>
      <c r="J1118" s="10">
        <v>14689.78</v>
      </c>
      <c r="K1118" s="12">
        <f>IFERROR(salesdata[[#This Row],[S-P2]]/salesdata[[#This Row],[Q-P2]],0)</f>
        <v>6.34</v>
      </c>
      <c r="L1118" s="3">
        <v>1713</v>
      </c>
      <c r="M1118" s="10">
        <v>9284.4599999999991</v>
      </c>
      <c r="N1118" s="12">
        <f>IFERROR(salesdata[[#This Row],[S-P3]]/salesdata[[#This Row],[Q-P3]],0)</f>
        <v>5.42</v>
      </c>
      <c r="O1118" s="3">
        <v>1335</v>
      </c>
      <c r="P1118" s="10">
        <v>9518.5499999999993</v>
      </c>
      <c r="Q1118" s="12">
        <f>IFERROR(salesdata[[#This Row],[S-P4]]/salesdata[[#This Row],[Q-P4]],0)</f>
        <v>7.13</v>
      </c>
      <c r="R1118" s="3">
        <v>12694</v>
      </c>
      <c r="S1118" s="10">
        <v>56725.72</v>
      </c>
      <c r="T1118" s="1" t="str">
        <f>"Q"&amp;ROUNDUP(salesdata[[#This Row],[Month No.]]/3,0)</f>
        <v>Q2</v>
      </c>
      <c r="U1118" s="1" t="str">
        <f>TEXT(salesdata[[#This Row],[Date]],"dddd")</f>
        <v>Tuesday</v>
      </c>
      <c r="V1118" s="12">
        <f>IFERROR(salesdata[[#This Row],[Total Revenue]]/salesdata[[#This Row],[Total Units Sold]],0)</f>
        <v>4.4687033244052312</v>
      </c>
      <c r="W1118" s="1" t="str">
        <f>INDEX({"Product1","Product2","Product3","Product4"},MATCH(MAX(salesdata[[#This Row],[S-P1]],salesdata[[#This Row],[S-P2]],salesdata[[#This Row],[S-P3]],salesdata[[#This Row],[S-P4]]),CHOOSE({1,2,3,4},salesdata[[#This Row],[S-P1]],salesdata[[#This Row],[S-P2]],salesdata[[#This Row],[S-P3]],salesdata[[#This Row],[S-P4]]),0))</f>
        <v>Product1</v>
      </c>
      <c r="X1118" s="1" t="str">
        <f>IF(salesdata[[#This Row],[Total Revenue]]&gt;=70000,"High",IF(salesdata[[#This Row],[Total Revenue]]&gt;=40000,"Medium","Low"))</f>
        <v>Medium</v>
      </c>
      <c r="Y1118" s="1" t="str">
        <f>IFERROR(IF(SUMIF(salesdata[Year],salesdata[[#This Row],[Year]],salesdata[Total Revenue])&gt;SUMIF(salesdata[Year],salesdata[[#This Row],[Year]]-1,salesdata[Total Revenue]),"Growth Year","Decline Year"),"")</f>
        <v>Decline Year</v>
      </c>
    </row>
    <row r="1119" spans="1:25" x14ac:dyDescent="0.3">
      <c r="A1119" s="1">
        <v>1118</v>
      </c>
      <c r="B1119" s="2">
        <v>41444</v>
      </c>
      <c r="C1119" s="1">
        <v>2013</v>
      </c>
      <c r="D1119" s="1" t="s">
        <v>19</v>
      </c>
      <c r="E1119" s="1">
        <v>6</v>
      </c>
      <c r="F1119" s="3">
        <v>6179</v>
      </c>
      <c r="G1119" s="10">
        <v>19587.43</v>
      </c>
      <c r="H1119" s="12">
        <f>IFERROR(salesdata[[#This Row],[S-P1]]/salesdata[[#This Row],[Q-P1]],0)</f>
        <v>3.17</v>
      </c>
      <c r="I1119" s="3">
        <v>1087</v>
      </c>
      <c r="J1119" s="10">
        <v>6891.58</v>
      </c>
      <c r="K1119" s="12">
        <f>IFERROR(salesdata[[#This Row],[S-P2]]/salesdata[[#This Row],[Q-P2]],0)</f>
        <v>6.34</v>
      </c>
      <c r="L1119" s="3">
        <v>741</v>
      </c>
      <c r="M1119" s="10">
        <v>4016.22</v>
      </c>
      <c r="N1119" s="12">
        <f>IFERROR(salesdata[[#This Row],[S-P3]]/salesdata[[#This Row],[Q-P3]],0)</f>
        <v>5.42</v>
      </c>
      <c r="O1119" s="3">
        <v>1043</v>
      </c>
      <c r="P1119" s="10">
        <v>7436.59</v>
      </c>
      <c r="Q1119" s="12">
        <f>IFERROR(salesdata[[#This Row],[S-P4]]/salesdata[[#This Row],[Q-P4]],0)</f>
        <v>7.13</v>
      </c>
      <c r="R1119" s="3">
        <v>9050</v>
      </c>
      <c r="S1119" s="10">
        <v>37931.82</v>
      </c>
      <c r="T1119" s="1" t="str">
        <f>"Q"&amp;ROUNDUP(salesdata[[#This Row],[Month No.]]/3,0)</f>
        <v>Q2</v>
      </c>
      <c r="U1119" s="1" t="str">
        <f>TEXT(salesdata[[#This Row],[Date]],"dddd")</f>
        <v>Wednesday</v>
      </c>
      <c r="V1119" s="12">
        <f>IFERROR(salesdata[[#This Row],[Total Revenue]]/salesdata[[#This Row],[Total Units Sold]],0)</f>
        <v>4.1913613259668505</v>
      </c>
      <c r="W1119" s="1" t="str">
        <f>INDEX({"Product1","Product2","Product3","Product4"},MATCH(MAX(salesdata[[#This Row],[S-P1]],salesdata[[#This Row],[S-P2]],salesdata[[#This Row],[S-P3]],salesdata[[#This Row],[S-P4]]),CHOOSE({1,2,3,4},salesdata[[#This Row],[S-P1]],salesdata[[#This Row],[S-P2]],salesdata[[#This Row],[S-P3]],salesdata[[#This Row],[S-P4]]),0))</f>
        <v>Product1</v>
      </c>
      <c r="X1119" s="1" t="str">
        <f>IF(salesdata[[#This Row],[Total Revenue]]&gt;=70000,"High",IF(salesdata[[#This Row],[Total Revenue]]&gt;=40000,"Medium","Low"))</f>
        <v>Low</v>
      </c>
      <c r="Y1119" s="1" t="str">
        <f>IFERROR(IF(SUMIF(salesdata[Year],salesdata[[#This Row],[Year]],salesdata[Total Revenue])&gt;SUMIF(salesdata[Year],salesdata[[#This Row],[Year]]-1,salesdata[Total Revenue]),"Growth Year","Decline Year"),"")</f>
        <v>Decline Year</v>
      </c>
    </row>
    <row r="1120" spans="1:25" x14ac:dyDescent="0.3">
      <c r="A1120" s="1">
        <v>1119</v>
      </c>
      <c r="B1120" s="2">
        <v>41445</v>
      </c>
      <c r="C1120" s="1">
        <v>2013</v>
      </c>
      <c r="D1120" s="1" t="s">
        <v>19</v>
      </c>
      <c r="E1120" s="1">
        <v>6</v>
      </c>
      <c r="F1120" s="3">
        <v>4211</v>
      </c>
      <c r="G1120" s="10">
        <v>13348.87</v>
      </c>
      <c r="H1120" s="12">
        <f>IFERROR(salesdata[[#This Row],[S-P1]]/salesdata[[#This Row],[Q-P1]],0)</f>
        <v>3.1700000000000004</v>
      </c>
      <c r="I1120" s="3">
        <v>1416</v>
      </c>
      <c r="J1120" s="10">
        <v>8977.44</v>
      </c>
      <c r="K1120" s="12">
        <f>IFERROR(salesdata[[#This Row],[S-P2]]/salesdata[[#This Row],[Q-P2]],0)</f>
        <v>6.3400000000000007</v>
      </c>
      <c r="L1120" s="3">
        <v>4024</v>
      </c>
      <c r="M1120" s="10">
        <v>21810.080000000002</v>
      </c>
      <c r="N1120" s="12">
        <f>IFERROR(salesdata[[#This Row],[S-P3]]/salesdata[[#This Row],[Q-P3]],0)</f>
        <v>5.4200000000000008</v>
      </c>
      <c r="O1120" s="3">
        <v>1481</v>
      </c>
      <c r="P1120" s="10">
        <v>10559.53</v>
      </c>
      <c r="Q1120" s="12">
        <f>IFERROR(salesdata[[#This Row],[S-P4]]/salesdata[[#This Row],[Q-P4]],0)</f>
        <v>7.1300000000000008</v>
      </c>
      <c r="R1120" s="3">
        <v>11132</v>
      </c>
      <c r="S1120" s="10">
        <v>54695.92</v>
      </c>
      <c r="T1120" s="1" t="str">
        <f>"Q"&amp;ROUNDUP(salesdata[[#This Row],[Month No.]]/3,0)</f>
        <v>Q2</v>
      </c>
      <c r="U1120" s="1" t="str">
        <f>TEXT(salesdata[[#This Row],[Date]],"dddd")</f>
        <v>Thursday</v>
      </c>
      <c r="V1120" s="12">
        <f>IFERROR(salesdata[[#This Row],[Total Revenue]]/salesdata[[#This Row],[Total Units Sold]],0)</f>
        <v>4.9133956162414663</v>
      </c>
      <c r="W1120" s="1" t="str">
        <f>INDEX({"Product1","Product2","Product3","Product4"},MATCH(MAX(salesdata[[#This Row],[S-P1]],salesdata[[#This Row],[S-P2]],salesdata[[#This Row],[S-P3]],salesdata[[#This Row],[S-P4]]),CHOOSE({1,2,3,4},salesdata[[#This Row],[S-P1]],salesdata[[#This Row],[S-P2]],salesdata[[#This Row],[S-P3]],salesdata[[#This Row],[S-P4]]),0))</f>
        <v>Product3</v>
      </c>
      <c r="X1120" s="1" t="str">
        <f>IF(salesdata[[#This Row],[Total Revenue]]&gt;=70000,"High",IF(salesdata[[#This Row],[Total Revenue]]&gt;=40000,"Medium","Low"))</f>
        <v>Medium</v>
      </c>
      <c r="Y1120" s="1" t="str">
        <f>IFERROR(IF(SUMIF(salesdata[Year],salesdata[[#This Row],[Year]],salesdata[Total Revenue])&gt;SUMIF(salesdata[Year],salesdata[[#This Row],[Year]]-1,salesdata[Total Revenue]),"Growth Year","Decline Year"),"")</f>
        <v>Decline Year</v>
      </c>
    </row>
    <row r="1121" spans="1:25" x14ac:dyDescent="0.3">
      <c r="A1121" s="1">
        <v>1120</v>
      </c>
      <c r="B1121" s="2">
        <v>41446</v>
      </c>
      <c r="C1121" s="1">
        <v>2013</v>
      </c>
      <c r="D1121" s="1" t="s">
        <v>19</v>
      </c>
      <c r="E1121" s="1">
        <v>6</v>
      </c>
      <c r="F1121" s="3">
        <v>4217</v>
      </c>
      <c r="G1121" s="10">
        <v>13367.89</v>
      </c>
      <c r="H1121" s="12">
        <f>IFERROR(salesdata[[#This Row],[S-P1]]/salesdata[[#This Row],[Q-P1]],0)</f>
        <v>3.17</v>
      </c>
      <c r="I1121" s="3">
        <v>2336</v>
      </c>
      <c r="J1121" s="10">
        <v>14810.24</v>
      </c>
      <c r="K1121" s="12">
        <f>IFERROR(salesdata[[#This Row],[S-P2]]/salesdata[[#This Row],[Q-P2]],0)</f>
        <v>6.34</v>
      </c>
      <c r="L1121" s="3">
        <v>1851</v>
      </c>
      <c r="M1121" s="10">
        <v>10032.42</v>
      </c>
      <c r="N1121" s="12">
        <f>IFERROR(salesdata[[#This Row],[S-P3]]/salesdata[[#This Row],[Q-P3]],0)</f>
        <v>5.42</v>
      </c>
      <c r="O1121" s="3">
        <v>427</v>
      </c>
      <c r="P1121" s="10">
        <v>3044.51</v>
      </c>
      <c r="Q1121" s="12">
        <f>IFERROR(salesdata[[#This Row],[S-P4]]/salesdata[[#This Row],[Q-P4]],0)</f>
        <v>7.1300000000000008</v>
      </c>
      <c r="R1121" s="3">
        <v>8831</v>
      </c>
      <c r="S1121" s="10">
        <v>41255.06</v>
      </c>
      <c r="T1121" s="1" t="str">
        <f>"Q"&amp;ROUNDUP(salesdata[[#This Row],[Month No.]]/3,0)</f>
        <v>Q2</v>
      </c>
      <c r="U1121" s="1" t="str">
        <f>TEXT(salesdata[[#This Row],[Date]],"dddd")</f>
        <v>Friday</v>
      </c>
      <c r="V1121" s="12">
        <f>IFERROR(salesdata[[#This Row],[Total Revenue]]/salesdata[[#This Row],[Total Units Sold]],0)</f>
        <v>4.6716181632884153</v>
      </c>
      <c r="W1121" s="1" t="str">
        <f>INDEX({"Product1","Product2","Product3","Product4"},MATCH(MAX(salesdata[[#This Row],[S-P1]],salesdata[[#This Row],[S-P2]],salesdata[[#This Row],[S-P3]],salesdata[[#This Row],[S-P4]]),CHOOSE({1,2,3,4},salesdata[[#This Row],[S-P1]],salesdata[[#This Row],[S-P2]],salesdata[[#This Row],[S-P3]],salesdata[[#This Row],[S-P4]]),0))</f>
        <v>Product2</v>
      </c>
      <c r="X1121" s="1" t="str">
        <f>IF(salesdata[[#This Row],[Total Revenue]]&gt;=70000,"High",IF(salesdata[[#This Row],[Total Revenue]]&gt;=40000,"Medium","Low"))</f>
        <v>Medium</v>
      </c>
      <c r="Y1121" s="1" t="str">
        <f>IFERROR(IF(SUMIF(salesdata[Year],salesdata[[#This Row],[Year]],salesdata[Total Revenue])&gt;SUMIF(salesdata[Year],salesdata[[#This Row],[Year]]-1,salesdata[Total Revenue]),"Growth Year","Decline Year"),"")</f>
        <v>Decline Year</v>
      </c>
    </row>
    <row r="1122" spans="1:25" x14ac:dyDescent="0.3">
      <c r="A1122" s="1">
        <v>1121</v>
      </c>
      <c r="B1122" s="2">
        <v>41447</v>
      </c>
      <c r="C1122" s="1">
        <v>2013</v>
      </c>
      <c r="D1122" s="1" t="s">
        <v>19</v>
      </c>
      <c r="E1122" s="1">
        <v>6</v>
      </c>
      <c r="F1122" s="3">
        <v>6594</v>
      </c>
      <c r="G1122" s="10">
        <v>20902.98</v>
      </c>
      <c r="H1122" s="12">
        <f>IFERROR(salesdata[[#This Row],[S-P1]]/salesdata[[#This Row],[Q-P1]],0)</f>
        <v>3.17</v>
      </c>
      <c r="I1122" s="3">
        <v>1005</v>
      </c>
      <c r="J1122" s="10">
        <v>6371.7</v>
      </c>
      <c r="K1122" s="12">
        <f>IFERROR(salesdata[[#This Row],[S-P2]]/salesdata[[#This Row],[Q-P2]],0)</f>
        <v>6.34</v>
      </c>
      <c r="L1122" s="3">
        <v>4914</v>
      </c>
      <c r="M1122" s="10">
        <v>26633.88</v>
      </c>
      <c r="N1122" s="12">
        <f>IFERROR(salesdata[[#This Row],[S-P3]]/salesdata[[#This Row],[Q-P3]],0)</f>
        <v>5.42</v>
      </c>
      <c r="O1122" s="3">
        <v>892</v>
      </c>
      <c r="P1122" s="10">
        <v>6359.96</v>
      </c>
      <c r="Q1122" s="12">
        <f>IFERROR(salesdata[[#This Row],[S-P4]]/salesdata[[#This Row],[Q-P4]],0)</f>
        <v>7.13</v>
      </c>
      <c r="R1122" s="3">
        <v>13405</v>
      </c>
      <c r="S1122" s="10">
        <v>60268.52</v>
      </c>
      <c r="T1122" s="1" t="str">
        <f>"Q"&amp;ROUNDUP(salesdata[[#This Row],[Month No.]]/3,0)</f>
        <v>Q2</v>
      </c>
      <c r="U1122" s="1" t="str">
        <f>TEXT(salesdata[[#This Row],[Date]],"dddd")</f>
        <v>Saturday</v>
      </c>
      <c r="V1122" s="12">
        <f>IFERROR(salesdata[[#This Row],[Total Revenue]]/salesdata[[#This Row],[Total Units Sold]],0)</f>
        <v>4.4959731443491231</v>
      </c>
      <c r="W1122" s="1" t="str">
        <f>INDEX({"Product1","Product2","Product3","Product4"},MATCH(MAX(salesdata[[#This Row],[S-P1]],salesdata[[#This Row],[S-P2]],salesdata[[#This Row],[S-P3]],salesdata[[#This Row],[S-P4]]),CHOOSE({1,2,3,4},salesdata[[#This Row],[S-P1]],salesdata[[#This Row],[S-P2]],salesdata[[#This Row],[S-P3]],salesdata[[#This Row],[S-P4]]),0))</f>
        <v>Product3</v>
      </c>
      <c r="X1122" s="1" t="str">
        <f>IF(salesdata[[#This Row],[Total Revenue]]&gt;=70000,"High",IF(salesdata[[#This Row],[Total Revenue]]&gt;=40000,"Medium","Low"))</f>
        <v>Medium</v>
      </c>
      <c r="Y1122" s="1" t="str">
        <f>IFERROR(IF(SUMIF(salesdata[Year],salesdata[[#This Row],[Year]],salesdata[Total Revenue])&gt;SUMIF(salesdata[Year],salesdata[[#This Row],[Year]]-1,salesdata[Total Revenue]),"Growth Year","Decline Year"),"")</f>
        <v>Decline Year</v>
      </c>
    </row>
    <row r="1123" spans="1:25" x14ac:dyDescent="0.3">
      <c r="A1123" s="1">
        <v>1122</v>
      </c>
      <c r="B1123" s="2">
        <v>41448</v>
      </c>
      <c r="C1123" s="1">
        <v>2013</v>
      </c>
      <c r="D1123" s="1" t="s">
        <v>19</v>
      </c>
      <c r="E1123" s="1">
        <v>6</v>
      </c>
      <c r="F1123" s="3">
        <v>4841</v>
      </c>
      <c r="G1123" s="10">
        <v>15345.97</v>
      </c>
      <c r="H1123" s="12">
        <f>IFERROR(salesdata[[#This Row],[S-P1]]/salesdata[[#This Row],[Q-P1]],0)</f>
        <v>3.17</v>
      </c>
      <c r="I1123" s="3">
        <v>1550</v>
      </c>
      <c r="J1123" s="10">
        <v>9827</v>
      </c>
      <c r="K1123" s="12">
        <f>IFERROR(salesdata[[#This Row],[S-P2]]/salesdata[[#This Row],[Q-P2]],0)</f>
        <v>6.34</v>
      </c>
      <c r="L1123" s="3">
        <v>4508</v>
      </c>
      <c r="M1123" s="10">
        <v>24433.360000000001</v>
      </c>
      <c r="N1123" s="12">
        <f>IFERROR(salesdata[[#This Row],[S-P3]]/salesdata[[#This Row],[Q-P3]],0)</f>
        <v>5.42</v>
      </c>
      <c r="O1123" s="3">
        <v>1759</v>
      </c>
      <c r="P1123" s="10">
        <v>12541.67</v>
      </c>
      <c r="Q1123" s="12">
        <f>IFERROR(salesdata[[#This Row],[S-P4]]/salesdata[[#This Row],[Q-P4]],0)</f>
        <v>7.13</v>
      </c>
      <c r="R1123" s="3">
        <v>12658</v>
      </c>
      <c r="S1123" s="10">
        <v>62148</v>
      </c>
      <c r="T1123" s="1" t="str">
        <f>"Q"&amp;ROUNDUP(salesdata[[#This Row],[Month No.]]/3,0)</f>
        <v>Q2</v>
      </c>
      <c r="U1123" s="1" t="str">
        <f>TEXT(salesdata[[#This Row],[Date]],"dddd")</f>
        <v>Sunday</v>
      </c>
      <c r="V1123" s="12">
        <f>IFERROR(salesdata[[#This Row],[Total Revenue]]/salesdata[[#This Row],[Total Units Sold]],0)</f>
        <v>4.9097803760467684</v>
      </c>
      <c r="W1123" s="1" t="str">
        <f>INDEX({"Product1","Product2","Product3","Product4"},MATCH(MAX(salesdata[[#This Row],[S-P1]],salesdata[[#This Row],[S-P2]],salesdata[[#This Row],[S-P3]],salesdata[[#This Row],[S-P4]]),CHOOSE({1,2,3,4},salesdata[[#This Row],[S-P1]],salesdata[[#This Row],[S-P2]],salesdata[[#This Row],[S-P3]],salesdata[[#This Row],[S-P4]]),0))</f>
        <v>Product3</v>
      </c>
      <c r="X1123" s="1" t="str">
        <f>IF(salesdata[[#This Row],[Total Revenue]]&gt;=70000,"High",IF(salesdata[[#This Row],[Total Revenue]]&gt;=40000,"Medium","Low"))</f>
        <v>Medium</v>
      </c>
      <c r="Y1123" s="1" t="str">
        <f>IFERROR(IF(SUMIF(salesdata[Year],salesdata[[#This Row],[Year]],salesdata[Total Revenue])&gt;SUMIF(salesdata[Year],salesdata[[#This Row],[Year]]-1,salesdata[Total Revenue]),"Growth Year","Decline Year"),"")</f>
        <v>Decline Year</v>
      </c>
    </row>
    <row r="1124" spans="1:25" x14ac:dyDescent="0.3">
      <c r="A1124" s="1">
        <v>1123</v>
      </c>
      <c r="B1124" s="2">
        <v>41449</v>
      </c>
      <c r="C1124" s="1">
        <v>2013</v>
      </c>
      <c r="D1124" s="1" t="s">
        <v>19</v>
      </c>
      <c r="E1124" s="1">
        <v>6</v>
      </c>
      <c r="F1124" s="3">
        <v>1119</v>
      </c>
      <c r="G1124" s="10">
        <v>3547.23</v>
      </c>
      <c r="H1124" s="12">
        <f>IFERROR(salesdata[[#This Row],[S-P1]]/salesdata[[#This Row],[Q-P1]],0)</f>
        <v>3.17</v>
      </c>
      <c r="I1124" s="3">
        <v>3139</v>
      </c>
      <c r="J1124" s="10">
        <v>19901.259999999998</v>
      </c>
      <c r="K1124" s="12">
        <f>IFERROR(salesdata[[#This Row],[S-P2]]/salesdata[[#This Row],[Q-P2]],0)</f>
        <v>6.34</v>
      </c>
      <c r="L1124" s="3">
        <v>4522</v>
      </c>
      <c r="M1124" s="10">
        <v>24509.24</v>
      </c>
      <c r="N1124" s="12">
        <f>IFERROR(salesdata[[#This Row],[S-P3]]/salesdata[[#This Row],[Q-P3]],0)</f>
        <v>5.42</v>
      </c>
      <c r="O1124" s="3">
        <v>886</v>
      </c>
      <c r="P1124" s="10">
        <v>6317.18</v>
      </c>
      <c r="Q1124" s="12">
        <f>IFERROR(salesdata[[#This Row],[S-P4]]/salesdata[[#This Row],[Q-P4]],0)</f>
        <v>7.13</v>
      </c>
      <c r="R1124" s="3">
        <v>9666</v>
      </c>
      <c r="S1124" s="10">
        <v>54274.91</v>
      </c>
      <c r="T1124" s="1" t="str">
        <f>"Q"&amp;ROUNDUP(salesdata[[#This Row],[Month No.]]/3,0)</f>
        <v>Q2</v>
      </c>
      <c r="U1124" s="1" t="str">
        <f>TEXT(salesdata[[#This Row],[Date]],"dddd")</f>
        <v>Monday</v>
      </c>
      <c r="V1124" s="12">
        <f>IFERROR(salesdata[[#This Row],[Total Revenue]]/salesdata[[#This Row],[Total Units Sold]],0)</f>
        <v>5.6150331057314302</v>
      </c>
      <c r="W1124" s="1" t="str">
        <f>INDEX({"Product1","Product2","Product3","Product4"},MATCH(MAX(salesdata[[#This Row],[S-P1]],salesdata[[#This Row],[S-P2]],salesdata[[#This Row],[S-P3]],salesdata[[#This Row],[S-P4]]),CHOOSE({1,2,3,4},salesdata[[#This Row],[S-P1]],salesdata[[#This Row],[S-P2]],salesdata[[#This Row],[S-P3]],salesdata[[#This Row],[S-P4]]),0))</f>
        <v>Product3</v>
      </c>
      <c r="X1124" s="1" t="str">
        <f>IF(salesdata[[#This Row],[Total Revenue]]&gt;=70000,"High",IF(salesdata[[#This Row],[Total Revenue]]&gt;=40000,"Medium","Low"))</f>
        <v>Medium</v>
      </c>
      <c r="Y1124" s="1" t="str">
        <f>IFERROR(IF(SUMIF(salesdata[Year],salesdata[[#This Row],[Year]],salesdata[Total Revenue])&gt;SUMIF(salesdata[Year],salesdata[[#This Row],[Year]]-1,salesdata[Total Revenue]),"Growth Year","Decline Year"),"")</f>
        <v>Decline Year</v>
      </c>
    </row>
    <row r="1125" spans="1:25" x14ac:dyDescent="0.3">
      <c r="A1125" s="1">
        <v>1124</v>
      </c>
      <c r="B1125" s="2">
        <v>41450</v>
      </c>
      <c r="C1125" s="1">
        <v>2013</v>
      </c>
      <c r="D1125" s="1" t="s">
        <v>19</v>
      </c>
      <c r="E1125" s="1">
        <v>6</v>
      </c>
      <c r="F1125" s="3">
        <v>3168</v>
      </c>
      <c r="G1125" s="10">
        <v>10042.56</v>
      </c>
      <c r="H1125" s="12">
        <f>IFERROR(salesdata[[#This Row],[S-P1]]/salesdata[[#This Row],[Q-P1]],0)</f>
        <v>3.17</v>
      </c>
      <c r="I1125" s="3">
        <v>2088</v>
      </c>
      <c r="J1125" s="10">
        <v>13237.92</v>
      </c>
      <c r="K1125" s="12">
        <f>IFERROR(salesdata[[#This Row],[S-P2]]/salesdata[[#This Row],[Q-P2]],0)</f>
        <v>6.34</v>
      </c>
      <c r="L1125" s="3">
        <v>1253</v>
      </c>
      <c r="M1125" s="10">
        <v>6791.26</v>
      </c>
      <c r="N1125" s="12">
        <f>IFERROR(salesdata[[#This Row],[S-P3]]/salesdata[[#This Row],[Q-P3]],0)</f>
        <v>5.42</v>
      </c>
      <c r="O1125" s="3">
        <v>517</v>
      </c>
      <c r="P1125" s="10">
        <v>3686.21</v>
      </c>
      <c r="Q1125" s="12">
        <f>IFERROR(salesdata[[#This Row],[S-P4]]/salesdata[[#This Row],[Q-P4]],0)</f>
        <v>7.13</v>
      </c>
      <c r="R1125" s="3">
        <v>7026</v>
      </c>
      <c r="S1125" s="10">
        <v>33757.949999999997</v>
      </c>
      <c r="T1125" s="1" t="str">
        <f>"Q"&amp;ROUNDUP(salesdata[[#This Row],[Month No.]]/3,0)</f>
        <v>Q2</v>
      </c>
      <c r="U1125" s="1" t="str">
        <f>TEXT(salesdata[[#This Row],[Date]],"dddd")</f>
        <v>Tuesday</v>
      </c>
      <c r="V1125" s="12">
        <f>IFERROR(salesdata[[#This Row],[Total Revenue]]/salesdata[[#This Row],[Total Units Sold]],0)</f>
        <v>4.8047181895815534</v>
      </c>
      <c r="W1125" s="1" t="str">
        <f>INDEX({"Product1","Product2","Product3","Product4"},MATCH(MAX(salesdata[[#This Row],[S-P1]],salesdata[[#This Row],[S-P2]],salesdata[[#This Row],[S-P3]],salesdata[[#This Row],[S-P4]]),CHOOSE({1,2,3,4},salesdata[[#This Row],[S-P1]],salesdata[[#This Row],[S-P2]],salesdata[[#This Row],[S-P3]],salesdata[[#This Row],[S-P4]]),0))</f>
        <v>Product2</v>
      </c>
      <c r="X1125" s="1" t="str">
        <f>IF(salesdata[[#This Row],[Total Revenue]]&gt;=70000,"High",IF(salesdata[[#This Row],[Total Revenue]]&gt;=40000,"Medium","Low"))</f>
        <v>Low</v>
      </c>
      <c r="Y1125" s="1" t="str">
        <f>IFERROR(IF(SUMIF(salesdata[Year],salesdata[[#This Row],[Year]],salesdata[Total Revenue])&gt;SUMIF(salesdata[Year],salesdata[[#This Row],[Year]]-1,salesdata[Total Revenue]),"Growth Year","Decline Year"),"")</f>
        <v>Decline Year</v>
      </c>
    </row>
    <row r="1126" spans="1:25" x14ac:dyDescent="0.3">
      <c r="A1126" s="1">
        <v>1125</v>
      </c>
      <c r="B1126" s="2">
        <v>41451</v>
      </c>
      <c r="C1126" s="1">
        <v>2013</v>
      </c>
      <c r="D1126" s="1" t="s">
        <v>19</v>
      </c>
      <c r="E1126" s="1">
        <v>6</v>
      </c>
      <c r="F1126" s="3">
        <v>6654</v>
      </c>
      <c r="G1126" s="10">
        <v>21093.18</v>
      </c>
      <c r="H1126" s="12">
        <f>IFERROR(salesdata[[#This Row],[S-P1]]/salesdata[[#This Row],[Q-P1]],0)</f>
        <v>3.17</v>
      </c>
      <c r="I1126" s="3">
        <v>867</v>
      </c>
      <c r="J1126" s="10">
        <v>5496.78</v>
      </c>
      <c r="K1126" s="12">
        <f>IFERROR(salesdata[[#This Row],[S-P2]]/salesdata[[#This Row],[Q-P2]],0)</f>
        <v>6.34</v>
      </c>
      <c r="L1126" s="3">
        <v>4037</v>
      </c>
      <c r="M1126" s="10">
        <v>21880.54</v>
      </c>
      <c r="N1126" s="12">
        <f>IFERROR(salesdata[[#This Row],[S-P3]]/salesdata[[#This Row],[Q-P3]],0)</f>
        <v>5.42</v>
      </c>
      <c r="O1126" s="3">
        <v>264</v>
      </c>
      <c r="P1126" s="10">
        <v>1882.32</v>
      </c>
      <c r="Q1126" s="12">
        <f>IFERROR(salesdata[[#This Row],[S-P4]]/salesdata[[#This Row],[Q-P4]],0)</f>
        <v>7.13</v>
      </c>
      <c r="R1126" s="3">
        <v>11822</v>
      </c>
      <c r="S1126" s="10">
        <v>50352.82</v>
      </c>
      <c r="T1126" s="1" t="str">
        <f>"Q"&amp;ROUNDUP(salesdata[[#This Row],[Month No.]]/3,0)</f>
        <v>Q2</v>
      </c>
      <c r="U1126" s="1" t="str">
        <f>TEXT(salesdata[[#This Row],[Date]],"dddd")</f>
        <v>Wednesday</v>
      </c>
      <c r="V1126" s="12">
        <f>IFERROR(salesdata[[#This Row],[Total Revenue]]/salesdata[[#This Row],[Total Units Sold]],0)</f>
        <v>4.2592471663001188</v>
      </c>
      <c r="W1126" s="1" t="str">
        <f>INDEX({"Product1","Product2","Product3","Product4"},MATCH(MAX(salesdata[[#This Row],[S-P1]],salesdata[[#This Row],[S-P2]],salesdata[[#This Row],[S-P3]],salesdata[[#This Row],[S-P4]]),CHOOSE({1,2,3,4},salesdata[[#This Row],[S-P1]],salesdata[[#This Row],[S-P2]],salesdata[[#This Row],[S-P3]],salesdata[[#This Row],[S-P4]]),0))</f>
        <v>Product3</v>
      </c>
      <c r="X1126" s="1" t="str">
        <f>IF(salesdata[[#This Row],[Total Revenue]]&gt;=70000,"High",IF(salesdata[[#This Row],[Total Revenue]]&gt;=40000,"Medium","Low"))</f>
        <v>Medium</v>
      </c>
      <c r="Y1126" s="1" t="str">
        <f>IFERROR(IF(SUMIF(salesdata[Year],salesdata[[#This Row],[Year]],salesdata[Total Revenue])&gt;SUMIF(salesdata[Year],salesdata[[#This Row],[Year]]-1,salesdata[Total Revenue]),"Growth Year","Decline Year"),"")</f>
        <v>Decline Year</v>
      </c>
    </row>
    <row r="1127" spans="1:25" x14ac:dyDescent="0.3">
      <c r="A1127" s="1">
        <v>1126</v>
      </c>
      <c r="B1127" s="2">
        <v>41452</v>
      </c>
      <c r="C1127" s="1">
        <v>2013</v>
      </c>
      <c r="D1127" s="1" t="s">
        <v>19</v>
      </c>
      <c r="E1127" s="1">
        <v>6</v>
      </c>
      <c r="F1127" s="3">
        <v>3420</v>
      </c>
      <c r="G1127" s="10">
        <v>10841.4</v>
      </c>
      <c r="H1127" s="12">
        <f>IFERROR(salesdata[[#This Row],[S-P1]]/salesdata[[#This Row],[Q-P1]],0)</f>
        <v>3.17</v>
      </c>
      <c r="I1127" s="3">
        <v>1854</v>
      </c>
      <c r="J1127" s="10">
        <v>11754.36</v>
      </c>
      <c r="K1127" s="12">
        <f>IFERROR(salesdata[[#This Row],[S-P2]]/salesdata[[#This Row],[Q-P2]],0)</f>
        <v>6.3400000000000007</v>
      </c>
      <c r="L1127" s="3">
        <v>4001</v>
      </c>
      <c r="M1127" s="10">
        <v>21685.42</v>
      </c>
      <c r="N1127" s="12">
        <f>IFERROR(salesdata[[#This Row],[S-P3]]/salesdata[[#This Row],[Q-P3]],0)</f>
        <v>5.42</v>
      </c>
      <c r="O1127" s="3">
        <v>588</v>
      </c>
      <c r="P1127" s="10">
        <v>4192.4399999999996</v>
      </c>
      <c r="Q1127" s="12">
        <f>IFERROR(salesdata[[#This Row],[S-P4]]/salesdata[[#This Row],[Q-P4]],0)</f>
        <v>7.129999999999999</v>
      </c>
      <c r="R1127" s="3">
        <v>9863</v>
      </c>
      <c r="S1127" s="10">
        <v>48473.62</v>
      </c>
      <c r="T1127" s="1" t="str">
        <f>"Q"&amp;ROUNDUP(salesdata[[#This Row],[Month No.]]/3,0)</f>
        <v>Q2</v>
      </c>
      <c r="U1127" s="1" t="str">
        <f>TEXT(salesdata[[#This Row],[Date]],"dddd")</f>
        <v>Thursday</v>
      </c>
      <c r="V1127" s="12">
        <f>IFERROR(salesdata[[#This Row],[Total Revenue]]/salesdata[[#This Row],[Total Units Sold]],0)</f>
        <v>4.9146932981851368</v>
      </c>
      <c r="W1127" s="1" t="str">
        <f>INDEX({"Product1","Product2","Product3","Product4"},MATCH(MAX(salesdata[[#This Row],[S-P1]],salesdata[[#This Row],[S-P2]],salesdata[[#This Row],[S-P3]],salesdata[[#This Row],[S-P4]]),CHOOSE({1,2,3,4},salesdata[[#This Row],[S-P1]],salesdata[[#This Row],[S-P2]],salesdata[[#This Row],[S-P3]],salesdata[[#This Row],[S-P4]]),0))</f>
        <v>Product3</v>
      </c>
      <c r="X1127" s="1" t="str">
        <f>IF(salesdata[[#This Row],[Total Revenue]]&gt;=70000,"High",IF(salesdata[[#This Row],[Total Revenue]]&gt;=40000,"Medium","Low"))</f>
        <v>Medium</v>
      </c>
      <c r="Y1127" s="1" t="str">
        <f>IFERROR(IF(SUMIF(salesdata[Year],salesdata[[#This Row],[Year]],salesdata[Total Revenue])&gt;SUMIF(salesdata[Year],salesdata[[#This Row],[Year]]-1,salesdata[Total Revenue]),"Growth Year","Decline Year"),"")</f>
        <v>Decline Year</v>
      </c>
    </row>
    <row r="1128" spans="1:25" x14ac:dyDescent="0.3">
      <c r="A1128" s="1">
        <v>1127</v>
      </c>
      <c r="B1128" s="2">
        <v>41453</v>
      </c>
      <c r="C1128" s="1">
        <v>2013</v>
      </c>
      <c r="D1128" s="1" t="s">
        <v>19</v>
      </c>
      <c r="E1128" s="1">
        <v>6</v>
      </c>
      <c r="F1128" s="3">
        <v>7387</v>
      </c>
      <c r="G1128" s="10">
        <v>23416.79</v>
      </c>
      <c r="H1128" s="12">
        <f>IFERROR(salesdata[[#This Row],[S-P1]]/salesdata[[#This Row],[Q-P1]],0)</f>
        <v>3.17</v>
      </c>
      <c r="I1128" s="3">
        <v>3837</v>
      </c>
      <c r="J1128" s="10">
        <v>24326.58</v>
      </c>
      <c r="K1128" s="12">
        <f>IFERROR(salesdata[[#This Row],[S-P2]]/salesdata[[#This Row],[Q-P2]],0)</f>
        <v>6.3400000000000007</v>
      </c>
      <c r="L1128" s="3">
        <v>2351</v>
      </c>
      <c r="M1128" s="10">
        <v>12742.42</v>
      </c>
      <c r="N1128" s="12">
        <f>IFERROR(salesdata[[#This Row],[S-P3]]/salesdata[[#This Row],[Q-P3]],0)</f>
        <v>5.42</v>
      </c>
      <c r="O1128" s="3">
        <v>1802</v>
      </c>
      <c r="P1128" s="10">
        <v>12848.26</v>
      </c>
      <c r="Q1128" s="12">
        <f>IFERROR(salesdata[[#This Row],[S-P4]]/salesdata[[#This Row],[Q-P4]],0)</f>
        <v>7.13</v>
      </c>
      <c r="R1128" s="3">
        <v>15377</v>
      </c>
      <c r="S1128" s="10">
        <v>73334.05</v>
      </c>
      <c r="T1128" s="1" t="str">
        <f>"Q"&amp;ROUNDUP(salesdata[[#This Row],[Month No.]]/3,0)</f>
        <v>Q2</v>
      </c>
      <c r="U1128" s="1" t="str">
        <f>TEXT(salesdata[[#This Row],[Date]],"dddd")</f>
        <v>Friday</v>
      </c>
      <c r="V1128" s="12">
        <f>IFERROR(salesdata[[#This Row],[Total Revenue]]/salesdata[[#This Row],[Total Units Sold]],0)</f>
        <v>4.7690739416010928</v>
      </c>
      <c r="W1128" s="1" t="str">
        <f>INDEX({"Product1","Product2","Product3","Product4"},MATCH(MAX(salesdata[[#This Row],[S-P1]],salesdata[[#This Row],[S-P2]],salesdata[[#This Row],[S-P3]],salesdata[[#This Row],[S-P4]]),CHOOSE({1,2,3,4},salesdata[[#This Row],[S-P1]],salesdata[[#This Row],[S-P2]],salesdata[[#This Row],[S-P3]],salesdata[[#This Row],[S-P4]]),0))</f>
        <v>Product2</v>
      </c>
      <c r="X1128" s="1" t="str">
        <f>IF(salesdata[[#This Row],[Total Revenue]]&gt;=70000,"High",IF(salesdata[[#This Row],[Total Revenue]]&gt;=40000,"Medium","Low"))</f>
        <v>High</v>
      </c>
      <c r="Y1128" s="1" t="str">
        <f>IFERROR(IF(SUMIF(salesdata[Year],salesdata[[#This Row],[Year]],salesdata[Total Revenue])&gt;SUMIF(salesdata[Year],salesdata[[#This Row],[Year]]-1,salesdata[Total Revenue]),"Growth Year","Decline Year"),"")</f>
        <v>Decline Year</v>
      </c>
    </row>
    <row r="1129" spans="1:25" x14ac:dyDescent="0.3">
      <c r="A1129" s="1">
        <v>1128</v>
      </c>
      <c r="B1129" s="2">
        <v>41454</v>
      </c>
      <c r="C1129" s="1">
        <v>2013</v>
      </c>
      <c r="D1129" s="1" t="s">
        <v>19</v>
      </c>
      <c r="E1129" s="1">
        <v>6</v>
      </c>
      <c r="F1129" s="3">
        <v>1006</v>
      </c>
      <c r="G1129" s="10">
        <v>3189.02</v>
      </c>
      <c r="H1129" s="12">
        <f>IFERROR(salesdata[[#This Row],[S-P1]]/salesdata[[#This Row],[Q-P1]],0)</f>
        <v>3.17</v>
      </c>
      <c r="I1129" s="3">
        <v>1993</v>
      </c>
      <c r="J1129" s="10">
        <v>12635.62</v>
      </c>
      <c r="K1129" s="12">
        <f>IFERROR(salesdata[[#This Row],[S-P2]]/salesdata[[#This Row],[Q-P2]],0)</f>
        <v>6.3400000000000007</v>
      </c>
      <c r="L1129" s="3">
        <v>3990</v>
      </c>
      <c r="M1129" s="10">
        <v>21625.8</v>
      </c>
      <c r="N1129" s="12">
        <f>IFERROR(salesdata[[#This Row],[S-P3]]/salesdata[[#This Row],[Q-P3]],0)</f>
        <v>5.42</v>
      </c>
      <c r="O1129" s="3">
        <v>1812</v>
      </c>
      <c r="P1129" s="10">
        <v>12919.56</v>
      </c>
      <c r="Q1129" s="12">
        <f>IFERROR(salesdata[[#This Row],[S-P4]]/salesdata[[#This Row],[Q-P4]],0)</f>
        <v>7.13</v>
      </c>
      <c r="R1129" s="3">
        <v>8801</v>
      </c>
      <c r="S1129" s="10">
        <v>50370</v>
      </c>
      <c r="T1129" s="1" t="str">
        <f>"Q"&amp;ROUNDUP(salesdata[[#This Row],[Month No.]]/3,0)</f>
        <v>Q2</v>
      </c>
      <c r="U1129" s="1" t="str">
        <f>TEXT(salesdata[[#This Row],[Date]],"dddd")</f>
        <v>Saturday</v>
      </c>
      <c r="V1129" s="12">
        <f>IFERROR(salesdata[[#This Row],[Total Revenue]]/salesdata[[#This Row],[Total Units Sold]],0)</f>
        <v>5.7232132712191799</v>
      </c>
      <c r="W1129" s="1" t="str">
        <f>INDEX({"Product1","Product2","Product3","Product4"},MATCH(MAX(salesdata[[#This Row],[S-P1]],salesdata[[#This Row],[S-P2]],salesdata[[#This Row],[S-P3]],salesdata[[#This Row],[S-P4]]),CHOOSE({1,2,3,4},salesdata[[#This Row],[S-P1]],salesdata[[#This Row],[S-P2]],salesdata[[#This Row],[S-P3]],salesdata[[#This Row],[S-P4]]),0))</f>
        <v>Product3</v>
      </c>
      <c r="X1129" s="1" t="str">
        <f>IF(salesdata[[#This Row],[Total Revenue]]&gt;=70000,"High",IF(salesdata[[#This Row],[Total Revenue]]&gt;=40000,"Medium","Low"))</f>
        <v>Medium</v>
      </c>
      <c r="Y1129" s="1" t="str">
        <f>IFERROR(IF(SUMIF(salesdata[Year],salesdata[[#This Row],[Year]],salesdata[Total Revenue])&gt;SUMIF(salesdata[Year],salesdata[[#This Row],[Year]]-1,salesdata[Total Revenue]),"Growth Year","Decline Year"),"")</f>
        <v>Decline Year</v>
      </c>
    </row>
    <row r="1130" spans="1:25" x14ac:dyDescent="0.3">
      <c r="A1130" s="1">
        <v>1129</v>
      </c>
      <c r="B1130" s="2">
        <v>41455</v>
      </c>
      <c r="C1130" s="1">
        <v>2013</v>
      </c>
      <c r="D1130" s="1" t="s">
        <v>19</v>
      </c>
      <c r="E1130" s="1">
        <v>6</v>
      </c>
      <c r="F1130" s="3">
        <v>7042</v>
      </c>
      <c r="G1130" s="10">
        <v>22323.14</v>
      </c>
      <c r="H1130" s="12">
        <f>IFERROR(salesdata[[#This Row],[S-P1]]/salesdata[[#This Row],[Q-P1]],0)</f>
        <v>3.17</v>
      </c>
      <c r="I1130" s="3">
        <v>1629</v>
      </c>
      <c r="J1130" s="10">
        <v>10327.86</v>
      </c>
      <c r="K1130" s="12">
        <f>IFERROR(salesdata[[#This Row],[S-P2]]/salesdata[[#This Row],[Q-P2]],0)</f>
        <v>6.3400000000000007</v>
      </c>
      <c r="L1130" s="3">
        <v>1885</v>
      </c>
      <c r="M1130" s="10">
        <v>10216.700000000001</v>
      </c>
      <c r="N1130" s="12">
        <f>IFERROR(salesdata[[#This Row],[S-P3]]/salesdata[[#This Row],[Q-P3]],0)</f>
        <v>5.4200000000000008</v>
      </c>
      <c r="O1130" s="3">
        <v>1165</v>
      </c>
      <c r="P1130" s="10">
        <v>8306.4500000000007</v>
      </c>
      <c r="Q1130" s="12">
        <f>IFERROR(salesdata[[#This Row],[S-P4]]/salesdata[[#This Row],[Q-P4]],0)</f>
        <v>7.1300000000000008</v>
      </c>
      <c r="R1130" s="3">
        <v>11721</v>
      </c>
      <c r="S1130" s="10">
        <v>51174.15</v>
      </c>
      <c r="T1130" s="1" t="str">
        <f>"Q"&amp;ROUNDUP(salesdata[[#This Row],[Month No.]]/3,0)</f>
        <v>Q2</v>
      </c>
      <c r="U1130" s="1" t="str">
        <f>TEXT(salesdata[[#This Row],[Date]],"dddd")</f>
        <v>Sunday</v>
      </c>
      <c r="V1130" s="12">
        <f>IFERROR(salesdata[[#This Row],[Total Revenue]]/salesdata[[#This Row],[Total Units Sold]],0)</f>
        <v>4.3660225236754542</v>
      </c>
      <c r="W1130" s="1" t="str">
        <f>INDEX({"Product1","Product2","Product3","Product4"},MATCH(MAX(salesdata[[#This Row],[S-P1]],salesdata[[#This Row],[S-P2]],salesdata[[#This Row],[S-P3]],salesdata[[#This Row],[S-P4]]),CHOOSE({1,2,3,4},salesdata[[#This Row],[S-P1]],salesdata[[#This Row],[S-P2]],salesdata[[#This Row],[S-P3]],salesdata[[#This Row],[S-P4]]),0))</f>
        <v>Product1</v>
      </c>
      <c r="X1130" s="1" t="str">
        <f>IF(salesdata[[#This Row],[Total Revenue]]&gt;=70000,"High",IF(salesdata[[#This Row],[Total Revenue]]&gt;=40000,"Medium","Low"))</f>
        <v>Medium</v>
      </c>
      <c r="Y1130" s="1" t="str">
        <f>IFERROR(IF(SUMIF(salesdata[Year],salesdata[[#This Row],[Year]],salesdata[Total Revenue])&gt;SUMIF(salesdata[Year],salesdata[[#This Row],[Year]]-1,salesdata[Total Revenue]),"Growth Year","Decline Year"),"")</f>
        <v>Decline Year</v>
      </c>
    </row>
    <row r="1131" spans="1:25" x14ac:dyDescent="0.3">
      <c r="A1131" s="1">
        <v>1130</v>
      </c>
      <c r="B1131" s="2">
        <v>41456</v>
      </c>
      <c r="C1131" s="1">
        <v>2013</v>
      </c>
      <c r="D1131" s="1" t="s">
        <v>20</v>
      </c>
      <c r="E1131" s="1">
        <v>7</v>
      </c>
      <c r="F1131" s="3">
        <v>672</v>
      </c>
      <c r="G1131" s="10">
        <v>2130.2399999999998</v>
      </c>
      <c r="H1131" s="12">
        <f>IFERROR(salesdata[[#This Row],[S-P1]]/salesdata[[#This Row],[Q-P1]],0)</f>
        <v>3.1699999999999995</v>
      </c>
      <c r="I1131" s="3">
        <v>1168</v>
      </c>
      <c r="J1131" s="10">
        <v>7405.12</v>
      </c>
      <c r="K1131" s="12">
        <f>IFERROR(salesdata[[#This Row],[S-P2]]/salesdata[[#This Row],[Q-P2]],0)</f>
        <v>6.34</v>
      </c>
      <c r="L1131" s="3">
        <v>5444</v>
      </c>
      <c r="M1131" s="10">
        <v>29506.48</v>
      </c>
      <c r="N1131" s="12">
        <f>IFERROR(salesdata[[#This Row],[S-P3]]/salesdata[[#This Row],[Q-P3]],0)</f>
        <v>5.42</v>
      </c>
      <c r="O1131" s="3">
        <v>750</v>
      </c>
      <c r="P1131" s="10">
        <v>5347.5</v>
      </c>
      <c r="Q1131" s="12">
        <f>IFERROR(salesdata[[#This Row],[S-P4]]/salesdata[[#This Row],[Q-P4]],0)</f>
        <v>7.13</v>
      </c>
      <c r="R1131" s="3">
        <v>8034</v>
      </c>
      <c r="S1131" s="10">
        <v>44389.34</v>
      </c>
      <c r="T1131" s="1" t="str">
        <f>"Q"&amp;ROUNDUP(salesdata[[#This Row],[Month No.]]/3,0)</f>
        <v>Q3</v>
      </c>
      <c r="U1131" s="1" t="str">
        <f>TEXT(salesdata[[#This Row],[Date]],"dddd")</f>
        <v>Monday</v>
      </c>
      <c r="V1131" s="12">
        <f>IFERROR(salesdata[[#This Row],[Total Revenue]]/salesdata[[#This Row],[Total Units Sold]],0)</f>
        <v>5.5251854617874034</v>
      </c>
      <c r="W1131" s="1" t="str">
        <f>INDEX({"Product1","Product2","Product3","Product4"},MATCH(MAX(salesdata[[#This Row],[S-P1]],salesdata[[#This Row],[S-P2]],salesdata[[#This Row],[S-P3]],salesdata[[#This Row],[S-P4]]),CHOOSE({1,2,3,4},salesdata[[#This Row],[S-P1]],salesdata[[#This Row],[S-P2]],salesdata[[#This Row],[S-P3]],salesdata[[#This Row],[S-P4]]),0))</f>
        <v>Product3</v>
      </c>
      <c r="X1131" s="1" t="str">
        <f>IF(salesdata[[#This Row],[Total Revenue]]&gt;=70000,"High",IF(salesdata[[#This Row],[Total Revenue]]&gt;=40000,"Medium","Low"))</f>
        <v>Medium</v>
      </c>
      <c r="Y1131" s="1" t="str">
        <f>IFERROR(IF(SUMIF(salesdata[Year],salesdata[[#This Row],[Year]],salesdata[Total Revenue])&gt;SUMIF(salesdata[Year],salesdata[[#This Row],[Year]]-1,salesdata[Total Revenue]),"Growth Year","Decline Year"),"")</f>
        <v>Decline Year</v>
      </c>
    </row>
    <row r="1132" spans="1:25" x14ac:dyDescent="0.3">
      <c r="A1132" s="1">
        <v>1131</v>
      </c>
      <c r="B1132" s="2">
        <v>41457</v>
      </c>
      <c r="C1132" s="1">
        <v>2013</v>
      </c>
      <c r="D1132" s="1" t="s">
        <v>20</v>
      </c>
      <c r="E1132" s="1">
        <v>7</v>
      </c>
      <c r="F1132" s="3">
        <v>487</v>
      </c>
      <c r="G1132" s="10">
        <v>1543.79</v>
      </c>
      <c r="H1132" s="12">
        <f>IFERROR(salesdata[[#This Row],[S-P1]]/salesdata[[#This Row],[Q-P1]],0)</f>
        <v>3.17</v>
      </c>
      <c r="I1132" s="3">
        <v>1459</v>
      </c>
      <c r="J1132" s="10">
        <v>9250.06</v>
      </c>
      <c r="K1132" s="12">
        <f>IFERROR(salesdata[[#This Row],[S-P2]]/salesdata[[#This Row],[Q-P2]],0)</f>
        <v>6.34</v>
      </c>
      <c r="L1132" s="3">
        <v>856</v>
      </c>
      <c r="M1132" s="10">
        <v>4639.5200000000004</v>
      </c>
      <c r="N1132" s="12">
        <f>IFERROR(salesdata[[#This Row],[S-P3]]/salesdata[[#This Row],[Q-P3]],0)</f>
        <v>5.4200000000000008</v>
      </c>
      <c r="O1132" s="3">
        <v>1899</v>
      </c>
      <c r="P1132" s="10">
        <v>13539.87</v>
      </c>
      <c r="Q1132" s="12">
        <f>IFERROR(salesdata[[#This Row],[S-P4]]/salesdata[[#This Row],[Q-P4]],0)</f>
        <v>7.1300000000000008</v>
      </c>
      <c r="R1132" s="3">
        <v>4701</v>
      </c>
      <c r="S1132" s="10">
        <v>28973.24</v>
      </c>
      <c r="T1132" s="1" t="str">
        <f>"Q"&amp;ROUNDUP(salesdata[[#This Row],[Month No.]]/3,0)</f>
        <v>Q3</v>
      </c>
      <c r="U1132" s="1" t="str">
        <f>TEXT(salesdata[[#This Row],[Date]],"dddd")</f>
        <v>Tuesday</v>
      </c>
      <c r="V1132" s="12">
        <f>IFERROR(salesdata[[#This Row],[Total Revenue]]/salesdata[[#This Row],[Total Units Sold]],0)</f>
        <v>6.1632078281216769</v>
      </c>
      <c r="W1132" s="1" t="str">
        <f>INDEX({"Product1","Product2","Product3","Product4"},MATCH(MAX(salesdata[[#This Row],[S-P1]],salesdata[[#This Row],[S-P2]],salesdata[[#This Row],[S-P3]],salesdata[[#This Row],[S-P4]]),CHOOSE({1,2,3,4},salesdata[[#This Row],[S-P1]],salesdata[[#This Row],[S-P2]],salesdata[[#This Row],[S-P3]],salesdata[[#This Row],[S-P4]]),0))</f>
        <v>Product4</v>
      </c>
      <c r="X1132" s="1" t="str">
        <f>IF(salesdata[[#This Row],[Total Revenue]]&gt;=70000,"High",IF(salesdata[[#This Row],[Total Revenue]]&gt;=40000,"Medium","Low"))</f>
        <v>Low</v>
      </c>
      <c r="Y1132" s="1" t="str">
        <f>IFERROR(IF(SUMIF(salesdata[Year],salesdata[[#This Row],[Year]],salesdata[Total Revenue])&gt;SUMIF(salesdata[Year],salesdata[[#This Row],[Year]]-1,salesdata[Total Revenue]),"Growth Year","Decline Year"),"")</f>
        <v>Decline Year</v>
      </c>
    </row>
    <row r="1133" spans="1:25" x14ac:dyDescent="0.3">
      <c r="A1133" s="1">
        <v>1132</v>
      </c>
      <c r="B1133" s="2">
        <v>41458</v>
      </c>
      <c r="C1133" s="1">
        <v>2013</v>
      </c>
      <c r="D1133" s="1" t="s">
        <v>20</v>
      </c>
      <c r="E1133" s="1">
        <v>7</v>
      </c>
      <c r="F1133" s="3">
        <v>4811</v>
      </c>
      <c r="G1133" s="10">
        <v>15250.87</v>
      </c>
      <c r="H1133" s="12">
        <f>IFERROR(salesdata[[#This Row],[S-P1]]/salesdata[[#This Row],[Q-P1]],0)</f>
        <v>3.1700000000000004</v>
      </c>
      <c r="I1133" s="3">
        <v>1546</v>
      </c>
      <c r="J1133" s="10">
        <v>9801.64</v>
      </c>
      <c r="K1133" s="12">
        <f>IFERROR(salesdata[[#This Row],[S-P2]]/salesdata[[#This Row],[Q-P2]],0)</f>
        <v>6.34</v>
      </c>
      <c r="L1133" s="3">
        <v>5763</v>
      </c>
      <c r="M1133" s="10">
        <v>31235.46</v>
      </c>
      <c r="N1133" s="12">
        <f>IFERROR(salesdata[[#This Row],[S-P3]]/salesdata[[#This Row],[Q-P3]],0)</f>
        <v>5.42</v>
      </c>
      <c r="O1133" s="3">
        <v>530</v>
      </c>
      <c r="P1133" s="10">
        <v>3778.9</v>
      </c>
      <c r="Q1133" s="12">
        <f>IFERROR(salesdata[[#This Row],[S-P4]]/salesdata[[#This Row],[Q-P4]],0)</f>
        <v>7.13</v>
      </c>
      <c r="R1133" s="3">
        <v>12650</v>
      </c>
      <c r="S1133" s="10">
        <v>60066.87</v>
      </c>
      <c r="T1133" s="1" t="str">
        <f>"Q"&amp;ROUNDUP(salesdata[[#This Row],[Month No.]]/3,0)</f>
        <v>Q3</v>
      </c>
      <c r="U1133" s="1" t="str">
        <f>TEXT(salesdata[[#This Row],[Date]],"dddd")</f>
        <v>Wednesday</v>
      </c>
      <c r="V1133" s="12">
        <f>IFERROR(salesdata[[#This Row],[Total Revenue]]/salesdata[[#This Row],[Total Units Sold]],0)</f>
        <v>4.7483691699604744</v>
      </c>
      <c r="W1133" s="1" t="str">
        <f>INDEX({"Product1","Product2","Product3","Product4"},MATCH(MAX(salesdata[[#This Row],[S-P1]],salesdata[[#This Row],[S-P2]],salesdata[[#This Row],[S-P3]],salesdata[[#This Row],[S-P4]]),CHOOSE({1,2,3,4},salesdata[[#This Row],[S-P1]],salesdata[[#This Row],[S-P2]],salesdata[[#This Row],[S-P3]],salesdata[[#This Row],[S-P4]]),0))</f>
        <v>Product3</v>
      </c>
      <c r="X1133" s="1" t="str">
        <f>IF(salesdata[[#This Row],[Total Revenue]]&gt;=70000,"High",IF(salesdata[[#This Row],[Total Revenue]]&gt;=40000,"Medium","Low"))</f>
        <v>Medium</v>
      </c>
      <c r="Y1133" s="1" t="str">
        <f>IFERROR(IF(SUMIF(salesdata[Year],salesdata[[#This Row],[Year]],salesdata[Total Revenue])&gt;SUMIF(salesdata[Year],salesdata[[#This Row],[Year]]-1,salesdata[Total Revenue]),"Growth Year","Decline Year"),"")</f>
        <v>Decline Year</v>
      </c>
    </row>
    <row r="1134" spans="1:25" x14ac:dyDescent="0.3">
      <c r="A1134" s="1">
        <v>1133</v>
      </c>
      <c r="B1134" s="2">
        <v>41459</v>
      </c>
      <c r="C1134" s="1">
        <v>2013</v>
      </c>
      <c r="D1134" s="1" t="s">
        <v>20</v>
      </c>
      <c r="E1134" s="1">
        <v>7</v>
      </c>
      <c r="F1134" s="3">
        <v>3927</v>
      </c>
      <c r="G1134" s="10">
        <v>12448.59</v>
      </c>
      <c r="H1134" s="12">
        <f>IFERROR(salesdata[[#This Row],[S-P1]]/salesdata[[#This Row],[Q-P1]],0)</f>
        <v>3.17</v>
      </c>
      <c r="I1134" s="3">
        <v>3235</v>
      </c>
      <c r="J1134" s="10">
        <v>20509.900000000001</v>
      </c>
      <c r="K1134" s="12">
        <f>IFERROR(salesdata[[#This Row],[S-P2]]/salesdata[[#This Row],[Q-P2]],0)</f>
        <v>6.3400000000000007</v>
      </c>
      <c r="L1134" s="3">
        <v>3583</v>
      </c>
      <c r="M1134" s="10">
        <v>19419.86</v>
      </c>
      <c r="N1134" s="12">
        <f>IFERROR(salesdata[[#This Row],[S-P3]]/salesdata[[#This Row],[Q-P3]],0)</f>
        <v>5.42</v>
      </c>
      <c r="O1134" s="3">
        <v>446</v>
      </c>
      <c r="P1134" s="10">
        <v>3179.98</v>
      </c>
      <c r="Q1134" s="12">
        <f>IFERROR(salesdata[[#This Row],[S-P4]]/salesdata[[#This Row],[Q-P4]],0)</f>
        <v>7.13</v>
      </c>
      <c r="R1134" s="3">
        <v>11191</v>
      </c>
      <c r="S1134" s="10">
        <v>55558.33</v>
      </c>
      <c r="T1134" s="1" t="str">
        <f>"Q"&amp;ROUNDUP(salesdata[[#This Row],[Month No.]]/3,0)</f>
        <v>Q3</v>
      </c>
      <c r="U1134" s="1" t="str">
        <f>TEXT(salesdata[[#This Row],[Date]],"dddd")</f>
        <v>Thursday</v>
      </c>
      <c r="V1134" s="12">
        <f>IFERROR(salesdata[[#This Row],[Total Revenue]]/salesdata[[#This Row],[Total Units Sold]],0)</f>
        <v>4.9645545527656152</v>
      </c>
      <c r="W1134" s="1" t="str">
        <f>INDEX({"Product1","Product2","Product3","Product4"},MATCH(MAX(salesdata[[#This Row],[S-P1]],salesdata[[#This Row],[S-P2]],salesdata[[#This Row],[S-P3]],salesdata[[#This Row],[S-P4]]),CHOOSE({1,2,3,4},salesdata[[#This Row],[S-P1]],salesdata[[#This Row],[S-P2]],salesdata[[#This Row],[S-P3]],salesdata[[#This Row],[S-P4]]),0))</f>
        <v>Product2</v>
      </c>
      <c r="X1134" s="1" t="str">
        <f>IF(salesdata[[#This Row],[Total Revenue]]&gt;=70000,"High",IF(salesdata[[#This Row],[Total Revenue]]&gt;=40000,"Medium","Low"))</f>
        <v>Medium</v>
      </c>
      <c r="Y1134" s="1" t="str">
        <f>IFERROR(IF(SUMIF(salesdata[Year],salesdata[[#This Row],[Year]],salesdata[Total Revenue])&gt;SUMIF(salesdata[Year],salesdata[[#This Row],[Year]]-1,salesdata[Total Revenue]),"Growth Year","Decline Year"),"")</f>
        <v>Decline Year</v>
      </c>
    </row>
    <row r="1135" spans="1:25" x14ac:dyDescent="0.3">
      <c r="A1135" s="1">
        <v>1134</v>
      </c>
      <c r="B1135" s="2">
        <v>41460</v>
      </c>
      <c r="C1135" s="1">
        <v>2013</v>
      </c>
      <c r="D1135" s="1" t="s">
        <v>20</v>
      </c>
      <c r="E1135" s="1">
        <v>7</v>
      </c>
      <c r="F1135" s="3">
        <v>536</v>
      </c>
      <c r="G1135" s="10">
        <v>1699.12</v>
      </c>
      <c r="H1135" s="12">
        <f>IFERROR(salesdata[[#This Row],[S-P1]]/salesdata[[#This Row],[Q-P1]],0)</f>
        <v>3.17</v>
      </c>
      <c r="I1135" s="3">
        <v>3938</v>
      </c>
      <c r="J1135" s="10">
        <v>24966.92</v>
      </c>
      <c r="K1135" s="12">
        <f>IFERROR(salesdata[[#This Row],[S-P2]]/salesdata[[#This Row],[Q-P2]],0)</f>
        <v>6.34</v>
      </c>
      <c r="L1135" s="3">
        <v>3539</v>
      </c>
      <c r="M1135" s="10">
        <v>19181.38</v>
      </c>
      <c r="N1135" s="12">
        <f>IFERROR(salesdata[[#This Row],[S-P3]]/salesdata[[#This Row],[Q-P3]],0)</f>
        <v>5.42</v>
      </c>
      <c r="O1135" s="3">
        <v>1645</v>
      </c>
      <c r="P1135" s="10">
        <v>11728.85</v>
      </c>
      <c r="Q1135" s="12">
        <f>IFERROR(salesdata[[#This Row],[S-P4]]/salesdata[[#This Row],[Q-P4]],0)</f>
        <v>7.13</v>
      </c>
      <c r="R1135" s="3">
        <v>9658</v>
      </c>
      <c r="S1135" s="10">
        <v>57576.27</v>
      </c>
      <c r="T1135" s="1" t="str">
        <f>"Q"&amp;ROUNDUP(salesdata[[#This Row],[Month No.]]/3,0)</f>
        <v>Q3</v>
      </c>
      <c r="U1135" s="1" t="str">
        <f>TEXT(salesdata[[#This Row],[Date]],"dddd")</f>
        <v>Friday</v>
      </c>
      <c r="V1135" s="12">
        <f>IFERROR(salesdata[[#This Row],[Total Revenue]]/salesdata[[#This Row],[Total Units Sold]],0)</f>
        <v>5.9615106647338987</v>
      </c>
      <c r="W1135" s="1" t="str">
        <f>INDEX({"Product1","Product2","Product3","Product4"},MATCH(MAX(salesdata[[#This Row],[S-P1]],salesdata[[#This Row],[S-P2]],salesdata[[#This Row],[S-P3]],salesdata[[#This Row],[S-P4]]),CHOOSE({1,2,3,4},salesdata[[#This Row],[S-P1]],salesdata[[#This Row],[S-P2]],salesdata[[#This Row],[S-P3]],salesdata[[#This Row],[S-P4]]),0))</f>
        <v>Product2</v>
      </c>
      <c r="X1135" s="1" t="str">
        <f>IF(salesdata[[#This Row],[Total Revenue]]&gt;=70000,"High",IF(salesdata[[#This Row],[Total Revenue]]&gt;=40000,"Medium","Low"))</f>
        <v>Medium</v>
      </c>
      <c r="Y1135" s="1" t="str">
        <f>IFERROR(IF(SUMIF(salesdata[Year],salesdata[[#This Row],[Year]],salesdata[Total Revenue])&gt;SUMIF(salesdata[Year],salesdata[[#This Row],[Year]]-1,salesdata[Total Revenue]),"Growth Year","Decline Year"),"")</f>
        <v>Decline Year</v>
      </c>
    </row>
    <row r="1136" spans="1:25" x14ac:dyDescent="0.3">
      <c r="A1136" s="1">
        <v>1135</v>
      </c>
      <c r="B1136" s="2">
        <v>41461</v>
      </c>
      <c r="C1136" s="1">
        <v>2013</v>
      </c>
      <c r="D1136" s="1" t="s">
        <v>20</v>
      </c>
      <c r="E1136" s="1">
        <v>7</v>
      </c>
      <c r="F1136" s="3">
        <v>3096</v>
      </c>
      <c r="G1136" s="10">
        <v>9814.32</v>
      </c>
      <c r="H1136" s="12">
        <f>IFERROR(salesdata[[#This Row],[S-P1]]/salesdata[[#This Row],[Q-P1]],0)</f>
        <v>3.17</v>
      </c>
      <c r="I1136" s="3">
        <v>459</v>
      </c>
      <c r="J1136" s="10">
        <v>2910.06</v>
      </c>
      <c r="K1136" s="12">
        <f>IFERROR(salesdata[[#This Row],[S-P2]]/salesdata[[#This Row],[Q-P2]],0)</f>
        <v>6.34</v>
      </c>
      <c r="L1136" s="3">
        <v>4135</v>
      </c>
      <c r="M1136" s="10">
        <v>22411.7</v>
      </c>
      <c r="N1136" s="12">
        <f>IFERROR(salesdata[[#This Row],[S-P3]]/salesdata[[#This Row],[Q-P3]],0)</f>
        <v>5.42</v>
      </c>
      <c r="O1136" s="3">
        <v>1011</v>
      </c>
      <c r="P1136" s="10">
        <v>7208.43</v>
      </c>
      <c r="Q1136" s="12">
        <f>IFERROR(salesdata[[#This Row],[S-P4]]/salesdata[[#This Row],[Q-P4]],0)</f>
        <v>7.13</v>
      </c>
      <c r="R1136" s="3">
        <v>8701</v>
      </c>
      <c r="S1136" s="10">
        <v>42344.51</v>
      </c>
      <c r="T1136" s="1" t="str">
        <f>"Q"&amp;ROUNDUP(salesdata[[#This Row],[Month No.]]/3,0)</f>
        <v>Q3</v>
      </c>
      <c r="U1136" s="1" t="str">
        <f>TEXT(salesdata[[#This Row],[Date]],"dddd")</f>
        <v>Saturday</v>
      </c>
      <c r="V1136" s="12">
        <f>IFERROR(salesdata[[#This Row],[Total Revenue]]/salesdata[[#This Row],[Total Units Sold]],0)</f>
        <v>4.8666256752097459</v>
      </c>
      <c r="W1136" s="1" t="str">
        <f>INDEX({"Product1","Product2","Product3","Product4"},MATCH(MAX(salesdata[[#This Row],[S-P1]],salesdata[[#This Row],[S-P2]],salesdata[[#This Row],[S-P3]],salesdata[[#This Row],[S-P4]]),CHOOSE({1,2,3,4},salesdata[[#This Row],[S-P1]],salesdata[[#This Row],[S-P2]],salesdata[[#This Row],[S-P3]],salesdata[[#This Row],[S-P4]]),0))</f>
        <v>Product3</v>
      </c>
      <c r="X1136" s="1" t="str">
        <f>IF(salesdata[[#This Row],[Total Revenue]]&gt;=70000,"High",IF(salesdata[[#This Row],[Total Revenue]]&gt;=40000,"Medium","Low"))</f>
        <v>Medium</v>
      </c>
      <c r="Y1136" s="1" t="str">
        <f>IFERROR(IF(SUMIF(salesdata[Year],salesdata[[#This Row],[Year]],salesdata[Total Revenue])&gt;SUMIF(salesdata[Year],salesdata[[#This Row],[Year]]-1,salesdata[Total Revenue]),"Growth Year","Decline Year"),"")</f>
        <v>Decline Year</v>
      </c>
    </row>
    <row r="1137" spans="1:25" x14ac:dyDescent="0.3">
      <c r="A1137" s="1">
        <v>1136</v>
      </c>
      <c r="B1137" s="2">
        <v>41462</v>
      </c>
      <c r="C1137" s="1">
        <v>2013</v>
      </c>
      <c r="D1137" s="1" t="s">
        <v>20</v>
      </c>
      <c r="E1137" s="1">
        <v>7</v>
      </c>
      <c r="F1137" s="3">
        <v>2001</v>
      </c>
      <c r="G1137" s="10">
        <v>6343.17</v>
      </c>
      <c r="H1137" s="12">
        <f>IFERROR(salesdata[[#This Row],[S-P1]]/salesdata[[#This Row],[Q-P1]],0)</f>
        <v>3.17</v>
      </c>
      <c r="I1137" s="3">
        <v>3830</v>
      </c>
      <c r="J1137" s="10">
        <v>24282.2</v>
      </c>
      <c r="K1137" s="12">
        <f>IFERROR(salesdata[[#This Row],[S-P2]]/salesdata[[#This Row],[Q-P2]],0)</f>
        <v>6.34</v>
      </c>
      <c r="L1137" s="3">
        <v>4526</v>
      </c>
      <c r="M1137" s="10">
        <v>24530.92</v>
      </c>
      <c r="N1137" s="12">
        <f>IFERROR(salesdata[[#This Row],[S-P3]]/salesdata[[#This Row],[Q-P3]],0)</f>
        <v>5.42</v>
      </c>
      <c r="O1137" s="3">
        <v>1873</v>
      </c>
      <c r="P1137" s="10">
        <v>13354.49</v>
      </c>
      <c r="Q1137" s="12">
        <f>IFERROR(salesdata[[#This Row],[S-P4]]/salesdata[[#This Row],[Q-P4]],0)</f>
        <v>7.13</v>
      </c>
      <c r="R1137" s="3">
        <v>12230</v>
      </c>
      <c r="S1137" s="10">
        <v>68510.78</v>
      </c>
      <c r="T1137" s="1" t="str">
        <f>"Q"&amp;ROUNDUP(salesdata[[#This Row],[Month No.]]/3,0)</f>
        <v>Q3</v>
      </c>
      <c r="U1137" s="1" t="str">
        <f>TEXT(salesdata[[#This Row],[Date]],"dddd")</f>
        <v>Sunday</v>
      </c>
      <c r="V1137" s="12">
        <f>IFERROR(salesdata[[#This Row],[Total Revenue]]/salesdata[[#This Row],[Total Units Sold]],0)</f>
        <v>5.6018626328699916</v>
      </c>
      <c r="W1137" s="1" t="str">
        <f>INDEX({"Product1","Product2","Product3","Product4"},MATCH(MAX(salesdata[[#This Row],[S-P1]],salesdata[[#This Row],[S-P2]],salesdata[[#This Row],[S-P3]],salesdata[[#This Row],[S-P4]]),CHOOSE({1,2,3,4},salesdata[[#This Row],[S-P1]],salesdata[[#This Row],[S-P2]],salesdata[[#This Row],[S-P3]],salesdata[[#This Row],[S-P4]]),0))</f>
        <v>Product3</v>
      </c>
      <c r="X1137" s="1" t="str">
        <f>IF(salesdata[[#This Row],[Total Revenue]]&gt;=70000,"High",IF(salesdata[[#This Row],[Total Revenue]]&gt;=40000,"Medium","Low"))</f>
        <v>Medium</v>
      </c>
      <c r="Y1137" s="1" t="str">
        <f>IFERROR(IF(SUMIF(salesdata[Year],salesdata[[#This Row],[Year]],salesdata[Total Revenue])&gt;SUMIF(salesdata[Year],salesdata[[#This Row],[Year]]-1,salesdata[Total Revenue]),"Growth Year","Decline Year"),"")</f>
        <v>Decline Year</v>
      </c>
    </row>
    <row r="1138" spans="1:25" x14ac:dyDescent="0.3">
      <c r="A1138" s="1">
        <v>1137</v>
      </c>
      <c r="B1138" s="2">
        <v>41463</v>
      </c>
      <c r="C1138" s="1">
        <v>2013</v>
      </c>
      <c r="D1138" s="1" t="s">
        <v>20</v>
      </c>
      <c r="E1138" s="1">
        <v>7</v>
      </c>
      <c r="F1138" s="3">
        <v>7910</v>
      </c>
      <c r="G1138" s="10">
        <v>25074.7</v>
      </c>
      <c r="H1138" s="12">
        <f>IFERROR(salesdata[[#This Row],[S-P1]]/salesdata[[#This Row],[Q-P1]],0)</f>
        <v>3.17</v>
      </c>
      <c r="I1138" s="3">
        <v>386</v>
      </c>
      <c r="J1138" s="10">
        <v>2447.2399999999998</v>
      </c>
      <c r="K1138" s="12">
        <f>IFERROR(salesdata[[#This Row],[S-P2]]/salesdata[[#This Row],[Q-P2]],0)</f>
        <v>6.34</v>
      </c>
      <c r="L1138" s="3">
        <v>720</v>
      </c>
      <c r="M1138" s="10">
        <v>3902.4</v>
      </c>
      <c r="N1138" s="12">
        <f>IFERROR(salesdata[[#This Row],[S-P3]]/salesdata[[#This Row],[Q-P3]],0)</f>
        <v>5.42</v>
      </c>
      <c r="O1138" s="3">
        <v>1117</v>
      </c>
      <c r="P1138" s="10">
        <v>7964.21</v>
      </c>
      <c r="Q1138" s="12">
        <f>IFERROR(salesdata[[#This Row],[S-P4]]/salesdata[[#This Row],[Q-P4]],0)</f>
        <v>7.13</v>
      </c>
      <c r="R1138" s="3">
        <v>10133</v>
      </c>
      <c r="S1138" s="10">
        <v>39388.550000000003</v>
      </c>
      <c r="T1138" s="1" t="str">
        <f>"Q"&amp;ROUNDUP(salesdata[[#This Row],[Month No.]]/3,0)</f>
        <v>Q3</v>
      </c>
      <c r="U1138" s="1" t="str">
        <f>TEXT(salesdata[[#This Row],[Date]],"dddd")</f>
        <v>Monday</v>
      </c>
      <c r="V1138" s="12">
        <f>IFERROR(salesdata[[#This Row],[Total Revenue]]/salesdata[[#This Row],[Total Units Sold]],0)</f>
        <v>3.8871558274943259</v>
      </c>
      <c r="W1138" s="1" t="str">
        <f>INDEX({"Product1","Product2","Product3","Product4"},MATCH(MAX(salesdata[[#This Row],[S-P1]],salesdata[[#This Row],[S-P2]],salesdata[[#This Row],[S-P3]],salesdata[[#This Row],[S-P4]]),CHOOSE({1,2,3,4},salesdata[[#This Row],[S-P1]],salesdata[[#This Row],[S-P2]],salesdata[[#This Row],[S-P3]],salesdata[[#This Row],[S-P4]]),0))</f>
        <v>Product1</v>
      </c>
      <c r="X1138" s="1" t="str">
        <f>IF(salesdata[[#This Row],[Total Revenue]]&gt;=70000,"High",IF(salesdata[[#This Row],[Total Revenue]]&gt;=40000,"Medium","Low"))</f>
        <v>Low</v>
      </c>
      <c r="Y1138" s="1" t="str">
        <f>IFERROR(IF(SUMIF(salesdata[Year],salesdata[[#This Row],[Year]],salesdata[Total Revenue])&gt;SUMIF(salesdata[Year],salesdata[[#This Row],[Year]]-1,salesdata[Total Revenue]),"Growth Year","Decline Year"),"")</f>
        <v>Decline Year</v>
      </c>
    </row>
    <row r="1139" spans="1:25" x14ac:dyDescent="0.3">
      <c r="A1139" s="1">
        <v>1138</v>
      </c>
      <c r="B1139" s="2">
        <v>41464</v>
      </c>
      <c r="C1139" s="1">
        <v>2013</v>
      </c>
      <c r="D1139" s="1" t="s">
        <v>20</v>
      </c>
      <c r="E1139" s="1">
        <v>7</v>
      </c>
      <c r="F1139" s="3">
        <v>3587</v>
      </c>
      <c r="G1139" s="10">
        <v>11370.79</v>
      </c>
      <c r="H1139" s="12">
        <f>IFERROR(salesdata[[#This Row],[S-P1]]/salesdata[[#This Row],[Q-P1]],0)</f>
        <v>3.1700000000000004</v>
      </c>
      <c r="I1139" s="3">
        <v>929</v>
      </c>
      <c r="J1139" s="10">
        <v>5889.86</v>
      </c>
      <c r="K1139" s="12">
        <f>IFERROR(salesdata[[#This Row],[S-P2]]/salesdata[[#This Row],[Q-P2]],0)</f>
        <v>6.34</v>
      </c>
      <c r="L1139" s="3">
        <v>987</v>
      </c>
      <c r="M1139" s="10">
        <v>5349.54</v>
      </c>
      <c r="N1139" s="12">
        <f>IFERROR(salesdata[[#This Row],[S-P3]]/salesdata[[#This Row],[Q-P3]],0)</f>
        <v>5.42</v>
      </c>
      <c r="O1139" s="3">
        <v>1813</v>
      </c>
      <c r="P1139" s="10">
        <v>12926.69</v>
      </c>
      <c r="Q1139" s="12">
        <f>IFERROR(salesdata[[#This Row],[S-P4]]/salesdata[[#This Row],[Q-P4]],0)</f>
        <v>7.13</v>
      </c>
      <c r="R1139" s="3">
        <v>7316</v>
      </c>
      <c r="S1139" s="10">
        <v>35536.879999999997</v>
      </c>
      <c r="T1139" s="1" t="str">
        <f>"Q"&amp;ROUNDUP(salesdata[[#This Row],[Month No.]]/3,0)</f>
        <v>Q3</v>
      </c>
      <c r="U1139" s="1" t="str">
        <f>TEXT(salesdata[[#This Row],[Date]],"dddd")</f>
        <v>Tuesday</v>
      </c>
      <c r="V1139" s="12">
        <f>IFERROR(salesdata[[#This Row],[Total Revenue]]/salesdata[[#This Row],[Total Units Sold]],0)</f>
        <v>4.8574193548387097</v>
      </c>
      <c r="W1139" s="1" t="str">
        <f>INDEX({"Product1","Product2","Product3","Product4"},MATCH(MAX(salesdata[[#This Row],[S-P1]],salesdata[[#This Row],[S-P2]],salesdata[[#This Row],[S-P3]],salesdata[[#This Row],[S-P4]]),CHOOSE({1,2,3,4},salesdata[[#This Row],[S-P1]],salesdata[[#This Row],[S-P2]],salesdata[[#This Row],[S-P3]],salesdata[[#This Row],[S-P4]]),0))</f>
        <v>Product4</v>
      </c>
      <c r="X1139" s="1" t="str">
        <f>IF(salesdata[[#This Row],[Total Revenue]]&gt;=70000,"High",IF(salesdata[[#This Row],[Total Revenue]]&gt;=40000,"Medium","Low"))</f>
        <v>Low</v>
      </c>
      <c r="Y1139" s="1" t="str">
        <f>IFERROR(IF(SUMIF(salesdata[Year],salesdata[[#This Row],[Year]],salesdata[Total Revenue])&gt;SUMIF(salesdata[Year],salesdata[[#This Row],[Year]]-1,salesdata[Total Revenue]),"Growth Year","Decline Year"),"")</f>
        <v>Decline Year</v>
      </c>
    </row>
    <row r="1140" spans="1:25" x14ac:dyDescent="0.3">
      <c r="A1140" s="1">
        <v>1139</v>
      </c>
      <c r="B1140" s="2">
        <v>41465</v>
      </c>
      <c r="C1140" s="1">
        <v>2013</v>
      </c>
      <c r="D1140" s="1" t="s">
        <v>20</v>
      </c>
      <c r="E1140" s="1">
        <v>7</v>
      </c>
      <c r="F1140" s="3">
        <v>7457</v>
      </c>
      <c r="G1140" s="10">
        <v>23638.69</v>
      </c>
      <c r="H1140" s="12">
        <f>IFERROR(salesdata[[#This Row],[S-P1]]/salesdata[[#This Row],[Q-P1]],0)</f>
        <v>3.17</v>
      </c>
      <c r="I1140" s="3">
        <v>966</v>
      </c>
      <c r="J1140" s="10">
        <v>6124.44</v>
      </c>
      <c r="K1140" s="12">
        <f>IFERROR(salesdata[[#This Row],[S-P2]]/salesdata[[#This Row],[Q-P2]],0)</f>
        <v>6.34</v>
      </c>
      <c r="L1140" s="3">
        <v>5432</v>
      </c>
      <c r="M1140" s="10">
        <v>29441.439999999999</v>
      </c>
      <c r="N1140" s="12">
        <f>IFERROR(salesdata[[#This Row],[S-P3]]/salesdata[[#This Row],[Q-P3]],0)</f>
        <v>5.42</v>
      </c>
      <c r="O1140" s="3">
        <v>1658</v>
      </c>
      <c r="P1140" s="10">
        <v>11821.54</v>
      </c>
      <c r="Q1140" s="12">
        <f>IFERROR(salesdata[[#This Row],[S-P4]]/salesdata[[#This Row],[Q-P4]],0)</f>
        <v>7.1300000000000008</v>
      </c>
      <c r="R1140" s="3">
        <v>15513</v>
      </c>
      <c r="S1140" s="10">
        <v>71026.11</v>
      </c>
      <c r="T1140" s="1" t="str">
        <f>"Q"&amp;ROUNDUP(salesdata[[#This Row],[Month No.]]/3,0)</f>
        <v>Q3</v>
      </c>
      <c r="U1140" s="1" t="str">
        <f>TEXT(salesdata[[#This Row],[Date]],"dddd")</f>
        <v>Wednesday</v>
      </c>
      <c r="V1140" s="12">
        <f>IFERROR(salesdata[[#This Row],[Total Revenue]]/salesdata[[#This Row],[Total Units Sold]],0)</f>
        <v>4.5784896538387159</v>
      </c>
      <c r="W1140" s="1" t="str">
        <f>INDEX({"Product1","Product2","Product3","Product4"},MATCH(MAX(salesdata[[#This Row],[S-P1]],salesdata[[#This Row],[S-P2]],salesdata[[#This Row],[S-P3]],salesdata[[#This Row],[S-P4]]),CHOOSE({1,2,3,4},salesdata[[#This Row],[S-P1]],salesdata[[#This Row],[S-P2]],salesdata[[#This Row],[S-P3]],salesdata[[#This Row],[S-P4]]),0))</f>
        <v>Product3</v>
      </c>
      <c r="X1140" s="1" t="str">
        <f>IF(salesdata[[#This Row],[Total Revenue]]&gt;=70000,"High",IF(salesdata[[#This Row],[Total Revenue]]&gt;=40000,"Medium","Low"))</f>
        <v>High</v>
      </c>
      <c r="Y1140" s="1" t="str">
        <f>IFERROR(IF(SUMIF(salesdata[Year],salesdata[[#This Row],[Year]],salesdata[Total Revenue])&gt;SUMIF(salesdata[Year],salesdata[[#This Row],[Year]]-1,salesdata[Total Revenue]),"Growth Year","Decline Year"),"")</f>
        <v>Decline Year</v>
      </c>
    </row>
    <row r="1141" spans="1:25" x14ac:dyDescent="0.3">
      <c r="A1141" s="1">
        <v>1140</v>
      </c>
      <c r="B1141" s="2">
        <v>41466</v>
      </c>
      <c r="C1141" s="1">
        <v>2013</v>
      </c>
      <c r="D1141" s="1" t="s">
        <v>20</v>
      </c>
      <c r="E1141" s="1">
        <v>7</v>
      </c>
      <c r="F1141" s="3">
        <v>1664</v>
      </c>
      <c r="G1141" s="10">
        <v>5274.88</v>
      </c>
      <c r="H1141" s="12">
        <f>IFERROR(salesdata[[#This Row],[S-P1]]/salesdata[[#This Row],[Q-P1]],0)</f>
        <v>3.17</v>
      </c>
      <c r="I1141" s="3">
        <v>1281</v>
      </c>
      <c r="J1141" s="10">
        <v>8121.54</v>
      </c>
      <c r="K1141" s="12">
        <f>IFERROR(salesdata[[#This Row],[S-P2]]/salesdata[[#This Row],[Q-P2]],0)</f>
        <v>6.34</v>
      </c>
      <c r="L1141" s="3">
        <v>3457</v>
      </c>
      <c r="M1141" s="10">
        <v>18736.939999999999</v>
      </c>
      <c r="N1141" s="12">
        <f>IFERROR(salesdata[[#This Row],[S-P3]]/salesdata[[#This Row],[Q-P3]],0)</f>
        <v>5.42</v>
      </c>
      <c r="O1141" s="3">
        <v>554</v>
      </c>
      <c r="P1141" s="10">
        <v>3950.02</v>
      </c>
      <c r="Q1141" s="12">
        <f>IFERROR(salesdata[[#This Row],[S-P4]]/salesdata[[#This Row],[Q-P4]],0)</f>
        <v>7.13</v>
      </c>
      <c r="R1141" s="3">
        <v>6956</v>
      </c>
      <c r="S1141" s="10">
        <v>36083.379999999997</v>
      </c>
      <c r="T1141" s="1" t="str">
        <f>"Q"&amp;ROUNDUP(salesdata[[#This Row],[Month No.]]/3,0)</f>
        <v>Q3</v>
      </c>
      <c r="U1141" s="1" t="str">
        <f>TEXT(salesdata[[#This Row],[Date]],"dddd")</f>
        <v>Thursday</v>
      </c>
      <c r="V1141" s="12">
        <f>IFERROR(salesdata[[#This Row],[Total Revenue]]/salesdata[[#This Row],[Total Units Sold]],0)</f>
        <v>5.1873749281196089</v>
      </c>
      <c r="W1141" s="1" t="str">
        <f>INDEX({"Product1","Product2","Product3","Product4"},MATCH(MAX(salesdata[[#This Row],[S-P1]],salesdata[[#This Row],[S-P2]],salesdata[[#This Row],[S-P3]],salesdata[[#This Row],[S-P4]]),CHOOSE({1,2,3,4},salesdata[[#This Row],[S-P1]],salesdata[[#This Row],[S-P2]],salesdata[[#This Row],[S-P3]],salesdata[[#This Row],[S-P4]]),0))</f>
        <v>Product3</v>
      </c>
      <c r="X1141" s="1" t="str">
        <f>IF(salesdata[[#This Row],[Total Revenue]]&gt;=70000,"High",IF(salesdata[[#This Row],[Total Revenue]]&gt;=40000,"Medium","Low"))</f>
        <v>Low</v>
      </c>
      <c r="Y1141" s="1" t="str">
        <f>IFERROR(IF(SUMIF(salesdata[Year],salesdata[[#This Row],[Year]],salesdata[Total Revenue])&gt;SUMIF(salesdata[Year],salesdata[[#This Row],[Year]]-1,salesdata[Total Revenue]),"Growth Year","Decline Year"),"")</f>
        <v>Decline Year</v>
      </c>
    </row>
    <row r="1142" spans="1:25" x14ac:dyDescent="0.3">
      <c r="A1142" s="1">
        <v>1141</v>
      </c>
      <c r="B1142" s="2">
        <v>41467</v>
      </c>
      <c r="C1142" s="1">
        <v>2013</v>
      </c>
      <c r="D1142" s="1" t="s">
        <v>20</v>
      </c>
      <c r="E1142" s="1">
        <v>7</v>
      </c>
      <c r="F1142" s="3">
        <v>5897</v>
      </c>
      <c r="G1142" s="10">
        <v>18693.490000000002</v>
      </c>
      <c r="H1142" s="12">
        <f>IFERROR(salesdata[[#This Row],[S-P1]]/salesdata[[#This Row],[Q-P1]],0)</f>
        <v>3.1700000000000004</v>
      </c>
      <c r="I1142" s="3">
        <v>706</v>
      </c>
      <c r="J1142" s="10">
        <v>4476.04</v>
      </c>
      <c r="K1142" s="12">
        <f>IFERROR(salesdata[[#This Row],[S-P2]]/salesdata[[#This Row],[Q-P2]],0)</f>
        <v>6.34</v>
      </c>
      <c r="L1142" s="3">
        <v>3549</v>
      </c>
      <c r="M1142" s="10">
        <v>19235.580000000002</v>
      </c>
      <c r="N1142" s="12">
        <f>IFERROR(salesdata[[#This Row],[S-P3]]/salesdata[[#This Row],[Q-P3]],0)</f>
        <v>5.4200000000000008</v>
      </c>
      <c r="O1142" s="3">
        <v>1676</v>
      </c>
      <c r="P1142" s="10">
        <v>11949.88</v>
      </c>
      <c r="Q1142" s="12">
        <f>IFERROR(salesdata[[#This Row],[S-P4]]/salesdata[[#This Row],[Q-P4]],0)</f>
        <v>7.13</v>
      </c>
      <c r="R1142" s="3">
        <v>11828</v>
      </c>
      <c r="S1142" s="10">
        <v>54354.99</v>
      </c>
      <c r="T1142" s="1" t="str">
        <f>"Q"&amp;ROUNDUP(salesdata[[#This Row],[Month No.]]/3,0)</f>
        <v>Q3</v>
      </c>
      <c r="U1142" s="1" t="str">
        <f>TEXT(salesdata[[#This Row],[Date]],"dddd")</f>
        <v>Friday</v>
      </c>
      <c r="V1142" s="12">
        <f>IFERROR(salesdata[[#This Row],[Total Revenue]]/salesdata[[#This Row],[Total Units Sold]],0)</f>
        <v>4.5954506256340881</v>
      </c>
      <c r="W1142" s="1" t="str">
        <f>INDEX({"Product1","Product2","Product3","Product4"},MATCH(MAX(salesdata[[#This Row],[S-P1]],salesdata[[#This Row],[S-P2]],salesdata[[#This Row],[S-P3]],salesdata[[#This Row],[S-P4]]),CHOOSE({1,2,3,4},salesdata[[#This Row],[S-P1]],salesdata[[#This Row],[S-P2]],salesdata[[#This Row],[S-P3]],salesdata[[#This Row],[S-P4]]),0))</f>
        <v>Product3</v>
      </c>
      <c r="X1142" s="1" t="str">
        <f>IF(salesdata[[#This Row],[Total Revenue]]&gt;=70000,"High",IF(salesdata[[#This Row],[Total Revenue]]&gt;=40000,"Medium","Low"))</f>
        <v>Medium</v>
      </c>
      <c r="Y1142" s="1" t="str">
        <f>IFERROR(IF(SUMIF(salesdata[Year],salesdata[[#This Row],[Year]],salesdata[Total Revenue])&gt;SUMIF(salesdata[Year],salesdata[[#This Row],[Year]]-1,salesdata[Total Revenue]),"Growth Year","Decline Year"),"")</f>
        <v>Decline Year</v>
      </c>
    </row>
    <row r="1143" spans="1:25" x14ac:dyDescent="0.3">
      <c r="A1143" s="1">
        <v>1142</v>
      </c>
      <c r="B1143" s="2">
        <v>41468</v>
      </c>
      <c r="C1143" s="1">
        <v>2013</v>
      </c>
      <c r="D1143" s="1" t="s">
        <v>20</v>
      </c>
      <c r="E1143" s="1">
        <v>7</v>
      </c>
      <c r="F1143" s="3">
        <v>1913</v>
      </c>
      <c r="G1143" s="10">
        <v>6064.21</v>
      </c>
      <c r="H1143" s="12">
        <f>IFERROR(salesdata[[#This Row],[S-P1]]/salesdata[[#This Row],[Q-P1]],0)</f>
        <v>3.17</v>
      </c>
      <c r="I1143" s="3">
        <v>1275</v>
      </c>
      <c r="J1143" s="10">
        <v>8083.5</v>
      </c>
      <c r="K1143" s="12">
        <f>IFERROR(salesdata[[#This Row],[S-P2]]/salesdata[[#This Row],[Q-P2]],0)</f>
        <v>6.34</v>
      </c>
      <c r="L1143" s="3">
        <v>1551</v>
      </c>
      <c r="M1143" s="10">
        <v>8406.42</v>
      </c>
      <c r="N1143" s="12">
        <f>IFERROR(salesdata[[#This Row],[S-P3]]/salesdata[[#This Row],[Q-P3]],0)</f>
        <v>5.42</v>
      </c>
      <c r="O1143" s="3">
        <v>1338</v>
      </c>
      <c r="P1143" s="10">
        <v>9539.94</v>
      </c>
      <c r="Q1143" s="12">
        <f>IFERROR(salesdata[[#This Row],[S-P4]]/salesdata[[#This Row],[Q-P4]],0)</f>
        <v>7.1300000000000008</v>
      </c>
      <c r="R1143" s="3">
        <v>6077</v>
      </c>
      <c r="S1143" s="10">
        <v>32094.07</v>
      </c>
      <c r="T1143" s="1" t="str">
        <f>"Q"&amp;ROUNDUP(salesdata[[#This Row],[Month No.]]/3,0)</f>
        <v>Q3</v>
      </c>
      <c r="U1143" s="1" t="str">
        <f>TEXT(salesdata[[#This Row],[Date]],"dddd")</f>
        <v>Saturday</v>
      </c>
      <c r="V1143" s="12">
        <f>IFERROR(salesdata[[#This Row],[Total Revenue]]/salesdata[[#This Row],[Total Units Sold]],0)</f>
        <v>5.2812358071416821</v>
      </c>
      <c r="W1143" s="1" t="str">
        <f>INDEX({"Product1","Product2","Product3","Product4"},MATCH(MAX(salesdata[[#This Row],[S-P1]],salesdata[[#This Row],[S-P2]],salesdata[[#This Row],[S-P3]],salesdata[[#This Row],[S-P4]]),CHOOSE({1,2,3,4},salesdata[[#This Row],[S-P1]],salesdata[[#This Row],[S-P2]],salesdata[[#This Row],[S-P3]],salesdata[[#This Row],[S-P4]]),0))</f>
        <v>Product4</v>
      </c>
      <c r="X1143" s="1" t="str">
        <f>IF(salesdata[[#This Row],[Total Revenue]]&gt;=70000,"High",IF(salesdata[[#This Row],[Total Revenue]]&gt;=40000,"Medium","Low"))</f>
        <v>Low</v>
      </c>
      <c r="Y1143" s="1" t="str">
        <f>IFERROR(IF(SUMIF(salesdata[Year],salesdata[[#This Row],[Year]],salesdata[Total Revenue])&gt;SUMIF(salesdata[Year],salesdata[[#This Row],[Year]]-1,salesdata[Total Revenue]),"Growth Year","Decline Year"),"")</f>
        <v>Decline Year</v>
      </c>
    </row>
    <row r="1144" spans="1:25" x14ac:dyDescent="0.3">
      <c r="A1144" s="1">
        <v>1143</v>
      </c>
      <c r="B1144" s="2">
        <v>41469</v>
      </c>
      <c r="C1144" s="1">
        <v>2013</v>
      </c>
      <c r="D1144" s="1" t="s">
        <v>20</v>
      </c>
      <c r="E1144" s="1">
        <v>7</v>
      </c>
      <c r="F1144" s="3">
        <v>5097</v>
      </c>
      <c r="G1144" s="10">
        <v>16157.49</v>
      </c>
      <c r="H1144" s="12">
        <f>IFERROR(salesdata[[#This Row],[S-P1]]/salesdata[[#This Row],[Q-P1]],0)</f>
        <v>3.17</v>
      </c>
      <c r="I1144" s="3">
        <v>3146</v>
      </c>
      <c r="J1144" s="10">
        <v>19945.64</v>
      </c>
      <c r="K1144" s="12">
        <f>IFERROR(salesdata[[#This Row],[S-P2]]/salesdata[[#This Row],[Q-P2]],0)</f>
        <v>6.34</v>
      </c>
      <c r="L1144" s="3">
        <v>5853</v>
      </c>
      <c r="M1144" s="10">
        <v>31723.26</v>
      </c>
      <c r="N1144" s="12">
        <f>IFERROR(salesdata[[#This Row],[S-P3]]/salesdata[[#This Row],[Q-P3]],0)</f>
        <v>5.42</v>
      </c>
      <c r="O1144" s="3">
        <v>324</v>
      </c>
      <c r="P1144" s="10">
        <v>2310.12</v>
      </c>
      <c r="Q1144" s="12">
        <f>IFERROR(salesdata[[#This Row],[S-P4]]/salesdata[[#This Row],[Q-P4]],0)</f>
        <v>7.13</v>
      </c>
      <c r="R1144" s="3">
        <v>14420</v>
      </c>
      <c r="S1144" s="10">
        <v>70136.509999999995</v>
      </c>
      <c r="T1144" s="1" t="str">
        <f>"Q"&amp;ROUNDUP(salesdata[[#This Row],[Month No.]]/3,0)</f>
        <v>Q3</v>
      </c>
      <c r="U1144" s="1" t="str">
        <f>TEXT(salesdata[[#This Row],[Date]],"dddd")</f>
        <v>Sunday</v>
      </c>
      <c r="V1144" s="12">
        <f>IFERROR(salesdata[[#This Row],[Total Revenue]]/salesdata[[#This Row],[Total Units Sold]],0)</f>
        <v>4.8638356449375859</v>
      </c>
      <c r="W1144" s="1" t="str">
        <f>INDEX({"Product1","Product2","Product3","Product4"},MATCH(MAX(salesdata[[#This Row],[S-P1]],salesdata[[#This Row],[S-P2]],salesdata[[#This Row],[S-P3]],salesdata[[#This Row],[S-P4]]),CHOOSE({1,2,3,4},salesdata[[#This Row],[S-P1]],salesdata[[#This Row],[S-P2]],salesdata[[#This Row],[S-P3]],salesdata[[#This Row],[S-P4]]),0))</f>
        <v>Product3</v>
      </c>
      <c r="X1144" s="1" t="str">
        <f>IF(salesdata[[#This Row],[Total Revenue]]&gt;=70000,"High",IF(salesdata[[#This Row],[Total Revenue]]&gt;=40000,"Medium","Low"))</f>
        <v>High</v>
      </c>
      <c r="Y1144" s="1" t="str">
        <f>IFERROR(IF(SUMIF(salesdata[Year],salesdata[[#This Row],[Year]],salesdata[Total Revenue])&gt;SUMIF(salesdata[Year],salesdata[[#This Row],[Year]]-1,salesdata[Total Revenue]),"Growth Year","Decline Year"),"")</f>
        <v>Decline Year</v>
      </c>
    </row>
    <row r="1145" spans="1:25" x14ac:dyDescent="0.3">
      <c r="A1145" s="1">
        <v>1144</v>
      </c>
      <c r="B1145" s="2">
        <v>41470</v>
      </c>
      <c r="C1145" s="1">
        <v>2013</v>
      </c>
      <c r="D1145" s="1" t="s">
        <v>20</v>
      </c>
      <c r="E1145" s="1">
        <v>7</v>
      </c>
      <c r="F1145" s="3">
        <v>560</v>
      </c>
      <c r="G1145" s="10">
        <v>1775.2</v>
      </c>
      <c r="H1145" s="12">
        <f>IFERROR(salesdata[[#This Row],[S-P1]]/salesdata[[#This Row],[Q-P1]],0)</f>
        <v>3.17</v>
      </c>
      <c r="I1145" s="3">
        <v>3378</v>
      </c>
      <c r="J1145" s="10">
        <v>21416.52</v>
      </c>
      <c r="K1145" s="12">
        <f>IFERROR(salesdata[[#This Row],[S-P2]]/salesdata[[#This Row],[Q-P2]],0)</f>
        <v>6.34</v>
      </c>
      <c r="L1145" s="3">
        <v>2410</v>
      </c>
      <c r="M1145" s="10">
        <v>13062.2</v>
      </c>
      <c r="N1145" s="12">
        <f>IFERROR(salesdata[[#This Row],[S-P3]]/salesdata[[#This Row],[Q-P3]],0)</f>
        <v>5.42</v>
      </c>
      <c r="O1145" s="3">
        <v>1851</v>
      </c>
      <c r="P1145" s="10">
        <v>13197.63</v>
      </c>
      <c r="Q1145" s="12">
        <f>IFERROR(salesdata[[#This Row],[S-P4]]/salesdata[[#This Row],[Q-P4]],0)</f>
        <v>7.13</v>
      </c>
      <c r="R1145" s="3">
        <v>8199</v>
      </c>
      <c r="S1145" s="10">
        <v>49451.55</v>
      </c>
      <c r="T1145" s="1" t="str">
        <f>"Q"&amp;ROUNDUP(salesdata[[#This Row],[Month No.]]/3,0)</f>
        <v>Q3</v>
      </c>
      <c r="U1145" s="1" t="str">
        <f>TEXT(salesdata[[#This Row],[Date]],"dddd")</f>
        <v>Monday</v>
      </c>
      <c r="V1145" s="12">
        <f>IFERROR(salesdata[[#This Row],[Total Revenue]]/salesdata[[#This Row],[Total Units Sold]],0)</f>
        <v>6.0314123673618738</v>
      </c>
      <c r="W1145" s="1" t="str">
        <f>INDEX({"Product1","Product2","Product3","Product4"},MATCH(MAX(salesdata[[#This Row],[S-P1]],salesdata[[#This Row],[S-P2]],salesdata[[#This Row],[S-P3]],salesdata[[#This Row],[S-P4]]),CHOOSE({1,2,3,4},salesdata[[#This Row],[S-P1]],salesdata[[#This Row],[S-P2]],salesdata[[#This Row],[S-P3]],salesdata[[#This Row],[S-P4]]),0))</f>
        <v>Product2</v>
      </c>
      <c r="X1145" s="1" t="str">
        <f>IF(salesdata[[#This Row],[Total Revenue]]&gt;=70000,"High",IF(salesdata[[#This Row],[Total Revenue]]&gt;=40000,"Medium","Low"))</f>
        <v>Medium</v>
      </c>
      <c r="Y1145" s="1" t="str">
        <f>IFERROR(IF(SUMIF(salesdata[Year],salesdata[[#This Row],[Year]],salesdata[Total Revenue])&gt;SUMIF(salesdata[Year],salesdata[[#This Row],[Year]]-1,salesdata[Total Revenue]),"Growth Year","Decline Year"),"")</f>
        <v>Decline Year</v>
      </c>
    </row>
    <row r="1146" spans="1:25" x14ac:dyDescent="0.3">
      <c r="A1146" s="1">
        <v>1145</v>
      </c>
      <c r="B1146" s="2">
        <v>41471</v>
      </c>
      <c r="C1146" s="1">
        <v>2013</v>
      </c>
      <c r="D1146" s="1" t="s">
        <v>20</v>
      </c>
      <c r="E1146" s="1">
        <v>7</v>
      </c>
      <c r="F1146" s="3">
        <v>4798</v>
      </c>
      <c r="G1146" s="10">
        <v>15209.66</v>
      </c>
      <c r="H1146" s="12">
        <f>IFERROR(salesdata[[#This Row],[S-P1]]/salesdata[[#This Row],[Q-P1]],0)</f>
        <v>3.17</v>
      </c>
      <c r="I1146" s="3">
        <v>1021</v>
      </c>
      <c r="J1146" s="10">
        <v>6473.14</v>
      </c>
      <c r="K1146" s="12">
        <f>IFERROR(salesdata[[#This Row],[S-P2]]/salesdata[[#This Row],[Q-P2]],0)</f>
        <v>6.3400000000000007</v>
      </c>
      <c r="L1146" s="3">
        <v>4117</v>
      </c>
      <c r="M1146" s="10">
        <v>22314.14</v>
      </c>
      <c r="N1146" s="12">
        <f>IFERROR(salesdata[[#This Row],[S-P3]]/salesdata[[#This Row],[Q-P3]],0)</f>
        <v>5.42</v>
      </c>
      <c r="O1146" s="3">
        <v>1926</v>
      </c>
      <c r="P1146" s="10">
        <v>13732.38</v>
      </c>
      <c r="Q1146" s="12">
        <f>IFERROR(salesdata[[#This Row],[S-P4]]/salesdata[[#This Row],[Q-P4]],0)</f>
        <v>7.13</v>
      </c>
      <c r="R1146" s="3">
        <v>11862</v>
      </c>
      <c r="S1146" s="10">
        <v>57729.32</v>
      </c>
      <c r="T1146" s="1" t="str">
        <f>"Q"&amp;ROUNDUP(salesdata[[#This Row],[Month No.]]/3,0)</f>
        <v>Q3</v>
      </c>
      <c r="U1146" s="1" t="str">
        <f>TEXT(salesdata[[#This Row],[Date]],"dddd")</f>
        <v>Tuesday</v>
      </c>
      <c r="V1146" s="12">
        <f>IFERROR(salesdata[[#This Row],[Total Revenue]]/salesdata[[#This Row],[Total Units Sold]],0)</f>
        <v>4.8667442252571238</v>
      </c>
      <c r="W1146" s="1" t="str">
        <f>INDEX({"Product1","Product2","Product3","Product4"},MATCH(MAX(salesdata[[#This Row],[S-P1]],salesdata[[#This Row],[S-P2]],salesdata[[#This Row],[S-P3]],salesdata[[#This Row],[S-P4]]),CHOOSE({1,2,3,4},salesdata[[#This Row],[S-P1]],salesdata[[#This Row],[S-P2]],salesdata[[#This Row],[S-P3]],salesdata[[#This Row],[S-P4]]),0))</f>
        <v>Product3</v>
      </c>
      <c r="X1146" s="1" t="str">
        <f>IF(salesdata[[#This Row],[Total Revenue]]&gt;=70000,"High",IF(salesdata[[#This Row],[Total Revenue]]&gt;=40000,"Medium","Low"))</f>
        <v>Medium</v>
      </c>
      <c r="Y1146" s="1" t="str">
        <f>IFERROR(IF(SUMIF(salesdata[Year],salesdata[[#This Row],[Year]],salesdata[Total Revenue])&gt;SUMIF(salesdata[Year],salesdata[[#This Row],[Year]]-1,salesdata[Total Revenue]),"Growth Year","Decline Year"),"")</f>
        <v>Decline Year</v>
      </c>
    </row>
    <row r="1147" spans="1:25" x14ac:dyDescent="0.3">
      <c r="A1147" s="1">
        <v>1146</v>
      </c>
      <c r="B1147" s="2">
        <v>41472</v>
      </c>
      <c r="C1147" s="1">
        <v>2013</v>
      </c>
      <c r="D1147" s="1" t="s">
        <v>20</v>
      </c>
      <c r="E1147" s="1">
        <v>7</v>
      </c>
      <c r="F1147" s="3">
        <v>5683</v>
      </c>
      <c r="G1147" s="10">
        <v>18015.11</v>
      </c>
      <c r="H1147" s="12">
        <f>IFERROR(salesdata[[#This Row],[S-P1]]/salesdata[[#This Row],[Q-P1]],0)</f>
        <v>3.17</v>
      </c>
      <c r="I1147" s="3">
        <v>2562</v>
      </c>
      <c r="J1147" s="10">
        <v>16243.08</v>
      </c>
      <c r="K1147" s="12">
        <f>IFERROR(salesdata[[#This Row],[S-P2]]/salesdata[[#This Row],[Q-P2]],0)</f>
        <v>6.34</v>
      </c>
      <c r="L1147" s="3">
        <v>739</v>
      </c>
      <c r="M1147" s="10">
        <v>4005.38</v>
      </c>
      <c r="N1147" s="12">
        <f>IFERROR(salesdata[[#This Row],[S-P3]]/salesdata[[#This Row],[Q-P3]],0)</f>
        <v>5.42</v>
      </c>
      <c r="O1147" s="3">
        <v>484</v>
      </c>
      <c r="P1147" s="10">
        <v>3450.92</v>
      </c>
      <c r="Q1147" s="12">
        <f>IFERROR(salesdata[[#This Row],[S-P4]]/salesdata[[#This Row],[Q-P4]],0)</f>
        <v>7.13</v>
      </c>
      <c r="R1147" s="3">
        <v>9468</v>
      </c>
      <c r="S1147" s="10">
        <v>41714.49</v>
      </c>
      <c r="T1147" s="1" t="str">
        <f>"Q"&amp;ROUNDUP(salesdata[[#This Row],[Month No.]]/3,0)</f>
        <v>Q3</v>
      </c>
      <c r="U1147" s="1" t="str">
        <f>TEXT(salesdata[[#This Row],[Date]],"dddd")</f>
        <v>Wednesday</v>
      </c>
      <c r="V1147" s="12">
        <f>IFERROR(salesdata[[#This Row],[Total Revenue]]/salesdata[[#This Row],[Total Units Sold]],0)</f>
        <v>4.4058396704689482</v>
      </c>
      <c r="W1147" s="1" t="str">
        <f>INDEX({"Product1","Product2","Product3","Product4"},MATCH(MAX(salesdata[[#This Row],[S-P1]],salesdata[[#This Row],[S-P2]],salesdata[[#This Row],[S-P3]],salesdata[[#This Row],[S-P4]]),CHOOSE({1,2,3,4},salesdata[[#This Row],[S-P1]],salesdata[[#This Row],[S-P2]],salesdata[[#This Row],[S-P3]],salesdata[[#This Row],[S-P4]]),0))</f>
        <v>Product1</v>
      </c>
      <c r="X1147" s="1" t="str">
        <f>IF(salesdata[[#This Row],[Total Revenue]]&gt;=70000,"High",IF(salesdata[[#This Row],[Total Revenue]]&gt;=40000,"Medium","Low"))</f>
        <v>Medium</v>
      </c>
      <c r="Y1147" s="1" t="str">
        <f>IFERROR(IF(SUMIF(salesdata[Year],salesdata[[#This Row],[Year]],salesdata[Total Revenue])&gt;SUMIF(salesdata[Year],salesdata[[#This Row],[Year]]-1,salesdata[Total Revenue]),"Growth Year","Decline Year"),"")</f>
        <v>Decline Year</v>
      </c>
    </row>
    <row r="1148" spans="1:25" x14ac:dyDescent="0.3">
      <c r="A1148" s="1">
        <v>1147</v>
      </c>
      <c r="B1148" s="2">
        <v>41473</v>
      </c>
      <c r="C1148" s="1">
        <v>2013</v>
      </c>
      <c r="D1148" s="1" t="s">
        <v>20</v>
      </c>
      <c r="E1148" s="1">
        <v>7</v>
      </c>
      <c r="F1148" s="3">
        <v>5849</v>
      </c>
      <c r="G1148" s="10">
        <v>18541.330000000002</v>
      </c>
      <c r="H1148" s="12">
        <f>IFERROR(salesdata[[#This Row],[S-P1]]/salesdata[[#This Row],[Q-P1]],0)</f>
        <v>3.1700000000000004</v>
      </c>
      <c r="I1148" s="3">
        <v>1010</v>
      </c>
      <c r="J1148" s="10">
        <v>6403.4</v>
      </c>
      <c r="K1148" s="12">
        <f>IFERROR(salesdata[[#This Row],[S-P2]]/salesdata[[#This Row],[Q-P2]],0)</f>
        <v>6.34</v>
      </c>
      <c r="L1148" s="3">
        <v>1059</v>
      </c>
      <c r="M1148" s="10">
        <v>5739.78</v>
      </c>
      <c r="N1148" s="12">
        <f>IFERROR(salesdata[[#This Row],[S-P3]]/salesdata[[#This Row],[Q-P3]],0)</f>
        <v>5.42</v>
      </c>
      <c r="O1148" s="3">
        <v>1308</v>
      </c>
      <c r="P1148" s="10">
        <v>9326.0400000000009</v>
      </c>
      <c r="Q1148" s="12">
        <f>IFERROR(salesdata[[#This Row],[S-P4]]/salesdata[[#This Row],[Q-P4]],0)</f>
        <v>7.1300000000000008</v>
      </c>
      <c r="R1148" s="3">
        <v>9226</v>
      </c>
      <c r="S1148" s="10">
        <v>40010.550000000003</v>
      </c>
      <c r="T1148" s="1" t="str">
        <f>"Q"&amp;ROUNDUP(salesdata[[#This Row],[Month No.]]/3,0)</f>
        <v>Q3</v>
      </c>
      <c r="U1148" s="1" t="str">
        <f>TEXT(salesdata[[#This Row],[Date]],"dddd")</f>
        <v>Thursday</v>
      </c>
      <c r="V1148" s="12">
        <f>IFERROR(salesdata[[#This Row],[Total Revenue]]/salesdata[[#This Row],[Total Units Sold]],0)</f>
        <v>4.3367168870583139</v>
      </c>
      <c r="W1148" s="1" t="str">
        <f>INDEX({"Product1","Product2","Product3","Product4"},MATCH(MAX(salesdata[[#This Row],[S-P1]],salesdata[[#This Row],[S-P2]],salesdata[[#This Row],[S-P3]],salesdata[[#This Row],[S-P4]]),CHOOSE({1,2,3,4},salesdata[[#This Row],[S-P1]],salesdata[[#This Row],[S-P2]],salesdata[[#This Row],[S-P3]],salesdata[[#This Row],[S-P4]]),0))</f>
        <v>Product1</v>
      </c>
      <c r="X1148" s="1" t="str">
        <f>IF(salesdata[[#This Row],[Total Revenue]]&gt;=70000,"High",IF(salesdata[[#This Row],[Total Revenue]]&gt;=40000,"Medium","Low"))</f>
        <v>Medium</v>
      </c>
      <c r="Y1148" s="1" t="str">
        <f>IFERROR(IF(SUMIF(salesdata[Year],salesdata[[#This Row],[Year]],salesdata[Total Revenue])&gt;SUMIF(salesdata[Year],salesdata[[#This Row],[Year]]-1,salesdata[Total Revenue]),"Growth Year","Decline Year"),"")</f>
        <v>Decline Year</v>
      </c>
    </row>
    <row r="1149" spans="1:25" x14ac:dyDescent="0.3">
      <c r="A1149" s="1">
        <v>1148</v>
      </c>
      <c r="B1149" s="2">
        <v>41474</v>
      </c>
      <c r="C1149" s="1">
        <v>2013</v>
      </c>
      <c r="D1149" s="1" t="s">
        <v>20</v>
      </c>
      <c r="E1149" s="1">
        <v>7</v>
      </c>
      <c r="F1149" s="3">
        <v>3410</v>
      </c>
      <c r="G1149" s="10">
        <v>10809.7</v>
      </c>
      <c r="H1149" s="12">
        <f>IFERROR(salesdata[[#This Row],[S-P1]]/salesdata[[#This Row],[Q-P1]],0)</f>
        <v>3.1700000000000004</v>
      </c>
      <c r="I1149" s="3">
        <v>2935</v>
      </c>
      <c r="J1149" s="10">
        <v>18607.900000000001</v>
      </c>
      <c r="K1149" s="12">
        <f>IFERROR(salesdata[[#This Row],[S-P2]]/salesdata[[#This Row],[Q-P2]],0)</f>
        <v>6.3400000000000007</v>
      </c>
      <c r="L1149" s="3">
        <v>2770</v>
      </c>
      <c r="M1149" s="10">
        <v>15013.4</v>
      </c>
      <c r="N1149" s="12">
        <f>IFERROR(salesdata[[#This Row],[S-P3]]/salesdata[[#This Row],[Q-P3]],0)</f>
        <v>5.42</v>
      </c>
      <c r="O1149" s="3">
        <v>1232</v>
      </c>
      <c r="P1149" s="10">
        <v>8784.16</v>
      </c>
      <c r="Q1149" s="12">
        <f>IFERROR(salesdata[[#This Row],[S-P4]]/salesdata[[#This Row],[Q-P4]],0)</f>
        <v>7.13</v>
      </c>
      <c r="R1149" s="3">
        <v>10347</v>
      </c>
      <c r="S1149" s="10">
        <v>53215.16</v>
      </c>
      <c r="T1149" s="1" t="str">
        <f>"Q"&amp;ROUNDUP(salesdata[[#This Row],[Month No.]]/3,0)</f>
        <v>Q3</v>
      </c>
      <c r="U1149" s="1" t="str">
        <f>TEXT(salesdata[[#This Row],[Date]],"dddd")</f>
        <v>Friday</v>
      </c>
      <c r="V1149" s="12">
        <f>IFERROR(salesdata[[#This Row],[Total Revenue]]/salesdata[[#This Row],[Total Units Sold]],0)</f>
        <v>5.1430520923939307</v>
      </c>
      <c r="W1149" s="1" t="str">
        <f>INDEX({"Product1","Product2","Product3","Product4"},MATCH(MAX(salesdata[[#This Row],[S-P1]],salesdata[[#This Row],[S-P2]],salesdata[[#This Row],[S-P3]],salesdata[[#This Row],[S-P4]]),CHOOSE({1,2,3,4},salesdata[[#This Row],[S-P1]],salesdata[[#This Row],[S-P2]],salesdata[[#This Row],[S-P3]],salesdata[[#This Row],[S-P4]]),0))</f>
        <v>Product2</v>
      </c>
      <c r="X1149" s="1" t="str">
        <f>IF(salesdata[[#This Row],[Total Revenue]]&gt;=70000,"High",IF(salesdata[[#This Row],[Total Revenue]]&gt;=40000,"Medium","Low"))</f>
        <v>Medium</v>
      </c>
      <c r="Y1149" s="1" t="str">
        <f>IFERROR(IF(SUMIF(salesdata[Year],salesdata[[#This Row],[Year]],salesdata[Total Revenue])&gt;SUMIF(salesdata[Year],salesdata[[#This Row],[Year]]-1,salesdata[Total Revenue]),"Growth Year","Decline Year"),"")</f>
        <v>Decline Year</v>
      </c>
    </row>
    <row r="1150" spans="1:25" x14ac:dyDescent="0.3">
      <c r="A1150" s="1">
        <v>1149</v>
      </c>
      <c r="B1150" s="2">
        <v>41475</v>
      </c>
      <c r="C1150" s="1">
        <v>2013</v>
      </c>
      <c r="D1150" s="1" t="s">
        <v>20</v>
      </c>
      <c r="E1150" s="1">
        <v>7</v>
      </c>
      <c r="F1150" s="3">
        <v>3254</v>
      </c>
      <c r="G1150" s="10">
        <v>10315.18</v>
      </c>
      <c r="H1150" s="12">
        <f>IFERROR(salesdata[[#This Row],[S-P1]]/salesdata[[#This Row],[Q-P1]],0)</f>
        <v>3.17</v>
      </c>
      <c r="I1150" s="3">
        <v>2349</v>
      </c>
      <c r="J1150" s="10">
        <v>14892.66</v>
      </c>
      <c r="K1150" s="12">
        <f>IFERROR(salesdata[[#This Row],[S-P2]]/salesdata[[#This Row],[Q-P2]],0)</f>
        <v>6.34</v>
      </c>
      <c r="L1150" s="3">
        <v>1996</v>
      </c>
      <c r="M1150" s="10">
        <v>10818.32</v>
      </c>
      <c r="N1150" s="12">
        <f>IFERROR(salesdata[[#This Row],[S-P3]]/salesdata[[#This Row],[Q-P3]],0)</f>
        <v>5.42</v>
      </c>
      <c r="O1150" s="3">
        <v>1866</v>
      </c>
      <c r="P1150" s="10">
        <v>13304.58</v>
      </c>
      <c r="Q1150" s="12">
        <f>IFERROR(salesdata[[#This Row],[S-P4]]/salesdata[[#This Row],[Q-P4]],0)</f>
        <v>7.13</v>
      </c>
      <c r="R1150" s="3">
        <v>9465</v>
      </c>
      <c r="S1150" s="10">
        <v>49330.74</v>
      </c>
      <c r="T1150" s="1" t="str">
        <f>"Q"&amp;ROUNDUP(salesdata[[#This Row],[Month No.]]/3,0)</f>
        <v>Q3</v>
      </c>
      <c r="U1150" s="1" t="str">
        <f>TEXT(salesdata[[#This Row],[Date]],"dddd")</f>
        <v>Saturday</v>
      </c>
      <c r="V1150" s="12">
        <f>IFERROR(salesdata[[#This Row],[Total Revenue]]/salesdata[[#This Row],[Total Units Sold]],0)</f>
        <v>5.2119112519809825</v>
      </c>
      <c r="W1150" s="1" t="str">
        <f>INDEX({"Product1","Product2","Product3","Product4"},MATCH(MAX(salesdata[[#This Row],[S-P1]],salesdata[[#This Row],[S-P2]],salesdata[[#This Row],[S-P3]],salesdata[[#This Row],[S-P4]]),CHOOSE({1,2,3,4},salesdata[[#This Row],[S-P1]],salesdata[[#This Row],[S-P2]],salesdata[[#This Row],[S-P3]],salesdata[[#This Row],[S-P4]]),0))</f>
        <v>Product2</v>
      </c>
      <c r="X1150" s="1" t="str">
        <f>IF(salesdata[[#This Row],[Total Revenue]]&gt;=70000,"High",IF(salesdata[[#This Row],[Total Revenue]]&gt;=40000,"Medium","Low"))</f>
        <v>Medium</v>
      </c>
      <c r="Y1150" s="1" t="str">
        <f>IFERROR(IF(SUMIF(salesdata[Year],salesdata[[#This Row],[Year]],salesdata[Total Revenue])&gt;SUMIF(salesdata[Year],salesdata[[#This Row],[Year]]-1,salesdata[Total Revenue]),"Growth Year","Decline Year"),"")</f>
        <v>Decline Year</v>
      </c>
    </row>
    <row r="1151" spans="1:25" x14ac:dyDescent="0.3">
      <c r="A1151" s="1">
        <v>1150</v>
      </c>
      <c r="B1151" s="2">
        <v>41476</v>
      </c>
      <c r="C1151" s="1">
        <v>2013</v>
      </c>
      <c r="D1151" s="1" t="s">
        <v>20</v>
      </c>
      <c r="E1151" s="1">
        <v>7</v>
      </c>
      <c r="F1151" s="3">
        <v>7909</v>
      </c>
      <c r="G1151" s="10">
        <v>25071.53</v>
      </c>
      <c r="H1151" s="12">
        <f>IFERROR(salesdata[[#This Row],[S-P1]]/salesdata[[#This Row],[Q-P1]],0)</f>
        <v>3.17</v>
      </c>
      <c r="I1151" s="3">
        <v>336</v>
      </c>
      <c r="J1151" s="10">
        <v>2130.2399999999998</v>
      </c>
      <c r="K1151" s="12">
        <f>IFERROR(salesdata[[#This Row],[S-P2]]/salesdata[[#This Row],[Q-P2]],0)</f>
        <v>6.339999999999999</v>
      </c>
      <c r="L1151" s="3">
        <v>2886</v>
      </c>
      <c r="M1151" s="10">
        <v>15642.12</v>
      </c>
      <c r="N1151" s="12">
        <f>IFERROR(salesdata[[#This Row],[S-P3]]/salesdata[[#This Row],[Q-P3]],0)</f>
        <v>5.42</v>
      </c>
      <c r="O1151" s="3">
        <v>751</v>
      </c>
      <c r="P1151" s="10">
        <v>5354.63</v>
      </c>
      <c r="Q1151" s="12">
        <f>IFERROR(salesdata[[#This Row],[S-P4]]/salesdata[[#This Row],[Q-P4]],0)</f>
        <v>7.13</v>
      </c>
      <c r="R1151" s="3">
        <v>11882</v>
      </c>
      <c r="S1151" s="10">
        <v>48198.52</v>
      </c>
      <c r="T1151" s="1" t="str">
        <f>"Q"&amp;ROUNDUP(salesdata[[#This Row],[Month No.]]/3,0)</f>
        <v>Q3</v>
      </c>
      <c r="U1151" s="1" t="str">
        <f>TEXT(salesdata[[#This Row],[Date]],"dddd")</f>
        <v>Sunday</v>
      </c>
      <c r="V1151" s="12">
        <f>IFERROR(salesdata[[#This Row],[Total Revenue]]/salesdata[[#This Row],[Total Units Sold]],0)</f>
        <v>4.0564315771755597</v>
      </c>
      <c r="W1151" s="1" t="str">
        <f>INDEX({"Product1","Product2","Product3","Product4"},MATCH(MAX(salesdata[[#This Row],[S-P1]],salesdata[[#This Row],[S-P2]],salesdata[[#This Row],[S-P3]],salesdata[[#This Row],[S-P4]]),CHOOSE({1,2,3,4},salesdata[[#This Row],[S-P1]],salesdata[[#This Row],[S-P2]],salesdata[[#This Row],[S-P3]],salesdata[[#This Row],[S-P4]]),0))</f>
        <v>Product1</v>
      </c>
      <c r="X1151" s="1" t="str">
        <f>IF(salesdata[[#This Row],[Total Revenue]]&gt;=70000,"High",IF(salesdata[[#This Row],[Total Revenue]]&gt;=40000,"Medium","Low"))</f>
        <v>Medium</v>
      </c>
      <c r="Y1151" s="1" t="str">
        <f>IFERROR(IF(SUMIF(salesdata[Year],salesdata[[#This Row],[Year]],salesdata[Total Revenue])&gt;SUMIF(salesdata[Year],salesdata[[#This Row],[Year]]-1,salesdata[Total Revenue]),"Growth Year","Decline Year"),"")</f>
        <v>Decline Year</v>
      </c>
    </row>
    <row r="1152" spans="1:25" x14ac:dyDescent="0.3">
      <c r="A1152" s="1">
        <v>1151</v>
      </c>
      <c r="B1152" s="2">
        <v>41477</v>
      </c>
      <c r="C1152" s="1">
        <v>2013</v>
      </c>
      <c r="D1152" s="1" t="s">
        <v>20</v>
      </c>
      <c r="E1152" s="1">
        <v>7</v>
      </c>
      <c r="F1152" s="3">
        <v>3622</v>
      </c>
      <c r="G1152" s="10">
        <v>11481.74</v>
      </c>
      <c r="H1152" s="12">
        <f>IFERROR(salesdata[[#This Row],[S-P1]]/salesdata[[#This Row],[Q-P1]],0)</f>
        <v>3.17</v>
      </c>
      <c r="I1152" s="3">
        <v>3507</v>
      </c>
      <c r="J1152" s="10">
        <v>22234.38</v>
      </c>
      <c r="K1152" s="12">
        <f>IFERROR(salesdata[[#This Row],[S-P2]]/salesdata[[#This Row],[Q-P2]],0)</f>
        <v>6.34</v>
      </c>
      <c r="L1152" s="3">
        <v>503</v>
      </c>
      <c r="M1152" s="10">
        <v>2726.26</v>
      </c>
      <c r="N1152" s="12">
        <f>IFERROR(salesdata[[#This Row],[S-P3]]/salesdata[[#This Row],[Q-P3]],0)</f>
        <v>5.4200000000000008</v>
      </c>
      <c r="O1152" s="3">
        <v>265</v>
      </c>
      <c r="P1152" s="10">
        <v>1889.45</v>
      </c>
      <c r="Q1152" s="12">
        <f>IFERROR(salesdata[[#This Row],[S-P4]]/salesdata[[#This Row],[Q-P4]],0)</f>
        <v>7.13</v>
      </c>
      <c r="R1152" s="3">
        <v>7897</v>
      </c>
      <c r="S1152" s="10">
        <v>38331.83</v>
      </c>
      <c r="T1152" s="1" t="str">
        <f>"Q"&amp;ROUNDUP(salesdata[[#This Row],[Month No.]]/3,0)</f>
        <v>Q3</v>
      </c>
      <c r="U1152" s="1" t="str">
        <f>TEXT(salesdata[[#This Row],[Date]],"dddd")</f>
        <v>Monday</v>
      </c>
      <c r="V1152" s="12">
        <f>IFERROR(salesdata[[#This Row],[Total Revenue]]/salesdata[[#This Row],[Total Units Sold]],0)</f>
        <v>4.8539736608838799</v>
      </c>
      <c r="W1152" s="1" t="str">
        <f>INDEX({"Product1","Product2","Product3","Product4"},MATCH(MAX(salesdata[[#This Row],[S-P1]],salesdata[[#This Row],[S-P2]],salesdata[[#This Row],[S-P3]],salesdata[[#This Row],[S-P4]]),CHOOSE({1,2,3,4},salesdata[[#This Row],[S-P1]],salesdata[[#This Row],[S-P2]],salesdata[[#This Row],[S-P3]],salesdata[[#This Row],[S-P4]]),0))</f>
        <v>Product2</v>
      </c>
      <c r="X1152" s="1" t="str">
        <f>IF(salesdata[[#This Row],[Total Revenue]]&gt;=70000,"High",IF(salesdata[[#This Row],[Total Revenue]]&gt;=40000,"Medium","Low"))</f>
        <v>Low</v>
      </c>
      <c r="Y1152" s="1" t="str">
        <f>IFERROR(IF(SUMIF(salesdata[Year],salesdata[[#This Row],[Year]],salesdata[Total Revenue])&gt;SUMIF(salesdata[Year],salesdata[[#This Row],[Year]]-1,salesdata[Total Revenue]),"Growth Year","Decline Year"),"")</f>
        <v>Decline Year</v>
      </c>
    </row>
    <row r="1153" spans="1:25" x14ac:dyDescent="0.3">
      <c r="A1153" s="1">
        <v>1152</v>
      </c>
      <c r="B1153" s="2">
        <v>41478</v>
      </c>
      <c r="C1153" s="1">
        <v>2013</v>
      </c>
      <c r="D1153" s="1" t="s">
        <v>20</v>
      </c>
      <c r="E1153" s="1">
        <v>7</v>
      </c>
      <c r="F1153" s="3">
        <v>3437</v>
      </c>
      <c r="G1153" s="10">
        <v>10895.29</v>
      </c>
      <c r="H1153" s="12">
        <f>IFERROR(salesdata[[#This Row],[S-P1]]/salesdata[[#This Row],[Q-P1]],0)</f>
        <v>3.1700000000000004</v>
      </c>
      <c r="I1153" s="3">
        <v>2762</v>
      </c>
      <c r="J1153" s="10">
        <v>17511.080000000002</v>
      </c>
      <c r="K1153" s="12">
        <f>IFERROR(salesdata[[#This Row],[S-P2]]/salesdata[[#This Row],[Q-P2]],0)</f>
        <v>6.3400000000000007</v>
      </c>
      <c r="L1153" s="3">
        <v>5110</v>
      </c>
      <c r="M1153" s="10">
        <v>27696.2</v>
      </c>
      <c r="N1153" s="12">
        <f>IFERROR(salesdata[[#This Row],[S-P3]]/salesdata[[#This Row],[Q-P3]],0)</f>
        <v>5.42</v>
      </c>
      <c r="O1153" s="3">
        <v>1612</v>
      </c>
      <c r="P1153" s="10">
        <v>11493.56</v>
      </c>
      <c r="Q1153" s="12">
        <f>IFERROR(salesdata[[#This Row],[S-P4]]/salesdata[[#This Row],[Q-P4]],0)</f>
        <v>7.13</v>
      </c>
      <c r="R1153" s="3">
        <v>12921</v>
      </c>
      <c r="S1153" s="10">
        <v>67596.13</v>
      </c>
      <c r="T1153" s="1" t="str">
        <f>"Q"&amp;ROUNDUP(salesdata[[#This Row],[Month No.]]/3,0)</f>
        <v>Q3</v>
      </c>
      <c r="U1153" s="1" t="str">
        <f>TEXT(salesdata[[#This Row],[Date]],"dddd")</f>
        <v>Tuesday</v>
      </c>
      <c r="V1153" s="12">
        <f>IFERROR(salesdata[[#This Row],[Total Revenue]]/salesdata[[#This Row],[Total Units Sold]],0)</f>
        <v>5.2314936924386659</v>
      </c>
      <c r="W1153" s="1" t="str">
        <f>INDEX({"Product1","Product2","Product3","Product4"},MATCH(MAX(salesdata[[#This Row],[S-P1]],salesdata[[#This Row],[S-P2]],salesdata[[#This Row],[S-P3]],salesdata[[#This Row],[S-P4]]),CHOOSE({1,2,3,4},salesdata[[#This Row],[S-P1]],salesdata[[#This Row],[S-P2]],salesdata[[#This Row],[S-P3]],salesdata[[#This Row],[S-P4]]),0))</f>
        <v>Product3</v>
      </c>
      <c r="X1153" s="1" t="str">
        <f>IF(salesdata[[#This Row],[Total Revenue]]&gt;=70000,"High",IF(salesdata[[#This Row],[Total Revenue]]&gt;=40000,"Medium","Low"))</f>
        <v>Medium</v>
      </c>
      <c r="Y1153" s="1" t="str">
        <f>IFERROR(IF(SUMIF(salesdata[Year],salesdata[[#This Row],[Year]],salesdata[Total Revenue])&gt;SUMIF(salesdata[Year],salesdata[[#This Row],[Year]]-1,salesdata[Total Revenue]),"Growth Year","Decline Year"),"")</f>
        <v>Decline Year</v>
      </c>
    </row>
    <row r="1154" spans="1:25" x14ac:dyDescent="0.3">
      <c r="A1154" s="1">
        <v>1153</v>
      </c>
      <c r="B1154" s="2">
        <v>41479</v>
      </c>
      <c r="C1154" s="1">
        <v>2013</v>
      </c>
      <c r="D1154" s="1" t="s">
        <v>20</v>
      </c>
      <c r="E1154" s="1">
        <v>7</v>
      </c>
      <c r="F1154" s="3">
        <v>7511</v>
      </c>
      <c r="G1154" s="10">
        <v>23809.87</v>
      </c>
      <c r="H1154" s="12">
        <f>IFERROR(salesdata[[#This Row],[S-P1]]/salesdata[[#This Row],[Q-P1]],0)</f>
        <v>3.17</v>
      </c>
      <c r="I1154" s="3">
        <v>377</v>
      </c>
      <c r="J1154" s="10">
        <v>2390.1799999999998</v>
      </c>
      <c r="K1154" s="12">
        <f>IFERROR(salesdata[[#This Row],[S-P2]]/salesdata[[#This Row],[Q-P2]],0)</f>
        <v>6.34</v>
      </c>
      <c r="L1154" s="3">
        <v>435</v>
      </c>
      <c r="M1154" s="10">
        <v>2357.6999999999998</v>
      </c>
      <c r="N1154" s="12">
        <f>IFERROR(salesdata[[#This Row],[S-P3]]/salesdata[[#This Row],[Q-P3]],0)</f>
        <v>5.42</v>
      </c>
      <c r="O1154" s="3">
        <v>961</v>
      </c>
      <c r="P1154" s="10">
        <v>6851.93</v>
      </c>
      <c r="Q1154" s="12">
        <f>IFERROR(salesdata[[#This Row],[S-P4]]/salesdata[[#This Row],[Q-P4]],0)</f>
        <v>7.13</v>
      </c>
      <c r="R1154" s="3">
        <v>9284</v>
      </c>
      <c r="S1154" s="10">
        <v>35409.68</v>
      </c>
      <c r="T1154" s="1" t="str">
        <f>"Q"&amp;ROUNDUP(salesdata[[#This Row],[Month No.]]/3,0)</f>
        <v>Q3</v>
      </c>
      <c r="U1154" s="1" t="str">
        <f>TEXT(salesdata[[#This Row],[Date]],"dddd")</f>
        <v>Wednesday</v>
      </c>
      <c r="V1154" s="12">
        <f>IFERROR(salesdata[[#This Row],[Total Revenue]]/salesdata[[#This Row],[Total Units Sold]],0)</f>
        <v>3.8140542869452823</v>
      </c>
      <c r="W1154" s="1" t="str">
        <f>INDEX({"Product1","Product2","Product3","Product4"},MATCH(MAX(salesdata[[#This Row],[S-P1]],salesdata[[#This Row],[S-P2]],salesdata[[#This Row],[S-P3]],salesdata[[#This Row],[S-P4]]),CHOOSE({1,2,3,4},salesdata[[#This Row],[S-P1]],salesdata[[#This Row],[S-P2]],salesdata[[#This Row],[S-P3]],salesdata[[#This Row],[S-P4]]),0))</f>
        <v>Product1</v>
      </c>
      <c r="X1154" s="1" t="str">
        <f>IF(salesdata[[#This Row],[Total Revenue]]&gt;=70000,"High",IF(salesdata[[#This Row],[Total Revenue]]&gt;=40000,"Medium","Low"))</f>
        <v>Low</v>
      </c>
      <c r="Y1154" s="1" t="str">
        <f>IFERROR(IF(SUMIF(salesdata[Year],salesdata[[#This Row],[Year]],salesdata[Total Revenue])&gt;SUMIF(salesdata[Year],salesdata[[#This Row],[Year]]-1,salesdata[Total Revenue]),"Growth Year","Decline Year"),"")</f>
        <v>Decline Year</v>
      </c>
    </row>
    <row r="1155" spans="1:25" x14ac:dyDescent="0.3">
      <c r="A1155" s="1">
        <v>1154</v>
      </c>
      <c r="B1155" s="2">
        <v>41480</v>
      </c>
      <c r="C1155" s="1">
        <v>2013</v>
      </c>
      <c r="D1155" s="1" t="s">
        <v>20</v>
      </c>
      <c r="E1155" s="1">
        <v>7</v>
      </c>
      <c r="F1155" s="3">
        <v>5523</v>
      </c>
      <c r="G1155" s="10">
        <v>17507.91</v>
      </c>
      <c r="H1155" s="12">
        <f>IFERROR(salesdata[[#This Row],[S-P1]]/salesdata[[#This Row],[Q-P1]],0)</f>
        <v>3.17</v>
      </c>
      <c r="I1155" s="3">
        <v>668</v>
      </c>
      <c r="J1155" s="10">
        <v>4235.12</v>
      </c>
      <c r="K1155" s="12">
        <f>IFERROR(salesdata[[#This Row],[S-P2]]/salesdata[[#This Row],[Q-P2]],0)</f>
        <v>6.34</v>
      </c>
      <c r="L1155" s="3">
        <v>5159</v>
      </c>
      <c r="M1155" s="10">
        <v>27961.78</v>
      </c>
      <c r="N1155" s="12">
        <f>IFERROR(salesdata[[#This Row],[S-P3]]/salesdata[[#This Row],[Q-P3]],0)</f>
        <v>5.42</v>
      </c>
      <c r="O1155" s="3">
        <v>1034</v>
      </c>
      <c r="P1155" s="10">
        <v>7372.42</v>
      </c>
      <c r="Q1155" s="12">
        <f>IFERROR(salesdata[[#This Row],[S-P4]]/salesdata[[#This Row],[Q-P4]],0)</f>
        <v>7.13</v>
      </c>
      <c r="R1155" s="3">
        <v>12384</v>
      </c>
      <c r="S1155" s="10">
        <v>57077.23</v>
      </c>
      <c r="T1155" s="1" t="str">
        <f>"Q"&amp;ROUNDUP(salesdata[[#This Row],[Month No.]]/3,0)</f>
        <v>Q3</v>
      </c>
      <c r="U1155" s="1" t="str">
        <f>TEXT(salesdata[[#This Row],[Date]],"dddd")</f>
        <v>Thursday</v>
      </c>
      <c r="V1155" s="12">
        <f>IFERROR(salesdata[[#This Row],[Total Revenue]]/salesdata[[#This Row],[Total Units Sold]],0)</f>
        <v>4.6089494509043929</v>
      </c>
      <c r="W1155" s="1" t="str">
        <f>INDEX({"Product1","Product2","Product3","Product4"},MATCH(MAX(salesdata[[#This Row],[S-P1]],salesdata[[#This Row],[S-P2]],salesdata[[#This Row],[S-P3]],salesdata[[#This Row],[S-P4]]),CHOOSE({1,2,3,4},salesdata[[#This Row],[S-P1]],salesdata[[#This Row],[S-P2]],salesdata[[#This Row],[S-P3]],salesdata[[#This Row],[S-P4]]),0))</f>
        <v>Product3</v>
      </c>
      <c r="X1155" s="1" t="str">
        <f>IF(salesdata[[#This Row],[Total Revenue]]&gt;=70000,"High",IF(salesdata[[#This Row],[Total Revenue]]&gt;=40000,"Medium","Low"))</f>
        <v>Medium</v>
      </c>
      <c r="Y1155" s="1" t="str">
        <f>IFERROR(IF(SUMIF(salesdata[Year],salesdata[[#This Row],[Year]],salesdata[Total Revenue])&gt;SUMIF(salesdata[Year],salesdata[[#This Row],[Year]]-1,salesdata[Total Revenue]),"Growth Year","Decline Year"),"")</f>
        <v>Decline Year</v>
      </c>
    </row>
    <row r="1156" spans="1:25" x14ac:dyDescent="0.3">
      <c r="A1156" s="1">
        <v>1155</v>
      </c>
      <c r="B1156" s="2">
        <v>41481</v>
      </c>
      <c r="C1156" s="1">
        <v>2013</v>
      </c>
      <c r="D1156" s="1" t="s">
        <v>20</v>
      </c>
      <c r="E1156" s="1">
        <v>7</v>
      </c>
      <c r="F1156" s="3">
        <v>5438</v>
      </c>
      <c r="G1156" s="10">
        <v>17238.46</v>
      </c>
      <c r="H1156" s="12">
        <f>IFERROR(salesdata[[#This Row],[S-P1]]/salesdata[[#This Row],[Q-P1]],0)</f>
        <v>3.17</v>
      </c>
      <c r="I1156" s="3">
        <v>1845</v>
      </c>
      <c r="J1156" s="10">
        <v>11697.3</v>
      </c>
      <c r="K1156" s="12">
        <f>IFERROR(salesdata[[#This Row],[S-P2]]/salesdata[[#This Row],[Q-P2]],0)</f>
        <v>6.34</v>
      </c>
      <c r="L1156" s="3">
        <v>5093</v>
      </c>
      <c r="M1156" s="10">
        <v>27604.06</v>
      </c>
      <c r="N1156" s="12">
        <f>IFERROR(salesdata[[#This Row],[S-P3]]/salesdata[[#This Row],[Q-P3]],0)</f>
        <v>5.42</v>
      </c>
      <c r="O1156" s="3">
        <v>1329</v>
      </c>
      <c r="P1156" s="10">
        <v>9475.77</v>
      </c>
      <c r="Q1156" s="12">
        <f>IFERROR(salesdata[[#This Row],[S-P4]]/salesdata[[#This Row],[Q-P4]],0)</f>
        <v>7.13</v>
      </c>
      <c r="R1156" s="3">
        <v>13705</v>
      </c>
      <c r="S1156" s="10">
        <v>66015.59</v>
      </c>
      <c r="T1156" s="1" t="str">
        <f>"Q"&amp;ROUNDUP(salesdata[[#This Row],[Month No.]]/3,0)</f>
        <v>Q3</v>
      </c>
      <c r="U1156" s="1" t="str">
        <f>TEXT(salesdata[[#This Row],[Date]],"dddd")</f>
        <v>Friday</v>
      </c>
      <c r="V1156" s="12">
        <f>IFERROR(salesdata[[#This Row],[Total Revenue]]/salesdata[[#This Row],[Total Units Sold]],0)</f>
        <v>4.8168982123312656</v>
      </c>
      <c r="W1156" s="1" t="str">
        <f>INDEX({"Product1","Product2","Product3","Product4"},MATCH(MAX(salesdata[[#This Row],[S-P1]],salesdata[[#This Row],[S-P2]],salesdata[[#This Row],[S-P3]],salesdata[[#This Row],[S-P4]]),CHOOSE({1,2,3,4},salesdata[[#This Row],[S-P1]],salesdata[[#This Row],[S-P2]],salesdata[[#This Row],[S-P3]],salesdata[[#This Row],[S-P4]]),0))</f>
        <v>Product3</v>
      </c>
      <c r="X1156" s="1" t="str">
        <f>IF(salesdata[[#This Row],[Total Revenue]]&gt;=70000,"High",IF(salesdata[[#This Row],[Total Revenue]]&gt;=40000,"Medium","Low"))</f>
        <v>Medium</v>
      </c>
      <c r="Y1156" s="1" t="str">
        <f>IFERROR(IF(SUMIF(salesdata[Year],salesdata[[#This Row],[Year]],salesdata[Total Revenue])&gt;SUMIF(salesdata[Year],salesdata[[#This Row],[Year]]-1,salesdata[Total Revenue]),"Growth Year","Decline Year"),"")</f>
        <v>Decline Year</v>
      </c>
    </row>
    <row r="1157" spans="1:25" x14ac:dyDescent="0.3">
      <c r="A1157" s="1">
        <v>1156</v>
      </c>
      <c r="B1157" s="2">
        <v>41482</v>
      </c>
      <c r="C1157" s="1">
        <v>2013</v>
      </c>
      <c r="D1157" s="1" t="s">
        <v>20</v>
      </c>
      <c r="E1157" s="1">
        <v>7</v>
      </c>
      <c r="F1157" s="3">
        <v>2880</v>
      </c>
      <c r="G1157" s="10">
        <v>9129.6</v>
      </c>
      <c r="H1157" s="12">
        <f>IFERROR(salesdata[[#This Row],[S-P1]]/salesdata[[#This Row],[Q-P1]],0)</f>
        <v>3.17</v>
      </c>
      <c r="I1157" s="3">
        <v>1894</v>
      </c>
      <c r="J1157" s="10">
        <v>12007.96</v>
      </c>
      <c r="K1157" s="12">
        <f>IFERROR(salesdata[[#This Row],[S-P2]]/salesdata[[#This Row],[Q-P2]],0)</f>
        <v>6.34</v>
      </c>
      <c r="L1157" s="3">
        <v>5611</v>
      </c>
      <c r="M1157" s="10">
        <v>30411.62</v>
      </c>
      <c r="N1157" s="12">
        <f>IFERROR(salesdata[[#This Row],[S-P3]]/salesdata[[#This Row],[Q-P3]],0)</f>
        <v>5.42</v>
      </c>
      <c r="O1157" s="3">
        <v>1116</v>
      </c>
      <c r="P1157" s="10">
        <v>7957.08</v>
      </c>
      <c r="Q1157" s="12">
        <f>IFERROR(salesdata[[#This Row],[S-P4]]/salesdata[[#This Row],[Q-P4]],0)</f>
        <v>7.13</v>
      </c>
      <c r="R1157" s="3">
        <v>11501</v>
      </c>
      <c r="S1157" s="10">
        <v>59506.26</v>
      </c>
      <c r="T1157" s="1" t="str">
        <f>"Q"&amp;ROUNDUP(salesdata[[#This Row],[Month No.]]/3,0)</f>
        <v>Q3</v>
      </c>
      <c r="U1157" s="1" t="str">
        <f>TEXT(salesdata[[#This Row],[Date]],"dddd")</f>
        <v>Saturday</v>
      </c>
      <c r="V1157" s="12">
        <f>IFERROR(salesdata[[#This Row],[Total Revenue]]/salesdata[[#This Row],[Total Units Sold]],0)</f>
        <v>5.1740074776106431</v>
      </c>
      <c r="W1157" s="1" t="str">
        <f>INDEX({"Product1","Product2","Product3","Product4"},MATCH(MAX(salesdata[[#This Row],[S-P1]],salesdata[[#This Row],[S-P2]],salesdata[[#This Row],[S-P3]],salesdata[[#This Row],[S-P4]]),CHOOSE({1,2,3,4},salesdata[[#This Row],[S-P1]],salesdata[[#This Row],[S-P2]],salesdata[[#This Row],[S-P3]],salesdata[[#This Row],[S-P4]]),0))</f>
        <v>Product3</v>
      </c>
      <c r="X1157" s="1" t="str">
        <f>IF(salesdata[[#This Row],[Total Revenue]]&gt;=70000,"High",IF(salesdata[[#This Row],[Total Revenue]]&gt;=40000,"Medium","Low"))</f>
        <v>Medium</v>
      </c>
      <c r="Y1157" s="1" t="str">
        <f>IFERROR(IF(SUMIF(salesdata[Year],salesdata[[#This Row],[Year]],salesdata[Total Revenue])&gt;SUMIF(salesdata[Year],salesdata[[#This Row],[Year]]-1,salesdata[Total Revenue]),"Growth Year","Decline Year"),"")</f>
        <v>Decline Year</v>
      </c>
    </row>
    <row r="1158" spans="1:25" x14ac:dyDescent="0.3">
      <c r="A1158" s="1">
        <v>1157</v>
      </c>
      <c r="B1158" s="2">
        <v>41483</v>
      </c>
      <c r="C1158" s="1">
        <v>2013</v>
      </c>
      <c r="D1158" s="1" t="s">
        <v>20</v>
      </c>
      <c r="E1158" s="1">
        <v>7</v>
      </c>
      <c r="F1158" s="3">
        <v>4383</v>
      </c>
      <c r="G1158" s="10">
        <v>13894.11</v>
      </c>
      <c r="H1158" s="12">
        <f>IFERROR(salesdata[[#This Row],[S-P1]]/salesdata[[#This Row],[Q-P1]],0)</f>
        <v>3.17</v>
      </c>
      <c r="I1158" s="3">
        <v>679</v>
      </c>
      <c r="J1158" s="10">
        <v>4304.8599999999997</v>
      </c>
      <c r="K1158" s="12">
        <f>IFERROR(salesdata[[#This Row],[S-P2]]/salesdata[[#This Row],[Q-P2]],0)</f>
        <v>6.34</v>
      </c>
      <c r="L1158" s="3">
        <v>3011</v>
      </c>
      <c r="M1158" s="10">
        <v>16319.62</v>
      </c>
      <c r="N1158" s="12">
        <f>IFERROR(salesdata[[#This Row],[S-P3]]/salesdata[[#This Row],[Q-P3]],0)</f>
        <v>5.42</v>
      </c>
      <c r="O1158" s="3">
        <v>902</v>
      </c>
      <c r="P1158" s="10">
        <v>6431.26</v>
      </c>
      <c r="Q1158" s="12">
        <f>IFERROR(salesdata[[#This Row],[S-P4]]/salesdata[[#This Row],[Q-P4]],0)</f>
        <v>7.13</v>
      </c>
      <c r="R1158" s="3">
        <v>8975</v>
      </c>
      <c r="S1158" s="10">
        <v>40949.85</v>
      </c>
      <c r="T1158" s="1" t="str">
        <f>"Q"&amp;ROUNDUP(salesdata[[#This Row],[Month No.]]/3,0)</f>
        <v>Q3</v>
      </c>
      <c r="U1158" s="1" t="str">
        <f>TEXT(salesdata[[#This Row],[Date]],"dddd")</f>
        <v>Sunday</v>
      </c>
      <c r="V1158" s="12">
        <f>IFERROR(salesdata[[#This Row],[Total Revenue]]/salesdata[[#This Row],[Total Units Sold]],0)</f>
        <v>4.5626573816155984</v>
      </c>
      <c r="W1158" s="1" t="str">
        <f>INDEX({"Product1","Product2","Product3","Product4"},MATCH(MAX(salesdata[[#This Row],[S-P1]],salesdata[[#This Row],[S-P2]],salesdata[[#This Row],[S-P3]],salesdata[[#This Row],[S-P4]]),CHOOSE({1,2,3,4},salesdata[[#This Row],[S-P1]],salesdata[[#This Row],[S-P2]],salesdata[[#This Row],[S-P3]],salesdata[[#This Row],[S-P4]]),0))</f>
        <v>Product3</v>
      </c>
      <c r="X1158" s="1" t="str">
        <f>IF(salesdata[[#This Row],[Total Revenue]]&gt;=70000,"High",IF(salesdata[[#This Row],[Total Revenue]]&gt;=40000,"Medium","Low"))</f>
        <v>Medium</v>
      </c>
      <c r="Y1158" s="1" t="str">
        <f>IFERROR(IF(SUMIF(salesdata[Year],salesdata[[#This Row],[Year]],salesdata[Total Revenue])&gt;SUMIF(salesdata[Year],salesdata[[#This Row],[Year]]-1,salesdata[Total Revenue]),"Growth Year","Decline Year"),"")</f>
        <v>Decline Year</v>
      </c>
    </row>
    <row r="1159" spans="1:25" x14ac:dyDescent="0.3">
      <c r="A1159" s="1">
        <v>1158</v>
      </c>
      <c r="B1159" s="2">
        <v>41484</v>
      </c>
      <c r="C1159" s="1">
        <v>2013</v>
      </c>
      <c r="D1159" s="1" t="s">
        <v>20</v>
      </c>
      <c r="E1159" s="1">
        <v>7</v>
      </c>
      <c r="F1159" s="3">
        <v>1118</v>
      </c>
      <c r="G1159" s="10">
        <v>3544.06</v>
      </c>
      <c r="H1159" s="12">
        <f>IFERROR(salesdata[[#This Row],[S-P1]]/salesdata[[#This Row],[Q-P1]],0)</f>
        <v>3.17</v>
      </c>
      <c r="I1159" s="3">
        <v>3721</v>
      </c>
      <c r="J1159" s="10">
        <v>23591.14</v>
      </c>
      <c r="K1159" s="12">
        <f>IFERROR(salesdata[[#This Row],[S-P2]]/salesdata[[#This Row],[Q-P2]],0)</f>
        <v>6.34</v>
      </c>
      <c r="L1159" s="3">
        <v>5708</v>
      </c>
      <c r="M1159" s="10">
        <v>30937.360000000001</v>
      </c>
      <c r="N1159" s="12">
        <f>IFERROR(salesdata[[#This Row],[S-P3]]/salesdata[[#This Row],[Q-P3]],0)</f>
        <v>5.42</v>
      </c>
      <c r="O1159" s="3">
        <v>1894</v>
      </c>
      <c r="P1159" s="10">
        <v>13504.22</v>
      </c>
      <c r="Q1159" s="12">
        <f>IFERROR(salesdata[[#This Row],[S-P4]]/salesdata[[#This Row],[Q-P4]],0)</f>
        <v>7.13</v>
      </c>
      <c r="R1159" s="3">
        <v>12441</v>
      </c>
      <c r="S1159" s="10">
        <v>71576.78</v>
      </c>
      <c r="T1159" s="1" t="str">
        <f>"Q"&amp;ROUNDUP(salesdata[[#This Row],[Month No.]]/3,0)</f>
        <v>Q3</v>
      </c>
      <c r="U1159" s="1" t="str">
        <f>TEXT(salesdata[[#This Row],[Date]],"dddd")</f>
        <v>Monday</v>
      </c>
      <c r="V1159" s="12">
        <f>IFERROR(salesdata[[#This Row],[Total Revenue]]/salesdata[[#This Row],[Total Units Sold]],0)</f>
        <v>5.7532979664014148</v>
      </c>
      <c r="W1159" s="1" t="str">
        <f>INDEX({"Product1","Product2","Product3","Product4"},MATCH(MAX(salesdata[[#This Row],[S-P1]],salesdata[[#This Row],[S-P2]],salesdata[[#This Row],[S-P3]],salesdata[[#This Row],[S-P4]]),CHOOSE({1,2,3,4},salesdata[[#This Row],[S-P1]],salesdata[[#This Row],[S-P2]],salesdata[[#This Row],[S-P3]],salesdata[[#This Row],[S-P4]]),0))</f>
        <v>Product3</v>
      </c>
      <c r="X1159" s="1" t="str">
        <f>IF(salesdata[[#This Row],[Total Revenue]]&gt;=70000,"High",IF(salesdata[[#This Row],[Total Revenue]]&gt;=40000,"Medium","Low"))</f>
        <v>High</v>
      </c>
      <c r="Y1159" s="1" t="str">
        <f>IFERROR(IF(SUMIF(salesdata[Year],salesdata[[#This Row],[Year]],salesdata[Total Revenue])&gt;SUMIF(salesdata[Year],salesdata[[#This Row],[Year]]-1,salesdata[Total Revenue]),"Growth Year","Decline Year"),"")</f>
        <v>Decline Year</v>
      </c>
    </row>
    <row r="1160" spans="1:25" x14ac:dyDescent="0.3">
      <c r="A1160" s="1">
        <v>1159</v>
      </c>
      <c r="B1160" s="2">
        <v>41485</v>
      </c>
      <c r="C1160" s="1">
        <v>2013</v>
      </c>
      <c r="D1160" s="1" t="s">
        <v>20</v>
      </c>
      <c r="E1160" s="1">
        <v>7</v>
      </c>
      <c r="F1160" s="3">
        <v>6711</v>
      </c>
      <c r="G1160" s="10">
        <v>21273.87</v>
      </c>
      <c r="H1160" s="12">
        <f>IFERROR(salesdata[[#This Row],[S-P1]]/salesdata[[#This Row],[Q-P1]],0)</f>
        <v>3.17</v>
      </c>
      <c r="I1160" s="3">
        <v>1209</v>
      </c>
      <c r="J1160" s="10">
        <v>7665.06</v>
      </c>
      <c r="K1160" s="12">
        <f>IFERROR(salesdata[[#This Row],[S-P2]]/salesdata[[#This Row],[Q-P2]],0)</f>
        <v>6.3400000000000007</v>
      </c>
      <c r="L1160" s="3">
        <v>1640</v>
      </c>
      <c r="M1160" s="10">
        <v>8888.7999999999993</v>
      </c>
      <c r="N1160" s="12">
        <f>IFERROR(salesdata[[#This Row],[S-P3]]/salesdata[[#This Row],[Q-P3]],0)</f>
        <v>5.42</v>
      </c>
      <c r="O1160" s="3">
        <v>1487</v>
      </c>
      <c r="P1160" s="10">
        <v>10602.31</v>
      </c>
      <c r="Q1160" s="12">
        <f>IFERROR(salesdata[[#This Row],[S-P4]]/salesdata[[#This Row],[Q-P4]],0)</f>
        <v>7.13</v>
      </c>
      <c r="R1160" s="3">
        <v>11047</v>
      </c>
      <c r="S1160" s="10">
        <v>48430.04</v>
      </c>
      <c r="T1160" s="1" t="str">
        <f>"Q"&amp;ROUNDUP(salesdata[[#This Row],[Month No.]]/3,0)</f>
        <v>Q3</v>
      </c>
      <c r="U1160" s="1" t="str">
        <f>TEXT(salesdata[[#This Row],[Date]],"dddd")</f>
        <v>Tuesday</v>
      </c>
      <c r="V1160" s="12">
        <f>IFERROR(salesdata[[#This Row],[Total Revenue]]/salesdata[[#This Row],[Total Units Sold]],0)</f>
        <v>4.3839992758214903</v>
      </c>
      <c r="W1160" s="1" t="str">
        <f>INDEX({"Product1","Product2","Product3","Product4"},MATCH(MAX(salesdata[[#This Row],[S-P1]],salesdata[[#This Row],[S-P2]],salesdata[[#This Row],[S-P3]],salesdata[[#This Row],[S-P4]]),CHOOSE({1,2,3,4},salesdata[[#This Row],[S-P1]],salesdata[[#This Row],[S-P2]],salesdata[[#This Row],[S-P3]],salesdata[[#This Row],[S-P4]]),0))</f>
        <v>Product1</v>
      </c>
      <c r="X1160" s="1" t="str">
        <f>IF(salesdata[[#This Row],[Total Revenue]]&gt;=70000,"High",IF(salesdata[[#This Row],[Total Revenue]]&gt;=40000,"Medium","Low"))</f>
        <v>Medium</v>
      </c>
      <c r="Y1160" s="1" t="str">
        <f>IFERROR(IF(SUMIF(salesdata[Year],salesdata[[#This Row],[Year]],salesdata[Total Revenue])&gt;SUMIF(salesdata[Year],salesdata[[#This Row],[Year]]-1,salesdata[Total Revenue]),"Growth Year","Decline Year"),"")</f>
        <v>Decline Year</v>
      </c>
    </row>
    <row r="1161" spans="1:25" x14ac:dyDescent="0.3">
      <c r="A1161" s="1">
        <v>1160</v>
      </c>
      <c r="B1161" s="2">
        <v>41486</v>
      </c>
      <c r="C1161" s="1">
        <v>2013</v>
      </c>
      <c r="D1161" s="1" t="s">
        <v>20</v>
      </c>
      <c r="E1161" s="1">
        <v>7</v>
      </c>
      <c r="F1161" s="3">
        <v>4905</v>
      </c>
      <c r="G1161" s="10">
        <v>15548.85</v>
      </c>
      <c r="H1161" s="12">
        <f>IFERROR(salesdata[[#This Row],[S-P1]]/salesdata[[#This Row],[Q-P1]],0)</f>
        <v>3.17</v>
      </c>
      <c r="I1161" s="3">
        <v>1457</v>
      </c>
      <c r="J1161" s="10">
        <v>9237.3799999999992</v>
      </c>
      <c r="K1161" s="12">
        <f>IFERROR(salesdata[[#This Row],[S-P2]]/salesdata[[#This Row],[Q-P2]],0)</f>
        <v>6.34</v>
      </c>
      <c r="L1161" s="3">
        <v>4470</v>
      </c>
      <c r="M1161" s="10">
        <v>24227.4</v>
      </c>
      <c r="N1161" s="12">
        <f>IFERROR(salesdata[[#This Row],[S-P3]]/salesdata[[#This Row],[Q-P3]],0)</f>
        <v>5.42</v>
      </c>
      <c r="O1161" s="3">
        <v>369</v>
      </c>
      <c r="P1161" s="10">
        <v>2630.97</v>
      </c>
      <c r="Q1161" s="12">
        <f>IFERROR(salesdata[[#This Row],[S-P4]]/salesdata[[#This Row],[Q-P4]],0)</f>
        <v>7.13</v>
      </c>
      <c r="R1161" s="3">
        <v>11201</v>
      </c>
      <c r="S1161" s="10">
        <v>51644.6</v>
      </c>
      <c r="T1161" s="1" t="str">
        <f>"Q"&amp;ROUNDUP(salesdata[[#This Row],[Month No.]]/3,0)</f>
        <v>Q3</v>
      </c>
      <c r="U1161" s="1" t="str">
        <f>TEXT(salesdata[[#This Row],[Date]],"dddd")</f>
        <v>Wednesday</v>
      </c>
      <c r="V1161" s="12">
        <f>IFERROR(salesdata[[#This Row],[Total Revenue]]/salesdata[[#This Row],[Total Units Sold]],0)</f>
        <v>4.6107133291670381</v>
      </c>
      <c r="W1161" s="1" t="str">
        <f>INDEX({"Product1","Product2","Product3","Product4"},MATCH(MAX(salesdata[[#This Row],[S-P1]],salesdata[[#This Row],[S-P2]],salesdata[[#This Row],[S-P3]],salesdata[[#This Row],[S-P4]]),CHOOSE({1,2,3,4},salesdata[[#This Row],[S-P1]],salesdata[[#This Row],[S-P2]],salesdata[[#This Row],[S-P3]],salesdata[[#This Row],[S-P4]]),0))</f>
        <v>Product3</v>
      </c>
      <c r="X1161" s="1" t="str">
        <f>IF(salesdata[[#This Row],[Total Revenue]]&gt;=70000,"High",IF(salesdata[[#This Row],[Total Revenue]]&gt;=40000,"Medium","Low"))</f>
        <v>Medium</v>
      </c>
      <c r="Y1161" s="1" t="str">
        <f>IFERROR(IF(SUMIF(salesdata[Year],salesdata[[#This Row],[Year]],salesdata[Total Revenue])&gt;SUMIF(salesdata[Year],salesdata[[#This Row],[Year]]-1,salesdata[Total Revenue]),"Growth Year","Decline Year"),"")</f>
        <v>Decline Year</v>
      </c>
    </row>
    <row r="1162" spans="1:25" x14ac:dyDescent="0.3">
      <c r="A1162" s="1">
        <v>1161</v>
      </c>
      <c r="B1162" s="2">
        <v>41487</v>
      </c>
      <c r="C1162" s="1">
        <v>2013</v>
      </c>
      <c r="D1162" s="1" t="s">
        <v>21</v>
      </c>
      <c r="E1162" s="1">
        <v>8</v>
      </c>
      <c r="F1162" s="3">
        <v>282</v>
      </c>
      <c r="G1162" s="10">
        <v>893.94</v>
      </c>
      <c r="H1162" s="12">
        <f>IFERROR(salesdata[[#This Row],[S-P1]]/salesdata[[#This Row],[Q-P1]],0)</f>
        <v>3.1700000000000004</v>
      </c>
      <c r="I1162" s="3">
        <v>1466</v>
      </c>
      <c r="J1162" s="10">
        <v>9294.44</v>
      </c>
      <c r="K1162" s="12">
        <f>IFERROR(salesdata[[#This Row],[S-P2]]/salesdata[[#This Row],[Q-P2]],0)</f>
        <v>6.3400000000000007</v>
      </c>
      <c r="L1162" s="3">
        <v>1178</v>
      </c>
      <c r="M1162" s="10">
        <v>6384.76</v>
      </c>
      <c r="N1162" s="12">
        <f>IFERROR(salesdata[[#This Row],[S-P3]]/salesdata[[#This Row],[Q-P3]],0)</f>
        <v>5.42</v>
      </c>
      <c r="O1162" s="3">
        <v>762</v>
      </c>
      <c r="P1162" s="10">
        <v>5433.06</v>
      </c>
      <c r="Q1162" s="12">
        <f>IFERROR(salesdata[[#This Row],[S-P4]]/salesdata[[#This Row],[Q-P4]],0)</f>
        <v>7.1300000000000008</v>
      </c>
      <c r="R1162" s="3">
        <v>3688</v>
      </c>
      <c r="S1162" s="10">
        <v>22006.2</v>
      </c>
      <c r="T1162" s="1" t="str">
        <f>"Q"&amp;ROUNDUP(salesdata[[#This Row],[Month No.]]/3,0)</f>
        <v>Q3</v>
      </c>
      <c r="U1162" s="1" t="str">
        <f>TEXT(salesdata[[#This Row],[Date]],"dddd")</f>
        <v>Thursday</v>
      </c>
      <c r="V1162" s="12">
        <f>IFERROR(salesdata[[#This Row],[Total Revenue]]/salesdata[[#This Row],[Total Units Sold]],0)</f>
        <v>5.9669739696312369</v>
      </c>
      <c r="W1162" s="1" t="str">
        <f>INDEX({"Product1","Product2","Product3","Product4"},MATCH(MAX(salesdata[[#This Row],[S-P1]],salesdata[[#This Row],[S-P2]],salesdata[[#This Row],[S-P3]],salesdata[[#This Row],[S-P4]]),CHOOSE({1,2,3,4},salesdata[[#This Row],[S-P1]],salesdata[[#This Row],[S-P2]],salesdata[[#This Row],[S-P3]],salesdata[[#This Row],[S-P4]]),0))</f>
        <v>Product2</v>
      </c>
      <c r="X1162" s="1" t="str">
        <f>IF(salesdata[[#This Row],[Total Revenue]]&gt;=70000,"High",IF(salesdata[[#This Row],[Total Revenue]]&gt;=40000,"Medium","Low"))</f>
        <v>Low</v>
      </c>
      <c r="Y1162" s="1" t="str">
        <f>IFERROR(IF(SUMIF(salesdata[Year],salesdata[[#This Row],[Year]],salesdata[Total Revenue])&gt;SUMIF(salesdata[Year],salesdata[[#This Row],[Year]]-1,salesdata[Total Revenue]),"Growth Year","Decline Year"),"")</f>
        <v>Decline Year</v>
      </c>
    </row>
    <row r="1163" spans="1:25" x14ac:dyDescent="0.3">
      <c r="A1163" s="1">
        <v>1162</v>
      </c>
      <c r="B1163" s="2">
        <v>41488</v>
      </c>
      <c r="C1163" s="1">
        <v>2013</v>
      </c>
      <c r="D1163" s="1" t="s">
        <v>21</v>
      </c>
      <c r="E1163" s="1">
        <v>8</v>
      </c>
      <c r="F1163" s="3">
        <v>7616</v>
      </c>
      <c r="G1163" s="10">
        <v>24142.720000000001</v>
      </c>
      <c r="H1163" s="12">
        <f>IFERROR(salesdata[[#This Row],[S-P1]]/salesdata[[#This Row],[Q-P1]],0)</f>
        <v>3.1700000000000004</v>
      </c>
      <c r="I1163" s="3">
        <v>3945</v>
      </c>
      <c r="J1163" s="10">
        <v>25011.3</v>
      </c>
      <c r="K1163" s="12">
        <f>IFERROR(salesdata[[#This Row],[S-P2]]/salesdata[[#This Row],[Q-P2]],0)</f>
        <v>6.34</v>
      </c>
      <c r="L1163" s="3">
        <v>3929</v>
      </c>
      <c r="M1163" s="10">
        <v>21295.18</v>
      </c>
      <c r="N1163" s="12">
        <f>IFERROR(salesdata[[#This Row],[S-P3]]/salesdata[[#This Row],[Q-P3]],0)</f>
        <v>5.42</v>
      </c>
      <c r="O1163" s="3">
        <v>1593</v>
      </c>
      <c r="P1163" s="10">
        <v>11358.09</v>
      </c>
      <c r="Q1163" s="12">
        <f>IFERROR(salesdata[[#This Row],[S-P4]]/salesdata[[#This Row],[Q-P4]],0)</f>
        <v>7.13</v>
      </c>
      <c r="R1163" s="3">
        <v>17083</v>
      </c>
      <c r="S1163" s="10">
        <v>81807.289999999994</v>
      </c>
      <c r="T1163" s="1" t="str">
        <f>"Q"&amp;ROUNDUP(salesdata[[#This Row],[Month No.]]/3,0)</f>
        <v>Q3</v>
      </c>
      <c r="U1163" s="1" t="str">
        <f>TEXT(salesdata[[#This Row],[Date]],"dddd")</f>
        <v>Friday</v>
      </c>
      <c r="V1163" s="12">
        <f>IFERROR(salesdata[[#This Row],[Total Revenue]]/salesdata[[#This Row],[Total Units Sold]],0)</f>
        <v>4.7888128548849727</v>
      </c>
      <c r="W1163" s="1" t="str">
        <f>INDEX({"Product1","Product2","Product3","Product4"},MATCH(MAX(salesdata[[#This Row],[S-P1]],salesdata[[#This Row],[S-P2]],salesdata[[#This Row],[S-P3]],salesdata[[#This Row],[S-P4]]),CHOOSE({1,2,3,4},salesdata[[#This Row],[S-P1]],salesdata[[#This Row],[S-P2]],salesdata[[#This Row],[S-P3]],salesdata[[#This Row],[S-P4]]),0))</f>
        <v>Product2</v>
      </c>
      <c r="X1163" s="1" t="str">
        <f>IF(salesdata[[#This Row],[Total Revenue]]&gt;=70000,"High",IF(salesdata[[#This Row],[Total Revenue]]&gt;=40000,"Medium","Low"))</f>
        <v>High</v>
      </c>
      <c r="Y1163" s="1" t="str">
        <f>IFERROR(IF(SUMIF(salesdata[Year],salesdata[[#This Row],[Year]],salesdata[Total Revenue])&gt;SUMIF(salesdata[Year],salesdata[[#This Row],[Year]]-1,salesdata[Total Revenue]),"Growth Year","Decline Year"),"")</f>
        <v>Decline Year</v>
      </c>
    </row>
    <row r="1164" spans="1:25" x14ac:dyDescent="0.3">
      <c r="A1164" s="1">
        <v>1163</v>
      </c>
      <c r="B1164" s="2">
        <v>41489</v>
      </c>
      <c r="C1164" s="1">
        <v>2013</v>
      </c>
      <c r="D1164" s="1" t="s">
        <v>21</v>
      </c>
      <c r="E1164" s="1">
        <v>8</v>
      </c>
      <c r="F1164" s="3">
        <v>3888</v>
      </c>
      <c r="G1164" s="10">
        <v>12324.96</v>
      </c>
      <c r="H1164" s="12">
        <f>IFERROR(salesdata[[#This Row],[S-P1]]/salesdata[[#This Row],[Q-P1]],0)</f>
        <v>3.17</v>
      </c>
      <c r="I1164" s="3">
        <v>2121</v>
      </c>
      <c r="J1164" s="10">
        <v>13447.14</v>
      </c>
      <c r="K1164" s="12">
        <f>IFERROR(salesdata[[#This Row],[S-P2]]/salesdata[[#This Row],[Q-P2]],0)</f>
        <v>6.34</v>
      </c>
      <c r="L1164" s="3">
        <v>893</v>
      </c>
      <c r="M1164" s="10">
        <v>4840.0600000000004</v>
      </c>
      <c r="N1164" s="12">
        <f>IFERROR(salesdata[[#This Row],[S-P3]]/salesdata[[#This Row],[Q-P3]],0)</f>
        <v>5.4200000000000008</v>
      </c>
      <c r="O1164" s="3">
        <v>443</v>
      </c>
      <c r="P1164" s="10">
        <v>3158.59</v>
      </c>
      <c r="Q1164" s="12">
        <f>IFERROR(salesdata[[#This Row],[S-P4]]/salesdata[[#This Row],[Q-P4]],0)</f>
        <v>7.13</v>
      </c>
      <c r="R1164" s="3">
        <v>7345</v>
      </c>
      <c r="S1164" s="10">
        <v>33770.75</v>
      </c>
      <c r="T1164" s="1" t="str">
        <f>"Q"&amp;ROUNDUP(salesdata[[#This Row],[Month No.]]/3,0)</f>
        <v>Q3</v>
      </c>
      <c r="U1164" s="1" t="str">
        <f>TEXT(salesdata[[#This Row],[Date]],"dddd")</f>
        <v>Saturday</v>
      </c>
      <c r="V1164" s="12">
        <f>IFERROR(salesdata[[#This Row],[Total Revenue]]/salesdata[[#This Row],[Total Units Sold]],0)</f>
        <v>4.5977876106194691</v>
      </c>
      <c r="W1164" s="1" t="str">
        <f>INDEX({"Product1","Product2","Product3","Product4"},MATCH(MAX(salesdata[[#This Row],[S-P1]],salesdata[[#This Row],[S-P2]],salesdata[[#This Row],[S-P3]],salesdata[[#This Row],[S-P4]]),CHOOSE({1,2,3,4},salesdata[[#This Row],[S-P1]],salesdata[[#This Row],[S-P2]],salesdata[[#This Row],[S-P3]],salesdata[[#This Row],[S-P4]]),0))</f>
        <v>Product2</v>
      </c>
      <c r="X1164" s="1" t="str">
        <f>IF(salesdata[[#This Row],[Total Revenue]]&gt;=70000,"High",IF(salesdata[[#This Row],[Total Revenue]]&gt;=40000,"Medium","Low"))</f>
        <v>Low</v>
      </c>
      <c r="Y1164" s="1" t="str">
        <f>IFERROR(IF(SUMIF(salesdata[Year],salesdata[[#This Row],[Year]],salesdata[Total Revenue])&gt;SUMIF(salesdata[Year],salesdata[[#This Row],[Year]]-1,salesdata[Total Revenue]),"Growth Year","Decline Year"),"")</f>
        <v>Decline Year</v>
      </c>
    </row>
    <row r="1165" spans="1:25" x14ac:dyDescent="0.3">
      <c r="A1165" s="1">
        <v>1164</v>
      </c>
      <c r="B1165" s="2">
        <v>41490</v>
      </c>
      <c r="C1165" s="1">
        <v>2013</v>
      </c>
      <c r="D1165" s="1" t="s">
        <v>21</v>
      </c>
      <c r="E1165" s="1">
        <v>8</v>
      </c>
      <c r="F1165" s="3">
        <v>7953</v>
      </c>
      <c r="G1165" s="10">
        <v>25211.01</v>
      </c>
      <c r="H1165" s="12">
        <f>IFERROR(salesdata[[#This Row],[S-P1]]/salesdata[[#This Row],[Q-P1]],0)</f>
        <v>3.17</v>
      </c>
      <c r="I1165" s="3">
        <v>393</v>
      </c>
      <c r="J1165" s="10">
        <v>2491.62</v>
      </c>
      <c r="K1165" s="12">
        <f>IFERROR(salesdata[[#This Row],[S-P2]]/salesdata[[#This Row],[Q-P2]],0)</f>
        <v>6.34</v>
      </c>
      <c r="L1165" s="3">
        <v>2250</v>
      </c>
      <c r="M1165" s="10">
        <v>12195</v>
      </c>
      <c r="N1165" s="12">
        <f>IFERROR(salesdata[[#This Row],[S-P3]]/salesdata[[#This Row],[Q-P3]],0)</f>
        <v>5.42</v>
      </c>
      <c r="O1165" s="3">
        <v>486</v>
      </c>
      <c r="P1165" s="10">
        <v>3465.18</v>
      </c>
      <c r="Q1165" s="12">
        <f>IFERROR(salesdata[[#This Row],[S-P4]]/salesdata[[#This Row],[Q-P4]],0)</f>
        <v>7.13</v>
      </c>
      <c r="R1165" s="3">
        <v>11082</v>
      </c>
      <c r="S1165" s="10">
        <v>43362.81</v>
      </c>
      <c r="T1165" s="1" t="str">
        <f>"Q"&amp;ROUNDUP(salesdata[[#This Row],[Month No.]]/3,0)</f>
        <v>Q3</v>
      </c>
      <c r="U1165" s="1" t="str">
        <f>TEXT(salesdata[[#This Row],[Date]],"dddd")</f>
        <v>Sunday</v>
      </c>
      <c r="V1165" s="12">
        <f>IFERROR(salesdata[[#This Row],[Total Revenue]]/salesdata[[#This Row],[Total Units Sold]],0)</f>
        <v>3.9129047103410937</v>
      </c>
      <c r="W1165" s="1" t="str">
        <f>INDEX({"Product1","Product2","Product3","Product4"},MATCH(MAX(salesdata[[#This Row],[S-P1]],salesdata[[#This Row],[S-P2]],salesdata[[#This Row],[S-P3]],salesdata[[#This Row],[S-P4]]),CHOOSE({1,2,3,4},salesdata[[#This Row],[S-P1]],salesdata[[#This Row],[S-P2]],salesdata[[#This Row],[S-P3]],salesdata[[#This Row],[S-P4]]),0))</f>
        <v>Product1</v>
      </c>
      <c r="X1165" s="1" t="str">
        <f>IF(salesdata[[#This Row],[Total Revenue]]&gt;=70000,"High",IF(salesdata[[#This Row],[Total Revenue]]&gt;=40000,"Medium","Low"))</f>
        <v>Medium</v>
      </c>
      <c r="Y1165" s="1" t="str">
        <f>IFERROR(IF(SUMIF(salesdata[Year],salesdata[[#This Row],[Year]],salesdata[Total Revenue])&gt;SUMIF(salesdata[Year],salesdata[[#This Row],[Year]]-1,salesdata[Total Revenue]),"Growth Year","Decline Year"),"")</f>
        <v>Decline Year</v>
      </c>
    </row>
    <row r="1166" spans="1:25" x14ac:dyDescent="0.3">
      <c r="A1166" s="1">
        <v>1165</v>
      </c>
      <c r="B1166" s="2">
        <v>41491</v>
      </c>
      <c r="C1166" s="1">
        <v>2013</v>
      </c>
      <c r="D1166" s="1" t="s">
        <v>21</v>
      </c>
      <c r="E1166" s="1">
        <v>8</v>
      </c>
      <c r="F1166" s="3">
        <v>6436</v>
      </c>
      <c r="G1166" s="10">
        <v>20402.12</v>
      </c>
      <c r="H1166" s="12">
        <f>IFERROR(salesdata[[#This Row],[S-P1]]/salesdata[[#This Row],[Q-P1]],0)</f>
        <v>3.17</v>
      </c>
      <c r="I1166" s="3">
        <v>1394</v>
      </c>
      <c r="J1166" s="10">
        <v>8837.9599999999991</v>
      </c>
      <c r="K1166" s="12">
        <f>IFERROR(salesdata[[#This Row],[S-P2]]/salesdata[[#This Row],[Q-P2]],0)</f>
        <v>6.339999999999999</v>
      </c>
      <c r="L1166" s="3">
        <v>5953</v>
      </c>
      <c r="M1166" s="10">
        <v>32265.26</v>
      </c>
      <c r="N1166" s="12">
        <f>IFERROR(salesdata[[#This Row],[S-P3]]/salesdata[[#This Row],[Q-P3]],0)</f>
        <v>5.42</v>
      </c>
      <c r="O1166" s="3">
        <v>536</v>
      </c>
      <c r="P1166" s="10">
        <v>3821.68</v>
      </c>
      <c r="Q1166" s="12">
        <f>IFERROR(salesdata[[#This Row],[S-P4]]/salesdata[[#This Row],[Q-P4]],0)</f>
        <v>7.13</v>
      </c>
      <c r="R1166" s="3">
        <v>14319</v>
      </c>
      <c r="S1166" s="10">
        <v>65327.02</v>
      </c>
      <c r="T1166" s="1" t="str">
        <f>"Q"&amp;ROUNDUP(salesdata[[#This Row],[Month No.]]/3,0)</f>
        <v>Q3</v>
      </c>
      <c r="U1166" s="1" t="str">
        <f>TEXT(salesdata[[#This Row],[Date]],"dddd")</f>
        <v>Monday</v>
      </c>
      <c r="V1166" s="12">
        <f>IFERROR(salesdata[[#This Row],[Total Revenue]]/salesdata[[#This Row],[Total Units Sold]],0)</f>
        <v>4.56226133109854</v>
      </c>
      <c r="W1166" s="1" t="str">
        <f>INDEX({"Product1","Product2","Product3","Product4"},MATCH(MAX(salesdata[[#This Row],[S-P1]],salesdata[[#This Row],[S-P2]],salesdata[[#This Row],[S-P3]],salesdata[[#This Row],[S-P4]]),CHOOSE({1,2,3,4},salesdata[[#This Row],[S-P1]],salesdata[[#This Row],[S-P2]],salesdata[[#This Row],[S-P3]],salesdata[[#This Row],[S-P4]]),0))</f>
        <v>Product3</v>
      </c>
      <c r="X1166" s="1" t="str">
        <f>IF(salesdata[[#This Row],[Total Revenue]]&gt;=70000,"High",IF(salesdata[[#This Row],[Total Revenue]]&gt;=40000,"Medium","Low"))</f>
        <v>Medium</v>
      </c>
      <c r="Y1166" s="1" t="str">
        <f>IFERROR(IF(SUMIF(salesdata[Year],salesdata[[#This Row],[Year]],salesdata[Total Revenue])&gt;SUMIF(salesdata[Year],salesdata[[#This Row],[Year]]-1,salesdata[Total Revenue]),"Growth Year","Decline Year"),"")</f>
        <v>Decline Year</v>
      </c>
    </row>
    <row r="1167" spans="1:25" x14ac:dyDescent="0.3">
      <c r="A1167" s="1">
        <v>1166</v>
      </c>
      <c r="B1167" s="2">
        <v>41492</v>
      </c>
      <c r="C1167" s="1">
        <v>2013</v>
      </c>
      <c r="D1167" s="1" t="s">
        <v>21</v>
      </c>
      <c r="E1167" s="1">
        <v>8</v>
      </c>
      <c r="F1167" s="3">
        <v>7826</v>
      </c>
      <c r="G1167" s="10">
        <v>24808.42</v>
      </c>
      <c r="H1167" s="12">
        <f>IFERROR(salesdata[[#This Row],[S-P1]]/salesdata[[#This Row],[Q-P1]],0)</f>
        <v>3.17</v>
      </c>
      <c r="I1167" s="3">
        <v>1610</v>
      </c>
      <c r="J1167" s="10">
        <v>10207.4</v>
      </c>
      <c r="K1167" s="12">
        <f>IFERROR(salesdata[[#This Row],[S-P2]]/salesdata[[#This Row],[Q-P2]],0)</f>
        <v>6.34</v>
      </c>
      <c r="L1167" s="3">
        <v>546</v>
      </c>
      <c r="M1167" s="10">
        <v>2959.32</v>
      </c>
      <c r="N1167" s="12">
        <f>IFERROR(salesdata[[#This Row],[S-P3]]/salesdata[[#This Row],[Q-P3]],0)</f>
        <v>5.42</v>
      </c>
      <c r="O1167" s="3">
        <v>1949</v>
      </c>
      <c r="P1167" s="10">
        <v>13896.37</v>
      </c>
      <c r="Q1167" s="12">
        <f>IFERROR(salesdata[[#This Row],[S-P4]]/salesdata[[#This Row],[Q-P4]],0)</f>
        <v>7.1300000000000008</v>
      </c>
      <c r="R1167" s="3">
        <v>11931</v>
      </c>
      <c r="S1167" s="10">
        <v>51871.51</v>
      </c>
      <c r="T1167" s="1" t="str">
        <f>"Q"&amp;ROUNDUP(salesdata[[#This Row],[Month No.]]/3,0)</f>
        <v>Q3</v>
      </c>
      <c r="U1167" s="1" t="str">
        <f>TEXT(salesdata[[#This Row],[Date]],"dddd")</f>
        <v>Tuesday</v>
      </c>
      <c r="V1167" s="12">
        <f>IFERROR(salesdata[[#This Row],[Total Revenue]]/salesdata[[#This Row],[Total Units Sold]],0)</f>
        <v>4.3476246752158243</v>
      </c>
      <c r="W1167" s="1" t="str">
        <f>INDEX({"Product1","Product2","Product3","Product4"},MATCH(MAX(salesdata[[#This Row],[S-P1]],salesdata[[#This Row],[S-P2]],salesdata[[#This Row],[S-P3]],salesdata[[#This Row],[S-P4]]),CHOOSE({1,2,3,4},salesdata[[#This Row],[S-P1]],salesdata[[#This Row],[S-P2]],salesdata[[#This Row],[S-P3]],salesdata[[#This Row],[S-P4]]),0))</f>
        <v>Product1</v>
      </c>
      <c r="X1167" s="1" t="str">
        <f>IF(salesdata[[#This Row],[Total Revenue]]&gt;=70000,"High",IF(salesdata[[#This Row],[Total Revenue]]&gt;=40000,"Medium","Low"))</f>
        <v>Medium</v>
      </c>
      <c r="Y1167" s="1" t="str">
        <f>IFERROR(IF(SUMIF(salesdata[Year],salesdata[[#This Row],[Year]],salesdata[Total Revenue])&gt;SUMIF(salesdata[Year],salesdata[[#This Row],[Year]]-1,salesdata[Total Revenue]),"Growth Year","Decline Year"),"")</f>
        <v>Decline Year</v>
      </c>
    </row>
    <row r="1168" spans="1:25" x14ac:dyDescent="0.3">
      <c r="A1168" s="1">
        <v>1167</v>
      </c>
      <c r="B1168" s="2">
        <v>41493</v>
      </c>
      <c r="C1168" s="1">
        <v>2013</v>
      </c>
      <c r="D1168" s="1" t="s">
        <v>21</v>
      </c>
      <c r="E1168" s="1">
        <v>8</v>
      </c>
      <c r="F1168" s="3">
        <v>7039</v>
      </c>
      <c r="G1168" s="10">
        <v>22313.63</v>
      </c>
      <c r="H1168" s="12">
        <f>IFERROR(salesdata[[#This Row],[S-P1]]/salesdata[[#This Row],[Q-P1]],0)</f>
        <v>3.17</v>
      </c>
      <c r="I1168" s="3">
        <v>1670</v>
      </c>
      <c r="J1168" s="10">
        <v>10587.8</v>
      </c>
      <c r="K1168" s="12">
        <f>IFERROR(salesdata[[#This Row],[S-P2]]/salesdata[[#This Row],[Q-P2]],0)</f>
        <v>6.34</v>
      </c>
      <c r="L1168" s="3">
        <v>5188</v>
      </c>
      <c r="M1168" s="10">
        <v>28118.959999999999</v>
      </c>
      <c r="N1168" s="12">
        <f>IFERROR(salesdata[[#This Row],[S-P3]]/salesdata[[#This Row],[Q-P3]],0)</f>
        <v>5.42</v>
      </c>
      <c r="O1168" s="3">
        <v>502</v>
      </c>
      <c r="P1168" s="10">
        <v>3579.26</v>
      </c>
      <c r="Q1168" s="12">
        <f>IFERROR(salesdata[[#This Row],[S-P4]]/salesdata[[#This Row],[Q-P4]],0)</f>
        <v>7.1300000000000008</v>
      </c>
      <c r="R1168" s="3">
        <v>14399</v>
      </c>
      <c r="S1168" s="10">
        <v>64599.65</v>
      </c>
      <c r="T1168" s="1" t="str">
        <f>"Q"&amp;ROUNDUP(salesdata[[#This Row],[Month No.]]/3,0)</f>
        <v>Q3</v>
      </c>
      <c r="U1168" s="1" t="str">
        <f>TEXT(salesdata[[#This Row],[Date]],"dddd")</f>
        <v>Wednesday</v>
      </c>
      <c r="V1168" s="12">
        <f>IFERROR(salesdata[[#This Row],[Total Revenue]]/salesdata[[#This Row],[Total Units Sold]],0)</f>
        <v>4.4863983609972919</v>
      </c>
      <c r="W1168" s="1" t="str">
        <f>INDEX({"Product1","Product2","Product3","Product4"},MATCH(MAX(salesdata[[#This Row],[S-P1]],salesdata[[#This Row],[S-P2]],salesdata[[#This Row],[S-P3]],salesdata[[#This Row],[S-P4]]),CHOOSE({1,2,3,4},salesdata[[#This Row],[S-P1]],salesdata[[#This Row],[S-P2]],salesdata[[#This Row],[S-P3]],salesdata[[#This Row],[S-P4]]),0))</f>
        <v>Product3</v>
      </c>
      <c r="X1168" s="1" t="str">
        <f>IF(salesdata[[#This Row],[Total Revenue]]&gt;=70000,"High",IF(salesdata[[#This Row],[Total Revenue]]&gt;=40000,"Medium","Low"))</f>
        <v>Medium</v>
      </c>
      <c r="Y1168" s="1" t="str">
        <f>IFERROR(IF(SUMIF(salesdata[Year],salesdata[[#This Row],[Year]],salesdata[Total Revenue])&gt;SUMIF(salesdata[Year],salesdata[[#This Row],[Year]]-1,salesdata[Total Revenue]),"Growth Year","Decline Year"),"")</f>
        <v>Decline Year</v>
      </c>
    </row>
    <row r="1169" spans="1:25" x14ac:dyDescent="0.3">
      <c r="A1169" s="1">
        <v>1168</v>
      </c>
      <c r="B1169" s="2">
        <v>41494</v>
      </c>
      <c r="C1169" s="1">
        <v>2013</v>
      </c>
      <c r="D1169" s="1" t="s">
        <v>21</v>
      </c>
      <c r="E1169" s="1">
        <v>8</v>
      </c>
      <c r="F1169" s="3">
        <v>6689</v>
      </c>
      <c r="G1169" s="10">
        <v>21204.13</v>
      </c>
      <c r="H1169" s="12">
        <f>IFERROR(salesdata[[#This Row],[S-P1]]/salesdata[[#This Row],[Q-P1]],0)</f>
        <v>3.1700000000000004</v>
      </c>
      <c r="I1169" s="3">
        <v>2699</v>
      </c>
      <c r="J1169" s="10">
        <v>17111.66</v>
      </c>
      <c r="K1169" s="12">
        <f>IFERROR(salesdata[[#This Row],[S-P2]]/salesdata[[#This Row],[Q-P2]],0)</f>
        <v>6.34</v>
      </c>
      <c r="L1169" s="3">
        <v>5079</v>
      </c>
      <c r="M1169" s="10">
        <v>27528.18</v>
      </c>
      <c r="N1169" s="12">
        <f>IFERROR(salesdata[[#This Row],[S-P3]]/salesdata[[#This Row],[Q-P3]],0)</f>
        <v>5.42</v>
      </c>
      <c r="O1169" s="3">
        <v>1730</v>
      </c>
      <c r="P1169" s="10">
        <v>12334.9</v>
      </c>
      <c r="Q1169" s="12">
        <f>IFERROR(salesdata[[#This Row],[S-P4]]/salesdata[[#This Row],[Q-P4]],0)</f>
        <v>7.13</v>
      </c>
      <c r="R1169" s="3">
        <v>16197</v>
      </c>
      <c r="S1169" s="10">
        <v>78178.87</v>
      </c>
      <c r="T1169" s="1" t="str">
        <f>"Q"&amp;ROUNDUP(salesdata[[#This Row],[Month No.]]/3,0)</f>
        <v>Q3</v>
      </c>
      <c r="U1169" s="1" t="str">
        <f>TEXT(salesdata[[#This Row],[Date]],"dddd")</f>
        <v>Thursday</v>
      </c>
      <c r="V1169" s="12">
        <f>IFERROR(salesdata[[#This Row],[Total Revenue]]/salesdata[[#This Row],[Total Units Sold]],0)</f>
        <v>4.826750015434957</v>
      </c>
      <c r="W1169" s="1" t="str">
        <f>INDEX({"Product1","Product2","Product3","Product4"},MATCH(MAX(salesdata[[#This Row],[S-P1]],salesdata[[#This Row],[S-P2]],salesdata[[#This Row],[S-P3]],salesdata[[#This Row],[S-P4]]),CHOOSE({1,2,3,4},salesdata[[#This Row],[S-P1]],salesdata[[#This Row],[S-P2]],salesdata[[#This Row],[S-P3]],salesdata[[#This Row],[S-P4]]),0))</f>
        <v>Product3</v>
      </c>
      <c r="X1169" s="1" t="str">
        <f>IF(salesdata[[#This Row],[Total Revenue]]&gt;=70000,"High",IF(salesdata[[#This Row],[Total Revenue]]&gt;=40000,"Medium","Low"))</f>
        <v>High</v>
      </c>
      <c r="Y1169" s="1" t="str">
        <f>IFERROR(IF(SUMIF(salesdata[Year],salesdata[[#This Row],[Year]],salesdata[Total Revenue])&gt;SUMIF(salesdata[Year],salesdata[[#This Row],[Year]]-1,salesdata[Total Revenue]),"Growth Year","Decline Year"),"")</f>
        <v>Decline Year</v>
      </c>
    </row>
    <row r="1170" spans="1:25" x14ac:dyDescent="0.3">
      <c r="A1170" s="1">
        <v>1169</v>
      </c>
      <c r="B1170" s="2">
        <v>41495</v>
      </c>
      <c r="C1170" s="1">
        <v>2013</v>
      </c>
      <c r="D1170" s="1" t="s">
        <v>21</v>
      </c>
      <c r="E1170" s="1">
        <v>8</v>
      </c>
      <c r="F1170" s="3">
        <v>1605</v>
      </c>
      <c r="G1170" s="10">
        <v>5087.8500000000004</v>
      </c>
      <c r="H1170" s="12">
        <f>IFERROR(salesdata[[#This Row],[S-P1]]/salesdata[[#This Row],[Q-P1]],0)</f>
        <v>3.1700000000000004</v>
      </c>
      <c r="I1170" s="3">
        <v>3691</v>
      </c>
      <c r="J1170" s="10">
        <v>23400.94</v>
      </c>
      <c r="K1170" s="12">
        <f>IFERROR(salesdata[[#This Row],[S-P2]]/salesdata[[#This Row],[Q-P2]],0)</f>
        <v>6.34</v>
      </c>
      <c r="L1170" s="3">
        <v>4701</v>
      </c>
      <c r="M1170" s="10">
        <v>25479.42</v>
      </c>
      <c r="N1170" s="12">
        <f>IFERROR(salesdata[[#This Row],[S-P3]]/salesdata[[#This Row],[Q-P3]],0)</f>
        <v>5.42</v>
      </c>
      <c r="O1170" s="3">
        <v>564</v>
      </c>
      <c r="P1170" s="10">
        <v>4021.32</v>
      </c>
      <c r="Q1170" s="12">
        <f>IFERROR(salesdata[[#This Row],[S-P4]]/salesdata[[#This Row],[Q-P4]],0)</f>
        <v>7.13</v>
      </c>
      <c r="R1170" s="3">
        <v>10561</v>
      </c>
      <c r="S1170" s="10">
        <v>57989.53</v>
      </c>
      <c r="T1170" s="1" t="str">
        <f>"Q"&amp;ROUNDUP(salesdata[[#This Row],[Month No.]]/3,0)</f>
        <v>Q3</v>
      </c>
      <c r="U1170" s="1" t="str">
        <f>TEXT(salesdata[[#This Row],[Date]],"dddd")</f>
        <v>Friday</v>
      </c>
      <c r="V1170" s="12">
        <f>IFERROR(salesdata[[#This Row],[Total Revenue]]/salesdata[[#This Row],[Total Units Sold]],0)</f>
        <v>5.4909127923492091</v>
      </c>
      <c r="W1170" s="1" t="str">
        <f>INDEX({"Product1","Product2","Product3","Product4"},MATCH(MAX(salesdata[[#This Row],[S-P1]],salesdata[[#This Row],[S-P2]],salesdata[[#This Row],[S-P3]],salesdata[[#This Row],[S-P4]]),CHOOSE({1,2,3,4},salesdata[[#This Row],[S-P1]],salesdata[[#This Row],[S-P2]],salesdata[[#This Row],[S-P3]],salesdata[[#This Row],[S-P4]]),0))</f>
        <v>Product3</v>
      </c>
      <c r="X1170" s="1" t="str">
        <f>IF(salesdata[[#This Row],[Total Revenue]]&gt;=70000,"High",IF(salesdata[[#This Row],[Total Revenue]]&gt;=40000,"Medium","Low"))</f>
        <v>Medium</v>
      </c>
      <c r="Y1170" s="1" t="str">
        <f>IFERROR(IF(SUMIF(salesdata[Year],salesdata[[#This Row],[Year]],salesdata[Total Revenue])&gt;SUMIF(salesdata[Year],salesdata[[#This Row],[Year]]-1,salesdata[Total Revenue]),"Growth Year","Decline Year"),"")</f>
        <v>Decline Year</v>
      </c>
    </row>
    <row r="1171" spans="1:25" x14ac:dyDescent="0.3">
      <c r="A1171" s="1">
        <v>1170</v>
      </c>
      <c r="B1171" s="2">
        <v>41496</v>
      </c>
      <c r="C1171" s="1">
        <v>2013</v>
      </c>
      <c r="D1171" s="1" t="s">
        <v>21</v>
      </c>
      <c r="E1171" s="1">
        <v>8</v>
      </c>
      <c r="F1171" s="3">
        <v>499</v>
      </c>
      <c r="G1171" s="10">
        <v>1581.83</v>
      </c>
      <c r="H1171" s="12">
        <f>IFERROR(salesdata[[#This Row],[S-P1]]/salesdata[[#This Row],[Q-P1]],0)</f>
        <v>3.17</v>
      </c>
      <c r="I1171" s="3">
        <v>1181</v>
      </c>
      <c r="J1171" s="10">
        <v>7487.54</v>
      </c>
      <c r="K1171" s="12">
        <f>IFERROR(salesdata[[#This Row],[S-P2]]/salesdata[[#This Row],[Q-P2]],0)</f>
        <v>6.34</v>
      </c>
      <c r="L1171" s="3">
        <v>4741</v>
      </c>
      <c r="M1171" s="10">
        <v>25696.22</v>
      </c>
      <c r="N1171" s="12">
        <f>IFERROR(salesdata[[#This Row],[S-P3]]/salesdata[[#This Row],[Q-P3]],0)</f>
        <v>5.42</v>
      </c>
      <c r="O1171" s="3">
        <v>838</v>
      </c>
      <c r="P1171" s="10">
        <v>5974.94</v>
      </c>
      <c r="Q1171" s="12">
        <f>IFERROR(salesdata[[#This Row],[S-P4]]/salesdata[[#This Row],[Q-P4]],0)</f>
        <v>7.13</v>
      </c>
      <c r="R1171" s="3">
        <v>7259</v>
      </c>
      <c r="S1171" s="10">
        <v>40740.53</v>
      </c>
      <c r="T1171" s="1" t="str">
        <f>"Q"&amp;ROUNDUP(salesdata[[#This Row],[Month No.]]/3,0)</f>
        <v>Q3</v>
      </c>
      <c r="U1171" s="1" t="str">
        <f>TEXT(salesdata[[#This Row],[Date]],"dddd")</f>
        <v>Saturday</v>
      </c>
      <c r="V1171" s="12">
        <f>IFERROR(salesdata[[#This Row],[Total Revenue]]/salesdata[[#This Row],[Total Units Sold]],0)</f>
        <v>5.6124163107866094</v>
      </c>
      <c r="W1171" s="1" t="str">
        <f>INDEX({"Product1","Product2","Product3","Product4"},MATCH(MAX(salesdata[[#This Row],[S-P1]],salesdata[[#This Row],[S-P2]],salesdata[[#This Row],[S-P3]],salesdata[[#This Row],[S-P4]]),CHOOSE({1,2,3,4},salesdata[[#This Row],[S-P1]],salesdata[[#This Row],[S-P2]],salesdata[[#This Row],[S-P3]],salesdata[[#This Row],[S-P4]]),0))</f>
        <v>Product3</v>
      </c>
      <c r="X1171" s="1" t="str">
        <f>IF(salesdata[[#This Row],[Total Revenue]]&gt;=70000,"High",IF(salesdata[[#This Row],[Total Revenue]]&gt;=40000,"Medium","Low"))</f>
        <v>Medium</v>
      </c>
      <c r="Y1171" s="1" t="str">
        <f>IFERROR(IF(SUMIF(salesdata[Year],salesdata[[#This Row],[Year]],salesdata[Total Revenue])&gt;SUMIF(salesdata[Year],salesdata[[#This Row],[Year]]-1,salesdata[Total Revenue]),"Growth Year","Decline Year"),"")</f>
        <v>Decline Year</v>
      </c>
    </row>
    <row r="1172" spans="1:25" x14ac:dyDescent="0.3">
      <c r="A1172" s="1">
        <v>1171</v>
      </c>
      <c r="B1172" s="2">
        <v>41497</v>
      </c>
      <c r="C1172" s="1">
        <v>2013</v>
      </c>
      <c r="D1172" s="1" t="s">
        <v>21</v>
      </c>
      <c r="E1172" s="1">
        <v>8</v>
      </c>
      <c r="F1172" s="3">
        <v>2028</v>
      </c>
      <c r="G1172" s="10">
        <v>6428.76</v>
      </c>
      <c r="H1172" s="12">
        <f>IFERROR(salesdata[[#This Row],[S-P1]]/salesdata[[#This Row],[Q-P1]],0)</f>
        <v>3.17</v>
      </c>
      <c r="I1172" s="3">
        <v>828</v>
      </c>
      <c r="J1172" s="10">
        <v>5249.52</v>
      </c>
      <c r="K1172" s="12">
        <f>IFERROR(salesdata[[#This Row],[S-P2]]/salesdata[[#This Row],[Q-P2]],0)</f>
        <v>6.3400000000000007</v>
      </c>
      <c r="L1172" s="3">
        <v>914</v>
      </c>
      <c r="M1172" s="10">
        <v>4953.88</v>
      </c>
      <c r="N1172" s="12">
        <f>IFERROR(salesdata[[#This Row],[S-P3]]/salesdata[[#This Row],[Q-P3]],0)</f>
        <v>5.42</v>
      </c>
      <c r="O1172" s="3">
        <v>1108</v>
      </c>
      <c r="P1172" s="10">
        <v>7900.04</v>
      </c>
      <c r="Q1172" s="12">
        <f>IFERROR(salesdata[[#This Row],[S-P4]]/salesdata[[#This Row],[Q-P4]],0)</f>
        <v>7.13</v>
      </c>
      <c r="R1172" s="3">
        <v>4878</v>
      </c>
      <c r="S1172" s="10">
        <v>24532.2</v>
      </c>
      <c r="T1172" s="1" t="str">
        <f>"Q"&amp;ROUNDUP(salesdata[[#This Row],[Month No.]]/3,0)</f>
        <v>Q3</v>
      </c>
      <c r="U1172" s="1" t="str">
        <f>TEXT(salesdata[[#This Row],[Date]],"dddd")</f>
        <v>Sunday</v>
      </c>
      <c r="V1172" s="12">
        <f>IFERROR(salesdata[[#This Row],[Total Revenue]]/salesdata[[#This Row],[Total Units Sold]],0)</f>
        <v>5.0291512915129148</v>
      </c>
      <c r="W1172" s="1" t="str">
        <f>INDEX({"Product1","Product2","Product3","Product4"},MATCH(MAX(salesdata[[#This Row],[S-P1]],salesdata[[#This Row],[S-P2]],salesdata[[#This Row],[S-P3]],salesdata[[#This Row],[S-P4]]),CHOOSE({1,2,3,4},salesdata[[#This Row],[S-P1]],salesdata[[#This Row],[S-P2]],salesdata[[#This Row],[S-P3]],salesdata[[#This Row],[S-P4]]),0))</f>
        <v>Product4</v>
      </c>
      <c r="X1172" s="1" t="str">
        <f>IF(salesdata[[#This Row],[Total Revenue]]&gt;=70000,"High",IF(salesdata[[#This Row],[Total Revenue]]&gt;=40000,"Medium","Low"))</f>
        <v>Low</v>
      </c>
      <c r="Y1172" s="1" t="str">
        <f>IFERROR(IF(SUMIF(salesdata[Year],salesdata[[#This Row],[Year]],salesdata[Total Revenue])&gt;SUMIF(salesdata[Year],salesdata[[#This Row],[Year]]-1,salesdata[Total Revenue]),"Growth Year","Decline Year"),"")</f>
        <v>Decline Year</v>
      </c>
    </row>
    <row r="1173" spans="1:25" x14ac:dyDescent="0.3">
      <c r="A1173" s="1">
        <v>1172</v>
      </c>
      <c r="B1173" s="2">
        <v>41498</v>
      </c>
      <c r="C1173" s="1">
        <v>2013</v>
      </c>
      <c r="D1173" s="1" t="s">
        <v>21</v>
      </c>
      <c r="E1173" s="1">
        <v>8</v>
      </c>
      <c r="F1173" s="3">
        <v>1058</v>
      </c>
      <c r="G1173" s="10">
        <v>3353.86</v>
      </c>
      <c r="H1173" s="12">
        <f>IFERROR(salesdata[[#This Row],[S-P1]]/salesdata[[#This Row],[Q-P1]],0)</f>
        <v>3.17</v>
      </c>
      <c r="I1173" s="3">
        <v>3119</v>
      </c>
      <c r="J1173" s="10">
        <v>19774.46</v>
      </c>
      <c r="K1173" s="12">
        <f>IFERROR(salesdata[[#This Row],[S-P2]]/salesdata[[#This Row],[Q-P2]],0)</f>
        <v>6.34</v>
      </c>
      <c r="L1173" s="3">
        <v>4621</v>
      </c>
      <c r="M1173" s="10">
        <v>25045.82</v>
      </c>
      <c r="N1173" s="12">
        <f>IFERROR(salesdata[[#This Row],[S-P3]]/salesdata[[#This Row],[Q-P3]],0)</f>
        <v>5.42</v>
      </c>
      <c r="O1173" s="3">
        <v>1498</v>
      </c>
      <c r="P1173" s="10">
        <v>10680.74</v>
      </c>
      <c r="Q1173" s="12">
        <f>IFERROR(salesdata[[#This Row],[S-P4]]/salesdata[[#This Row],[Q-P4]],0)</f>
        <v>7.13</v>
      </c>
      <c r="R1173" s="3">
        <v>10296</v>
      </c>
      <c r="S1173" s="10">
        <v>58854.879999999997</v>
      </c>
      <c r="T1173" s="1" t="str">
        <f>"Q"&amp;ROUNDUP(salesdata[[#This Row],[Month No.]]/3,0)</f>
        <v>Q3</v>
      </c>
      <c r="U1173" s="1" t="str">
        <f>TEXT(salesdata[[#This Row],[Date]],"dddd")</f>
        <v>Monday</v>
      </c>
      <c r="V1173" s="12">
        <f>IFERROR(salesdata[[#This Row],[Total Revenue]]/salesdata[[#This Row],[Total Units Sold]],0)</f>
        <v>5.716285936285936</v>
      </c>
      <c r="W1173" s="1" t="str">
        <f>INDEX({"Product1","Product2","Product3","Product4"},MATCH(MAX(salesdata[[#This Row],[S-P1]],salesdata[[#This Row],[S-P2]],salesdata[[#This Row],[S-P3]],salesdata[[#This Row],[S-P4]]),CHOOSE({1,2,3,4},salesdata[[#This Row],[S-P1]],salesdata[[#This Row],[S-P2]],salesdata[[#This Row],[S-P3]],salesdata[[#This Row],[S-P4]]),0))</f>
        <v>Product3</v>
      </c>
      <c r="X1173" s="1" t="str">
        <f>IF(salesdata[[#This Row],[Total Revenue]]&gt;=70000,"High",IF(salesdata[[#This Row],[Total Revenue]]&gt;=40000,"Medium","Low"))</f>
        <v>Medium</v>
      </c>
      <c r="Y1173" s="1" t="str">
        <f>IFERROR(IF(SUMIF(salesdata[Year],salesdata[[#This Row],[Year]],salesdata[Total Revenue])&gt;SUMIF(salesdata[Year],salesdata[[#This Row],[Year]]-1,salesdata[Total Revenue]),"Growth Year","Decline Year"),"")</f>
        <v>Decline Year</v>
      </c>
    </row>
    <row r="1174" spans="1:25" x14ac:dyDescent="0.3">
      <c r="A1174" s="1">
        <v>1173</v>
      </c>
      <c r="B1174" s="2">
        <v>41499</v>
      </c>
      <c r="C1174" s="1">
        <v>2013</v>
      </c>
      <c r="D1174" s="1" t="s">
        <v>21</v>
      </c>
      <c r="E1174" s="1">
        <v>8</v>
      </c>
      <c r="F1174" s="3">
        <v>4768</v>
      </c>
      <c r="G1174" s="10">
        <v>15114.56</v>
      </c>
      <c r="H1174" s="12">
        <f>IFERROR(salesdata[[#This Row],[S-P1]]/salesdata[[#This Row],[Q-P1]],0)</f>
        <v>3.17</v>
      </c>
      <c r="I1174" s="3">
        <v>2508</v>
      </c>
      <c r="J1174" s="10">
        <v>15900.72</v>
      </c>
      <c r="K1174" s="12">
        <f>IFERROR(salesdata[[#This Row],[S-P2]]/salesdata[[#This Row],[Q-P2]],0)</f>
        <v>6.34</v>
      </c>
      <c r="L1174" s="3">
        <v>2630</v>
      </c>
      <c r="M1174" s="10">
        <v>14254.6</v>
      </c>
      <c r="N1174" s="12">
        <f>IFERROR(salesdata[[#This Row],[S-P3]]/salesdata[[#This Row],[Q-P3]],0)</f>
        <v>5.42</v>
      </c>
      <c r="O1174" s="3">
        <v>1564</v>
      </c>
      <c r="P1174" s="10">
        <v>11151.32</v>
      </c>
      <c r="Q1174" s="12">
        <f>IFERROR(salesdata[[#This Row],[S-P4]]/salesdata[[#This Row],[Q-P4]],0)</f>
        <v>7.13</v>
      </c>
      <c r="R1174" s="3">
        <v>11470</v>
      </c>
      <c r="S1174" s="10">
        <v>56421.2</v>
      </c>
      <c r="T1174" s="1" t="str">
        <f>"Q"&amp;ROUNDUP(salesdata[[#This Row],[Month No.]]/3,0)</f>
        <v>Q3</v>
      </c>
      <c r="U1174" s="1" t="str">
        <f>TEXT(salesdata[[#This Row],[Date]],"dddd")</f>
        <v>Tuesday</v>
      </c>
      <c r="V1174" s="12">
        <f>IFERROR(salesdata[[#This Row],[Total Revenue]]/salesdata[[#This Row],[Total Units Sold]],0)</f>
        <v>4.919023539668701</v>
      </c>
      <c r="W1174" s="1" t="str">
        <f>INDEX({"Product1","Product2","Product3","Product4"},MATCH(MAX(salesdata[[#This Row],[S-P1]],salesdata[[#This Row],[S-P2]],salesdata[[#This Row],[S-P3]],salesdata[[#This Row],[S-P4]]),CHOOSE({1,2,3,4},salesdata[[#This Row],[S-P1]],salesdata[[#This Row],[S-P2]],salesdata[[#This Row],[S-P3]],salesdata[[#This Row],[S-P4]]),0))</f>
        <v>Product2</v>
      </c>
      <c r="X1174" s="1" t="str">
        <f>IF(salesdata[[#This Row],[Total Revenue]]&gt;=70000,"High",IF(salesdata[[#This Row],[Total Revenue]]&gt;=40000,"Medium","Low"))</f>
        <v>Medium</v>
      </c>
      <c r="Y1174" s="1" t="str">
        <f>IFERROR(IF(SUMIF(salesdata[Year],salesdata[[#This Row],[Year]],salesdata[Total Revenue])&gt;SUMIF(salesdata[Year],salesdata[[#This Row],[Year]]-1,salesdata[Total Revenue]),"Growth Year","Decline Year"),"")</f>
        <v>Decline Year</v>
      </c>
    </row>
    <row r="1175" spans="1:25" x14ac:dyDescent="0.3">
      <c r="A1175" s="1">
        <v>1174</v>
      </c>
      <c r="B1175" s="2">
        <v>41500</v>
      </c>
      <c r="C1175" s="1">
        <v>2013</v>
      </c>
      <c r="D1175" s="1" t="s">
        <v>21</v>
      </c>
      <c r="E1175" s="1">
        <v>8</v>
      </c>
      <c r="F1175" s="3">
        <v>5841</v>
      </c>
      <c r="G1175" s="10">
        <v>18515.97</v>
      </c>
      <c r="H1175" s="12">
        <f>IFERROR(salesdata[[#This Row],[S-P1]]/salesdata[[#This Row],[Q-P1]],0)</f>
        <v>3.1700000000000004</v>
      </c>
      <c r="I1175" s="3">
        <v>3098</v>
      </c>
      <c r="J1175" s="10">
        <v>19641.32</v>
      </c>
      <c r="K1175" s="12">
        <f>IFERROR(salesdata[[#This Row],[S-P2]]/salesdata[[#This Row],[Q-P2]],0)</f>
        <v>6.34</v>
      </c>
      <c r="L1175" s="3">
        <v>867</v>
      </c>
      <c r="M1175" s="10">
        <v>4699.1400000000003</v>
      </c>
      <c r="N1175" s="12">
        <f>IFERROR(salesdata[[#This Row],[S-P3]]/salesdata[[#This Row],[Q-P3]],0)</f>
        <v>5.4200000000000008</v>
      </c>
      <c r="O1175" s="3">
        <v>452</v>
      </c>
      <c r="P1175" s="10">
        <v>3222.76</v>
      </c>
      <c r="Q1175" s="12">
        <f>IFERROR(salesdata[[#This Row],[S-P4]]/salesdata[[#This Row],[Q-P4]],0)</f>
        <v>7.1300000000000008</v>
      </c>
      <c r="R1175" s="3">
        <v>10258</v>
      </c>
      <c r="S1175" s="10">
        <v>46079.19</v>
      </c>
      <c r="T1175" s="1" t="str">
        <f>"Q"&amp;ROUNDUP(salesdata[[#This Row],[Month No.]]/3,0)</f>
        <v>Q3</v>
      </c>
      <c r="U1175" s="1" t="str">
        <f>TEXT(salesdata[[#This Row],[Date]],"dddd")</f>
        <v>Wednesday</v>
      </c>
      <c r="V1175" s="12">
        <f>IFERROR(salesdata[[#This Row],[Total Revenue]]/salesdata[[#This Row],[Total Units Sold]],0)</f>
        <v>4.4920247611620203</v>
      </c>
      <c r="W1175" s="1" t="str">
        <f>INDEX({"Product1","Product2","Product3","Product4"},MATCH(MAX(salesdata[[#This Row],[S-P1]],salesdata[[#This Row],[S-P2]],salesdata[[#This Row],[S-P3]],salesdata[[#This Row],[S-P4]]),CHOOSE({1,2,3,4},salesdata[[#This Row],[S-P1]],salesdata[[#This Row],[S-P2]],salesdata[[#This Row],[S-P3]],salesdata[[#This Row],[S-P4]]),0))</f>
        <v>Product2</v>
      </c>
      <c r="X1175" s="1" t="str">
        <f>IF(salesdata[[#This Row],[Total Revenue]]&gt;=70000,"High",IF(salesdata[[#This Row],[Total Revenue]]&gt;=40000,"Medium","Low"))</f>
        <v>Medium</v>
      </c>
      <c r="Y1175" s="1" t="str">
        <f>IFERROR(IF(SUMIF(salesdata[Year],salesdata[[#This Row],[Year]],salesdata[Total Revenue])&gt;SUMIF(salesdata[Year],salesdata[[#This Row],[Year]]-1,salesdata[Total Revenue]),"Growth Year","Decline Year"),"")</f>
        <v>Decline Year</v>
      </c>
    </row>
    <row r="1176" spans="1:25" x14ac:dyDescent="0.3">
      <c r="A1176" s="1">
        <v>1175</v>
      </c>
      <c r="B1176" s="2">
        <v>41501</v>
      </c>
      <c r="C1176" s="1">
        <v>2013</v>
      </c>
      <c r="D1176" s="1" t="s">
        <v>21</v>
      </c>
      <c r="E1176" s="1">
        <v>8</v>
      </c>
      <c r="F1176" s="3">
        <v>3358</v>
      </c>
      <c r="G1176" s="10">
        <v>10644.86</v>
      </c>
      <c r="H1176" s="12">
        <f>IFERROR(salesdata[[#This Row],[S-P1]]/salesdata[[#This Row],[Q-P1]],0)</f>
        <v>3.1700000000000004</v>
      </c>
      <c r="I1176" s="3">
        <v>3388</v>
      </c>
      <c r="J1176" s="10">
        <v>21479.919999999998</v>
      </c>
      <c r="K1176" s="12">
        <f>IFERROR(salesdata[[#This Row],[S-P2]]/salesdata[[#This Row],[Q-P2]],0)</f>
        <v>6.34</v>
      </c>
      <c r="L1176" s="3">
        <v>3890</v>
      </c>
      <c r="M1176" s="10">
        <v>21083.8</v>
      </c>
      <c r="N1176" s="12">
        <f>IFERROR(salesdata[[#This Row],[S-P3]]/salesdata[[#This Row],[Q-P3]],0)</f>
        <v>5.42</v>
      </c>
      <c r="O1176" s="3">
        <v>1640</v>
      </c>
      <c r="P1176" s="10">
        <v>11693.2</v>
      </c>
      <c r="Q1176" s="12">
        <f>IFERROR(salesdata[[#This Row],[S-P4]]/salesdata[[#This Row],[Q-P4]],0)</f>
        <v>7.1300000000000008</v>
      </c>
      <c r="R1176" s="3">
        <v>12276</v>
      </c>
      <c r="S1176" s="10">
        <v>64901.78</v>
      </c>
      <c r="T1176" s="1" t="str">
        <f>"Q"&amp;ROUNDUP(salesdata[[#This Row],[Month No.]]/3,0)</f>
        <v>Q3</v>
      </c>
      <c r="U1176" s="1" t="str">
        <f>TEXT(salesdata[[#This Row],[Date]],"dddd")</f>
        <v>Thursday</v>
      </c>
      <c r="V1176" s="12">
        <f>IFERROR(salesdata[[#This Row],[Total Revenue]]/salesdata[[#This Row],[Total Units Sold]],0)</f>
        <v>5.2868833496252847</v>
      </c>
      <c r="W1176" s="1" t="str">
        <f>INDEX({"Product1","Product2","Product3","Product4"},MATCH(MAX(salesdata[[#This Row],[S-P1]],salesdata[[#This Row],[S-P2]],salesdata[[#This Row],[S-P3]],salesdata[[#This Row],[S-P4]]),CHOOSE({1,2,3,4},salesdata[[#This Row],[S-P1]],salesdata[[#This Row],[S-P2]],salesdata[[#This Row],[S-P3]],salesdata[[#This Row],[S-P4]]),0))</f>
        <v>Product2</v>
      </c>
      <c r="X1176" s="1" t="str">
        <f>IF(salesdata[[#This Row],[Total Revenue]]&gt;=70000,"High",IF(salesdata[[#This Row],[Total Revenue]]&gt;=40000,"Medium","Low"))</f>
        <v>Medium</v>
      </c>
      <c r="Y1176" s="1" t="str">
        <f>IFERROR(IF(SUMIF(salesdata[Year],salesdata[[#This Row],[Year]],salesdata[Total Revenue])&gt;SUMIF(salesdata[Year],salesdata[[#This Row],[Year]]-1,salesdata[Total Revenue]),"Growth Year","Decline Year"),"")</f>
        <v>Decline Year</v>
      </c>
    </row>
    <row r="1177" spans="1:25" x14ac:dyDescent="0.3">
      <c r="A1177" s="1">
        <v>1176</v>
      </c>
      <c r="B1177" s="2">
        <v>41502</v>
      </c>
      <c r="C1177" s="1">
        <v>2013</v>
      </c>
      <c r="D1177" s="1" t="s">
        <v>21</v>
      </c>
      <c r="E1177" s="1">
        <v>8</v>
      </c>
      <c r="F1177" s="3">
        <v>6789</v>
      </c>
      <c r="G1177" s="10">
        <v>21521.13</v>
      </c>
      <c r="H1177" s="12">
        <f>IFERROR(salesdata[[#This Row],[S-P1]]/salesdata[[#This Row],[Q-P1]],0)</f>
        <v>3.17</v>
      </c>
      <c r="I1177" s="3">
        <v>1038</v>
      </c>
      <c r="J1177" s="10">
        <v>6580.92</v>
      </c>
      <c r="K1177" s="12">
        <f>IFERROR(salesdata[[#This Row],[S-P2]]/salesdata[[#This Row],[Q-P2]],0)</f>
        <v>6.34</v>
      </c>
      <c r="L1177" s="3">
        <v>1515</v>
      </c>
      <c r="M1177" s="10">
        <v>8211.2999999999993</v>
      </c>
      <c r="N1177" s="12">
        <f>IFERROR(salesdata[[#This Row],[S-P3]]/salesdata[[#This Row],[Q-P3]],0)</f>
        <v>5.42</v>
      </c>
      <c r="O1177" s="3">
        <v>570</v>
      </c>
      <c r="P1177" s="10">
        <v>4064.1</v>
      </c>
      <c r="Q1177" s="12">
        <f>IFERROR(salesdata[[#This Row],[S-P4]]/salesdata[[#This Row],[Q-P4]],0)</f>
        <v>7.13</v>
      </c>
      <c r="R1177" s="3">
        <v>9912</v>
      </c>
      <c r="S1177" s="10">
        <v>40377.449999999997</v>
      </c>
      <c r="T1177" s="1" t="str">
        <f>"Q"&amp;ROUNDUP(salesdata[[#This Row],[Month No.]]/3,0)</f>
        <v>Q3</v>
      </c>
      <c r="U1177" s="1" t="str">
        <f>TEXT(salesdata[[#This Row],[Date]],"dddd")</f>
        <v>Friday</v>
      </c>
      <c r="V1177" s="12">
        <f>IFERROR(salesdata[[#This Row],[Total Revenue]]/salesdata[[#This Row],[Total Units Sold]],0)</f>
        <v>4.0735926150121067</v>
      </c>
      <c r="W1177" s="1" t="str">
        <f>INDEX({"Product1","Product2","Product3","Product4"},MATCH(MAX(salesdata[[#This Row],[S-P1]],salesdata[[#This Row],[S-P2]],salesdata[[#This Row],[S-P3]],salesdata[[#This Row],[S-P4]]),CHOOSE({1,2,3,4},salesdata[[#This Row],[S-P1]],salesdata[[#This Row],[S-P2]],salesdata[[#This Row],[S-P3]],salesdata[[#This Row],[S-P4]]),0))</f>
        <v>Product1</v>
      </c>
      <c r="X1177" s="1" t="str">
        <f>IF(salesdata[[#This Row],[Total Revenue]]&gt;=70000,"High",IF(salesdata[[#This Row],[Total Revenue]]&gt;=40000,"Medium","Low"))</f>
        <v>Medium</v>
      </c>
      <c r="Y1177" s="1" t="str">
        <f>IFERROR(IF(SUMIF(salesdata[Year],salesdata[[#This Row],[Year]],salesdata[Total Revenue])&gt;SUMIF(salesdata[Year],salesdata[[#This Row],[Year]]-1,salesdata[Total Revenue]),"Growth Year","Decline Year"),"")</f>
        <v>Decline Year</v>
      </c>
    </row>
    <row r="1178" spans="1:25" x14ac:dyDescent="0.3">
      <c r="A1178" s="1">
        <v>1177</v>
      </c>
      <c r="B1178" s="2">
        <v>41503</v>
      </c>
      <c r="C1178" s="1">
        <v>2013</v>
      </c>
      <c r="D1178" s="1" t="s">
        <v>21</v>
      </c>
      <c r="E1178" s="1">
        <v>8</v>
      </c>
      <c r="F1178" s="3">
        <v>5012</v>
      </c>
      <c r="G1178" s="10">
        <v>15888.04</v>
      </c>
      <c r="H1178" s="12">
        <f>IFERROR(salesdata[[#This Row],[S-P1]]/salesdata[[#This Row],[Q-P1]],0)</f>
        <v>3.1700000000000004</v>
      </c>
      <c r="I1178" s="3">
        <v>1955</v>
      </c>
      <c r="J1178" s="10">
        <v>12394.7</v>
      </c>
      <c r="K1178" s="12">
        <f>IFERROR(salesdata[[#This Row],[S-P2]]/salesdata[[#This Row],[Q-P2]],0)</f>
        <v>6.3400000000000007</v>
      </c>
      <c r="L1178" s="3">
        <v>5664</v>
      </c>
      <c r="M1178" s="10">
        <v>30698.880000000001</v>
      </c>
      <c r="N1178" s="12">
        <f>IFERROR(salesdata[[#This Row],[S-P3]]/salesdata[[#This Row],[Q-P3]],0)</f>
        <v>5.42</v>
      </c>
      <c r="O1178" s="3">
        <v>1047</v>
      </c>
      <c r="P1178" s="10">
        <v>7465.11</v>
      </c>
      <c r="Q1178" s="12">
        <f>IFERROR(salesdata[[#This Row],[S-P4]]/salesdata[[#This Row],[Q-P4]],0)</f>
        <v>7.13</v>
      </c>
      <c r="R1178" s="3">
        <v>13678</v>
      </c>
      <c r="S1178" s="10">
        <v>66446.73</v>
      </c>
      <c r="T1178" s="1" t="str">
        <f>"Q"&amp;ROUNDUP(salesdata[[#This Row],[Month No.]]/3,0)</f>
        <v>Q3</v>
      </c>
      <c r="U1178" s="1" t="str">
        <f>TEXT(salesdata[[#This Row],[Date]],"dddd")</f>
        <v>Saturday</v>
      </c>
      <c r="V1178" s="12">
        <f>IFERROR(salesdata[[#This Row],[Total Revenue]]/salesdata[[#This Row],[Total Units Sold]],0)</f>
        <v>4.8579273285568059</v>
      </c>
      <c r="W1178" s="1" t="str">
        <f>INDEX({"Product1","Product2","Product3","Product4"},MATCH(MAX(salesdata[[#This Row],[S-P1]],salesdata[[#This Row],[S-P2]],salesdata[[#This Row],[S-P3]],salesdata[[#This Row],[S-P4]]),CHOOSE({1,2,3,4},salesdata[[#This Row],[S-P1]],salesdata[[#This Row],[S-P2]],salesdata[[#This Row],[S-P3]],salesdata[[#This Row],[S-P4]]),0))</f>
        <v>Product3</v>
      </c>
      <c r="X1178" s="1" t="str">
        <f>IF(salesdata[[#This Row],[Total Revenue]]&gt;=70000,"High",IF(salesdata[[#This Row],[Total Revenue]]&gt;=40000,"Medium","Low"))</f>
        <v>Medium</v>
      </c>
      <c r="Y1178" s="1" t="str">
        <f>IFERROR(IF(SUMIF(salesdata[Year],salesdata[[#This Row],[Year]],salesdata[Total Revenue])&gt;SUMIF(salesdata[Year],salesdata[[#This Row],[Year]]-1,salesdata[Total Revenue]),"Growth Year","Decline Year"),"")</f>
        <v>Decline Year</v>
      </c>
    </row>
    <row r="1179" spans="1:25" x14ac:dyDescent="0.3">
      <c r="A1179" s="1">
        <v>1178</v>
      </c>
      <c r="B1179" s="2">
        <v>41504</v>
      </c>
      <c r="C1179" s="1">
        <v>2013</v>
      </c>
      <c r="D1179" s="1" t="s">
        <v>21</v>
      </c>
      <c r="E1179" s="1">
        <v>8</v>
      </c>
      <c r="F1179" s="3">
        <v>6254</v>
      </c>
      <c r="G1179" s="10">
        <v>19825.18</v>
      </c>
      <c r="H1179" s="12">
        <f>IFERROR(salesdata[[#This Row],[S-P1]]/salesdata[[#This Row],[Q-P1]],0)</f>
        <v>3.17</v>
      </c>
      <c r="I1179" s="3">
        <v>767</v>
      </c>
      <c r="J1179" s="10">
        <v>4862.78</v>
      </c>
      <c r="K1179" s="12">
        <f>IFERROR(salesdata[[#This Row],[S-P2]]/salesdata[[#This Row],[Q-P2]],0)</f>
        <v>6.34</v>
      </c>
      <c r="L1179" s="3">
        <v>1213</v>
      </c>
      <c r="M1179" s="10">
        <v>6574.46</v>
      </c>
      <c r="N1179" s="12">
        <f>IFERROR(salesdata[[#This Row],[S-P3]]/salesdata[[#This Row],[Q-P3]],0)</f>
        <v>5.42</v>
      </c>
      <c r="O1179" s="3">
        <v>406</v>
      </c>
      <c r="P1179" s="10">
        <v>2894.78</v>
      </c>
      <c r="Q1179" s="12">
        <f>IFERROR(salesdata[[#This Row],[S-P4]]/salesdata[[#This Row],[Q-P4]],0)</f>
        <v>7.1300000000000008</v>
      </c>
      <c r="R1179" s="3">
        <v>8640</v>
      </c>
      <c r="S1179" s="10">
        <v>34157.199999999997</v>
      </c>
      <c r="T1179" s="1" t="str">
        <f>"Q"&amp;ROUNDUP(salesdata[[#This Row],[Month No.]]/3,0)</f>
        <v>Q3</v>
      </c>
      <c r="U1179" s="1" t="str">
        <f>TEXT(salesdata[[#This Row],[Date]],"dddd")</f>
        <v>Sunday</v>
      </c>
      <c r="V1179" s="12">
        <f>IFERROR(salesdata[[#This Row],[Total Revenue]]/salesdata[[#This Row],[Total Units Sold]],0)</f>
        <v>3.9533796296296293</v>
      </c>
      <c r="W1179" s="1" t="str">
        <f>INDEX({"Product1","Product2","Product3","Product4"},MATCH(MAX(salesdata[[#This Row],[S-P1]],salesdata[[#This Row],[S-P2]],salesdata[[#This Row],[S-P3]],salesdata[[#This Row],[S-P4]]),CHOOSE({1,2,3,4},salesdata[[#This Row],[S-P1]],salesdata[[#This Row],[S-P2]],salesdata[[#This Row],[S-P3]],salesdata[[#This Row],[S-P4]]),0))</f>
        <v>Product1</v>
      </c>
      <c r="X1179" s="1" t="str">
        <f>IF(salesdata[[#This Row],[Total Revenue]]&gt;=70000,"High",IF(salesdata[[#This Row],[Total Revenue]]&gt;=40000,"Medium","Low"))</f>
        <v>Low</v>
      </c>
      <c r="Y1179" s="1" t="str">
        <f>IFERROR(IF(SUMIF(salesdata[Year],salesdata[[#This Row],[Year]],salesdata[Total Revenue])&gt;SUMIF(salesdata[Year],salesdata[[#This Row],[Year]]-1,salesdata[Total Revenue]),"Growth Year","Decline Year"),"")</f>
        <v>Decline Year</v>
      </c>
    </row>
    <row r="1180" spans="1:25" x14ac:dyDescent="0.3">
      <c r="A1180" s="1">
        <v>1179</v>
      </c>
      <c r="B1180" s="2">
        <v>41505</v>
      </c>
      <c r="C1180" s="1">
        <v>2013</v>
      </c>
      <c r="D1180" s="1" t="s">
        <v>21</v>
      </c>
      <c r="E1180" s="1">
        <v>8</v>
      </c>
      <c r="F1180" s="3">
        <v>1707</v>
      </c>
      <c r="G1180" s="10">
        <v>5411.19</v>
      </c>
      <c r="H1180" s="12">
        <f>IFERROR(salesdata[[#This Row],[S-P1]]/salesdata[[#This Row],[Q-P1]],0)</f>
        <v>3.17</v>
      </c>
      <c r="I1180" s="3">
        <v>277</v>
      </c>
      <c r="J1180" s="10">
        <v>1756.18</v>
      </c>
      <c r="K1180" s="12">
        <f>IFERROR(salesdata[[#This Row],[S-P2]]/salesdata[[#This Row],[Q-P2]],0)</f>
        <v>6.34</v>
      </c>
      <c r="L1180" s="3">
        <v>497</v>
      </c>
      <c r="M1180" s="10">
        <v>2693.74</v>
      </c>
      <c r="N1180" s="12">
        <f>IFERROR(salesdata[[#This Row],[S-P3]]/salesdata[[#This Row],[Q-P3]],0)</f>
        <v>5.42</v>
      </c>
      <c r="O1180" s="3">
        <v>740</v>
      </c>
      <c r="P1180" s="10">
        <v>5276.2</v>
      </c>
      <c r="Q1180" s="12">
        <f>IFERROR(salesdata[[#This Row],[S-P4]]/salesdata[[#This Row],[Q-P4]],0)</f>
        <v>7.13</v>
      </c>
      <c r="R1180" s="3">
        <v>3221</v>
      </c>
      <c r="S1180" s="10">
        <v>15137.31</v>
      </c>
      <c r="T1180" s="1" t="str">
        <f>"Q"&amp;ROUNDUP(salesdata[[#This Row],[Month No.]]/3,0)</f>
        <v>Q3</v>
      </c>
      <c r="U1180" s="1" t="str">
        <f>TEXT(salesdata[[#This Row],[Date]],"dddd")</f>
        <v>Monday</v>
      </c>
      <c r="V1180" s="12">
        <f>IFERROR(salesdata[[#This Row],[Total Revenue]]/salesdata[[#This Row],[Total Units Sold]],0)</f>
        <v>4.6995684570009315</v>
      </c>
      <c r="W1180" s="1" t="str">
        <f>INDEX({"Product1","Product2","Product3","Product4"},MATCH(MAX(salesdata[[#This Row],[S-P1]],salesdata[[#This Row],[S-P2]],salesdata[[#This Row],[S-P3]],salesdata[[#This Row],[S-P4]]),CHOOSE({1,2,3,4},salesdata[[#This Row],[S-P1]],salesdata[[#This Row],[S-P2]],salesdata[[#This Row],[S-P3]],salesdata[[#This Row],[S-P4]]),0))</f>
        <v>Product1</v>
      </c>
      <c r="X1180" s="1" t="str">
        <f>IF(salesdata[[#This Row],[Total Revenue]]&gt;=70000,"High",IF(salesdata[[#This Row],[Total Revenue]]&gt;=40000,"Medium","Low"))</f>
        <v>Low</v>
      </c>
      <c r="Y1180" s="1" t="str">
        <f>IFERROR(IF(SUMIF(salesdata[Year],salesdata[[#This Row],[Year]],salesdata[Total Revenue])&gt;SUMIF(salesdata[Year],salesdata[[#This Row],[Year]]-1,salesdata[Total Revenue]),"Growth Year","Decline Year"),"")</f>
        <v>Decline Year</v>
      </c>
    </row>
    <row r="1181" spans="1:25" x14ac:dyDescent="0.3">
      <c r="A1181" s="1">
        <v>1180</v>
      </c>
      <c r="B1181" s="2">
        <v>41506</v>
      </c>
      <c r="C1181" s="1">
        <v>2013</v>
      </c>
      <c r="D1181" s="1" t="s">
        <v>21</v>
      </c>
      <c r="E1181" s="1">
        <v>8</v>
      </c>
      <c r="F1181" s="3">
        <v>3874</v>
      </c>
      <c r="G1181" s="10">
        <v>12280.58</v>
      </c>
      <c r="H1181" s="12">
        <f>IFERROR(salesdata[[#This Row],[S-P1]]/salesdata[[#This Row],[Q-P1]],0)</f>
        <v>3.17</v>
      </c>
      <c r="I1181" s="3">
        <v>2022</v>
      </c>
      <c r="J1181" s="10">
        <v>12819.48</v>
      </c>
      <c r="K1181" s="12">
        <f>IFERROR(salesdata[[#This Row],[S-P2]]/salesdata[[#This Row],[Q-P2]],0)</f>
        <v>6.34</v>
      </c>
      <c r="L1181" s="3">
        <v>3578</v>
      </c>
      <c r="M1181" s="10">
        <v>19392.759999999998</v>
      </c>
      <c r="N1181" s="12">
        <f>IFERROR(salesdata[[#This Row],[S-P3]]/salesdata[[#This Row],[Q-P3]],0)</f>
        <v>5.42</v>
      </c>
      <c r="O1181" s="3">
        <v>1248</v>
      </c>
      <c r="P1181" s="10">
        <v>8898.24</v>
      </c>
      <c r="Q1181" s="12">
        <f>IFERROR(salesdata[[#This Row],[S-P4]]/salesdata[[#This Row],[Q-P4]],0)</f>
        <v>7.13</v>
      </c>
      <c r="R1181" s="3">
        <v>10722</v>
      </c>
      <c r="S1181" s="10">
        <v>53391.06</v>
      </c>
      <c r="T1181" s="1" t="str">
        <f>"Q"&amp;ROUNDUP(salesdata[[#This Row],[Month No.]]/3,0)</f>
        <v>Q3</v>
      </c>
      <c r="U1181" s="1" t="str">
        <f>TEXT(salesdata[[#This Row],[Date]],"dddd")</f>
        <v>Tuesday</v>
      </c>
      <c r="V1181" s="12">
        <f>IFERROR(salesdata[[#This Row],[Total Revenue]]/salesdata[[#This Row],[Total Units Sold]],0)</f>
        <v>4.9795803021824288</v>
      </c>
      <c r="W1181" s="1" t="str">
        <f>INDEX({"Product1","Product2","Product3","Product4"},MATCH(MAX(salesdata[[#This Row],[S-P1]],salesdata[[#This Row],[S-P2]],salesdata[[#This Row],[S-P3]],salesdata[[#This Row],[S-P4]]),CHOOSE({1,2,3,4},salesdata[[#This Row],[S-P1]],salesdata[[#This Row],[S-P2]],salesdata[[#This Row],[S-P3]],salesdata[[#This Row],[S-P4]]),0))</f>
        <v>Product3</v>
      </c>
      <c r="X1181" s="1" t="str">
        <f>IF(salesdata[[#This Row],[Total Revenue]]&gt;=70000,"High",IF(salesdata[[#This Row],[Total Revenue]]&gt;=40000,"Medium","Low"))</f>
        <v>Medium</v>
      </c>
      <c r="Y1181" s="1" t="str">
        <f>IFERROR(IF(SUMIF(salesdata[Year],salesdata[[#This Row],[Year]],salesdata[Total Revenue])&gt;SUMIF(salesdata[Year],salesdata[[#This Row],[Year]]-1,salesdata[Total Revenue]),"Growth Year","Decline Year"),"")</f>
        <v>Decline Year</v>
      </c>
    </row>
    <row r="1182" spans="1:25" x14ac:dyDescent="0.3">
      <c r="A1182" s="1">
        <v>1181</v>
      </c>
      <c r="B1182" s="2">
        <v>41507</v>
      </c>
      <c r="C1182" s="1">
        <v>2013</v>
      </c>
      <c r="D1182" s="1" t="s">
        <v>21</v>
      </c>
      <c r="E1182" s="1">
        <v>8</v>
      </c>
      <c r="F1182" s="3">
        <v>4323</v>
      </c>
      <c r="G1182" s="10">
        <v>13703.91</v>
      </c>
      <c r="H1182" s="12">
        <f>IFERROR(salesdata[[#This Row],[S-P1]]/salesdata[[#This Row],[Q-P1]],0)</f>
        <v>3.17</v>
      </c>
      <c r="I1182" s="3">
        <v>2593</v>
      </c>
      <c r="J1182" s="10">
        <v>16439.62</v>
      </c>
      <c r="K1182" s="12">
        <f>IFERROR(salesdata[[#This Row],[S-P2]]/salesdata[[#This Row],[Q-P2]],0)</f>
        <v>6.34</v>
      </c>
      <c r="L1182" s="3">
        <v>1663</v>
      </c>
      <c r="M1182" s="10">
        <v>9013.4599999999991</v>
      </c>
      <c r="N1182" s="12">
        <f>IFERROR(salesdata[[#This Row],[S-P3]]/salesdata[[#This Row],[Q-P3]],0)</f>
        <v>5.419999999999999</v>
      </c>
      <c r="O1182" s="3">
        <v>717</v>
      </c>
      <c r="P1182" s="10">
        <v>5112.21</v>
      </c>
      <c r="Q1182" s="12">
        <f>IFERROR(salesdata[[#This Row],[S-P4]]/salesdata[[#This Row],[Q-P4]],0)</f>
        <v>7.13</v>
      </c>
      <c r="R1182" s="3">
        <v>9296</v>
      </c>
      <c r="S1182" s="10">
        <v>44269.2</v>
      </c>
      <c r="T1182" s="1" t="str">
        <f>"Q"&amp;ROUNDUP(salesdata[[#This Row],[Month No.]]/3,0)</f>
        <v>Q3</v>
      </c>
      <c r="U1182" s="1" t="str">
        <f>TEXT(salesdata[[#This Row],[Date]],"dddd")</f>
        <v>Wednesday</v>
      </c>
      <c r="V1182" s="12">
        <f>IFERROR(salesdata[[#This Row],[Total Revenue]]/salesdata[[#This Row],[Total Units Sold]],0)</f>
        <v>4.7621772805507741</v>
      </c>
      <c r="W1182" s="1" t="str">
        <f>INDEX({"Product1","Product2","Product3","Product4"},MATCH(MAX(salesdata[[#This Row],[S-P1]],salesdata[[#This Row],[S-P2]],salesdata[[#This Row],[S-P3]],salesdata[[#This Row],[S-P4]]),CHOOSE({1,2,3,4},salesdata[[#This Row],[S-P1]],salesdata[[#This Row],[S-P2]],salesdata[[#This Row],[S-P3]],salesdata[[#This Row],[S-P4]]),0))</f>
        <v>Product2</v>
      </c>
      <c r="X1182" s="1" t="str">
        <f>IF(salesdata[[#This Row],[Total Revenue]]&gt;=70000,"High",IF(salesdata[[#This Row],[Total Revenue]]&gt;=40000,"Medium","Low"))</f>
        <v>Medium</v>
      </c>
      <c r="Y1182" s="1" t="str">
        <f>IFERROR(IF(SUMIF(salesdata[Year],salesdata[[#This Row],[Year]],salesdata[Total Revenue])&gt;SUMIF(salesdata[Year],salesdata[[#This Row],[Year]]-1,salesdata[Total Revenue]),"Growth Year","Decline Year"),"")</f>
        <v>Decline Year</v>
      </c>
    </row>
    <row r="1183" spans="1:25" x14ac:dyDescent="0.3">
      <c r="A1183" s="1">
        <v>1182</v>
      </c>
      <c r="B1183" s="2">
        <v>41508</v>
      </c>
      <c r="C1183" s="1">
        <v>2013</v>
      </c>
      <c r="D1183" s="1" t="s">
        <v>21</v>
      </c>
      <c r="E1183" s="1">
        <v>8</v>
      </c>
      <c r="F1183" s="3">
        <v>4849</v>
      </c>
      <c r="G1183" s="10">
        <v>15371.33</v>
      </c>
      <c r="H1183" s="12">
        <f>IFERROR(salesdata[[#This Row],[S-P1]]/salesdata[[#This Row],[Q-P1]],0)</f>
        <v>3.17</v>
      </c>
      <c r="I1183" s="3">
        <v>3573</v>
      </c>
      <c r="J1183" s="10">
        <v>22652.82</v>
      </c>
      <c r="K1183" s="12">
        <f>IFERROR(salesdata[[#This Row],[S-P2]]/salesdata[[#This Row],[Q-P2]],0)</f>
        <v>6.34</v>
      </c>
      <c r="L1183" s="3">
        <v>2835</v>
      </c>
      <c r="M1183" s="10">
        <v>15365.7</v>
      </c>
      <c r="N1183" s="12">
        <f>IFERROR(salesdata[[#This Row],[S-P3]]/salesdata[[#This Row],[Q-P3]],0)</f>
        <v>5.42</v>
      </c>
      <c r="O1183" s="3">
        <v>1438</v>
      </c>
      <c r="P1183" s="10">
        <v>10252.94</v>
      </c>
      <c r="Q1183" s="12">
        <f>IFERROR(salesdata[[#This Row],[S-P4]]/salesdata[[#This Row],[Q-P4]],0)</f>
        <v>7.1300000000000008</v>
      </c>
      <c r="R1183" s="3">
        <v>12695</v>
      </c>
      <c r="S1183" s="10">
        <v>63642.79</v>
      </c>
      <c r="T1183" s="1" t="str">
        <f>"Q"&amp;ROUNDUP(salesdata[[#This Row],[Month No.]]/3,0)</f>
        <v>Q3</v>
      </c>
      <c r="U1183" s="1" t="str">
        <f>TEXT(salesdata[[#This Row],[Date]],"dddd")</f>
        <v>Thursday</v>
      </c>
      <c r="V1183" s="12">
        <f>IFERROR(salesdata[[#This Row],[Total Revenue]]/salesdata[[#This Row],[Total Units Sold]],0)</f>
        <v>5.0132170145726667</v>
      </c>
      <c r="W1183" s="1" t="str">
        <f>INDEX({"Product1","Product2","Product3","Product4"},MATCH(MAX(salesdata[[#This Row],[S-P1]],salesdata[[#This Row],[S-P2]],salesdata[[#This Row],[S-P3]],salesdata[[#This Row],[S-P4]]),CHOOSE({1,2,3,4},salesdata[[#This Row],[S-P1]],salesdata[[#This Row],[S-P2]],salesdata[[#This Row],[S-P3]],salesdata[[#This Row],[S-P4]]),0))</f>
        <v>Product2</v>
      </c>
      <c r="X1183" s="1" t="str">
        <f>IF(salesdata[[#This Row],[Total Revenue]]&gt;=70000,"High",IF(salesdata[[#This Row],[Total Revenue]]&gt;=40000,"Medium","Low"))</f>
        <v>Medium</v>
      </c>
      <c r="Y1183" s="1" t="str">
        <f>IFERROR(IF(SUMIF(salesdata[Year],salesdata[[#This Row],[Year]],salesdata[Total Revenue])&gt;SUMIF(salesdata[Year],salesdata[[#This Row],[Year]]-1,salesdata[Total Revenue]),"Growth Year","Decline Year"),"")</f>
        <v>Decline Year</v>
      </c>
    </row>
    <row r="1184" spans="1:25" x14ac:dyDescent="0.3">
      <c r="A1184" s="1">
        <v>1183</v>
      </c>
      <c r="B1184" s="2">
        <v>41509</v>
      </c>
      <c r="C1184" s="1">
        <v>2013</v>
      </c>
      <c r="D1184" s="1" t="s">
        <v>21</v>
      </c>
      <c r="E1184" s="1">
        <v>8</v>
      </c>
      <c r="F1184" s="3">
        <v>5292</v>
      </c>
      <c r="G1184" s="10">
        <v>16775.64</v>
      </c>
      <c r="H1184" s="12">
        <f>IFERROR(salesdata[[#This Row],[S-P1]]/salesdata[[#This Row],[Q-P1]],0)</f>
        <v>3.17</v>
      </c>
      <c r="I1184" s="3">
        <v>258</v>
      </c>
      <c r="J1184" s="10">
        <v>1635.72</v>
      </c>
      <c r="K1184" s="12">
        <f>IFERROR(salesdata[[#This Row],[S-P2]]/salesdata[[#This Row],[Q-P2]],0)</f>
        <v>6.34</v>
      </c>
      <c r="L1184" s="3">
        <v>2553</v>
      </c>
      <c r="M1184" s="10">
        <v>13837.26</v>
      </c>
      <c r="N1184" s="12">
        <f>IFERROR(salesdata[[#This Row],[S-P3]]/salesdata[[#This Row],[Q-P3]],0)</f>
        <v>5.42</v>
      </c>
      <c r="O1184" s="3">
        <v>1291</v>
      </c>
      <c r="P1184" s="10">
        <v>9204.83</v>
      </c>
      <c r="Q1184" s="12">
        <f>IFERROR(salesdata[[#This Row],[S-P4]]/salesdata[[#This Row],[Q-P4]],0)</f>
        <v>7.13</v>
      </c>
      <c r="R1184" s="3">
        <v>9394</v>
      </c>
      <c r="S1184" s="10">
        <v>41453.449999999997</v>
      </c>
      <c r="T1184" s="1" t="str">
        <f>"Q"&amp;ROUNDUP(salesdata[[#This Row],[Month No.]]/3,0)</f>
        <v>Q3</v>
      </c>
      <c r="U1184" s="1" t="str">
        <f>TEXT(salesdata[[#This Row],[Date]],"dddd")</f>
        <v>Friday</v>
      </c>
      <c r="V1184" s="12">
        <f>IFERROR(salesdata[[#This Row],[Total Revenue]]/salesdata[[#This Row],[Total Units Sold]],0)</f>
        <v>4.4127581434958483</v>
      </c>
      <c r="W1184" s="1" t="str">
        <f>INDEX({"Product1","Product2","Product3","Product4"},MATCH(MAX(salesdata[[#This Row],[S-P1]],salesdata[[#This Row],[S-P2]],salesdata[[#This Row],[S-P3]],salesdata[[#This Row],[S-P4]]),CHOOSE({1,2,3,4},salesdata[[#This Row],[S-P1]],salesdata[[#This Row],[S-P2]],salesdata[[#This Row],[S-P3]],salesdata[[#This Row],[S-P4]]),0))</f>
        <v>Product1</v>
      </c>
      <c r="X1184" s="1" t="str">
        <f>IF(salesdata[[#This Row],[Total Revenue]]&gt;=70000,"High",IF(salesdata[[#This Row],[Total Revenue]]&gt;=40000,"Medium","Low"))</f>
        <v>Medium</v>
      </c>
      <c r="Y1184" s="1" t="str">
        <f>IFERROR(IF(SUMIF(salesdata[Year],salesdata[[#This Row],[Year]],salesdata[Total Revenue])&gt;SUMIF(salesdata[Year],salesdata[[#This Row],[Year]]-1,salesdata[Total Revenue]),"Growth Year","Decline Year"),"")</f>
        <v>Decline Year</v>
      </c>
    </row>
    <row r="1185" spans="1:25" x14ac:dyDescent="0.3">
      <c r="A1185" s="1">
        <v>1184</v>
      </c>
      <c r="B1185" s="2">
        <v>41510</v>
      </c>
      <c r="C1185" s="1">
        <v>2013</v>
      </c>
      <c r="D1185" s="1" t="s">
        <v>21</v>
      </c>
      <c r="E1185" s="1">
        <v>8</v>
      </c>
      <c r="F1185" s="3">
        <v>6037</v>
      </c>
      <c r="G1185" s="10">
        <v>19137.29</v>
      </c>
      <c r="H1185" s="12">
        <f>IFERROR(salesdata[[#This Row],[S-P1]]/salesdata[[#This Row],[Q-P1]],0)</f>
        <v>3.17</v>
      </c>
      <c r="I1185" s="3">
        <v>1969</v>
      </c>
      <c r="J1185" s="10">
        <v>12483.46</v>
      </c>
      <c r="K1185" s="12">
        <f>IFERROR(salesdata[[#This Row],[S-P2]]/salesdata[[#This Row],[Q-P2]],0)</f>
        <v>6.34</v>
      </c>
      <c r="L1185" s="3">
        <v>5945</v>
      </c>
      <c r="M1185" s="10">
        <v>32221.9</v>
      </c>
      <c r="N1185" s="12">
        <f>IFERROR(salesdata[[#This Row],[S-P3]]/salesdata[[#This Row],[Q-P3]],0)</f>
        <v>5.42</v>
      </c>
      <c r="O1185" s="3">
        <v>1831</v>
      </c>
      <c r="P1185" s="10">
        <v>13055.03</v>
      </c>
      <c r="Q1185" s="12">
        <f>IFERROR(salesdata[[#This Row],[S-P4]]/salesdata[[#This Row],[Q-P4]],0)</f>
        <v>7.1300000000000008</v>
      </c>
      <c r="R1185" s="3">
        <v>15782</v>
      </c>
      <c r="S1185" s="10">
        <v>76897.679999999993</v>
      </c>
      <c r="T1185" s="1" t="str">
        <f>"Q"&amp;ROUNDUP(salesdata[[#This Row],[Month No.]]/3,0)</f>
        <v>Q3</v>
      </c>
      <c r="U1185" s="1" t="str">
        <f>TEXT(salesdata[[#This Row],[Date]],"dddd")</f>
        <v>Saturday</v>
      </c>
      <c r="V1185" s="12">
        <f>IFERROR(salesdata[[#This Row],[Total Revenue]]/salesdata[[#This Row],[Total Units Sold]],0)</f>
        <v>4.8724927132175893</v>
      </c>
      <c r="W1185" s="1" t="str">
        <f>INDEX({"Product1","Product2","Product3","Product4"},MATCH(MAX(salesdata[[#This Row],[S-P1]],salesdata[[#This Row],[S-P2]],salesdata[[#This Row],[S-P3]],salesdata[[#This Row],[S-P4]]),CHOOSE({1,2,3,4},salesdata[[#This Row],[S-P1]],salesdata[[#This Row],[S-P2]],salesdata[[#This Row],[S-P3]],salesdata[[#This Row],[S-P4]]),0))</f>
        <v>Product3</v>
      </c>
      <c r="X1185" s="1" t="str">
        <f>IF(salesdata[[#This Row],[Total Revenue]]&gt;=70000,"High",IF(salesdata[[#This Row],[Total Revenue]]&gt;=40000,"Medium","Low"))</f>
        <v>High</v>
      </c>
      <c r="Y1185" s="1" t="str">
        <f>IFERROR(IF(SUMIF(salesdata[Year],salesdata[[#This Row],[Year]],salesdata[Total Revenue])&gt;SUMIF(salesdata[Year],salesdata[[#This Row],[Year]]-1,salesdata[Total Revenue]),"Growth Year","Decline Year"),"")</f>
        <v>Decline Year</v>
      </c>
    </row>
    <row r="1186" spans="1:25" x14ac:dyDescent="0.3">
      <c r="A1186" s="1">
        <v>1185</v>
      </c>
      <c r="B1186" s="2">
        <v>41511</v>
      </c>
      <c r="C1186" s="1">
        <v>2013</v>
      </c>
      <c r="D1186" s="1" t="s">
        <v>21</v>
      </c>
      <c r="E1186" s="1">
        <v>8</v>
      </c>
      <c r="F1186" s="3">
        <v>470</v>
      </c>
      <c r="G1186" s="10">
        <v>1489.9</v>
      </c>
      <c r="H1186" s="12">
        <f>IFERROR(salesdata[[#This Row],[S-P1]]/salesdata[[#This Row],[Q-P1]],0)</f>
        <v>3.1700000000000004</v>
      </c>
      <c r="I1186" s="3">
        <v>1657</v>
      </c>
      <c r="J1186" s="10">
        <v>10505.38</v>
      </c>
      <c r="K1186" s="12">
        <f>IFERROR(salesdata[[#This Row],[S-P2]]/salesdata[[#This Row],[Q-P2]],0)</f>
        <v>6.34</v>
      </c>
      <c r="L1186" s="3">
        <v>250</v>
      </c>
      <c r="M1186" s="10">
        <v>1355</v>
      </c>
      <c r="N1186" s="12">
        <f>IFERROR(salesdata[[#This Row],[S-P3]]/salesdata[[#This Row],[Q-P3]],0)</f>
        <v>5.42</v>
      </c>
      <c r="O1186" s="3">
        <v>1764</v>
      </c>
      <c r="P1186" s="10">
        <v>12577.32</v>
      </c>
      <c r="Q1186" s="12">
        <f>IFERROR(salesdata[[#This Row],[S-P4]]/salesdata[[#This Row],[Q-P4]],0)</f>
        <v>7.13</v>
      </c>
      <c r="R1186" s="3">
        <v>4141</v>
      </c>
      <c r="S1186" s="10">
        <v>25927.599999999999</v>
      </c>
      <c r="T1186" s="1" t="str">
        <f>"Q"&amp;ROUNDUP(salesdata[[#This Row],[Month No.]]/3,0)</f>
        <v>Q3</v>
      </c>
      <c r="U1186" s="1" t="str">
        <f>TEXT(salesdata[[#This Row],[Date]],"dddd")</f>
        <v>Sunday</v>
      </c>
      <c r="V1186" s="12">
        <f>IFERROR(salesdata[[#This Row],[Total Revenue]]/salesdata[[#This Row],[Total Units Sold]],0)</f>
        <v>6.2611929485631483</v>
      </c>
      <c r="W1186" s="1" t="str">
        <f>INDEX({"Product1","Product2","Product3","Product4"},MATCH(MAX(salesdata[[#This Row],[S-P1]],salesdata[[#This Row],[S-P2]],salesdata[[#This Row],[S-P3]],salesdata[[#This Row],[S-P4]]),CHOOSE({1,2,3,4},salesdata[[#This Row],[S-P1]],salesdata[[#This Row],[S-P2]],salesdata[[#This Row],[S-P3]],salesdata[[#This Row],[S-P4]]),0))</f>
        <v>Product4</v>
      </c>
      <c r="X1186" s="1" t="str">
        <f>IF(salesdata[[#This Row],[Total Revenue]]&gt;=70000,"High",IF(salesdata[[#This Row],[Total Revenue]]&gt;=40000,"Medium","Low"))</f>
        <v>Low</v>
      </c>
      <c r="Y1186" s="1" t="str">
        <f>IFERROR(IF(SUMIF(salesdata[Year],salesdata[[#This Row],[Year]],salesdata[Total Revenue])&gt;SUMIF(salesdata[Year],salesdata[[#This Row],[Year]]-1,salesdata[Total Revenue]),"Growth Year","Decline Year"),"")</f>
        <v>Decline Year</v>
      </c>
    </row>
    <row r="1187" spans="1:25" x14ac:dyDescent="0.3">
      <c r="A1187" s="1">
        <v>1186</v>
      </c>
      <c r="B1187" s="2">
        <v>41512</v>
      </c>
      <c r="C1187" s="1">
        <v>2013</v>
      </c>
      <c r="D1187" s="1" t="s">
        <v>21</v>
      </c>
      <c r="E1187" s="1">
        <v>8</v>
      </c>
      <c r="F1187" s="3">
        <v>2943</v>
      </c>
      <c r="G1187" s="10">
        <v>9329.31</v>
      </c>
      <c r="H1187" s="12">
        <f>IFERROR(salesdata[[#This Row],[S-P1]]/salesdata[[#This Row],[Q-P1]],0)</f>
        <v>3.17</v>
      </c>
      <c r="I1187" s="3">
        <v>2508</v>
      </c>
      <c r="J1187" s="10">
        <v>15900.72</v>
      </c>
      <c r="K1187" s="12">
        <f>IFERROR(salesdata[[#This Row],[S-P2]]/salesdata[[#This Row],[Q-P2]],0)</f>
        <v>6.34</v>
      </c>
      <c r="L1187" s="3">
        <v>2750</v>
      </c>
      <c r="M1187" s="10">
        <v>14905</v>
      </c>
      <c r="N1187" s="12">
        <f>IFERROR(salesdata[[#This Row],[S-P3]]/salesdata[[#This Row],[Q-P3]],0)</f>
        <v>5.42</v>
      </c>
      <c r="O1187" s="3">
        <v>1944</v>
      </c>
      <c r="P1187" s="10">
        <v>13860.72</v>
      </c>
      <c r="Q1187" s="12">
        <f>IFERROR(salesdata[[#This Row],[S-P4]]/salesdata[[#This Row],[Q-P4]],0)</f>
        <v>7.13</v>
      </c>
      <c r="R1187" s="3">
        <v>10145</v>
      </c>
      <c r="S1187" s="10">
        <v>53995.75</v>
      </c>
      <c r="T1187" s="1" t="str">
        <f>"Q"&amp;ROUNDUP(salesdata[[#This Row],[Month No.]]/3,0)</f>
        <v>Q3</v>
      </c>
      <c r="U1187" s="1" t="str">
        <f>TEXT(salesdata[[#This Row],[Date]],"dddd")</f>
        <v>Monday</v>
      </c>
      <c r="V1187" s="12">
        <f>IFERROR(salesdata[[#This Row],[Total Revenue]]/salesdata[[#This Row],[Total Units Sold]],0)</f>
        <v>5.322400197141449</v>
      </c>
      <c r="W1187" s="1" t="str">
        <f>INDEX({"Product1","Product2","Product3","Product4"},MATCH(MAX(salesdata[[#This Row],[S-P1]],salesdata[[#This Row],[S-P2]],salesdata[[#This Row],[S-P3]],salesdata[[#This Row],[S-P4]]),CHOOSE({1,2,3,4},salesdata[[#This Row],[S-P1]],salesdata[[#This Row],[S-P2]],salesdata[[#This Row],[S-P3]],salesdata[[#This Row],[S-P4]]),0))</f>
        <v>Product2</v>
      </c>
      <c r="X1187" s="1" t="str">
        <f>IF(salesdata[[#This Row],[Total Revenue]]&gt;=70000,"High",IF(salesdata[[#This Row],[Total Revenue]]&gt;=40000,"Medium","Low"))</f>
        <v>Medium</v>
      </c>
      <c r="Y1187" s="1" t="str">
        <f>IFERROR(IF(SUMIF(salesdata[Year],salesdata[[#This Row],[Year]],salesdata[Total Revenue])&gt;SUMIF(salesdata[Year],salesdata[[#This Row],[Year]]-1,salesdata[Total Revenue]),"Growth Year","Decline Year"),"")</f>
        <v>Decline Year</v>
      </c>
    </row>
    <row r="1188" spans="1:25" x14ac:dyDescent="0.3">
      <c r="A1188" s="1">
        <v>1187</v>
      </c>
      <c r="B1188" s="2">
        <v>41513</v>
      </c>
      <c r="C1188" s="1">
        <v>2013</v>
      </c>
      <c r="D1188" s="1" t="s">
        <v>21</v>
      </c>
      <c r="E1188" s="1">
        <v>8</v>
      </c>
      <c r="F1188" s="3">
        <v>5045</v>
      </c>
      <c r="G1188" s="10">
        <v>15992.65</v>
      </c>
      <c r="H1188" s="12">
        <f>IFERROR(salesdata[[#This Row],[S-P1]]/salesdata[[#This Row],[Q-P1]],0)</f>
        <v>3.17</v>
      </c>
      <c r="I1188" s="3">
        <v>277</v>
      </c>
      <c r="J1188" s="10">
        <v>1756.18</v>
      </c>
      <c r="K1188" s="12">
        <f>IFERROR(salesdata[[#This Row],[S-P2]]/salesdata[[#This Row],[Q-P2]],0)</f>
        <v>6.34</v>
      </c>
      <c r="L1188" s="3">
        <v>3289</v>
      </c>
      <c r="M1188" s="10">
        <v>17826.38</v>
      </c>
      <c r="N1188" s="12">
        <f>IFERROR(salesdata[[#This Row],[S-P3]]/salesdata[[#This Row],[Q-P3]],0)</f>
        <v>5.42</v>
      </c>
      <c r="O1188" s="3">
        <v>1658</v>
      </c>
      <c r="P1188" s="10">
        <v>11821.54</v>
      </c>
      <c r="Q1188" s="12">
        <f>IFERROR(salesdata[[#This Row],[S-P4]]/salesdata[[#This Row],[Q-P4]],0)</f>
        <v>7.1300000000000008</v>
      </c>
      <c r="R1188" s="3">
        <v>10269</v>
      </c>
      <c r="S1188" s="10">
        <v>47396.75</v>
      </c>
      <c r="T1188" s="1" t="str">
        <f>"Q"&amp;ROUNDUP(salesdata[[#This Row],[Month No.]]/3,0)</f>
        <v>Q3</v>
      </c>
      <c r="U1188" s="1" t="str">
        <f>TEXT(salesdata[[#This Row],[Date]],"dddd")</f>
        <v>Tuesday</v>
      </c>
      <c r="V1188" s="12">
        <f>IFERROR(salesdata[[#This Row],[Total Revenue]]/salesdata[[#This Row],[Total Units Sold]],0)</f>
        <v>4.6155175771740184</v>
      </c>
      <c r="W1188" s="1" t="str">
        <f>INDEX({"Product1","Product2","Product3","Product4"},MATCH(MAX(salesdata[[#This Row],[S-P1]],salesdata[[#This Row],[S-P2]],salesdata[[#This Row],[S-P3]],salesdata[[#This Row],[S-P4]]),CHOOSE({1,2,3,4},salesdata[[#This Row],[S-P1]],salesdata[[#This Row],[S-P2]],salesdata[[#This Row],[S-P3]],salesdata[[#This Row],[S-P4]]),0))</f>
        <v>Product3</v>
      </c>
      <c r="X1188" s="1" t="str">
        <f>IF(salesdata[[#This Row],[Total Revenue]]&gt;=70000,"High",IF(salesdata[[#This Row],[Total Revenue]]&gt;=40000,"Medium","Low"))</f>
        <v>Medium</v>
      </c>
      <c r="Y1188" s="1" t="str">
        <f>IFERROR(IF(SUMIF(salesdata[Year],salesdata[[#This Row],[Year]],salesdata[Total Revenue])&gt;SUMIF(salesdata[Year],salesdata[[#This Row],[Year]]-1,salesdata[Total Revenue]),"Growth Year","Decline Year"),"")</f>
        <v>Decline Year</v>
      </c>
    </row>
    <row r="1189" spans="1:25" x14ac:dyDescent="0.3">
      <c r="A1189" s="1">
        <v>1188</v>
      </c>
      <c r="B1189" s="2">
        <v>41514</v>
      </c>
      <c r="C1189" s="1">
        <v>2013</v>
      </c>
      <c r="D1189" s="1" t="s">
        <v>21</v>
      </c>
      <c r="E1189" s="1">
        <v>8</v>
      </c>
      <c r="F1189" s="3">
        <v>6601</v>
      </c>
      <c r="G1189" s="10">
        <v>20925.169999999998</v>
      </c>
      <c r="H1189" s="12">
        <f>IFERROR(salesdata[[#This Row],[S-P1]]/salesdata[[#This Row],[Q-P1]],0)</f>
        <v>3.17</v>
      </c>
      <c r="I1189" s="3">
        <v>994</v>
      </c>
      <c r="J1189" s="10">
        <v>6301.96</v>
      </c>
      <c r="K1189" s="12">
        <f>IFERROR(salesdata[[#This Row],[S-P2]]/salesdata[[#This Row],[Q-P2]],0)</f>
        <v>6.34</v>
      </c>
      <c r="L1189" s="3">
        <v>5760</v>
      </c>
      <c r="M1189" s="10">
        <v>31219.200000000001</v>
      </c>
      <c r="N1189" s="12">
        <f>IFERROR(salesdata[[#This Row],[S-P3]]/salesdata[[#This Row],[Q-P3]],0)</f>
        <v>5.42</v>
      </c>
      <c r="O1189" s="3">
        <v>1319</v>
      </c>
      <c r="P1189" s="10">
        <v>9404.4699999999993</v>
      </c>
      <c r="Q1189" s="12">
        <f>IFERROR(salesdata[[#This Row],[S-P4]]/salesdata[[#This Row],[Q-P4]],0)</f>
        <v>7.13</v>
      </c>
      <c r="R1189" s="3">
        <v>14674</v>
      </c>
      <c r="S1189" s="10">
        <v>67850.8</v>
      </c>
      <c r="T1189" s="1" t="str">
        <f>"Q"&amp;ROUNDUP(salesdata[[#This Row],[Month No.]]/3,0)</f>
        <v>Q3</v>
      </c>
      <c r="U1189" s="1" t="str">
        <f>TEXT(salesdata[[#This Row],[Date]],"dddd")</f>
        <v>Wednesday</v>
      </c>
      <c r="V1189" s="12">
        <f>IFERROR(salesdata[[#This Row],[Total Revenue]]/salesdata[[#This Row],[Total Units Sold]],0)</f>
        <v>4.623878969606106</v>
      </c>
      <c r="W1189" s="1" t="str">
        <f>INDEX({"Product1","Product2","Product3","Product4"},MATCH(MAX(salesdata[[#This Row],[S-P1]],salesdata[[#This Row],[S-P2]],salesdata[[#This Row],[S-P3]],salesdata[[#This Row],[S-P4]]),CHOOSE({1,2,3,4},salesdata[[#This Row],[S-P1]],salesdata[[#This Row],[S-P2]],salesdata[[#This Row],[S-P3]],salesdata[[#This Row],[S-P4]]),0))</f>
        <v>Product3</v>
      </c>
      <c r="X1189" s="1" t="str">
        <f>IF(salesdata[[#This Row],[Total Revenue]]&gt;=70000,"High",IF(salesdata[[#This Row],[Total Revenue]]&gt;=40000,"Medium","Low"))</f>
        <v>Medium</v>
      </c>
      <c r="Y1189" s="1" t="str">
        <f>IFERROR(IF(SUMIF(salesdata[Year],salesdata[[#This Row],[Year]],salesdata[Total Revenue])&gt;SUMIF(salesdata[Year],salesdata[[#This Row],[Year]]-1,salesdata[Total Revenue]),"Growth Year","Decline Year"),"")</f>
        <v>Decline Year</v>
      </c>
    </row>
    <row r="1190" spans="1:25" x14ac:dyDescent="0.3">
      <c r="A1190" s="1">
        <v>1189</v>
      </c>
      <c r="B1190" s="2">
        <v>41515</v>
      </c>
      <c r="C1190" s="1">
        <v>2013</v>
      </c>
      <c r="D1190" s="1" t="s">
        <v>21</v>
      </c>
      <c r="E1190" s="1">
        <v>8</v>
      </c>
      <c r="F1190" s="3">
        <v>807</v>
      </c>
      <c r="G1190" s="10">
        <v>2558.19</v>
      </c>
      <c r="H1190" s="12">
        <f>IFERROR(salesdata[[#This Row],[S-P1]]/salesdata[[#This Row],[Q-P1]],0)</f>
        <v>3.17</v>
      </c>
      <c r="I1190" s="3">
        <v>334</v>
      </c>
      <c r="J1190" s="10">
        <v>2117.56</v>
      </c>
      <c r="K1190" s="12">
        <f>IFERROR(salesdata[[#This Row],[S-P2]]/salesdata[[#This Row],[Q-P2]],0)</f>
        <v>6.34</v>
      </c>
      <c r="L1190" s="3">
        <v>1387</v>
      </c>
      <c r="M1190" s="10">
        <v>7517.54</v>
      </c>
      <c r="N1190" s="12">
        <f>IFERROR(salesdata[[#This Row],[S-P3]]/salesdata[[#This Row],[Q-P3]],0)</f>
        <v>5.42</v>
      </c>
      <c r="O1190" s="3">
        <v>709</v>
      </c>
      <c r="P1190" s="10">
        <v>5055.17</v>
      </c>
      <c r="Q1190" s="12">
        <f>IFERROR(salesdata[[#This Row],[S-P4]]/salesdata[[#This Row],[Q-P4]],0)</f>
        <v>7.13</v>
      </c>
      <c r="R1190" s="3">
        <v>3237</v>
      </c>
      <c r="S1190" s="10">
        <v>17248.46</v>
      </c>
      <c r="T1190" s="1" t="str">
        <f>"Q"&amp;ROUNDUP(salesdata[[#This Row],[Month No.]]/3,0)</f>
        <v>Q3</v>
      </c>
      <c r="U1190" s="1" t="str">
        <f>TEXT(salesdata[[#This Row],[Date]],"dddd")</f>
        <v>Thursday</v>
      </c>
      <c r="V1190" s="12">
        <f>IFERROR(salesdata[[#This Row],[Total Revenue]]/salesdata[[#This Row],[Total Units Sold]],0)</f>
        <v>5.328532591906086</v>
      </c>
      <c r="W1190" s="1" t="str">
        <f>INDEX({"Product1","Product2","Product3","Product4"},MATCH(MAX(salesdata[[#This Row],[S-P1]],salesdata[[#This Row],[S-P2]],salesdata[[#This Row],[S-P3]],salesdata[[#This Row],[S-P4]]),CHOOSE({1,2,3,4},salesdata[[#This Row],[S-P1]],salesdata[[#This Row],[S-P2]],salesdata[[#This Row],[S-P3]],salesdata[[#This Row],[S-P4]]),0))</f>
        <v>Product3</v>
      </c>
      <c r="X1190" s="1" t="str">
        <f>IF(salesdata[[#This Row],[Total Revenue]]&gt;=70000,"High",IF(salesdata[[#This Row],[Total Revenue]]&gt;=40000,"Medium","Low"))</f>
        <v>Low</v>
      </c>
      <c r="Y1190" s="1" t="str">
        <f>IFERROR(IF(SUMIF(salesdata[Year],salesdata[[#This Row],[Year]],salesdata[Total Revenue])&gt;SUMIF(salesdata[Year],salesdata[[#This Row],[Year]]-1,salesdata[Total Revenue]),"Growth Year","Decline Year"),"")</f>
        <v>Decline Year</v>
      </c>
    </row>
    <row r="1191" spans="1:25" x14ac:dyDescent="0.3">
      <c r="A1191" s="1">
        <v>1190</v>
      </c>
      <c r="B1191" s="2">
        <v>41517</v>
      </c>
      <c r="C1191" s="1">
        <v>2013</v>
      </c>
      <c r="D1191" s="1" t="s">
        <v>21</v>
      </c>
      <c r="E1191" s="1">
        <v>8</v>
      </c>
      <c r="F1191" s="3">
        <v>5650</v>
      </c>
      <c r="G1191" s="10">
        <v>17910.5</v>
      </c>
      <c r="H1191" s="12">
        <f>IFERROR(salesdata[[#This Row],[S-P1]]/salesdata[[#This Row],[Q-P1]],0)</f>
        <v>3.17</v>
      </c>
      <c r="I1191" s="3">
        <v>2776</v>
      </c>
      <c r="J1191" s="10">
        <v>17599.84</v>
      </c>
      <c r="K1191" s="12">
        <f>IFERROR(salesdata[[#This Row],[S-P2]]/salesdata[[#This Row],[Q-P2]],0)</f>
        <v>6.34</v>
      </c>
      <c r="L1191" s="3">
        <v>2516</v>
      </c>
      <c r="M1191" s="10">
        <v>13636.72</v>
      </c>
      <c r="N1191" s="12">
        <f>IFERROR(salesdata[[#This Row],[S-P3]]/salesdata[[#This Row],[Q-P3]],0)</f>
        <v>5.42</v>
      </c>
      <c r="O1191" s="3">
        <v>1685</v>
      </c>
      <c r="P1191" s="10">
        <v>12014.05</v>
      </c>
      <c r="Q1191" s="12">
        <f>IFERROR(salesdata[[#This Row],[S-P4]]/salesdata[[#This Row],[Q-P4]],0)</f>
        <v>7.13</v>
      </c>
      <c r="R1191" s="3">
        <v>12627</v>
      </c>
      <c r="S1191" s="10">
        <v>61161.11</v>
      </c>
      <c r="T1191" s="1" t="str">
        <f>"Q"&amp;ROUNDUP(salesdata[[#This Row],[Month No.]]/3,0)</f>
        <v>Q3</v>
      </c>
      <c r="U1191" s="1" t="str">
        <f>TEXT(salesdata[[#This Row],[Date]],"dddd")</f>
        <v>Saturday</v>
      </c>
      <c r="V1191" s="12">
        <f>IFERROR(salesdata[[#This Row],[Total Revenue]]/salesdata[[#This Row],[Total Units Sold]],0)</f>
        <v>4.8436770412607908</v>
      </c>
      <c r="W1191" s="1" t="str">
        <f>INDEX({"Product1","Product2","Product3","Product4"},MATCH(MAX(salesdata[[#This Row],[S-P1]],salesdata[[#This Row],[S-P2]],salesdata[[#This Row],[S-P3]],salesdata[[#This Row],[S-P4]]),CHOOSE({1,2,3,4},salesdata[[#This Row],[S-P1]],salesdata[[#This Row],[S-P2]],salesdata[[#This Row],[S-P3]],salesdata[[#This Row],[S-P4]]),0))</f>
        <v>Product1</v>
      </c>
      <c r="X1191" s="1" t="str">
        <f>IF(salesdata[[#This Row],[Total Revenue]]&gt;=70000,"High",IF(salesdata[[#This Row],[Total Revenue]]&gt;=40000,"Medium","Low"))</f>
        <v>Medium</v>
      </c>
      <c r="Y1191" s="1" t="str">
        <f>IFERROR(IF(SUMIF(salesdata[Year],salesdata[[#This Row],[Year]],salesdata[Total Revenue])&gt;SUMIF(salesdata[Year],salesdata[[#This Row],[Year]]-1,salesdata[Total Revenue]),"Growth Year","Decline Year"),"")</f>
        <v>Decline Year</v>
      </c>
    </row>
    <row r="1192" spans="1:25" x14ac:dyDescent="0.3">
      <c r="A1192" s="1">
        <v>1191</v>
      </c>
      <c r="B1192" s="2">
        <v>41518</v>
      </c>
      <c r="C1192" s="1">
        <v>2013</v>
      </c>
      <c r="D1192" s="1" t="s">
        <v>22</v>
      </c>
      <c r="E1192" s="1">
        <v>9</v>
      </c>
      <c r="F1192" s="3">
        <v>4004</v>
      </c>
      <c r="G1192" s="10">
        <v>12692.68</v>
      </c>
      <c r="H1192" s="12">
        <f>IFERROR(salesdata[[#This Row],[S-P1]]/salesdata[[#This Row],[Q-P1]],0)</f>
        <v>3.17</v>
      </c>
      <c r="I1192" s="3">
        <v>569</v>
      </c>
      <c r="J1192" s="10">
        <v>3607.46</v>
      </c>
      <c r="K1192" s="12">
        <f>IFERROR(salesdata[[#This Row],[S-P2]]/salesdata[[#This Row],[Q-P2]],0)</f>
        <v>6.34</v>
      </c>
      <c r="L1192" s="3">
        <v>4713</v>
      </c>
      <c r="M1192" s="10">
        <v>25544.46</v>
      </c>
      <c r="N1192" s="12">
        <f>IFERROR(salesdata[[#This Row],[S-P3]]/salesdata[[#This Row],[Q-P3]],0)</f>
        <v>5.42</v>
      </c>
      <c r="O1192" s="3">
        <v>553</v>
      </c>
      <c r="P1192" s="10">
        <v>3942.89</v>
      </c>
      <c r="Q1192" s="12">
        <f>IFERROR(salesdata[[#This Row],[S-P4]]/salesdata[[#This Row],[Q-P4]],0)</f>
        <v>7.13</v>
      </c>
      <c r="R1192" s="3">
        <v>9839</v>
      </c>
      <c r="S1192" s="10">
        <v>45787.49</v>
      </c>
      <c r="T1192" s="1" t="str">
        <f>"Q"&amp;ROUNDUP(salesdata[[#This Row],[Month No.]]/3,0)</f>
        <v>Q3</v>
      </c>
      <c r="U1192" s="1" t="str">
        <f>TEXT(salesdata[[#This Row],[Date]],"dddd")</f>
        <v>Sunday</v>
      </c>
      <c r="V1192" s="12">
        <f>IFERROR(salesdata[[#This Row],[Total Revenue]]/salesdata[[#This Row],[Total Units Sold]],0)</f>
        <v>4.6536731375139748</v>
      </c>
      <c r="W1192" s="1" t="str">
        <f>INDEX({"Product1","Product2","Product3","Product4"},MATCH(MAX(salesdata[[#This Row],[S-P1]],salesdata[[#This Row],[S-P2]],salesdata[[#This Row],[S-P3]],salesdata[[#This Row],[S-P4]]),CHOOSE({1,2,3,4},salesdata[[#This Row],[S-P1]],salesdata[[#This Row],[S-P2]],salesdata[[#This Row],[S-P3]],salesdata[[#This Row],[S-P4]]),0))</f>
        <v>Product3</v>
      </c>
      <c r="X1192" s="1" t="str">
        <f>IF(salesdata[[#This Row],[Total Revenue]]&gt;=70000,"High",IF(salesdata[[#This Row],[Total Revenue]]&gt;=40000,"Medium","Low"))</f>
        <v>Medium</v>
      </c>
      <c r="Y1192" s="1" t="str">
        <f>IFERROR(IF(SUMIF(salesdata[Year],salesdata[[#This Row],[Year]],salesdata[Total Revenue])&gt;SUMIF(salesdata[Year],salesdata[[#This Row],[Year]]-1,salesdata[Total Revenue]),"Growth Year","Decline Year"),"")</f>
        <v>Decline Year</v>
      </c>
    </row>
    <row r="1193" spans="1:25" x14ac:dyDescent="0.3">
      <c r="A1193" s="1">
        <v>1192</v>
      </c>
      <c r="B1193" s="2">
        <v>41519</v>
      </c>
      <c r="C1193" s="1">
        <v>2013</v>
      </c>
      <c r="D1193" s="1" t="s">
        <v>22</v>
      </c>
      <c r="E1193" s="1">
        <v>9</v>
      </c>
      <c r="F1193" s="3">
        <v>2266</v>
      </c>
      <c r="G1193" s="10">
        <v>7183.22</v>
      </c>
      <c r="H1193" s="12">
        <f>IFERROR(salesdata[[#This Row],[S-P1]]/salesdata[[#This Row],[Q-P1]],0)</f>
        <v>3.17</v>
      </c>
      <c r="I1193" s="3">
        <v>2100</v>
      </c>
      <c r="J1193" s="10">
        <v>13314</v>
      </c>
      <c r="K1193" s="12">
        <f>IFERROR(salesdata[[#This Row],[S-P2]]/salesdata[[#This Row],[Q-P2]],0)</f>
        <v>6.34</v>
      </c>
      <c r="L1193" s="3">
        <v>5257</v>
      </c>
      <c r="M1193" s="10">
        <v>28492.94</v>
      </c>
      <c r="N1193" s="12">
        <f>IFERROR(salesdata[[#This Row],[S-P3]]/salesdata[[#This Row],[Q-P3]],0)</f>
        <v>5.42</v>
      </c>
      <c r="O1193" s="3">
        <v>368</v>
      </c>
      <c r="P1193" s="10">
        <v>2623.84</v>
      </c>
      <c r="Q1193" s="12">
        <f>IFERROR(salesdata[[#This Row],[S-P4]]/salesdata[[#This Row],[Q-P4]],0)</f>
        <v>7.1300000000000008</v>
      </c>
      <c r="R1193" s="3">
        <v>9991</v>
      </c>
      <c r="S1193" s="10">
        <v>51614</v>
      </c>
      <c r="T1193" s="1" t="str">
        <f>"Q"&amp;ROUNDUP(salesdata[[#This Row],[Month No.]]/3,0)</f>
        <v>Q3</v>
      </c>
      <c r="U1193" s="1" t="str">
        <f>TEXT(salesdata[[#This Row],[Date]],"dddd")</f>
        <v>Monday</v>
      </c>
      <c r="V1193" s="12">
        <f>IFERROR(salesdata[[#This Row],[Total Revenue]]/salesdata[[#This Row],[Total Units Sold]],0)</f>
        <v>5.1660494445000502</v>
      </c>
      <c r="W1193" s="1" t="str">
        <f>INDEX({"Product1","Product2","Product3","Product4"},MATCH(MAX(salesdata[[#This Row],[S-P1]],salesdata[[#This Row],[S-P2]],salesdata[[#This Row],[S-P3]],salesdata[[#This Row],[S-P4]]),CHOOSE({1,2,3,4},salesdata[[#This Row],[S-P1]],salesdata[[#This Row],[S-P2]],salesdata[[#This Row],[S-P3]],salesdata[[#This Row],[S-P4]]),0))</f>
        <v>Product3</v>
      </c>
      <c r="X1193" s="1" t="str">
        <f>IF(salesdata[[#This Row],[Total Revenue]]&gt;=70000,"High",IF(salesdata[[#This Row],[Total Revenue]]&gt;=40000,"Medium","Low"))</f>
        <v>Medium</v>
      </c>
      <c r="Y1193" s="1" t="str">
        <f>IFERROR(IF(SUMIF(salesdata[Year],salesdata[[#This Row],[Year]],salesdata[Total Revenue])&gt;SUMIF(salesdata[Year],salesdata[[#This Row],[Year]]-1,salesdata[Total Revenue]),"Growth Year","Decline Year"),"")</f>
        <v>Decline Year</v>
      </c>
    </row>
    <row r="1194" spans="1:25" x14ac:dyDescent="0.3">
      <c r="A1194" s="1">
        <v>1193</v>
      </c>
      <c r="B1194" s="2">
        <v>41520</v>
      </c>
      <c r="C1194" s="1">
        <v>2013</v>
      </c>
      <c r="D1194" s="1" t="s">
        <v>22</v>
      </c>
      <c r="E1194" s="1">
        <v>9</v>
      </c>
      <c r="F1194" s="3">
        <v>7251</v>
      </c>
      <c r="G1194" s="10">
        <v>22985.67</v>
      </c>
      <c r="H1194" s="12">
        <f>IFERROR(salesdata[[#This Row],[S-P1]]/salesdata[[#This Row],[Q-P1]],0)</f>
        <v>3.17</v>
      </c>
      <c r="I1194" s="3">
        <v>1721</v>
      </c>
      <c r="J1194" s="10">
        <v>10911.14</v>
      </c>
      <c r="K1194" s="12">
        <f>IFERROR(salesdata[[#This Row],[S-P2]]/salesdata[[#This Row],[Q-P2]],0)</f>
        <v>6.34</v>
      </c>
      <c r="L1194" s="3">
        <v>4925</v>
      </c>
      <c r="M1194" s="10">
        <v>26693.5</v>
      </c>
      <c r="N1194" s="12">
        <f>IFERROR(salesdata[[#This Row],[S-P3]]/salesdata[[#This Row],[Q-P3]],0)</f>
        <v>5.42</v>
      </c>
      <c r="O1194" s="3">
        <v>1152</v>
      </c>
      <c r="P1194" s="10">
        <v>8213.76</v>
      </c>
      <c r="Q1194" s="12">
        <f>IFERROR(salesdata[[#This Row],[S-P4]]/salesdata[[#This Row],[Q-P4]],0)</f>
        <v>7.13</v>
      </c>
      <c r="R1194" s="3">
        <v>15049</v>
      </c>
      <c r="S1194" s="10">
        <v>68804.070000000007</v>
      </c>
      <c r="T1194" s="1" t="str">
        <f>"Q"&amp;ROUNDUP(salesdata[[#This Row],[Month No.]]/3,0)</f>
        <v>Q3</v>
      </c>
      <c r="U1194" s="1" t="str">
        <f>TEXT(salesdata[[#This Row],[Date]],"dddd")</f>
        <v>Tuesday</v>
      </c>
      <c r="V1194" s="12">
        <f>IFERROR(salesdata[[#This Row],[Total Revenue]]/salesdata[[#This Row],[Total Units Sold]],0)</f>
        <v>4.5720027908831158</v>
      </c>
      <c r="W1194" s="1" t="str">
        <f>INDEX({"Product1","Product2","Product3","Product4"},MATCH(MAX(salesdata[[#This Row],[S-P1]],salesdata[[#This Row],[S-P2]],salesdata[[#This Row],[S-P3]],salesdata[[#This Row],[S-P4]]),CHOOSE({1,2,3,4},salesdata[[#This Row],[S-P1]],salesdata[[#This Row],[S-P2]],salesdata[[#This Row],[S-P3]],salesdata[[#This Row],[S-P4]]),0))</f>
        <v>Product3</v>
      </c>
      <c r="X1194" s="1" t="str">
        <f>IF(salesdata[[#This Row],[Total Revenue]]&gt;=70000,"High",IF(salesdata[[#This Row],[Total Revenue]]&gt;=40000,"Medium","Low"))</f>
        <v>Medium</v>
      </c>
      <c r="Y1194" s="1" t="str">
        <f>IFERROR(IF(SUMIF(salesdata[Year],salesdata[[#This Row],[Year]],salesdata[Total Revenue])&gt;SUMIF(salesdata[Year],salesdata[[#This Row],[Year]]-1,salesdata[Total Revenue]),"Growth Year","Decline Year"),"")</f>
        <v>Decline Year</v>
      </c>
    </row>
    <row r="1195" spans="1:25" x14ac:dyDescent="0.3">
      <c r="A1195" s="1">
        <v>1194</v>
      </c>
      <c r="B1195" s="2">
        <v>41521</v>
      </c>
      <c r="C1195" s="1">
        <v>2013</v>
      </c>
      <c r="D1195" s="1" t="s">
        <v>22</v>
      </c>
      <c r="E1195" s="1">
        <v>9</v>
      </c>
      <c r="F1195" s="3">
        <v>3834</v>
      </c>
      <c r="G1195" s="10">
        <v>12153.78</v>
      </c>
      <c r="H1195" s="12">
        <f>IFERROR(salesdata[[#This Row],[S-P1]]/salesdata[[#This Row],[Q-P1]],0)</f>
        <v>3.1700000000000004</v>
      </c>
      <c r="I1195" s="3">
        <v>2076</v>
      </c>
      <c r="J1195" s="10">
        <v>13161.84</v>
      </c>
      <c r="K1195" s="12">
        <f>IFERROR(salesdata[[#This Row],[S-P2]]/salesdata[[#This Row],[Q-P2]],0)</f>
        <v>6.34</v>
      </c>
      <c r="L1195" s="3">
        <v>4230</v>
      </c>
      <c r="M1195" s="10">
        <v>22926.6</v>
      </c>
      <c r="N1195" s="12">
        <f>IFERROR(salesdata[[#This Row],[S-P3]]/salesdata[[#This Row],[Q-P3]],0)</f>
        <v>5.42</v>
      </c>
      <c r="O1195" s="3">
        <v>1819</v>
      </c>
      <c r="P1195" s="10">
        <v>12969.47</v>
      </c>
      <c r="Q1195" s="12">
        <f>IFERROR(salesdata[[#This Row],[S-P4]]/salesdata[[#This Row],[Q-P4]],0)</f>
        <v>7.13</v>
      </c>
      <c r="R1195" s="3">
        <v>11959</v>
      </c>
      <c r="S1195" s="10">
        <v>61211.69</v>
      </c>
      <c r="T1195" s="1" t="str">
        <f>"Q"&amp;ROUNDUP(salesdata[[#This Row],[Month No.]]/3,0)</f>
        <v>Q3</v>
      </c>
      <c r="U1195" s="1" t="str">
        <f>TEXT(salesdata[[#This Row],[Date]],"dddd")</f>
        <v>Wednesday</v>
      </c>
      <c r="V1195" s="12">
        <f>IFERROR(salesdata[[#This Row],[Total Revenue]]/salesdata[[#This Row],[Total Units Sold]],0)</f>
        <v>5.1184622460071916</v>
      </c>
      <c r="W1195" s="1" t="str">
        <f>INDEX({"Product1","Product2","Product3","Product4"},MATCH(MAX(salesdata[[#This Row],[S-P1]],salesdata[[#This Row],[S-P2]],salesdata[[#This Row],[S-P3]],salesdata[[#This Row],[S-P4]]),CHOOSE({1,2,3,4},salesdata[[#This Row],[S-P1]],salesdata[[#This Row],[S-P2]],salesdata[[#This Row],[S-P3]],salesdata[[#This Row],[S-P4]]),0))</f>
        <v>Product3</v>
      </c>
      <c r="X1195" s="1" t="str">
        <f>IF(salesdata[[#This Row],[Total Revenue]]&gt;=70000,"High",IF(salesdata[[#This Row],[Total Revenue]]&gt;=40000,"Medium","Low"))</f>
        <v>Medium</v>
      </c>
      <c r="Y1195" s="1" t="str">
        <f>IFERROR(IF(SUMIF(salesdata[Year],salesdata[[#This Row],[Year]],salesdata[Total Revenue])&gt;SUMIF(salesdata[Year],salesdata[[#This Row],[Year]]-1,salesdata[Total Revenue]),"Growth Year","Decline Year"),"")</f>
        <v>Decline Year</v>
      </c>
    </row>
    <row r="1196" spans="1:25" x14ac:dyDescent="0.3">
      <c r="A1196" s="1">
        <v>1195</v>
      </c>
      <c r="B1196" s="2">
        <v>41522</v>
      </c>
      <c r="C1196" s="1">
        <v>2013</v>
      </c>
      <c r="D1196" s="1" t="s">
        <v>22</v>
      </c>
      <c r="E1196" s="1">
        <v>9</v>
      </c>
      <c r="F1196" s="3">
        <v>7530</v>
      </c>
      <c r="G1196" s="10">
        <v>23870.1</v>
      </c>
      <c r="H1196" s="12">
        <f>IFERROR(salesdata[[#This Row],[S-P1]]/salesdata[[#This Row],[Q-P1]],0)</f>
        <v>3.17</v>
      </c>
      <c r="I1196" s="3">
        <v>1391</v>
      </c>
      <c r="J1196" s="10">
        <v>8818.94</v>
      </c>
      <c r="K1196" s="12">
        <f>IFERROR(salesdata[[#This Row],[S-P2]]/salesdata[[#This Row],[Q-P2]],0)</f>
        <v>6.3400000000000007</v>
      </c>
      <c r="L1196" s="3">
        <v>3940</v>
      </c>
      <c r="M1196" s="10">
        <v>21354.799999999999</v>
      </c>
      <c r="N1196" s="12">
        <f>IFERROR(salesdata[[#This Row],[S-P3]]/salesdata[[#This Row],[Q-P3]],0)</f>
        <v>5.42</v>
      </c>
      <c r="O1196" s="3">
        <v>489</v>
      </c>
      <c r="P1196" s="10">
        <v>3486.57</v>
      </c>
      <c r="Q1196" s="12">
        <f>IFERROR(salesdata[[#This Row],[S-P4]]/salesdata[[#This Row],[Q-P4]],0)</f>
        <v>7.13</v>
      </c>
      <c r="R1196" s="3">
        <v>13350</v>
      </c>
      <c r="S1196" s="10">
        <v>57530.41</v>
      </c>
      <c r="T1196" s="1" t="str">
        <f>"Q"&amp;ROUNDUP(salesdata[[#This Row],[Month No.]]/3,0)</f>
        <v>Q3</v>
      </c>
      <c r="U1196" s="1" t="str">
        <f>TEXT(salesdata[[#This Row],[Date]],"dddd")</f>
        <v>Thursday</v>
      </c>
      <c r="V1196" s="12">
        <f>IFERROR(salesdata[[#This Row],[Total Revenue]]/salesdata[[#This Row],[Total Units Sold]],0)</f>
        <v>4.3093940074906367</v>
      </c>
      <c r="W1196" s="1" t="str">
        <f>INDEX({"Product1","Product2","Product3","Product4"},MATCH(MAX(salesdata[[#This Row],[S-P1]],salesdata[[#This Row],[S-P2]],salesdata[[#This Row],[S-P3]],salesdata[[#This Row],[S-P4]]),CHOOSE({1,2,3,4},salesdata[[#This Row],[S-P1]],salesdata[[#This Row],[S-P2]],salesdata[[#This Row],[S-P3]],salesdata[[#This Row],[S-P4]]),0))</f>
        <v>Product1</v>
      </c>
      <c r="X1196" s="1" t="str">
        <f>IF(salesdata[[#This Row],[Total Revenue]]&gt;=70000,"High",IF(salesdata[[#This Row],[Total Revenue]]&gt;=40000,"Medium","Low"))</f>
        <v>Medium</v>
      </c>
      <c r="Y1196" s="1" t="str">
        <f>IFERROR(IF(SUMIF(salesdata[Year],salesdata[[#This Row],[Year]],salesdata[Total Revenue])&gt;SUMIF(salesdata[Year],salesdata[[#This Row],[Year]]-1,salesdata[Total Revenue]),"Growth Year","Decline Year"),"")</f>
        <v>Decline Year</v>
      </c>
    </row>
    <row r="1197" spans="1:25" x14ac:dyDescent="0.3">
      <c r="A1197" s="1">
        <v>1196</v>
      </c>
      <c r="B1197" s="2">
        <v>41523</v>
      </c>
      <c r="C1197" s="1">
        <v>2013</v>
      </c>
      <c r="D1197" s="1" t="s">
        <v>22</v>
      </c>
      <c r="E1197" s="1">
        <v>9</v>
      </c>
      <c r="F1197" s="3">
        <v>1308</v>
      </c>
      <c r="G1197" s="10">
        <v>4146.3599999999997</v>
      </c>
      <c r="H1197" s="12">
        <f>IFERROR(salesdata[[#This Row],[S-P1]]/salesdata[[#This Row],[Q-P1]],0)</f>
        <v>3.17</v>
      </c>
      <c r="I1197" s="3">
        <v>3935</v>
      </c>
      <c r="J1197" s="10">
        <v>24947.9</v>
      </c>
      <c r="K1197" s="12">
        <f>IFERROR(salesdata[[#This Row],[S-P2]]/salesdata[[#This Row],[Q-P2]],0)</f>
        <v>6.3400000000000007</v>
      </c>
      <c r="L1197" s="3">
        <v>1776</v>
      </c>
      <c r="M1197" s="10">
        <v>9625.92</v>
      </c>
      <c r="N1197" s="12">
        <f>IFERROR(salesdata[[#This Row],[S-P3]]/salesdata[[#This Row],[Q-P3]],0)</f>
        <v>5.42</v>
      </c>
      <c r="O1197" s="3">
        <v>1445</v>
      </c>
      <c r="P1197" s="10">
        <v>10302.85</v>
      </c>
      <c r="Q1197" s="12">
        <f>IFERROR(salesdata[[#This Row],[S-P4]]/salesdata[[#This Row],[Q-P4]],0)</f>
        <v>7.13</v>
      </c>
      <c r="R1197" s="3">
        <v>8464</v>
      </c>
      <c r="S1197" s="10">
        <v>49023.03</v>
      </c>
      <c r="T1197" s="1" t="str">
        <f>"Q"&amp;ROUNDUP(salesdata[[#This Row],[Month No.]]/3,0)</f>
        <v>Q3</v>
      </c>
      <c r="U1197" s="1" t="str">
        <f>TEXT(salesdata[[#This Row],[Date]],"dddd")</f>
        <v>Friday</v>
      </c>
      <c r="V1197" s="12">
        <f>IFERROR(salesdata[[#This Row],[Total Revenue]]/salesdata[[#This Row],[Total Units Sold]],0)</f>
        <v>5.7919458884688089</v>
      </c>
      <c r="W1197" s="1" t="str">
        <f>INDEX({"Product1","Product2","Product3","Product4"},MATCH(MAX(salesdata[[#This Row],[S-P1]],salesdata[[#This Row],[S-P2]],salesdata[[#This Row],[S-P3]],salesdata[[#This Row],[S-P4]]),CHOOSE({1,2,3,4},salesdata[[#This Row],[S-P1]],salesdata[[#This Row],[S-P2]],salesdata[[#This Row],[S-P3]],salesdata[[#This Row],[S-P4]]),0))</f>
        <v>Product2</v>
      </c>
      <c r="X1197" s="1" t="str">
        <f>IF(salesdata[[#This Row],[Total Revenue]]&gt;=70000,"High",IF(salesdata[[#This Row],[Total Revenue]]&gt;=40000,"Medium","Low"))</f>
        <v>Medium</v>
      </c>
      <c r="Y1197" s="1" t="str">
        <f>IFERROR(IF(SUMIF(salesdata[Year],salesdata[[#This Row],[Year]],salesdata[Total Revenue])&gt;SUMIF(salesdata[Year],salesdata[[#This Row],[Year]]-1,salesdata[Total Revenue]),"Growth Year","Decline Year"),"")</f>
        <v>Decline Year</v>
      </c>
    </row>
    <row r="1198" spans="1:25" x14ac:dyDescent="0.3">
      <c r="A1198" s="1">
        <v>1197</v>
      </c>
      <c r="B1198" s="2">
        <v>41524</v>
      </c>
      <c r="C1198" s="1">
        <v>2013</v>
      </c>
      <c r="D1198" s="1" t="s">
        <v>22</v>
      </c>
      <c r="E1198" s="1">
        <v>9</v>
      </c>
      <c r="F1198" s="3">
        <v>7642</v>
      </c>
      <c r="G1198" s="10">
        <v>24225.14</v>
      </c>
      <c r="H1198" s="12">
        <f>IFERROR(salesdata[[#This Row],[S-P1]]/salesdata[[#This Row],[Q-P1]],0)</f>
        <v>3.17</v>
      </c>
      <c r="I1198" s="3">
        <v>3382</v>
      </c>
      <c r="J1198" s="10">
        <v>21441.88</v>
      </c>
      <c r="K1198" s="12">
        <f>IFERROR(salesdata[[#This Row],[S-P2]]/salesdata[[#This Row],[Q-P2]],0)</f>
        <v>6.34</v>
      </c>
      <c r="L1198" s="3">
        <v>2602</v>
      </c>
      <c r="M1198" s="10">
        <v>14102.84</v>
      </c>
      <c r="N1198" s="12">
        <f>IFERROR(salesdata[[#This Row],[S-P3]]/salesdata[[#This Row],[Q-P3]],0)</f>
        <v>5.42</v>
      </c>
      <c r="O1198" s="3">
        <v>1919</v>
      </c>
      <c r="P1198" s="10">
        <v>13682.47</v>
      </c>
      <c r="Q1198" s="12">
        <f>IFERROR(salesdata[[#This Row],[S-P4]]/salesdata[[#This Row],[Q-P4]],0)</f>
        <v>7.13</v>
      </c>
      <c r="R1198" s="3">
        <v>15545</v>
      </c>
      <c r="S1198" s="10">
        <v>73452.33</v>
      </c>
      <c r="T1198" s="1" t="str">
        <f>"Q"&amp;ROUNDUP(salesdata[[#This Row],[Month No.]]/3,0)</f>
        <v>Q3</v>
      </c>
      <c r="U1198" s="1" t="str">
        <f>TEXT(salesdata[[#This Row],[Date]],"dddd")</f>
        <v>Saturday</v>
      </c>
      <c r="V1198" s="12">
        <f>IFERROR(salesdata[[#This Row],[Total Revenue]]/salesdata[[#This Row],[Total Units Sold]],0)</f>
        <v>4.7251418462528143</v>
      </c>
      <c r="W1198" s="1" t="str">
        <f>INDEX({"Product1","Product2","Product3","Product4"},MATCH(MAX(salesdata[[#This Row],[S-P1]],salesdata[[#This Row],[S-P2]],salesdata[[#This Row],[S-P3]],salesdata[[#This Row],[S-P4]]),CHOOSE({1,2,3,4},salesdata[[#This Row],[S-P1]],salesdata[[#This Row],[S-P2]],salesdata[[#This Row],[S-P3]],salesdata[[#This Row],[S-P4]]),0))</f>
        <v>Product1</v>
      </c>
      <c r="X1198" s="1" t="str">
        <f>IF(salesdata[[#This Row],[Total Revenue]]&gt;=70000,"High",IF(salesdata[[#This Row],[Total Revenue]]&gt;=40000,"Medium","Low"))</f>
        <v>High</v>
      </c>
      <c r="Y1198" s="1" t="str">
        <f>IFERROR(IF(SUMIF(salesdata[Year],salesdata[[#This Row],[Year]],salesdata[Total Revenue])&gt;SUMIF(salesdata[Year],salesdata[[#This Row],[Year]]-1,salesdata[Total Revenue]),"Growth Year","Decline Year"),"")</f>
        <v>Decline Year</v>
      </c>
    </row>
    <row r="1199" spans="1:25" x14ac:dyDescent="0.3">
      <c r="A1199" s="1">
        <v>1198</v>
      </c>
      <c r="B1199" s="2">
        <v>41525</v>
      </c>
      <c r="C1199" s="1">
        <v>2013</v>
      </c>
      <c r="D1199" s="1" t="s">
        <v>22</v>
      </c>
      <c r="E1199" s="1">
        <v>9</v>
      </c>
      <c r="F1199" s="3">
        <v>1754</v>
      </c>
      <c r="G1199" s="10">
        <v>5560.18</v>
      </c>
      <c r="H1199" s="12">
        <f>IFERROR(salesdata[[#This Row],[S-P1]]/salesdata[[#This Row],[Q-P1]],0)</f>
        <v>3.1700000000000004</v>
      </c>
      <c r="I1199" s="3">
        <v>3651</v>
      </c>
      <c r="J1199" s="10">
        <v>23147.34</v>
      </c>
      <c r="K1199" s="12">
        <f>IFERROR(salesdata[[#This Row],[S-P2]]/salesdata[[#This Row],[Q-P2]],0)</f>
        <v>6.34</v>
      </c>
      <c r="L1199" s="3">
        <v>1169</v>
      </c>
      <c r="M1199" s="10">
        <v>6335.98</v>
      </c>
      <c r="N1199" s="12">
        <f>IFERROR(salesdata[[#This Row],[S-P3]]/salesdata[[#This Row],[Q-P3]],0)</f>
        <v>5.42</v>
      </c>
      <c r="O1199" s="3">
        <v>1959</v>
      </c>
      <c r="P1199" s="10">
        <v>13967.67</v>
      </c>
      <c r="Q1199" s="12">
        <f>IFERROR(salesdata[[#This Row],[S-P4]]/salesdata[[#This Row],[Q-P4]],0)</f>
        <v>7.13</v>
      </c>
      <c r="R1199" s="3">
        <v>8533</v>
      </c>
      <c r="S1199" s="10">
        <v>49011.17</v>
      </c>
      <c r="T1199" s="1" t="str">
        <f>"Q"&amp;ROUNDUP(salesdata[[#This Row],[Month No.]]/3,0)</f>
        <v>Q3</v>
      </c>
      <c r="U1199" s="1" t="str">
        <f>TEXT(salesdata[[#This Row],[Date]],"dddd")</f>
        <v>Sunday</v>
      </c>
      <c r="V1199" s="12">
        <f>IFERROR(salesdata[[#This Row],[Total Revenue]]/salesdata[[#This Row],[Total Units Sold]],0)</f>
        <v>5.7437208484706428</v>
      </c>
      <c r="W1199" s="1" t="str">
        <f>INDEX({"Product1","Product2","Product3","Product4"},MATCH(MAX(salesdata[[#This Row],[S-P1]],salesdata[[#This Row],[S-P2]],salesdata[[#This Row],[S-P3]],salesdata[[#This Row],[S-P4]]),CHOOSE({1,2,3,4},salesdata[[#This Row],[S-P1]],salesdata[[#This Row],[S-P2]],salesdata[[#This Row],[S-P3]],salesdata[[#This Row],[S-P4]]),0))</f>
        <v>Product2</v>
      </c>
      <c r="X1199" s="1" t="str">
        <f>IF(salesdata[[#This Row],[Total Revenue]]&gt;=70000,"High",IF(salesdata[[#This Row],[Total Revenue]]&gt;=40000,"Medium","Low"))</f>
        <v>Medium</v>
      </c>
      <c r="Y1199" s="1" t="str">
        <f>IFERROR(IF(SUMIF(salesdata[Year],salesdata[[#This Row],[Year]],salesdata[Total Revenue])&gt;SUMIF(salesdata[Year],salesdata[[#This Row],[Year]]-1,salesdata[Total Revenue]),"Growth Year","Decline Year"),"")</f>
        <v>Decline Year</v>
      </c>
    </row>
    <row r="1200" spans="1:25" x14ac:dyDescent="0.3">
      <c r="A1200" s="1">
        <v>1199</v>
      </c>
      <c r="B1200" s="2">
        <v>41526</v>
      </c>
      <c r="C1200" s="1">
        <v>2013</v>
      </c>
      <c r="D1200" s="1" t="s">
        <v>22</v>
      </c>
      <c r="E1200" s="1">
        <v>9</v>
      </c>
      <c r="F1200" s="3">
        <v>1268</v>
      </c>
      <c r="G1200" s="10">
        <v>4019.56</v>
      </c>
      <c r="H1200" s="12">
        <f>IFERROR(salesdata[[#This Row],[S-P1]]/salesdata[[#This Row],[Q-P1]],0)</f>
        <v>3.17</v>
      </c>
      <c r="I1200" s="3">
        <v>2410</v>
      </c>
      <c r="J1200" s="10">
        <v>15279.4</v>
      </c>
      <c r="K1200" s="12">
        <f>IFERROR(salesdata[[#This Row],[S-P2]]/salesdata[[#This Row],[Q-P2]],0)</f>
        <v>6.34</v>
      </c>
      <c r="L1200" s="3">
        <v>1361</v>
      </c>
      <c r="M1200" s="10">
        <v>7376.62</v>
      </c>
      <c r="N1200" s="12">
        <f>IFERROR(salesdata[[#This Row],[S-P3]]/salesdata[[#This Row],[Q-P3]],0)</f>
        <v>5.42</v>
      </c>
      <c r="O1200" s="3">
        <v>1162</v>
      </c>
      <c r="P1200" s="10">
        <v>8285.06</v>
      </c>
      <c r="Q1200" s="12">
        <f>IFERROR(salesdata[[#This Row],[S-P4]]/salesdata[[#This Row],[Q-P4]],0)</f>
        <v>7.13</v>
      </c>
      <c r="R1200" s="3">
        <v>6201</v>
      </c>
      <c r="S1200" s="10">
        <v>34960.639999999999</v>
      </c>
      <c r="T1200" s="1" t="str">
        <f>"Q"&amp;ROUNDUP(salesdata[[#This Row],[Month No.]]/3,0)</f>
        <v>Q3</v>
      </c>
      <c r="U1200" s="1" t="str">
        <f>TEXT(salesdata[[#This Row],[Date]],"dddd")</f>
        <v>Monday</v>
      </c>
      <c r="V1200" s="12">
        <f>IFERROR(salesdata[[#This Row],[Total Revenue]]/salesdata[[#This Row],[Total Units Sold]],0)</f>
        <v>5.6379035639412995</v>
      </c>
      <c r="W1200" s="1" t="str">
        <f>INDEX({"Product1","Product2","Product3","Product4"},MATCH(MAX(salesdata[[#This Row],[S-P1]],salesdata[[#This Row],[S-P2]],salesdata[[#This Row],[S-P3]],salesdata[[#This Row],[S-P4]]),CHOOSE({1,2,3,4},salesdata[[#This Row],[S-P1]],salesdata[[#This Row],[S-P2]],salesdata[[#This Row],[S-P3]],salesdata[[#This Row],[S-P4]]),0))</f>
        <v>Product2</v>
      </c>
      <c r="X1200" s="1" t="str">
        <f>IF(salesdata[[#This Row],[Total Revenue]]&gt;=70000,"High",IF(salesdata[[#This Row],[Total Revenue]]&gt;=40000,"Medium","Low"))</f>
        <v>Low</v>
      </c>
      <c r="Y1200" s="1" t="str">
        <f>IFERROR(IF(SUMIF(salesdata[Year],salesdata[[#This Row],[Year]],salesdata[Total Revenue])&gt;SUMIF(salesdata[Year],salesdata[[#This Row],[Year]]-1,salesdata[Total Revenue]),"Growth Year","Decline Year"),"")</f>
        <v>Decline Year</v>
      </c>
    </row>
    <row r="1201" spans="1:25" x14ac:dyDescent="0.3">
      <c r="A1201" s="1">
        <v>1200</v>
      </c>
      <c r="B1201" s="2">
        <v>41527</v>
      </c>
      <c r="C1201" s="1">
        <v>2013</v>
      </c>
      <c r="D1201" s="1" t="s">
        <v>22</v>
      </c>
      <c r="E1201" s="1">
        <v>9</v>
      </c>
      <c r="F1201" s="3">
        <v>7864</v>
      </c>
      <c r="G1201" s="10">
        <v>24928.880000000001</v>
      </c>
      <c r="H1201" s="12">
        <f>IFERROR(salesdata[[#This Row],[S-P1]]/salesdata[[#This Row],[Q-P1]],0)</f>
        <v>3.17</v>
      </c>
      <c r="I1201" s="3">
        <v>920</v>
      </c>
      <c r="J1201" s="10">
        <v>5832.8</v>
      </c>
      <c r="K1201" s="12">
        <f>IFERROR(salesdata[[#This Row],[S-P2]]/salesdata[[#This Row],[Q-P2]],0)</f>
        <v>6.34</v>
      </c>
      <c r="L1201" s="3">
        <v>1253</v>
      </c>
      <c r="M1201" s="10">
        <v>6791.26</v>
      </c>
      <c r="N1201" s="12">
        <f>IFERROR(salesdata[[#This Row],[S-P3]]/salesdata[[#This Row],[Q-P3]],0)</f>
        <v>5.42</v>
      </c>
      <c r="O1201" s="3">
        <v>274</v>
      </c>
      <c r="P1201" s="10">
        <v>1953.62</v>
      </c>
      <c r="Q1201" s="12">
        <f>IFERROR(salesdata[[#This Row],[S-P4]]/salesdata[[#This Row],[Q-P4]],0)</f>
        <v>7.13</v>
      </c>
      <c r="R1201" s="3">
        <v>10311</v>
      </c>
      <c r="S1201" s="10">
        <v>39506.559999999998</v>
      </c>
      <c r="T1201" s="1" t="str">
        <f>"Q"&amp;ROUNDUP(salesdata[[#This Row],[Month No.]]/3,0)</f>
        <v>Q3</v>
      </c>
      <c r="U1201" s="1" t="str">
        <f>TEXT(salesdata[[#This Row],[Date]],"dddd")</f>
        <v>Tuesday</v>
      </c>
      <c r="V1201" s="12">
        <f>IFERROR(salesdata[[#This Row],[Total Revenue]]/salesdata[[#This Row],[Total Units Sold]],0)</f>
        <v>3.8314964600911647</v>
      </c>
      <c r="W1201" s="1" t="str">
        <f>INDEX({"Product1","Product2","Product3","Product4"},MATCH(MAX(salesdata[[#This Row],[S-P1]],salesdata[[#This Row],[S-P2]],salesdata[[#This Row],[S-P3]],salesdata[[#This Row],[S-P4]]),CHOOSE({1,2,3,4},salesdata[[#This Row],[S-P1]],salesdata[[#This Row],[S-P2]],salesdata[[#This Row],[S-P3]],salesdata[[#This Row],[S-P4]]),0))</f>
        <v>Product1</v>
      </c>
      <c r="X1201" s="1" t="str">
        <f>IF(salesdata[[#This Row],[Total Revenue]]&gt;=70000,"High",IF(salesdata[[#This Row],[Total Revenue]]&gt;=40000,"Medium","Low"))</f>
        <v>Low</v>
      </c>
      <c r="Y1201" s="1" t="str">
        <f>IFERROR(IF(SUMIF(salesdata[Year],salesdata[[#This Row],[Year]],salesdata[Total Revenue])&gt;SUMIF(salesdata[Year],salesdata[[#This Row],[Year]]-1,salesdata[Total Revenue]),"Growth Year","Decline Year"),"")</f>
        <v>Decline Year</v>
      </c>
    </row>
    <row r="1202" spans="1:25" x14ac:dyDescent="0.3">
      <c r="A1202" s="1">
        <v>1201</v>
      </c>
      <c r="B1202" s="2">
        <v>41528</v>
      </c>
      <c r="C1202" s="1">
        <v>2013</v>
      </c>
      <c r="D1202" s="1" t="s">
        <v>22</v>
      </c>
      <c r="E1202" s="1">
        <v>9</v>
      </c>
      <c r="F1202" s="3">
        <v>1989</v>
      </c>
      <c r="G1202" s="10">
        <v>6305.13</v>
      </c>
      <c r="H1202" s="12">
        <f>IFERROR(salesdata[[#This Row],[S-P1]]/salesdata[[#This Row],[Q-P1]],0)</f>
        <v>3.17</v>
      </c>
      <c r="I1202" s="3">
        <v>3455</v>
      </c>
      <c r="J1202" s="10">
        <v>21904.7</v>
      </c>
      <c r="K1202" s="12">
        <f>IFERROR(salesdata[[#This Row],[S-P2]]/salesdata[[#This Row],[Q-P2]],0)</f>
        <v>6.34</v>
      </c>
      <c r="L1202" s="3">
        <v>2429</v>
      </c>
      <c r="M1202" s="10">
        <v>13165.18</v>
      </c>
      <c r="N1202" s="12">
        <f>IFERROR(salesdata[[#This Row],[S-P3]]/salesdata[[#This Row],[Q-P3]],0)</f>
        <v>5.42</v>
      </c>
      <c r="O1202" s="3">
        <v>1601</v>
      </c>
      <c r="P1202" s="10">
        <v>11415.13</v>
      </c>
      <c r="Q1202" s="12">
        <f>IFERROR(salesdata[[#This Row],[S-P4]]/salesdata[[#This Row],[Q-P4]],0)</f>
        <v>7.13</v>
      </c>
      <c r="R1202" s="3">
        <v>9474</v>
      </c>
      <c r="S1202" s="10">
        <v>52790.14</v>
      </c>
      <c r="T1202" s="1" t="str">
        <f>"Q"&amp;ROUNDUP(salesdata[[#This Row],[Month No.]]/3,0)</f>
        <v>Q3</v>
      </c>
      <c r="U1202" s="1" t="str">
        <f>TEXT(salesdata[[#This Row],[Date]],"dddd")</f>
        <v>Wednesday</v>
      </c>
      <c r="V1202" s="12">
        <f>IFERROR(salesdata[[#This Row],[Total Revenue]]/salesdata[[#This Row],[Total Units Sold]],0)</f>
        <v>5.5721068186616005</v>
      </c>
      <c r="W1202" s="1" t="str">
        <f>INDEX({"Product1","Product2","Product3","Product4"},MATCH(MAX(salesdata[[#This Row],[S-P1]],salesdata[[#This Row],[S-P2]],salesdata[[#This Row],[S-P3]],salesdata[[#This Row],[S-P4]]),CHOOSE({1,2,3,4},salesdata[[#This Row],[S-P1]],salesdata[[#This Row],[S-P2]],salesdata[[#This Row],[S-P3]],salesdata[[#This Row],[S-P4]]),0))</f>
        <v>Product2</v>
      </c>
      <c r="X1202" s="1" t="str">
        <f>IF(salesdata[[#This Row],[Total Revenue]]&gt;=70000,"High",IF(salesdata[[#This Row],[Total Revenue]]&gt;=40000,"Medium","Low"))</f>
        <v>Medium</v>
      </c>
      <c r="Y1202" s="1" t="str">
        <f>IFERROR(IF(SUMIF(salesdata[Year],salesdata[[#This Row],[Year]],salesdata[Total Revenue])&gt;SUMIF(salesdata[Year],salesdata[[#This Row],[Year]]-1,salesdata[Total Revenue]),"Growth Year","Decline Year"),"")</f>
        <v>Decline Year</v>
      </c>
    </row>
    <row r="1203" spans="1:25" x14ac:dyDescent="0.3">
      <c r="A1203" s="1">
        <v>1202</v>
      </c>
      <c r="B1203" s="2">
        <v>41529</v>
      </c>
      <c r="C1203" s="1">
        <v>2013</v>
      </c>
      <c r="D1203" s="1" t="s">
        <v>22</v>
      </c>
      <c r="E1203" s="1">
        <v>9</v>
      </c>
      <c r="F1203" s="3">
        <v>7251</v>
      </c>
      <c r="G1203" s="10">
        <v>22985.67</v>
      </c>
      <c r="H1203" s="12">
        <f>IFERROR(salesdata[[#This Row],[S-P1]]/salesdata[[#This Row],[Q-P1]],0)</f>
        <v>3.17</v>
      </c>
      <c r="I1203" s="3">
        <v>3412</v>
      </c>
      <c r="J1203" s="10">
        <v>21632.080000000002</v>
      </c>
      <c r="K1203" s="12">
        <f>IFERROR(salesdata[[#This Row],[S-P2]]/salesdata[[#This Row],[Q-P2]],0)</f>
        <v>6.3400000000000007</v>
      </c>
      <c r="L1203" s="3">
        <v>2289</v>
      </c>
      <c r="M1203" s="10">
        <v>12406.38</v>
      </c>
      <c r="N1203" s="12">
        <f>IFERROR(salesdata[[#This Row],[S-P3]]/salesdata[[#This Row],[Q-P3]],0)</f>
        <v>5.42</v>
      </c>
      <c r="O1203" s="3">
        <v>397</v>
      </c>
      <c r="P1203" s="10">
        <v>2830.61</v>
      </c>
      <c r="Q1203" s="12">
        <f>IFERROR(salesdata[[#This Row],[S-P4]]/salesdata[[#This Row],[Q-P4]],0)</f>
        <v>7.13</v>
      </c>
      <c r="R1203" s="3">
        <v>13349</v>
      </c>
      <c r="S1203" s="10">
        <v>59854.74</v>
      </c>
      <c r="T1203" s="1" t="str">
        <f>"Q"&amp;ROUNDUP(salesdata[[#This Row],[Month No.]]/3,0)</f>
        <v>Q3</v>
      </c>
      <c r="U1203" s="1" t="str">
        <f>TEXT(salesdata[[#This Row],[Date]],"dddd")</f>
        <v>Thursday</v>
      </c>
      <c r="V1203" s="12">
        <f>IFERROR(salesdata[[#This Row],[Total Revenue]]/salesdata[[#This Row],[Total Units Sold]],0)</f>
        <v>4.4838369915349459</v>
      </c>
      <c r="W1203" s="1" t="str">
        <f>INDEX({"Product1","Product2","Product3","Product4"},MATCH(MAX(salesdata[[#This Row],[S-P1]],salesdata[[#This Row],[S-P2]],salesdata[[#This Row],[S-P3]],salesdata[[#This Row],[S-P4]]),CHOOSE({1,2,3,4},salesdata[[#This Row],[S-P1]],salesdata[[#This Row],[S-P2]],salesdata[[#This Row],[S-P3]],salesdata[[#This Row],[S-P4]]),0))</f>
        <v>Product1</v>
      </c>
      <c r="X1203" s="1" t="str">
        <f>IF(salesdata[[#This Row],[Total Revenue]]&gt;=70000,"High",IF(salesdata[[#This Row],[Total Revenue]]&gt;=40000,"Medium","Low"))</f>
        <v>Medium</v>
      </c>
      <c r="Y1203" s="1" t="str">
        <f>IFERROR(IF(SUMIF(salesdata[Year],salesdata[[#This Row],[Year]],salesdata[Total Revenue])&gt;SUMIF(salesdata[Year],salesdata[[#This Row],[Year]]-1,salesdata[Total Revenue]),"Growth Year","Decline Year"),"")</f>
        <v>Decline Year</v>
      </c>
    </row>
    <row r="1204" spans="1:25" x14ac:dyDescent="0.3">
      <c r="A1204" s="1">
        <v>1203</v>
      </c>
      <c r="B1204" s="2">
        <v>41530</v>
      </c>
      <c r="C1204" s="1">
        <v>2013</v>
      </c>
      <c r="D1204" s="1" t="s">
        <v>22</v>
      </c>
      <c r="E1204" s="1">
        <v>9</v>
      </c>
      <c r="F1204" s="3">
        <v>4208</v>
      </c>
      <c r="G1204" s="10">
        <v>13339.36</v>
      </c>
      <c r="H1204" s="12">
        <f>IFERROR(salesdata[[#This Row],[S-P1]]/salesdata[[#This Row],[Q-P1]],0)</f>
        <v>3.17</v>
      </c>
      <c r="I1204" s="3">
        <v>1898</v>
      </c>
      <c r="J1204" s="10">
        <v>12033.32</v>
      </c>
      <c r="K1204" s="12">
        <f>IFERROR(salesdata[[#This Row],[S-P2]]/salesdata[[#This Row],[Q-P2]],0)</f>
        <v>6.34</v>
      </c>
      <c r="L1204" s="3">
        <v>3963</v>
      </c>
      <c r="M1204" s="10">
        <v>21479.46</v>
      </c>
      <c r="N1204" s="12">
        <f>IFERROR(salesdata[[#This Row],[S-P3]]/salesdata[[#This Row],[Q-P3]],0)</f>
        <v>5.42</v>
      </c>
      <c r="O1204" s="3">
        <v>1502</v>
      </c>
      <c r="P1204" s="10">
        <v>10709.26</v>
      </c>
      <c r="Q1204" s="12">
        <f>IFERROR(salesdata[[#This Row],[S-P4]]/salesdata[[#This Row],[Q-P4]],0)</f>
        <v>7.13</v>
      </c>
      <c r="R1204" s="3">
        <v>11571</v>
      </c>
      <c r="S1204" s="10">
        <v>57561.4</v>
      </c>
      <c r="T1204" s="1" t="str">
        <f>"Q"&amp;ROUNDUP(salesdata[[#This Row],[Month No.]]/3,0)</f>
        <v>Q3</v>
      </c>
      <c r="U1204" s="1" t="str">
        <f>TEXT(salesdata[[#This Row],[Date]],"dddd")</f>
        <v>Friday</v>
      </c>
      <c r="V1204" s="12">
        <f>IFERROR(salesdata[[#This Row],[Total Revenue]]/salesdata[[#This Row],[Total Units Sold]],0)</f>
        <v>4.9746262207242244</v>
      </c>
      <c r="W1204" s="1" t="str">
        <f>INDEX({"Product1","Product2","Product3","Product4"},MATCH(MAX(salesdata[[#This Row],[S-P1]],salesdata[[#This Row],[S-P2]],salesdata[[#This Row],[S-P3]],salesdata[[#This Row],[S-P4]]),CHOOSE({1,2,3,4},salesdata[[#This Row],[S-P1]],salesdata[[#This Row],[S-P2]],salesdata[[#This Row],[S-P3]],salesdata[[#This Row],[S-P4]]),0))</f>
        <v>Product3</v>
      </c>
      <c r="X1204" s="1" t="str">
        <f>IF(salesdata[[#This Row],[Total Revenue]]&gt;=70000,"High",IF(salesdata[[#This Row],[Total Revenue]]&gt;=40000,"Medium","Low"))</f>
        <v>Medium</v>
      </c>
      <c r="Y1204" s="1" t="str">
        <f>IFERROR(IF(SUMIF(salesdata[Year],salesdata[[#This Row],[Year]],salesdata[Total Revenue])&gt;SUMIF(salesdata[Year],salesdata[[#This Row],[Year]]-1,salesdata[Total Revenue]),"Growth Year","Decline Year"),"")</f>
        <v>Decline Year</v>
      </c>
    </row>
    <row r="1205" spans="1:25" x14ac:dyDescent="0.3">
      <c r="A1205" s="1">
        <v>1204</v>
      </c>
      <c r="B1205" s="2">
        <v>41531</v>
      </c>
      <c r="C1205" s="1">
        <v>2013</v>
      </c>
      <c r="D1205" s="1" t="s">
        <v>22</v>
      </c>
      <c r="E1205" s="1">
        <v>9</v>
      </c>
      <c r="F1205" s="3">
        <v>2755</v>
      </c>
      <c r="G1205" s="10">
        <v>8733.35</v>
      </c>
      <c r="H1205" s="12">
        <f>IFERROR(salesdata[[#This Row],[S-P1]]/salesdata[[#This Row],[Q-P1]],0)</f>
        <v>3.17</v>
      </c>
      <c r="I1205" s="3">
        <v>3567</v>
      </c>
      <c r="J1205" s="10">
        <v>22614.78</v>
      </c>
      <c r="K1205" s="12">
        <f>IFERROR(salesdata[[#This Row],[S-P2]]/salesdata[[#This Row],[Q-P2]],0)</f>
        <v>6.34</v>
      </c>
      <c r="L1205" s="3">
        <v>1805</v>
      </c>
      <c r="M1205" s="10">
        <v>9783.1</v>
      </c>
      <c r="N1205" s="12">
        <f>IFERROR(salesdata[[#This Row],[S-P3]]/salesdata[[#This Row],[Q-P3]],0)</f>
        <v>5.42</v>
      </c>
      <c r="O1205" s="3">
        <v>1582</v>
      </c>
      <c r="P1205" s="10">
        <v>11279.66</v>
      </c>
      <c r="Q1205" s="12">
        <f>IFERROR(salesdata[[#This Row],[S-P4]]/salesdata[[#This Row],[Q-P4]],0)</f>
        <v>7.13</v>
      </c>
      <c r="R1205" s="3">
        <v>9709</v>
      </c>
      <c r="S1205" s="10">
        <v>52410.89</v>
      </c>
      <c r="T1205" s="1" t="str">
        <f>"Q"&amp;ROUNDUP(salesdata[[#This Row],[Month No.]]/3,0)</f>
        <v>Q3</v>
      </c>
      <c r="U1205" s="1" t="str">
        <f>TEXT(salesdata[[#This Row],[Date]],"dddd")</f>
        <v>Saturday</v>
      </c>
      <c r="V1205" s="12">
        <f>IFERROR(salesdata[[#This Row],[Total Revenue]]/salesdata[[#This Row],[Total Units Sold]],0)</f>
        <v>5.3981759192501801</v>
      </c>
      <c r="W1205" s="1" t="str">
        <f>INDEX({"Product1","Product2","Product3","Product4"},MATCH(MAX(salesdata[[#This Row],[S-P1]],salesdata[[#This Row],[S-P2]],salesdata[[#This Row],[S-P3]],salesdata[[#This Row],[S-P4]]),CHOOSE({1,2,3,4},salesdata[[#This Row],[S-P1]],salesdata[[#This Row],[S-P2]],salesdata[[#This Row],[S-P3]],salesdata[[#This Row],[S-P4]]),0))</f>
        <v>Product2</v>
      </c>
      <c r="X1205" s="1" t="str">
        <f>IF(salesdata[[#This Row],[Total Revenue]]&gt;=70000,"High",IF(salesdata[[#This Row],[Total Revenue]]&gt;=40000,"Medium","Low"))</f>
        <v>Medium</v>
      </c>
      <c r="Y1205" s="1" t="str">
        <f>IFERROR(IF(SUMIF(salesdata[Year],salesdata[[#This Row],[Year]],salesdata[Total Revenue])&gt;SUMIF(salesdata[Year],salesdata[[#This Row],[Year]]-1,salesdata[Total Revenue]),"Growth Year","Decline Year"),"")</f>
        <v>Decline Year</v>
      </c>
    </row>
    <row r="1206" spans="1:25" x14ac:dyDescent="0.3">
      <c r="A1206" s="1">
        <v>1205</v>
      </c>
      <c r="B1206" s="2">
        <v>41532</v>
      </c>
      <c r="C1206" s="1">
        <v>2013</v>
      </c>
      <c r="D1206" s="1" t="s">
        <v>22</v>
      </c>
      <c r="E1206" s="1">
        <v>9</v>
      </c>
      <c r="F1206" s="3">
        <v>1767</v>
      </c>
      <c r="G1206" s="10">
        <v>5601.39</v>
      </c>
      <c r="H1206" s="12">
        <f>IFERROR(salesdata[[#This Row],[S-P1]]/salesdata[[#This Row],[Q-P1]],0)</f>
        <v>3.1700000000000004</v>
      </c>
      <c r="I1206" s="3">
        <v>637</v>
      </c>
      <c r="J1206" s="10">
        <v>4038.58</v>
      </c>
      <c r="K1206" s="12">
        <f>IFERROR(salesdata[[#This Row],[S-P2]]/salesdata[[#This Row],[Q-P2]],0)</f>
        <v>6.34</v>
      </c>
      <c r="L1206" s="3">
        <v>1426</v>
      </c>
      <c r="M1206" s="10">
        <v>7728.92</v>
      </c>
      <c r="N1206" s="12">
        <f>IFERROR(salesdata[[#This Row],[S-P3]]/salesdata[[#This Row],[Q-P3]],0)</f>
        <v>5.42</v>
      </c>
      <c r="O1206" s="3">
        <v>1623</v>
      </c>
      <c r="P1206" s="10">
        <v>11571.99</v>
      </c>
      <c r="Q1206" s="12">
        <f>IFERROR(salesdata[[#This Row],[S-P4]]/salesdata[[#This Row],[Q-P4]],0)</f>
        <v>7.13</v>
      </c>
      <c r="R1206" s="3">
        <v>5453</v>
      </c>
      <c r="S1206" s="10">
        <v>28940.880000000001</v>
      </c>
      <c r="T1206" s="1" t="str">
        <f>"Q"&amp;ROUNDUP(salesdata[[#This Row],[Month No.]]/3,0)</f>
        <v>Q3</v>
      </c>
      <c r="U1206" s="1" t="str">
        <f>TEXT(salesdata[[#This Row],[Date]],"dddd")</f>
        <v>Sunday</v>
      </c>
      <c r="V1206" s="12">
        <f>IFERROR(salesdata[[#This Row],[Total Revenue]]/salesdata[[#This Row],[Total Units Sold]],0)</f>
        <v>5.3073317439941317</v>
      </c>
      <c r="W1206" s="1" t="str">
        <f>INDEX({"Product1","Product2","Product3","Product4"},MATCH(MAX(salesdata[[#This Row],[S-P1]],salesdata[[#This Row],[S-P2]],salesdata[[#This Row],[S-P3]],salesdata[[#This Row],[S-P4]]),CHOOSE({1,2,3,4},salesdata[[#This Row],[S-P1]],salesdata[[#This Row],[S-P2]],salesdata[[#This Row],[S-P3]],salesdata[[#This Row],[S-P4]]),0))</f>
        <v>Product4</v>
      </c>
      <c r="X1206" s="1" t="str">
        <f>IF(salesdata[[#This Row],[Total Revenue]]&gt;=70000,"High",IF(salesdata[[#This Row],[Total Revenue]]&gt;=40000,"Medium","Low"))</f>
        <v>Low</v>
      </c>
      <c r="Y1206" s="1" t="str">
        <f>IFERROR(IF(SUMIF(salesdata[Year],salesdata[[#This Row],[Year]],salesdata[Total Revenue])&gt;SUMIF(salesdata[Year],salesdata[[#This Row],[Year]]-1,salesdata[Total Revenue]),"Growth Year","Decline Year"),"")</f>
        <v>Decline Year</v>
      </c>
    </row>
    <row r="1207" spans="1:25" x14ac:dyDescent="0.3">
      <c r="A1207" s="1">
        <v>1206</v>
      </c>
      <c r="B1207" s="2">
        <v>41533</v>
      </c>
      <c r="C1207" s="1">
        <v>2013</v>
      </c>
      <c r="D1207" s="1" t="s">
        <v>22</v>
      </c>
      <c r="E1207" s="1">
        <v>9</v>
      </c>
      <c r="F1207" s="3">
        <v>4208</v>
      </c>
      <c r="G1207" s="10">
        <v>13339.36</v>
      </c>
      <c r="H1207" s="12">
        <f>IFERROR(salesdata[[#This Row],[S-P1]]/salesdata[[#This Row],[Q-P1]],0)</f>
        <v>3.17</v>
      </c>
      <c r="I1207" s="3">
        <v>1221</v>
      </c>
      <c r="J1207" s="10">
        <v>7741.14</v>
      </c>
      <c r="K1207" s="12">
        <f>IFERROR(salesdata[[#This Row],[S-P2]]/salesdata[[#This Row],[Q-P2]],0)</f>
        <v>6.34</v>
      </c>
      <c r="L1207" s="3">
        <v>1267</v>
      </c>
      <c r="M1207" s="10">
        <v>6867.14</v>
      </c>
      <c r="N1207" s="12">
        <f>IFERROR(salesdata[[#This Row],[S-P3]]/salesdata[[#This Row],[Q-P3]],0)</f>
        <v>5.42</v>
      </c>
      <c r="O1207" s="3">
        <v>1170</v>
      </c>
      <c r="P1207" s="10">
        <v>8342.1</v>
      </c>
      <c r="Q1207" s="12">
        <f>IFERROR(salesdata[[#This Row],[S-P4]]/salesdata[[#This Row],[Q-P4]],0)</f>
        <v>7.13</v>
      </c>
      <c r="R1207" s="3">
        <v>7866</v>
      </c>
      <c r="S1207" s="10">
        <v>36289.74</v>
      </c>
      <c r="T1207" s="1" t="str">
        <f>"Q"&amp;ROUNDUP(salesdata[[#This Row],[Month No.]]/3,0)</f>
        <v>Q3</v>
      </c>
      <c r="U1207" s="1" t="str">
        <f>TEXT(salesdata[[#This Row],[Date]],"dddd")</f>
        <v>Monday</v>
      </c>
      <c r="V1207" s="12">
        <f>IFERROR(salesdata[[#This Row],[Total Revenue]]/salesdata[[#This Row],[Total Units Sold]],0)</f>
        <v>4.6134935163996946</v>
      </c>
      <c r="W1207" s="1" t="str">
        <f>INDEX({"Product1","Product2","Product3","Product4"},MATCH(MAX(salesdata[[#This Row],[S-P1]],salesdata[[#This Row],[S-P2]],salesdata[[#This Row],[S-P3]],salesdata[[#This Row],[S-P4]]),CHOOSE({1,2,3,4},salesdata[[#This Row],[S-P1]],salesdata[[#This Row],[S-P2]],salesdata[[#This Row],[S-P3]],salesdata[[#This Row],[S-P4]]),0))</f>
        <v>Product1</v>
      </c>
      <c r="X1207" s="1" t="str">
        <f>IF(salesdata[[#This Row],[Total Revenue]]&gt;=70000,"High",IF(salesdata[[#This Row],[Total Revenue]]&gt;=40000,"Medium","Low"))</f>
        <v>Low</v>
      </c>
      <c r="Y1207" s="1" t="str">
        <f>IFERROR(IF(SUMIF(salesdata[Year],salesdata[[#This Row],[Year]],salesdata[Total Revenue])&gt;SUMIF(salesdata[Year],salesdata[[#This Row],[Year]]-1,salesdata[Total Revenue]),"Growth Year","Decline Year"),"")</f>
        <v>Decline Year</v>
      </c>
    </row>
    <row r="1208" spans="1:25" x14ac:dyDescent="0.3">
      <c r="A1208" s="1">
        <v>1207</v>
      </c>
      <c r="B1208" s="2">
        <v>41534</v>
      </c>
      <c r="C1208" s="1">
        <v>2013</v>
      </c>
      <c r="D1208" s="1" t="s">
        <v>22</v>
      </c>
      <c r="E1208" s="1">
        <v>9</v>
      </c>
      <c r="F1208" s="3">
        <v>3735</v>
      </c>
      <c r="G1208" s="10">
        <v>11839.95</v>
      </c>
      <c r="H1208" s="12">
        <f>IFERROR(salesdata[[#This Row],[S-P1]]/salesdata[[#This Row],[Q-P1]],0)</f>
        <v>3.1700000000000004</v>
      </c>
      <c r="I1208" s="3">
        <v>899</v>
      </c>
      <c r="J1208" s="10">
        <v>5699.66</v>
      </c>
      <c r="K1208" s="12">
        <f>IFERROR(salesdata[[#This Row],[S-P2]]/salesdata[[#This Row],[Q-P2]],0)</f>
        <v>6.34</v>
      </c>
      <c r="L1208" s="3">
        <v>4901</v>
      </c>
      <c r="M1208" s="10">
        <v>26563.42</v>
      </c>
      <c r="N1208" s="12">
        <f>IFERROR(salesdata[[#This Row],[S-P3]]/salesdata[[#This Row],[Q-P3]],0)</f>
        <v>5.42</v>
      </c>
      <c r="O1208" s="3">
        <v>1302</v>
      </c>
      <c r="P1208" s="10">
        <v>9283.26</v>
      </c>
      <c r="Q1208" s="12">
        <f>IFERROR(salesdata[[#This Row],[S-P4]]/salesdata[[#This Row],[Q-P4]],0)</f>
        <v>7.13</v>
      </c>
      <c r="R1208" s="3">
        <v>10837</v>
      </c>
      <c r="S1208" s="10">
        <v>53386.29</v>
      </c>
      <c r="T1208" s="1" t="str">
        <f>"Q"&amp;ROUNDUP(salesdata[[#This Row],[Month No.]]/3,0)</f>
        <v>Q3</v>
      </c>
      <c r="U1208" s="1" t="str">
        <f>TEXT(salesdata[[#This Row],[Date]],"dddd")</f>
        <v>Tuesday</v>
      </c>
      <c r="V1208" s="12">
        <f>IFERROR(salesdata[[#This Row],[Total Revenue]]/salesdata[[#This Row],[Total Units Sold]],0)</f>
        <v>4.9262978684137675</v>
      </c>
      <c r="W1208" s="1" t="str">
        <f>INDEX({"Product1","Product2","Product3","Product4"},MATCH(MAX(salesdata[[#This Row],[S-P1]],salesdata[[#This Row],[S-P2]],salesdata[[#This Row],[S-P3]],salesdata[[#This Row],[S-P4]]),CHOOSE({1,2,3,4},salesdata[[#This Row],[S-P1]],salesdata[[#This Row],[S-P2]],salesdata[[#This Row],[S-P3]],salesdata[[#This Row],[S-P4]]),0))</f>
        <v>Product3</v>
      </c>
      <c r="X1208" s="1" t="str">
        <f>IF(salesdata[[#This Row],[Total Revenue]]&gt;=70000,"High",IF(salesdata[[#This Row],[Total Revenue]]&gt;=40000,"Medium","Low"))</f>
        <v>Medium</v>
      </c>
      <c r="Y1208" s="1" t="str">
        <f>IFERROR(IF(SUMIF(salesdata[Year],salesdata[[#This Row],[Year]],salesdata[Total Revenue])&gt;SUMIF(salesdata[Year],salesdata[[#This Row],[Year]]-1,salesdata[Total Revenue]),"Growth Year","Decline Year"),"")</f>
        <v>Decline Year</v>
      </c>
    </row>
    <row r="1209" spans="1:25" x14ac:dyDescent="0.3">
      <c r="A1209" s="1">
        <v>1208</v>
      </c>
      <c r="B1209" s="2">
        <v>41535</v>
      </c>
      <c r="C1209" s="1">
        <v>2013</v>
      </c>
      <c r="D1209" s="1" t="s">
        <v>22</v>
      </c>
      <c r="E1209" s="1">
        <v>9</v>
      </c>
      <c r="F1209" s="3">
        <v>1805</v>
      </c>
      <c r="G1209" s="10">
        <v>5721.85</v>
      </c>
      <c r="H1209" s="12">
        <f>IFERROR(salesdata[[#This Row],[S-P1]]/salesdata[[#This Row],[Q-P1]],0)</f>
        <v>3.1700000000000004</v>
      </c>
      <c r="I1209" s="3">
        <v>1258</v>
      </c>
      <c r="J1209" s="10">
        <v>7975.72</v>
      </c>
      <c r="K1209" s="12">
        <f>IFERROR(salesdata[[#This Row],[S-P2]]/salesdata[[#This Row],[Q-P2]],0)</f>
        <v>6.34</v>
      </c>
      <c r="L1209" s="3">
        <v>4111</v>
      </c>
      <c r="M1209" s="10">
        <v>22281.62</v>
      </c>
      <c r="N1209" s="12">
        <f>IFERROR(salesdata[[#This Row],[S-P3]]/salesdata[[#This Row],[Q-P3]],0)</f>
        <v>5.42</v>
      </c>
      <c r="O1209" s="3">
        <v>1065</v>
      </c>
      <c r="P1209" s="10">
        <v>7593.45</v>
      </c>
      <c r="Q1209" s="12">
        <f>IFERROR(salesdata[[#This Row],[S-P4]]/salesdata[[#This Row],[Q-P4]],0)</f>
        <v>7.13</v>
      </c>
      <c r="R1209" s="3">
        <v>8239</v>
      </c>
      <c r="S1209" s="10">
        <v>43572.639999999999</v>
      </c>
      <c r="T1209" s="1" t="str">
        <f>"Q"&amp;ROUNDUP(salesdata[[#This Row],[Month No.]]/3,0)</f>
        <v>Q3</v>
      </c>
      <c r="U1209" s="1" t="str">
        <f>TEXT(salesdata[[#This Row],[Date]],"dddd")</f>
        <v>Wednesday</v>
      </c>
      <c r="V1209" s="12">
        <f>IFERROR(salesdata[[#This Row],[Total Revenue]]/salesdata[[#This Row],[Total Units Sold]],0)</f>
        <v>5.2885835659667437</v>
      </c>
      <c r="W1209" s="1" t="str">
        <f>INDEX({"Product1","Product2","Product3","Product4"},MATCH(MAX(salesdata[[#This Row],[S-P1]],salesdata[[#This Row],[S-P2]],salesdata[[#This Row],[S-P3]],salesdata[[#This Row],[S-P4]]),CHOOSE({1,2,3,4},salesdata[[#This Row],[S-P1]],salesdata[[#This Row],[S-P2]],salesdata[[#This Row],[S-P3]],salesdata[[#This Row],[S-P4]]),0))</f>
        <v>Product3</v>
      </c>
      <c r="X1209" s="1" t="str">
        <f>IF(salesdata[[#This Row],[Total Revenue]]&gt;=70000,"High",IF(salesdata[[#This Row],[Total Revenue]]&gt;=40000,"Medium","Low"))</f>
        <v>Medium</v>
      </c>
      <c r="Y1209" s="1" t="str">
        <f>IFERROR(IF(SUMIF(salesdata[Year],salesdata[[#This Row],[Year]],salesdata[Total Revenue])&gt;SUMIF(salesdata[Year],salesdata[[#This Row],[Year]]-1,salesdata[Total Revenue]),"Growth Year","Decline Year"),"")</f>
        <v>Decline Year</v>
      </c>
    </row>
    <row r="1210" spans="1:25" x14ac:dyDescent="0.3">
      <c r="A1210" s="1">
        <v>1209</v>
      </c>
      <c r="B1210" s="2">
        <v>41536</v>
      </c>
      <c r="C1210" s="1">
        <v>2013</v>
      </c>
      <c r="D1210" s="1" t="s">
        <v>22</v>
      </c>
      <c r="E1210" s="1">
        <v>9</v>
      </c>
      <c r="F1210" s="3">
        <v>4476</v>
      </c>
      <c r="G1210" s="10">
        <v>14188.92</v>
      </c>
      <c r="H1210" s="12">
        <f>IFERROR(salesdata[[#This Row],[S-P1]]/salesdata[[#This Row],[Q-P1]],0)</f>
        <v>3.17</v>
      </c>
      <c r="I1210" s="3">
        <v>1010</v>
      </c>
      <c r="J1210" s="10">
        <v>6403.4</v>
      </c>
      <c r="K1210" s="12">
        <f>IFERROR(salesdata[[#This Row],[S-P2]]/salesdata[[#This Row],[Q-P2]],0)</f>
        <v>6.34</v>
      </c>
      <c r="L1210" s="3">
        <v>2363</v>
      </c>
      <c r="M1210" s="10">
        <v>12807.46</v>
      </c>
      <c r="N1210" s="12">
        <f>IFERROR(salesdata[[#This Row],[S-P3]]/salesdata[[#This Row],[Q-P3]],0)</f>
        <v>5.42</v>
      </c>
      <c r="O1210" s="3">
        <v>427</v>
      </c>
      <c r="P1210" s="10">
        <v>3044.51</v>
      </c>
      <c r="Q1210" s="12">
        <f>IFERROR(salesdata[[#This Row],[S-P4]]/salesdata[[#This Row],[Q-P4]],0)</f>
        <v>7.1300000000000008</v>
      </c>
      <c r="R1210" s="3">
        <v>8276</v>
      </c>
      <c r="S1210" s="10">
        <v>36444.29</v>
      </c>
      <c r="T1210" s="1" t="str">
        <f>"Q"&amp;ROUNDUP(salesdata[[#This Row],[Month No.]]/3,0)</f>
        <v>Q3</v>
      </c>
      <c r="U1210" s="1" t="str">
        <f>TEXT(salesdata[[#This Row],[Date]],"dddd")</f>
        <v>Thursday</v>
      </c>
      <c r="V1210" s="12">
        <f>IFERROR(salesdata[[#This Row],[Total Revenue]]/salesdata[[#This Row],[Total Units Sold]],0)</f>
        <v>4.403611648139198</v>
      </c>
      <c r="W1210" s="1" t="str">
        <f>INDEX({"Product1","Product2","Product3","Product4"},MATCH(MAX(salesdata[[#This Row],[S-P1]],salesdata[[#This Row],[S-P2]],salesdata[[#This Row],[S-P3]],salesdata[[#This Row],[S-P4]]),CHOOSE({1,2,3,4},salesdata[[#This Row],[S-P1]],salesdata[[#This Row],[S-P2]],salesdata[[#This Row],[S-P3]],salesdata[[#This Row],[S-P4]]),0))</f>
        <v>Product1</v>
      </c>
      <c r="X1210" s="1" t="str">
        <f>IF(salesdata[[#This Row],[Total Revenue]]&gt;=70000,"High",IF(salesdata[[#This Row],[Total Revenue]]&gt;=40000,"Medium","Low"))</f>
        <v>Low</v>
      </c>
      <c r="Y1210" s="1" t="str">
        <f>IFERROR(IF(SUMIF(salesdata[Year],salesdata[[#This Row],[Year]],salesdata[Total Revenue])&gt;SUMIF(salesdata[Year],salesdata[[#This Row],[Year]]-1,salesdata[Total Revenue]),"Growth Year","Decline Year"),"")</f>
        <v>Decline Year</v>
      </c>
    </row>
    <row r="1211" spans="1:25" x14ac:dyDescent="0.3">
      <c r="A1211" s="1">
        <v>1210</v>
      </c>
      <c r="B1211" s="2">
        <v>41537</v>
      </c>
      <c r="C1211" s="1">
        <v>2013</v>
      </c>
      <c r="D1211" s="1" t="s">
        <v>22</v>
      </c>
      <c r="E1211" s="1">
        <v>9</v>
      </c>
      <c r="F1211" s="3">
        <v>4981</v>
      </c>
      <c r="G1211" s="10">
        <v>15789.77</v>
      </c>
      <c r="H1211" s="12">
        <f>IFERROR(salesdata[[#This Row],[S-P1]]/salesdata[[#This Row],[Q-P1]],0)</f>
        <v>3.17</v>
      </c>
      <c r="I1211" s="3">
        <v>1326</v>
      </c>
      <c r="J1211" s="10">
        <v>8406.84</v>
      </c>
      <c r="K1211" s="12">
        <f>IFERROR(salesdata[[#This Row],[S-P2]]/salesdata[[#This Row],[Q-P2]],0)</f>
        <v>6.34</v>
      </c>
      <c r="L1211" s="3">
        <v>2374</v>
      </c>
      <c r="M1211" s="10">
        <v>12867.08</v>
      </c>
      <c r="N1211" s="12">
        <f>IFERROR(salesdata[[#This Row],[S-P3]]/salesdata[[#This Row],[Q-P3]],0)</f>
        <v>5.42</v>
      </c>
      <c r="O1211" s="3">
        <v>921</v>
      </c>
      <c r="P1211" s="10">
        <v>6566.73</v>
      </c>
      <c r="Q1211" s="12">
        <f>IFERROR(salesdata[[#This Row],[S-P4]]/salesdata[[#This Row],[Q-P4]],0)</f>
        <v>7.13</v>
      </c>
      <c r="R1211" s="3">
        <v>9602</v>
      </c>
      <c r="S1211" s="10">
        <v>43630.42</v>
      </c>
      <c r="T1211" s="1" t="str">
        <f>"Q"&amp;ROUNDUP(salesdata[[#This Row],[Month No.]]/3,0)</f>
        <v>Q3</v>
      </c>
      <c r="U1211" s="1" t="str">
        <f>TEXT(salesdata[[#This Row],[Date]],"dddd")</f>
        <v>Friday</v>
      </c>
      <c r="V1211" s="12">
        <f>IFERROR(salesdata[[#This Row],[Total Revenue]]/salesdata[[#This Row],[Total Units Sold]],0)</f>
        <v>4.5438887731722559</v>
      </c>
      <c r="W1211" s="1" t="str">
        <f>INDEX({"Product1","Product2","Product3","Product4"},MATCH(MAX(salesdata[[#This Row],[S-P1]],salesdata[[#This Row],[S-P2]],salesdata[[#This Row],[S-P3]],salesdata[[#This Row],[S-P4]]),CHOOSE({1,2,3,4},salesdata[[#This Row],[S-P1]],salesdata[[#This Row],[S-P2]],salesdata[[#This Row],[S-P3]],salesdata[[#This Row],[S-P4]]),0))</f>
        <v>Product1</v>
      </c>
      <c r="X1211" s="1" t="str">
        <f>IF(salesdata[[#This Row],[Total Revenue]]&gt;=70000,"High",IF(salesdata[[#This Row],[Total Revenue]]&gt;=40000,"Medium","Low"))</f>
        <v>Medium</v>
      </c>
      <c r="Y1211" s="1" t="str">
        <f>IFERROR(IF(SUMIF(salesdata[Year],salesdata[[#This Row],[Year]],salesdata[Total Revenue])&gt;SUMIF(salesdata[Year],salesdata[[#This Row],[Year]]-1,salesdata[Total Revenue]),"Growth Year","Decline Year"),"")</f>
        <v>Decline Year</v>
      </c>
    </row>
    <row r="1212" spans="1:25" x14ac:dyDescent="0.3">
      <c r="A1212" s="1">
        <v>1211</v>
      </c>
      <c r="B1212" s="2">
        <v>41538</v>
      </c>
      <c r="C1212" s="1">
        <v>2013</v>
      </c>
      <c r="D1212" s="1" t="s">
        <v>22</v>
      </c>
      <c r="E1212" s="1">
        <v>9</v>
      </c>
      <c r="F1212" s="3">
        <v>1048</v>
      </c>
      <c r="G1212" s="10">
        <v>3322.16</v>
      </c>
      <c r="H1212" s="12">
        <f>IFERROR(salesdata[[#This Row],[S-P1]]/salesdata[[#This Row],[Q-P1]],0)</f>
        <v>3.17</v>
      </c>
      <c r="I1212" s="3">
        <v>703</v>
      </c>
      <c r="J1212" s="10">
        <v>4457.0200000000004</v>
      </c>
      <c r="K1212" s="12">
        <f>IFERROR(salesdata[[#This Row],[S-P2]]/salesdata[[#This Row],[Q-P2]],0)</f>
        <v>6.3400000000000007</v>
      </c>
      <c r="L1212" s="3">
        <v>5470</v>
      </c>
      <c r="M1212" s="10">
        <v>29647.4</v>
      </c>
      <c r="N1212" s="12">
        <f>IFERROR(salesdata[[#This Row],[S-P3]]/salesdata[[#This Row],[Q-P3]],0)</f>
        <v>5.42</v>
      </c>
      <c r="O1212" s="3">
        <v>569</v>
      </c>
      <c r="P1212" s="10">
        <v>4056.97</v>
      </c>
      <c r="Q1212" s="12">
        <f>IFERROR(salesdata[[#This Row],[S-P4]]/salesdata[[#This Row],[Q-P4]],0)</f>
        <v>7.13</v>
      </c>
      <c r="R1212" s="3">
        <v>7790</v>
      </c>
      <c r="S1212" s="10">
        <v>41483.550000000003</v>
      </c>
      <c r="T1212" s="1" t="str">
        <f>"Q"&amp;ROUNDUP(salesdata[[#This Row],[Month No.]]/3,0)</f>
        <v>Q3</v>
      </c>
      <c r="U1212" s="1" t="str">
        <f>TEXT(salesdata[[#This Row],[Date]],"dddd")</f>
        <v>Saturday</v>
      </c>
      <c r="V1212" s="12">
        <f>IFERROR(salesdata[[#This Row],[Total Revenue]]/salesdata[[#This Row],[Total Units Sold]],0)</f>
        <v>5.3252310654685502</v>
      </c>
      <c r="W1212" s="1" t="str">
        <f>INDEX({"Product1","Product2","Product3","Product4"},MATCH(MAX(salesdata[[#This Row],[S-P1]],salesdata[[#This Row],[S-P2]],salesdata[[#This Row],[S-P3]],salesdata[[#This Row],[S-P4]]),CHOOSE({1,2,3,4},salesdata[[#This Row],[S-P1]],salesdata[[#This Row],[S-P2]],salesdata[[#This Row],[S-P3]],salesdata[[#This Row],[S-P4]]),0))</f>
        <v>Product3</v>
      </c>
      <c r="X1212" s="1" t="str">
        <f>IF(salesdata[[#This Row],[Total Revenue]]&gt;=70000,"High",IF(salesdata[[#This Row],[Total Revenue]]&gt;=40000,"Medium","Low"))</f>
        <v>Medium</v>
      </c>
      <c r="Y1212" s="1" t="str">
        <f>IFERROR(IF(SUMIF(salesdata[Year],salesdata[[#This Row],[Year]],salesdata[Total Revenue])&gt;SUMIF(salesdata[Year],salesdata[[#This Row],[Year]]-1,salesdata[Total Revenue]),"Growth Year","Decline Year"),"")</f>
        <v>Decline Year</v>
      </c>
    </row>
    <row r="1213" spans="1:25" x14ac:dyDescent="0.3">
      <c r="A1213" s="1">
        <v>1212</v>
      </c>
      <c r="B1213" s="2">
        <v>41539</v>
      </c>
      <c r="C1213" s="1">
        <v>2013</v>
      </c>
      <c r="D1213" s="1" t="s">
        <v>22</v>
      </c>
      <c r="E1213" s="1">
        <v>9</v>
      </c>
      <c r="F1213" s="3">
        <v>7386</v>
      </c>
      <c r="G1213" s="10">
        <v>23413.62</v>
      </c>
      <c r="H1213" s="12">
        <f>IFERROR(salesdata[[#This Row],[S-P1]]/salesdata[[#This Row],[Q-P1]],0)</f>
        <v>3.17</v>
      </c>
      <c r="I1213" s="3">
        <v>1248</v>
      </c>
      <c r="J1213" s="10">
        <v>7912.32</v>
      </c>
      <c r="K1213" s="12">
        <f>IFERROR(salesdata[[#This Row],[S-P2]]/salesdata[[#This Row],[Q-P2]],0)</f>
        <v>6.34</v>
      </c>
      <c r="L1213" s="3">
        <v>1760</v>
      </c>
      <c r="M1213" s="10">
        <v>9539.2000000000007</v>
      </c>
      <c r="N1213" s="12">
        <f>IFERROR(salesdata[[#This Row],[S-P3]]/salesdata[[#This Row],[Q-P3]],0)</f>
        <v>5.4200000000000008</v>
      </c>
      <c r="O1213" s="3">
        <v>954</v>
      </c>
      <c r="P1213" s="10">
        <v>6802.02</v>
      </c>
      <c r="Q1213" s="12">
        <f>IFERROR(salesdata[[#This Row],[S-P4]]/salesdata[[#This Row],[Q-P4]],0)</f>
        <v>7.1300000000000008</v>
      </c>
      <c r="R1213" s="3">
        <v>11348</v>
      </c>
      <c r="S1213" s="10">
        <v>47667.16</v>
      </c>
      <c r="T1213" s="1" t="str">
        <f>"Q"&amp;ROUNDUP(salesdata[[#This Row],[Month No.]]/3,0)</f>
        <v>Q3</v>
      </c>
      <c r="U1213" s="1" t="str">
        <f>TEXT(salesdata[[#This Row],[Date]],"dddd")</f>
        <v>Sunday</v>
      </c>
      <c r="V1213" s="12">
        <f>IFERROR(salesdata[[#This Row],[Total Revenue]]/salesdata[[#This Row],[Total Units Sold]],0)</f>
        <v>4.2004899541769474</v>
      </c>
      <c r="W1213" s="1" t="str">
        <f>INDEX({"Product1","Product2","Product3","Product4"},MATCH(MAX(salesdata[[#This Row],[S-P1]],salesdata[[#This Row],[S-P2]],salesdata[[#This Row],[S-P3]],salesdata[[#This Row],[S-P4]]),CHOOSE({1,2,3,4},salesdata[[#This Row],[S-P1]],salesdata[[#This Row],[S-P2]],salesdata[[#This Row],[S-P3]],salesdata[[#This Row],[S-P4]]),0))</f>
        <v>Product1</v>
      </c>
      <c r="X1213" s="1" t="str">
        <f>IF(salesdata[[#This Row],[Total Revenue]]&gt;=70000,"High",IF(salesdata[[#This Row],[Total Revenue]]&gt;=40000,"Medium","Low"))</f>
        <v>Medium</v>
      </c>
      <c r="Y1213" s="1" t="str">
        <f>IFERROR(IF(SUMIF(salesdata[Year],salesdata[[#This Row],[Year]],salesdata[Total Revenue])&gt;SUMIF(salesdata[Year],salesdata[[#This Row],[Year]]-1,salesdata[Total Revenue]),"Growth Year","Decline Year"),"")</f>
        <v>Decline Year</v>
      </c>
    </row>
    <row r="1214" spans="1:25" x14ac:dyDescent="0.3">
      <c r="A1214" s="1">
        <v>1213</v>
      </c>
      <c r="B1214" s="2">
        <v>41540</v>
      </c>
      <c r="C1214" s="1">
        <v>2013</v>
      </c>
      <c r="D1214" s="1" t="s">
        <v>22</v>
      </c>
      <c r="E1214" s="1">
        <v>9</v>
      </c>
      <c r="F1214" s="3">
        <v>4234</v>
      </c>
      <c r="G1214" s="10">
        <v>13421.78</v>
      </c>
      <c r="H1214" s="12">
        <f>IFERROR(salesdata[[#This Row],[S-P1]]/salesdata[[#This Row],[Q-P1]],0)</f>
        <v>3.1700000000000004</v>
      </c>
      <c r="I1214" s="3">
        <v>1759</v>
      </c>
      <c r="J1214" s="10">
        <v>11152.06</v>
      </c>
      <c r="K1214" s="12">
        <f>IFERROR(salesdata[[#This Row],[S-P2]]/salesdata[[#This Row],[Q-P2]],0)</f>
        <v>6.34</v>
      </c>
      <c r="L1214" s="3">
        <v>4480</v>
      </c>
      <c r="M1214" s="10">
        <v>24281.599999999999</v>
      </c>
      <c r="N1214" s="12">
        <f>IFERROR(salesdata[[#This Row],[S-P3]]/salesdata[[#This Row],[Q-P3]],0)</f>
        <v>5.42</v>
      </c>
      <c r="O1214" s="3">
        <v>946</v>
      </c>
      <c r="P1214" s="10">
        <v>6744.98</v>
      </c>
      <c r="Q1214" s="12">
        <f>IFERROR(salesdata[[#This Row],[S-P4]]/salesdata[[#This Row],[Q-P4]],0)</f>
        <v>7.13</v>
      </c>
      <c r="R1214" s="3">
        <v>11419</v>
      </c>
      <c r="S1214" s="10">
        <v>55600.42</v>
      </c>
      <c r="T1214" s="1" t="str">
        <f>"Q"&amp;ROUNDUP(salesdata[[#This Row],[Month No.]]/3,0)</f>
        <v>Q3</v>
      </c>
      <c r="U1214" s="1" t="str">
        <f>TEXT(salesdata[[#This Row],[Date]],"dddd")</f>
        <v>Monday</v>
      </c>
      <c r="V1214" s="12">
        <f>IFERROR(salesdata[[#This Row],[Total Revenue]]/salesdata[[#This Row],[Total Units Sold]],0)</f>
        <v>4.8691146335055606</v>
      </c>
      <c r="W1214" s="1" t="str">
        <f>INDEX({"Product1","Product2","Product3","Product4"},MATCH(MAX(salesdata[[#This Row],[S-P1]],salesdata[[#This Row],[S-P2]],salesdata[[#This Row],[S-P3]],salesdata[[#This Row],[S-P4]]),CHOOSE({1,2,3,4},salesdata[[#This Row],[S-P1]],salesdata[[#This Row],[S-P2]],salesdata[[#This Row],[S-P3]],salesdata[[#This Row],[S-P4]]),0))</f>
        <v>Product3</v>
      </c>
      <c r="X1214" s="1" t="str">
        <f>IF(salesdata[[#This Row],[Total Revenue]]&gt;=70000,"High",IF(salesdata[[#This Row],[Total Revenue]]&gt;=40000,"Medium","Low"))</f>
        <v>Medium</v>
      </c>
      <c r="Y1214" s="1" t="str">
        <f>IFERROR(IF(SUMIF(salesdata[Year],salesdata[[#This Row],[Year]],salesdata[Total Revenue])&gt;SUMIF(salesdata[Year],salesdata[[#This Row],[Year]]-1,salesdata[Total Revenue]),"Growth Year","Decline Year"),"")</f>
        <v>Decline Year</v>
      </c>
    </row>
    <row r="1215" spans="1:25" x14ac:dyDescent="0.3">
      <c r="A1215" s="1">
        <v>1214</v>
      </c>
      <c r="B1215" s="2">
        <v>41541</v>
      </c>
      <c r="C1215" s="1">
        <v>2013</v>
      </c>
      <c r="D1215" s="1" t="s">
        <v>22</v>
      </c>
      <c r="E1215" s="1">
        <v>9</v>
      </c>
      <c r="F1215" s="3">
        <v>4725</v>
      </c>
      <c r="G1215" s="10">
        <v>14978.25</v>
      </c>
      <c r="H1215" s="12">
        <f>IFERROR(salesdata[[#This Row],[S-P1]]/salesdata[[#This Row],[Q-P1]],0)</f>
        <v>3.17</v>
      </c>
      <c r="I1215" s="3">
        <v>1484</v>
      </c>
      <c r="J1215" s="10">
        <v>9408.56</v>
      </c>
      <c r="K1215" s="12">
        <f>IFERROR(salesdata[[#This Row],[S-P2]]/salesdata[[#This Row],[Q-P2]],0)</f>
        <v>6.34</v>
      </c>
      <c r="L1215" s="3">
        <v>1205</v>
      </c>
      <c r="M1215" s="10">
        <v>6531.1</v>
      </c>
      <c r="N1215" s="12">
        <f>IFERROR(salesdata[[#This Row],[S-P3]]/salesdata[[#This Row],[Q-P3]],0)</f>
        <v>5.42</v>
      </c>
      <c r="O1215" s="3">
        <v>542</v>
      </c>
      <c r="P1215" s="10">
        <v>3864.46</v>
      </c>
      <c r="Q1215" s="12">
        <f>IFERROR(salesdata[[#This Row],[S-P4]]/salesdata[[#This Row],[Q-P4]],0)</f>
        <v>7.13</v>
      </c>
      <c r="R1215" s="3">
        <v>7956</v>
      </c>
      <c r="S1215" s="10">
        <v>34782.370000000003</v>
      </c>
      <c r="T1215" s="1" t="str">
        <f>"Q"&amp;ROUNDUP(salesdata[[#This Row],[Month No.]]/3,0)</f>
        <v>Q3</v>
      </c>
      <c r="U1215" s="1" t="str">
        <f>TEXT(salesdata[[#This Row],[Date]],"dddd")</f>
        <v>Tuesday</v>
      </c>
      <c r="V1215" s="12">
        <f>IFERROR(salesdata[[#This Row],[Total Revenue]]/salesdata[[#This Row],[Total Units Sold]],0)</f>
        <v>4.371841377576672</v>
      </c>
      <c r="W1215" s="1" t="str">
        <f>INDEX({"Product1","Product2","Product3","Product4"},MATCH(MAX(salesdata[[#This Row],[S-P1]],salesdata[[#This Row],[S-P2]],salesdata[[#This Row],[S-P3]],salesdata[[#This Row],[S-P4]]),CHOOSE({1,2,3,4},salesdata[[#This Row],[S-P1]],salesdata[[#This Row],[S-P2]],salesdata[[#This Row],[S-P3]],salesdata[[#This Row],[S-P4]]),0))</f>
        <v>Product1</v>
      </c>
      <c r="X1215" s="1" t="str">
        <f>IF(salesdata[[#This Row],[Total Revenue]]&gt;=70000,"High",IF(salesdata[[#This Row],[Total Revenue]]&gt;=40000,"Medium","Low"))</f>
        <v>Low</v>
      </c>
      <c r="Y1215" s="1" t="str">
        <f>IFERROR(IF(SUMIF(salesdata[Year],salesdata[[#This Row],[Year]],salesdata[Total Revenue])&gt;SUMIF(salesdata[Year],salesdata[[#This Row],[Year]]-1,salesdata[Total Revenue]),"Growth Year","Decline Year"),"")</f>
        <v>Decline Year</v>
      </c>
    </row>
    <row r="1216" spans="1:25" x14ac:dyDescent="0.3">
      <c r="A1216" s="1">
        <v>1215</v>
      </c>
      <c r="B1216" s="2">
        <v>41542</v>
      </c>
      <c r="C1216" s="1">
        <v>2013</v>
      </c>
      <c r="D1216" s="1" t="s">
        <v>22</v>
      </c>
      <c r="E1216" s="1">
        <v>9</v>
      </c>
      <c r="F1216" s="3">
        <v>3364</v>
      </c>
      <c r="G1216" s="10">
        <v>10663.88</v>
      </c>
      <c r="H1216" s="12">
        <f>IFERROR(salesdata[[#This Row],[S-P1]]/salesdata[[#This Row],[Q-P1]],0)</f>
        <v>3.17</v>
      </c>
      <c r="I1216" s="3">
        <v>264</v>
      </c>
      <c r="J1216" s="10">
        <v>1673.76</v>
      </c>
      <c r="K1216" s="12">
        <f>IFERROR(salesdata[[#This Row],[S-P2]]/salesdata[[#This Row],[Q-P2]],0)</f>
        <v>6.34</v>
      </c>
      <c r="L1216" s="3">
        <v>1772</v>
      </c>
      <c r="M1216" s="10">
        <v>9604.24</v>
      </c>
      <c r="N1216" s="12">
        <f>IFERROR(salesdata[[#This Row],[S-P3]]/salesdata[[#This Row],[Q-P3]],0)</f>
        <v>5.42</v>
      </c>
      <c r="O1216" s="3">
        <v>1430</v>
      </c>
      <c r="P1216" s="10">
        <v>10195.9</v>
      </c>
      <c r="Q1216" s="12">
        <f>IFERROR(salesdata[[#This Row],[S-P4]]/salesdata[[#This Row],[Q-P4]],0)</f>
        <v>7.13</v>
      </c>
      <c r="R1216" s="3">
        <v>6830</v>
      </c>
      <c r="S1216" s="10">
        <v>32137.78</v>
      </c>
      <c r="T1216" s="1" t="str">
        <f>"Q"&amp;ROUNDUP(salesdata[[#This Row],[Month No.]]/3,0)</f>
        <v>Q3</v>
      </c>
      <c r="U1216" s="1" t="str">
        <f>TEXT(salesdata[[#This Row],[Date]],"dddd")</f>
        <v>Wednesday</v>
      </c>
      <c r="V1216" s="12">
        <f>IFERROR(salesdata[[#This Row],[Total Revenue]]/salesdata[[#This Row],[Total Units Sold]],0)</f>
        <v>4.7053850658857979</v>
      </c>
      <c r="W1216" s="1" t="str">
        <f>INDEX({"Product1","Product2","Product3","Product4"},MATCH(MAX(salesdata[[#This Row],[S-P1]],salesdata[[#This Row],[S-P2]],salesdata[[#This Row],[S-P3]],salesdata[[#This Row],[S-P4]]),CHOOSE({1,2,3,4},salesdata[[#This Row],[S-P1]],salesdata[[#This Row],[S-P2]],salesdata[[#This Row],[S-P3]],salesdata[[#This Row],[S-P4]]),0))</f>
        <v>Product1</v>
      </c>
      <c r="X1216" s="1" t="str">
        <f>IF(salesdata[[#This Row],[Total Revenue]]&gt;=70000,"High",IF(salesdata[[#This Row],[Total Revenue]]&gt;=40000,"Medium","Low"))</f>
        <v>Low</v>
      </c>
      <c r="Y1216" s="1" t="str">
        <f>IFERROR(IF(SUMIF(salesdata[Year],salesdata[[#This Row],[Year]],salesdata[Total Revenue])&gt;SUMIF(salesdata[Year],salesdata[[#This Row],[Year]]-1,salesdata[Total Revenue]),"Growth Year","Decline Year"),"")</f>
        <v>Decline Year</v>
      </c>
    </row>
    <row r="1217" spans="1:25" x14ac:dyDescent="0.3">
      <c r="A1217" s="1">
        <v>1216</v>
      </c>
      <c r="B1217" s="2">
        <v>41543</v>
      </c>
      <c r="C1217" s="1">
        <v>2013</v>
      </c>
      <c r="D1217" s="1" t="s">
        <v>22</v>
      </c>
      <c r="E1217" s="1">
        <v>9</v>
      </c>
      <c r="F1217" s="3">
        <v>5763</v>
      </c>
      <c r="G1217" s="10">
        <v>18268.71</v>
      </c>
      <c r="H1217" s="12">
        <f>IFERROR(salesdata[[#This Row],[S-P1]]/salesdata[[#This Row],[Q-P1]],0)</f>
        <v>3.17</v>
      </c>
      <c r="I1217" s="3">
        <v>2223</v>
      </c>
      <c r="J1217" s="10">
        <v>14093.82</v>
      </c>
      <c r="K1217" s="12">
        <f>IFERROR(salesdata[[#This Row],[S-P2]]/salesdata[[#This Row],[Q-P2]],0)</f>
        <v>6.34</v>
      </c>
      <c r="L1217" s="3">
        <v>5861</v>
      </c>
      <c r="M1217" s="10">
        <v>31766.62</v>
      </c>
      <c r="N1217" s="12">
        <f>IFERROR(salesdata[[#This Row],[S-P3]]/salesdata[[#This Row],[Q-P3]],0)</f>
        <v>5.42</v>
      </c>
      <c r="O1217" s="3">
        <v>1797</v>
      </c>
      <c r="P1217" s="10">
        <v>12812.61</v>
      </c>
      <c r="Q1217" s="12">
        <f>IFERROR(salesdata[[#This Row],[S-P4]]/salesdata[[#This Row],[Q-P4]],0)</f>
        <v>7.13</v>
      </c>
      <c r="R1217" s="3">
        <v>15644</v>
      </c>
      <c r="S1217" s="10">
        <v>76941.759999999995</v>
      </c>
      <c r="T1217" s="1" t="str">
        <f>"Q"&amp;ROUNDUP(salesdata[[#This Row],[Month No.]]/3,0)</f>
        <v>Q3</v>
      </c>
      <c r="U1217" s="1" t="str">
        <f>TEXT(salesdata[[#This Row],[Date]],"dddd")</f>
        <v>Thursday</v>
      </c>
      <c r="V1217" s="12">
        <f>IFERROR(salesdata[[#This Row],[Total Revenue]]/salesdata[[#This Row],[Total Units Sold]],0)</f>
        <v>4.9182919969317309</v>
      </c>
      <c r="W1217" s="1" t="str">
        <f>INDEX({"Product1","Product2","Product3","Product4"},MATCH(MAX(salesdata[[#This Row],[S-P1]],salesdata[[#This Row],[S-P2]],salesdata[[#This Row],[S-P3]],salesdata[[#This Row],[S-P4]]),CHOOSE({1,2,3,4},salesdata[[#This Row],[S-P1]],salesdata[[#This Row],[S-P2]],salesdata[[#This Row],[S-P3]],salesdata[[#This Row],[S-P4]]),0))</f>
        <v>Product3</v>
      </c>
      <c r="X1217" s="1" t="str">
        <f>IF(salesdata[[#This Row],[Total Revenue]]&gt;=70000,"High",IF(salesdata[[#This Row],[Total Revenue]]&gt;=40000,"Medium","Low"))</f>
        <v>High</v>
      </c>
      <c r="Y1217" s="1" t="str">
        <f>IFERROR(IF(SUMIF(salesdata[Year],salesdata[[#This Row],[Year]],salesdata[Total Revenue])&gt;SUMIF(salesdata[Year],salesdata[[#This Row],[Year]]-1,salesdata[Total Revenue]),"Growth Year","Decline Year"),"")</f>
        <v>Decline Year</v>
      </c>
    </row>
    <row r="1218" spans="1:25" x14ac:dyDescent="0.3">
      <c r="A1218" s="1">
        <v>1217</v>
      </c>
      <c r="B1218" s="2">
        <v>41544</v>
      </c>
      <c r="C1218" s="1">
        <v>2013</v>
      </c>
      <c r="D1218" s="1" t="s">
        <v>22</v>
      </c>
      <c r="E1218" s="1">
        <v>9</v>
      </c>
      <c r="F1218" s="3">
        <v>2782</v>
      </c>
      <c r="G1218" s="10">
        <v>8818.94</v>
      </c>
      <c r="H1218" s="12">
        <f>IFERROR(salesdata[[#This Row],[S-P1]]/salesdata[[#This Row],[Q-P1]],0)</f>
        <v>3.1700000000000004</v>
      </c>
      <c r="I1218" s="3">
        <v>2593</v>
      </c>
      <c r="J1218" s="10">
        <v>16439.62</v>
      </c>
      <c r="K1218" s="12">
        <f>IFERROR(salesdata[[#This Row],[S-P2]]/salesdata[[#This Row],[Q-P2]],0)</f>
        <v>6.34</v>
      </c>
      <c r="L1218" s="3">
        <v>2911</v>
      </c>
      <c r="M1218" s="10">
        <v>15777.62</v>
      </c>
      <c r="N1218" s="12">
        <f>IFERROR(salesdata[[#This Row],[S-P3]]/salesdata[[#This Row],[Q-P3]],0)</f>
        <v>5.42</v>
      </c>
      <c r="O1218" s="3">
        <v>855</v>
      </c>
      <c r="P1218" s="10">
        <v>6096.15</v>
      </c>
      <c r="Q1218" s="12">
        <f>IFERROR(salesdata[[#This Row],[S-P4]]/salesdata[[#This Row],[Q-P4]],0)</f>
        <v>7.13</v>
      </c>
      <c r="R1218" s="3">
        <v>9141</v>
      </c>
      <c r="S1218" s="10">
        <v>47132.33</v>
      </c>
      <c r="T1218" s="1" t="str">
        <f>"Q"&amp;ROUNDUP(salesdata[[#This Row],[Month No.]]/3,0)</f>
        <v>Q3</v>
      </c>
      <c r="U1218" s="1" t="str">
        <f>TEXT(salesdata[[#This Row],[Date]],"dddd")</f>
        <v>Friday</v>
      </c>
      <c r="V1218" s="12">
        <f>IFERROR(salesdata[[#This Row],[Total Revenue]]/salesdata[[#This Row],[Total Units Sold]],0)</f>
        <v>5.1561459358932282</v>
      </c>
      <c r="W1218" s="1" t="str">
        <f>INDEX({"Product1","Product2","Product3","Product4"},MATCH(MAX(salesdata[[#This Row],[S-P1]],salesdata[[#This Row],[S-P2]],salesdata[[#This Row],[S-P3]],salesdata[[#This Row],[S-P4]]),CHOOSE({1,2,3,4},salesdata[[#This Row],[S-P1]],salesdata[[#This Row],[S-P2]],salesdata[[#This Row],[S-P3]],salesdata[[#This Row],[S-P4]]),0))</f>
        <v>Product2</v>
      </c>
      <c r="X1218" s="1" t="str">
        <f>IF(salesdata[[#This Row],[Total Revenue]]&gt;=70000,"High",IF(salesdata[[#This Row],[Total Revenue]]&gt;=40000,"Medium","Low"))</f>
        <v>Medium</v>
      </c>
      <c r="Y1218" s="1" t="str">
        <f>IFERROR(IF(SUMIF(salesdata[Year],salesdata[[#This Row],[Year]],salesdata[Total Revenue])&gt;SUMIF(salesdata[Year],salesdata[[#This Row],[Year]]-1,salesdata[Total Revenue]),"Growth Year","Decline Year"),"")</f>
        <v>Decline Year</v>
      </c>
    </row>
    <row r="1219" spans="1:25" x14ac:dyDescent="0.3">
      <c r="A1219" s="1">
        <v>1218</v>
      </c>
      <c r="B1219" s="2">
        <v>41545</v>
      </c>
      <c r="C1219" s="1">
        <v>2013</v>
      </c>
      <c r="D1219" s="1" t="s">
        <v>22</v>
      </c>
      <c r="E1219" s="1">
        <v>9</v>
      </c>
      <c r="F1219" s="3">
        <v>4178</v>
      </c>
      <c r="G1219" s="10">
        <v>13244.26</v>
      </c>
      <c r="H1219" s="12">
        <f>IFERROR(salesdata[[#This Row],[S-P1]]/salesdata[[#This Row],[Q-P1]],0)</f>
        <v>3.17</v>
      </c>
      <c r="I1219" s="3">
        <v>3561</v>
      </c>
      <c r="J1219" s="10">
        <v>22576.74</v>
      </c>
      <c r="K1219" s="12">
        <f>IFERROR(salesdata[[#This Row],[S-P2]]/salesdata[[#This Row],[Q-P2]],0)</f>
        <v>6.3400000000000007</v>
      </c>
      <c r="L1219" s="3">
        <v>791</v>
      </c>
      <c r="M1219" s="10">
        <v>4287.22</v>
      </c>
      <c r="N1219" s="12">
        <f>IFERROR(salesdata[[#This Row],[S-P3]]/salesdata[[#This Row],[Q-P3]],0)</f>
        <v>5.42</v>
      </c>
      <c r="O1219" s="3">
        <v>1344</v>
      </c>
      <c r="P1219" s="10">
        <v>9582.7199999999993</v>
      </c>
      <c r="Q1219" s="12">
        <f>IFERROR(salesdata[[#This Row],[S-P4]]/salesdata[[#This Row],[Q-P4]],0)</f>
        <v>7.13</v>
      </c>
      <c r="R1219" s="3">
        <v>9874</v>
      </c>
      <c r="S1219" s="10">
        <v>49690.94</v>
      </c>
      <c r="T1219" s="1" t="str">
        <f>"Q"&amp;ROUNDUP(salesdata[[#This Row],[Month No.]]/3,0)</f>
        <v>Q3</v>
      </c>
      <c r="U1219" s="1" t="str">
        <f>TEXT(salesdata[[#This Row],[Date]],"dddd")</f>
        <v>Saturday</v>
      </c>
      <c r="V1219" s="12">
        <f>IFERROR(salesdata[[#This Row],[Total Revenue]]/salesdata[[#This Row],[Total Units Sold]],0)</f>
        <v>5.0325035446627506</v>
      </c>
      <c r="W1219" s="1" t="str">
        <f>INDEX({"Product1","Product2","Product3","Product4"},MATCH(MAX(salesdata[[#This Row],[S-P1]],salesdata[[#This Row],[S-P2]],salesdata[[#This Row],[S-P3]],salesdata[[#This Row],[S-P4]]),CHOOSE({1,2,3,4},salesdata[[#This Row],[S-P1]],salesdata[[#This Row],[S-P2]],salesdata[[#This Row],[S-P3]],salesdata[[#This Row],[S-P4]]),0))</f>
        <v>Product2</v>
      </c>
      <c r="X1219" s="1" t="str">
        <f>IF(salesdata[[#This Row],[Total Revenue]]&gt;=70000,"High",IF(salesdata[[#This Row],[Total Revenue]]&gt;=40000,"Medium","Low"))</f>
        <v>Medium</v>
      </c>
      <c r="Y1219" s="1" t="str">
        <f>IFERROR(IF(SUMIF(salesdata[Year],salesdata[[#This Row],[Year]],salesdata[Total Revenue])&gt;SUMIF(salesdata[Year],salesdata[[#This Row],[Year]]-1,salesdata[Total Revenue]),"Growth Year","Decline Year"),"")</f>
        <v>Decline Year</v>
      </c>
    </row>
    <row r="1220" spans="1:25" x14ac:dyDescent="0.3">
      <c r="A1220" s="1">
        <v>1219</v>
      </c>
      <c r="B1220" s="2">
        <v>41546</v>
      </c>
      <c r="C1220" s="1">
        <v>2013</v>
      </c>
      <c r="D1220" s="1" t="s">
        <v>22</v>
      </c>
      <c r="E1220" s="1">
        <v>9</v>
      </c>
      <c r="F1220" s="3">
        <v>1102</v>
      </c>
      <c r="G1220" s="10">
        <v>3493.34</v>
      </c>
      <c r="H1220" s="12">
        <f>IFERROR(salesdata[[#This Row],[S-P1]]/salesdata[[#This Row],[Q-P1]],0)</f>
        <v>3.17</v>
      </c>
      <c r="I1220" s="3">
        <v>891</v>
      </c>
      <c r="J1220" s="10">
        <v>5648.94</v>
      </c>
      <c r="K1220" s="12">
        <f>IFERROR(salesdata[[#This Row],[S-P2]]/salesdata[[#This Row],[Q-P2]],0)</f>
        <v>6.34</v>
      </c>
      <c r="L1220" s="3">
        <v>5186</v>
      </c>
      <c r="M1220" s="10">
        <v>28108.12</v>
      </c>
      <c r="N1220" s="12">
        <f>IFERROR(salesdata[[#This Row],[S-P3]]/salesdata[[#This Row],[Q-P3]],0)</f>
        <v>5.42</v>
      </c>
      <c r="O1220" s="3">
        <v>1460</v>
      </c>
      <c r="P1220" s="10">
        <v>10409.799999999999</v>
      </c>
      <c r="Q1220" s="12">
        <f>IFERROR(salesdata[[#This Row],[S-P4]]/salesdata[[#This Row],[Q-P4]],0)</f>
        <v>7.13</v>
      </c>
      <c r="R1220" s="3">
        <v>8639</v>
      </c>
      <c r="S1220" s="10">
        <v>47660.2</v>
      </c>
      <c r="T1220" s="1" t="str">
        <f>"Q"&amp;ROUNDUP(salesdata[[#This Row],[Month No.]]/3,0)</f>
        <v>Q3</v>
      </c>
      <c r="U1220" s="1" t="str">
        <f>TEXT(salesdata[[#This Row],[Date]],"dddd")</f>
        <v>Sunday</v>
      </c>
      <c r="V1220" s="12">
        <f>IFERROR(salesdata[[#This Row],[Total Revenue]]/salesdata[[#This Row],[Total Units Sold]],0)</f>
        <v>5.5168653779372612</v>
      </c>
      <c r="W1220" s="1" t="str">
        <f>INDEX({"Product1","Product2","Product3","Product4"},MATCH(MAX(salesdata[[#This Row],[S-P1]],salesdata[[#This Row],[S-P2]],salesdata[[#This Row],[S-P3]],salesdata[[#This Row],[S-P4]]),CHOOSE({1,2,3,4},salesdata[[#This Row],[S-P1]],salesdata[[#This Row],[S-P2]],salesdata[[#This Row],[S-P3]],salesdata[[#This Row],[S-P4]]),0))</f>
        <v>Product3</v>
      </c>
      <c r="X1220" s="1" t="str">
        <f>IF(salesdata[[#This Row],[Total Revenue]]&gt;=70000,"High",IF(salesdata[[#This Row],[Total Revenue]]&gt;=40000,"Medium","Low"))</f>
        <v>Medium</v>
      </c>
      <c r="Y1220" s="1" t="str">
        <f>IFERROR(IF(SUMIF(salesdata[Year],salesdata[[#This Row],[Year]],salesdata[Total Revenue])&gt;SUMIF(salesdata[Year],salesdata[[#This Row],[Year]]-1,salesdata[Total Revenue]),"Growth Year","Decline Year"),"")</f>
        <v>Decline Year</v>
      </c>
    </row>
    <row r="1221" spans="1:25" x14ac:dyDescent="0.3">
      <c r="A1221" s="1">
        <v>1220</v>
      </c>
      <c r="B1221" s="2">
        <v>41547</v>
      </c>
      <c r="C1221" s="1">
        <v>2013</v>
      </c>
      <c r="D1221" s="1" t="s">
        <v>22</v>
      </c>
      <c r="E1221" s="1">
        <v>9</v>
      </c>
      <c r="F1221" s="3">
        <v>2181</v>
      </c>
      <c r="G1221" s="10">
        <v>6913.77</v>
      </c>
      <c r="H1221" s="12">
        <f>IFERROR(salesdata[[#This Row],[S-P1]]/salesdata[[#This Row],[Q-P1]],0)</f>
        <v>3.1700000000000004</v>
      </c>
      <c r="I1221" s="3">
        <v>1874</v>
      </c>
      <c r="J1221" s="10">
        <v>11881.16</v>
      </c>
      <c r="K1221" s="12">
        <f>IFERROR(salesdata[[#This Row],[S-P2]]/salesdata[[#This Row],[Q-P2]],0)</f>
        <v>6.34</v>
      </c>
      <c r="L1221" s="3">
        <v>1328</v>
      </c>
      <c r="M1221" s="10">
        <v>7197.76</v>
      </c>
      <c r="N1221" s="12">
        <f>IFERROR(salesdata[[#This Row],[S-P3]]/salesdata[[#This Row],[Q-P3]],0)</f>
        <v>5.42</v>
      </c>
      <c r="O1221" s="3">
        <v>1810</v>
      </c>
      <c r="P1221" s="10">
        <v>12905.3</v>
      </c>
      <c r="Q1221" s="12">
        <f>IFERROR(salesdata[[#This Row],[S-P4]]/salesdata[[#This Row],[Q-P4]],0)</f>
        <v>7.13</v>
      </c>
      <c r="R1221" s="3">
        <v>7193</v>
      </c>
      <c r="S1221" s="10">
        <v>38897.99</v>
      </c>
      <c r="T1221" s="1" t="str">
        <f>"Q"&amp;ROUNDUP(salesdata[[#This Row],[Month No.]]/3,0)</f>
        <v>Q3</v>
      </c>
      <c r="U1221" s="1" t="str">
        <f>TEXT(salesdata[[#This Row],[Date]],"dddd")</f>
        <v>Monday</v>
      </c>
      <c r="V1221" s="12">
        <f>IFERROR(salesdata[[#This Row],[Total Revenue]]/salesdata[[#This Row],[Total Units Sold]],0)</f>
        <v>5.4077561518142634</v>
      </c>
      <c r="W1221" s="1" t="str">
        <f>INDEX({"Product1","Product2","Product3","Product4"},MATCH(MAX(salesdata[[#This Row],[S-P1]],salesdata[[#This Row],[S-P2]],salesdata[[#This Row],[S-P3]],salesdata[[#This Row],[S-P4]]),CHOOSE({1,2,3,4},salesdata[[#This Row],[S-P1]],salesdata[[#This Row],[S-P2]],salesdata[[#This Row],[S-P3]],salesdata[[#This Row],[S-P4]]),0))</f>
        <v>Product4</v>
      </c>
      <c r="X1221" s="1" t="str">
        <f>IF(salesdata[[#This Row],[Total Revenue]]&gt;=70000,"High",IF(salesdata[[#This Row],[Total Revenue]]&gt;=40000,"Medium","Low"))</f>
        <v>Low</v>
      </c>
      <c r="Y1221" s="1" t="str">
        <f>IFERROR(IF(SUMIF(salesdata[Year],salesdata[[#This Row],[Year]],salesdata[Total Revenue])&gt;SUMIF(salesdata[Year],salesdata[[#This Row],[Year]]-1,salesdata[Total Revenue]),"Growth Year","Decline Year"),"")</f>
        <v>Decline Year</v>
      </c>
    </row>
    <row r="1222" spans="1:25" x14ac:dyDescent="0.3">
      <c r="A1222" s="1">
        <v>1221</v>
      </c>
      <c r="B1222" s="2">
        <v>41548</v>
      </c>
      <c r="C1222" s="1">
        <v>2013</v>
      </c>
      <c r="D1222" s="1" t="s">
        <v>23</v>
      </c>
      <c r="E1222" s="1">
        <v>10</v>
      </c>
      <c r="F1222" s="3">
        <v>2728</v>
      </c>
      <c r="G1222" s="10">
        <v>8647.76</v>
      </c>
      <c r="H1222" s="12">
        <f>IFERROR(salesdata[[#This Row],[S-P1]]/salesdata[[#This Row],[Q-P1]],0)</f>
        <v>3.17</v>
      </c>
      <c r="I1222" s="3">
        <v>1642</v>
      </c>
      <c r="J1222" s="10">
        <v>10410.280000000001</v>
      </c>
      <c r="K1222" s="12">
        <f>IFERROR(salesdata[[#This Row],[S-P2]]/salesdata[[#This Row],[Q-P2]],0)</f>
        <v>6.3400000000000007</v>
      </c>
      <c r="L1222" s="3">
        <v>482</v>
      </c>
      <c r="M1222" s="10">
        <v>2612.44</v>
      </c>
      <c r="N1222" s="12">
        <f>IFERROR(salesdata[[#This Row],[S-P3]]/salesdata[[#This Row],[Q-P3]],0)</f>
        <v>5.42</v>
      </c>
      <c r="O1222" s="3">
        <v>1101</v>
      </c>
      <c r="P1222" s="10">
        <v>7850.13</v>
      </c>
      <c r="Q1222" s="12">
        <f>IFERROR(salesdata[[#This Row],[S-P4]]/salesdata[[#This Row],[Q-P4]],0)</f>
        <v>7.13</v>
      </c>
      <c r="R1222" s="3">
        <v>5953</v>
      </c>
      <c r="S1222" s="10">
        <v>29520.61</v>
      </c>
      <c r="T1222" s="1" t="str">
        <f>"Q"&amp;ROUNDUP(salesdata[[#This Row],[Month No.]]/3,0)</f>
        <v>Q4</v>
      </c>
      <c r="U1222" s="1" t="str">
        <f>TEXT(salesdata[[#This Row],[Date]],"dddd")</f>
        <v>Tuesday</v>
      </c>
      <c r="V1222" s="12">
        <f>IFERROR(salesdata[[#This Row],[Total Revenue]]/salesdata[[#This Row],[Total Units Sold]],0)</f>
        <v>4.9589467495380477</v>
      </c>
      <c r="W1222" s="1" t="str">
        <f>INDEX({"Product1","Product2","Product3","Product4"},MATCH(MAX(salesdata[[#This Row],[S-P1]],salesdata[[#This Row],[S-P2]],salesdata[[#This Row],[S-P3]],salesdata[[#This Row],[S-P4]]),CHOOSE({1,2,3,4},salesdata[[#This Row],[S-P1]],salesdata[[#This Row],[S-P2]],salesdata[[#This Row],[S-P3]],salesdata[[#This Row],[S-P4]]),0))</f>
        <v>Product2</v>
      </c>
      <c r="X1222" s="1" t="str">
        <f>IF(salesdata[[#This Row],[Total Revenue]]&gt;=70000,"High",IF(salesdata[[#This Row],[Total Revenue]]&gt;=40000,"Medium","Low"))</f>
        <v>Low</v>
      </c>
      <c r="Y1222" s="1" t="str">
        <f>IFERROR(IF(SUMIF(salesdata[Year],salesdata[[#This Row],[Year]],salesdata[Total Revenue])&gt;SUMIF(salesdata[Year],salesdata[[#This Row],[Year]]-1,salesdata[Total Revenue]),"Growth Year","Decline Year"),"")</f>
        <v>Decline Year</v>
      </c>
    </row>
    <row r="1223" spans="1:25" x14ac:dyDescent="0.3">
      <c r="A1223" s="1">
        <v>1222</v>
      </c>
      <c r="B1223" s="2">
        <v>41549</v>
      </c>
      <c r="C1223" s="1">
        <v>2013</v>
      </c>
      <c r="D1223" s="1" t="s">
        <v>23</v>
      </c>
      <c r="E1223" s="1">
        <v>10</v>
      </c>
      <c r="F1223" s="3">
        <v>2408</v>
      </c>
      <c r="G1223" s="10">
        <v>7633.36</v>
      </c>
      <c r="H1223" s="12">
        <f>IFERROR(salesdata[[#This Row],[S-P1]]/salesdata[[#This Row],[Q-P1]],0)</f>
        <v>3.17</v>
      </c>
      <c r="I1223" s="3">
        <v>1517</v>
      </c>
      <c r="J1223" s="10">
        <v>9617.7800000000007</v>
      </c>
      <c r="K1223" s="12">
        <f>IFERROR(salesdata[[#This Row],[S-P2]]/salesdata[[#This Row],[Q-P2]],0)</f>
        <v>6.3400000000000007</v>
      </c>
      <c r="L1223" s="3">
        <v>3656</v>
      </c>
      <c r="M1223" s="10">
        <v>19815.52</v>
      </c>
      <c r="N1223" s="12">
        <f>IFERROR(salesdata[[#This Row],[S-P3]]/salesdata[[#This Row],[Q-P3]],0)</f>
        <v>5.42</v>
      </c>
      <c r="O1223" s="3">
        <v>640</v>
      </c>
      <c r="P1223" s="10">
        <v>4563.2</v>
      </c>
      <c r="Q1223" s="12">
        <f>IFERROR(salesdata[[#This Row],[S-P4]]/salesdata[[#This Row],[Q-P4]],0)</f>
        <v>7.13</v>
      </c>
      <c r="R1223" s="3">
        <v>8221</v>
      </c>
      <c r="S1223" s="10">
        <v>41629.86</v>
      </c>
      <c r="T1223" s="1" t="str">
        <f>"Q"&amp;ROUNDUP(salesdata[[#This Row],[Month No.]]/3,0)</f>
        <v>Q4</v>
      </c>
      <c r="U1223" s="1" t="str">
        <f>TEXT(salesdata[[#This Row],[Date]],"dddd")</f>
        <v>Wednesday</v>
      </c>
      <c r="V1223" s="12">
        <f>IFERROR(salesdata[[#This Row],[Total Revenue]]/salesdata[[#This Row],[Total Units Sold]],0)</f>
        <v>5.0638438146210927</v>
      </c>
      <c r="W1223" s="1" t="str">
        <f>INDEX({"Product1","Product2","Product3","Product4"},MATCH(MAX(salesdata[[#This Row],[S-P1]],salesdata[[#This Row],[S-P2]],salesdata[[#This Row],[S-P3]],salesdata[[#This Row],[S-P4]]),CHOOSE({1,2,3,4},salesdata[[#This Row],[S-P1]],salesdata[[#This Row],[S-P2]],salesdata[[#This Row],[S-P3]],salesdata[[#This Row],[S-P4]]),0))</f>
        <v>Product3</v>
      </c>
      <c r="X1223" s="1" t="str">
        <f>IF(salesdata[[#This Row],[Total Revenue]]&gt;=70000,"High",IF(salesdata[[#This Row],[Total Revenue]]&gt;=40000,"Medium","Low"))</f>
        <v>Medium</v>
      </c>
      <c r="Y1223" s="1" t="str">
        <f>IFERROR(IF(SUMIF(salesdata[Year],salesdata[[#This Row],[Year]],salesdata[Total Revenue])&gt;SUMIF(salesdata[Year],salesdata[[#This Row],[Year]]-1,salesdata[Total Revenue]),"Growth Year","Decline Year"),"")</f>
        <v>Decline Year</v>
      </c>
    </row>
    <row r="1224" spans="1:25" x14ac:dyDescent="0.3">
      <c r="A1224" s="1">
        <v>1223</v>
      </c>
      <c r="B1224" s="2">
        <v>41550</v>
      </c>
      <c r="C1224" s="1">
        <v>2013</v>
      </c>
      <c r="D1224" s="1" t="s">
        <v>23</v>
      </c>
      <c r="E1224" s="1">
        <v>10</v>
      </c>
      <c r="F1224" s="3">
        <v>1973</v>
      </c>
      <c r="G1224" s="10">
        <v>6254.41</v>
      </c>
      <c r="H1224" s="12">
        <f>IFERROR(salesdata[[#This Row],[S-P1]]/salesdata[[#This Row],[Q-P1]],0)</f>
        <v>3.17</v>
      </c>
      <c r="I1224" s="3">
        <v>1686</v>
      </c>
      <c r="J1224" s="10">
        <v>10689.24</v>
      </c>
      <c r="K1224" s="12">
        <f>IFERROR(salesdata[[#This Row],[S-P2]]/salesdata[[#This Row],[Q-P2]],0)</f>
        <v>6.34</v>
      </c>
      <c r="L1224" s="3">
        <v>1444</v>
      </c>
      <c r="M1224" s="10">
        <v>7826.48</v>
      </c>
      <c r="N1224" s="12">
        <f>IFERROR(salesdata[[#This Row],[S-P3]]/salesdata[[#This Row],[Q-P3]],0)</f>
        <v>5.42</v>
      </c>
      <c r="O1224" s="3">
        <v>874</v>
      </c>
      <c r="P1224" s="10">
        <v>6231.62</v>
      </c>
      <c r="Q1224" s="12">
        <f>IFERROR(salesdata[[#This Row],[S-P4]]/salesdata[[#This Row],[Q-P4]],0)</f>
        <v>7.13</v>
      </c>
      <c r="R1224" s="3">
        <v>5977</v>
      </c>
      <c r="S1224" s="10">
        <v>31001.75</v>
      </c>
      <c r="T1224" s="1" t="str">
        <f>"Q"&amp;ROUNDUP(salesdata[[#This Row],[Month No.]]/3,0)</f>
        <v>Q4</v>
      </c>
      <c r="U1224" s="1" t="str">
        <f>TEXT(salesdata[[#This Row],[Date]],"dddd")</f>
        <v>Thursday</v>
      </c>
      <c r="V1224" s="12">
        <f>IFERROR(salesdata[[#This Row],[Total Revenue]]/salesdata[[#This Row],[Total Units Sold]],0)</f>
        <v>5.1868412246946631</v>
      </c>
      <c r="W1224" s="1" t="str">
        <f>INDEX({"Product1","Product2","Product3","Product4"},MATCH(MAX(salesdata[[#This Row],[S-P1]],salesdata[[#This Row],[S-P2]],salesdata[[#This Row],[S-P3]],salesdata[[#This Row],[S-P4]]),CHOOSE({1,2,3,4},salesdata[[#This Row],[S-P1]],salesdata[[#This Row],[S-P2]],salesdata[[#This Row],[S-P3]],salesdata[[#This Row],[S-P4]]),0))</f>
        <v>Product2</v>
      </c>
      <c r="X1224" s="1" t="str">
        <f>IF(salesdata[[#This Row],[Total Revenue]]&gt;=70000,"High",IF(salesdata[[#This Row],[Total Revenue]]&gt;=40000,"Medium","Low"))</f>
        <v>Low</v>
      </c>
      <c r="Y1224" s="1" t="str">
        <f>IFERROR(IF(SUMIF(salesdata[Year],salesdata[[#This Row],[Year]],salesdata[Total Revenue])&gt;SUMIF(salesdata[Year],salesdata[[#This Row],[Year]]-1,salesdata[Total Revenue]),"Growth Year","Decline Year"),"")</f>
        <v>Decline Year</v>
      </c>
    </row>
    <row r="1225" spans="1:25" x14ac:dyDescent="0.3">
      <c r="A1225" s="1">
        <v>1224</v>
      </c>
      <c r="B1225" s="2">
        <v>41551</v>
      </c>
      <c r="C1225" s="1">
        <v>2013</v>
      </c>
      <c r="D1225" s="1" t="s">
        <v>23</v>
      </c>
      <c r="E1225" s="1">
        <v>10</v>
      </c>
      <c r="F1225" s="3">
        <v>2993</v>
      </c>
      <c r="G1225" s="10">
        <v>9487.81</v>
      </c>
      <c r="H1225" s="12">
        <f>IFERROR(salesdata[[#This Row],[S-P1]]/salesdata[[#This Row],[Q-P1]],0)</f>
        <v>3.17</v>
      </c>
      <c r="I1225" s="3">
        <v>2788</v>
      </c>
      <c r="J1225" s="10">
        <v>17675.919999999998</v>
      </c>
      <c r="K1225" s="12">
        <f>IFERROR(salesdata[[#This Row],[S-P2]]/salesdata[[#This Row],[Q-P2]],0)</f>
        <v>6.339999999999999</v>
      </c>
      <c r="L1225" s="3">
        <v>5440</v>
      </c>
      <c r="M1225" s="10">
        <v>29484.799999999999</v>
      </c>
      <c r="N1225" s="12">
        <f>IFERROR(salesdata[[#This Row],[S-P3]]/salesdata[[#This Row],[Q-P3]],0)</f>
        <v>5.42</v>
      </c>
      <c r="O1225" s="3">
        <v>422</v>
      </c>
      <c r="P1225" s="10">
        <v>3008.86</v>
      </c>
      <c r="Q1225" s="12">
        <f>IFERROR(salesdata[[#This Row],[S-P4]]/salesdata[[#This Row],[Q-P4]],0)</f>
        <v>7.13</v>
      </c>
      <c r="R1225" s="3">
        <v>11643</v>
      </c>
      <c r="S1225" s="10">
        <v>59657.39</v>
      </c>
      <c r="T1225" s="1" t="str">
        <f>"Q"&amp;ROUNDUP(salesdata[[#This Row],[Month No.]]/3,0)</f>
        <v>Q4</v>
      </c>
      <c r="U1225" s="1" t="str">
        <f>TEXT(salesdata[[#This Row],[Date]],"dddd")</f>
        <v>Friday</v>
      </c>
      <c r="V1225" s="12">
        <f>IFERROR(salesdata[[#This Row],[Total Revenue]]/salesdata[[#This Row],[Total Units Sold]],0)</f>
        <v>5.1238847376105818</v>
      </c>
      <c r="W1225" s="1" t="str">
        <f>INDEX({"Product1","Product2","Product3","Product4"},MATCH(MAX(salesdata[[#This Row],[S-P1]],salesdata[[#This Row],[S-P2]],salesdata[[#This Row],[S-P3]],salesdata[[#This Row],[S-P4]]),CHOOSE({1,2,3,4},salesdata[[#This Row],[S-P1]],salesdata[[#This Row],[S-P2]],salesdata[[#This Row],[S-P3]],salesdata[[#This Row],[S-P4]]),0))</f>
        <v>Product3</v>
      </c>
      <c r="X1225" s="1" t="str">
        <f>IF(salesdata[[#This Row],[Total Revenue]]&gt;=70000,"High",IF(salesdata[[#This Row],[Total Revenue]]&gt;=40000,"Medium","Low"))</f>
        <v>Medium</v>
      </c>
      <c r="Y1225" s="1" t="str">
        <f>IFERROR(IF(SUMIF(salesdata[Year],salesdata[[#This Row],[Year]],salesdata[Total Revenue])&gt;SUMIF(salesdata[Year],salesdata[[#This Row],[Year]]-1,salesdata[Total Revenue]),"Growth Year","Decline Year"),"")</f>
        <v>Decline Year</v>
      </c>
    </row>
    <row r="1226" spans="1:25" x14ac:dyDescent="0.3">
      <c r="A1226" s="1">
        <v>1225</v>
      </c>
      <c r="B1226" s="2">
        <v>41552</v>
      </c>
      <c r="C1226" s="1">
        <v>2013</v>
      </c>
      <c r="D1226" s="1" t="s">
        <v>23</v>
      </c>
      <c r="E1226" s="1">
        <v>10</v>
      </c>
      <c r="F1226" s="3">
        <v>886</v>
      </c>
      <c r="G1226" s="10">
        <v>2808.62</v>
      </c>
      <c r="H1226" s="12">
        <f>IFERROR(salesdata[[#This Row],[S-P1]]/salesdata[[#This Row],[Q-P1]],0)</f>
        <v>3.17</v>
      </c>
      <c r="I1226" s="3">
        <v>526</v>
      </c>
      <c r="J1226" s="10">
        <v>3334.84</v>
      </c>
      <c r="K1226" s="12">
        <f>IFERROR(salesdata[[#This Row],[S-P2]]/salesdata[[#This Row],[Q-P2]],0)</f>
        <v>6.34</v>
      </c>
      <c r="L1226" s="3">
        <v>5571</v>
      </c>
      <c r="M1226" s="10">
        <v>30194.82</v>
      </c>
      <c r="N1226" s="12">
        <f>IFERROR(salesdata[[#This Row],[S-P3]]/salesdata[[#This Row],[Q-P3]],0)</f>
        <v>5.42</v>
      </c>
      <c r="O1226" s="3">
        <v>1928</v>
      </c>
      <c r="P1226" s="10">
        <v>13746.64</v>
      </c>
      <c r="Q1226" s="12">
        <f>IFERROR(salesdata[[#This Row],[S-P4]]/salesdata[[#This Row],[Q-P4]],0)</f>
        <v>7.13</v>
      </c>
      <c r="R1226" s="3">
        <v>8911</v>
      </c>
      <c r="S1226" s="10">
        <v>50084.92</v>
      </c>
      <c r="T1226" s="1" t="str">
        <f>"Q"&amp;ROUNDUP(salesdata[[#This Row],[Month No.]]/3,0)</f>
        <v>Q4</v>
      </c>
      <c r="U1226" s="1" t="str">
        <f>TEXT(salesdata[[#This Row],[Date]],"dddd")</f>
        <v>Saturday</v>
      </c>
      <c r="V1226" s="12">
        <f>IFERROR(salesdata[[#This Row],[Total Revenue]]/salesdata[[#This Row],[Total Units Sold]],0)</f>
        <v>5.620572326338233</v>
      </c>
      <c r="W1226" s="1" t="str">
        <f>INDEX({"Product1","Product2","Product3","Product4"},MATCH(MAX(salesdata[[#This Row],[S-P1]],salesdata[[#This Row],[S-P2]],salesdata[[#This Row],[S-P3]],salesdata[[#This Row],[S-P4]]),CHOOSE({1,2,3,4},salesdata[[#This Row],[S-P1]],salesdata[[#This Row],[S-P2]],salesdata[[#This Row],[S-P3]],salesdata[[#This Row],[S-P4]]),0))</f>
        <v>Product3</v>
      </c>
      <c r="X1226" s="1" t="str">
        <f>IF(salesdata[[#This Row],[Total Revenue]]&gt;=70000,"High",IF(salesdata[[#This Row],[Total Revenue]]&gt;=40000,"Medium","Low"))</f>
        <v>Medium</v>
      </c>
      <c r="Y1226" s="1" t="str">
        <f>IFERROR(IF(SUMIF(salesdata[Year],salesdata[[#This Row],[Year]],salesdata[Total Revenue])&gt;SUMIF(salesdata[Year],salesdata[[#This Row],[Year]]-1,salesdata[Total Revenue]),"Growth Year","Decline Year"),"")</f>
        <v>Decline Year</v>
      </c>
    </row>
    <row r="1227" spans="1:25" x14ac:dyDescent="0.3">
      <c r="A1227" s="1">
        <v>1226</v>
      </c>
      <c r="B1227" s="2">
        <v>41553</v>
      </c>
      <c r="C1227" s="1">
        <v>2013</v>
      </c>
      <c r="D1227" s="1" t="s">
        <v>23</v>
      </c>
      <c r="E1227" s="1">
        <v>10</v>
      </c>
      <c r="F1227" s="3">
        <v>407</v>
      </c>
      <c r="G1227" s="10">
        <v>1290.19</v>
      </c>
      <c r="H1227" s="12">
        <f>IFERROR(salesdata[[#This Row],[S-P1]]/salesdata[[#This Row],[Q-P1]],0)</f>
        <v>3.17</v>
      </c>
      <c r="I1227" s="3">
        <v>707</v>
      </c>
      <c r="J1227" s="10">
        <v>4482.38</v>
      </c>
      <c r="K1227" s="12">
        <f>IFERROR(salesdata[[#This Row],[S-P2]]/salesdata[[#This Row],[Q-P2]],0)</f>
        <v>6.34</v>
      </c>
      <c r="L1227" s="3">
        <v>5890</v>
      </c>
      <c r="M1227" s="10">
        <v>31923.8</v>
      </c>
      <c r="N1227" s="12">
        <f>IFERROR(salesdata[[#This Row],[S-P3]]/salesdata[[#This Row],[Q-P3]],0)</f>
        <v>5.42</v>
      </c>
      <c r="O1227" s="3">
        <v>474</v>
      </c>
      <c r="P1227" s="10">
        <v>3379.62</v>
      </c>
      <c r="Q1227" s="12">
        <f>IFERROR(salesdata[[#This Row],[S-P4]]/salesdata[[#This Row],[Q-P4]],0)</f>
        <v>7.13</v>
      </c>
      <c r="R1227" s="3">
        <v>7478</v>
      </c>
      <c r="S1227" s="10">
        <v>41075.99</v>
      </c>
      <c r="T1227" s="1" t="str">
        <f>"Q"&amp;ROUNDUP(salesdata[[#This Row],[Month No.]]/3,0)</f>
        <v>Q4</v>
      </c>
      <c r="U1227" s="1" t="str">
        <f>TEXT(salesdata[[#This Row],[Date]],"dddd")</f>
        <v>Sunday</v>
      </c>
      <c r="V1227" s="12">
        <f>IFERROR(salesdata[[#This Row],[Total Revenue]]/salesdata[[#This Row],[Total Units Sold]],0)</f>
        <v>5.4929112062048677</v>
      </c>
      <c r="W1227" s="1" t="str">
        <f>INDEX({"Product1","Product2","Product3","Product4"},MATCH(MAX(salesdata[[#This Row],[S-P1]],salesdata[[#This Row],[S-P2]],salesdata[[#This Row],[S-P3]],salesdata[[#This Row],[S-P4]]),CHOOSE({1,2,3,4},salesdata[[#This Row],[S-P1]],salesdata[[#This Row],[S-P2]],salesdata[[#This Row],[S-P3]],salesdata[[#This Row],[S-P4]]),0))</f>
        <v>Product3</v>
      </c>
      <c r="X1227" s="1" t="str">
        <f>IF(salesdata[[#This Row],[Total Revenue]]&gt;=70000,"High",IF(salesdata[[#This Row],[Total Revenue]]&gt;=40000,"Medium","Low"))</f>
        <v>Medium</v>
      </c>
      <c r="Y1227" s="1" t="str">
        <f>IFERROR(IF(SUMIF(salesdata[Year],salesdata[[#This Row],[Year]],salesdata[Total Revenue])&gt;SUMIF(salesdata[Year],salesdata[[#This Row],[Year]]-1,salesdata[Total Revenue]),"Growth Year","Decline Year"),"")</f>
        <v>Decline Year</v>
      </c>
    </row>
    <row r="1228" spans="1:25" x14ac:dyDescent="0.3">
      <c r="A1228" s="1">
        <v>1227</v>
      </c>
      <c r="B1228" s="2">
        <v>41554</v>
      </c>
      <c r="C1228" s="1">
        <v>2013</v>
      </c>
      <c r="D1228" s="1" t="s">
        <v>23</v>
      </c>
      <c r="E1228" s="1">
        <v>10</v>
      </c>
      <c r="F1228" s="3">
        <v>7127</v>
      </c>
      <c r="G1228" s="10">
        <v>22592.59</v>
      </c>
      <c r="H1228" s="12">
        <f>IFERROR(salesdata[[#This Row],[S-P1]]/salesdata[[#This Row],[Q-P1]],0)</f>
        <v>3.17</v>
      </c>
      <c r="I1228" s="3">
        <v>1517</v>
      </c>
      <c r="J1228" s="10">
        <v>9617.7800000000007</v>
      </c>
      <c r="K1228" s="12">
        <f>IFERROR(salesdata[[#This Row],[S-P2]]/salesdata[[#This Row],[Q-P2]],0)</f>
        <v>6.3400000000000007</v>
      </c>
      <c r="L1228" s="3">
        <v>2024</v>
      </c>
      <c r="M1228" s="10">
        <v>10970.08</v>
      </c>
      <c r="N1228" s="12">
        <f>IFERROR(salesdata[[#This Row],[S-P3]]/salesdata[[#This Row],[Q-P3]],0)</f>
        <v>5.42</v>
      </c>
      <c r="O1228" s="3">
        <v>1659</v>
      </c>
      <c r="P1228" s="10">
        <v>11828.67</v>
      </c>
      <c r="Q1228" s="12">
        <f>IFERROR(salesdata[[#This Row],[S-P4]]/salesdata[[#This Row],[Q-P4]],0)</f>
        <v>7.13</v>
      </c>
      <c r="R1228" s="3">
        <v>12327</v>
      </c>
      <c r="S1228" s="10">
        <v>55009.120000000003</v>
      </c>
      <c r="T1228" s="1" t="str">
        <f>"Q"&amp;ROUNDUP(salesdata[[#This Row],[Month No.]]/3,0)</f>
        <v>Q4</v>
      </c>
      <c r="U1228" s="1" t="str">
        <f>TEXT(salesdata[[#This Row],[Date]],"dddd")</f>
        <v>Monday</v>
      </c>
      <c r="V1228" s="12">
        <f>IFERROR(salesdata[[#This Row],[Total Revenue]]/salesdata[[#This Row],[Total Units Sold]],0)</f>
        <v>4.4624904680782027</v>
      </c>
      <c r="W1228" s="1" t="str">
        <f>INDEX({"Product1","Product2","Product3","Product4"},MATCH(MAX(salesdata[[#This Row],[S-P1]],salesdata[[#This Row],[S-P2]],salesdata[[#This Row],[S-P3]],salesdata[[#This Row],[S-P4]]),CHOOSE({1,2,3,4},salesdata[[#This Row],[S-P1]],salesdata[[#This Row],[S-P2]],salesdata[[#This Row],[S-P3]],salesdata[[#This Row],[S-P4]]),0))</f>
        <v>Product1</v>
      </c>
      <c r="X1228" s="1" t="str">
        <f>IF(salesdata[[#This Row],[Total Revenue]]&gt;=70000,"High",IF(salesdata[[#This Row],[Total Revenue]]&gt;=40000,"Medium","Low"))</f>
        <v>Medium</v>
      </c>
      <c r="Y1228" s="1" t="str">
        <f>IFERROR(IF(SUMIF(salesdata[Year],salesdata[[#This Row],[Year]],salesdata[Total Revenue])&gt;SUMIF(salesdata[Year],salesdata[[#This Row],[Year]]-1,salesdata[Total Revenue]),"Growth Year","Decline Year"),"")</f>
        <v>Decline Year</v>
      </c>
    </row>
    <row r="1229" spans="1:25" x14ac:dyDescent="0.3">
      <c r="A1229" s="1">
        <v>1228</v>
      </c>
      <c r="B1229" s="2">
        <v>41555</v>
      </c>
      <c r="C1229" s="1">
        <v>2013</v>
      </c>
      <c r="D1229" s="1" t="s">
        <v>23</v>
      </c>
      <c r="E1229" s="1">
        <v>10</v>
      </c>
      <c r="F1229" s="3">
        <v>6939</v>
      </c>
      <c r="G1229" s="10">
        <v>21996.63</v>
      </c>
      <c r="H1229" s="12">
        <f>IFERROR(salesdata[[#This Row],[S-P1]]/salesdata[[#This Row],[Q-P1]],0)</f>
        <v>3.17</v>
      </c>
      <c r="I1229" s="3">
        <v>1840</v>
      </c>
      <c r="J1229" s="10">
        <v>11665.6</v>
      </c>
      <c r="K1229" s="12">
        <f>IFERROR(salesdata[[#This Row],[S-P2]]/salesdata[[#This Row],[Q-P2]],0)</f>
        <v>6.34</v>
      </c>
      <c r="L1229" s="3">
        <v>4384</v>
      </c>
      <c r="M1229" s="10">
        <v>23761.279999999999</v>
      </c>
      <c r="N1229" s="12">
        <f>IFERROR(salesdata[[#This Row],[S-P3]]/salesdata[[#This Row],[Q-P3]],0)</f>
        <v>5.42</v>
      </c>
      <c r="O1229" s="3">
        <v>585</v>
      </c>
      <c r="P1229" s="10">
        <v>4171.05</v>
      </c>
      <c r="Q1229" s="12">
        <f>IFERROR(salesdata[[#This Row],[S-P4]]/salesdata[[#This Row],[Q-P4]],0)</f>
        <v>7.13</v>
      </c>
      <c r="R1229" s="3">
        <v>13748</v>
      </c>
      <c r="S1229" s="10">
        <v>61594.559999999998</v>
      </c>
      <c r="T1229" s="1" t="str">
        <f>"Q"&amp;ROUNDUP(salesdata[[#This Row],[Month No.]]/3,0)</f>
        <v>Q4</v>
      </c>
      <c r="U1229" s="1" t="str">
        <f>TEXT(salesdata[[#This Row],[Date]],"dddd")</f>
        <v>Tuesday</v>
      </c>
      <c r="V1229" s="12">
        <f>IFERROR(salesdata[[#This Row],[Total Revenue]]/salesdata[[#This Row],[Total Units Sold]],0)</f>
        <v>4.4802560372417801</v>
      </c>
      <c r="W1229" s="1" t="str">
        <f>INDEX({"Product1","Product2","Product3","Product4"},MATCH(MAX(salesdata[[#This Row],[S-P1]],salesdata[[#This Row],[S-P2]],salesdata[[#This Row],[S-P3]],salesdata[[#This Row],[S-P4]]),CHOOSE({1,2,3,4},salesdata[[#This Row],[S-P1]],salesdata[[#This Row],[S-P2]],salesdata[[#This Row],[S-P3]],salesdata[[#This Row],[S-P4]]),0))</f>
        <v>Product3</v>
      </c>
      <c r="X1229" s="1" t="str">
        <f>IF(salesdata[[#This Row],[Total Revenue]]&gt;=70000,"High",IF(salesdata[[#This Row],[Total Revenue]]&gt;=40000,"Medium","Low"))</f>
        <v>Medium</v>
      </c>
      <c r="Y1229" s="1" t="str">
        <f>IFERROR(IF(SUMIF(salesdata[Year],salesdata[[#This Row],[Year]],salesdata[Total Revenue])&gt;SUMIF(salesdata[Year],salesdata[[#This Row],[Year]]-1,salesdata[Total Revenue]),"Growth Year","Decline Year"),"")</f>
        <v>Decline Year</v>
      </c>
    </row>
    <row r="1230" spans="1:25" x14ac:dyDescent="0.3">
      <c r="A1230" s="1">
        <v>1229</v>
      </c>
      <c r="B1230" s="2">
        <v>41556</v>
      </c>
      <c r="C1230" s="1">
        <v>2013</v>
      </c>
      <c r="D1230" s="1" t="s">
        <v>23</v>
      </c>
      <c r="E1230" s="1">
        <v>10</v>
      </c>
      <c r="F1230" s="3">
        <v>4165</v>
      </c>
      <c r="G1230" s="10">
        <v>13203.05</v>
      </c>
      <c r="H1230" s="12">
        <f>IFERROR(salesdata[[#This Row],[S-P1]]/salesdata[[#This Row],[Q-P1]],0)</f>
        <v>3.17</v>
      </c>
      <c r="I1230" s="3">
        <v>821</v>
      </c>
      <c r="J1230" s="10">
        <v>5205.1400000000003</v>
      </c>
      <c r="K1230" s="12">
        <f>IFERROR(salesdata[[#This Row],[S-P2]]/salesdata[[#This Row],[Q-P2]],0)</f>
        <v>6.3400000000000007</v>
      </c>
      <c r="L1230" s="3">
        <v>1165</v>
      </c>
      <c r="M1230" s="10">
        <v>6314.3</v>
      </c>
      <c r="N1230" s="12">
        <f>IFERROR(salesdata[[#This Row],[S-P3]]/salesdata[[#This Row],[Q-P3]],0)</f>
        <v>5.42</v>
      </c>
      <c r="O1230" s="3">
        <v>701</v>
      </c>
      <c r="P1230" s="10">
        <v>4998.13</v>
      </c>
      <c r="Q1230" s="12">
        <f>IFERROR(salesdata[[#This Row],[S-P4]]/salesdata[[#This Row],[Q-P4]],0)</f>
        <v>7.13</v>
      </c>
      <c r="R1230" s="3">
        <v>6852</v>
      </c>
      <c r="S1230" s="10">
        <v>29720.62</v>
      </c>
      <c r="T1230" s="1" t="str">
        <f>"Q"&amp;ROUNDUP(salesdata[[#This Row],[Month No.]]/3,0)</f>
        <v>Q4</v>
      </c>
      <c r="U1230" s="1" t="str">
        <f>TEXT(salesdata[[#This Row],[Date]],"dddd")</f>
        <v>Wednesday</v>
      </c>
      <c r="V1230" s="12">
        <f>IFERROR(salesdata[[#This Row],[Total Revenue]]/salesdata[[#This Row],[Total Units Sold]],0)</f>
        <v>4.33751021599533</v>
      </c>
      <c r="W1230" s="1" t="str">
        <f>INDEX({"Product1","Product2","Product3","Product4"},MATCH(MAX(salesdata[[#This Row],[S-P1]],salesdata[[#This Row],[S-P2]],salesdata[[#This Row],[S-P3]],salesdata[[#This Row],[S-P4]]),CHOOSE({1,2,3,4},salesdata[[#This Row],[S-P1]],salesdata[[#This Row],[S-P2]],salesdata[[#This Row],[S-P3]],salesdata[[#This Row],[S-P4]]),0))</f>
        <v>Product1</v>
      </c>
      <c r="X1230" s="1" t="str">
        <f>IF(salesdata[[#This Row],[Total Revenue]]&gt;=70000,"High",IF(salesdata[[#This Row],[Total Revenue]]&gt;=40000,"Medium","Low"))</f>
        <v>Low</v>
      </c>
      <c r="Y1230" s="1" t="str">
        <f>IFERROR(IF(SUMIF(salesdata[Year],salesdata[[#This Row],[Year]],salesdata[Total Revenue])&gt;SUMIF(salesdata[Year],salesdata[[#This Row],[Year]]-1,salesdata[Total Revenue]),"Growth Year","Decline Year"),"")</f>
        <v>Decline Year</v>
      </c>
    </row>
    <row r="1231" spans="1:25" x14ac:dyDescent="0.3">
      <c r="A1231" s="1">
        <v>1230</v>
      </c>
      <c r="B1231" s="2">
        <v>41557</v>
      </c>
      <c r="C1231" s="1">
        <v>2013</v>
      </c>
      <c r="D1231" s="1" t="s">
        <v>23</v>
      </c>
      <c r="E1231" s="1">
        <v>10</v>
      </c>
      <c r="F1231" s="3">
        <v>6935</v>
      </c>
      <c r="G1231" s="10">
        <v>21983.95</v>
      </c>
      <c r="H1231" s="12">
        <f>IFERROR(salesdata[[#This Row],[S-P1]]/salesdata[[#This Row],[Q-P1]],0)</f>
        <v>3.17</v>
      </c>
      <c r="I1231" s="3">
        <v>3743</v>
      </c>
      <c r="J1231" s="10">
        <v>23730.62</v>
      </c>
      <c r="K1231" s="12">
        <f>IFERROR(salesdata[[#This Row],[S-P2]]/salesdata[[#This Row],[Q-P2]],0)</f>
        <v>6.34</v>
      </c>
      <c r="L1231" s="3">
        <v>1611</v>
      </c>
      <c r="M1231" s="10">
        <v>8731.6200000000008</v>
      </c>
      <c r="N1231" s="12">
        <f>IFERROR(salesdata[[#This Row],[S-P3]]/salesdata[[#This Row],[Q-P3]],0)</f>
        <v>5.4200000000000008</v>
      </c>
      <c r="O1231" s="3">
        <v>1875</v>
      </c>
      <c r="P1231" s="10">
        <v>13368.75</v>
      </c>
      <c r="Q1231" s="12">
        <f>IFERROR(salesdata[[#This Row],[S-P4]]/salesdata[[#This Row],[Q-P4]],0)</f>
        <v>7.13</v>
      </c>
      <c r="R1231" s="3">
        <v>14164</v>
      </c>
      <c r="S1231" s="10">
        <v>67814.94</v>
      </c>
      <c r="T1231" s="1" t="str">
        <f>"Q"&amp;ROUNDUP(salesdata[[#This Row],[Month No.]]/3,0)</f>
        <v>Q4</v>
      </c>
      <c r="U1231" s="1" t="str">
        <f>TEXT(salesdata[[#This Row],[Date]],"dddd")</f>
        <v>Thursday</v>
      </c>
      <c r="V1231" s="12">
        <f>IFERROR(salesdata[[#This Row],[Total Revenue]]/salesdata[[#This Row],[Total Units Sold]],0)</f>
        <v>4.7878381813047159</v>
      </c>
      <c r="W1231" s="1" t="str">
        <f>INDEX({"Product1","Product2","Product3","Product4"},MATCH(MAX(salesdata[[#This Row],[S-P1]],salesdata[[#This Row],[S-P2]],salesdata[[#This Row],[S-P3]],salesdata[[#This Row],[S-P4]]),CHOOSE({1,2,3,4},salesdata[[#This Row],[S-P1]],salesdata[[#This Row],[S-P2]],salesdata[[#This Row],[S-P3]],salesdata[[#This Row],[S-P4]]),0))</f>
        <v>Product2</v>
      </c>
      <c r="X1231" s="1" t="str">
        <f>IF(salesdata[[#This Row],[Total Revenue]]&gt;=70000,"High",IF(salesdata[[#This Row],[Total Revenue]]&gt;=40000,"Medium","Low"))</f>
        <v>Medium</v>
      </c>
      <c r="Y1231" s="1" t="str">
        <f>IFERROR(IF(SUMIF(salesdata[Year],salesdata[[#This Row],[Year]],salesdata[Total Revenue])&gt;SUMIF(salesdata[Year],salesdata[[#This Row],[Year]]-1,salesdata[Total Revenue]),"Growth Year","Decline Year"),"")</f>
        <v>Decline Year</v>
      </c>
    </row>
    <row r="1232" spans="1:25" x14ac:dyDescent="0.3">
      <c r="A1232" s="1">
        <v>1231</v>
      </c>
      <c r="B1232" s="2">
        <v>41558</v>
      </c>
      <c r="C1232" s="1">
        <v>2013</v>
      </c>
      <c r="D1232" s="1" t="s">
        <v>23</v>
      </c>
      <c r="E1232" s="1">
        <v>10</v>
      </c>
      <c r="F1232" s="3">
        <v>3625</v>
      </c>
      <c r="G1232" s="10">
        <v>11491.25</v>
      </c>
      <c r="H1232" s="12">
        <f>IFERROR(salesdata[[#This Row],[S-P1]]/salesdata[[#This Row],[Q-P1]],0)</f>
        <v>3.17</v>
      </c>
      <c r="I1232" s="3">
        <v>3235</v>
      </c>
      <c r="J1232" s="10">
        <v>20509.900000000001</v>
      </c>
      <c r="K1232" s="12">
        <f>IFERROR(salesdata[[#This Row],[S-P2]]/salesdata[[#This Row],[Q-P2]],0)</f>
        <v>6.3400000000000007</v>
      </c>
      <c r="L1232" s="3">
        <v>1140</v>
      </c>
      <c r="M1232" s="10">
        <v>6178.8</v>
      </c>
      <c r="N1232" s="12">
        <f>IFERROR(salesdata[[#This Row],[S-P3]]/salesdata[[#This Row],[Q-P3]],0)</f>
        <v>5.42</v>
      </c>
      <c r="O1232" s="3">
        <v>1730</v>
      </c>
      <c r="P1232" s="10">
        <v>12334.9</v>
      </c>
      <c r="Q1232" s="12">
        <f>IFERROR(salesdata[[#This Row],[S-P4]]/salesdata[[#This Row],[Q-P4]],0)</f>
        <v>7.13</v>
      </c>
      <c r="R1232" s="3">
        <v>9730</v>
      </c>
      <c r="S1232" s="10">
        <v>50514.85</v>
      </c>
      <c r="T1232" s="1" t="str">
        <f>"Q"&amp;ROUNDUP(salesdata[[#This Row],[Month No.]]/3,0)</f>
        <v>Q4</v>
      </c>
      <c r="U1232" s="1" t="str">
        <f>TEXT(salesdata[[#This Row],[Date]],"dddd")</f>
        <v>Friday</v>
      </c>
      <c r="V1232" s="12">
        <f>IFERROR(salesdata[[#This Row],[Total Revenue]]/salesdata[[#This Row],[Total Units Sold]],0)</f>
        <v>5.1916598150051385</v>
      </c>
      <c r="W1232" s="1" t="str">
        <f>INDEX({"Product1","Product2","Product3","Product4"},MATCH(MAX(salesdata[[#This Row],[S-P1]],salesdata[[#This Row],[S-P2]],salesdata[[#This Row],[S-P3]],salesdata[[#This Row],[S-P4]]),CHOOSE({1,2,3,4},salesdata[[#This Row],[S-P1]],salesdata[[#This Row],[S-P2]],salesdata[[#This Row],[S-P3]],salesdata[[#This Row],[S-P4]]),0))</f>
        <v>Product2</v>
      </c>
      <c r="X1232" s="1" t="str">
        <f>IF(salesdata[[#This Row],[Total Revenue]]&gt;=70000,"High",IF(salesdata[[#This Row],[Total Revenue]]&gt;=40000,"Medium","Low"))</f>
        <v>Medium</v>
      </c>
      <c r="Y1232" s="1" t="str">
        <f>IFERROR(IF(SUMIF(salesdata[Year],salesdata[[#This Row],[Year]],salesdata[Total Revenue])&gt;SUMIF(salesdata[Year],salesdata[[#This Row],[Year]]-1,salesdata[Total Revenue]),"Growth Year","Decline Year"),"")</f>
        <v>Decline Year</v>
      </c>
    </row>
    <row r="1233" spans="1:25" x14ac:dyDescent="0.3">
      <c r="A1233" s="1">
        <v>1232</v>
      </c>
      <c r="B1233" s="2">
        <v>41559</v>
      </c>
      <c r="C1233" s="1">
        <v>2013</v>
      </c>
      <c r="D1233" s="1" t="s">
        <v>23</v>
      </c>
      <c r="E1233" s="1">
        <v>10</v>
      </c>
      <c r="F1233" s="3">
        <v>4930</v>
      </c>
      <c r="G1233" s="10">
        <v>15628.1</v>
      </c>
      <c r="H1233" s="12">
        <f>IFERROR(salesdata[[#This Row],[S-P1]]/salesdata[[#This Row],[Q-P1]],0)</f>
        <v>3.17</v>
      </c>
      <c r="I1233" s="3">
        <v>2041</v>
      </c>
      <c r="J1233" s="10">
        <v>12939.94</v>
      </c>
      <c r="K1233" s="12">
        <f>IFERROR(salesdata[[#This Row],[S-P2]]/salesdata[[#This Row],[Q-P2]],0)</f>
        <v>6.34</v>
      </c>
      <c r="L1233" s="3">
        <v>5908</v>
      </c>
      <c r="M1233" s="10">
        <v>32021.360000000001</v>
      </c>
      <c r="N1233" s="12">
        <f>IFERROR(salesdata[[#This Row],[S-P3]]/salesdata[[#This Row],[Q-P3]],0)</f>
        <v>5.42</v>
      </c>
      <c r="O1233" s="3">
        <v>821</v>
      </c>
      <c r="P1233" s="10">
        <v>5853.73</v>
      </c>
      <c r="Q1233" s="12">
        <f>IFERROR(salesdata[[#This Row],[S-P4]]/salesdata[[#This Row],[Q-P4]],0)</f>
        <v>7.13</v>
      </c>
      <c r="R1233" s="3">
        <v>13700</v>
      </c>
      <c r="S1233" s="10">
        <v>66443.13</v>
      </c>
      <c r="T1233" s="1" t="str">
        <f>"Q"&amp;ROUNDUP(salesdata[[#This Row],[Month No.]]/3,0)</f>
        <v>Q4</v>
      </c>
      <c r="U1233" s="1" t="str">
        <f>TEXT(salesdata[[#This Row],[Date]],"dddd")</f>
        <v>Saturday</v>
      </c>
      <c r="V1233" s="12">
        <f>IFERROR(salesdata[[#This Row],[Total Revenue]]/salesdata[[#This Row],[Total Units Sold]],0)</f>
        <v>4.8498635036496358</v>
      </c>
      <c r="W1233" s="1" t="str">
        <f>INDEX({"Product1","Product2","Product3","Product4"},MATCH(MAX(salesdata[[#This Row],[S-P1]],salesdata[[#This Row],[S-P2]],salesdata[[#This Row],[S-P3]],salesdata[[#This Row],[S-P4]]),CHOOSE({1,2,3,4},salesdata[[#This Row],[S-P1]],salesdata[[#This Row],[S-P2]],salesdata[[#This Row],[S-P3]],salesdata[[#This Row],[S-P4]]),0))</f>
        <v>Product3</v>
      </c>
      <c r="X1233" s="1" t="str">
        <f>IF(salesdata[[#This Row],[Total Revenue]]&gt;=70000,"High",IF(salesdata[[#This Row],[Total Revenue]]&gt;=40000,"Medium","Low"))</f>
        <v>Medium</v>
      </c>
      <c r="Y1233" s="1" t="str">
        <f>IFERROR(IF(SUMIF(salesdata[Year],salesdata[[#This Row],[Year]],salesdata[Total Revenue])&gt;SUMIF(salesdata[Year],salesdata[[#This Row],[Year]]-1,salesdata[Total Revenue]),"Growth Year","Decline Year"),"")</f>
        <v>Decline Year</v>
      </c>
    </row>
    <row r="1234" spans="1:25" x14ac:dyDescent="0.3">
      <c r="A1234" s="1">
        <v>1233</v>
      </c>
      <c r="B1234" s="2">
        <v>41560</v>
      </c>
      <c r="C1234" s="1">
        <v>2013</v>
      </c>
      <c r="D1234" s="1" t="s">
        <v>23</v>
      </c>
      <c r="E1234" s="1">
        <v>10</v>
      </c>
      <c r="F1234" s="3">
        <v>791</v>
      </c>
      <c r="G1234" s="10">
        <v>2507.4699999999998</v>
      </c>
      <c r="H1234" s="12">
        <f>IFERROR(salesdata[[#This Row],[S-P1]]/salesdata[[#This Row],[Q-P1]],0)</f>
        <v>3.17</v>
      </c>
      <c r="I1234" s="3">
        <v>3858</v>
      </c>
      <c r="J1234" s="10">
        <v>24459.72</v>
      </c>
      <c r="K1234" s="12">
        <f>IFERROR(salesdata[[#This Row],[S-P2]]/salesdata[[#This Row],[Q-P2]],0)</f>
        <v>6.34</v>
      </c>
      <c r="L1234" s="3">
        <v>422</v>
      </c>
      <c r="M1234" s="10">
        <v>2287.2399999999998</v>
      </c>
      <c r="N1234" s="12">
        <f>IFERROR(salesdata[[#This Row],[S-P3]]/salesdata[[#This Row],[Q-P3]],0)</f>
        <v>5.419999999999999</v>
      </c>
      <c r="O1234" s="3">
        <v>1406</v>
      </c>
      <c r="P1234" s="10">
        <v>10024.780000000001</v>
      </c>
      <c r="Q1234" s="12">
        <f>IFERROR(salesdata[[#This Row],[S-P4]]/salesdata[[#This Row],[Q-P4]],0)</f>
        <v>7.1300000000000008</v>
      </c>
      <c r="R1234" s="3">
        <v>6477</v>
      </c>
      <c r="S1234" s="10">
        <v>39279.21</v>
      </c>
      <c r="T1234" s="1" t="str">
        <f>"Q"&amp;ROUNDUP(salesdata[[#This Row],[Month No.]]/3,0)</f>
        <v>Q4</v>
      </c>
      <c r="U1234" s="1" t="str">
        <f>TEXT(salesdata[[#This Row],[Date]],"dddd")</f>
        <v>Sunday</v>
      </c>
      <c r="V1234" s="12">
        <f>IFERROR(salesdata[[#This Row],[Total Revenue]]/salesdata[[#This Row],[Total Units Sold]],0)</f>
        <v>6.0644140805928668</v>
      </c>
      <c r="W1234" s="1" t="str">
        <f>INDEX({"Product1","Product2","Product3","Product4"},MATCH(MAX(salesdata[[#This Row],[S-P1]],salesdata[[#This Row],[S-P2]],salesdata[[#This Row],[S-P3]],salesdata[[#This Row],[S-P4]]),CHOOSE({1,2,3,4},salesdata[[#This Row],[S-P1]],salesdata[[#This Row],[S-P2]],salesdata[[#This Row],[S-P3]],salesdata[[#This Row],[S-P4]]),0))</f>
        <v>Product2</v>
      </c>
      <c r="X1234" s="1" t="str">
        <f>IF(salesdata[[#This Row],[Total Revenue]]&gt;=70000,"High",IF(salesdata[[#This Row],[Total Revenue]]&gt;=40000,"Medium","Low"))</f>
        <v>Low</v>
      </c>
      <c r="Y1234" s="1" t="str">
        <f>IFERROR(IF(SUMIF(salesdata[Year],salesdata[[#This Row],[Year]],salesdata[Total Revenue])&gt;SUMIF(salesdata[Year],salesdata[[#This Row],[Year]]-1,salesdata[Total Revenue]),"Growth Year","Decline Year"),"")</f>
        <v>Decline Year</v>
      </c>
    </row>
    <row r="1235" spans="1:25" x14ac:dyDescent="0.3">
      <c r="A1235" s="1">
        <v>1234</v>
      </c>
      <c r="B1235" s="2">
        <v>41561</v>
      </c>
      <c r="C1235" s="1">
        <v>2013</v>
      </c>
      <c r="D1235" s="1" t="s">
        <v>23</v>
      </c>
      <c r="E1235" s="1">
        <v>10</v>
      </c>
      <c r="F1235" s="3">
        <v>4825</v>
      </c>
      <c r="G1235" s="10">
        <v>15295.25</v>
      </c>
      <c r="H1235" s="12">
        <f>IFERROR(salesdata[[#This Row],[S-P1]]/salesdata[[#This Row],[Q-P1]],0)</f>
        <v>3.17</v>
      </c>
      <c r="I1235" s="3">
        <v>3039</v>
      </c>
      <c r="J1235" s="10">
        <v>19267.259999999998</v>
      </c>
      <c r="K1235" s="12">
        <f>IFERROR(salesdata[[#This Row],[S-P2]]/salesdata[[#This Row],[Q-P2]],0)</f>
        <v>6.34</v>
      </c>
      <c r="L1235" s="3">
        <v>1691</v>
      </c>
      <c r="M1235" s="10">
        <v>9165.2199999999993</v>
      </c>
      <c r="N1235" s="12">
        <f>IFERROR(salesdata[[#This Row],[S-P3]]/salesdata[[#This Row],[Q-P3]],0)</f>
        <v>5.42</v>
      </c>
      <c r="O1235" s="3">
        <v>557</v>
      </c>
      <c r="P1235" s="10">
        <v>3971.41</v>
      </c>
      <c r="Q1235" s="12">
        <f>IFERROR(salesdata[[#This Row],[S-P4]]/salesdata[[#This Row],[Q-P4]],0)</f>
        <v>7.13</v>
      </c>
      <c r="R1235" s="3">
        <v>10112</v>
      </c>
      <c r="S1235" s="10">
        <v>47699.14</v>
      </c>
      <c r="T1235" s="1" t="str">
        <f>"Q"&amp;ROUNDUP(salesdata[[#This Row],[Month No.]]/3,0)</f>
        <v>Q4</v>
      </c>
      <c r="U1235" s="1" t="str">
        <f>TEXT(salesdata[[#This Row],[Date]],"dddd")</f>
        <v>Monday</v>
      </c>
      <c r="V1235" s="12">
        <f>IFERROR(salesdata[[#This Row],[Total Revenue]]/salesdata[[#This Row],[Total Units Sold]],0)</f>
        <v>4.7170826740506326</v>
      </c>
      <c r="W1235" s="1" t="str">
        <f>INDEX({"Product1","Product2","Product3","Product4"},MATCH(MAX(salesdata[[#This Row],[S-P1]],salesdata[[#This Row],[S-P2]],salesdata[[#This Row],[S-P3]],salesdata[[#This Row],[S-P4]]),CHOOSE({1,2,3,4},salesdata[[#This Row],[S-P1]],salesdata[[#This Row],[S-P2]],salesdata[[#This Row],[S-P3]],salesdata[[#This Row],[S-P4]]),0))</f>
        <v>Product2</v>
      </c>
      <c r="X1235" s="1" t="str">
        <f>IF(salesdata[[#This Row],[Total Revenue]]&gt;=70000,"High",IF(salesdata[[#This Row],[Total Revenue]]&gt;=40000,"Medium","Low"))</f>
        <v>Medium</v>
      </c>
      <c r="Y1235" s="1" t="str">
        <f>IFERROR(IF(SUMIF(salesdata[Year],salesdata[[#This Row],[Year]],salesdata[Total Revenue])&gt;SUMIF(salesdata[Year],salesdata[[#This Row],[Year]]-1,salesdata[Total Revenue]),"Growth Year","Decline Year"),"")</f>
        <v>Decline Year</v>
      </c>
    </row>
    <row r="1236" spans="1:25" x14ac:dyDescent="0.3">
      <c r="A1236" s="1">
        <v>1235</v>
      </c>
      <c r="B1236" s="2">
        <v>41562</v>
      </c>
      <c r="C1236" s="1">
        <v>2013</v>
      </c>
      <c r="D1236" s="1" t="s">
        <v>23</v>
      </c>
      <c r="E1236" s="1">
        <v>10</v>
      </c>
      <c r="F1236" s="3">
        <v>6150</v>
      </c>
      <c r="G1236" s="10">
        <v>19495.5</v>
      </c>
      <c r="H1236" s="12">
        <f>IFERROR(salesdata[[#This Row],[S-P1]]/salesdata[[#This Row],[Q-P1]],0)</f>
        <v>3.17</v>
      </c>
      <c r="I1236" s="3">
        <v>3561</v>
      </c>
      <c r="J1236" s="10">
        <v>22576.74</v>
      </c>
      <c r="K1236" s="12">
        <f>IFERROR(salesdata[[#This Row],[S-P2]]/salesdata[[#This Row],[Q-P2]],0)</f>
        <v>6.3400000000000007</v>
      </c>
      <c r="L1236" s="3">
        <v>286</v>
      </c>
      <c r="M1236" s="10">
        <v>1550.12</v>
      </c>
      <c r="N1236" s="12">
        <f>IFERROR(salesdata[[#This Row],[S-P3]]/salesdata[[#This Row],[Q-P3]],0)</f>
        <v>5.42</v>
      </c>
      <c r="O1236" s="3">
        <v>1445</v>
      </c>
      <c r="P1236" s="10">
        <v>10302.85</v>
      </c>
      <c r="Q1236" s="12">
        <f>IFERROR(salesdata[[#This Row],[S-P4]]/salesdata[[#This Row],[Q-P4]],0)</f>
        <v>7.13</v>
      </c>
      <c r="R1236" s="3">
        <v>11442</v>
      </c>
      <c r="S1236" s="10">
        <v>53925.21</v>
      </c>
      <c r="T1236" s="1" t="str">
        <f>"Q"&amp;ROUNDUP(salesdata[[#This Row],[Month No.]]/3,0)</f>
        <v>Q4</v>
      </c>
      <c r="U1236" s="1" t="str">
        <f>TEXT(salesdata[[#This Row],[Date]],"dddd")</f>
        <v>Tuesday</v>
      </c>
      <c r="V1236" s="12">
        <f>IFERROR(salesdata[[#This Row],[Total Revenue]]/salesdata[[#This Row],[Total Units Sold]],0)</f>
        <v>4.7129181961195599</v>
      </c>
      <c r="W1236" s="1" t="str">
        <f>INDEX({"Product1","Product2","Product3","Product4"},MATCH(MAX(salesdata[[#This Row],[S-P1]],salesdata[[#This Row],[S-P2]],salesdata[[#This Row],[S-P3]],salesdata[[#This Row],[S-P4]]),CHOOSE({1,2,3,4},salesdata[[#This Row],[S-P1]],salesdata[[#This Row],[S-P2]],salesdata[[#This Row],[S-P3]],salesdata[[#This Row],[S-P4]]),0))</f>
        <v>Product2</v>
      </c>
      <c r="X1236" s="1" t="str">
        <f>IF(salesdata[[#This Row],[Total Revenue]]&gt;=70000,"High",IF(salesdata[[#This Row],[Total Revenue]]&gt;=40000,"Medium","Low"))</f>
        <v>Medium</v>
      </c>
      <c r="Y1236" s="1" t="str">
        <f>IFERROR(IF(SUMIF(salesdata[Year],salesdata[[#This Row],[Year]],salesdata[Total Revenue])&gt;SUMIF(salesdata[Year],salesdata[[#This Row],[Year]]-1,salesdata[Total Revenue]),"Growth Year","Decline Year"),"")</f>
        <v>Decline Year</v>
      </c>
    </row>
    <row r="1237" spans="1:25" x14ac:dyDescent="0.3">
      <c r="A1237" s="1">
        <v>1236</v>
      </c>
      <c r="B1237" s="2">
        <v>41563</v>
      </c>
      <c r="C1237" s="1">
        <v>2013</v>
      </c>
      <c r="D1237" s="1" t="s">
        <v>23</v>
      </c>
      <c r="E1237" s="1">
        <v>10</v>
      </c>
      <c r="F1237" s="3">
        <v>613</v>
      </c>
      <c r="G1237" s="10">
        <v>1943.21</v>
      </c>
      <c r="H1237" s="12">
        <f>IFERROR(salesdata[[#This Row],[S-P1]]/salesdata[[#This Row],[Q-P1]],0)</f>
        <v>3.17</v>
      </c>
      <c r="I1237" s="3">
        <v>3797</v>
      </c>
      <c r="J1237" s="10">
        <v>24072.98</v>
      </c>
      <c r="K1237" s="12">
        <f>IFERROR(salesdata[[#This Row],[S-P2]]/salesdata[[#This Row],[Q-P2]],0)</f>
        <v>6.34</v>
      </c>
      <c r="L1237" s="3">
        <v>4241</v>
      </c>
      <c r="M1237" s="10">
        <v>22986.22</v>
      </c>
      <c r="N1237" s="12">
        <f>IFERROR(salesdata[[#This Row],[S-P3]]/salesdata[[#This Row],[Q-P3]],0)</f>
        <v>5.42</v>
      </c>
      <c r="O1237" s="3">
        <v>1022</v>
      </c>
      <c r="P1237" s="10">
        <v>7286.86</v>
      </c>
      <c r="Q1237" s="12">
        <f>IFERROR(salesdata[[#This Row],[S-P4]]/salesdata[[#This Row],[Q-P4]],0)</f>
        <v>7.13</v>
      </c>
      <c r="R1237" s="3">
        <v>9673</v>
      </c>
      <c r="S1237" s="10">
        <v>56289.27</v>
      </c>
      <c r="T1237" s="1" t="str">
        <f>"Q"&amp;ROUNDUP(salesdata[[#This Row],[Month No.]]/3,0)</f>
        <v>Q4</v>
      </c>
      <c r="U1237" s="1" t="str">
        <f>TEXT(salesdata[[#This Row],[Date]],"dddd")</f>
        <v>Wednesday</v>
      </c>
      <c r="V1237" s="12">
        <f>IFERROR(salesdata[[#This Row],[Total Revenue]]/salesdata[[#This Row],[Total Units Sold]],0)</f>
        <v>5.8192153416726971</v>
      </c>
      <c r="W1237" s="1" t="str">
        <f>INDEX({"Product1","Product2","Product3","Product4"},MATCH(MAX(salesdata[[#This Row],[S-P1]],salesdata[[#This Row],[S-P2]],salesdata[[#This Row],[S-P3]],salesdata[[#This Row],[S-P4]]),CHOOSE({1,2,3,4},salesdata[[#This Row],[S-P1]],salesdata[[#This Row],[S-P2]],salesdata[[#This Row],[S-P3]],salesdata[[#This Row],[S-P4]]),0))</f>
        <v>Product2</v>
      </c>
      <c r="X1237" s="1" t="str">
        <f>IF(salesdata[[#This Row],[Total Revenue]]&gt;=70000,"High",IF(salesdata[[#This Row],[Total Revenue]]&gt;=40000,"Medium","Low"))</f>
        <v>Medium</v>
      </c>
      <c r="Y1237" s="1" t="str">
        <f>IFERROR(IF(SUMIF(salesdata[Year],salesdata[[#This Row],[Year]],salesdata[Total Revenue])&gt;SUMIF(salesdata[Year],salesdata[[#This Row],[Year]]-1,salesdata[Total Revenue]),"Growth Year","Decline Year"),"")</f>
        <v>Decline Year</v>
      </c>
    </row>
    <row r="1238" spans="1:25" x14ac:dyDescent="0.3">
      <c r="A1238" s="1">
        <v>1237</v>
      </c>
      <c r="B1238" s="2">
        <v>41564</v>
      </c>
      <c r="C1238" s="1">
        <v>2013</v>
      </c>
      <c r="D1238" s="1" t="s">
        <v>23</v>
      </c>
      <c r="E1238" s="1">
        <v>10</v>
      </c>
      <c r="F1238" s="3">
        <v>6102</v>
      </c>
      <c r="G1238" s="10">
        <v>19343.34</v>
      </c>
      <c r="H1238" s="12">
        <f>IFERROR(salesdata[[#This Row],[S-P1]]/salesdata[[#This Row],[Q-P1]],0)</f>
        <v>3.17</v>
      </c>
      <c r="I1238" s="3">
        <v>2050</v>
      </c>
      <c r="J1238" s="10">
        <v>12997</v>
      </c>
      <c r="K1238" s="12">
        <f>IFERROR(salesdata[[#This Row],[S-P2]]/salesdata[[#This Row],[Q-P2]],0)</f>
        <v>6.34</v>
      </c>
      <c r="L1238" s="3">
        <v>3248</v>
      </c>
      <c r="M1238" s="10">
        <v>17604.16</v>
      </c>
      <c r="N1238" s="12">
        <f>IFERROR(salesdata[[#This Row],[S-P3]]/salesdata[[#This Row],[Q-P3]],0)</f>
        <v>5.42</v>
      </c>
      <c r="O1238" s="3">
        <v>859</v>
      </c>
      <c r="P1238" s="10">
        <v>6124.67</v>
      </c>
      <c r="Q1238" s="12">
        <f>IFERROR(salesdata[[#This Row],[S-P4]]/salesdata[[#This Row],[Q-P4]],0)</f>
        <v>7.13</v>
      </c>
      <c r="R1238" s="3">
        <v>12259</v>
      </c>
      <c r="S1238" s="10">
        <v>56069.17</v>
      </c>
      <c r="T1238" s="1" t="str">
        <f>"Q"&amp;ROUNDUP(salesdata[[#This Row],[Month No.]]/3,0)</f>
        <v>Q4</v>
      </c>
      <c r="U1238" s="1" t="str">
        <f>TEXT(salesdata[[#This Row],[Date]],"dddd")</f>
        <v>Thursday</v>
      </c>
      <c r="V1238" s="12">
        <f>IFERROR(salesdata[[#This Row],[Total Revenue]]/salesdata[[#This Row],[Total Units Sold]],0)</f>
        <v>4.5737148217636019</v>
      </c>
      <c r="W1238" s="1" t="str">
        <f>INDEX({"Product1","Product2","Product3","Product4"},MATCH(MAX(salesdata[[#This Row],[S-P1]],salesdata[[#This Row],[S-P2]],salesdata[[#This Row],[S-P3]],salesdata[[#This Row],[S-P4]]),CHOOSE({1,2,3,4},salesdata[[#This Row],[S-P1]],salesdata[[#This Row],[S-P2]],salesdata[[#This Row],[S-P3]],salesdata[[#This Row],[S-P4]]),0))</f>
        <v>Product1</v>
      </c>
      <c r="X1238" s="1" t="str">
        <f>IF(salesdata[[#This Row],[Total Revenue]]&gt;=70000,"High",IF(salesdata[[#This Row],[Total Revenue]]&gt;=40000,"Medium","Low"))</f>
        <v>Medium</v>
      </c>
      <c r="Y1238" s="1" t="str">
        <f>IFERROR(IF(SUMIF(salesdata[Year],salesdata[[#This Row],[Year]],salesdata[Total Revenue])&gt;SUMIF(salesdata[Year],salesdata[[#This Row],[Year]]-1,salesdata[Total Revenue]),"Growth Year","Decline Year"),"")</f>
        <v>Decline Year</v>
      </c>
    </row>
    <row r="1239" spans="1:25" x14ac:dyDescent="0.3">
      <c r="A1239" s="1">
        <v>1238</v>
      </c>
      <c r="B1239" s="2">
        <v>41565</v>
      </c>
      <c r="C1239" s="1">
        <v>2013</v>
      </c>
      <c r="D1239" s="1" t="s">
        <v>23</v>
      </c>
      <c r="E1239" s="1">
        <v>10</v>
      </c>
      <c r="F1239" s="3">
        <v>290</v>
      </c>
      <c r="G1239" s="10">
        <v>919.3</v>
      </c>
      <c r="H1239" s="12">
        <f>IFERROR(salesdata[[#This Row],[S-P1]]/salesdata[[#This Row],[Q-P1]],0)</f>
        <v>3.17</v>
      </c>
      <c r="I1239" s="3">
        <v>374</v>
      </c>
      <c r="J1239" s="10">
        <v>2371.16</v>
      </c>
      <c r="K1239" s="12">
        <f>IFERROR(salesdata[[#This Row],[S-P2]]/salesdata[[#This Row],[Q-P2]],0)</f>
        <v>6.34</v>
      </c>
      <c r="L1239" s="3">
        <v>1500</v>
      </c>
      <c r="M1239" s="10">
        <v>8130</v>
      </c>
      <c r="N1239" s="12">
        <f>IFERROR(salesdata[[#This Row],[S-P3]]/salesdata[[#This Row],[Q-P3]],0)</f>
        <v>5.42</v>
      </c>
      <c r="O1239" s="3">
        <v>1278</v>
      </c>
      <c r="P1239" s="10">
        <v>9112.14</v>
      </c>
      <c r="Q1239" s="12">
        <f>IFERROR(salesdata[[#This Row],[S-P4]]/salesdata[[#This Row],[Q-P4]],0)</f>
        <v>7.13</v>
      </c>
      <c r="R1239" s="3">
        <v>3442</v>
      </c>
      <c r="S1239" s="10">
        <v>20532.599999999999</v>
      </c>
      <c r="T1239" s="1" t="str">
        <f>"Q"&amp;ROUNDUP(salesdata[[#This Row],[Month No.]]/3,0)</f>
        <v>Q4</v>
      </c>
      <c r="U1239" s="1" t="str">
        <f>TEXT(salesdata[[#This Row],[Date]],"dddd")</f>
        <v>Friday</v>
      </c>
      <c r="V1239" s="12">
        <f>IFERROR(salesdata[[#This Row],[Total Revenue]]/salesdata[[#This Row],[Total Units Sold]],0)</f>
        <v>5.9653108657757112</v>
      </c>
      <c r="W1239" s="1" t="str">
        <f>INDEX({"Product1","Product2","Product3","Product4"},MATCH(MAX(salesdata[[#This Row],[S-P1]],salesdata[[#This Row],[S-P2]],salesdata[[#This Row],[S-P3]],salesdata[[#This Row],[S-P4]]),CHOOSE({1,2,3,4},salesdata[[#This Row],[S-P1]],salesdata[[#This Row],[S-P2]],salesdata[[#This Row],[S-P3]],salesdata[[#This Row],[S-P4]]),0))</f>
        <v>Product4</v>
      </c>
      <c r="X1239" s="1" t="str">
        <f>IF(salesdata[[#This Row],[Total Revenue]]&gt;=70000,"High",IF(salesdata[[#This Row],[Total Revenue]]&gt;=40000,"Medium","Low"))</f>
        <v>Low</v>
      </c>
      <c r="Y1239" s="1" t="str">
        <f>IFERROR(IF(SUMIF(salesdata[Year],salesdata[[#This Row],[Year]],salesdata[Total Revenue])&gt;SUMIF(salesdata[Year],salesdata[[#This Row],[Year]]-1,salesdata[Total Revenue]),"Growth Year","Decline Year"),"")</f>
        <v>Decline Year</v>
      </c>
    </row>
    <row r="1240" spans="1:25" x14ac:dyDescent="0.3">
      <c r="A1240" s="1">
        <v>1239</v>
      </c>
      <c r="B1240" s="2">
        <v>41566</v>
      </c>
      <c r="C1240" s="1">
        <v>2013</v>
      </c>
      <c r="D1240" s="1" t="s">
        <v>23</v>
      </c>
      <c r="E1240" s="1">
        <v>10</v>
      </c>
      <c r="F1240" s="3">
        <v>7503</v>
      </c>
      <c r="G1240" s="10">
        <v>23784.51</v>
      </c>
      <c r="H1240" s="12">
        <f>IFERROR(salesdata[[#This Row],[S-P1]]/salesdata[[#This Row],[Q-P1]],0)</f>
        <v>3.17</v>
      </c>
      <c r="I1240" s="3">
        <v>1936</v>
      </c>
      <c r="J1240" s="10">
        <v>12274.24</v>
      </c>
      <c r="K1240" s="12">
        <f>IFERROR(salesdata[[#This Row],[S-P2]]/salesdata[[#This Row],[Q-P2]],0)</f>
        <v>6.34</v>
      </c>
      <c r="L1240" s="3">
        <v>2741</v>
      </c>
      <c r="M1240" s="10">
        <v>14856.22</v>
      </c>
      <c r="N1240" s="12">
        <f>IFERROR(salesdata[[#This Row],[S-P3]]/salesdata[[#This Row],[Q-P3]],0)</f>
        <v>5.42</v>
      </c>
      <c r="O1240" s="3">
        <v>1605</v>
      </c>
      <c r="P1240" s="10">
        <v>11443.65</v>
      </c>
      <c r="Q1240" s="12">
        <f>IFERROR(salesdata[[#This Row],[S-P4]]/salesdata[[#This Row],[Q-P4]],0)</f>
        <v>7.13</v>
      </c>
      <c r="R1240" s="3">
        <v>13785</v>
      </c>
      <c r="S1240" s="10">
        <v>62358.62</v>
      </c>
      <c r="T1240" s="1" t="str">
        <f>"Q"&amp;ROUNDUP(salesdata[[#This Row],[Month No.]]/3,0)</f>
        <v>Q4</v>
      </c>
      <c r="U1240" s="1" t="str">
        <f>TEXT(salesdata[[#This Row],[Date]],"dddd")</f>
        <v>Saturday</v>
      </c>
      <c r="V1240" s="12">
        <f>IFERROR(salesdata[[#This Row],[Total Revenue]]/salesdata[[#This Row],[Total Units Sold]],0)</f>
        <v>4.5236575988393186</v>
      </c>
      <c r="W1240" s="1" t="str">
        <f>INDEX({"Product1","Product2","Product3","Product4"},MATCH(MAX(salesdata[[#This Row],[S-P1]],salesdata[[#This Row],[S-P2]],salesdata[[#This Row],[S-P3]],salesdata[[#This Row],[S-P4]]),CHOOSE({1,2,3,4},salesdata[[#This Row],[S-P1]],salesdata[[#This Row],[S-P2]],salesdata[[#This Row],[S-P3]],salesdata[[#This Row],[S-P4]]),0))</f>
        <v>Product1</v>
      </c>
      <c r="X1240" s="1" t="str">
        <f>IF(salesdata[[#This Row],[Total Revenue]]&gt;=70000,"High",IF(salesdata[[#This Row],[Total Revenue]]&gt;=40000,"Medium","Low"))</f>
        <v>Medium</v>
      </c>
      <c r="Y1240" s="1" t="str">
        <f>IFERROR(IF(SUMIF(salesdata[Year],salesdata[[#This Row],[Year]],salesdata[Total Revenue])&gt;SUMIF(salesdata[Year],salesdata[[#This Row],[Year]]-1,salesdata[Total Revenue]),"Growth Year","Decline Year"),"")</f>
        <v>Decline Year</v>
      </c>
    </row>
    <row r="1241" spans="1:25" x14ac:dyDescent="0.3">
      <c r="A1241" s="1">
        <v>1240</v>
      </c>
      <c r="B1241" s="2">
        <v>41567</v>
      </c>
      <c r="C1241" s="1">
        <v>2013</v>
      </c>
      <c r="D1241" s="1" t="s">
        <v>23</v>
      </c>
      <c r="E1241" s="1">
        <v>10</v>
      </c>
      <c r="F1241" s="3">
        <v>7840</v>
      </c>
      <c r="G1241" s="10">
        <v>24852.799999999999</v>
      </c>
      <c r="H1241" s="12">
        <f>IFERROR(salesdata[[#This Row],[S-P1]]/salesdata[[#This Row],[Q-P1]],0)</f>
        <v>3.17</v>
      </c>
      <c r="I1241" s="3">
        <v>1186</v>
      </c>
      <c r="J1241" s="10">
        <v>7519.24</v>
      </c>
      <c r="K1241" s="12">
        <f>IFERROR(salesdata[[#This Row],[S-P2]]/salesdata[[#This Row],[Q-P2]],0)</f>
        <v>6.34</v>
      </c>
      <c r="L1241" s="3">
        <v>5608</v>
      </c>
      <c r="M1241" s="10">
        <v>30395.360000000001</v>
      </c>
      <c r="N1241" s="12">
        <f>IFERROR(salesdata[[#This Row],[S-P3]]/salesdata[[#This Row],[Q-P3]],0)</f>
        <v>5.42</v>
      </c>
      <c r="O1241" s="3">
        <v>1464</v>
      </c>
      <c r="P1241" s="10">
        <v>10438.32</v>
      </c>
      <c r="Q1241" s="12">
        <f>IFERROR(salesdata[[#This Row],[S-P4]]/salesdata[[#This Row],[Q-P4]],0)</f>
        <v>7.13</v>
      </c>
      <c r="R1241" s="3">
        <v>16098</v>
      </c>
      <c r="S1241" s="10">
        <v>73205.72</v>
      </c>
      <c r="T1241" s="1" t="str">
        <f>"Q"&amp;ROUNDUP(salesdata[[#This Row],[Month No.]]/3,0)</f>
        <v>Q4</v>
      </c>
      <c r="U1241" s="1" t="str">
        <f>TEXT(salesdata[[#This Row],[Date]],"dddd")</f>
        <v>Sunday</v>
      </c>
      <c r="V1241" s="12">
        <f>IFERROR(salesdata[[#This Row],[Total Revenue]]/salesdata[[#This Row],[Total Units Sold]],0)</f>
        <v>4.5475040377686673</v>
      </c>
      <c r="W1241" s="1" t="str">
        <f>INDEX({"Product1","Product2","Product3","Product4"},MATCH(MAX(salesdata[[#This Row],[S-P1]],salesdata[[#This Row],[S-P2]],salesdata[[#This Row],[S-P3]],salesdata[[#This Row],[S-P4]]),CHOOSE({1,2,3,4},salesdata[[#This Row],[S-P1]],salesdata[[#This Row],[S-P2]],salesdata[[#This Row],[S-P3]],salesdata[[#This Row],[S-P4]]),0))</f>
        <v>Product3</v>
      </c>
      <c r="X1241" s="1" t="str">
        <f>IF(salesdata[[#This Row],[Total Revenue]]&gt;=70000,"High",IF(salesdata[[#This Row],[Total Revenue]]&gt;=40000,"Medium","Low"))</f>
        <v>High</v>
      </c>
      <c r="Y1241" s="1" t="str">
        <f>IFERROR(IF(SUMIF(salesdata[Year],salesdata[[#This Row],[Year]],salesdata[Total Revenue])&gt;SUMIF(salesdata[Year],salesdata[[#This Row],[Year]]-1,salesdata[Total Revenue]),"Growth Year","Decline Year"),"")</f>
        <v>Decline Year</v>
      </c>
    </row>
    <row r="1242" spans="1:25" x14ac:dyDescent="0.3">
      <c r="A1242" s="1">
        <v>1241</v>
      </c>
      <c r="B1242" s="2">
        <v>41568</v>
      </c>
      <c r="C1242" s="1">
        <v>2013</v>
      </c>
      <c r="D1242" s="1" t="s">
        <v>23</v>
      </c>
      <c r="E1242" s="1">
        <v>10</v>
      </c>
      <c r="F1242" s="3">
        <v>7170</v>
      </c>
      <c r="G1242" s="10">
        <v>22728.9</v>
      </c>
      <c r="H1242" s="12">
        <f>IFERROR(salesdata[[#This Row],[S-P1]]/salesdata[[#This Row],[Q-P1]],0)</f>
        <v>3.1700000000000004</v>
      </c>
      <c r="I1242" s="3">
        <v>3208</v>
      </c>
      <c r="J1242" s="10">
        <v>20338.72</v>
      </c>
      <c r="K1242" s="12">
        <f>IFERROR(salesdata[[#This Row],[S-P2]]/salesdata[[#This Row],[Q-P2]],0)</f>
        <v>6.3400000000000007</v>
      </c>
      <c r="L1242" s="3">
        <v>3470</v>
      </c>
      <c r="M1242" s="10">
        <v>18807.400000000001</v>
      </c>
      <c r="N1242" s="12">
        <f>IFERROR(salesdata[[#This Row],[S-P3]]/salesdata[[#This Row],[Q-P3]],0)</f>
        <v>5.4200000000000008</v>
      </c>
      <c r="O1242" s="3">
        <v>1554</v>
      </c>
      <c r="P1242" s="10">
        <v>11080.02</v>
      </c>
      <c r="Q1242" s="12">
        <f>IFERROR(salesdata[[#This Row],[S-P4]]/salesdata[[#This Row],[Q-P4]],0)</f>
        <v>7.13</v>
      </c>
      <c r="R1242" s="3">
        <v>15402</v>
      </c>
      <c r="S1242" s="10">
        <v>72955.039999999994</v>
      </c>
      <c r="T1242" s="1" t="str">
        <f>"Q"&amp;ROUNDUP(salesdata[[#This Row],[Month No.]]/3,0)</f>
        <v>Q4</v>
      </c>
      <c r="U1242" s="1" t="str">
        <f>TEXT(salesdata[[#This Row],[Date]],"dddd")</f>
        <v>Monday</v>
      </c>
      <c r="V1242" s="12">
        <f>IFERROR(salesdata[[#This Row],[Total Revenue]]/salesdata[[#This Row],[Total Units Sold]],0)</f>
        <v>4.7367251006362805</v>
      </c>
      <c r="W1242" s="1" t="str">
        <f>INDEX({"Product1","Product2","Product3","Product4"},MATCH(MAX(salesdata[[#This Row],[S-P1]],salesdata[[#This Row],[S-P2]],salesdata[[#This Row],[S-P3]],salesdata[[#This Row],[S-P4]]),CHOOSE({1,2,3,4},salesdata[[#This Row],[S-P1]],salesdata[[#This Row],[S-P2]],salesdata[[#This Row],[S-P3]],salesdata[[#This Row],[S-P4]]),0))</f>
        <v>Product1</v>
      </c>
      <c r="X1242" s="1" t="str">
        <f>IF(salesdata[[#This Row],[Total Revenue]]&gt;=70000,"High",IF(salesdata[[#This Row],[Total Revenue]]&gt;=40000,"Medium","Low"))</f>
        <v>High</v>
      </c>
      <c r="Y1242" s="1" t="str">
        <f>IFERROR(IF(SUMIF(salesdata[Year],salesdata[[#This Row],[Year]],salesdata[Total Revenue])&gt;SUMIF(salesdata[Year],salesdata[[#This Row],[Year]]-1,salesdata[Total Revenue]),"Growth Year","Decline Year"),"")</f>
        <v>Decline Year</v>
      </c>
    </row>
    <row r="1243" spans="1:25" x14ac:dyDescent="0.3">
      <c r="A1243" s="1">
        <v>1242</v>
      </c>
      <c r="B1243" s="2">
        <v>41569</v>
      </c>
      <c r="C1243" s="1">
        <v>2013</v>
      </c>
      <c r="D1243" s="1" t="s">
        <v>23</v>
      </c>
      <c r="E1243" s="1">
        <v>10</v>
      </c>
      <c r="F1243" s="3">
        <v>1899</v>
      </c>
      <c r="G1243" s="10">
        <v>6019.83</v>
      </c>
      <c r="H1243" s="12">
        <f>IFERROR(salesdata[[#This Row],[S-P1]]/salesdata[[#This Row],[Q-P1]],0)</f>
        <v>3.17</v>
      </c>
      <c r="I1243" s="3">
        <v>3707</v>
      </c>
      <c r="J1243" s="10">
        <v>23502.38</v>
      </c>
      <c r="K1243" s="12">
        <f>IFERROR(salesdata[[#This Row],[S-P2]]/salesdata[[#This Row],[Q-P2]],0)</f>
        <v>6.34</v>
      </c>
      <c r="L1243" s="3">
        <v>3171</v>
      </c>
      <c r="M1243" s="10">
        <v>17186.82</v>
      </c>
      <c r="N1243" s="12">
        <f>IFERROR(salesdata[[#This Row],[S-P3]]/salesdata[[#This Row],[Q-P3]],0)</f>
        <v>5.42</v>
      </c>
      <c r="O1243" s="3">
        <v>970</v>
      </c>
      <c r="P1243" s="10">
        <v>6916.1</v>
      </c>
      <c r="Q1243" s="12">
        <f>IFERROR(salesdata[[#This Row],[S-P4]]/salesdata[[#This Row],[Q-P4]],0)</f>
        <v>7.1300000000000008</v>
      </c>
      <c r="R1243" s="3">
        <v>9747</v>
      </c>
      <c r="S1243" s="10">
        <v>53625.13</v>
      </c>
      <c r="T1243" s="1" t="str">
        <f>"Q"&amp;ROUNDUP(salesdata[[#This Row],[Month No.]]/3,0)</f>
        <v>Q4</v>
      </c>
      <c r="U1243" s="1" t="str">
        <f>TEXT(salesdata[[#This Row],[Date]],"dddd")</f>
        <v>Tuesday</v>
      </c>
      <c r="V1243" s="12">
        <f>IFERROR(salesdata[[#This Row],[Total Revenue]]/salesdata[[#This Row],[Total Units Sold]],0)</f>
        <v>5.5017061659997948</v>
      </c>
      <c r="W1243" s="1" t="str">
        <f>INDEX({"Product1","Product2","Product3","Product4"},MATCH(MAX(salesdata[[#This Row],[S-P1]],salesdata[[#This Row],[S-P2]],salesdata[[#This Row],[S-P3]],salesdata[[#This Row],[S-P4]]),CHOOSE({1,2,3,4},salesdata[[#This Row],[S-P1]],salesdata[[#This Row],[S-P2]],salesdata[[#This Row],[S-P3]],salesdata[[#This Row],[S-P4]]),0))</f>
        <v>Product2</v>
      </c>
      <c r="X1243" s="1" t="str">
        <f>IF(salesdata[[#This Row],[Total Revenue]]&gt;=70000,"High",IF(salesdata[[#This Row],[Total Revenue]]&gt;=40000,"Medium","Low"))</f>
        <v>Medium</v>
      </c>
      <c r="Y1243" s="1" t="str">
        <f>IFERROR(IF(SUMIF(salesdata[Year],salesdata[[#This Row],[Year]],salesdata[Total Revenue])&gt;SUMIF(salesdata[Year],salesdata[[#This Row],[Year]]-1,salesdata[Total Revenue]),"Growth Year","Decline Year"),"")</f>
        <v>Decline Year</v>
      </c>
    </row>
    <row r="1244" spans="1:25" x14ac:dyDescent="0.3">
      <c r="A1244" s="1">
        <v>1243</v>
      </c>
      <c r="B1244" s="2">
        <v>41570</v>
      </c>
      <c r="C1244" s="1">
        <v>2013</v>
      </c>
      <c r="D1244" s="1" t="s">
        <v>23</v>
      </c>
      <c r="E1244" s="1">
        <v>10</v>
      </c>
      <c r="F1244" s="3">
        <v>2742</v>
      </c>
      <c r="G1244" s="10">
        <v>8692.14</v>
      </c>
      <c r="H1244" s="12">
        <f>IFERROR(salesdata[[#This Row],[S-P1]]/salesdata[[#This Row],[Q-P1]],0)</f>
        <v>3.17</v>
      </c>
      <c r="I1244" s="3">
        <v>1350</v>
      </c>
      <c r="J1244" s="10">
        <v>8559</v>
      </c>
      <c r="K1244" s="12">
        <f>IFERROR(salesdata[[#This Row],[S-P2]]/salesdata[[#This Row],[Q-P2]],0)</f>
        <v>6.34</v>
      </c>
      <c r="L1244" s="3">
        <v>3573</v>
      </c>
      <c r="M1244" s="10">
        <v>19365.66</v>
      </c>
      <c r="N1244" s="12">
        <f>IFERROR(salesdata[[#This Row],[S-P3]]/salesdata[[#This Row],[Q-P3]],0)</f>
        <v>5.42</v>
      </c>
      <c r="O1244" s="3">
        <v>716</v>
      </c>
      <c r="P1244" s="10">
        <v>5105.08</v>
      </c>
      <c r="Q1244" s="12">
        <f>IFERROR(salesdata[[#This Row],[S-P4]]/salesdata[[#This Row],[Q-P4]],0)</f>
        <v>7.13</v>
      </c>
      <c r="R1244" s="3">
        <v>8381</v>
      </c>
      <c r="S1244" s="10">
        <v>41721.879999999997</v>
      </c>
      <c r="T1244" s="1" t="str">
        <f>"Q"&amp;ROUNDUP(salesdata[[#This Row],[Month No.]]/3,0)</f>
        <v>Q4</v>
      </c>
      <c r="U1244" s="1" t="str">
        <f>TEXT(salesdata[[#This Row],[Date]],"dddd")</f>
        <v>Wednesday</v>
      </c>
      <c r="V1244" s="12">
        <f>IFERROR(salesdata[[#This Row],[Total Revenue]]/salesdata[[#This Row],[Total Units Sold]],0)</f>
        <v>4.9781505786898936</v>
      </c>
      <c r="W1244" s="1" t="str">
        <f>INDEX({"Product1","Product2","Product3","Product4"},MATCH(MAX(salesdata[[#This Row],[S-P1]],salesdata[[#This Row],[S-P2]],salesdata[[#This Row],[S-P3]],salesdata[[#This Row],[S-P4]]),CHOOSE({1,2,3,4},salesdata[[#This Row],[S-P1]],salesdata[[#This Row],[S-P2]],salesdata[[#This Row],[S-P3]],salesdata[[#This Row],[S-P4]]),0))</f>
        <v>Product3</v>
      </c>
      <c r="X1244" s="1" t="str">
        <f>IF(salesdata[[#This Row],[Total Revenue]]&gt;=70000,"High",IF(salesdata[[#This Row],[Total Revenue]]&gt;=40000,"Medium","Low"))</f>
        <v>Medium</v>
      </c>
      <c r="Y1244" s="1" t="str">
        <f>IFERROR(IF(SUMIF(salesdata[Year],salesdata[[#This Row],[Year]],salesdata[Total Revenue])&gt;SUMIF(salesdata[Year],salesdata[[#This Row],[Year]]-1,salesdata[Total Revenue]),"Growth Year","Decline Year"),"")</f>
        <v>Decline Year</v>
      </c>
    </row>
    <row r="1245" spans="1:25" x14ac:dyDescent="0.3">
      <c r="A1245" s="1">
        <v>1244</v>
      </c>
      <c r="B1245" s="2">
        <v>41571</v>
      </c>
      <c r="C1245" s="1">
        <v>2013</v>
      </c>
      <c r="D1245" s="1" t="s">
        <v>23</v>
      </c>
      <c r="E1245" s="1">
        <v>10</v>
      </c>
      <c r="F1245" s="3">
        <v>3421</v>
      </c>
      <c r="G1245" s="10">
        <v>10844.57</v>
      </c>
      <c r="H1245" s="12">
        <f>IFERROR(salesdata[[#This Row],[S-P1]]/salesdata[[#This Row],[Q-P1]],0)</f>
        <v>3.17</v>
      </c>
      <c r="I1245" s="3">
        <v>2440</v>
      </c>
      <c r="J1245" s="10">
        <v>15469.6</v>
      </c>
      <c r="K1245" s="12">
        <f>IFERROR(salesdata[[#This Row],[S-P2]]/salesdata[[#This Row],[Q-P2]],0)</f>
        <v>6.34</v>
      </c>
      <c r="L1245" s="3">
        <v>3349</v>
      </c>
      <c r="M1245" s="10">
        <v>18151.580000000002</v>
      </c>
      <c r="N1245" s="12">
        <f>IFERROR(salesdata[[#This Row],[S-P3]]/salesdata[[#This Row],[Q-P3]],0)</f>
        <v>5.4200000000000008</v>
      </c>
      <c r="O1245" s="3">
        <v>1422</v>
      </c>
      <c r="P1245" s="10">
        <v>10138.86</v>
      </c>
      <c r="Q1245" s="12">
        <f>IFERROR(salesdata[[#This Row],[S-P4]]/salesdata[[#This Row],[Q-P4]],0)</f>
        <v>7.1300000000000008</v>
      </c>
      <c r="R1245" s="3">
        <v>10632</v>
      </c>
      <c r="S1245" s="10">
        <v>54604.61</v>
      </c>
      <c r="T1245" s="1" t="str">
        <f>"Q"&amp;ROUNDUP(salesdata[[#This Row],[Month No.]]/3,0)</f>
        <v>Q4</v>
      </c>
      <c r="U1245" s="1" t="str">
        <f>TEXT(salesdata[[#This Row],[Date]],"dddd")</f>
        <v>Thursday</v>
      </c>
      <c r="V1245" s="12">
        <f>IFERROR(salesdata[[#This Row],[Total Revenue]]/salesdata[[#This Row],[Total Units Sold]],0)</f>
        <v>5.1358737772761476</v>
      </c>
      <c r="W1245" s="1" t="str">
        <f>INDEX({"Product1","Product2","Product3","Product4"},MATCH(MAX(salesdata[[#This Row],[S-P1]],salesdata[[#This Row],[S-P2]],salesdata[[#This Row],[S-P3]],salesdata[[#This Row],[S-P4]]),CHOOSE({1,2,3,4},salesdata[[#This Row],[S-P1]],salesdata[[#This Row],[S-P2]],salesdata[[#This Row],[S-P3]],salesdata[[#This Row],[S-P4]]),0))</f>
        <v>Product3</v>
      </c>
      <c r="X1245" s="1" t="str">
        <f>IF(salesdata[[#This Row],[Total Revenue]]&gt;=70000,"High",IF(salesdata[[#This Row],[Total Revenue]]&gt;=40000,"Medium","Low"))</f>
        <v>Medium</v>
      </c>
      <c r="Y1245" s="1" t="str">
        <f>IFERROR(IF(SUMIF(salesdata[Year],salesdata[[#This Row],[Year]],salesdata[Total Revenue])&gt;SUMIF(salesdata[Year],salesdata[[#This Row],[Year]]-1,salesdata[Total Revenue]),"Growth Year","Decline Year"),"")</f>
        <v>Decline Year</v>
      </c>
    </row>
    <row r="1246" spans="1:25" x14ac:dyDescent="0.3">
      <c r="A1246" s="1">
        <v>1245</v>
      </c>
      <c r="B1246" s="2">
        <v>41572</v>
      </c>
      <c r="C1246" s="1">
        <v>2013</v>
      </c>
      <c r="D1246" s="1" t="s">
        <v>23</v>
      </c>
      <c r="E1246" s="1">
        <v>10</v>
      </c>
      <c r="F1246" s="3">
        <v>6539</v>
      </c>
      <c r="G1246" s="10">
        <v>20728.63</v>
      </c>
      <c r="H1246" s="12">
        <f>IFERROR(salesdata[[#This Row],[S-P1]]/salesdata[[#This Row],[Q-P1]],0)</f>
        <v>3.1700000000000004</v>
      </c>
      <c r="I1246" s="3">
        <v>1590</v>
      </c>
      <c r="J1246" s="10">
        <v>10080.6</v>
      </c>
      <c r="K1246" s="12">
        <f>IFERROR(salesdata[[#This Row],[S-P2]]/salesdata[[#This Row],[Q-P2]],0)</f>
        <v>6.34</v>
      </c>
      <c r="L1246" s="3">
        <v>5998</v>
      </c>
      <c r="M1246" s="10">
        <v>32509.16</v>
      </c>
      <c r="N1246" s="12">
        <f>IFERROR(salesdata[[#This Row],[S-P3]]/salesdata[[#This Row],[Q-P3]],0)</f>
        <v>5.42</v>
      </c>
      <c r="O1246" s="3">
        <v>461</v>
      </c>
      <c r="P1246" s="10">
        <v>3286.93</v>
      </c>
      <c r="Q1246" s="12">
        <f>IFERROR(salesdata[[#This Row],[S-P4]]/salesdata[[#This Row],[Q-P4]],0)</f>
        <v>7.13</v>
      </c>
      <c r="R1246" s="3">
        <v>14588</v>
      </c>
      <c r="S1246" s="10">
        <v>66605.320000000007</v>
      </c>
      <c r="T1246" s="1" t="str">
        <f>"Q"&amp;ROUNDUP(salesdata[[#This Row],[Month No.]]/3,0)</f>
        <v>Q4</v>
      </c>
      <c r="U1246" s="1" t="str">
        <f>TEXT(salesdata[[#This Row],[Date]],"dddd")</f>
        <v>Friday</v>
      </c>
      <c r="V1246" s="12">
        <f>IFERROR(salesdata[[#This Row],[Total Revenue]]/salesdata[[#This Row],[Total Units Sold]],0)</f>
        <v>4.5657608993693453</v>
      </c>
      <c r="W1246" s="1" t="str">
        <f>INDEX({"Product1","Product2","Product3","Product4"},MATCH(MAX(salesdata[[#This Row],[S-P1]],salesdata[[#This Row],[S-P2]],salesdata[[#This Row],[S-P3]],salesdata[[#This Row],[S-P4]]),CHOOSE({1,2,3,4},salesdata[[#This Row],[S-P1]],salesdata[[#This Row],[S-P2]],salesdata[[#This Row],[S-P3]],salesdata[[#This Row],[S-P4]]),0))</f>
        <v>Product3</v>
      </c>
      <c r="X1246" s="1" t="str">
        <f>IF(salesdata[[#This Row],[Total Revenue]]&gt;=70000,"High",IF(salesdata[[#This Row],[Total Revenue]]&gt;=40000,"Medium","Low"))</f>
        <v>Medium</v>
      </c>
      <c r="Y1246" s="1" t="str">
        <f>IFERROR(IF(SUMIF(salesdata[Year],salesdata[[#This Row],[Year]],salesdata[Total Revenue])&gt;SUMIF(salesdata[Year],salesdata[[#This Row],[Year]]-1,salesdata[Total Revenue]),"Growth Year","Decline Year"),"")</f>
        <v>Decline Year</v>
      </c>
    </row>
    <row r="1247" spans="1:25" x14ac:dyDescent="0.3">
      <c r="A1247" s="1">
        <v>1246</v>
      </c>
      <c r="B1247" s="2">
        <v>41573</v>
      </c>
      <c r="C1247" s="1">
        <v>2013</v>
      </c>
      <c r="D1247" s="1" t="s">
        <v>23</v>
      </c>
      <c r="E1247" s="1">
        <v>10</v>
      </c>
      <c r="F1247" s="3">
        <v>4361</v>
      </c>
      <c r="G1247" s="10">
        <v>13824.37</v>
      </c>
      <c r="H1247" s="12">
        <f>IFERROR(salesdata[[#This Row],[S-P1]]/salesdata[[#This Row],[Q-P1]],0)</f>
        <v>3.1700000000000004</v>
      </c>
      <c r="I1247" s="3">
        <v>3139</v>
      </c>
      <c r="J1247" s="10">
        <v>19901.259999999998</v>
      </c>
      <c r="K1247" s="12">
        <f>IFERROR(salesdata[[#This Row],[S-P2]]/salesdata[[#This Row],[Q-P2]],0)</f>
        <v>6.34</v>
      </c>
      <c r="L1247" s="3">
        <v>4695</v>
      </c>
      <c r="M1247" s="10">
        <v>25446.9</v>
      </c>
      <c r="N1247" s="12">
        <f>IFERROR(salesdata[[#This Row],[S-P3]]/salesdata[[#This Row],[Q-P3]],0)</f>
        <v>5.42</v>
      </c>
      <c r="O1247" s="3">
        <v>842</v>
      </c>
      <c r="P1247" s="10">
        <v>6003.46</v>
      </c>
      <c r="Q1247" s="12">
        <f>IFERROR(salesdata[[#This Row],[S-P4]]/salesdata[[#This Row],[Q-P4]],0)</f>
        <v>7.13</v>
      </c>
      <c r="R1247" s="3">
        <v>13037</v>
      </c>
      <c r="S1247" s="10">
        <v>65175.99</v>
      </c>
      <c r="T1247" s="1" t="str">
        <f>"Q"&amp;ROUNDUP(salesdata[[#This Row],[Month No.]]/3,0)</f>
        <v>Q4</v>
      </c>
      <c r="U1247" s="1" t="str">
        <f>TEXT(salesdata[[#This Row],[Date]],"dddd")</f>
        <v>Saturday</v>
      </c>
      <c r="V1247" s="12">
        <f>IFERROR(salesdata[[#This Row],[Total Revenue]]/salesdata[[#This Row],[Total Units Sold]],0)</f>
        <v>4.9993088900820739</v>
      </c>
      <c r="W1247" s="1" t="str">
        <f>INDEX({"Product1","Product2","Product3","Product4"},MATCH(MAX(salesdata[[#This Row],[S-P1]],salesdata[[#This Row],[S-P2]],salesdata[[#This Row],[S-P3]],salesdata[[#This Row],[S-P4]]),CHOOSE({1,2,3,4},salesdata[[#This Row],[S-P1]],salesdata[[#This Row],[S-P2]],salesdata[[#This Row],[S-P3]],salesdata[[#This Row],[S-P4]]),0))</f>
        <v>Product3</v>
      </c>
      <c r="X1247" s="1" t="str">
        <f>IF(salesdata[[#This Row],[Total Revenue]]&gt;=70000,"High",IF(salesdata[[#This Row],[Total Revenue]]&gt;=40000,"Medium","Low"))</f>
        <v>Medium</v>
      </c>
      <c r="Y1247" s="1" t="str">
        <f>IFERROR(IF(SUMIF(salesdata[Year],salesdata[[#This Row],[Year]],salesdata[Total Revenue])&gt;SUMIF(salesdata[Year],salesdata[[#This Row],[Year]]-1,salesdata[Total Revenue]),"Growth Year","Decline Year"),"")</f>
        <v>Decline Year</v>
      </c>
    </row>
    <row r="1248" spans="1:25" x14ac:dyDescent="0.3">
      <c r="A1248" s="1">
        <v>1247</v>
      </c>
      <c r="B1248" s="2">
        <v>41574</v>
      </c>
      <c r="C1248" s="1">
        <v>2013</v>
      </c>
      <c r="D1248" s="1" t="s">
        <v>23</v>
      </c>
      <c r="E1248" s="1">
        <v>10</v>
      </c>
      <c r="F1248" s="3">
        <v>4827</v>
      </c>
      <c r="G1248" s="10">
        <v>15301.59</v>
      </c>
      <c r="H1248" s="12">
        <f>IFERROR(salesdata[[#This Row],[S-P1]]/salesdata[[#This Row],[Q-P1]],0)</f>
        <v>3.17</v>
      </c>
      <c r="I1248" s="3">
        <v>639</v>
      </c>
      <c r="J1248" s="10">
        <v>4051.26</v>
      </c>
      <c r="K1248" s="12">
        <f>IFERROR(salesdata[[#This Row],[S-P2]]/salesdata[[#This Row],[Q-P2]],0)</f>
        <v>6.3400000000000007</v>
      </c>
      <c r="L1248" s="3">
        <v>4376</v>
      </c>
      <c r="M1248" s="10">
        <v>23717.919999999998</v>
      </c>
      <c r="N1248" s="12">
        <f>IFERROR(salesdata[[#This Row],[S-P3]]/salesdata[[#This Row],[Q-P3]],0)</f>
        <v>5.42</v>
      </c>
      <c r="O1248" s="3">
        <v>916</v>
      </c>
      <c r="P1248" s="10">
        <v>6531.08</v>
      </c>
      <c r="Q1248" s="12">
        <f>IFERROR(salesdata[[#This Row],[S-P4]]/salesdata[[#This Row],[Q-P4]],0)</f>
        <v>7.13</v>
      </c>
      <c r="R1248" s="3">
        <v>10758</v>
      </c>
      <c r="S1248" s="10">
        <v>49601.85</v>
      </c>
      <c r="T1248" s="1" t="str">
        <f>"Q"&amp;ROUNDUP(salesdata[[#This Row],[Month No.]]/3,0)</f>
        <v>Q4</v>
      </c>
      <c r="U1248" s="1" t="str">
        <f>TEXT(salesdata[[#This Row],[Date]],"dddd")</f>
        <v>Sunday</v>
      </c>
      <c r="V1248" s="12">
        <f>IFERROR(salesdata[[#This Row],[Total Revenue]]/salesdata[[#This Row],[Total Units Sold]],0)</f>
        <v>4.6106943669827105</v>
      </c>
      <c r="W1248" s="1" t="str">
        <f>INDEX({"Product1","Product2","Product3","Product4"},MATCH(MAX(salesdata[[#This Row],[S-P1]],salesdata[[#This Row],[S-P2]],salesdata[[#This Row],[S-P3]],salesdata[[#This Row],[S-P4]]),CHOOSE({1,2,3,4},salesdata[[#This Row],[S-P1]],salesdata[[#This Row],[S-P2]],salesdata[[#This Row],[S-P3]],salesdata[[#This Row],[S-P4]]),0))</f>
        <v>Product3</v>
      </c>
      <c r="X1248" s="1" t="str">
        <f>IF(salesdata[[#This Row],[Total Revenue]]&gt;=70000,"High",IF(salesdata[[#This Row],[Total Revenue]]&gt;=40000,"Medium","Low"))</f>
        <v>Medium</v>
      </c>
      <c r="Y1248" s="1" t="str">
        <f>IFERROR(IF(SUMIF(salesdata[Year],salesdata[[#This Row],[Year]],salesdata[Total Revenue])&gt;SUMIF(salesdata[Year],salesdata[[#This Row],[Year]]-1,salesdata[Total Revenue]),"Growth Year","Decline Year"),"")</f>
        <v>Decline Year</v>
      </c>
    </row>
    <row r="1249" spans="1:25" x14ac:dyDescent="0.3">
      <c r="A1249" s="1">
        <v>1248</v>
      </c>
      <c r="B1249" s="2">
        <v>41575</v>
      </c>
      <c r="C1249" s="1">
        <v>2013</v>
      </c>
      <c r="D1249" s="1" t="s">
        <v>23</v>
      </c>
      <c r="E1249" s="1">
        <v>10</v>
      </c>
      <c r="F1249" s="3">
        <v>7295</v>
      </c>
      <c r="G1249" s="10">
        <v>23125.15</v>
      </c>
      <c r="H1249" s="12">
        <f>IFERROR(salesdata[[#This Row],[S-P1]]/salesdata[[#This Row],[Q-P1]],0)</f>
        <v>3.1700000000000004</v>
      </c>
      <c r="I1249" s="3">
        <v>3964</v>
      </c>
      <c r="J1249" s="10">
        <v>25131.759999999998</v>
      </c>
      <c r="K1249" s="12">
        <f>IFERROR(salesdata[[#This Row],[S-P2]]/salesdata[[#This Row],[Q-P2]],0)</f>
        <v>6.34</v>
      </c>
      <c r="L1249" s="3">
        <v>5536</v>
      </c>
      <c r="M1249" s="10">
        <v>30005.119999999999</v>
      </c>
      <c r="N1249" s="12">
        <f>IFERROR(salesdata[[#This Row],[S-P3]]/salesdata[[#This Row],[Q-P3]],0)</f>
        <v>5.42</v>
      </c>
      <c r="O1249" s="3">
        <v>1013</v>
      </c>
      <c r="P1249" s="10">
        <v>7222.69</v>
      </c>
      <c r="Q1249" s="12">
        <f>IFERROR(salesdata[[#This Row],[S-P4]]/salesdata[[#This Row],[Q-P4]],0)</f>
        <v>7.13</v>
      </c>
      <c r="R1249" s="3">
        <v>17808</v>
      </c>
      <c r="S1249" s="10">
        <v>85484.72</v>
      </c>
      <c r="T1249" s="1" t="str">
        <f>"Q"&amp;ROUNDUP(salesdata[[#This Row],[Month No.]]/3,0)</f>
        <v>Q4</v>
      </c>
      <c r="U1249" s="1" t="str">
        <f>TEXT(salesdata[[#This Row],[Date]],"dddd")</f>
        <v>Monday</v>
      </c>
      <c r="V1249" s="12">
        <f>IFERROR(salesdata[[#This Row],[Total Revenue]]/salesdata[[#This Row],[Total Units Sold]],0)</f>
        <v>4.8003548966756515</v>
      </c>
      <c r="W1249" s="1" t="str">
        <f>INDEX({"Product1","Product2","Product3","Product4"},MATCH(MAX(salesdata[[#This Row],[S-P1]],salesdata[[#This Row],[S-P2]],salesdata[[#This Row],[S-P3]],salesdata[[#This Row],[S-P4]]),CHOOSE({1,2,3,4},salesdata[[#This Row],[S-P1]],salesdata[[#This Row],[S-P2]],salesdata[[#This Row],[S-P3]],salesdata[[#This Row],[S-P4]]),0))</f>
        <v>Product3</v>
      </c>
      <c r="X1249" s="1" t="str">
        <f>IF(salesdata[[#This Row],[Total Revenue]]&gt;=70000,"High",IF(salesdata[[#This Row],[Total Revenue]]&gt;=40000,"Medium","Low"))</f>
        <v>High</v>
      </c>
      <c r="Y1249" s="1" t="str">
        <f>IFERROR(IF(SUMIF(salesdata[Year],salesdata[[#This Row],[Year]],salesdata[Total Revenue])&gt;SUMIF(salesdata[Year],salesdata[[#This Row],[Year]]-1,salesdata[Total Revenue]),"Growth Year","Decline Year"),"")</f>
        <v>Decline Year</v>
      </c>
    </row>
    <row r="1250" spans="1:25" x14ac:dyDescent="0.3">
      <c r="A1250" s="1">
        <v>1249</v>
      </c>
      <c r="B1250" s="2">
        <v>41576</v>
      </c>
      <c r="C1250" s="1">
        <v>2013</v>
      </c>
      <c r="D1250" s="1" t="s">
        <v>23</v>
      </c>
      <c r="E1250" s="1">
        <v>10</v>
      </c>
      <c r="F1250" s="3">
        <v>3236</v>
      </c>
      <c r="G1250" s="10">
        <v>10258.120000000001</v>
      </c>
      <c r="H1250" s="12">
        <f>IFERROR(salesdata[[#This Row],[S-P1]]/salesdata[[#This Row],[Q-P1]],0)</f>
        <v>3.1700000000000004</v>
      </c>
      <c r="I1250" s="3">
        <v>1037</v>
      </c>
      <c r="J1250" s="10">
        <v>6574.58</v>
      </c>
      <c r="K1250" s="12">
        <f>IFERROR(salesdata[[#This Row],[S-P2]]/salesdata[[#This Row],[Q-P2]],0)</f>
        <v>6.34</v>
      </c>
      <c r="L1250" s="3">
        <v>4276</v>
      </c>
      <c r="M1250" s="10">
        <v>23175.919999999998</v>
      </c>
      <c r="N1250" s="12">
        <f>IFERROR(salesdata[[#This Row],[S-P3]]/salesdata[[#This Row],[Q-P3]],0)</f>
        <v>5.42</v>
      </c>
      <c r="O1250" s="3">
        <v>1035</v>
      </c>
      <c r="P1250" s="10">
        <v>7379.55</v>
      </c>
      <c r="Q1250" s="12">
        <f>IFERROR(salesdata[[#This Row],[S-P4]]/salesdata[[#This Row],[Q-P4]],0)</f>
        <v>7.13</v>
      </c>
      <c r="R1250" s="3">
        <v>9584</v>
      </c>
      <c r="S1250" s="10">
        <v>47388.17</v>
      </c>
      <c r="T1250" s="1" t="str">
        <f>"Q"&amp;ROUNDUP(salesdata[[#This Row],[Month No.]]/3,0)</f>
        <v>Q4</v>
      </c>
      <c r="U1250" s="1" t="str">
        <f>TEXT(salesdata[[#This Row],[Date]],"dddd")</f>
        <v>Tuesday</v>
      </c>
      <c r="V1250" s="12">
        <f>IFERROR(salesdata[[#This Row],[Total Revenue]]/salesdata[[#This Row],[Total Units Sold]],0)</f>
        <v>4.9445085559265438</v>
      </c>
      <c r="W1250" s="1" t="str">
        <f>INDEX({"Product1","Product2","Product3","Product4"},MATCH(MAX(salesdata[[#This Row],[S-P1]],salesdata[[#This Row],[S-P2]],salesdata[[#This Row],[S-P3]],salesdata[[#This Row],[S-P4]]),CHOOSE({1,2,3,4},salesdata[[#This Row],[S-P1]],salesdata[[#This Row],[S-P2]],salesdata[[#This Row],[S-P3]],salesdata[[#This Row],[S-P4]]),0))</f>
        <v>Product3</v>
      </c>
      <c r="X1250" s="1" t="str">
        <f>IF(salesdata[[#This Row],[Total Revenue]]&gt;=70000,"High",IF(salesdata[[#This Row],[Total Revenue]]&gt;=40000,"Medium","Low"))</f>
        <v>Medium</v>
      </c>
      <c r="Y1250" s="1" t="str">
        <f>IFERROR(IF(SUMIF(salesdata[Year],salesdata[[#This Row],[Year]],salesdata[Total Revenue])&gt;SUMIF(salesdata[Year],salesdata[[#This Row],[Year]]-1,salesdata[Total Revenue]),"Growth Year","Decline Year"),"")</f>
        <v>Decline Year</v>
      </c>
    </row>
    <row r="1251" spans="1:25" x14ac:dyDescent="0.3">
      <c r="A1251" s="1">
        <v>1250</v>
      </c>
      <c r="B1251" s="2">
        <v>41577</v>
      </c>
      <c r="C1251" s="1">
        <v>2013</v>
      </c>
      <c r="D1251" s="1" t="s">
        <v>23</v>
      </c>
      <c r="E1251" s="1">
        <v>10</v>
      </c>
      <c r="F1251" s="3">
        <v>2326</v>
      </c>
      <c r="G1251" s="10">
        <v>7373.42</v>
      </c>
      <c r="H1251" s="12">
        <f>IFERROR(salesdata[[#This Row],[S-P1]]/salesdata[[#This Row],[Q-P1]],0)</f>
        <v>3.17</v>
      </c>
      <c r="I1251" s="3">
        <v>1687</v>
      </c>
      <c r="J1251" s="10">
        <v>10695.58</v>
      </c>
      <c r="K1251" s="12">
        <f>IFERROR(salesdata[[#This Row],[S-P2]]/salesdata[[#This Row],[Q-P2]],0)</f>
        <v>6.34</v>
      </c>
      <c r="L1251" s="3">
        <v>5379</v>
      </c>
      <c r="M1251" s="10">
        <v>29154.18</v>
      </c>
      <c r="N1251" s="12">
        <f>IFERROR(salesdata[[#This Row],[S-P3]]/salesdata[[#This Row],[Q-P3]],0)</f>
        <v>5.42</v>
      </c>
      <c r="O1251" s="3">
        <v>1664</v>
      </c>
      <c r="P1251" s="10">
        <v>11864.32</v>
      </c>
      <c r="Q1251" s="12">
        <f>IFERROR(salesdata[[#This Row],[S-P4]]/salesdata[[#This Row],[Q-P4]],0)</f>
        <v>7.13</v>
      </c>
      <c r="R1251" s="3">
        <v>11056</v>
      </c>
      <c r="S1251" s="10">
        <v>59087.5</v>
      </c>
      <c r="T1251" s="1" t="str">
        <f>"Q"&amp;ROUNDUP(salesdata[[#This Row],[Month No.]]/3,0)</f>
        <v>Q4</v>
      </c>
      <c r="U1251" s="1" t="str">
        <f>TEXT(salesdata[[#This Row],[Date]],"dddd")</f>
        <v>Wednesday</v>
      </c>
      <c r="V1251" s="12">
        <f>IFERROR(salesdata[[#This Row],[Total Revenue]]/salesdata[[#This Row],[Total Units Sold]],0)</f>
        <v>5.3443831403762667</v>
      </c>
      <c r="W1251" s="1" t="str">
        <f>INDEX({"Product1","Product2","Product3","Product4"},MATCH(MAX(salesdata[[#This Row],[S-P1]],salesdata[[#This Row],[S-P2]],salesdata[[#This Row],[S-P3]],salesdata[[#This Row],[S-P4]]),CHOOSE({1,2,3,4},salesdata[[#This Row],[S-P1]],salesdata[[#This Row],[S-P2]],salesdata[[#This Row],[S-P3]],salesdata[[#This Row],[S-P4]]),0))</f>
        <v>Product3</v>
      </c>
      <c r="X1251" s="1" t="str">
        <f>IF(salesdata[[#This Row],[Total Revenue]]&gt;=70000,"High",IF(salesdata[[#This Row],[Total Revenue]]&gt;=40000,"Medium","Low"))</f>
        <v>Medium</v>
      </c>
      <c r="Y1251" s="1" t="str">
        <f>IFERROR(IF(SUMIF(salesdata[Year],salesdata[[#This Row],[Year]],salesdata[Total Revenue])&gt;SUMIF(salesdata[Year],salesdata[[#This Row],[Year]]-1,salesdata[Total Revenue]),"Growth Year","Decline Year"),"")</f>
        <v>Decline Year</v>
      </c>
    </row>
    <row r="1252" spans="1:25" x14ac:dyDescent="0.3">
      <c r="A1252" s="1">
        <v>1251</v>
      </c>
      <c r="B1252" s="2">
        <v>41579</v>
      </c>
      <c r="C1252" s="1">
        <v>2013</v>
      </c>
      <c r="D1252" s="1" t="s">
        <v>24</v>
      </c>
      <c r="E1252" s="1">
        <v>11</v>
      </c>
      <c r="F1252" s="3">
        <v>4371</v>
      </c>
      <c r="G1252" s="10">
        <v>13856.07</v>
      </c>
      <c r="H1252" s="12">
        <f>IFERROR(salesdata[[#This Row],[S-P1]]/salesdata[[#This Row],[Q-P1]],0)</f>
        <v>3.17</v>
      </c>
      <c r="I1252" s="3">
        <v>3252</v>
      </c>
      <c r="J1252" s="10">
        <v>20617.68</v>
      </c>
      <c r="K1252" s="12">
        <f>IFERROR(salesdata[[#This Row],[S-P2]]/salesdata[[#This Row],[Q-P2]],0)</f>
        <v>6.34</v>
      </c>
      <c r="L1252" s="3">
        <v>1177</v>
      </c>
      <c r="M1252" s="10">
        <v>6379.34</v>
      </c>
      <c r="N1252" s="12">
        <f>IFERROR(salesdata[[#This Row],[S-P3]]/salesdata[[#This Row],[Q-P3]],0)</f>
        <v>5.42</v>
      </c>
      <c r="O1252" s="3">
        <v>1763</v>
      </c>
      <c r="P1252" s="10">
        <v>12570.19</v>
      </c>
      <c r="Q1252" s="12">
        <f>IFERROR(salesdata[[#This Row],[S-P4]]/salesdata[[#This Row],[Q-P4]],0)</f>
        <v>7.13</v>
      </c>
      <c r="R1252" s="3">
        <v>10563</v>
      </c>
      <c r="S1252" s="10">
        <v>53423.28</v>
      </c>
      <c r="T1252" s="1" t="str">
        <f>"Q"&amp;ROUNDUP(salesdata[[#This Row],[Month No.]]/3,0)</f>
        <v>Q4</v>
      </c>
      <c r="U1252" s="1" t="str">
        <f>TEXT(salesdata[[#This Row],[Date]],"dddd")</f>
        <v>Friday</v>
      </c>
      <c r="V1252" s="12">
        <f>IFERROR(salesdata[[#This Row],[Total Revenue]]/salesdata[[#This Row],[Total Units Sold]],0)</f>
        <v>5.0575859130928711</v>
      </c>
      <c r="W1252" s="1" t="str">
        <f>INDEX({"Product1","Product2","Product3","Product4"},MATCH(MAX(salesdata[[#This Row],[S-P1]],salesdata[[#This Row],[S-P2]],salesdata[[#This Row],[S-P3]],salesdata[[#This Row],[S-P4]]),CHOOSE({1,2,3,4},salesdata[[#This Row],[S-P1]],salesdata[[#This Row],[S-P2]],salesdata[[#This Row],[S-P3]],salesdata[[#This Row],[S-P4]]),0))</f>
        <v>Product2</v>
      </c>
      <c r="X1252" s="1" t="str">
        <f>IF(salesdata[[#This Row],[Total Revenue]]&gt;=70000,"High",IF(salesdata[[#This Row],[Total Revenue]]&gt;=40000,"Medium","Low"))</f>
        <v>Medium</v>
      </c>
      <c r="Y1252" s="1" t="str">
        <f>IFERROR(IF(SUMIF(salesdata[Year],salesdata[[#This Row],[Year]],salesdata[Total Revenue])&gt;SUMIF(salesdata[Year],salesdata[[#This Row],[Year]]-1,salesdata[Total Revenue]),"Growth Year","Decline Year"),"")</f>
        <v>Decline Year</v>
      </c>
    </row>
    <row r="1253" spans="1:25" x14ac:dyDescent="0.3">
      <c r="A1253" s="1">
        <v>1252</v>
      </c>
      <c r="B1253" s="2">
        <v>41580</v>
      </c>
      <c r="C1253" s="1">
        <v>2013</v>
      </c>
      <c r="D1253" s="1" t="s">
        <v>24</v>
      </c>
      <c r="E1253" s="1">
        <v>11</v>
      </c>
      <c r="F1253" s="3">
        <v>3869</v>
      </c>
      <c r="G1253" s="10">
        <v>12264.73</v>
      </c>
      <c r="H1253" s="12">
        <f>IFERROR(salesdata[[#This Row],[S-P1]]/salesdata[[#This Row],[Q-P1]],0)</f>
        <v>3.17</v>
      </c>
      <c r="I1253" s="3">
        <v>3224</v>
      </c>
      <c r="J1253" s="10">
        <v>20440.16</v>
      </c>
      <c r="K1253" s="12">
        <f>IFERROR(salesdata[[#This Row],[S-P2]]/salesdata[[#This Row],[Q-P2]],0)</f>
        <v>6.34</v>
      </c>
      <c r="L1253" s="3">
        <v>3419</v>
      </c>
      <c r="M1253" s="10">
        <v>18530.98</v>
      </c>
      <c r="N1253" s="12">
        <f>IFERROR(salesdata[[#This Row],[S-P3]]/salesdata[[#This Row],[Q-P3]],0)</f>
        <v>5.42</v>
      </c>
      <c r="O1253" s="3">
        <v>261</v>
      </c>
      <c r="P1253" s="10">
        <v>1860.93</v>
      </c>
      <c r="Q1253" s="12">
        <f>IFERROR(salesdata[[#This Row],[S-P4]]/salesdata[[#This Row],[Q-P4]],0)</f>
        <v>7.13</v>
      </c>
      <c r="R1253" s="3">
        <v>10773</v>
      </c>
      <c r="S1253" s="10">
        <v>53096.800000000003</v>
      </c>
      <c r="T1253" s="1" t="str">
        <f>"Q"&amp;ROUNDUP(salesdata[[#This Row],[Month No.]]/3,0)</f>
        <v>Q4</v>
      </c>
      <c r="U1253" s="1" t="str">
        <f>TEXT(salesdata[[#This Row],[Date]],"dddd")</f>
        <v>Saturday</v>
      </c>
      <c r="V1253" s="12">
        <f>IFERROR(salesdata[[#This Row],[Total Revenue]]/salesdata[[#This Row],[Total Units Sold]],0)</f>
        <v>4.9286921006219258</v>
      </c>
      <c r="W1253" s="1" t="str">
        <f>INDEX({"Product1","Product2","Product3","Product4"},MATCH(MAX(salesdata[[#This Row],[S-P1]],salesdata[[#This Row],[S-P2]],salesdata[[#This Row],[S-P3]],salesdata[[#This Row],[S-P4]]),CHOOSE({1,2,3,4},salesdata[[#This Row],[S-P1]],salesdata[[#This Row],[S-P2]],salesdata[[#This Row],[S-P3]],salesdata[[#This Row],[S-P4]]),0))</f>
        <v>Product2</v>
      </c>
      <c r="X1253" s="1" t="str">
        <f>IF(salesdata[[#This Row],[Total Revenue]]&gt;=70000,"High",IF(salesdata[[#This Row],[Total Revenue]]&gt;=40000,"Medium","Low"))</f>
        <v>Medium</v>
      </c>
      <c r="Y1253" s="1" t="str">
        <f>IFERROR(IF(SUMIF(salesdata[Year],salesdata[[#This Row],[Year]],salesdata[Total Revenue])&gt;SUMIF(salesdata[Year],salesdata[[#This Row],[Year]]-1,salesdata[Total Revenue]),"Growth Year","Decline Year"),"")</f>
        <v>Decline Year</v>
      </c>
    </row>
    <row r="1254" spans="1:25" x14ac:dyDescent="0.3">
      <c r="A1254" s="1">
        <v>1253</v>
      </c>
      <c r="B1254" s="2">
        <v>41581</v>
      </c>
      <c r="C1254" s="1">
        <v>2013</v>
      </c>
      <c r="D1254" s="1" t="s">
        <v>24</v>
      </c>
      <c r="E1254" s="1">
        <v>11</v>
      </c>
      <c r="F1254" s="3">
        <v>3090</v>
      </c>
      <c r="G1254" s="10">
        <v>9795.2999999999993</v>
      </c>
      <c r="H1254" s="12">
        <f>IFERROR(salesdata[[#This Row],[S-P1]]/salesdata[[#This Row],[Q-P1]],0)</f>
        <v>3.17</v>
      </c>
      <c r="I1254" s="3">
        <v>3656</v>
      </c>
      <c r="J1254" s="10">
        <v>23179.040000000001</v>
      </c>
      <c r="K1254" s="12">
        <f>IFERROR(salesdata[[#This Row],[S-P2]]/salesdata[[#This Row],[Q-P2]],0)</f>
        <v>6.34</v>
      </c>
      <c r="L1254" s="3">
        <v>385</v>
      </c>
      <c r="M1254" s="10">
        <v>2086.6999999999998</v>
      </c>
      <c r="N1254" s="12">
        <f>IFERROR(salesdata[[#This Row],[S-P3]]/salesdata[[#This Row],[Q-P3]],0)</f>
        <v>5.42</v>
      </c>
      <c r="O1254" s="3">
        <v>698</v>
      </c>
      <c r="P1254" s="10">
        <v>4976.74</v>
      </c>
      <c r="Q1254" s="12">
        <f>IFERROR(salesdata[[#This Row],[S-P4]]/salesdata[[#This Row],[Q-P4]],0)</f>
        <v>7.13</v>
      </c>
      <c r="R1254" s="3">
        <v>7829</v>
      </c>
      <c r="S1254" s="10">
        <v>40037.78</v>
      </c>
      <c r="T1254" s="1" t="str">
        <f>"Q"&amp;ROUNDUP(salesdata[[#This Row],[Month No.]]/3,0)</f>
        <v>Q4</v>
      </c>
      <c r="U1254" s="1" t="str">
        <f>TEXT(salesdata[[#This Row],[Date]],"dddd")</f>
        <v>Sunday</v>
      </c>
      <c r="V1254" s="12">
        <f>IFERROR(salesdata[[#This Row],[Total Revenue]]/salesdata[[#This Row],[Total Units Sold]],0)</f>
        <v>5.1140349980840467</v>
      </c>
      <c r="W1254" s="1" t="str">
        <f>INDEX({"Product1","Product2","Product3","Product4"},MATCH(MAX(salesdata[[#This Row],[S-P1]],salesdata[[#This Row],[S-P2]],salesdata[[#This Row],[S-P3]],salesdata[[#This Row],[S-P4]]),CHOOSE({1,2,3,4},salesdata[[#This Row],[S-P1]],salesdata[[#This Row],[S-P2]],salesdata[[#This Row],[S-P3]],salesdata[[#This Row],[S-P4]]),0))</f>
        <v>Product2</v>
      </c>
      <c r="X1254" s="1" t="str">
        <f>IF(salesdata[[#This Row],[Total Revenue]]&gt;=70000,"High",IF(salesdata[[#This Row],[Total Revenue]]&gt;=40000,"Medium","Low"))</f>
        <v>Medium</v>
      </c>
      <c r="Y1254" s="1" t="str">
        <f>IFERROR(IF(SUMIF(salesdata[Year],salesdata[[#This Row],[Year]],salesdata[Total Revenue])&gt;SUMIF(salesdata[Year],salesdata[[#This Row],[Year]]-1,salesdata[Total Revenue]),"Growth Year","Decline Year"),"")</f>
        <v>Decline Year</v>
      </c>
    </row>
    <row r="1255" spans="1:25" x14ac:dyDescent="0.3">
      <c r="A1255" s="1">
        <v>1254</v>
      </c>
      <c r="B1255" s="2">
        <v>41582</v>
      </c>
      <c r="C1255" s="1">
        <v>2013</v>
      </c>
      <c r="D1255" s="1" t="s">
        <v>24</v>
      </c>
      <c r="E1255" s="1">
        <v>11</v>
      </c>
      <c r="F1255" s="3">
        <v>4205</v>
      </c>
      <c r="G1255" s="10">
        <v>13329.85</v>
      </c>
      <c r="H1255" s="12">
        <f>IFERROR(salesdata[[#This Row],[S-P1]]/salesdata[[#This Row],[Q-P1]],0)</f>
        <v>3.17</v>
      </c>
      <c r="I1255" s="3">
        <v>1237</v>
      </c>
      <c r="J1255" s="10">
        <v>7842.58</v>
      </c>
      <c r="K1255" s="12">
        <f>IFERROR(salesdata[[#This Row],[S-P2]]/salesdata[[#This Row],[Q-P2]],0)</f>
        <v>6.34</v>
      </c>
      <c r="L1255" s="3">
        <v>1171</v>
      </c>
      <c r="M1255" s="10">
        <v>6346.82</v>
      </c>
      <c r="N1255" s="12">
        <f>IFERROR(salesdata[[#This Row],[S-P3]]/salesdata[[#This Row],[Q-P3]],0)</f>
        <v>5.42</v>
      </c>
      <c r="O1255" s="3">
        <v>512</v>
      </c>
      <c r="P1255" s="10">
        <v>3650.56</v>
      </c>
      <c r="Q1255" s="12">
        <f>IFERROR(salesdata[[#This Row],[S-P4]]/salesdata[[#This Row],[Q-P4]],0)</f>
        <v>7.13</v>
      </c>
      <c r="R1255" s="3">
        <v>7125</v>
      </c>
      <c r="S1255" s="10">
        <v>31169.81</v>
      </c>
      <c r="T1255" s="1" t="str">
        <f>"Q"&amp;ROUNDUP(salesdata[[#This Row],[Month No.]]/3,0)</f>
        <v>Q4</v>
      </c>
      <c r="U1255" s="1" t="str">
        <f>TEXT(salesdata[[#This Row],[Date]],"dddd")</f>
        <v>Monday</v>
      </c>
      <c r="V1255" s="12">
        <f>IFERROR(salesdata[[#This Row],[Total Revenue]]/salesdata[[#This Row],[Total Units Sold]],0)</f>
        <v>4.3747101754385964</v>
      </c>
      <c r="W1255" s="1" t="str">
        <f>INDEX({"Product1","Product2","Product3","Product4"},MATCH(MAX(salesdata[[#This Row],[S-P1]],salesdata[[#This Row],[S-P2]],salesdata[[#This Row],[S-P3]],salesdata[[#This Row],[S-P4]]),CHOOSE({1,2,3,4},salesdata[[#This Row],[S-P1]],salesdata[[#This Row],[S-P2]],salesdata[[#This Row],[S-P3]],salesdata[[#This Row],[S-P4]]),0))</f>
        <v>Product1</v>
      </c>
      <c r="X1255" s="1" t="str">
        <f>IF(salesdata[[#This Row],[Total Revenue]]&gt;=70000,"High",IF(salesdata[[#This Row],[Total Revenue]]&gt;=40000,"Medium","Low"))</f>
        <v>Low</v>
      </c>
      <c r="Y1255" s="1" t="str">
        <f>IFERROR(IF(SUMIF(salesdata[Year],salesdata[[#This Row],[Year]],salesdata[Total Revenue])&gt;SUMIF(salesdata[Year],salesdata[[#This Row],[Year]]-1,salesdata[Total Revenue]),"Growth Year","Decline Year"),"")</f>
        <v>Decline Year</v>
      </c>
    </row>
    <row r="1256" spans="1:25" x14ac:dyDescent="0.3">
      <c r="A1256" s="1">
        <v>1255</v>
      </c>
      <c r="B1256" s="2">
        <v>41583</v>
      </c>
      <c r="C1256" s="1">
        <v>2013</v>
      </c>
      <c r="D1256" s="1" t="s">
        <v>24</v>
      </c>
      <c r="E1256" s="1">
        <v>11</v>
      </c>
      <c r="F1256" s="3">
        <v>4419</v>
      </c>
      <c r="G1256" s="10">
        <v>14008.23</v>
      </c>
      <c r="H1256" s="12">
        <f>IFERROR(salesdata[[#This Row],[S-P1]]/salesdata[[#This Row],[Q-P1]],0)</f>
        <v>3.17</v>
      </c>
      <c r="I1256" s="3">
        <v>1768</v>
      </c>
      <c r="J1256" s="10">
        <v>11209.12</v>
      </c>
      <c r="K1256" s="12">
        <f>IFERROR(salesdata[[#This Row],[S-P2]]/salesdata[[#This Row],[Q-P2]],0)</f>
        <v>6.3400000000000007</v>
      </c>
      <c r="L1256" s="3">
        <v>2023</v>
      </c>
      <c r="M1256" s="10">
        <v>10964.66</v>
      </c>
      <c r="N1256" s="12">
        <f>IFERROR(salesdata[[#This Row],[S-P3]]/salesdata[[#This Row],[Q-P3]],0)</f>
        <v>5.42</v>
      </c>
      <c r="O1256" s="3">
        <v>287</v>
      </c>
      <c r="P1256" s="10">
        <v>2046.31</v>
      </c>
      <c r="Q1256" s="12">
        <f>IFERROR(salesdata[[#This Row],[S-P4]]/salesdata[[#This Row],[Q-P4]],0)</f>
        <v>7.13</v>
      </c>
      <c r="R1256" s="3">
        <v>8497</v>
      </c>
      <c r="S1256" s="10">
        <v>38228.32</v>
      </c>
      <c r="T1256" s="1" t="str">
        <f>"Q"&amp;ROUNDUP(salesdata[[#This Row],[Month No.]]/3,0)</f>
        <v>Q4</v>
      </c>
      <c r="U1256" s="1" t="str">
        <f>TEXT(salesdata[[#This Row],[Date]],"dddd")</f>
        <v>Tuesday</v>
      </c>
      <c r="V1256" s="12">
        <f>IFERROR(salesdata[[#This Row],[Total Revenue]]/salesdata[[#This Row],[Total Units Sold]],0)</f>
        <v>4.4990373072849241</v>
      </c>
      <c r="W1256" s="1" t="str">
        <f>INDEX({"Product1","Product2","Product3","Product4"},MATCH(MAX(salesdata[[#This Row],[S-P1]],salesdata[[#This Row],[S-P2]],salesdata[[#This Row],[S-P3]],salesdata[[#This Row],[S-P4]]),CHOOSE({1,2,3,4},salesdata[[#This Row],[S-P1]],salesdata[[#This Row],[S-P2]],salesdata[[#This Row],[S-P3]],salesdata[[#This Row],[S-P4]]),0))</f>
        <v>Product1</v>
      </c>
      <c r="X1256" s="1" t="str">
        <f>IF(salesdata[[#This Row],[Total Revenue]]&gt;=70000,"High",IF(salesdata[[#This Row],[Total Revenue]]&gt;=40000,"Medium","Low"))</f>
        <v>Low</v>
      </c>
      <c r="Y1256" s="1" t="str">
        <f>IFERROR(IF(SUMIF(salesdata[Year],salesdata[[#This Row],[Year]],salesdata[Total Revenue])&gt;SUMIF(salesdata[Year],salesdata[[#This Row],[Year]]-1,salesdata[Total Revenue]),"Growth Year","Decline Year"),"")</f>
        <v>Decline Year</v>
      </c>
    </row>
    <row r="1257" spans="1:25" x14ac:dyDescent="0.3">
      <c r="A1257" s="1">
        <v>1256</v>
      </c>
      <c r="B1257" s="2">
        <v>41584</v>
      </c>
      <c r="C1257" s="1">
        <v>2013</v>
      </c>
      <c r="D1257" s="1" t="s">
        <v>24</v>
      </c>
      <c r="E1257" s="1">
        <v>11</v>
      </c>
      <c r="F1257" s="3">
        <v>7358</v>
      </c>
      <c r="G1257" s="10">
        <v>23324.86</v>
      </c>
      <c r="H1257" s="12">
        <f>IFERROR(salesdata[[#This Row],[S-P1]]/salesdata[[#This Row],[Q-P1]],0)</f>
        <v>3.17</v>
      </c>
      <c r="I1257" s="3">
        <v>948</v>
      </c>
      <c r="J1257" s="10">
        <v>6010.32</v>
      </c>
      <c r="K1257" s="12">
        <f>IFERROR(salesdata[[#This Row],[S-P2]]/salesdata[[#This Row],[Q-P2]],0)</f>
        <v>6.34</v>
      </c>
      <c r="L1257" s="3">
        <v>3103</v>
      </c>
      <c r="M1257" s="10">
        <v>16818.259999999998</v>
      </c>
      <c r="N1257" s="12">
        <f>IFERROR(salesdata[[#This Row],[S-P3]]/salesdata[[#This Row],[Q-P3]],0)</f>
        <v>5.419999999999999</v>
      </c>
      <c r="O1257" s="3">
        <v>746</v>
      </c>
      <c r="P1257" s="10">
        <v>5318.98</v>
      </c>
      <c r="Q1257" s="12">
        <f>IFERROR(salesdata[[#This Row],[S-P4]]/salesdata[[#This Row],[Q-P4]],0)</f>
        <v>7.129999999999999</v>
      </c>
      <c r="R1257" s="3">
        <v>12155</v>
      </c>
      <c r="S1257" s="10">
        <v>51472.42</v>
      </c>
      <c r="T1257" s="1" t="str">
        <f>"Q"&amp;ROUNDUP(salesdata[[#This Row],[Month No.]]/3,0)</f>
        <v>Q4</v>
      </c>
      <c r="U1257" s="1" t="str">
        <f>TEXT(salesdata[[#This Row],[Date]],"dddd")</f>
        <v>Wednesday</v>
      </c>
      <c r="V1257" s="12">
        <f>IFERROR(salesdata[[#This Row],[Total Revenue]]/salesdata[[#This Row],[Total Units Sold]],0)</f>
        <v>4.2346705059646235</v>
      </c>
      <c r="W1257" s="1" t="str">
        <f>INDEX({"Product1","Product2","Product3","Product4"},MATCH(MAX(salesdata[[#This Row],[S-P1]],salesdata[[#This Row],[S-P2]],salesdata[[#This Row],[S-P3]],salesdata[[#This Row],[S-P4]]),CHOOSE({1,2,3,4},salesdata[[#This Row],[S-P1]],salesdata[[#This Row],[S-P2]],salesdata[[#This Row],[S-P3]],salesdata[[#This Row],[S-P4]]),0))</f>
        <v>Product1</v>
      </c>
      <c r="X1257" s="1" t="str">
        <f>IF(salesdata[[#This Row],[Total Revenue]]&gt;=70000,"High",IF(salesdata[[#This Row],[Total Revenue]]&gt;=40000,"Medium","Low"))</f>
        <v>Medium</v>
      </c>
      <c r="Y1257" s="1" t="str">
        <f>IFERROR(IF(SUMIF(salesdata[Year],salesdata[[#This Row],[Year]],salesdata[Total Revenue])&gt;SUMIF(salesdata[Year],salesdata[[#This Row],[Year]]-1,salesdata[Total Revenue]),"Growth Year","Decline Year"),"")</f>
        <v>Decline Year</v>
      </c>
    </row>
    <row r="1258" spans="1:25" x14ac:dyDescent="0.3">
      <c r="A1258" s="1">
        <v>1257</v>
      </c>
      <c r="B1258" s="2">
        <v>41585</v>
      </c>
      <c r="C1258" s="1">
        <v>2013</v>
      </c>
      <c r="D1258" s="1" t="s">
        <v>24</v>
      </c>
      <c r="E1258" s="1">
        <v>11</v>
      </c>
      <c r="F1258" s="3">
        <v>7924</v>
      </c>
      <c r="G1258" s="10">
        <v>25119.08</v>
      </c>
      <c r="H1258" s="12">
        <f>IFERROR(salesdata[[#This Row],[S-P1]]/salesdata[[#This Row],[Q-P1]],0)</f>
        <v>3.1700000000000004</v>
      </c>
      <c r="I1258" s="3">
        <v>3175</v>
      </c>
      <c r="J1258" s="10">
        <v>20129.5</v>
      </c>
      <c r="K1258" s="12">
        <f>IFERROR(salesdata[[#This Row],[S-P2]]/salesdata[[#This Row],[Q-P2]],0)</f>
        <v>6.34</v>
      </c>
      <c r="L1258" s="3">
        <v>5816</v>
      </c>
      <c r="M1258" s="10">
        <v>31522.720000000001</v>
      </c>
      <c r="N1258" s="12">
        <f>IFERROR(salesdata[[#This Row],[S-P3]]/salesdata[[#This Row],[Q-P3]],0)</f>
        <v>5.42</v>
      </c>
      <c r="O1258" s="3">
        <v>1354</v>
      </c>
      <c r="P1258" s="10">
        <v>9654.02</v>
      </c>
      <c r="Q1258" s="12">
        <f>IFERROR(salesdata[[#This Row],[S-P4]]/salesdata[[#This Row],[Q-P4]],0)</f>
        <v>7.13</v>
      </c>
      <c r="R1258" s="3">
        <v>18269</v>
      </c>
      <c r="S1258" s="10">
        <v>86425.32</v>
      </c>
      <c r="T1258" s="1" t="str">
        <f>"Q"&amp;ROUNDUP(salesdata[[#This Row],[Month No.]]/3,0)</f>
        <v>Q4</v>
      </c>
      <c r="U1258" s="1" t="str">
        <f>TEXT(salesdata[[#This Row],[Date]],"dddd")</f>
        <v>Thursday</v>
      </c>
      <c r="V1258" s="12">
        <f>IFERROR(salesdata[[#This Row],[Total Revenue]]/salesdata[[#This Row],[Total Units Sold]],0)</f>
        <v>4.7307088510591715</v>
      </c>
      <c r="W1258" s="1" t="str">
        <f>INDEX({"Product1","Product2","Product3","Product4"},MATCH(MAX(salesdata[[#This Row],[S-P1]],salesdata[[#This Row],[S-P2]],salesdata[[#This Row],[S-P3]],salesdata[[#This Row],[S-P4]]),CHOOSE({1,2,3,4},salesdata[[#This Row],[S-P1]],salesdata[[#This Row],[S-P2]],salesdata[[#This Row],[S-P3]],salesdata[[#This Row],[S-P4]]),0))</f>
        <v>Product3</v>
      </c>
      <c r="X1258" s="1" t="str">
        <f>IF(salesdata[[#This Row],[Total Revenue]]&gt;=70000,"High",IF(salesdata[[#This Row],[Total Revenue]]&gt;=40000,"Medium","Low"))</f>
        <v>High</v>
      </c>
      <c r="Y1258" s="1" t="str">
        <f>IFERROR(IF(SUMIF(salesdata[Year],salesdata[[#This Row],[Year]],salesdata[Total Revenue])&gt;SUMIF(salesdata[Year],salesdata[[#This Row],[Year]]-1,salesdata[Total Revenue]),"Growth Year","Decline Year"),"")</f>
        <v>Decline Year</v>
      </c>
    </row>
    <row r="1259" spans="1:25" x14ac:dyDescent="0.3">
      <c r="A1259" s="1">
        <v>1258</v>
      </c>
      <c r="B1259" s="2">
        <v>41586</v>
      </c>
      <c r="C1259" s="1">
        <v>2013</v>
      </c>
      <c r="D1259" s="1" t="s">
        <v>24</v>
      </c>
      <c r="E1259" s="1">
        <v>11</v>
      </c>
      <c r="F1259" s="3">
        <v>292</v>
      </c>
      <c r="G1259" s="10">
        <v>925.64</v>
      </c>
      <c r="H1259" s="12">
        <f>IFERROR(salesdata[[#This Row],[S-P1]]/salesdata[[#This Row],[Q-P1]],0)</f>
        <v>3.17</v>
      </c>
      <c r="I1259" s="3">
        <v>2502</v>
      </c>
      <c r="J1259" s="10">
        <v>15862.68</v>
      </c>
      <c r="K1259" s="12">
        <f>IFERROR(salesdata[[#This Row],[S-P2]]/salesdata[[#This Row],[Q-P2]],0)</f>
        <v>6.34</v>
      </c>
      <c r="L1259" s="3">
        <v>3792</v>
      </c>
      <c r="M1259" s="10">
        <v>20552.64</v>
      </c>
      <c r="N1259" s="12">
        <f>IFERROR(salesdata[[#This Row],[S-P3]]/salesdata[[#This Row],[Q-P3]],0)</f>
        <v>5.42</v>
      </c>
      <c r="O1259" s="3">
        <v>932</v>
      </c>
      <c r="P1259" s="10">
        <v>6645.16</v>
      </c>
      <c r="Q1259" s="12">
        <f>IFERROR(salesdata[[#This Row],[S-P4]]/salesdata[[#This Row],[Q-P4]],0)</f>
        <v>7.13</v>
      </c>
      <c r="R1259" s="3">
        <v>7518</v>
      </c>
      <c r="S1259" s="10">
        <v>43986.12</v>
      </c>
      <c r="T1259" s="1" t="str">
        <f>"Q"&amp;ROUNDUP(salesdata[[#This Row],[Month No.]]/3,0)</f>
        <v>Q4</v>
      </c>
      <c r="U1259" s="1" t="str">
        <f>TEXT(salesdata[[#This Row],[Date]],"dddd")</f>
        <v>Friday</v>
      </c>
      <c r="V1259" s="12">
        <f>IFERROR(salesdata[[#This Row],[Total Revenue]]/salesdata[[#This Row],[Total Units Sold]],0)</f>
        <v>5.8507741420590582</v>
      </c>
      <c r="W1259" s="1" t="str">
        <f>INDEX({"Product1","Product2","Product3","Product4"},MATCH(MAX(salesdata[[#This Row],[S-P1]],salesdata[[#This Row],[S-P2]],salesdata[[#This Row],[S-P3]],salesdata[[#This Row],[S-P4]]),CHOOSE({1,2,3,4},salesdata[[#This Row],[S-P1]],salesdata[[#This Row],[S-P2]],salesdata[[#This Row],[S-P3]],salesdata[[#This Row],[S-P4]]),0))</f>
        <v>Product3</v>
      </c>
      <c r="X1259" s="1" t="str">
        <f>IF(salesdata[[#This Row],[Total Revenue]]&gt;=70000,"High",IF(salesdata[[#This Row],[Total Revenue]]&gt;=40000,"Medium","Low"))</f>
        <v>Medium</v>
      </c>
      <c r="Y1259" s="1" t="str">
        <f>IFERROR(IF(SUMIF(salesdata[Year],salesdata[[#This Row],[Year]],salesdata[Total Revenue])&gt;SUMIF(salesdata[Year],salesdata[[#This Row],[Year]]-1,salesdata[Total Revenue]),"Growth Year","Decline Year"),"")</f>
        <v>Decline Year</v>
      </c>
    </row>
    <row r="1260" spans="1:25" x14ac:dyDescent="0.3">
      <c r="A1260" s="1">
        <v>1259</v>
      </c>
      <c r="B1260" s="2">
        <v>41587</v>
      </c>
      <c r="C1260" s="1">
        <v>2013</v>
      </c>
      <c r="D1260" s="1" t="s">
        <v>24</v>
      </c>
      <c r="E1260" s="1">
        <v>11</v>
      </c>
      <c r="F1260" s="3">
        <v>5458</v>
      </c>
      <c r="G1260" s="10">
        <v>17301.86</v>
      </c>
      <c r="H1260" s="12">
        <f>IFERROR(salesdata[[#This Row],[S-P1]]/salesdata[[#This Row],[Q-P1]],0)</f>
        <v>3.17</v>
      </c>
      <c r="I1260" s="3">
        <v>1852</v>
      </c>
      <c r="J1260" s="10">
        <v>11741.68</v>
      </c>
      <c r="K1260" s="12">
        <f>IFERROR(salesdata[[#This Row],[S-P2]]/salesdata[[#This Row],[Q-P2]],0)</f>
        <v>6.34</v>
      </c>
      <c r="L1260" s="3">
        <v>871</v>
      </c>
      <c r="M1260" s="10">
        <v>4720.82</v>
      </c>
      <c r="N1260" s="12">
        <f>IFERROR(salesdata[[#This Row],[S-P3]]/salesdata[[#This Row],[Q-P3]],0)</f>
        <v>5.42</v>
      </c>
      <c r="O1260" s="3">
        <v>362</v>
      </c>
      <c r="P1260" s="10">
        <v>2581.06</v>
      </c>
      <c r="Q1260" s="12">
        <f>IFERROR(salesdata[[#This Row],[S-P4]]/salesdata[[#This Row],[Q-P4]],0)</f>
        <v>7.13</v>
      </c>
      <c r="R1260" s="3">
        <v>8543</v>
      </c>
      <c r="S1260" s="10">
        <v>36345.42</v>
      </c>
      <c r="T1260" s="1" t="str">
        <f>"Q"&amp;ROUNDUP(salesdata[[#This Row],[Month No.]]/3,0)</f>
        <v>Q4</v>
      </c>
      <c r="U1260" s="1" t="str">
        <f>TEXT(salesdata[[#This Row],[Date]],"dddd")</f>
        <v>Saturday</v>
      </c>
      <c r="V1260" s="12">
        <f>IFERROR(salesdata[[#This Row],[Total Revenue]]/salesdata[[#This Row],[Total Units Sold]],0)</f>
        <v>4.2544094580358189</v>
      </c>
      <c r="W1260" s="1" t="str">
        <f>INDEX({"Product1","Product2","Product3","Product4"},MATCH(MAX(salesdata[[#This Row],[S-P1]],salesdata[[#This Row],[S-P2]],salesdata[[#This Row],[S-P3]],salesdata[[#This Row],[S-P4]]),CHOOSE({1,2,3,4},salesdata[[#This Row],[S-P1]],salesdata[[#This Row],[S-P2]],salesdata[[#This Row],[S-P3]],salesdata[[#This Row],[S-P4]]),0))</f>
        <v>Product1</v>
      </c>
      <c r="X1260" s="1" t="str">
        <f>IF(salesdata[[#This Row],[Total Revenue]]&gt;=70000,"High",IF(salesdata[[#This Row],[Total Revenue]]&gt;=40000,"Medium","Low"))</f>
        <v>Low</v>
      </c>
      <c r="Y1260" s="1" t="str">
        <f>IFERROR(IF(SUMIF(salesdata[Year],salesdata[[#This Row],[Year]],salesdata[Total Revenue])&gt;SUMIF(salesdata[Year],salesdata[[#This Row],[Year]]-1,salesdata[Total Revenue]),"Growth Year","Decline Year"),"")</f>
        <v>Decline Year</v>
      </c>
    </row>
    <row r="1261" spans="1:25" x14ac:dyDescent="0.3">
      <c r="A1261" s="1">
        <v>1260</v>
      </c>
      <c r="B1261" s="2">
        <v>41588</v>
      </c>
      <c r="C1261" s="1">
        <v>2013</v>
      </c>
      <c r="D1261" s="1" t="s">
        <v>24</v>
      </c>
      <c r="E1261" s="1">
        <v>11</v>
      </c>
      <c r="F1261" s="3">
        <v>7654</v>
      </c>
      <c r="G1261" s="10">
        <v>24263.18</v>
      </c>
      <c r="H1261" s="12">
        <f>IFERROR(salesdata[[#This Row],[S-P1]]/salesdata[[#This Row],[Q-P1]],0)</f>
        <v>3.17</v>
      </c>
      <c r="I1261" s="3">
        <v>1773</v>
      </c>
      <c r="J1261" s="10">
        <v>11240.82</v>
      </c>
      <c r="K1261" s="12">
        <f>IFERROR(salesdata[[#This Row],[S-P2]]/salesdata[[#This Row],[Q-P2]],0)</f>
        <v>6.34</v>
      </c>
      <c r="L1261" s="3">
        <v>2877</v>
      </c>
      <c r="M1261" s="10">
        <v>15593.34</v>
      </c>
      <c r="N1261" s="12">
        <f>IFERROR(salesdata[[#This Row],[S-P3]]/salesdata[[#This Row],[Q-P3]],0)</f>
        <v>5.42</v>
      </c>
      <c r="O1261" s="3">
        <v>780</v>
      </c>
      <c r="P1261" s="10">
        <v>5561.4</v>
      </c>
      <c r="Q1261" s="12">
        <f>IFERROR(salesdata[[#This Row],[S-P4]]/salesdata[[#This Row],[Q-P4]],0)</f>
        <v>7.13</v>
      </c>
      <c r="R1261" s="3">
        <v>13084</v>
      </c>
      <c r="S1261" s="10">
        <v>56658.74</v>
      </c>
      <c r="T1261" s="1" t="str">
        <f>"Q"&amp;ROUNDUP(salesdata[[#This Row],[Month No.]]/3,0)</f>
        <v>Q4</v>
      </c>
      <c r="U1261" s="1" t="str">
        <f>TEXT(salesdata[[#This Row],[Date]],"dddd")</f>
        <v>Sunday</v>
      </c>
      <c r="V1261" s="12">
        <f>IFERROR(salesdata[[#This Row],[Total Revenue]]/salesdata[[#This Row],[Total Units Sold]],0)</f>
        <v>4.3303836747172113</v>
      </c>
      <c r="W1261" s="1" t="str">
        <f>INDEX({"Product1","Product2","Product3","Product4"},MATCH(MAX(salesdata[[#This Row],[S-P1]],salesdata[[#This Row],[S-P2]],salesdata[[#This Row],[S-P3]],salesdata[[#This Row],[S-P4]]),CHOOSE({1,2,3,4},salesdata[[#This Row],[S-P1]],salesdata[[#This Row],[S-P2]],salesdata[[#This Row],[S-P3]],salesdata[[#This Row],[S-P4]]),0))</f>
        <v>Product1</v>
      </c>
      <c r="X1261" s="1" t="str">
        <f>IF(salesdata[[#This Row],[Total Revenue]]&gt;=70000,"High",IF(salesdata[[#This Row],[Total Revenue]]&gt;=40000,"Medium","Low"))</f>
        <v>Medium</v>
      </c>
      <c r="Y1261" s="1" t="str">
        <f>IFERROR(IF(SUMIF(salesdata[Year],salesdata[[#This Row],[Year]],salesdata[Total Revenue])&gt;SUMIF(salesdata[Year],salesdata[[#This Row],[Year]]-1,salesdata[Total Revenue]),"Growth Year","Decline Year"),"")</f>
        <v>Decline Year</v>
      </c>
    </row>
    <row r="1262" spans="1:25" x14ac:dyDescent="0.3">
      <c r="A1262" s="1">
        <v>1261</v>
      </c>
      <c r="B1262" s="2">
        <v>41589</v>
      </c>
      <c r="C1262" s="1">
        <v>2013</v>
      </c>
      <c r="D1262" s="1" t="s">
        <v>24</v>
      </c>
      <c r="E1262" s="1">
        <v>11</v>
      </c>
      <c r="F1262" s="3">
        <v>4841</v>
      </c>
      <c r="G1262" s="10">
        <v>15345.97</v>
      </c>
      <c r="H1262" s="12">
        <f>IFERROR(salesdata[[#This Row],[S-P1]]/salesdata[[#This Row],[Q-P1]],0)</f>
        <v>3.17</v>
      </c>
      <c r="I1262" s="3">
        <v>2850</v>
      </c>
      <c r="J1262" s="10">
        <v>18069</v>
      </c>
      <c r="K1262" s="12">
        <f>IFERROR(salesdata[[#This Row],[S-P2]]/salesdata[[#This Row],[Q-P2]],0)</f>
        <v>6.34</v>
      </c>
      <c r="L1262" s="3">
        <v>5617</v>
      </c>
      <c r="M1262" s="10">
        <v>30444.14</v>
      </c>
      <c r="N1262" s="12">
        <f>IFERROR(salesdata[[#This Row],[S-P3]]/salesdata[[#This Row],[Q-P3]],0)</f>
        <v>5.42</v>
      </c>
      <c r="O1262" s="3">
        <v>737</v>
      </c>
      <c r="P1262" s="10">
        <v>5254.81</v>
      </c>
      <c r="Q1262" s="12">
        <f>IFERROR(salesdata[[#This Row],[S-P4]]/salesdata[[#This Row],[Q-P4]],0)</f>
        <v>7.1300000000000008</v>
      </c>
      <c r="R1262" s="3">
        <v>14045</v>
      </c>
      <c r="S1262" s="10">
        <v>69113.919999999998</v>
      </c>
      <c r="T1262" s="1" t="str">
        <f>"Q"&amp;ROUNDUP(salesdata[[#This Row],[Month No.]]/3,0)</f>
        <v>Q4</v>
      </c>
      <c r="U1262" s="1" t="str">
        <f>TEXT(salesdata[[#This Row],[Date]],"dddd")</f>
        <v>Monday</v>
      </c>
      <c r="V1262" s="12">
        <f>IFERROR(salesdata[[#This Row],[Total Revenue]]/salesdata[[#This Row],[Total Units Sold]],0)</f>
        <v>4.9208914204343177</v>
      </c>
      <c r="W1262" s="1" t="str">
        <f>INDEX({"Product1","Product2","Product3","Product4"},MATCH(MAX(salesdata[[#This Row],[S-P1]],salesdata[[#This Row],[S-P2]],salesdata[[#This Row],[S-P3]],salesdata[[#This Row],[S-P4]]),CHOOSE({1,2,3,4},salesdata[[#This Row],[S-P1]],salesdata[[#This Row],[S-P2]],salesdata[[#This Row],[S-P3]],salesdata[[#This Row],[S-P4]]),0))</f>
        <v>Product3</v>
      </c>
      <c r="X1262" s="1" t="str">
        <f>IF(salesdata[[#This Row],[Total Revenue]]&gt;=70000,"High",IF(salesdata[[#This Row],[Total Revenue]]&gt;=40000,"Medium","Low"))</f>
        <v>Medium</v>
      </c>
      <c r="Y1262" s="1" t="str">
        <f>IFERROR(IF(SUMIF(salesdata[Year],salesdata[[#This Row],[Year]],salesdata[Total Revenue])&gt;SUMIF(salesdata[Year],salesdata[[#This Row],[Year]]-1,salesdata[Total Revenue]),"Growth Year","Decline Year"),"")</f>
        <v>Decline Year</v>
      </c>
    </row>
    <row r="1263" spans="1:25" x14ac:dyDescent="0.3">
      <c r="A1263" s="1">
        <v>1262</v>
      </c>
      <c r="B1263" s="2">
        <v>41590</v>
      </c>
      <c r="C1263" s="1">
        <v>2013</v>
      </c>
      <c r="D1263" s="1" t="s">
        <v>24</v>
      </c>
      <c r="E1263" s="1">
        <v>11</v>
      </c>
      <c r="F1263" s="3">
        <v>7356</v>
      </c>
      <c r="G1263" s="10">
        <v>23318.52</v>
      </c>
      <c r="H1263" s="12">
        <f>IFERROR(salesdata[[#This Row],[S-P1]]/salesdata[[#This Row],[Q-P1]],0)</f>
        <v>3.17</v>
      </c>
      <c r="I1263" s="3">
        <v>2890</v>
      </c>
      <c r="J1263" s="10">
        <v>18322.599999999999</v>
      </c>
      <c r="K1263" s="12">
        <f>IFERROR(salesdata[[#This Row],[S-P2]]/salesdata[[#This Row],[Q-P2]],0)</f>
        <v>6.34</v>
      </c>
      <c r="L1263" s="3">
        <v>848</v>
      </c>
      <c r="M1263" s="10">
        <v>4596.16</v>
      </c>
      <c r="N1263" s="12">
        <f>IFERROR(salesdata[[#This Row],[S-P3]]/salesdata[[#This Row],[Q-P3]],0)</f>
        <v>5.42</v>
      </c>
      <c r="O1263" s="3">
        <v>1628</v>
      </c>
      <c r="P1263" s="10">
        <v>11607.64</v>
      </c>
      <c r="Q1263" s="12">
        <f>IFERROR(salesdata[[#This Row],[S-P4]]/salesdata[[#This Row],[Q-P4]],0)</f>
        <v>7.13</v>
      </c>
      <c r="R1263" s="3">
        <v>12722</v>
      </c>
      <c r="S1263" s="10">
        <v>57844.92</v>
      </c>
      <c r="T1263" s="1" t="str">
        <f>"Q"&amp;ROUNDUP(salesdata[[#This Row],[Month No.]]/3,0)</f>
        <v>Q4</v>
      </c>
      <c r="U1263" s="1" t="str">
        <f>TEXT(salesdata[[#This Row],[Date]],"dddd")</f>
        <v>Tuesday</v>
      </c>
      <c r="V1263" s="12">
        <f>IFERROR(salesdata[[#This Row],[Total Revenue]]/salesdata[[#This Row],[Total Units Sold]],0)</f>
        <v>4.5468416915579306</v>
      </c>
      <c r="W1263" s="1" t="str">
        <f>INDEX({"Product1","Product2","Product3","Product4"},MATCH(MAX(salesdata[[#This Row],[S-P1]],salesdata[[#This Row],[S-P2]],salesdata[[#This Row],[S-P3]],salesdata[[#This Row],[S-P4]]),CHOOSE({1,2,3,4},salesdata[[#This Row],[S-P1]],salesdata[[#This Row],[S-P2]],salesdata[[#This Row],[S-P3]],salesdata[[#This Row],[S-P4]]),0))</f>
        <v>Product1</v>
      </c>
      <c r="X1263" s="1" t="str">
        <f>IF(salesdata[[#This Row],[Total Revenue]]&gt;=70000,"High",IF(salesdata[[#This Row],[Total Revenue]]&gt;=40000,"Medium","Low"))</f>
        <v>Medium</v>
      </c>
      <c r="Y1263" s="1" t="str">
        <f>IFERROR(IF(SUMIF(salesdata[Year],salesdata[[#This Row],[Year]],salesdata[Total Revenue])&gt;SUMIF(salesdata[Year],salesdata[[#This Row],[Year]]-1,salesdata[Total Revenue]),"Growth Year","Decline Year"),"")</f>
        <v>Decline Year</v>
      </c>
    </row>
    <row r="1264" spans="1:25" x14ac:dyDescent="0.3">
      <c r="A1264" s="1">
        <v>1263</v>
      </c>
      <c r="B1264" s="2">
        <v>41591</v>
      </c>
      <c r="C1264" s="1">
        <v>2013</v>
      </c>
      <c r="D1264" s="1" t="s">
        <v>24</v>
      </c>
      <c r="E1264" s="1">
        <v>11</v>
      </c>
      <c r="F1264" s="3">
        <v>1764</v>
      </c>
      <c r="G1264" s="10">
        <v>5591.88</v>
      </c>
      <c r="H1264" s="12">
        <f>IFERROR(salesdata[[#This Row],[S-P1]]/salesdata[[#This Row],[Q-P1]],0)</f>
        <v>3.17</v>
      </c>
      <c r="I1264" s="3">
        <v>2690</v>
      </c>
      <c r="J1264" s="10">
        <v>17054.599999999999</v>
      </c>
      <c r="K1264" s="12">
        <f>IFERROR(salesdata[[#This Row],[S-P2]]/salesdata[[#This Row],[Q-P2]],0)</f>
        <v>6.34</v>
      </c>
      <c r="L1264" s="3">
        <v>4404</v>
      </c>
      <c r="M1264" s="10">
        <v>23869.68</v>
      </c>
      <c r="N1264" s="12">
        <f>IFERROR(salesdata[[#This Row],[S-P3]]/salesdata[[#This Row],[Q-P3]],0)</f>
        <v>5.42</v>
      </c>
      <c r="O1264" s="3">
        <v>642</v>
      </c>
      <c r="P1264" s="10">
        <v>4577.46</v>
      </c>
      <c r="Q1264" s="12">
        <f>IFERROR(salesdata[[#This Row],[S-P4]]/salesdata[[#This Row],[Q-P4]],0)</f>
        <v>7.13</v>
      </c>
      <c r="R1264" s="3">
        <v>9500</v>
      </c>
      <c r="S1264" s="10">
        <v>51093.62</v>
      </c>
      <c r="T1264" s="1" t="str">
        <f>"Q"&amp;ROUNDUP(salesdata[[#This Row],[Month No.]]/3,0)</f>
        <v>Q4</v>
      </c>
      <c r="U1264" s="1" t="str">
        <f>TEXT(salesdata[[#This Row],[Date]],"dddd")</f>
        <v>Wednesday</v>
      </c>
      <c r="V1264" s="12">
        <f>IFERROR(salesdata[[#This Row],[Total Revenue]]/salesdata[[#This Row],[Total Units Sold]],0)</f>
        <v>5.3782757894736841</v>
      </c>
      <c r="W1264" s="1" t="str">
        <f>INDEX({"Product1","Product2","Product3","Product4"},MATCH(MAX(salesdata[[#This Row],[S-P1]],salesdata[[#This Row],[S-P2]],salesdata[[#This Row],[S-P3]],salesdata[[#This Row],[S-P4]]),CHOOSE({1,2,3,4},salesdata[[#This Row],[S-P1]],salesdata[[#This Row],[S-P2]],salesdata[[#This Row],[S-P3]],salesdata[[#This Row],[S-P4]]),0))</f>
        <v>Product3</v>
      </c>
      <c r="X1264" s="1" t="str">
        <f>IF(salesdata[[#This Row],[Total Revenue]]&gt;=70000,"High",IF(salesdata[[#This Row],[Total Revenue]]&gt;=40000,"Medium","Low"))</f>
        <v>Medium</v>
      </c>
      <c r="Y1264" s="1" t="str">
        <f>IFERROR(IF(SUMIF(salesdata[Year],salesdata[[#This Row],[Year]],salesdata[Total Revenue])&gt;SUMIF(salesdata[Year],salesdata[[#This Row],[Year]]-1,salesdata[Total Revenue]),"Growth Year","Decline Year"),"")</f>
        <v>Decline Year</v>
      </c>
    </row>
    <row r="1265" spans="1:25" x14ac:dyDescent="0.3">
      <c r="A1265" s="1">
        <v>1264</v>
      </c>
      <c r="B1265" s="2">
        <v>41592</v>
      </c>
      <c r="C1265" s="1">
        <v>2013</v>
      </c>
      <c r="D1265" s="1" t="s">
        <v>24</v>
      </c>
      <c r="E1265" s="1">
        <v>11</v>
      </c>
      <c r="F1265" s="3">
        <v>6843</v>
      </c>
      <c r="G1265" s="10">
        <v>21692.31</v>
      </c>
      <c r="H1265" s="12">
        <f>IFERROR(salesdata[[#This Row],[S-P1]]/salesdata[[#This Row],[Q-P1]],0)</f>
        <v>3.1700000000000004</v>
      </c>
      <c r="I1265" s="3">
        <v>495</v>
      </c>
      <c r="J1265" s="10">
        <v>3138.3</v>
      </c>
      <c r="K1265" s="12">
        <f>IFERROR(salesdata[[#This Row],[S-P2]]/salesdata[[#This Row],[Q-P2]],0)</f>
        <v>6.3400000000000007</v>
      </c>
      <c r="L1265" s="3">
        <v>2038</v>
      </c>
      <c r="M1265" s="10">
        <v>11045.96</v>
      </c>
      <c r="N1265" s="12">
        <f>IFERROR(salesdata[[#This Row],[S-P3]]/salesdata[[#This Row],[Q-P3]],0)</f>
        <v>5.42</v>
      </c>
      <c r="O1265" s="3">
        <v>1512</v>
      </c>
      <c r="P1265" s="10">
        <v>10780.56</v>
      </c>
      <c r="Q1265" s="12">
        <f>IFERROR(salesdata[[#This Row],[S-P4]]/salesdata[[#This Row],[Q-P4]],0)</f>
        <v>7.13</v>
      </c>
      <c r="R1265" s="3">
        <v>10888</v>
      </c>
      <c r="S1265" s="10">
        <v>46657.13</v>
      </c>
      <c r="T1265" s="1" t="str">
        <f>"Q"&amp;ROUNDUP(salesdata[[#This Row],[Month No.]]/3,0)</f>
        <v>Q4</v>
      </c>
      <c r="U1265" s="1" t="str">
        <f>TEXT(salesdata[[#This Row],[Date]],"dddd")</f>
        <v>Thursday</v>
      </c>
      <c r="V1265" s="12">
        <f>IFERROR(salesdata[[#This Row],[Total Revenue]]/salesdata[[#This Row],[Total Units Sold]],0)</f>
        <v>4.2851882806759729</v>
      </c>
      <c r="W1265" s="1" t="str">
        <f>INDEX({"Product1","Product2","Product3","Product4"},MATCH(MAX(salesdata[[#This Row],[S-P1]],salesdata[[#This Row],[S-P2]],salesdata[[#This Row],[S-P3]],salesdata[[#This Row],[S-P4]]),CHOOSE({1,2,3,4},salesdata[[#This Row],[S-P1]],salesdata[[#This Row],[S-P2]],salesdata[[#This Row],[S-P3]],salesdata[[#This Row],[S-P4]]),0))</f>
        <v>Product1</v>
      </c>
      <c r="X1265" s="1" t="str">
        <f>IF(salesdata[[#This Row],[Total Revenue]]&gt;=70000,"High",IF(salesdata[[#This Row],[Total Revenue]]&gt;=40000,"Medium","Low"))</f>
        <v>Medium</v>
      </c>
      <c r="Y1265" s="1" t="str">
        <f>IFERROR(IF(SUMIF(salesdata[Year],salesdata[[#This Row],[Year]],salesdata[Total Revenue])&gt;SUMIF(salesdata[Year],salesdata[[#This Row],[Year]]-1,salesdata[Total Revenue]),"Growth Year","Decline Year"),"")</f>
        <v>Decline Year</v>
      </c>
    </row>
    <row r="1266" spans="1:25" x14ac:dyDescent="0.3">
      <c r="A1266" s="1">
        <v>1265</v>
      </c>
      <c r="B1266" s="2">
        <v>41593</v>
      </c>
      <c r="C1266" s="1">
        <v>2013</v>
      </c>
      <c r="D1266" s="1" t="s">
        <v>24</v>
      </c>
      <c r="E1266" s="1">
        <v>11</v>
      </c>
      <c r="F1266" s="3">
        <v>5660</v>
      </c>
      <c r="G1266" s="10">
        <v>17942.2</v>
      </c>
      <c r="H1266" s="12">
        <f>IFERROR(salesdata[[#This Row],[S-P1]]/salesdata[[#This Row],[Q-P1]],0)</f>
        <v>3.17</v>
      </c>
      <c r="I1266" s="3">
        <v>3113</v>
      </c>
      <c r="J1266" s="10">
        <v>19736.419999999998</v>
      </c>
      <c r="K1266" s="12">
        <f>IFERROR(salesdata[[#This Row],[S-P2]]/salesdata[[#This Row],[Q-P2]],0)</f>
        <v>6.34</v>
      </c>
      <c r="L1266" s="3">
        <v>891</v>
      </c>
      <c r="M1266" s="10">
        <v>4829.22</v>
      </c>
      <c r="N1266" s="12">
        <f>IFERROR(salesdata[[#This Row],[S-P3]]/salesdata[[#This Row],[Q-P3]],0)</f>
        <v>5.42</v>
      </c>
      <c r="O1266" s="3">
        <v>683</v>
      </c>
      <c r="P1266" s="10">
        <v>4869.79</v>
      </c>
      <c r="Q1266" s="12">
        <f>IFERROR(salesdata[[#This Row],[S-P4]]/salesdata[[#This Row],[Q-P4]],0)</f>
        <v>7.13</v>
      </c>
      <c r="R1266" s="3">
        <v>10347</v>
      </c>
      <c r="S1266" s="10">
        <v>47377.63</v>
      </c>
      <c r="T1266" s="1" t="str">
        <f>"Q"&amp;ROUNDUP(salesdata[[#This Row],[Month No.]]/3,0)</f>
        <v>Q4</v>
      </c>
      <c r="U1266" s="1" t="str">
        <f>TEXT(salesdata[[#This Row],[Date]],"dddd")</f>
        <v>Friday</v>
      </c>
      <c r="V1266" s="12">
        <f>IFERROR(salesdata[[#This Row],[Total Revenue]]/salesdata[[#This Row],[Total Units Sold]],0)</f>
        <v>4.5788760027060977</v>
      </c>
      <c r="W1266" s="1" t="str">
        <f>INDEX({"Product1","Product2","Product3","Product4"},MATCH(MAX(salesdata[[#This Row],[S-P1]],salesdata[[#This Row],[S-P2]],salesdata[[#This Row],[S-P3]],salesdata[[#This Row],[S-P4]]),CHOOSE({1,2,3,4},salesdata[[#This Row],[S-P1]],salesdata[[#This Row],[S-P2]],salesdata[[#This Row],[S-P3]],salesdata[[#This Row],[S-P4]]),0))</f>
        <v>Product2</v>
      </c>
      <c r="X1266" s="1" t="str">
        <f>IF(salesdata[[#This Row],[Total Revenue]]&gt;=70000,"High",IF(salesdata[[#This Row],[Total Revenue]]&gt;=40000,"Medium","Low"))</f>
        <v>Medium</v>
      </c>
      <c r="Y1266" s="1" t="str">
        <f>IFERROR(IF(SUMIF(salesdata[Year],salesdata[[#This Row],[Year]],salesdata[Total Revenue])&gt;SUMIF(salesdata[Year],salesdata[[#This Row],[Year]]-1,salesdata[Total Revenue]),"Growth Year","Decline Year"),"")</f>
        <v>Decline Year</v>
      </c>
    </row>
    <row r="1267" spans="1:25" x14ac:dyDescent="0.3">
      <c r="A1267" s="1">
        <v>1266</v>
      </c>
      <c r="B1267" s="2">
        <v>41594</v>
      </c>
      <c r="C1267" s="1">
        <v>2013</v>
      </c>
      <c r="D1267" s="1" t="s">
        <v>24</v>
      </c>
      <c r="E1267" s="1">
        <v>11</v>
      </c>
      <c r="F1267" s="3">
        <v>5984</v>
      </c>
      <c r="G1267" s="10">
        <v>18969.28</v>
      </c>
      <c r="H1267" s="12">
        <f>IFERROR(salesdata[[#This Row],[S-P1]]/salesdata[[#This Row],[Q-P1]],0)</f>
        <v>3.17</v>
      </c>
      <c r="I1267" s="3">
        <v>830</v>
      </c>
      <c r="J1267" s="10">
        <v>5262.2</v>
      </c>
      <c r="K1267" s="12">
        <f>IFERROR(salesdata[[#This Row],[S-P2]]/salesdata[[#This Row],[Q-P2]],0)</f>
        <v>6.34</v>
      </c>
      <c r="L1267" s="3">
        <v>4810</v>
      </c>
      <c r="M1267" s="10">
        <v>26070.2</v>
      </c>
      <c r="N1267" s="12">
        <f>IFERROR(salesdata[[#This Row],[S-P3]]/salesdata[[#This Row],[Q-P3]],0)</f>
        <v>5.42</v>
      </c>
      <c r="O1267" s="3">
        <v>1786</v>
      </c>
      <c r="P1267" s="10">
        <v>12734.18</v>
      </c>
      <c r="Q1267" s="12">
        <f>IFERROR(salesdata[[#This Row],[S-P4]]/salesdata[[#This Row],[Q-P4]],0)</f>
        <v>7.13</v>
      </c>
      <c r="R1267" s="3">
        <v>13410</v>
      </c>
      <c r="S1267" s="10">
        <v>63035.86</v>
      </c>
      <c r="T1267" s="1" t="str">
        <f>"Q"&amp;ROUNDUP(salesdata[[#This Row],[Month No.]]/3,0)</f>
        <v>Q4</v>
      </c>
      <c r="U1267" s="1" t="str">
        <f>TEXT(salesdata[[#This Row],[Date]],"dddd")</f>
        <v>Saturday</v>
      </c>
      <c r="V1267" s="12">
        <f>IFERROR(salesdata[[#This Row],[Total Revenue]]/salesdata[[#This Row],[Total Units Sold]],0)</f>
        <v>4.7006607009694257</v>
      </c>
      <c r="W1267" s="1" t="str">
        <f>INDEX({"Product1","Product2","Product3","Product4"},MATCH(MAX(salesdata[[#This Row],[S-P1]],salesdata[[#This Row],[S-P2]],salesdata[[#This Row],[S-P3]],salesdata[[#This Row],[S-P4]]),CHOOSE({1,2,3,4},salesdata[[#This Row],[S-P1]],salesdata[[#This Row],[S-P2]],salesdata[[#This Row],[S-P3]],salesdata[[#This Row],[S-P4]]),0))</f>
        <v>Product3</v>
      </c>
      <c r="X1267" s="1" t="str">
        <f>IF(salesdata[[#This Row],[Total Revenue]]&gt;=70000,"High",IF(salesdata[[#This Row],[Total Revenue]]&gt;=40000,"Medium","Low"))</f>
        <v>Medium</v>
      </c>
      <c r="Y1267" s="1" t="str">
        <f>IFERROR(IF(SUMIF(salesdata[Year],salesdata[[#This Row],[Year]],salesdata[Total Revenue])&gt;SUMIF(salesdata[Year],salesdata[[#This Row],[Year]]-1,salesdata[Total Revenue]),"Growth Year","Decline Year"),"")</f>
        <v>Decline Year</v>
      </c>
    </row>
    <row r="1268" spans="1:25" x14ac:dyDescent="0.3">
      <c r="A1268" s="1">
        <v>1267</v>
      </c>
      <c r="B1268" s="2">
        <v>41595</v>
      </c>
      <c r="C1268" s="1">
        <v>2013</v>
      </c>
      <c r="D1268" s="1" t="s">
        <v>24</v>
      </c>
      <c r="E1268" s="1">
        <v>11</v>
      </c>
      <c r="F1268" s="3">
        <v>7324</v>
      </c>
      <c r="G1268" s="10">
        <v>23217.08</v>
      </c>
      <c r="H1268" s="12">
        <f>IFERROR(salesdata[[#This Row],[S-P1]]/salesdata[[#This Row],[Q-P1]],0)</f>
        <v>3.1700000000000004</v>
      </c>
      <c r="I1268" s="3">
        <v>1890</v>
      </c>
      <c r="J1268" s="10">
        <v>11982.6</v>
      </c>
      <c r="K1268" s="12">
        <f>IFERROR(salesdata[[#This Row],[S-P2]]/salesdata[[#This Row],[Q-P2]],0)</f>
        <v>6.34</v>
      </c>
      <c r="L1268" s="3">
        <v>4894</v>
      </c>
      <c r="M1268" s="10">
        <v>26525.48</v>
      </c>
      <c r="N1268" s="12">
        <f>IFERROR(salesdata[[#This Row],[S-P3]]/salesdata[[#This Row],[Q-P3]],0)</f>
        <v>5.42</v>
      </c>
      <c r="O1268" s="3">
        <v>1631</v>
      </c>
      <c r="P1268" s="10">
        <v>11629.03</v>
      </c>
      <c r="Q1268" s="12">
        <f>IFERROR(salesdata[[#This Row],[S-P4]]/salesdata[[#This Row],[Q-P4]],0)</f>
        <v>7.1300000000000008</v>
      </c>
      <c r="R1268" s="3">
        <v>15739</v>
      </c>
      <c r="S1268" s="10">
        <v>73354.19</v>
      </c>
      <c r="T1268" s="1" t="str">
        <f>"Q"&amp;ROUNDUP(salesdata[[#This Row],[Month No.]]/3,0)</f>
        <v>Q4</v>
      </c>
      <c r="U1268" s="1" t="str">
        <f>TEXT(salesdata[[#This Row],[Date]],"dddd")</f>
        <v>Sunday</v>
      </c>
      <c r="V1268" s="12">
        <f>IFERROR(salesdata[[#This Row],[Total Revenue]]/salesdata[[#This Row],[Total Units Sold]],0)</f>
        <v>4.6606639557786389</v>
      </c>
      <c r="W1268" s="1" t="str">
        <f>INDEX({"Product1","Product2","Product3","Product4"},MATCH(MAX(salesdata[[#This Row],[S-P1]],salesdata[[#This Row],[S-P2]],salesdata[[#This Row],[S-P3]],salesdata[[#This Row],[S-P4]]),CHOOSE({1,2,3,4},salesdata[[#This Row],[S-P1]],salesdata[[#This Row],[S-P2]],salesdata[[#This Row],[S-P3]],salesdata[[#This Row],[S-P4]]),0))</f>
        <v>Product3</v>
      </c>
      <c r="X1268" s="1" t="str">
        <f>IF(salesdata[[#This Row],[Total Revenue]]&gt;=70000,"High",IF(salesdata[[#This Row],[Total Revenue]]&gt;=40000,"Medium","Low"))</f>
        <v>High</v>
      </c>
      <c r="Y1268" s="1" t="str">
        <f>IFERROR(IF(SUMIF(salesdata[Year],salesdata[[#This Row],[Year]],salesdata[Total Revenue])&gt;SUMIF(salesdata[Year],salesdata[[#This Row],[Year]]-1,salesdata[Total Revenue]),"Growth Year","Decline Year"),"")</f>
        <v>Decline Year</v>
      </c>
    </row>
    <row r="1269" spans="1:25" x14ac:dyDescent="0.3">
      <c r="A1269" s="1">
        <v>1268</v>
      </c>
      <c r="B1269" s="2">
        <v>41596</v>
      </c>
      <c r="C1269" s="1">
        <v>2013</v>
      </c>
      <c r="D1269" s="1" t="s">
        <v>24</v>
      </c>
      <c r="E1269" s="1">
        <v>11</v>
      </c>
      <c r="F1269" s="3">
        <v>7372</v>
      </c>
      <c r="G1269" s="10">
        <v>23369.24</v>
      </c>
      <c r="H1269" s="12">
        <f>IFERROR(salesdata[[#This Row],[S-P1]]/salesdata[[#This Row],[Q-P1]],0)</f>
        <v>3.1700000000000004</v>
      </c>
      <c r="I1269" s="3">
        <v>1235</v>
      </c>
      <c r="J1269" s="10">
        <v>7829.9</v>
      </c>
      <c r="K1269" s="12">
        <f>IFERROR(salesdata[[#This Row],[S-P2]]/salesdata[[#This Row],[Q-P2]],0)</f>
        <v>6.34</v>
      </c>
      <c r="L1269" s="3">
        <v>533</v>
      </c>
      <c r="M1269" s="10">
        <v>2888.86</v>
      </c>
      <c r="N1269" s="12">
        <f>IFERROR(salesdata[[#This Row],[S-P3]]/salesdata[[#This Row],[Q-P3]],0)</f>
        <v>5.42</v>
      </c>
      <c r="O1269" s="3">
        <v>261</v>
      </c>
      <c r="P1269" s="10">
        <v>1860.93</v>
      </c>
      <c r="Q1269" s="12">
        <f>IFERROR(salesdata[[#This Row],[S-P4]]/salesdata[[#This Row],[Q-P4]],0)</f>
        <v>7.13</v>
      </c>
      <c r="R1269" s="3">
        <v>9401</v>
      </c>
      <c r="S1269" s="10">
        <v>35948.93</v>
      </c>
      <c r="T1269" s="1" t="str">
        <f>"Q"&amp;ROUNDUP(salesdata[[#This Row],[Month No.]]/3,0)</f>
        <v>Q4</v>
      </c>
      <c r="U1269" s="1" t="str">
        <f>TEXT(salesdata[[#This Row],[Date]],"dddd")</f>
        <v>Monday</v>
      </c>
      <c r="V1269" s="12">
        <f>IFERROR(salesdata[[#This Row],[Total Revenue]]/salesdata[[#This Row],[Total Units Sold]],0)</f>
        <v>3.8239474523986812</v>
      </c>
      <c r="W1269" s="1" t="str">
        <f>INDEX({"Product1","Product2","Product3","Product4"},MATCH(MAX(salesdata[[#This Row],[S-P1]],salesdata[[#This Row],[S-P2]],salesdata[[#This Row],[S-P3]],salesdata[[#This Row],[S-P4]]),CHOOSE({1,2,3,4},salesdata[[#This Row],[S-P1]],salesdata[[#This Row],[S-P2]],salesdata[[#This Row],[S-P3]],salesdata[[#This Row],[S-P4]]),0))</f>
        <v>Product1</v>
      </c>
      <c r="X1269" s="1" t="str">
        <f>IF(salesdata[[#This Row],[Total Revenue]]&gt;=70000,"High",IF(salesdata[[#This Row],[Total Revenue]]&gt;=40000,"Medium","Low"))</f>
        <v>Low</v>
      </c>
      <c r="Y1269" s="1" t="str">
        <f>IFERROR(IF(SUMIF(salesdata[Year],salesdata[[#This Row],[Year]],salesdata[Total Revenue])&gt;SUMIF(salesdata[Year],salesdata[[#This Row],[Year]]-1,salesdata[Total Revenue]),"Growth Year","Decline Year"),"")</f>
        <v>Decline Year</v>
      </c>
    </row>
    <row r="1270" spans="1:25" x14ac:dyDescent="0.3">
      <c r="A1270" s="1">
        <v>1269</v>
      </c>
      <c r="B1270" s="2">
        <v>41597</v>
      </c>
      <c r="C1270" s="1">
        <v>2013</v>
      </c>
      <c r="D1270" s="1" t="s">
        <v>24</v>
      </c>
      <c r="E1270" s="1">
        <v>11</v>
      </c>
      <c r="F1270" s="3">
        <v>3670</v>
      </c>
      <c r="G1270" s="10">
        <v>11633.9</v>
      </c>
      <c r="H1270" s="12">
        <f>IFERROR(salesdata[[#This Row],[S-P1]]/salesdata[[#This Row],[Q-P1]],0)</f>
        <v>3.17</v>
      </c>
      <c r="I1270" s="3">
        <v>3640</v>
      </c>
      <c r="J1270" s="10">
        <v>23077.599999999999</v>
      </c>
      <c r="K1270" s="12">
        <f>IFERROR(salesdata[[#This Row],[S-P2]]/salesdata[[#This Row],[Q-P2]],0)</f>
        <v>6.34</v>
      </c>
      <c r="L1270" s="3">
        <v>1958</v>
      </c>
      <c r="M1270" s="10">
        <v>10612.36</v>
      </c>
      <c r="N1270" s="12">
        <f>IFERROR(salesdata[[#This Row],[S-P3]]/salesdata[[#This Row],[Q-P3]],0)</f>
        <v>5.42</v>
      </c>
      <c r="O1270" s="3">
        <v>1011</v>
      </c>
      <c r="P1270" s="10">
        <v>7208.43</v>
      </c>
      <c r="Q1270" s="12">
        <f>IFERROR(salesdata[[#This Row],[S-P4]]/salesdata[[#This Row],[Q-P4]],0)</f>
        <v>7.13</v>
      </c>
      <c r="R1270" s="3">
        <v>10279</v>
      </c>
      <c r="S1270" s="10">
        <v>52532.29</v>
      </c>
      <c r="T1270" s="1" t="str">
        <f>"Q"&amp;ROUNDUP(salesdata[[#This Row],[Month No.]]/3,0)</f>
        <v>Q4</v>
      </c>
      <c r="U1270" s="1" t="str">
        <f>TEXT(salesdata[[#This Row],[Date]],"dddd")</f>
        <v>Tuesday</v>
      </c>
      <c r="V1270" s="12">
        <f>IFERROR(salesdata[[#This Row],[Total Revenue]]/salesdata[[#This Row],[Total Units Sold]],0)</f>
        <v>5.1106420858060124</v>
      </c>
      <c r="W1270" s="1" t="str">
        <f>INDEX({"Product1","Product2","Product3","Product4"},MATCH(MAX(salesdata[[#This Row],[S-P1]],salesdata[[#This Row],[S-P2]],salesdata[[#This Row],[S-P3]],salesdata[[#This Row],[S-P4]]),CHOOSE({1,2,3,4},salesdata[[#This Row],[S-P1]],salesdata[[#This Row],[S-P2]],salesdata[[#This Row],[S-P3]],salesdata[[#This Row],[S-P4]]),0))</f>
        <v>Product2</v>
      </c>
      <c r="X1270" s="1" t="str">
        <f>IF(salesdata[[#This Row],[Total Revenue]]&gt;=70000,"High",IF(salesdata[[#This Row],[Total Revenue]]&gt;=40000,"Medium","Low"))</f>
        <v>Medium</v>
      </c>
      <c r="Y1270" s="1" t="str">
        <f>IFERROR(IF(SUMIF(salesdata[Year],salesdata[[#This Row],[Year]],salesdata[Total Revenue])&gt;SUMIF(salesdata[Year],salesdata[[#This Row],[Year]]-1,salesdata[Total Revenue]),"Growth Year","Decline Year"),"")</f>
        <v>Decline Year</v>
      </c>
    </row>
    <row r="1271" spans="1:25" x14ac:dyDescent="0.3">
      <c r="A1271" s="1">
        <v>1270</v>
      </c>
      <c r="B1271" s="2">
        <v>41598</v>
      </c>
      <c r="C1271" s="1">
        <v>2013</v>
      </c>
      <c r="D1271" s="1" t="s">
        <v>24</v>
      </c>
      <c r="E1271" s="1">
        <v>11</v>
      </c>
      <c r="F1271" s="3">
        <v>5453</v>
      </c>
      <c r="G1271" s="10">
        <v>17286.009999999998</v>
      </c>
      <c r="H1271" s="12">
        <f>IFERROR(salesdata[[#This Row],[S-P1]]/salesdata[[#This Row],[Q-P1]],0)</f>
        <v>3.1699999999999995</v>
      </c>
      <c r="I1271" s="3">
        <v>3284</v>
      </c>
      <c r="J1271" s="10">
        <v>20820.560000000001</v>
      </c>
      <c r="K1271" s="12">
        <f>IFERROR(salesdata[[#This Row],[S-P2]]/salesdata[[#This Row],[Q-P2]],0)</f>
        <v>6.3400000000000007</v>
      </c>
      <c r="L1271" s="3">
        <v>4166</v>
      </c>
      <c r="M1271" s="10">
        <v>22579.72</v>
      </c>
      <c r="N1271" s="12">
        <f>IFERROR(salesdata[[#This Row],[S-P3]]/salesdata[[#This Row],[Q-P3]],0)</f>
        <v>5.42</v>
      </c>
      <c r="O1271" s="3">
        <v>1391</v>
      </c>
      <c r="P1271" s="10">
        <v>9917.83</v>
      </c>
      <c r="Q1271" s="12">
        <f>IFERROR(salesdata[[#This Row],[S-P4]]/salesdata[[#This Row],[Q-P4]],0)</f>
        <v>7.13</v>
      </c>
      <c r="R1271" s="3">
        <v>14294</v>
      </c>
      <c r="S1271" s="10">
        <v>70604.12</v>
      </c>
      <c r="T1271" s="1" t="str">
        <f>"Q"&amp;ROUNDUP(salesdata[[#This Row],[Month No.]]/3,0)</f>
        <v>Q4</v>
      </c>
      <c r="U1271" s="1" t="str">
        <f>TEXT(salesdata[[#This Row],[Date]],"dddd")</f>
        <v>Wednesday</v>
      </c>
      <c r="V1271" s="12">
        <f>IFERROR(salesdata[[#This Row],[Total Revenue]]/salesdata[[#This Row],[Total Units Sold]],0)</f>
        <v>4.9394235343500767</v>
      </c>
      <c r="W1271" s="1" t="str">
        <f>INDEX({"Product1","Product2","Product3","Product4"},MATCH(MAX(salesdata[[#This Row],[S-P1]],salesdata[[#This Row],[S-P2]],salesdata[[#This Row],[S-P3]],salesdata[[#This Row],[S-P4]]),CHOOSE({1,2,3,4},salesdata[[#This Row],[S-P1]],salesdata[[#This Row],[S-P2]],salesdata[[#This Row],[S-P3]],salesdata[[#This Row],[S-P4]]),0))</f>
        <v>Product3</v>
      </c>
      <c r="X1271" s="1" t="str">
        <f>IF(salesdata[[#This Row],[Total Revenue]]&gt;=70000,"High",IF(salesdata[[#This Row],[Total Revenue]]&gt;=40000,"Medium","Low"))</f>
        <v>High</v>
      </c>
      <c r="Y1271" s="1" t="str">
        <f>IFERROR(IF(SUMIF(salesdata[Year],salesdata[[#This Row],[Year]],salesdata[Total Revenue])&gt;SUMIF(salesdata[Year],salesdata[[#This Row],[Year]]-1,salesdata[Total Revenue]),"Growth Year","Decline Year"),"")</f>
        <v>Decline Year</v>
      </c>
    </row>
    <row r="1272" spans="1:25" x14ac:dyDescent="0.3">
      <c r="A1272" s="1">
        <v>1271</v>
      </c>
      <c r="B1272" s="2">
        <v>41599</v>
      </c>
      <c r="C1272" s="1">
        <v>2013</v>
      </c>
      <c r="D1272" s="1" t="s">
        <v>24</v>
      </c>
      <c r="E1272" s="1">
        <v>11</v>
      </c>
      <c r="F1272" s="3">
        <v>337</v>
      </c>
      <c r="G1272" s="10">
        <v>1068.29</v>
      </c>
      <c r="H1272" s="12">
        <f>IFERROR(salesdata[[#This Row],[S-P1]]/salesdata[[#This Row],[Q-P1]],0)</f>
        <v>3.17</v>
      </c>
      <c r="I1272" s="3">
        <v>513</v>
      </c>
      <c r="J1272" s="10">
        <v>3252.42</v>
      </c>
      <c r="K1272" s="12">
        <f>IFERROR(salesdata[[#This Row],[S-P2]]/salesdata[[#This Row],[Q-P2]],0)</f>
        <v>6.34</v>
      </c>
      <c r="L1272" s="3">
        <v>1657</v>
      </c>
      <c r="M1272" s="10">
        <v>8980.94</v>
      </c>
      <c r="N1272" s="12">
        <f>IFERROR(salesdata[[#This Row],[S-P3]]/salesdata[[#This Row],[Q-P3]],0)</f>
        <v>5.42</v>
      </c>
      <c r="O1272" s="3">
        <v>1498</v>
      </c>
      <c r="P1272" s="10">
        <v>10680.74</v>
      </c>
      <c r="Q1272" s="12">
        <f>IFERROR(salesdata[[#This Row],[S-P4]]/salesdata[[#This Row],[Q-P4]],0)</f>
        <v>7.13</v>
      </c>
      <c r="R1272" s="3">
        <v>4005</v>
      </c>
      <c r="S1272" s="10">
        <v>23982.39</v>
      </c>
      <c r="T1272" s="1" t="str">
        <f>"Q"&amp;ROUNDUP(salesdata[[#This Row],[Month No.]]/3,0)</f>
        <v>Q4</v>
      </c>
      <c r="U1272" s="1" t="str">
        <f>TEXT(salesdata[[#This Row],[Date]],"dddd")</f>
        <v>Thursday</v>
      </c>
      <c r="V1272" s="12">
        <f>IFERROR(salesdata[[#This Row],[Total Revenue]]/salesdata[[#This Row],[Total Units Sold]],0)</f>
        <v>5.9881123595505619</v>
      </c>
      <c r="W1272" s="1" t="str">
        <f>INDEX({"Product1","Product2","Product3","Product4"},MATCH(MAX(salesdata[[#This Row],[S-P1]],salesdata[[#This Row],[S-P2]],salesdata[[#This Row],[S-P3]],salesdata[[#This Row],[S-P4]]),CHOOSE({1,2,3,4},salesdata[[#This Row],[S-P1]],salesdata[[#This Row],[S-P2]],salesdata[[#This Row],[S-P3]],salesdata[[#This Row],[S-P4]]),0))</f>
        <v>Product4</v>
      </c>
      <c r="X1272" s="1" t="str">
        <f>IF(salesdata[[#This Row],[Total Revenue]]&gt;=70000,"High",IF(salesdata[[#This Row],[Total Revenue]]&gt;=40000,"Medium","Low"))</f>
        <v>Low</v>
      </c>
      <c r="Y1272" s="1" t="str">
        <f>IFERROR(IF(SUMIF(salesdata[Year],salesdata[[#This Row],[Year]],salesdata[Total Revenue])&gt;SUMIF(salesdata[Year],salesdata[[#This Row],[Year]]-1,salesdata[Total Revenue]),"Growth Year","Decline Year"),"")</f>
        <v>Decline Year</v>
      </c>
    </row>
    <row r="1273" spans="1:25" x14ac:dyDescent="0.3">
      <c r="A1273" s="1">
        <v>1272</v>
      </c>
      <c r="B1273" s="2">
        <v>41600</v>
      </c>
      <c r="C1273" s="1">
        <v>2013</v>
      </c>
      <c r="D1273" s="1" t="s">
        <v>24</v>
      </c>
      <c r="E1273" s="1">
        <v>11</v>
      </c>
      <c r="F1273" s="3">
        <v>7521</v>
      </c>
      <c r="G1273" s="10">
        <v>23841.57</v>
      </c>
      <c r="H1273" s="12">
        <f>IFERROR(salesdata[[#This Row],[S-P1]]/salesdata[[#This Row],[Q-P1]],0)</f>
        <v>3.17</v>
      </c>
      <c r="I1273" s="3">
        <v>674</v>
      </c>
      <c r="J1273" s="10">
        <v>4273.16</v>
      </c>
      <c r="K1273" s="12">
        <f>IFERROR(salesdata[[#This Row],[S-P2]]/salesdata[[#This Row],[Q-P2]],0)</f>
        <v>6.34</v>
      </c>
      <c r="L1273" s="3">
        <v>3960</v>
      </c>
      <c r="M1273" s="10">
        <v>21463.200000000001</v>
      </c>
      <c r="N1273" s="12">
        <f>IFERROR(salesdata[[#This Row],[S-P3]]/salesdata[[#This Row],[Q-P3]],0)</f>
        <v>5.42</v>
      </c>
      <c r="O1273" s="3">
        <v>401</v>
      </c>
      <c r="P1273" s="10">
        <v>2859.13</v>
      </c>
      <c r="Q1273" s="12">
        <f>IFERROR(salesdata[[#This Row],[S-P4]]/salesdata[[#This Row],[Q-P4]],0)</f>
        <v>7.13</v>
      </c>
      <c r="R1273" s="3">
        <v>12556</v>
      </c>
      <c r="S1273" s="10">
        <v>52437.06</v>
      </c>
      <c r="T1273" s="1" t="str">
        <f>"Q"&amp;ROUNDUP(salesdata[[#This Row],[Month No.]]/3,0)</f>
        <v>Q4</v>
      </c>
      <c r="U1273" s="1" t="str">
        <f>TEXT(salesdata[[#This Row],[Date]],"dddd")</f>
        <v>Friday</v>
      </c>
      <c r="V1273" s="12">
        <f>IFERROR(salesdata[[#This Row],[Total Revenue]]/salesdata[[#This Row],[Total Units Sold]],0)</f>
        <v>4.1762551768079001</v>
      </c>
      <c r="W1273" s="1" t="str">
        <f>INDEX({"Product1","Product2","Product3","Product4"},MATCH(MAX(salesdata[[#This Row],[S-P1]],salesdata[[#This Row],[S-P2]],salesdata[[#This Row],[S-P3]],salesdata[[#This Row],[S-P4]]),CHOOSE({1,2,3,4},salesdata[[#This Row],[S-P1]],salesdata[[#This Row],[S-P2]],salesdata[[#This Row],[S-P3]],salesdata[[#This Row],[S-P4]]),0))</f>
        <v>Product1</v>
      </c>
      <c r="X1273" s="1" t="str">
        <f>IF(salesdata[[#This Row],[Total Revenue]]&gt;=70000,"High",IF(salesdata[[#This Row],[Total Revenue]]&gt;=40000,"Medium","Low"))</f>
        <v>Medium</v>
      </c>
      <c r="Y1273" s="1" t="str">
        <f>IFERROR(IF(SUMIF(salesdata[Year],salesdata[[#This Row],[Year]],salesdata[Total Revenue])&gt;SUMIF(salesdata[Year],salesdata[[#This Row],[Year]]-1,salesdata[Total Revenue]),"Growth Year","Decline Year"),"")</f>
        <v>Decline Year</v>
      </c>
    </row>
    <row r="1274" spans="1:25" x14ac:dyDescent="0.3">
      <c r="A1274" s="1">
        <v>1273</v>
      </c>
      <c r="B1274" s="2">
        <v>41601</v>
      </c>
      <c r="C1274" s="1">
        <v>2013</v>
      </c>
      <c r="D1274" s="1" t="s">
        <v>24</v>
      </c>
      <c r="E1274" s="1">
        <v>11</v>
      </c>
      <c r="F1274" s="3">
        <v>5975</v>
      </c>
      <c r="G1274" s="10">
        <v>18940.75</v>
      </c>
      <c r="H1274" s="12">
        <f>IFERROR(salesdata[[#This Row],[S-P1]]/salesdata[[#This Row],[Q-P1]],0)</f>
        <v>3.17</v>
      </c>
      <c r="I1274" s="3">
        <v>1897</v>
      </c>
      <c r="J1274" s="10">
        <v>12026.98</v>
      </c>
      <c r="K1274" s="12">
        <f>IFERROR(salesdata[[#This Row],[S-P2]]/salesdata[[#This Row],[Q-P2]],0)</f>
        <v>6.34</v>
      </c>
      <c r="L1274" s="3">
        <v>3916</v>
      </c>
      <c r="M1274" s="10">
        <v>21224.720000000001</v>
      </c>
      <c r="N1274" s="12">
        <f>IFERROR(salesdata[[#This Row],[S-P3]]/salesdata[[#This Row],[Q-P3]],0)</f>
        <v>5.42</v>
      </c>
      <c r="O1274" s="3">
        <v>253</v>
      </c>
      <c r="P1274" s="10">
        <v>1803.89</v>
      </c>
      <c r="Q1274" s="12">
        <f>IFERROR(salesdata[[#This Row],[S-P4]]/salesdata[[#This Row],[Q-P4]],0)</f>
        <v>7.1300000000000008</v>
      </c>
      <c r="R1274" s="3">
        <v>12041</v>
      </c>
      <c r="S1274" s="10">
        <v>53996.34</v>
      </c>
      <c r="T1274" s="1" t="str">
        <f>"Q"&amp;ROUNDUP(salesdata[[#This Row],[Month No.]]/3,0)</f>
        <v>Q4</v>
      </c>
      <c r="U1274" s="1" t="str">
        <f>TEXT(salesdata[[#This Row],[Date]],"dddd")</f>
        <v>Saturday</v>
      </c>
      <c r="V1274" s="12">
        <f>IFERROR(salesdata[[#This Row],[Total Revenue]]/salesdata[[#This Row],[Total Units Sold]],0)</f>
        <v>4.4843733909143753</v>
      </c>
      <c r="W1274" s="1" t="str">
        <f>INDEX({"Product1","Product2","Product3","Product4"},MATCH(MAX(salesdata[[#This Row],[S-P1]],salesdata[[#This Row],[S-P2]],salesdata[[#This Row],[S-P3]],salesdata[[#This Row],[S-P4]]),CHOOSE({1,2,3,4},salesdata[[#This Row],[S-P1]],salesdata[[#This Row],[S-P2]],salesdata[[#This Row],[S-P3]],salesdata[[#This Row],[S-P4]]),0))</f>
        <v>Product3</v>
      </c>
      <c r="X1274" s="1" t="str">
        <f>IF(salesdata[[#This Row],[Total Revenue]]&gt;=70000,"High",IF(salesdata[[#This Row],[Total Revenue]]&gt;=40000,"Medium","Low"))</f>
        <v>Medium</v>
      </c>
      <c r="Y1274" s="1" t="str">
        <f>IFERROR(IF(SUMIF(salesdata[Year],salesdata[[#This Row],[Year]],salesdata[Total Revenue])&gt;SUMIF(salesdata[Year],salesdata[[#This Row],[Year]]-1,salesdata[Total Revenue]),"Growth Year","Decline Year"),"")</f>
        <v>Decline Year</v>
      </c>
    </row>
    <row r="1275" spans="1:25" x14ac:dyDescent="0.3">
      <c r="A1275" s="1">
        <v>1274</v>
      </c>
      <c r="B1275" s="2">
        <v>41602</v>
      </c>
      <c r="C1275" s="1">
        <v>2013</v>
      </c>
      <c r="D1275" s="1" t="s">
        <v>24</v>
      </c>
      <c r="E1275" s="1">
        <v>11</v>
      </c>
      <c r="F1275" s="3">
        <v>2081</v>
      </c>
      <c r="G1275" s="10">
        <v>6596.77</v>
      </c>
      <c r="H1275" s="12">
        <f>IFERROR(salesdata[[#This Row],[S-P1]]/salesdata[[#This Row],[Q-P1]],0)</f>
        <v>3.1700000000000004</v>
      </c>
      <c r="I1275" s="3">
        <v>741</v>
      </c>
      <c r="J1275" s="10">
        <v>4697.9399999999996</v>
      </c>
      <c r="K1275" s="12">
        <f>IFERROR(salesdata[[#This Row],[S-P2]]/salesdata[[#This Row],[Q-P2]],0)</f>
        <v>6.34</v>
      </c>
      <c r="L1275" s="3">
        <v>3824</v>
      </c>
      <c r="M1275" s="10">
        <v>20726.080000000002</v>
      </c>
      <c r="N1275" s="12">
        <f>IFERROR(salesdata[[#This Row],[S-P3]]/salesdata[[#This Row],[Q-P3]],0)</f>
        <v>5.4200000000000008</v>
      </c>
      <c r="O1275" s="3">
        <v>493</v>
      </c>
      <c r="P1275" s="10">
        <v>3515.09</v>
      </c>
      <c r="Q1275" s="12">
        <f>IFERROR(salesdata[[#This Row],[S-P4]]/salesdata[[#This Row],[Q-P4]],0)</f>
        <v>7.13</v>
      </c>
      <c r="R1275" s="3">
        <v>7139</v>
      </c>
      <c r="S1275" s="10">
        <v>35535.879999999997</v>
      </c>
      <c r="T1275" s="1" t="str">
        <f>"Q"&amp;ROUNDUP(salesdata[[#This Row],[Month No.]]/3,0)</f>
        <v>Q4</v>
      </c>
      <c r="U1275" s="1" t="str">
        <f>TEXT(salesdata[[#This Row],[Date]],"dddd")</f>
        <v>Sunday</v>
      </c>
      <c r="V1275" s="12">
        <f>IFERROR(salesdata[[#This Row],[Total Revenue]]/salesdata[[#This Row],[Total Units Sold]],0)</f>
        <v>4.9777111640285749</v>
      </c>
      <c r="W1275" s="1" t="str">
        <f>INDEX({"Product1","Product2","Product3","Product4"},MATCH(MAX(salesdata[[#This Row],[S-P1]],salesdata[[#This Row],[S-P2]],salesdata[[#This Row],[S-P3]],salesdata[[#This Row],[S-P4]]),CHOOSE({1,2,3,4},salesdata[[#This Row],[S-P1]],salesdata[[#This Row],[S-P2]],salesdata[[#This Row],[S-P3]],salesdata[[#This Row],[S-P4]]),0))</f>
        <v>Product3</v>
      </c>
      <c r="X1275" s="1" t="str">
        <f>IF(salesdata[[#This Row],[Total Revenue]]&gt;=70000,"High",IF(salesdata[[#This Row],[Total Revenue]]&gt;=40000,"Medium","Low"))</f>
        <v>Low</v>
      </c>
      <c r="Y1275" s="1" t="str">
        <f>IFERROR(IF(SUMIF(salesdata[Year],salesdata[[#This Row],[Year]],salesdata[Total Revenue])&gt;SUMIF(salesdata[Year],salesdata[[#This Row],[Year]]-1,salesdata[Total Revenue]),"Growth Year","Decline Year"),"")</f>
        <v>Decline Year</v>
      </c>
    </row>
    <row r="1276" spans="1:25" x14ac:dyDescent="0.3">
      <c r="A1276" s="1">
        <v>1275</v>
      </c>
      <c r="B1276" s="2">
        <v>41603</v>
      </c>
      <c r="C1276" s="1">
        <v>2013</v>
      </c>
      <c r="D1276" s="1" t="s">
        <v>24</v>
      </c>
      <c r="E1276" s="1">
        <v>11</v>
      </c>
      <c r="F1276" s="3">
        <v>354</v>
      </c>
      <c r="G1276" s="10">
        <v>1122.18</v>
      </c>
      <c r="H1276" s="12">
        <f>IFERROR(salesdata[[#This Row],[S-P1]]/salesdata[[#This Row],[Q-P1]],0)</f>
        <v>3.1700000000000004</v>
      </c>
      <c r="I1276" s="3">
        <v>657</v>
      </c>
      <c r="J1276" s="10">
        <v>4165.38</v>
      </c>
      <c r="K1276" s="12">
        <f>IFERROR(salesdata[[#This Row],[S-P2]]/salesdata[[#This Row],[Q-P2]],0)</f>
        <v>6.34</v>
      </c>
      <c r="L1276" s="3">
        <v>3477</v>
      </c>
      <c r="M1276" s="10">
        <v>18845.34</v>
      </c>
      <c r="N1276" s="12">
        <f>IFERROR(salesdata[[#This Row],[S-P3]]/salesdata[[#This Row],[Q-P3]],0)</f>
        <v>5.42</v>
      </c>
      <c r="O1276" s="3">
        <v>462</v>
      </c>
      <c r="P1276" s="10">
        <v>3294.06</v>
      </c>
      <c r="Q1276" s="12">
        <f>IFERROR(salesdata[[#This Row],[S-P4]]/salesdata[[#This Row],[Q-P4]],0)</f>
        <v>7.13</v>
      </c>
      <c r="R1276" s="3">
        <v>4950</v>
      </c>
      <c r="S1276" s="10">
        <v>27426.959999999999</v>
      </c>
      <c r="T1276" s="1" t="str">
        <f>"Q"&amp;ROUNDUP(salesdata[[#This Row],[Month No.]]/3,0)</f>
        <v>Q4</v>
      </c>
      <c r="U1276" s="1" t="str">
        <f>TEXT(salesdata[[#This Row],[Date]],"dddd")</f>
        <v>Monday</v>
      </c>
      <c r="V1276" s="12">
        <f>IFERROR(salesdata[[#This Row],[Total Revenue]]/salesdata[[#This Row],[Total Units Sold]],0)</f>
        <v>5.5407999999999999</v>
      </c>
      <c r="W1276" s="1" t="str">
        <f>INDEX({"Product1","Product2","Product3","Product4"},MATCH(MAX(salesdata[[#This Row],[S-P1]],salesdata[[#This Row],[S-P2]],salesdata[[#This Row],[S-P3]],salesdata[[#This Row],[S-P4]]),CHOOSE({1,2,3,4},salesdata[[#This Row],[S-P1]],salesdata[[#This Row],[S-P2]],salesdata[[#This Row],[S-P3]],salesdata[[#This Row],[S-P4]]),0))</f>
        <v>Product3</v>
      </c>
      <c r="X1276" s="1" t="str">
        <f>IF(salesdata[[#This Row],[Total Revenue]]&gt;=70000,"High",IF(salesdata[[#This Row],[Total Revenue]]&gt;=40000,"Medium","Low"))</f>
        <v>Low</v>
      </c>
      <c r="Y1276" s="1" t="str">
        <f>IFERROR(IF(SUMIF(salesdata[Year],salesdata[[#This Row],[Year]],salesdata[Total Revenue])&gt;SUMIF(salesdata[Year],salesdata[[#This Row],[Year]]-1,salesdata[Total Revenue]),"Growth Year","Decline Year"),"")</f>
        <v>Decline Year</v>
      </c>
    </row>
    <row r="1277" spans="1:25" x14ac:dyDescent="0.3">
      <c r="A1277" s="1">
        <v>1276</v>
      </c>
      <c r="B1277" s="2">
        <v>41604</v>
      </c>
      <c r="C1277" s="1">
        <v>2013</v>
      </c>
      <c r="D1277" s="1" t="s">
        <v>24</v>
      </c>
      <c r="E1277" s="1">
        <v>11</v>
      </c>
      <c r="F1277" s="3">
        <v>1942</v>
      </c>
      <c r="G1277" s="10">
        <v>6156.14</v>
      </c>
      <c r="H1277" s="12">
        <f>IFERROR(salesdata[[#This Row],[S-P1]]/salesdata[[#This Row],[Q-P1]],0)</f>
        <v>3.1700000000000004</v>
      </c>
      <c r="I1277" s="3">
        <v>609</v>
      </c>
      <c r="J1277" s="10">
        <v>3861.06</v>
      </c>
      <c r="K1277" s="12">
        <f>IFERROR(salesdata[[#This Row],[S-P2]]/salesdata[[#This Row],[Q-P2]],0)</f>
        <v>6.34</v>
      </c>
      <c r="L1277" s="3">
        <v>2878</v>
      </c>
      <c r="M1277" s="10">
        <v>15598.76</v>
      </c>
      <c r="N1277" s="12">
        <f>IFERROR(salesdata[[#This Row],[S-P3]]/salesdata[[#This Row],[Q-P3]],0)</f>
        <v>5.42</v>
      </c>
      <c r="O1277" s="3">
        <v>1149</v>
      </c>
      <c r="P1277" s="10">
        <v>8192.3700000000008</v>
      </c>
      <c r="Q1277" s="12">
        <f>IFERROR(salesdata[[#This Row],[S-P4]]/salesdata[[#This Row],[Q-P4]],0)</f>
        <v>7.1300000000000008</v>
      </c>
      <c r="R1277" s="3">
        <v>6578</v>
      </c>
      <c r="S1277" s="10">
        <v>33808.33</v>
      </c>
      <c r="T1277" s="1" t="str">
        <f>"Q"&amp;ROUNDUP(salesdata[[#This Row],[Month No.]]/3,0)</f>
        <v>Q4</v>
      </c>
      <c r="U1277" s="1" t="str">
        <f>TEXT(salesdata[[#This Row],[Date]],"dddd")</f>
        <v>Tuesday</v>
      </c>
      <c r="V1277" s="12">
        <f>IFERROR(salesdata[[#This Row],[Total Revenue]]/salesdata[[#This Row],[Total Units Sold]],0)</f>
        <v>5.1396062633019159</v>
      </c>
      <c r="W1277" s="1" t="str">
        <f>INDEX({"Product1","Product2","Product3","Product4"},MATCH(MAX(salesdata[[#This Row],[S-P1]],salesdata[[#This Row],[S-P2]],salesdata[[#This Row],[S-P3]],salesdata[[#This Row],[S-P4]]),CHOOSE({1,2,3,4},salesdata[[#This Row],[S-P1]],salesdata[[#This Row],[S-P2]],salesdata[[#This Row],[S-P3]],salesdata[[#This Row],[S-P4]]),0))</f>
        <v>Product3</v>
      </c>
      <c r="X1277" s="1" t="str">
        <f>IF(salesdata[[#This Row],[Total Revenue]]&gt;=70000,"High",IF(salesdata[[#This Row],[Total Revenue]]&gt;=40000,"Medium","Low"))</f>
        <v>Low</v>
      </c>
      <c r="Y1277" s="1" t="str">
        <f>IFERROR(IF(SUMIF(salesdata[Year],salesdata[[#This Row],[Year]],salesdata[Total Revenue])&gt;SUMIF(salesdata[Year],salesdata[[#This Row],[Year]]-1,salesdata[Total Revenue]),"Growth Year","Decline Year"),"")</f>
        <v>Decline Year</v>
      </c>
    </row>
    <row r="1278" spans="1:25" x14ac:dyDescent="0.3">
      <c r="A1278" s="1">
        <v>1277</v>
      </c>
      <c r="B1278" s="2">
        <v>41605</v>
      </c>
      <c r="C1278" s="1">
        <v>2013</v>
      </c>
      <c r="D1278" s="1" t="s">
        <v>24</v>
      </c>
      <c r="E1278" s="1">
        <v>11</v>
      </c>
      <c r="F1278" s="3">
        <v>6661</v>
      </c>
      <c r="G1278" s="10">
        <v>21115.37</v>
      </c>
      <c r="H1278" s="12">
        <f>IFERROR(salesdata[[#This Row],[S-P1]]/salesdata[[#This Row],[Q-P1]],0)</f>
        <v>3.17</v>
      </c>
      <c r="I1278" s="3">
        <v>1995</v>
      </c>
      <c r="J1278" s="10">
        <v>12648.3</v>
      </c>
      <c r="K1278" s="12">
        <f>IFERROR(salesdata[[#This Row],[S-P2]]/salesdata[[#This Row],[Q-P2]],0)</f>
        <v>6.34</v>
      </c>
      <c r="L1278" s="3">
        <v>560</v>
      </c>
      <c r="M1278" s="10">
        <v>3035.2</v>
      </c>
      <c r="N1278" s="12">
        <f>IFERROR(salesdata[[#This Row],[S-P3]]/salesdata[[#This Row],[Q-P3]],0)</f>
        <v>5.42</v>
      </c>
      <c r="O1278" s="3">
        <v>1776</v>
      </c>
      <c r="P1278" s="10">
        <v>12662.88</v>
      </c>
      <c r="Q1278" s="12">
        <f>IFERROR(salesdata[[#This Row],[S-P4]]/salesdata[[#This Row],[Q-P4]],0)</f>
        <v>7.13</v>
      </c>
      <c r="R1278" s="3">
        <v>10992</v>
      </c>
      <c r="S1278" s="10">
        <v>49461.75</v>
      </c>
      <c r="T1278" s="1" t="str">
        <f>"Q"&amp;ROUNDUP(salesdata[[#This Row],[Month No.]]/3,0)</f>
        <v>Q4</v>
      </c>
      <c r="U1278" s="1" t="str">
        <f>TEXT(salesdata[[#This Row],[Date]],"dddd")</f>
        <v>Wednesday</v>
      </c>
      <c r="V1278" s="12">
        <f>IFERROR(salesdata[[#This Row],[Total Revenue]]/salesdata[[#This Row],[Total Units Sold]],0)</f>
        <v>4.499795305676856</v>
      </c>
      <c r="W1278" s="1" t="str">
        <f>INDEX({"Product1","Product2","Product3","Product4"},MATCH(MAX(salesdata[[#This Row],[S-P1]],salesdata[[#This Row],[S-P2]],salesdata[[#This Row],[S-P3]],salesdata[[#This Row],[S-P4]]),CHOOSE({1,2,3,4},salesdata[[#This Row],[S-P1]],salesdata[[#This Row],[S-P2]],salesdata[[#This Row],[S-P3]],salesdata[[#This Row],[S-P4]]),0))</f>
        <v>Product1</v>
      </c>
      <c r="X1278" s="1" t="str">
        <f>IF(salesdata[[#This Row],[Total Revenue]]&gt;=70000,"High",IF(salesdata[[#This Row],[Total Revenue]]&gt;=40000,"Medium","Low"))</f>
        <v>Medium</v>
      </c>
      <c r="Y1278" s="1" t="str">
        <f>IFERROR(IF(SUMIF(salesdata[Year],salesdata[[#This Row],[Year]],salesdata[Total Revenue])&gt;SUMIF(salesdata[Year],salesdata[[#This Row],[Year]]-1,salesdata[Total Revenue]),"Growth Year","Decline Year"),"")</f>
        <v>Decline Year</v>
      </c>
    </row>
    <row r="1279" spans="1:25" x14ac:dyDescent="0.3">
      <c r="A1279" s="1">
        <v>1278</v>
      </c>
      <c r="B1279" s="2">
        <v>41606</v>
      </c>
      <c r="C1279" s="1">
        <v>2013</v>
      </c>
      <c r="D1279" s="1" t="s">
        <v>24</v>
      </c>
      <c r="E1279" s="1">
        <v>11</v>
      </c>
      <c r="F1279" s="3">
        <v>7305</v>
      </c>
      <c r="G1279" s="10">
        <v>23156.85</v>
      </c>
      <c r="H1279" s="12">
        <f>IFERROR(salesdata[[#This Row],[S-P1]]/salesdata[[#This Row],[Q-P1]],0)</f>
        <v>3.17</v>
      </c>
      <c r="I1279" s="3">
        <v>2399</v>
      </c>
      <c r="J1279" s="10">
        <v>15209.66</v>
      </c>
      <c r="K1279" s="12">
        <f>IFERROR(salesdata[[#This Row],[S-P2]]/salesdata[[#This Row],[Q-P2]],0)</f>
        <v>6.34</v>
      </c>
      <c r="L1279" s="3">
        <v>629</v>
      </c>
      <c r="M1279" s="10">
        <v>3409.18</v>
      </c>
      <c r="N1279" s="12">
        <f>IFERROR(salesdata[[#This Row],[S-P3]]/salesdata[[#This Row],[Q-P3]],0)</f>
        <v>5.42</v>
      </c>
      <c r="O1279" s="3">
        <v>1322</v>
      </c>
      <c r="P1279" s="10">
        <v>9425.86</v>
      </c>
      <c r="Q1279" s="12">
        <f>IFERROR(salesdata[[#This Row],[S-P4]]/salesdata[[#This Row],[Q-P4]],0)</f>
        <v>7.1300000000000008</v>
      </c>
      <c r="R1279" s="3">
        <v>11655</v>
      </c>
      <c r="S1279" s="10">
        <v>51201.55</v>
      </c>
      <c r="T1279" s="1" t="str">
        <f>"Q"&amp;ROUNDUP(salesdata[[#This Row],[Month No.]]/3,0)</f>
        <v>Q4</v>
      </c>
      <c r="U1279" s="1" t="str">
        <f>TEXT(salesdata[[#This Row],[Date]],"dddd")</f>
        <v>Thursday</v>
      </c>
      <c r="V1279" s="12">
        <f>IFERROR(salesdata[[#This Row],[Total Revenue]]/salesdata[[#This Row],[Total Units Sold]],0)</f>
        <v>4.3930973830973832</v>
      </c>
      <c r="W1279" s="1" t="str">
        <f>INDEX({"Product1","Product2","Product3","Product4"},MATCH(MAX(salesdata[[#This Row],[S-P1]],salesdata[[#This Row],[S-P2]],salesdata[[#This Row],[S-P3]],salesdata[[#This Row],[S-P4]]),CHOOSE({1,2,3,4},salesdata[[#This Row],[S-P1]],salesdata[[#This Row],[S-P2]],salesdata[[#This Row],[S-P3]],salesdata[[#This Row],[S-P4]]),0))</f>
        <v>Product1</v>
      </c>
      <c r="X1279" s="1" t="str">
        <f>IF(salesdata[[#This Row],[Total Revenue]]&gt;=70000,"High",IF(salesdata[[#This Row],[Total Revenue]]&gt;=40000,"Medium","Low"))</f>
        <v>Medium</v>
      </c>
      <c r="Y1279" s="1" t="str">
        <f>IFERROR(IF(SUMIF(salesdata[Year],salesdata[[#This Row],[Year]],salesdata[Total Revenue])&gt;SUMIF(salesdata[Year],salesdata[[#This Row],[Year]]-1,salesdata[Total Revenue]),"Growth Year","Decline Year"),"")</f>
        <v>Decline Year</v>
      </c>
    </row>
    <row r="1280" spans="1:25" x14ac:dyDescent="0.3">
      <c r="A1280" s="1">
        <v>1279</v>
      </c>
      <c r="B1280" s="2">
        <v>41607</v>
      </c>
      <c r="C1280" s="1">
        <v>2013</v>
      </c>
      <c r="D1280" s="1" t="s">
        <v>24</v>
      </c>
      <c r="E1280" s="1">
        <v>11</v>
      </c>
      <c r="F1280" s="3">
        <v>7567</v>
      </c>
      <c r="G1280" s="10">
        <v>23987.39</v>
      </c>
      <c r="H1280" s="12">
        <f>IFERROR(salesdata[[#This Row],[S-P1]]/salesdata[[#This Row],[Q-P1]],0)</f>
        <v>3.17</v>
      </c>
      <c r="I1280" s="3">
        <v>2395</v>
      </c>
      <c r="J1280" s="10">
        <v>15184.3</v>
      </c>
      <c r="K1280" s="12">
        <f>IFERROR(salesdata[[#This Row],[S-P2]]/salesdata[[#This Row],[Q-P2]],0)</f>
        <v>6.34</v>
      </c>
      <c r="L1280" s="3">
        <v>3337</v>
      </c>
      <c r="M1280" s="10">
        <v>18086.54</v>
      </c>
      <c r="N1280" s="12">
        <f>IFERROR(salesdata[[#This Row],[S-P3]]/salesdata[[#This Row],[Q-P3]],0)</f>
        <v>5.42</v>
      </c>
      <c r="O1280" s="3">
        <v>1063</v>
      </c>
      <c r="P1280" s="10">
        <v>7579.19</v>
      </c>
      <c r="Q1280" s="12">
        <f>IFERROR(salesdata[[#This Row],[S-P4]]/salesdata[[#This Row],[Q-P4]],0)</f>
        <v>7.13</v>
      </c>
      <c r="R1280" s="3">
        <v>14362</v>
      </c>
      <c r="S1280" s="10">
        <v>64837.42</v>
      </c>
      <c r="T1280" s="1" t="str">
        <f>"Q"&amp;ROUNDUP(salesdata[[#This Row],[Month No.]]/3,0)</f>
        <v>Q4</v>
      </c>
      <c r="U1280" s="1" t="str">
        <f>TEXT(salesdata[[#This Row],[Date]],"dddd")</f>
        <v>Friday</v>
      </c>
      <c r="V1280" s="12">
        <f>IFERROR(salesdata[[#This Row],[Total Revenue]]/salesdata[[#This Row],[Total Units Sold]],0)</f>
        <v>4.5145119064197186</v>
      </c>
      <c r="W1280" s="1" t="str">
        <f>INDEX({"Product1","Product2","Product3","Product4"},MATCH(MAX(salesdata[[#This Row],[S-P1]],salesdata[[#This Row],[S-P2]],salesdata[[#This Row],[S-P3]],salesdata[[#This Row],[S-P4]]),CHOOSE({1,2,3,4},salesdata[[#This Row],[S-P1]],salesdata[[#This Row],[S-P2]],salesdata[[#This Row],[S-P3]],salesdata[[#This Row],[S-P4]]),0))</f>
        <v>Product1</v>
      </c>
      <c r="X1280" s="1" t="str">
        <f>IF(salesdata[[#This Row],[Total Revenue]]&gt;=70000,"High",IF(salesdata[[#This Row],[Total Revenue]]&gt;=40000,"Medium","Low"))</f>
        <v>Medium</v>
      </c>
      <c r="Y1280" s="1" t="str">
        <f>IFERROR(IF(SUMIF(salesdata[Year],salesdata[[#This Row],[Year]],salesdata[Total Revenue])&gt;SUMIF(salesdata[Year],salesdata[[#This Row],[Year]]-1,salesdata[Total Revenue]),"Growth Year","Decline Year"),"")</f>
        <v>Decline Year</v>
      </c>
    </row>
    <row r="1281" spans="1:25" x14ac:dyDescent="0.3">
      <c r="A1281" s="1">
        <v>1280</v>
      </c>
      <c r="B1281" s="2">
        <v>41608</v>
      </c>
      <c r="C1281" s="1">
        <v>2013</v>
      </c>
      <c r="D1281" s="1" t="s">
        <v>24</v>
      </c>
      <c r="E1281" s="1">
        <v>11</v>
      </c>
      <c r="F1281" s="3">
        <v>5239</v>
      </c>
      <c r="G1281" s="10">
        <v>16607.63</v>
      </c>
      <c r="H1281" s="12">
        <f>IFERROR(salesdata[[#This Row],[S-P1]]/salesdata[[#This Row],[Q-P1]],0)</f>
        <v>3.1700000000000004</v>
      </c>
      <c r="I1281" s="3">
        <v>3184</v>
      </c>
      <c r="J1281" s="10">
        <v>20186.560000000001</v>
      </c>
      <c r="K1281" s="12">
        <f>IFERROR(salesdata[[#This Row],[S-P2]]/salesdata[[#This Row],[Q-P2]],0)</f>
        <v>6.3400000000000007</v>
      </c>
      <c r="L1281" s="3">
        <v>3652</v>
      </c>
      <c r="M1281" s="10">
        <v>19793.84</v>
      </c>
      <c r="N1281" s="12">
        <f>IFERROR(salesdata[[#This Row],[S-P3]]/salesdata[[#This Row],[Q-P3]],0)</f>
        <v>5.42</v>
      </c>
      <c r="O1281" s="3">
        <v>1799</v>
      </c>
      <c r="P1281" s="10">
        <v>12826.87</v>
      </c>
      <c r="Q1281" s="12">
        <f>IFERROR(salesdata[[#This Row],[S-P4]]/salesdata[[#This Row],[Q-P4]],0)</f>
        <v>7.1300000000000008</v>
      </c>
      <c r="R1281" s="3">
        <v>13874</v>
      </c>
      <c r="S1281" s="10">
        <v>69414.899999999994</v>
      </c>
      <c r="T1281" s="1" t="str">
        <f>"Q"&amp;ROUNDUP(salesdata[[#This Row],[Month No.]]/3,0)</f>
        <v>Q4</v>
      </c>
      <c r="U1281" s="1" t="str">
        <f>TEXT(salesdata[[#This Row],[Date]],"dddd")</f>
        <v>Saturday</v>
      </c>
      <c r="V1281" s="12">
        <f>IFERROR(salesdata[[#This Row],[Total Revenue]]/salesdata[[#This Row],[Total Units Sold]],0)</f>
        <v>5.0032362692806682</v>
      </c>
      <c r="W1281" s="1" t="str">
        <f>INDEX({"Product1","Product2","Product3","Product4"},MATCH(MAX(salesdata[[#This Row],[S-P1]],salesdata[[#This Row],[S-P2]],salesdata[[#This Row],[S-P3]],salesdata[[#This Row],[S-P4]]),CHOOSE({1,2,3,4},salesdata[[#This Row],[S-P1]],salesdata[[#This Row],[S-P2]],salesdata[[#This Row],[S-P3]],salesdata[[#This Row],[S-P4]]),0))</f>
        <v>Product2</v>
      </c>
      <c r="X1281" s="1" t="str">
        <f>IF(salesdata[[#This Row],[Total Revenue]]&gt;=70000,"High",IF(salesdata[[#This Row],[Total Revenue]]&gt;=40000,"Medium","Low"))</f>
        <v>Medium</v>
      </c>
      <c r="Y1281" s="1" t="str">
        <f>IFERROR(IF(SUMIF(salesdata[Year],salesdata[[#This Row],[Year]],salesdata[Total Revenue])&gt;SUMIF(salesdata[Year],salesdata[[#This Row],[Year]]-1,salesdata[Total Revenue]),"Growth Year","Decline Year"),"")</f>
        <v>Decline Year</v>
      </c>
    </row>
    <row r="1282" spans="1:25" x14ac:dyDescent="0.3">
      <c r="A1282" s="1">
        <v>1281</v>
      </c>
      <c r="B1282" s="2">
        <v>41609</v>
      </c>
      <c r="C1282" s="1">
        <v>2013</v>
      </c>
      <c r="D1282" s="1" t="s">
        <v>25</v>
      </c>
      <c r="E1282" s="1">
        <v>12</v>
      </c>
      <c r="F1282" s="3">
        <v>2677</v>
      </c>
      <c r="G1282" s="10">
        <v>8486.09</v>
      </c>
      <c r="H1282" s="12">
        <f>IFERROR(salesdata[[#This Row],[S-P1]]/salesdata[[#This Row],[Q-P1]],0)</f>
        <v>3.17</v>
      </c>
      <c r="I1282" s="3">
        <v>1376</v>
      </c>
      <c r="J1282" s="10">
        <v>8723.84</v>
      </c>
      <c r="K1282" s="12">
        <f>IFERROR(salesdata[[#This Row],[S-P2]]/salesdata[[#This Row],[Q-P2]],0)</f>
        <v>6.34</v>
      </c>
      <c r="L1282" s="3">
        <v>2608</v>
      </c>
      <c r="M1282" s="10">
        <v>14135.36</v>
      </c>
      <c r="N1282" s="12">
        <f>IFERROR(salesdata[[#This Row],[S-P3]]/salesdata[[#This Row],[Q-P3]],0)</f>
        <v>5.42</v>
      </c>
      <c r="O1282" s="3">
        <v>1531</v>
      </c>
      <c r="P1282" s="10">
        <v>10916.03</v>
      </c>
      <c r="Q1282" s="12">
        <f>IFERROR(salesdata[[#This Row],[S-P4]]/salesdata[[#This Row],[Q-P4]],0)</f>
        <v>7.1300000000000008</v>
      </c>
      <c r="R1282" s="3">
        <v>8192</v>
      </c>
      <c r="S1282" s="10">
        <v>42261.32</v>
      </c>
      <c r="T1282" s="1" t="str">
        <f>"Q"&amp;ROUNDUP(salesdata[[#This Row],[Month No.]]/3,0)</f>
        <v>Q4</v>
      </c>
      <c r="U1282" s="1" t="str">
        <f>TEXT(salesdata[[#This Row],[Date]],"dddd")</f>
        <v>Sunday</v>
      </c>
      <c r="V1282" s="12">
        <f>IFERROR(salesdata[[#This Row],[Total Revenue]]/salesdata[[#This Row],[Total Units Sold]],0)</f>
        <v>5.1588525390625</v>
      </c>
      <c r="W1282" s="1" t="str">
        <f>INDEX({"Product1","Product2","Product3","Product4"},MATCH(MAX(salesdata[[#This Row],[S-P1]],salesdata[[#This Row],[S-P2]],salesdata[[#This Row],[S-P3]],salesdata[[#This Row],[S-P4]]),CHOOSE({1,2,3,4},salesdata[[#This Row],[S-P1]],salesdata[[#This Row],[S-P2]],salesdata[[#This Row],[S-P3]],salesdata[[#This Row],[S-P4]]),0))</f>
        <v>Product3</v>
      </c>
      <c r="X1282" s="1" t="str">
        <f>IF(salesdata[[#This Row],[Total Revenue]]&gt;=70000,"High",IF(salesdata[[#This Row],[Total Revenue]]&gt;=40000,"Medium","Low"))</f>
        <v>Medium</v>
      </c>
      <c r="Y1282" s="1" t="str">
        <f>IFERROR(IF(SUMIF(salesdata[Year],salesdata[[#This Row],[Year]],salesdata[Total Revenue])&gt;SUMIF(salesdata[Year],salesdata[[#This Row],[Year]]-1,salesdata[Total Revenue]),"Growth Year","Decline Year"),"")</f>
        <v>Decline Year</v>
      </c>
    </row>
    <row r="1283" spans="1:25" x14ac:dyDescent="0.3">
      <c r="A1283" s="1">
        <v>1282</v>
      </c>
      <c r="B1283" s="2">
        <v>41610</v>
      </c>
      <c r="C1283" s="1">
        <v>2013</v>
      </c>
      <c r="D1283" s="1" t="s">
        <v>25</v>
      </c>
      <c r="E1283" s="1">
        <v>12</v>
      </c>
      <c r="F1283" s="3">
        <v>7205</v>
      </c>
      <c r="G1283" s="10">
        <v>22839.85</v>
      </c>
      <c r="H1283" s="12">
        <f>IFERROR(salesdata[[#This Row],[S-P1]]/salesdata[[#This Row],[Q-P1]],0)</f>
        <v>3.17</v>
      </c>
      <c r="I1283" s="3">
        <v>378</v>
      </c>
      <c r="J1283" s="10">
        <v>2396.52</v>
      </c>
      <c r="K1283" s="12">
        <f>IFERROR(salesdata[[#This Row],[S-P2]]/salesdata[[#This Row],[Q-P2]],0)</f>
        <v>6.34</v>
      </c>
      <c r="L1283" s="3">
        <v>824</v>
      </c>
      <c r="M1283" s="10">
        <v>4466.08</v>
      </c>
      <c r="N1283" s="12">
        <f>IFERROR(salesdata[[#This Row],[S-P3]]/salesdata[[#This Row],[Q-P3]],0)</f>
        <v>5.42</v>
      </c>
      <c r="O1283" s="3">
        <v>1067</v>
      </c>
      <c r="P1283" s="10">
        <v>7607.71</v>
      </c>
      <c r="Q1283" s="12">
        <f>IFERROR(salesdata[[#This Row],[S-P4]]/salesdata[[#This Row],[Q-P4]],0)</f>
        <v>7.13</v>
      </c>
      <c r="R1283" s="3">
        <v>9474</v>
      </c>
      <c r="S1283" s="10">
        <v>37310.160000000003</v>
      </c>
      <c r="T1283" s="1" t="str">
        <f>"Q"&amp;ROUNDUP(salesdata[[#This Row],[Month No.]]/3,0)</f>
        <v>Q4</v>
      </c>
      <c r="U1283" s="1" t="str">
        <f>TEXT(salesdata[[#This Row],[Date]],"dddd")</f>
        <v>Monday</v>
      </c>
      <c r="V1283" s="12">
        <f>IFERROR(salesdata[[#This Row],[Total Revenue]]/salesdata[[#This Row],[Total Units Sold]],0)</f>
        <v>3.9381633945535151</v>
      </c>
      <c r="W1283" s="1" t="str">
        <f>INDEX({"Product1","Product2","Product3","Product4"},MATCH(MAX(salesdata[[#This Row],[S-P1]],salesdata[[#This Row],[S-P2]],salesdata[[#This Row],[S-P3]],salesdata[[#This Row],[S-P4]]),CHOOSE({1,2,3,4},salesdata[[#This Row],[S-P1]],salesdata[[#This Row],[S-P2]],salesdata[[#This Row],[S-P3]],salesdata[[#This Row],[S-P4]]),0))</f>
        <v>Product1</v>
      </c>
      <c r="X1283" s="1" t="str">
        <f>IF(salesdata[[#This Row],[Total Revenue]]&gt;=70000,"High",IF(salesdata[[#This Row],[Total Revenue]]&gt;=40000,"Medium","Low"))</f>
        <v>Low</v>
      </c>
      <c r="Y1283" s="1" t="str">
        <f>IFERROR(IF(SUMIF(salesdata[Year],salesdata[[#This Row],[Year]],salesdata[Total Revenue])&gt;SUMIF(salesdata[Year],salesdata[[#This Row],[Year]]-1,salesdata[Total Revenue]),"Growth Year","Decline Year"),"")</f>
        <v>Decline Year</v>
      </c>
    </row>
    <row r="1284" spans="1:25" x14ac:dyDescent="0.3">
      <c r="A1284" s="1">
        <v>1283</v>
      </c>
      <c r="B1284" s="2">
        <v>41611</v>
      </c>
      <c r="C1284" s="1">
        <v>2013</v>
      </c>
      <c r="D1284" s="1" t="s">
        <v>25</v>
      </c>
      <c r="E1284" s="1">
        <v>12</v>
      </c>
      <c r="F1284" s="3">
        <v>6192</v>
      </c>
      <c r="G1284" s="10">
        <v>19628.64</v>
      </c>
      <c r="H1284" s="12">
        <f>IFERROR(salesdata[[#This Row],[S-P1]]/salesdata[[#This Row],[Q-P1]],0)</f>
        <v>3.17</v>
      </c>
      <c r="I1284" s="3">
        <v>2292</v>
      </c>
      <c r="J1284" s="10">
        <v>14531.28</v>
      </c>
      <c r="K1284" s="12">
        <f>IFERROR(salesdata[[#This Row],[S-P2]]/salesdata[[#This Row],[Q-P2]],0)</f>
        <v>6.34</v>
      </c>
      <c r="L1284" s="3">
        <v>5208</v>
      </c>
      <c r="M1284" s="10">
        <v>28227.360000000001</v>
      </c>
      <c r="N1284" s="12">
        <f>IFERROR(salesdata[[#This Row],[S-P3]]/salesdata[[#This Row],[Q-P3]],0)</f>
        <v>5.42</v>
      </c>
      <c r="O1284" s="3">
        <v>1376</v>
      </c>
      <c r="P1284" s="10">
        <v>9810.8799999999992</v>
      </c>
      <c r="Q1284" s="12">
        <f>IFERROR(salesdata[[#This Row],[S-P4]]/salesdata[[#This Row],[Q-P4]],0)</f>
        <v>7.129999999999999</v>
      </c>
      <c r="R1284" s="3">
        <v>15068</v>
      </c>
      <c r="S1284" s="10">
        <v>72198.16</v>
      </c>
      <c r="T1284" s="1" t="str">
        <f>"Q"&amp;ROUNDUP(salesdata[[#This Row],[Month No.]]/3,0)</f>
        <v>Q4</v>
      </c>
      <c r="U1284" s="1" t="str">
        <f>TEXT(salesdata[[#This Row],[Date]],"dddd")</f>
        <v>Tuesday</v>
      </c>
      <c r="V1284" s="12">
        <f>IFERROR(salesdata[[#This Row],[Total Revenue]]/salesdata[[#This Row],[Total Units Sold]],0)</f>
        <v>4.7914892487390501</v>
      </c>
      <c r="W1284" s="1" t="str">
        <f>INDEX({"Product1","Product2","Product3","Product4"},MATCH(MAX(salesdata[[#This Row],[S-P1]],salesdata[[#This Row],[S-P2]],salesdata[[#This Row],[S-P3]],salesdata[[#This Row],[S-P4]]),CHOOSE({1,2,3,4},salesdata[[#This Row],[S-P1]],salesdata[[#This Row],[S-P2]],salesdata[[#This Row],[S-P3]],salesdata[[#This Row],[S-P4]]),0))</f>
        <v>Product3</v>
      </c>
      <c r="X1284" s="1" t="str">
        <f>IF(salesdata[[#This Row],[Total Revenue]]&gt;=70000,"High",IF(salesdata[[#This Row],[Total Revenue]]&gt;=40000,"Medium","Low"))</f>
        <v>High</v>
      </c>
      <c r="Y1284" s="1" t="str">
        <f>IFERROR(IF(SUMIF(salesdata[Year],salesdata[[#This Row],[Year]],salesdata[Total Revenue])&gt;SUMIF(salesdata[Year],salesdata[[#This Row],[Year]]-1,salesdata[Total Revenue]),"Growth Year","Decline Year"),"")</f>
        <v>Decline Year</v>
      </c>
    </row>
    <row r="1285" spans="1:25" x14ac:dyDescent="0.3">
      <c r="A1285" s="1">
        <v>1284</v>
      </c>
      <c r="B1285" s="2">
        <v>41612</v>
      </c>
      <c r="C1285" s="1">
        <v>2013</v>
      </c>
      <c r="D1285" s="1" t="s">
        <v>25</v>
      </c>
      <c r="E1285" s="1">
        <v>12</v>
      </c>
      <c r="F1285" s="3">
        <v>6586</v>
      </c>
      <c r="G1285" s="10">
        <v>20877.62</v>
      </c>
      <c r="H1285" s="12">
        <f>IFERROR(salesdata[[#This Row],[S-P1]]/salesdata[[#This Row],[Q-P1]],0)</f>
        <v>3.17</v>
      </c>
      <c r="I1285" s="3">
        <v>2262</v>
      </c>
      <c r="J1285" s="10">
        <v>14341.08</v>
      </c>
      <c r="K1285" s="12">
        <f>IFERROR(salesdata[[#This Row],[S-P2]]/salesdata[[#This Row],[Q-P2]],0)</f>
        <v>6.34</v>
      </c>
      <c r="L1285" s="3">
        <v>5119</v>
      </c>
      <c r="M1285" s="10">
        <v>27744.98</v>
      </c>
      <c r="N1285" s="12">
        <f>IFERROR(salesdata[[#This Row],[S-P3]]/salesdata[[#This Row],[Q-P3]],0)</f>
        <v>5.42</v>
      </c>
      <c r="O1285" s="3">
        <v>1383</v>
      </c>
      <c r="P1285" s="10">
        <v>9860.7900000000009</v>
      </c>
      <c r="Q1285" s="12">
        <f>IFERROR(salesdata[[#This Row],[S-P4]]/salesdata[[#This Row],[Q-P4]],0)</f>
        <v>7.1300000000000008</v>
      </c>
      <c r="R1285" s="3">
        <v>15350</v>
      </c>
      <c r="S1285" s="10">
        <v>72824.47</v>
      </c>
      <c r="T1285" s="1" t="str">
        <f>"Q"&amp;ROUNDUP(salesdata[[#This Row],[Month No.]]/3,0)</f>
        <v>Q4</v>
      </c>
      <c r="U1285" s="1" t="str">
        <f>TEXT(salesdata[[#This Row],[Date]],"dddd")</f>
        <v>Wednesday</v>
      </c>
      <c r="V1285" s="12">
        <f>IFERROR(salesdata[[#This Row],[Total Revenue]]/salesdata[[#This Row],[Total Units Sold]],0)</f>
        <v>4.7442651465798047</v>
      </c>
      <c r="W1285" s="1" t="str">
        <f>INDEX({"Product1","Product2","Product3","Product4"},MATCH(MAX(salesdata[[#This Row],[S-P1]],salesdata[[#This Row],[S-P2]],salesdata[[#This Row],[S-P3]],salesdata[[#This Row],[S-P4]]),CHOOSE({1,2,3,4},salesdata[[#This Row],[S-P1]],salesdata[[#This Row],[S-P2]],salesdata[[#This Row],[S-P3]],salesdata[[#This Row],[S-P4]]),0))</f>
        <v>Product3</v>
      </c>
      <c r="X1285" s="1" t="str">
        <f>IF(salesdata[[#This Row],[Total Revenue]]&gt;=70000,"High",IF(salesdata[[#This Row],[Total Revenue]]&gt;=40000,"Medium","Low"))</f>
        <v>High</v>
      </c>
      <c r="Y1285" s="1" t="str">
        <f>IFERROR(IF(SUMIF(salesdata[Year],salesdata[[#This Row],[Year]],salesdata[Total Revenue])&gt;SUMIF(salesdata[Year],salesdata[[#This Row],[Year]]-1,salesdata[Total Revenue]),"Growth Year","Decline Year"),"")</f>
        <v>Decline Year</v>
      </c>
    </row>
    <row r="1286" spans="1:25" x14ac:dyDescent="0.3">
      <c r="A1286" s="1">
        <v>1285</v>
      </c>
      <c r="B1286" s="2">
        <v>41613</v>
      </c>
      <c r="C1286" s="1">
        <v>2013</v>
      </c>
      <c r="D1286" s="1" t="s">
        <v>25</v>
      </c>
      <c r="E1286" s="1">
        <v>12</v>
      </c>
      <c r="F1286" s="3">
        <v>6285</v>
      </c>
      <c r="G1286" s="10">
        <v>19923.45</v>
      </c>
      <c r="H1286" s="12">
        <f>IFERROR(salesdata[[#This Row],[S-P1]]/salesdata[[#This Row],[Q-P1]],0)</f>
        <v>3.17</v>
      </c>
      <c r="I1286" s="3">
        <v>549</v>
      </c>
      <c r="J1286" s="10">
        <v>3480.66</v>
      </c>
      <c r="K1286" s="12">
        <f>IFERROR(salesdata[[#This Row],[S-P2]]/salesdata[[#This Row],[Q-P2]],0)</f>
        <v>6.34</v>
      </c>
      <c r="L1286" s="3">
        <v>4250</v>
      </c>
      <c r="M1286" s="10">
        <v>23035</v>
      </c>
      <c r="N1286" s="12">
        <f>IFERROR(salesdata[[#This Row],[S-P3]]/salesdata[[#This Row],[Q-P3]],0)</f>
        <v>5.42</v>
      </c>
      <c r="O1286" s="3">
        <v>404</v>
      </c>
      <c r="P1286" s="10">
        <v>2880.52</v>
      </c>
      <c r="Q1286" s="12">
        <f>IFERROR(salesdata[[#This Row],[S-P4]]/salesdata[[#This Row],[Q-P4]],0)</f>
        <v>7.13</v>
      </c>
      <c r="R1286" s="3">
        <v>11488</v>
      </c>
      <c r="S1286" s="10">
        <v>49319.63</v>
      </c>
      <c r="T1286" s="1" t="str">
        <f>"Q"&amp;ROUNDUP(salesdata[[#This Row],[Month No.]]/3,0)</f>
        <v>Q4</v>
      </c>
      <c r="U1286" s="1" t="str">
        <f>TEXT(salesdata[[#This Row],[Date]],"dddd")</f>
        <v>Thursday</v>
      </c>
      <c r="V1286" s="12">
        <f>IFERROR(salesdata[[#This Row],[Total Revenue]]/salesdata[[#This Row],[Total Units Sold]],0)</f>
        <v>4.2931432799442897</v>
      </c>
      <c r="W1286" s="1" t="str">
        <f>INDEX({"Product1","Product2","Product3","Product4"},MATCH(MAX(salesdata[[#This Row],[S-P1]],salesdata[[#This Row],[S-P2]],salesdata[[#This Row],[S-P3]],salesdata[[#This Row],[S-P4]]),CHOOSE({1,2,3,4},salesdata[[#This Row],[S-P1]],salesdata[[#This Row],[S-P2]],salesdata[[#This Row],[S-P3]],salesdata[[#This Row],[S-P4]]),0))</f>
        <v>Product3</v>
      </c>
      <c r="X1286" s="1" t="str">
        <f>IF(salesdata[[#This Row],[Total Revenue]]&gt;=70000,"High",IF(salesdata[[#This Row],[Total Revenue]]&gt;=40000,"Medium","Low"))</f>
        <v>Medium</v>
      </c>
      <c r="Y1286" s="1" t="str">
        <f>IFERROR(IF(SUMIF(salesdata[Year],salesdata[[#This Row],[Year]],salesdata[Total Revenue])&gt;SUMIF(salesdata[Year],salesdata[[#This Row],[Year]]-1,salesdata[Total Revenue]),"Growth Year","Decline Year"),"")</f>
        <v>Decline Year</v>
      </c>
    </row>
    <row r="1287" spans="1:25" x14ac:dyDescent="0.3">
      <c r="A1287" s="1">
        <v>1286</v>
      </c>
      <c r="B1287" s="2">
        <v>41614</v>
      </c>
      <c r="C1287" s="1">
        <v>2013</v>
      </c>
      <c r="D1287" s="1" t="s">
        <v>25</v>
      </c>
      <c r="E1287" s="1">
        <v>12</v>
      </c>
      <c r="F1287" s="3">
        <v>4297</v>
      </c>
      <c r="G1287" s="10">
        <v>13621.49</v>
      </c>
      <c r="H1287" s="12">
        <f>IFERROR(salesdata[[#This Row],[S-P1]]/salesdata[[#This Row],[Q-P1]],0)</f>
        <v>3.17</v>
      </c>
      <c r="I1287" s="3">
        <v>3406</v>
      </c>
      <c r="J1287" s="10">
        <v>21594.04</v>
      </c>
      <c r="K1287" s="12">
        <f>IFERROR(salesdata[[#This Row],[S-P2]]/salesdata[[#This Row],[Q-P2]],0)</f>
        <v>6.34</v>
      </c>
      <c r="L1287" s="3">
        <v>4753</v>
      </c>
      <c r="M1287" s="10">
        <v>25761.26</v>
      </c>
      <c r="N1287" s="12">
        <f>IFERROR(salesdata[[#This Row],[S-P3]]/salesdata[[#This Row],[Q-P3]],0)</f>
        <v>5.42</v>
      </c>
      <c r="O1287" s="3">
        <v>1219</v>
      </c>
      <c r="P1287" s="10">
        <v>8691.4699999999993</v>
      </c>
      <c r="Q1287" s="12">
        <f>IFERROR(salesdata[[#This Row],[S-P4]]/salesdata[[#This Row],[Q-P4]],0)</f>
        <v>7.13</v>
      </c>
      <c r="R1287" s="3">
        <v>13675</v>
      </c>
      <c r="S1287" s="10">
        <v>69668.259999999995</v>
      </c>
      <c r="T1287" s="1" t="str">
        <f>"Q"&amp;ROUNDUP(salesdata[[#This Row],[Month No.]]/3,0)</f>
        <v>Q4</v>
      </c>
      <c r="U1287" s="1" t="str">
        <f>TEXT(salesdata[[#This Row],[Date]],"dddd")</f>
        <v>Friday</v>
      </c>
      <c r="V1287" s="12">
        <f>IFERROR(salesdata[[#This Row],[Total Revenue]]/salesdata[[#This Row],[Total Units Sold]],0)</f>
        <v>5.0945711151736743</v>
      </c>
      <c r="W1287" s="1" t="str">
        <f>INDEX({"Product1","Product2","Product3","Product4"},MATCH(MAX(salesdata[[#This Row],[S-P1]],salesdata[[#This Row],[S-P2]],salesdata[[#This Row],[S-P3]],salesdata[[#This Row],[S-P4]]),CHOOSE({1,2,3,4},salesdata[[#This Row],[S-P1]],salesdata[[#This Row],[S-P2]],salesdata[[#This Row],[S-P3]],salesdata[[#This Row],[S-P4]]),0))</f>
        <v>Product3</v>
      </c>
      <c r="X1287" s="1" t="str">
        <f>IF(salesdata[[#This Row],[Total Revenue]]&gt;=70000,"High",IF(salesdata[[#This Row],[Total Revenue]]&gt;=40000,"Medium","Low"))</f>
        <v>Medium</v>
      </c>
      <c r="Y1287" s="1" t="str">
        <f>IFERROR(IF(SUMIF(salesdata[Year],salesdata[[#This Row],[Year]],salesdata[Total Revenue])&gt;SUMIF(salesdata[Year],salesdata[[#This Row],[Year]]-1,salesdata[Total Revenue]),"Growth Year","Decline Year"),"")</f>
        <v>Decline Year</v>
      </c>
    </row>
    <row r="1288" spans="1:25" x14ac:dyDescent="0.3">
      <c r="A1288" s="1">
        <v>1287</v>
      </c>
      <c r="B1288" s="2">
        <v>41615</v>
      </c>
      <c r="C1288" s="1">
        <v>2013</v>
      </c>
      <c r="D1288" s="1" t="s">
        <v>25</v>
      </c>
      <c r="E1288" s="1">
        <v>12</v>
      </c>
      <c r="F1288" s="3">
        <v>3250</v>
      </c>
      <c r="G1288" s="10">
        <v>10302.5</v>
      </c>
      <c r="H1288" s="12">
        <f>IFERROR(salesdata[[#This Row],[S-P1]]/salesdata[[#This Row],[Q-P1]],0)</f>
        <v>3.17</v>
      </c>
      <c r="I1288" s="3">
        <v>1022</v>
      </c>
      <c r="J1288" s="10">
        <v>6479.48</v>
      </c>
      <c r="K1288" s="12">
        <f>IFERROR(salesdata[[#This Row],[S-P2]]/salesdata[[#This Row],[Q-P2]],0)</f>
        <v>6.34</v>
      </c>
      <c r="L1288" s="3">
        <v>648</v>
      </c>
      <c r="M1288" s="10">
        <v>3512.16</v>
      </c>
      <c r="N1288" s="12">
        <f>IFERROR(salesdata[[#This Row],[S-P3]]/salesdata[[#This Row],[Q-P3]],0)</f>
        <v>5.42</v>
      </c>
      <c r="O1288" s="3">
        <v>456</v>
      </c>
      <c r="P1288" s="10">
        <v>3251.28</v>
      </c>
      <c r="Q1288" s="12">
        <f>IFERROR(salesdata[[#This Row],[S-P4]]/salesdata[[#This Row],[Q-P4]],0)</f>
        <v>7.1300000000000008</v>
      </c>
      <c r="R1288" s="3">
        <v>5376</v>
      </c>
      <c r="S1288" s="10">
        <v>23545.42</v>
      </c>
      <c r="T1288" s="1" t="str">
        <f>"Q"&amp;ROUNDUP(salesdata[[#This Row],[Month No.]]/3,0)</f>
        <v>Q4</v>
      </c>
      <c r="U1288" s="1" t="str">
        <f>TEXT(salesdata[[#This Row],[Date]],"dddd")</f>
        <v>Saturday</v>
      </c>
      <c r="V1288" s="12">
        <f>IFERROR(salesdata[[#This Row],[Total Revenue]]/salesdata[[#This Row],[Total Units Sold]],0)</f>
        <v>4.3797284226190474</v>
      </c>
      <c r="W1288" s="1" t="str">
        <f>INDEX({"Product1","Product2","Product3","Product4"},MATCH(MAX(salesdata[[#This Row],[S-P1]],salesdata[[#This Row],[S-P2]],salesdata[[#This Row],[S-P3]],salesdata[[#This Row],[S-P4]]),CHOOSE({1,2,3,4},salesdata[[#This Row],[S-P1]],salesdata[[#This Row],[S-P2]],salesdata[[#This Row],[S-P3]],salesdata[[#This Row],[S-P4]]),0))</f>
        <v>Product1</v>
      </c>
      <c r="X1288" s="1" t="str">
        <f>IF(salesdata[[#This Row],[Total Revenue]]&gt;=70000,"High",IF(salesdata[[#This Row],[Total Revenue]]&gt;=40000,"Medium","Low"))</f>
        <v>Low</v>
      </c>
      <c r="Y1288" s="1" t="str">
        <f>IFERROR(IF(SUMIF(salesdata[Year],salesdata[[#This Row],[Year]],salesdata[Total Revenue])&gt;SUMIF(salesdata[Year],salesdata[[#This Row],[Year]]-1,salesdata[Total Revenue]),"Growth Year","Decline Year"),"")</f>
        <v>Decline Year</v>
      </c>
    </row>
    <row r="1289" spans="1:25" x14ac:dyDescent="0.3">
      <c r="A1289" s="1">
        <v>1288</v>
      </c>
      <c r="B1289" s="2">
        <v>41616</v>
      </c>
      <c r="C1289" s="1">
        <v>2013</v>
      </c>
      <c r="D1289" s="1" t="s">
        <v>25</v>
      </c>
      <c r="E1289" s="1">
        <v>12</v>
      </c>
      <c r="F1289" s="3">
        <v>5390</v>
      </c>
      <c r="G1289" s="10">
        <v>17086.3</v>
      </c>
      <c r="H1289" s="12">
        <f>IFERROR(salesdata[[#This Row],[S-P1]]/salesdata[[#This Row],[Q-P1]],0)</f>
        <v>3.17</v>
      </c>
      <c r="I1289" s="3">
        <v>3702</v>
      </c>
      <c r="J1289" s="10">
        <v>23470.68</v>
      </c>
      <c r="K1289" s="12">
        <f>IFERROR(salesdata[[#This Row],[S-P2]]/salesdata[[#This Row],[Q-P2]],0)</f>
        <v>6.34</v>
      </c>
      <c r="L1289" s="3">
        <v>4055</v>
      </c>
      <c r="M1289" s="10">
        <v>21978.1</v>
      </c>
      <c r="N1289" s="12">
        <f>IFERROR(salesdata[[#This Row],[S-P3]]/salesdata[[#This Row],[Q-P3]],0)</f>
        <v>5.42</v>
      </c>
      <c r="O1289" s="3">
        <v>489</v>
      </c>
      <c r="P1289" s="10">
        <v>3486.57</v>
      </c>
      <c r="Q1289" s="12">
        <f>IFERROR(salesdata[[#This Row],[S-P4]]/salesdata[[#This Row],[Q-P4]],0)</f>
        <v>7.13</v>
      </c>
      <c r="R1289" s="3">
        <v>13636</v>
      </c>
      <c r="S1289" s="10">
        <v>66021.649999999994</v>
      </c>
      <c r="T1289" s="1" t="str">
        <f>"Q"&amp;ROUNDUP(salesdata[[#This Row],[Month No.]]/3,0)</f>
        <v>Q4</v>
      </c>
      <c r="U1289" s="1" t="str">
        <f>TEXT(salesdata[[#This Row],[Date]],"dddd")</f>
        <v>Sunday</v>
      </c>
      <c r="V1289" s="12">
        <f>IFERROR(salesdata[[#This Row],[Total Revenue]]/salesdata[[#This Row],[Total Units Sold]],0)</f>
        <v>4.8417167791141091</v>
      </c>
      <c r="W1289" s="1" t="str">
        <f>INDEX({"Product1","Product2","Product3","Product4"},MATCH(MAX(salesdata[[#This Row],[S-P1]],salesdata[[#This Row],[S-P2]],salesdata[[#This Row],[S-P3]],salesdata[[#This Row],[S-P4]]),CHOOSE({1,2,3,4},salesdata[[#This Row],[S-P1]],salesdata[[#This Row],[S-P2]],salesdata[[#This Row],[S-P3]],salesdata[[#This Row],[S-P4]]),0))</f>
        <v>Product2</v>
      </c>
      <c r="X1289" s="1" t="str">
        <f>IF(salesdata[[#This Row],[Total Revenue]]&gt;=70000,"High",IF(salesdata[[#This Row],[Total Revenue]]&gt;=40000,"Medium","Low"))</f>
        <v>Medium</v>
      </c>
      <c r="Y1289" s="1" t="str">
        <f>IFERROR(IF(SUMIF(salesdata[Year],salesdata[[#This Row],[Year]],salesdata[Total Revenue])&gt;SUMIF(salesdata[Year],salesdata[[#This Row],[Year]]-1,salesdata[Total Revenue]),"Growth Year","Decline Year"),"")</f>
        <v>Decline Year</v>
      </c>
    </row>
    <row r="1290" spans="1:25" x14ac:dyDescent="0.3">
      <c r="A1290" s="1">
        <v>1289</v>
      </c>
      <c r="B1290" s="2">
        <v>41617</v>
      </c>
      <c r="C1290" s="1">
        <v>2013</v>
      </c>
      <c r="D1290" s="1" t="s">
        <v>25</v>
      </c>
      <c r="E1290" s="1">
        <v>12</v>
      </c>
      <c r="F1290" s="3">
        <v>1084</v>
      </c>
      <c r="G1290" s="10">
        <v>3436.28</v>
      </c>
      <c r="H1290" s="12">
        <f>IFERROR(salesdata[[#This Row],[S-P1]]/salesdata[[#This Row],[Q-P1]],0)</f>
        <v>3.1700000000000004</v>
      </c>
      <c r="I1290" s="3">
        <v>1530</v>
      </c>
      <c r="J1290" s="10">
        <v>9700.2000000000007</v>
      </c>
      <c r="K1290" s="12">
        <f>IFERROR(salesdata[[#This Row],[S-P2]]/salesdata[[#This Row],[Q-P2]],0)</f>
        <v>6.3400000000000007</v>
      </c>
      <c r="L1290" s="3">
        <v>3054</v>
      </c>
      <c r="M1290" s="10">
        <v>16552.68</v>
      </c>
      <c r="N1290" s="12">
        <f>IFERROR(salesdata[[#This Row],[S-P3]]/salesdata[[#This Row],[Q-P3]],0)</f>
        <v>5.42</v>
      </c>
      <c r="O1290" s="3">
        <v>1760</v>
      </c>
      <c r="P1290" s="10">
        <v>12548.8</v>
      </c>
      <c r="Q1290" s="12">
        <f>IFERROR(salesdata[[#This Row],[S-P4]]/salesdata[[#This Row],[Q-P4]],0)</f>
        <v>7.13</v>
      </c>
      <c r="R1290" s="3">
        <v>7428</v>
      </c>
      <c r="S1290" s="10">
        <v>42237.96</v>
      </c>
      <c r="T1290" s="1" t="str">
        <f>"Q"&amp;ROUNDUP(salesdata[[#This Row],[Month No.]]/3,0)</f>
        <v>Q4</v>
      </c>
      <c r="U1290" s="1" t="str">
        <f>TEXT(salesdata[[#This Row],[Date]],"dddd")</f>
        <v>Monday</v>
      </c>
      <c r="V1290" s="12">
        <f>IFERROR(salesdata[[#This Row],[Total Revenue]]/salesdata[[#This Row],[Total Units Sold]],0)</f>
        <v>5.6863166397415181</v>
      </c>
      <c r="W1290" s="1" t="str">
        <f>INDEX({"Product1","Product2","Product3","Product4"},MATCH(MAX(salesdata[[#This Row],[S-P1]],salesdata[[#This Row],[S-P2]],salesdata[[#This Row],[S-P3]],salesdata[[#This Row],[S-P4]]),CHOOSE({1,2,3,4},salesdata[[#This Row],[S-P1]],salesdata[[#This Row],[S-P2]],salesdata[[#This Row],[S-P3]],salesdata[[#This Row],[S-P4]]),0))</f>
        <v>Product3</v>
      </c>
      <c r="X1290" s="1" t="str">
        <f>IF(salesdata[[#This Row],[Total Revenue]]&gt;=70000,"High",IF(salesdata[[#This Row],[Total Revenue]]&gt;=40000,"Medium","Low"))</f>
        <v>Medium</v>
      </c>
      <c r="Y1290" s="1" t="str">
        <f>IFERROR(IF(SUMIF(salesdata[Year],salesdata[[#This Row],[Year]],salesdata[Total Revenue])&gt;SUMIF(salesdata[Year],salesdata[[#This Row],[Year]]-1,salesdata[Total Revenue]),"Growth Year","Decline Year"),"")</f>
        <v>Decline Year</v>
      </c>
    </row>
    <row r="1291" spans="1:25" x14ac:dyDescent="0.3">
      <c r="A1291" s="1">
        <v>1290</v>
      </c>
      <c r="B1291" s="2">
        <v>41618</v>
      </c>
      <c r="C1291" s="1">
        <v>2013</v>
      </c>
      <c r="D1291" s="1" t="s">
        <v>25</v>
      </c>
      <c r="E1291" s="1">
        <v>12</v>
      </c>
      <c r="F1291" s="3">
        <v>292</v>
      </c>
      <c r="G1291" s="10">
        <v>925.64</v>
      </c>
      <c r="H1291" s="12">
        <f>IFERROR(salesdata[[#This Row],[S-P1]]/salesdata[[#This Row],[Q-P1]],0)</f>
        <v>3.17</v>
      </c>
      <c r="I1291" s="3">
        <v>2148</v>
      </c>
      <c r="J1291" s="10">
        <v>13618.32</v>
      </c>
      <c r="K1291" s="12">
        <f>IFERROR(salesdata[[#This Row],[S-P2]]/salesdata[[#This Row],[Q-P2]],0)</f>
        <v>6.34</v>
      </c>
      <c r="L1291" s="3">
        <v>2037</v>
      </c>
      <c r="M1291" s="10">
        <v>11040.54</v>
      </c>
      <c r="N1291" s="12">
        <f>IFERROR(salesdata[[#This Row],[S-P3]]/salesdata[[#This Row],[Q-P3]],0)</f>
        <v>5.4200000000000008</v>
      </c>
      <c r="O1291" s="3">
        <v>1973</v>
      </c>
      <c r="P1291" s="10">
        <v>14067.49</v>
      </c>
      <c r="Q1291" s="12">
        <f>IFERROR(salesdata[[#This Row],[S-P4]]/salesdata[[#This Row],[Q-P4]],0)</f>
        <v>7.13</v>
      </c>
      <c r="R1291" s="3">
        <v>6450</v>
      </c>
      <c r="S1291" s="10">
        <v>39651.99</v>
      </c>
      <c r="T1291" s="1" t="str">
        <f>"Q"&amp;ROUNDUP(salesdata[[#This Row],[Month No.]]/3,0)</f>
        <v>Q4</v>
      </c>
      <c r="U1291" s="1" t="str">
        <f>TEXT(salesdata[[#This Row],[Date]],"dddd")</f>
        <v>Tuesday</v>
      </c>
      <c r="V1291" s="12">
        <f>IFERROR(salesdata[[#This Row],[Total Revenue]]/salesdata[[#This Row],[Total Units Sold]],0)</f>
        <v>6.1475953488372088</v>
      </c>
      <c r="W1291" s="1" t="str">
        <f>INDEX({"Product1","Product2","Product3","Product4"},MATCH(MAX(salesdata[[#This Row],[S-P1]],salesdata[[#This Row],[S-P2]],salesdata[[#This Row],[S-P3]],salesdata[[#This Row],[S-P4]]),CHOOSE({1,2,3,4},salesdata[[#This Row],[S-P1]],salesdata[[#This Row],[S-P2]],salesdata[[#This Row],[S-P3]],salesdata[[#This Row],[S-P4]]),0))</f>
        <v>Product4</v>
      </c>
      <c r="X1291" s="1" t="str">
        <f>IF(salesdata[[#This Row],[Total Revenue]]&gt;=70000,"High",IF(salesdata[[#This Row],[Total Revenue]]&gt;=40000,"Medium","Low"))</f>
        <v>Low</v>
      </c>
      <c r="Y1291" s="1" t="str">
        <f>IFERROR(IF(SUMIF(salesdata[Year],salesdata[[#This Row],[Year]],salesdata[Total Revenue])&gt;SUMIF(salesdata[Year],salesdata[[#This Row],[Year]]-1,salesdata[Total Revenue]),"Growth Year","Decline Year"),"")</f>
        <v>Decline Year</v>
      </c>
    </row>
    <row r="1292" spans="1:25" x14ac:dyDescent="0.3">
      <c r="A1292" s="1">
        <v>1291</v>
      </c>
      <c r="B1292" s="2">
        <v>41619</v>
      </c>
      <c r="C1292" s="1">
        <v>2013</v>
      </c>
      <c r="D1292" s="1" t="s">
        <v>25</v>
      </c>
      <c r="E1292" s="1">
        <v>12</v>
      </c>
      <c r="F1292" s="3">
        <v>861</v>
      </c>
      <c r="G1292" s="10">
        <v>2729.37</v>
      </c>
      <c r="H1292" s="12">
        <f>IFERROR(salesdata[[#This Row],[S-P1]]/salesdata[[#This Row],[Q-P1]],0)</f>
        <v>3.17</v>
      </c>
      <c r="I1292" s="3">
        <v>2356</v>
      </c>
      <c r="J1292" s="10">
        <v>14937.04</v>
      </c>
      <c r="K1292" s="12">
        <f>IFERROR(salesdata[[#This Row],[S-P2]]/salesdata[[#This Row],[Q-P2]],0)</f>
        <v>6.3400000000000007</v>
      </c>
      <c r="L1292" s="3">
        <v>1131</v>
      </c>
      <c r="M1292" s="10">
        <v>6130.02</v>
      </c>
      <c r="N1292" s="12">
        <f>IFERROR(salesdata[[#This Row],[S-P3]]/salesdata[[#This Row],[Q-P3]],0)</f>
        <v>5.4200000000000008</v>
      </c>
      <c r="O1292" s="3">
        <v>1404</v>
      </c>
      <c r="P1292" s="10">
        <v>10010.52</v>
      </c>
      <c r="Q1292" s="12">
        <f>IFERROR(salesdata[[#This Row],[S-P4]]/salesdata[[#This Row],[Q-P4]],0)</f>
        <v>7.13</v>
      </c>
      <c r="R1292" s="3">
        <v>5752</v>
      </c>
      <c r="S1292" s="10">
        <v>33806.949999999997</v>
      </c>
      <c r="T1292" s="1" t="str">
        <f>"Q"&amp;ROUNDUP(salesdata[[#This Row],[Month No.]]/3,0)</f>
        <v>Q4</v>
      </c>
      <c r="U1292" s="1" t="str">
        <f>TEXT(salesdata[[#This Row],[Date]],"dddd")</f>
        <v>Wednesday</v>
      </c>
      <c r="V1292" s="12">
        <f>IFERROR(salesdata[[#This Row],[Total Revenue]]/salesdata[[#This Row],[Total Units Sold]],0)</f>
        <v>5.8774252433936018</v>
      </c>
      <c r="W1292" s="1" t="str">
        <f>INDEX({"Product1","Product2","Product3","Product4"},MATCH(MAX(salesdata[[#This Row],[S-P1]],salesdata[[#This Row],[S-P2]],salesdata[[#This Row],[S-P3]],salesdata[[#This Row],[S-P4]]),CHOOSE({1,2,3,4},salesdata[[#This Row],[S-P1]],salesdata[[#This Row],[S-P2]],salesdata[[#This Row],[S-P3]],salesdata[[#This Row],[S-P4]]),0))</f>
        <v>Product2</v>
      </c>
      <c r="X1292" s="1" t="str">
        <f>IF(salesdata[[#This Row],[Total Revenue]]&gt;=70000,"High",IF(salesdata[[#This Row],[Total Revenue]]&gt;=40000,"Medium","Low"))</f>
        <v>Low</v>
      </c>
      <c r="Y1292" s="1" t="str">
        <f>IFERROR(IF(SUMIF(salesdata[Year],salesdata[[#This Row],[Year]],salesdata[Total Revenue])&gt;SUMIF(salesdata[Year],salesdata[[#This Row],[Year]]-1,salesdata[Total Revenue]),"Growth Year","Decline Year"),"")</f>
        <v>Decline Year</v>
      </c>
    </row>
    <row r="1293" spans="1:25" x14ac:dyDescent="0.3">
      <c r="A1293" s="1">
        <v>1292</v>
      </c>
      <c r="B1293" s="2">
        <v>41620</v>
      </c>
      <c r="C1293" s="1">
        <v>2013</v>
      </c>
      <c r="D1293" s="1" t="s">
        <v>25</v>
      </c>
      <c r="E1293" s="1">
        <v>12</v>
      </c>
      <c r="F1293" s="3">
        <v>5712</v>
      </c>
      <c r="G1293" s="10">
        <v>18107.04</v>
      </c>
      <c r="H1293" s="12">
        <f>IFERROR(salesdata[[#This Row],[S-P1]]/salesdata[[#This Row],[Q-P1]],0)</f>
        <v>3.1700000000000004</v>
      </c>
      <c r="I1293" s="3">
        <v>1563</v>
      </c>
      <c r="J1293" s="10">
        <v>9909.42</v>
      </c>
      <c r="K1293" s="12">
        <f>IFERROR(salesdata[[#This Row],[S-P2]]/salesdata[[#This Row],[Q-P2]],0)</f>
        <v>6.34</v>
      </c>
      <c r="L1293" s="3">
        <v>3032</v>
      </c>
      <c r="M1293" s="10">
        <v>16433.439999999999</v>
      </c>
      <c r="N1293" s="12">
        <f>IFERROR(salesdata[[#This Row],[S-P3]]/salesdata[[#This Row],[Q-P3]],0)</f>
        <v>5.42</v>
      </c>
      <c r="O1293" s="3">
        <v>980</v>
      </c>
      <c r="P1293" s="10">
        <v>6987.4</v>
      </c>
      <c r="Q1293" s="12">
        <f>IFERROR(salesdata[[#This Row],[S-P4]]/salesdata[[#This Row],[Q-P4]],0)</f>
        <v>7.13</v>
      </c>
      <c r="R1293" s="3">
        <v>11287</v>
      </c>
      <c r="S1293" s="10">
        <v>51437.3</v>
      </c>
      <c r="T1293" s="1" t="str">
        <f>"Q"&amp;ROUNDUP(salesdata[[#This Row],[Month No.]]/3,0)</f>
        <v>Q4</v>
      </c>
      <c r="U1293" s="1" t="str">
        <f>TEXT(salesdata[[#This Row],[Date]],"dddd")</f>
        <v>Thursday</v>
      </c>
      <c r="V1293" s="12">
        <f>IFERROR(salesdata[[#This Row],[Total Revenue]]/salesdata[[#This Row],[Total Units Sold]],0)</f>
        <v>4.5572162665012845</v>
      </c>
      <c r="W1293" s="1" t="str">
        <f>INDEX({"Product1","Product2","Product3","Product4"},MATCH(MAX(salesdata[[#This Row],[S-P1]],salesdata[[#This Row],[S-P2]],salesdata[[#This Row],[S-P3]],salesdata[[#This Row],[S-P4]]),CHOOSE({1,2,3,4},salesdata[[#This Row],[S-P1]],salesdata[[#This Row],[S-P2]],salesdata[[#This Row],[S-P3]],salesdata[[#This Row],[S-P4]]),0))</f>
        <v>Product1</v>
      </c>
      <c r="X1293" s="1" t="str">
        <f>IF(salesdata[[#This Row],[Total Revenue]]&gt;=70000,"High",IF(salesdata[[#This Row],[Total Revenue]]&gt;=40000,"Medium","Low"))</f>
        <v>Medium</v>
      </c>
      <c r="Y1293" s="1" t="str">
        <f>IFERROR(IF(SUMIF(salesdata[Year],salesdata[[#This Row],[Year]],salesdata[Total Revenue])&gt;SUMIF(salesdata[Year],salesdata[[#This Row],[Year]]-1,salesdata[Total Revenue]),"Growth Year","Decline Year"),"")</f>
        <v>Decline Year</v>
      </c>
    </row>
    <row r="1294" spans="1:25" x14ac:dyDescent="0.3">
      <c r="A1294" s="1">
        <v>1293</v>
      </c>
      <c r="B1294" s="2">
        <v>41621</v>
      </c>
      <c r="C1294" s="1">
        <v>2013</v>
      </c>
      <c r="D1294" s="1" t="s">
        <v>25</v>
      </c>
      <c r="E1294" s="1">
        <v>12</v>
      </c>
      <c r="F1294" s="3">
        <v>3298</v>
      </c>
      <c r="G1294" s="10">
        <v>10454.66</v>
      </c>
      <c r="H1294" s="12">
        <f>IFERROR(salesdata[[#This Row],[S-P1]]/salesdata[[#This Row],[Q-P1]],0)</f>
        <v>3.17</v>
      </c>
      <c r="I1294" s="3">
        <v>2340</v>
      </c>
      <c r="J1294" s="10">
        <v>14835.6</v>
      </c>
      <c r="K1294" s="12">
        <f>IFERROR(salesdata[[#This Row],[S-P2]]/salesdata[[#This Row],[Q-P2]],0)</f>
        <v>6.34</v>
      </c>
      <c r="L1294" s="3">
        <v>1423</v>
      </c>
      <c r="M1294" s="10">
        <v>7712.66</v>
      </c>
      <c r="N1294" s="12">
        <f>IFERROR(salesdata[[#This Row],[S-P3]]/salesdata[[#This Row],[Q-P3]],0)</f>
        <v>5.42</v>
      </c>
      <c r="O1294" s="3">
        <v>495</v>
      </c>
      <c r="P1294" s="10">
        <v>3529.35</v>
      </c>
      <c r="Q1294" s="12">
        <f>IFERROR(salesdata[[#This Row],[S-P4]]/salesdata[[#This Row],[Q-P4]],0)</f>
        <v>7.13</v>
      </c>
      <c r="R1294" s="3">
        <v>7556</v>
      </c>
      <c r="S1294" s="10">
        <v>36532.269999999997</v>
      </c>
      <c r="T1294" s="1" t="str">
        <f>"Q"&amp;ROUNDUP(salesdata[[#This Row],[Month No.]]/3,0)</f>
        <v>Q4</v>
      </c>
      <c r="U1294" s="1" t="str">
        <f>TEXT(salesdata[[#This Row],[Date]],"dddd")</f>
        <v>Friday</v>
      </c>
      <c r="V1294" s="12">
        <f>IFERROR(salesdata[[#This Row],[Total Revenue]]/salesdata[[#This Row],[Total Units Sold]],0)</f>
        <v>4.8348689782953942</v>
      </c>
      <c r="W1294" s="1" t="str">
        <f>INDEX({"Product1","Product2","Product3","Product4"},MATCH(MAX(salesdata[[#This Row],[S-P1]],salesdata[[#This Row],[S-P2]],salesdata[[#This Row],[S-P3]],salesdata[[#This Row],[S-P4]]),CHOOSE({1,2,3,4},salesdata[[#This Row],[S-P1]],salesdata[[#This Row],[S-P2]],salesdata[[#This Row],[S-P3]],salesdata[[#This Row],[S-P4]]),0))</f>
        <v>Product2</v>
      </c>
      <c r="X1294" s="1" t="str">
        <f>IF(salesdata[[#This Row],[Total Revenue]]&gt;=70000,"High",IF(salesdata[[#This Row],[Total Revenue]]&gt;=40000,"Medium","Low"))</f>
        <v>Low</v>
      </c>
      <c r="Y1294" s="1" t="str">
        <f>IFERROR(IF(SUMIF(salesdata[Year],salesdata[[#This Row],[Year]],salesdata[Total Revenue])&gt;SUMIF(salesdata[Year],salesdata[[#This Row],[Year]]-1,salesdata[Total Revenue]),"Growth Year","Decline Year"),"")</f>
        <v>Decline Year</v>
      </c>
    </row>
    <row r="1295" spans="1:25" x14ac:dyDescent="0.3">
      <c r="A1295" s="1">
        <v>1294</v>
      </c>
      <c r="B1295" s="2">
        <v>41622</v>
      </c>
      <c r="C1295" s="1">
        <v>2013</v>
      </c>
      <c r="D1295" s="1" t="s">
        <v>25</v>
      </c>
      <c r="E1295" s="1">
        <v>12</v>
      </c>
      <c r="F1295" s="3">
        <v>5546</v>
      </c>
      <c r="G1295" s="10">
        <v>17580.82</v>
      </c>
      <c r="H1295" s="12">
        <f>IFERROR(salesdata[[#This Row],[S-P1]]/salesdata[[#This Row],[Q-P1]],0)</f>
        <v>3.17</v>
      </c>
      <c r="I1295" s="3">
        <v>2980</v>
      </c>
      <c r="J1295" s="10">
        <v>18893.2</v>
      </c>
      <c r="K1295" s="12">
        <f>IFERROR(salesdata[[#This Row],[S-P2]]/salesdata[[#This Row],[Q-P2]],0)</f>
        <v>6.34</v>
      </c>
      <c r="L1295" s="3">
        <v>4035</v>
      </c>
      <c r="M1295" s="10">
        <v>21869.7</v>
      </c>
      <c r="N1295" s="12">
        <f>IFERROR(salesdata[[#This Row],[S-P3]]/salesdata[[#This Row],[Q-P3]],0)</f>
        <v>5.42</v>
      </c>
      <c r="O1295" s="3">
        <v>889</v>
      </c>
      <c r="P1295" s="10">
        <v>6338.57</v>
      </c>
      <c r="Q1295" s="12">
        <f>IFERROR(salesdata[[#This Row],[S-P4]]/salesdata[[#This Row],[Q-P4]],0)</f>
        <v>7.13</v>
      </c>
      <c r="R1295" s="3">
        <v>13450</v>
      </c>
      <c r="S1295" s="10">
        <v>64682.29</v>
      </c>
      <c r="T1295" s="1" t="str">
        <f>"Q"&amp;ROUNDUP(salesdata[[#This Row],[Month No.]]/3,0)</f>
        <v>Q4</v>
      </c>
      <c r="U1295" s="1" t="str">
        <f>TEXT(salesdata[[#This Row],[Date]],"dddd")</f>
        <v>Saturday</v>
      </c>
      <c r="V1295" s="12">
        <f>IFERROR(salesdata[[#This Row],[Total Revenue]]/salesdata[[#This Row],[Total Units Sold]],0)</f>
        <v>4.8090921933085502</v>
      </c>
      <c r="W1295" s="1" t="str">
        <f>INDEX({"Product1","Product2","Product3","Product4"},MATCH(MAX(salesdata[[#This Row],[S-P1]],salesdata[[#This Row],[S-P2]],salesdata[[#This Row],[S-P3]],salesdata[[#This Row],[S-P4]]),CHOOSE({1,2,3,4},salesdata[[#This Row],[S-P1]],salesdata[[#This Row],[S-P2]],salesdata[[#This Row],[S-P3]],salesdata[[#This Row],[S-P4]]),0))</f>
        <v>Product3</v>
      </c>
      <c r="X1295" s="1" t="str">
        <f>IF(salesdata[[#This Row],[Total Revenue]]&gt;=70000,"High",IF(salesdata[[#This Row],[Total Revenue]]&gt;=40000,"Medium","Low"))</f>
        <v>Medium</v>
      </c>
      <c r="Y1295" s="1" t="str">
        <f>IFERROR(IF(SUMIF(salesdata[Year],salesdata[[#This Row],[Year]],salesdata[Total Revenue])&gt;SUMIF(salesdata[Year],salesdata[[#This Row],[Year]]-1,salesdata[Total Revenue]),"Growth Year","Decline Year"),"")</f>
        <v>Decline Year</v>
      </c>
    </row>
    <row r="1296" spans="1:25" x14ac:dyDescent="0.3">
      <c r="A1296" s="1">
        <v>1295</v>
      </c>
      <c r="B1296" s="2">
        <v>41623</v>
      </c>
      <c r="C1296" s="1">
        <v>2013</v>
      </c>
      <c r="D1296" s="1" t="s">
        <v>25</v>
      </c>
      <c r="E1296" s="1">
        <v>12</v>
      </c>
      <c r="F1296" s="3">
        <v>1510</v>
      </c>
      <c r="G1296" s="10">
        <v>4786.7</v>
      </c>
      <c r="H1296" s="12">
        <f>IFERROR(salesdata[[#This Row],[S-P1]]/salesdata[[#This Row],[Q-P1]],0)</f>
        <v>3.17</v>
      </c>
      <c r="I1296" s="3">
        <v>1771</v>
      </c>
      <c r="J1296" s="10">
        <v>11228.14</v>
      </c>
      <c r="K1296" s="12">
        <f>IFERROR(salesdata[[#This Row],[S-P2]]/salesdata[[#This Row],[Q-P2]],0)</f>
        <v>6.34</v>
      </c>
      <c r="L1296" s="3">
        <v>4093</v>
      </c>
      <c r="M1296" s="10">
        <v>22184.06</v>
      </c>
      <c r="N1296" s="12">
        <f>IFERROR(salesdata[[#This Row],[S-P3]]/salesdata[[#This Row],[Q-P3]],0)</f>
        <v>5.42</v>
      </c>
      <c r="O1296" s="3">
        <v>1381</v>
      </c>
      <c r="P1296" s="10">
        <v>9846.5300000000007</v>
      </c>
      <c r="Q1296" s="12">
        <f>IFERROR(salesdata[[#This Row],[S-P4]]/salesdata[[#This Row],[Q-P4]],0)</f>
        <v>7.1300000000000008</v>
      </c>
      <c r="R1296" s="3">
        <v>8755</v>
      </c>
      <c r="S1296" s="10">
        <v>48045.43</v>
      </c>
      <c r="T1296" s="1" t="str">
        <f>"Q"&amp;ROUNDUP(salesdata[[#This Row],[Month No.]]/3,0)</f>
        <v>Q4</v>
      </c>
      <c r="U1296" s="1" t="str">
        <f>TEXT(salesdata[[#This Row],[Date]],"dddd")</f>
        <v>Sunday</v>
      </c>
      <c r="V1296" s="12">
        <f>IFERROR(salesdata[[#This Row],[Total Revenue]]/salesdata[[#This Row],[Total Units Sold]],0)</f>
        <v>5.4877704169046257</v>
      </c>
      <c r="W1296" s="1" t="str">
        <f>INDEX({"Product1","Product2","Product3","Product4"},MATCH(MAX(salesdata[[#This Row],[S-P1]],salesdata[[#This Row],[S-P2]],salesdata[[#This Row],[S-P3]],salesdata[[#This Row],[S-P4]]),CHOOSE({1,2,3,4},salesdata[[#This Row],[S-P1]],salesdata[[#This Row],[S-P2]],salesdata[[#This Row],[S-P3]],salesdata[[#This Row],[S-P4]]),0))</f>
        <v>Product3</v>
      </c>
      <c r="X1296" s="1" t="str">
        <f>IF(salesdata[[#This Row],[Total Revenue]]&gt;=70000,"High",IF(salesdata[[#This Row],[Total Revenue]]&gt;=40000,"Medium","Low"))</f>
        <v>Medium</v>
      </c>
      <c r="Y1296" s="1" t="str">
        <f>IFERROR(IF(SUMIF(salesdata[Year],salesdata[[#This Row],[Year]],salesdata[Total Revenue])&gt;SUMIF(salesdata[Year],salesdata[[#This Row],[Year]]-1,salesdata[Total Revenue]),"Growth Year","Decline Year"),"")</f>
        <v>Decline Year</v>
      </c>
    </row>
    <row r="1297" spans="1:25" x14ac:dyDescent="0.3">
      <c r="A1297" s="1">
        <v>1296</v>
      </c>
      <c r="B1297" s="2">
        <v>41624</v>
      </c>
      <c r="C1297" s="1">
        <v>2013</v>
      </c>
      <c r="D1297" s="1" t="s">
        <v>25</v>
      </c>
      <c r="E1297" s="1">
        <v>12</v>
      </c>
      <c r="F1297" s="3">
        <v>3593</v>
      </c>
      <c r="G1297" s="10">
        <v>11389.81</v>
      </c>
      <c r="H1297" s="12">
        <f>IFERROR(salesdata[[#This Row],[S-P1]]/salesdata[[#This Row],[Q-P1]],0)</f>
        <v>3.17</v>
      </c>
      <c r="I1297" s="3">
        <v>2902</v>
      </c>
      <c r="J1297" s="10">
        <v>18398.68</v>
      </c>
      <c r="K1297" s="12">
        <f>IFERROR(salesdata[[#This Row],[S-P2]]/salesdata[[#This Row],[Q-P2]],0)</f>
        <v>6.34</v>
      </c>
      <c r="L1297" s="3">
        <v>2325</v>
      </c>
      <c r="M1297" s="10">
        <v>12601.5</v>
      </c>
      <c r="N1297" s="12">
        <f>IFERROR(salesdata[[#This Row],[S-P3]]/salesdata[[#This Row],[Q-P3]],0)</f>
        <v>5.42</v>
      </c>
      <c r="O1297" s="3">
        <v>1364</v>
      </c>
      <c r="P1297" s="10">
        <v>9725.32</v>
      </c>
      <c r="Q1297" s="12">
        <f>IFERROR(salesdata[[#This Row],[S-P4]]/salesdata[[#This Row],[Q-P4]],0)</f>
        <v>7.13</v>
      </c>
      <c r="R1297" s="3">
        <v>10184</v>
      </c>
      <c r="S1297" s="10">
        <v>52115.31</v>
      </c>
      <c r="T1297" s="1" t="str">
        <f>"Q"&amp;ROUNDUP(salesdata[[#This Row],[Month No.]]/3,0)</f>
        <v>Q4</v>
      </c>
      <c r="U1297" s="1" t="str">
        <f>TEXT(salesdata[[#This Row],[Date]],"dddd")</f>
        <v>Monday</v>
      </c>
      <c r="V1297" s="12">
        <f>IFERROR(salesdata[[#This Row],[Total Revenue]]/salesdata[[#This Row],[Total Units Sold]],0)</f>
        <v>5.1173713668499605</v>
      </c>
      <c r="W1297" s="1" t="str">
        <f>INDEX({"Product1","Product2","Product3","Product4"},MATCH(MAX(salesdata[[#This Row],[S-P1]],salesdata[[#This Row],[S-P2]],salesdata[[#This Row],[S-P3]],salesdata[[#This Row],[S-P4]]),CHOOSE({1,2,3,4},salesdata[[#This Row],[S-P1]],salesdata[[#This Row],[S-P2]],salesdata[[#This Row],[S-P3]],salesdata[[#This Row],[S-P4]]),0))</f>
        <v>Product2</v>
      </c>
      <c r="X1297" s="1" t="str">
        <f>IF(salesdata[[#This Row],[Total Revenue]]&gt;=70000,"High",IF(salesdata[[#This Row],[Total Revenue]]&gt;=40000,"Medium","Low"))</f>
        <v>Medium</v>
      </c>
      <c r="Y1297" s="1" t="str">
        <f>IFERROR(IF(SUMIF(salesdata[Year],salesdata[[#This Row],[Year]],salesdata[Total Revenue])&gt;SUMIF(salesdata[Year],salesdata[[#This Row],[Year]]-1,salesdata[Total Revenue]),"Growth Year","Decline Year"),"")</f>
        <v>Decline Year</v>
      </c>
    </row>
    <row r="1298" spans="1:25" x14ac:dyDescent="0.3">
      <c r="A1298" s="1">
        <v>1297</v>
      </c>
      <c r="B1298" s="2">
        <v>41625</v>
      </c>
      <c r="C1298" s="1">
        <v>2013</v>
      </c>
      <c r="D1298" s="1" t="s">
        <v>25</v>
      </c>
      <c r="E1298" s="1">
        <v>12</v>
      </c>
      <c r="F1298" s="3">
        <v>6935</v>
      </c>
      <c r="G1298" s="10">
        <v>21983.95</v>
      </c>
      <c r="H1298" s="12">
        <f>IFERROR(salesdata[[#This Row],[S-P1]]/salesdata[[#This Row],[Q-P1]],0)</f>
        <v>3.17</v>
      </c>
      <c r="I1298" s="3">
        <v>634</v>
      </c>
      <c r="J1298" s="10">
        <v>4019.56</v>
      </c>
      <c r="K1298" s="12">
        <f>IFERROR(salesdata[[#This Row],[S-P2]]/salesdata[[#This Row],[Q-P2]],0)</f>
        <v>6.34</v>
      </c>
      <c r="L1298" s="3">
        <v>2606</v>
      </c>
      <c r="M1298" s="10">
        <v>14124.52</v>
      </c>
      <c r="N1298" s="12">
        <f>IFERROR(salesdata[[#This Row],[S-P3]]/salesdata[[#This Row],[Q-P3]],0)</f>
        <v>5.42</v>
      </c>
      <c r="O1298" s="3">
        <v>1138</v>
      </c>
      <c r="P1298" s="10">
        <v>8113.94</v>
      </c>
      <c r="Q1298" s="12">
        <f>IFERROR(salesdata[[#This Row],[S-P4]]/salesdata[[#This Row],[Q-P4]],0)</f>
        <v>7.13</v>
      </c>
      <c r="R1298" s="3">
        <v>11313</v>
      </c>
      <c r="S1298" s="10">
        <v>48241.97</v>
      </c>
      <c r="T1298" s="1" t="str">
        <f>"Q"&amp;ROUNDUP(salesdata[[#This Row],[Month No.]]/3,0)</f>
        <v>Q4</v>
      </c>
      <c r="U1298" s="1" t="str">
        <f>TEXT(salesdata[[#This Row],[Date]],"dddd")</f>
        <v>Tuesday</v>
      </c>
      <c r="V1298" s="12">
        <f>IFERROR(salesdata[[#This Row],[Total Revenue]]/salesdata[[#This Row],[Total Units Sold]],0)</f>
        <v>4.2642950587819328</v>
      </c>
      <c r="W1298" s="1" t="str">
        <f>INDEX({"Product1","Product2","Product3","Product4"},MATCH(MAX(salesdata[[#This Row],[S-P1]],salesdata[[#This Row],[S-P2]],salesdata[[#This Row],[S-P3]],salesdata[[#This Row],[S-P4]]),CHOOSE({1,2,3,4},salesdata[[#This Row],[S-P1]],salesdata[[#This Row],[S-P2]],salesdata[[#This Row],[S-P3]],salesdata[[#This Row],[S-P4]]),0))</f>
        <v>Product1</v>
      </c>
      <c r="X1298" s="1" t="str">
        <f>IF(salesdata[[#This Row],[Total Revenue]]&gt;=70000,"High",IF(salesdata[[#This Row],[Total Revenue]]&gt;=40000,"Medium","Low"))</f>
        <v>Medium</v>
      </c>
      <c r="Y1298" s="1" t="str">
        <f>IFERROR(IF(SUMIF(salesdata[Year],salesdata[[#This Row],[Year]],salesdata[Total Revenue])&gt;SUMIF(salesdata[Year],salesdata[[#This Row],[Year]]-1,salesdata[Total Revenue]),"Growth Year","Decline Year"),"")</f>
        <v>Decline Year</v>
      </c>
    </row>
    <row r="1299" spans="1:25" x14ac:dyDescent="0.3">
      <c r="A1299" s="1">
        <v>1298</v>
      </c>
      <c r="B1299" s="2">
        <v>41626</v>
      </c>
      <c r="C1299" s="1">
        <v>2013</v>
      </c>
      <c r="D1299" s="1" t="s">
        <v>25</v>
      </c>
      <c r="E1299" s="1">
        <v>12</v>
      </c>
      <c r="F1299" s="3">
        <v>771</v>
      </c>
      <c r="G1299" s="10">
        <v>2444.0700000000002</v>
      </c>
      <c r="H1299" s="12">
        <f>IFERROR(salesdata[[#This Row],[S-P1]]/salesdata[[#This Row],[Q-P1]],0)</f>
        <v>3.1700000000000004</v>
      </c>
      <c r="I1299" s="3">
        <v>2936</v>
      </c>
      <c r="J1299" s="10">
        <v>18614.240000000002</v>
      </c>
      <c r="K1299" s="12">
        <f>IFERROR(salesdata[[#This Row],[S-P2]]/salesdata[[#This Row],[Q-P2]],0)</f>
        <v>6.3400000000000007</v>
      </c>
      <c r="L1299" s="3">
        <v>757</v>
      </c>
      <c r="M1299" s="10">
        <v>4102.9399999999996</v>
      </c>
      <c r="N1299" s="12">
        <f>IFERROR(salesdata[[#This Row],[S-P3]]/salesdata[[#This Row],[Q-P3]],0)</f>
        <v>5.419999999999999</v>
      </c>
      <c r="O1299" s="3">
        <v>1491</v>
      </c>
      <c r="P1299" s="10">
        <v>10630.83</v>
      </c>
      <c r="Q1299" s="12">
        <f>IFERROR(salesdata[[#This Row],[S-P4]]/salesdata[[#This Row],[Q-P4]],0)</f>
        <v>7.13</v>
      </c>
      <c r="R1299" s="3">
        <v>5955</v>
      </c>
      <c r="S1299" s="10">
        <v>35792.080000000002</v>
      </c>
      <c r="T1299" s="1" t="str">
        <f>"Q"&amp;ROUNDUP(salesdata[[#This Row],[Month No.]]/3,0)</f>
        <v>Q4</v>
      </c>
      <c r="U1299" s="1" t="str">
        <f>TEXT(salesdata[[#This Row],[Date]],"dddd")</f>
        <v>Wednesday</v>
      </c>
      <c r="V1299" s="12">
        <f>IFERROR(salesdata[[#This Row],[Total Revenue]]/salesdata[[#This Row],[Total Units Sold]],0)</f>
        <v>6.0104248530646522</v>
      </c>
      <c r="W1299" s="1" t="str">
        <f>INDEX({"Product1","Product2","Product3","Product4"},MATCH(MAX(salesdata[[#This Row],[S-P1]],salesdata[[#This Row],[S-P2]],salesdata[[#This Row],[S-P3]],salesdata[[#This Row],[S-P4]]),CHOOSE({1,2,3,4},salesdata[[#This Row],[S-P1]],salesdata[[#This Row],[S-P2]],salesdata[[#This Row],[S-P3]],salesdata[[#This Row],[S-P4]]),0))</f>
        <v>Product2</v>
      </c>
      <c r="X1299" s="1" t="str">
        <f>IF(salesdata[[#This Row],[Total Revenue]]&gt;=70000,"High",IF(salesdata[[#This Row],[Total Revenue]]&gt;=40000,"Medium","Low"))</f>
        <v>Low</v>
      </c>
      <c r="Y1299" s="1" t="str">
        <f>IFERROR(IF(SUMIF(salesdata[Year],salesdata[[#This Row],[Year]],salesdata[Total Revenue])&gt;SUMIF(salesdata[Year],salesdata[[#This Row],[Year]]-1,salesdata[Total Revenue]),"Growth Year","Decline Year"),"")</f>
        <v>Decline Year</v>
      </c>
    </row>
    <row r="1300" spans="1:25" x14ac:dyDescent="0.3">
      <c r="A1300" s="1">
        <v>1299</v>
      </c>
      <c r="B1300" s="2">
        <v>41627</v>
      </c>
      <c r="C1300" s="1">
        <v>2013</v>
      </c>
      <c r="D1300" s="1" t="s">
        <v>25</v>
      </c>
      <c r="E1300" s="1">
        <v>12</v>
      </c>
      <c r="F1300" s="3">
        <v>1498</v>
      </c>
      <c r="G1300" s="10">
        <v>4748.66</v>
      </c>
      <c r="H1300" s="12">
        <f>IFERROR(salesdata[[#This Row],[S-P1]]/salesdata[[#This Row],[Q-P1]],0)</f>
        <v>3.17</v>
      </c>
      <c r="I1300" s="3">
        <v>3339</v>
      </c>
      <c r="J1300" s="10">
        <v>21169.26</v>
      </c>
      <c r="K1300" s="12">
        <f>IFERROR(salesdata[[#This Row],[S-P2]]/salesdata[[#This Row],[Q-P2]],0)</f>
        <v>6.34</v>
      </c>
      <c r="L1300" s="3">
        <v>1465</v>
      </c>
      <c r="M1300" s="10">
        <v>7940.3</v>
      </c>
      <c r="N1300" s="12">
        <f>IFERROR(salesdata[[#This Row],[S-P3]]/salesdata[[#This Row],[Q-P3]],0)</f>
        <v>5.42</v>
      </c>
      <c r="O1300" s="3">
        <v>584</v>
      </c>
      <c r="P1300" s="10">
        <v>4163.92</v>
      </c>
      <c r="Q1300" s="12">
        <f>IFERROR(salesdata[[#This Row],[S-P4]]/salesdata[[#This Row],[Q-P4]],0)</f>
        <v>7.13</v>
      </c>
      <c r="R1300" s="3">
        <v>6886</v>
      </c>
      <c r="S1300" s="10">
        <v>38022.14</v>
      </c>
      <c r="T1300" s="1" t="str">
        <f>"Q"&amp;ROUNDUP(salesdata[[#This Row],[Month No.]]/3,0)</f>
        <v>Q4</v>
      </c>
      <c r="U1300" s="1" t="str">
        <f>TEXT(salesdata[[#This Row],[Date]],"dddd")</f>
        <v>Thursday</v>
      </c>
      <c r="V1300" s="12">
        <f>IFERROR(salesdata[[#This Row],[Total Revenue]]/salesdata[[#This Row],[Total Units Sold]],0)</f>
        <v>5.5216584374092363</v>
      </c>
      <c r="W1300" s="1" t="str">
        <f>INDEX({"Product1","Product2","Product3","Product4"},MATCH(MAX(salesdata[[#This Row],[S-P1]],salesdata[[#This Row],[S-P2]],salesdata[[#This Row],[S-P3]],salesdata[[#This Row],[S-P4]]),CHOOSE({1,2,3,4},salesdata[[#This Row],[S-P1]],salesdata[[#This Row],[S-P2]],salesdata[[#This Row],[S-P3]],salesdata[[#This Row],[S-P4]]),0))</f>
        <v>Product2</v>
      </c>
      <c r="X1300" s="1" t="str">
        <f>IF(salesdata[[#This Row],[Total Revenue]]&gt;=70000,"High",IF(salesdata[[#This Row],[Total Revenue]]&gt;=40000,"Medium","Low"))</f>
        <v>Low</v>
      </c>
      <c r="Y1300" s="1" t="str">
        <f>IFERROR(IF(SUMIF(salesdata[Year],salesdata[[#This Row],[Year]],salesdata[Total Revenue])&gt;SUMIF(salesdata[Year],salesdata[[#This Row],[Year]]-1,salesdata[Total Revenue]),"Growth Year","Decline Year"),"")</f>
        <v>Decline Year</v>
      </c>
    </row>
    <row r="1301" spans="1:25" x14ac:dyDescent="0.3">
      <c r="A1301" s="1">
        <v>1300</v>
      </c>
      <c r="B1301" s="2">
        <v>41628</v>
      </c>
      <c r="C1301" s="1">
        <v>2013</v>
      </c>
      <c r="D1301" s="1" t="s">
        <v>25</v>
      </c>
      <c r="E1301" s="1">
        <v>12</v>
      </c>
      <c r="F1301" s="3">
        <v>3150</v>
      </c>
      <c r="G1301" s="10">
        <v>9985.5</v>
      </c>
      <c r="H1301" s="12">
        <f>IFERROR(salesdata[[#This Row],[S-P1]]/salesdata[[#This Row],[Q-P1]],0)</f>
        <v>3.17</v>
      </c>
      <c r="I1301" s="3">
        <v>2898</v>
      </c>
      <c r="J1301" s="10">
        <v>18373.32</v>
      </c>
      <c r="K1301" s="12">
        <f>IFERROR(salesdata[[#This Row],[S-P2]]/salesdata[[#This Row],[Q-P2]],0)</f>
        <v>6.34</v>
      </c>
      <c r="L1301" s="3">
        <v>2515</v>
      </c>
      <c r="M1301" s="10">
        <v>13631.3</v>
      </c>
      <c r="N1301" s="12">
        <f>IFERROR(salesdata[[#This Row],[S-P3]]/salesdata[[#This Row],[Q-P3]],0)</f>
        <v>5.42</v>
      </c>
      <c r="O1301" s="3">
        <v>1726</v>
      </c>
      <c r="P1301" s="10">
        <v>12306.38</v>
      </c>
      <c r="Q1301" s="12">
        <f>IFERROR(salesdata[[#This Row],[S-P4]]/salesdata[[#This Row],[Q-P4]],0)</f>
        <v>7.13</v>
      </c>
      <c r="R1301" s="3">
        <v>10289</v>
      </c>
      <c r="S1301" s="10">
        <v>54296.5</v>
      </c>
      <c r="T1301" s="1" t="str">
        <f>"Q"&amp;ROUNDUP(salesdata[[#This Row],[Month No.]]/3,0)</f>
        <v>Q4</v>
      </c>
      <c r="U1301" s="1" t="str">
        <f>TEXT(salesdata[[#This Row],[Date]],"dddd")</f>
        <v>Friday</v>
      </c>
      <c r="V1301" s="12">
        <f>IFERROR(salesdata[[#This Row],[Total Revenue]]/salesdata[[#This Row],[Total Units Sold]],0)</f>
        <v>5.2771406356302846</v>
      </c>
      <c r="W1301" s="1" t="str">
        <f>INDEX({"Product1","Product2","Product3","Product4"},MATCH(MAX(salesdata[[#This Row],[S-P1]],salesdata[[#This Row],[S-P2]],salesdata[[#This Row],[S-P3]],salesdata[[#This Row],[S-P4]]),CHOOSE({1,2,3,4},salesdata[[#This Row],[S-P1]],salesdata[[#This Row],[S-P2]],salesdata[[#This Row],[S-P3]],salesdata[[#This Row],[S-P4]]),0))</f>
        <v>Product2</v>
      </c>
      <c r="X1301" s="1" t="str">
        <f>IF(salesdata[[#This Row],[Total Revenue]]&gt;=70000,"High",IF(salesdata[[#This Row],[Total Revenue]]&gt;=40000,"Medium","Low"))</f>
        <v>Medium</v>
      </c>
      <c r="Y1301" s="1" t="str">
        <f>IFERROR(IF(SUMIF(salesdata[Year],salesdata[[#This Row],[Year]],salesdata[Total Revenue])&gt;SUMIF(salesdata[Year],salesdata[[#This Row],[Year]]-1,salesdata[Total Revenue]),"Growth Year","Decline Year"),"")</f>
        <v>Decline Year</v>
      </c>
    </row>
    <row r="1302" spans="1:25" x14ac:dyDescent="0.3">
      <c r="A1302" s="1">
        <v>1301</v>
      </c>
      <c r="B1302" s="2">
        <v>41629</v>
      </c>
      <c r="C1302" s="1">
        <v>2013</v>
      </c>
      <c r="D1302" s="1" t="s">
        <v>25</v>
      </c>
      <c r="E1302" s="1">
        <v>12</v>
      </c>
      <c r="F1302" s="3">
        <v>839</v>
      </c>
      <c r="G1302" s="10">
        <v>2659.63</v>
      </c>
      <c r="H1302" s="12">
        <f>IFERROR(salesdata[[#This Row],[S-P1]]/salesdata[[#This Row],[Q-P1]],0)</f>
        <v>3.17</v>
      </c>
      <c r="I1302" s="3">
        <v>3861</v>
      </c>
      <c r="J1302" s="10">
        <v>24478.74</v>
      </c>
      <c r="K1302" s="12">
        <f>IFERROR(salesdata[[#This Row],[S-P2]]/salesdata[[#This Row],[Q-P2]],0)</f>
        <v>6.3400000000000007</v>
      </c>
      <c r="L1302" s="3">
        <v>596</v>
      </c>
      <c r="M1302" s="10">
        <v>3230.32</v>
      </c>
      <c r="N1302" s="12">
        <f>IFERROR(salesdata[[#This Row],[S-P3]]/salesdata[[#This Row],[Q-P3]],0)</f>
        <v>5.42</v>
      </c>
      <c r="O1302" s="3">
        <v>1393</v>
      </c>
      <c r="P1302" s="10">
        <v>9932.09</v>
      </c>
      <c r="Q1302" s="12">
        <f>IFERROR(salesdata[[#This Row],[S-P4]]/salesdata[[#This Row],[Q-P4]],0)</f>
        <v>7.13</v>
      </c>
      <c r="R1302" s="3">
        <v>6689</v>
      </c>
      <c r="S1302" s="10">
        <v>40300.78</v>
      </c>
      <c r="T1302" s="1" t="str">
        <f>"Q"&amp;ROUNDUP(salesdata[[#This Row],[Month No.]]/3,0)</f>
        <v>Q4</v>
      </c>
      <c r="U1302" s="1" t="str">
        <f>TEXT(salesdata[[#This Row],[Date]],"dddd")</f>
        <v>Saturday</v>
      </c>
      <c r="V1302" s="12">
        <f>IFERROR(salesdata[[#This Row],[Total Revenue]]/salesdata[[#This Row],[Total Units Sold]],0)</f>
        <v>6.0249334728658992</v>
      </c>
      <c r="W1302" s="1" t="str">
        <f>INDEX({"Product1","Product2","Product3","Product4"},MATCH(MAX(salesdata[[#This Row],[S-P1]],salesdata[[#This Row],[S-P2]],salesdata[[#This Row],[S-P3]],salesdata[[#This Row],[S-P4]]),CHOOSE({1,2,3,4},salesdata[[#This Row],[S-P1]],salesdata[[#This Row],[S-P2]],salesdata[[#This Row],[S-P3]],salesdata[[#This Row],[S-P4]]),0))</f>
        <v>Product2</v>
      </c>
      <c r="X1302" s="1" t="str">
        <f>IF(salesdata[[#This Row],[Total Revenue]]&gt;=70000,"High",IF(salesdata[[#This Row],[Total Revenue]]&gt;=40000,"Medium","Low"))</f>
        <v>Medium</v>
      </c>
      <c r="Y1302" s="1" t="str">
        <f>IFERROR(IF(SUMIF(salesdata[Year],salesdata[[#This Row],[Year]],salesdata[Total Revenue])&gt;SUMIF(salesdata[Year],salesdata[[#This Row],[Year]]-1,salesdata[Total Revenue]),"Growth Year","Decline Year"),"")</f>
        <v>Decline Year</v>
      </c>
    </row>
    <row r="1303" spans="1:25" x14ac:dyDescent="0.3">
      <c r="A1303" s="1">
        <v>1302</v>
      </c>
      <c r="B1303" s="2">
        <v>41630</v>
      </c>
      <c r="C1303" s="1">
        <v>2013</v>
      </c>
      <c r="D1303" s="1" t="s">
        <v>25</v>
      </c>
      <c r="E1303" s="1">
        <v>12</v>
      </c>
      <c r="F1303" s="3">
        <v>2791</v>
      </c>
      <c r="G1303" s="10">
        <v>8847.4699999999993</v>
      </c>
      <c r="H1303" s="12">
        <f>IFERROR(salesdata[[#This Row],[S-P1]]/salesdata[[#This Row],[Q-P1]],0)</f>
        <v>3.17</v>
      </c>
      <c r="I1303" s="3">
        <v>2062</v>
      </c>
      <c r="J1303" s="10">
        <v>13073.08</v>
      </c>
      <c r="K1303" s="12">
        <f>IFERROR(salesdata[[#This Row],[S-P2]]/salesdata[[#This Row],[Q-P2]],0)</f>
        <v>6.34</v>
      </c>
      <c r="L1303" s="3">
        <v>2428</v>
      </c>
      <c r="M1303" s="10">
        <v>13159.76</v>
      </c>
      <c r="N1303" s="12">
        <f>IFERROR(salesdata[[#This Row],[S-P3]]/salesdata[[#This Row],[Q-P3]],0)</f>
        <v>5.42</v>
      </c>
      <c r="O1303" s="3">
        <v>1962</v>
      </c>
      <c r="P1303" s="10">
        <v>13989.06</v>
      </c>
      <c r="Q1303" s="12">
        <f>IFERROR(salesdata[[#This Row],[S-P4]]/salesdata[[#This Row],[Q-P4]],0)</f>
        <v>7.13</v>
      </c>
      <c r="R1303" s="3">
        <v>9243</v>
      </c>
      <c r="S1303" s="10">
        <v>49069.37</v>
      </c>
      <c r="T1303" s="1" t="str">
        <f>"Q"&amp;ROUNDUP(salesdata[[#This Row],[Month No.]]/3,0)</f>
        <v>Q4</v>
      </c>
      <c r="U1303" s="1" t="str">
        <f>TEXT(salesdata[[#This Row],[Date]],"dddd")</f>
        <v>Sunday</v>
      </c>
      <c r="V1303" s="12">
        <f>IFERROR(salesdata[[#This Row],[Total Revenue]]/salesdata[[#This Row],[Total Units Sold]],0)</f>
        <v>5.3088142378015801</v>
      </c>
      <c r="W1303" s="1" t="str">
        <f>INDEX({"Product1","Product2","Product3","Product4"},MATCH(MAX(salesdata[[#This Row],[S-P1]],salesdata[[#This Row],[S-P2]],salesdata[[#This Row],[S-P3]],salesdata[[#This Row],[S-P4]]),CHOOSE({1,2,3,4},salesdata[[#This Row],[S-P1]],salesdata[[#This Row],[S-P2]],salesdata[[#This Row],[S-P3]],salesdata[[#This Row],[S-P4]]),0))</f>
        <v>Product4</v>
      </c>
      <c r="X1303" s="1" t="str">
        <f>IF(salesdata[[#This Row],[Total Revenue]]&gt;=70000,"High",IF(salesdata[[#This Row],[Total Revenue]]&gt;=40000,"Medium","Low"))</f>
        <v>Medium</v>
      </c>
      <c r="Y1303" s="1" t="str">
        <f>IFERROR(IF(SUMIF(salesdata[Year],salesdata[[#This Row],[Year]],salesdata[Total Revenue])&gt;SUMIF(salesdata[Year],salesdata[[#This Row],[Year]]-1,salesdata[Total Revenue]),"Growth Year","Decline Year"),"")</f>
        <v>Decline Year</v>
      </c>
    </row>
    <row r="1304" spans="1:25" x14ac:dyDescent="0.3">
      <c r="A1304" s="1">
        <v>1303</v>
      </c>
      <c r="B1304" s="2">
        <v>41631</v>
      </c>
      <c r="C1304" s="1">
        <v>2013</v>
      </c>
      <c r="D1304" s="1" t="s">
        <v>25</v>
      </c>
      <c r="E1304" s="1">
        <v>12</v>
      </c>
      <c r="F1304" s="3">
        <v>3889</v>
      </c>
      <c r="G1304" s="10">
        <v>12328.13</v>
      </c>
      <c r="H1304" s="12">
        <f>IFERROR(salesdata[[#This Row],[S-P1]]/salesdata[[#This Row],[Q-P1]],0)</f>
        <v>3.17</v>
      </c>
      <c r="I1304" s="3">
        <v>2819</v>
      </c>
      <c r="J1304" s="10">
        <v>17872.46</v>
      </c>
      <c r="K1304" s="12">
        <f>IFERROR(salesdata[[#This Row],[S-P2]]/salesdata[[#This Row],[Q-P2]],0)</f>
        <v>6.34</v>
      </c>
      <c r="L1304" s="3">
        <v>1519</v>
      </c>
      <c r="M1304" s="10">
        <v>8232.98</v>
      </c>
      <c r="N1304" s="12">
        <f>IFERROR(salesdata[[#This Row],[S-P3]]/salesdata[[#This Row],[Q-P3]],0)</f>
        <v>5.42</v>
      </c>
      <c r="O1304" s="3">
        <v>300</v>
      </c>
      <c r="P1304" s="10">
        <v>2139</v>
      </c>
      <c r="Q1304" s="12">
        <f>IFERROR(salesdata[[#This Row],[S-P4]]/salesdata[[#This Row],[Q-P4]],0)</f>
        <v>7.13</v>
      </c>
      <c r="R1304" s="3">
        <v>8527</v>
      </c>
      <c r="S1304" s="10">
        <v>40572.57</v>
      </c>
      <c r="T1304" s="1" t="str">
        <f>"Q"&amp;ROUNDUP(salesdata[[#This Row],[Month No.]]/3,0)</f>
        <v>Q4</v>
      </c>
      <c r="U1304" s="1" t="str">
        <f>TEXT(salesdata[[#This Row],[Date]],"dddd")</f>
        <v>Monday</v>
      </c>
      <c r="V1304" s="12">
        <f>IFERROR(salesdata[[#This Row],[Total Revenue]]/salesdata[[#This Row],[Total Units Sold]],0)</f>
        <v>4.7581294710918263</v>
      </c>
      <c r="W1304" s="1" t="str">
        <f>INDEX({"Product1","Product2","Product3","Product4"},MATCH(MAX(salesdata[[#This Row],[S-P1]],salesdata[[#This Row],[S-P2]],salesdata[[#This Row],[S-P3]],salesdata[[#This Row],[S-P4]]),CHOOSE({1,2,3,4},salesdata[[#This Row],[S-P1]],salesdata[[#This Row],[S-P2]],salesdata[[#This Row],[S-P3]],salesdata[[#This Row],[S-P4]]),0))</f>
        <v>Product2</v>
      </c>
      <c r="X1304" s="1" t="str">
        <f>IF(salesdata[[#This Row],[Total Revenue]]&gt;=70000,"High",IF(salesdata[[#This Row],[Total Revenue]]&gt;=40000,"Medium","Low"))</f>
        <v>Medium</v>
      </c>
      <c r="Y1304" s="1" t="str">
        <f>IFERROR(IF(SUMIF(salesdata[Year],salesdata[[#This Row],[Year]],salesdata[Total Revenue])&gt;SUMIF(salesdata[Year],salesdata[[#This Row],[Year]]-1,salesdata[Total Revenue]),"Growth Year","Decline Year"),"")</f>
        <v>Decline Year</v>
      </c>
    </row>
    <row r="1305" spans="1:25" x14ac:dyDescent="0.3">
      <c r="A1305" s="1">
        <v>1304</v>
      </c>
      <c r="B1305" s="2">
        <v>41632</v>
      </c>
      <c r="C1305" s="1">
        <v>2013</v>
      </c>
      <c r="D1305" s="1" t="s">
        <v>25</v>
      </c>
      <c r="E1305" s="1">
        <v>12</v>
      </c>
      <c r="F1305" s="3">
        <v>6115</v>
      </c>
      <c r="G1305" s="10">
        <v>19384.55</v>
      </c>
      <c r="H1305" s="12">
        <f>IFERROR(salesdata[[#This Row],[S-P1]]/salesdata[[#This Row],[Q-P1]],0)</f>
        <v>3.17</v>
      </c>
      <c r="I1305" s="3">
        <v>2717</v>
      </c>
      <c r="J1305" s="10">
        <v>17225.78</v>
      </c>
      <c r="K1305" s="12">
        <f>IFERROR(salesdata[[#This Row],[S-P2]]/salesdata[[#This Row],[Q-P2]],0)</f>
        <v>6.34</v>
      </c>
      <c r="L1305" s="3">
        <v>3430</v>
      </c>
      <c r="M1305" s="10">
        <v>18590.599999999999</v>
      </c>
      <c r="N1305" s="12">
        <f>IFERROR(salesdata[[#This Row],[S-P3]]/salesdata[[#This Row],[Q-P3]],0)</f>
        <v>5.42</v>
      </c>
      <c r="O1305" s="3">
        <v>448</v>
      </c>
      <c r="P1305" s="10">
        <v>3194.24</v>
      </c>
      <c r="Q1305" s="12">
        <f>IFERROR(salesdata[[#This Row],[S-P4]]/salesdata[[#This Row],[Q-P4]],0)</f>
        <v>7.13</v>
      </c>
      <c r="R1305" s="3">
        <v>12710</v>
      </c>
      <c r="S1305" s="10">
        <v>58395.17</v>
      </c>
      <c r="T1305" s="1" t="str">
        <f>"Q"&amp;ROUNDUP(salesdata[[#This Row],[Month No.]]/3,0)</f>
        <v>Q4</v>
      </c>
      <c r="U1305" s="1" t="str">
        <f>TEXT(salesdata[[#This Row],[Date]],"dddd")</f>
        <v>Tuesday</v>
      </c>
      <c r="V1305" s="12">
        <f>IFERROR(salesdata[[#This Row],[Total Revenue]]/salesdata[[#This Row],[Total Units Sold]],0)</f>
        <v>4.5944272226593235</v>
      </c>
      <c r="W1305" s="1" t="str">
        <f>INDEX({"Product1","Product2","Product3","Product4"},MATCH(MAX(salesdata[[#This Row],[S-P1]],salesdata[[#This Row],[S-P2]],salesdata[[#This Row],[S-P3]],salesdata[[#This Row],[S-P4]]),CHOOSE({1,2,3,4},salesdata[[#This Row],[S-P1]],salesdata[[#This Row],[S-P2]],salesdata[[#This Row],[S-P3]],salesdata[[#This Row],[S-P4]]),0))</f>
        <v>Product1</v>
      </c>
      <c r="X1305" s="1" t="str">
        <f>IF(salesdata[[#This Row],[Total Revenue]]&gt;=70000,"High",IF(salesdata[[#This Row],[Total Revenue]]&gt;=40000,"Medium","Low"))</f>
        <v>Medium</v>
      </c>
      <c r="Y1305" s="1" t="str">
        <f>IFERROR(IF(SUMIF(salesdata[Year],salesdata[[#This Row],[Year]],salesdata[Total Revenue])&gt;SUMIF(salesdata[Year],salesdata[[#This Row],[Year]]-1,salesdata[Total Revenue]),"Growth Year","Decline Year"),"")</f>
        <v>Decline Year</v>
      </c>
    </row>
    <row r="1306" spans="1:25" x14ac:dyDescent="0.3">
      <c r="A1306" s="1">
        <v>1305</v>
      </c>
      <c r="B1306" s="2">
        <v>41633</v>
      </c>
      <c r="C1306" s="1">
        <v>2013</v>
      </c>
      <c r="D1306" s="1" t="s">
        <v>25</v>
      </c>
      <c r="E1306" s="1">
        <v>12</v>
      </c>
      <c r="F1306" s="3">
        <v>305</v>
      </c>
      <c r="G1306" s="10">
        <v>966.85</v>
      </c>
      <c r="H1306" s="12">
        <f>IFERROR(salesdata[[#This Row],[S-P1]]/salesdata[[#This Row],[Q-P1]],0)</f>
        <v>3.17</v>
      </c>
      <c r="I1306" s="3">
        <v>3742</v>
      </c>
      <c r="J1306" s="10">
        <v>23724.28</v>
      </c>
      <c r="K1306" s="12">
        <f>IFERROR(salesdata[[#This Row],[S-P2]]/salesdata[[#This Row],[Q-P2]],0)</f>
        <v>6.34</v>
      </c>
      <c r="L1306" s="3">
        <v>466</v>
      </c>
      <c r="M1306" s="10">
        <v>2525.7199999999998</v>
      </c>
      <c r="N1306" s="12">
        <f>IFERROR(salesdata[[#This Row],[S-P3]]/salesdata[[#This Row],[Q-P3]],0)</f>
        <v>5.42</v>
      </c>
      <c r="O1306" s="3">
        <v>538</v>
      </c>
      <c r="P1306" s="10">
        <v>3835.94</v>
      </c>
      <c r="Q1306" s="12">
        <f>IFERROR(salesdata[[#This Row],[S-P4]]/salesdata[[#This Row],[Q-P4]],0)</f>
        <v>7.13</v>
      </c>
      <c r="R1306" s="3">
        <v>5051</v>
      </c>
      <c r="S1306" s="10">
        <v>31052.79</v>
      </c>
      <c r="T1306" s="1" t="str">
        <f>"Q"&amp;ROUNDUP(salesdata[[#This Row],[Month No.]]/3,0)</f>
        <v>Q4</v>
      </c>
      <c r="U1306" s="1" t="str">
        <f>TEXT(salesdata[[#This Row],[Date]],"dddd")</f>
        <v>Wednesday</v>
      </c>
      <c r="V1306" s="12">
        <f>IFERROR(salesdata[[#This Row],[Total Revenue]]/salesdata[[#This Row],[Total Units Sold]],0)</f>
        <v>6.1478499307067906</v>
      </c>
      <c r="W1306" s="1" t="str">
        <f>INDEX({"Product1","Product2","Product3","Product4"},MATCH(MAX(salesdata[[#This Row],[S-P1]],salesdata[[#This Row],[S-P2]],salesdata[[#This Row],[S-P3]],salesdata[[#This Row],[S-P4]]),CHOOSE({1,2,3,4},salesdata[[#This Row],[S-P1]],salesdata[[#This Row],[S-P2]],salesdata[[#This Row],[S-P3]],salesdata[[#This Row],[S-P4]]),0))</f>
        <v>Product2</v>
      </c>
      <c r="X1306" s="1" t="str">
        <f>IF(salesdata[[#This Row],[Total Revenue]]&gt;=70000,"High",IF(salesdata[[#This Row],[Total Revenue]]&gt;=40000,"Medium","Low"))</f>
        <v>Low</v>
      </c>
      <c r="Y1306" s="1" t="str">
        <f>IFERROR(IF(SUMIF(salesdata[Year],salesdata[[#This Row],[Year]],salesdata[Total Revenue])&gt;SUMIF(salesdata[Year],salesdata[[#This Row],[Year]]-1,salesdata[Total Revenue]),"Growth Year","Decline Year"),"")</f>
        <v>Decline Year</v>
      </c>
    </row>
    <row r="1307" spans="1:25" x14ac:dyDescent="0.3">
      <c r="A1307" s="1">
        <v>1306</v>
      </c>
      <c r="B1307" s="2">
        <v>41634</v>
      </c>
      <c r="C1307" s="1">
        <v>2013</v>
      </c>
      <c r="D1307" s="1" t="s">
        <v>25</v>
      </c>
      <c r="E1307" s="1">
        <v>12</v>
      </c>
      <c r="F1307" s="3">
        <v>3155</v>
      </c>
      <c r="G1307" s="10">
        <v>10001.35</v>
      </c>
      <c r="H1307" s="12">
        <f>IFERROR(salesdata[[#This Row],[S-P1]]/salesdata[[#This Row],[Q-P1]],0)</f>
        <v>3.17</v>
      </c>
      <c r="I1307" s="3">
        <v>3548</v>
      </c>
      <c r="J1307" s="10">
        <v>22494.32</v>
      </c>
      <c r="K1307" s="12">
        <f>IFERROR(salesdata[[#This Row],[S-P2]]/salesdata[[#This Row],[Q-P2]],0)</f>
        <v>6.34</v>
      </c>
      <c r="L1307" s="3">
        <v>3326</v>
      </c>
      <c r="M1307" s="10">
        <v>18026.919999999998</v>
      </c>
      <c r="N1307" s="12">
        <f>IFERROR(salesdata[[#This Row],[S-P3]]/salesdata[[#This Row],[Q-P3]],0)</f>
        <v>5.419999999999999</v>
      </c>
      <c r="O1307" s="3">
        <v>1176</v>
      </c>
      <c r="P1307" s="10">
        <v>8384.8799999999992</v>
      </c>
      <c r="Q1307" s="12">
        <f>IFERROR(salesdata[[#This Row],[S-P4]]/salesdata[[#This Row],[Q-P4]],0)</f>
        <v>7.129999999999999</v>
      </c>
      <c r="R1307" s="3">
        <v>11205</v>
      </c>
      <c r="S1307" s="10">
        <v>58907.47</v>
      </c>
      <c r="T1307" s="1" t="str">
        <f>"Q"&amp;ROUNDUP(salesdata[[#This Row],[Month No.]]/3,0)</f>
        <v>Q4</v>
      </c>
      <c r="U1307" s="1" t="str">
        <f>TEXT(salesdata[[#This Row],[Date]],"dddd")</f>
        <v>Thursday</v>
      </c>
      <c r="V1307" s="12">
        <f>IFERROR(salesdata[[#This Row],[Total Revenue]]/salesdata[[#This Row],[Total Units Sold]],0)</f>
        <v>5.257248549754574</v>
      </c>
      <c r="W1307" s="1" t="str">
        <f>INDEX({"Product1","Product2","Product3","Product4"},MATCH(MAX(salesdata[[#This Row],[S-P1]],salesdata[[#This Row],[S-P2]],salesdata[[#This Row],[S-P3]],salesdata[[#This Row],[S-P4]]),CHOOSE({1,2,3,4},salesdata[[#This Row],[S-P1]],salesdata[[#This Row],[S-P2]],salesdata[[#This Row],[S-P3]],salesdata[[#This Row],[S-P4]]),0))</f>
        <v>Product2</v>
      </c>
      <c r="X1307" s="1" t="str">
        <f>IF(salesdata[[#This Row],[Total Revenue]]&gt;=70000,"High",IF(salesdata[[#This Row],[Total Revenue]]&gt;=40000,"Medium","Low"))</f>
        <v>Medium</v>
      </c>
      <c r="Y1307" s="1" t="str">
        <f>IFERROR(IF(SUMIF(salesdata[Year],salesdata[[#This Row],[Year]],salesdata[Total Revenue])&gt;SUMIF(salesdata[Year],salesdata[[#This Row],[Year]]-1,salesdata[Total Revenue]),"Growth Year","Decline Year"),"")</f>
        <v>Decline Year</v>
      </c>
    </row>
    <row r="1308" spans="1:25" x14ac:dyDescent="0.3">
      <c r="A1308" s="1">
        <v>1307</v>
      </c>
      <c r="B1308" s="2">
        <v>41635</v>
      </c>
      <c r="C1308" s="1">
        <v>2013</v>
      </c>
      <c r="D1308" s="1" t="s">
        <v>25</v>
      </c>
      <c r="E1308" s="1">
        <v>12</v>
      </c>
      <c r="F1308" s="3">
        <v>384</v>
      </c>
      <c r="G1308" s="10">
        <v>1217.28</v>
      </c>
      <c r="H1308" s="12">
        <f>IFERROR(salesdata[[#This Row],[S-P1]]/salesdata[[#This Row],[Q-P1]],0)</f>
        <v>3.17</v>
      </c>
      <c r="I1308" s="3">
        <v>837</v>
      </c>
      <c r="J1308" s="10">
        <v>5306.58</v>
      </c>
      <c r="K1308" s="12">
        <f>IFERROR(salesdata[[#This Row],[S-P2]]/salesdata[[#This Row],[Q-P2]],0)</f>
        <v>6.34</v>
      </c>
      <c r="L1308" s="3">
        <v>645</v>
      </c>
      <c r="M1308" s="10">
        <v>3495.9</v>
      </c>
      <c r="N1308" s="12">
        <f>IFERROR(salesdata[[#This Row],[S-P3]]/salesdata[[#This Row],[Q-P3]],0)</f>
        <v>5.42</v>
      </c>
      <c r="O1308" s="3">
        <v>1276</v>
      </c>
      <c r="P1308" s="10">
        <v>9097.8799999999992</v>
      </c>
      <c r="Q1308" s="12">
        <f>IFERROR(salesdata[[#This Row],[S-P4]]/salesdata[[#This Row],[Q-P4]],0)</f>
        <v>7.129999999999999</v>
      </c>
      <c r="R1308" s="3">
        <v>3142</v>
      </c>
      <c r="S1308" s="10">
        <v>19117.64</v>
      </c>
      <c r="T1308" s="1" t="str">
        <f>"Q"&amp;ROUNDUP(salesdata[[#This Row],[Month No.]]/3,0)</f>
        <v>Q4</v>
      </c>
      <c r="U1308" s="1" t="str">
        <f>TEXT(salesdata[[#This Row],[Date]],"dddd")</f>
        <v>Friday</v>
      </c>
      <c r="V1308" s="12">
        <f>IFERROR(salesdata[[#This Row],[Total Revenue]]/salesdata[[#This Row],[Total Units Sold]],0)</f>
        <v>6.0845448758752383</v>
      </c>
      <c r="W1308" s="1" t="str">
        <f>INDEX({"Product1","Product2","Product3","Product4"},MATCH(MAX(salesdata[[#This Row],[S-P1]],salesdata[[#This Row],[S-P2]],salesdata[[#This Row],[S-P3]],salesdata[[#This Row],[S-P4]]),CHOOSE({1,2,3,4},salesdata[[#This Row],[S-P1]],salesdata[[#This Row],[S-P2]],salesdata[[#This Row],[S-P3]],salesdata[[#This Row],[S-P4]]),0))</f>
        <v>Product4</v>
      </c>
      <c r="X1308" s="1" t="str">
        <f>IF(salesdata[[#This Row],[Total Revenue]]&gt;=70000,"High",IF(salesdata[[#This Row],[Total Revenue]]&gt;=40000,"Medium","Low"))</f>
        <v>Low</v>
      </c>
      <c r="Y1308" s="1" t="str">
        <f>IFERROR(IF(SUMIF(salesdata[Year],salesdata[[#This Row],[Year]],salesdata[Total Revenue])&gt;SUMIF(salesdata[Year],salesdata[[#This Row],[Year]]-1,salesdata[Total Revenue]),"Growth Year","Decline Year"),"")</f>
        <v>Decline Year</v>
      </c>
    </row>
    <row r="1309" spans="1:25" x14ac:dyDescent="0.3">
      <c r="A1309" s="1">
        <v>1308</v>
      </c>
      <c r="B1309" s="2">
        <v>41636</v>
      </c>
      <c r="C1309" s="1">
        <v>2013</v>
      </c>
      <c r="D1309" s="1" t="s">
        <v>25</v>
      </c>
      <c r="E1309" s="1">
        <v>12</v>
      </c>
      <c r="F1309" s="3">
        <v>569</v>
      </c>
      <c r="G1309" s="10">
        <v>1803.73</v>
      </c>
      <c r="H1309" s="12">
        <f>IFERROR(salesdata[[#This Row],[S-P1]]/salesdata[[#This Row],[Q-P1]],0)</f>
        <v>3.17</v>
      </c>
      <c r="I1309" s="3">
        <v>3029</v>
      </c>
      <c r="J1309" s="10">
        <v>19203.86</v>
      </c>
      <c r="K1309" s="12">
        <f>IFERROR(salesdata[[#This Row],[S-P2]]/salesdata[[#This Row],[Q-P2]],0)</f>
        <v>6.34</v>
      </c>
      <c r="L1309" s="3">
        <v>3236</v>
      </c>
      <c r="M1309" s="10">
        <v>17539.12</v>
      </c>
      <c r="N1309" s="12">
        <f>IFERROR(salesdata[[#This Row],[S-P3]]/salesdata[[#This Row],[Q-P3]],0)</f>
        <v>5.42</v>
      </c>
      <c r="O1309" s="3">
        <v>954</v>
      </c>
      <c r="P1309" s="10">
        <v>6802.02</v>
      </c>
      <c r="Q1309" s="12">
        <f>IFERROR(salesdata[[#This Row],[S-P4]]/salesdata[[#This Row],[Q-P4]],0)</f>
        <v>7.1300000000000008</v>
      </c>
      <c r="R1309" s="3">
        <v>7788</v>
      </c>
      <c r="S1309" s="10">
        <v>45348.73</v>
      </c>
      <c r="T1309" s="1" t="str">
        <f>"Q"&amp;ROUNDUP(salesdata[[#This Row],[Month No.]]/3,0)</f>
        <v>Q4</v>
      </c>
      <c r="U1309" s="1" t="str">
        <f>TEXT(salesdata[[#This Row],[Date]],"dddd")</f>
        <v>Saturday</v>
      </c>
      <c r="V1309" s="12">
        <f>IFERROR(salesdata[[#This Row],[Total Revenue]]/salesdata[[#This Row],[Total Units Sold]],0)</f>
        <v>5.8228980482794048</v>
      </c>
      <c r="W1309" s="1" t="str">
        <f>INDEX({"Product1","Product2","Product3","Product4"},MATCH(MAX(salesdata[[#This Row],[S-P1]],salesdata[[#This Row],[S-P2]],salesdata[[#This Row],[S-P3]],salesdata[[#This Row],[S-P4]]),CHOOSE({1,2,3,4},salesdata[[#This Row],[S-P1]],salesdata[[#This Row],[S-P2]],salesdata[[#This Row],[S-P3]],salesdata[[#This Row],[S-P4]]),0))</f>
        <v>Product2</v>
      </c>
      <c r="X1309" s="1" t="str">
        <f>IF(salesdata[[#This Row],[Total Revenue]]&gt;=70000,"High",IF(salesdata[[#This Row],[Total Revenue]]&gt;=40000,"Medium","Low"))</f>
        <v>Medium</v>
      </c>
      <c r="Y1309" s="1" t="str">
        <f>IFERROR(IF(SUMIF(salesdata[Year],salesdata[[#This Row],[Year]],salesdata[Total Revenue])&gt;SUMIF(salesdata[Year],salesdata[[#This Row],[Year]]-1,salesdata[Total Revenue]),"Growth Year","Decline Year"),"")</f>
        <v>Decline Year</v>
      </c>
    </row>
    <row r="1310" spans="1:25" x14ac:dyDescent="0.3">
      <c r="A1310" s="1">
        <v>1309</v>
      </c>
      <c r="B1310" s="2">
        <v>41637</v>
      </c>
      <c r="C1310" s="1">
        <v>2013</v>
      </c>
      <c r="D1310" s="1" t="s">
        <v>25</v>
      </c>
      <c r="E1310" s="1">
        <v>12</v>
      </c>
      <c r="F1310" s="3">
        <v>2083</v>
      </c>
      <c r="G1310" s="10">
        <v>6603.11</v>
      </c>
      <c r="H1310" s="12">
        <f>IFERROR(salesdata[[#This Row],[S-P1]]/salesdata[[#This Row],[Q-P1]],0)</f>
        <v>3.17</v>
      </c>
      <c r="I1310" s="3">
        <v>2572</v>
      </c>
      <c r="J1310" s="10">
        <v>16306.48</v>
      </c>
      <c r="K1310" s="12">
        <f>IFERROR(salesdata[[#This Row],[S-P2]]/salesdata[[#This Row],[Q-P2]],0)</f>
        <v>6.34</v>
      </c>
      <c r="L1310" s="3">
        <v>2253</v>
      </c>
      <c r="M1310" s="10">
        <v>12211.26</v>
      </c>
      <c r="N1310" s="12">
        <f>IFERROR(salesdata[[#This Row],[S-P3]]/salesdata[[#This Row],[Q-P3]],0)</f>
        <v>5.42</v>
      </c>
      <c r="O1310" s="3">
        <v>314</v>
      </c>
      <c r="P1310" s="10">
        <v>2238.8200000000002</v>
      </c>
      <c r="Q1310" s="12">
        <f>IFERROR(salesdata[[#This Row],[S-P4]]/salesdata[[#This Row],[Q-P4]],0)</f>
        <v>7.1300000000000008</v>
      </c>
      <c r="R1310" s="3">
        <v>7222</v>
      </c>
      <c r="S1310" s="10">
        <v>37359.67</v>
      </c>
      <c r="T1310" s="1" t="str">
        <f>"Q"&amp;ROUNDUP(salesdata[[#This Row],[Month No.]]/3,0)</f>
        <v>Q4</v>
      </c>
      <c r="U1310" s="1" t="str">
        <f>TEXT(salesdata[[#This Row],[Date]],"dddd")</f>
        <v>Sunday</v>
      </c>
      <c r="V1310" s="12">
        <f>IFERROR(salesdata[[#This Row],[Total Revenue]]/salesdata[[#This Row],[Total Units Sold]],0)</f>
        <v>5.1730365549709223</v>
      </c>
      <c r="W1310" s="1" t="str">
        <f>INDEX({"Product1","Product2","Product3","Product4"},MATCH(MAX(salesdata[[#This Row],[S-P1]],salesdata[[#This Row],[S-P2]],salesdata[[#This Row],[S-P3]],salesdata[[#This Row],[S-P4]]),CHOOSE({1,2,3,4},salesdata[[#This Row],[S-P1]],salesdata[[#This Row],[S-P2]],salesdata[[#This Row],[S-P3]],salesdata[[#This Row],[S-P4]]),0))</f>
        <v>Product2</v>
      </c>
      <c r="X1310" s="1" t="str">
        <f>IF(salesdata[[#This Row],[Total Revenue]]&gt;=70000,"High",IF(salesdata[[#This Row],[Total Revenue]]&gt;=40000,"Medium","Low"))</f>
        <v>Low</v>
      </c>
      <c r="Y1310" s="1" t="str">
        <f>IFERROR(IF(SUMIF(salesdata[Year],salesdata[[#This Row],[Year]],salesdata[Total Revenue])&gt;SUMIF(salesdata[Year],salesdata[[#This Row],[Year]]-1,salesdata[Total Revenue]),"Growth Year","Decline Year"),"")</f>
        <v>Decline Year</v>
      </c>
    </row>
    <row r="1311" spans="1:25" x14ac:dyDescent="0.3">
      <c r="A1311" s="1">
        <v>1310</v>
      </c>
      <c r="B1311" s="2">
        <v>41638</v>
      </c>
      <c r="C1311" s="1">
        <v>2013</v>
      </c>
      <c r="D1311" s="1" t="s">
        <v>25</v>
      </c>
      <c r="E1311" s="1">
        <v>12</v>
      </c>
      <c r="F1311" s="3">
        <v>7876</v>
      </c>
      <c r="G1311" s="10">
        <v>24966.92</v>
      </c>
      <c r="H1311" s="12">
        <f>IFERROR(salesdata[[#This Row],[S-P1]]/salesdata[[#This Row],[Q-P1]],0)</f>
        <v>3.17</v>
      </c>
      <c r="I1311" s="3">
        <v>3021</v>
      </c>
      <c r="J1311" s="10">
        <v>19153.14</v>
      </c>
      <c r="K1311" s="12">
        <f>IFERROR(salesdata[[#This Row],[S-P2]]/salesdata[[#This Row],[Q-P2]],0)</f>
        <v>6.34</v>
      </c>
      <c r="L1311" s="3">
        <v>4604</v>
      </c>
      <c r="M1311" s="10">
        <v>24953.68</v>
      </c>
      <c r="N1311" s="12">
        <f>IFERROR(salesdata[[#This Row],[S-P3]]/salesdata[[#This Row],[Q-P3]],0)</f>
        <v>5.42</v>
      </c>
      <c r="O1311" s="3">
        <v>1097</v>
      </c>
      <c r="P1311" s="10">
        <v>7821.61</v>
      </c>
      <c r="Q1311" s="12">
        <f>IFERROR(salesdata[[#This Row],[S-P4]]/salesdata[[#This Row],[Q-P4]],0)</f>
        <v>7.13</v>
      </c>
      <c r="R1311" s="3">
        <v>16598</v>
      </c>
      <c r="S1311" s="10">
        <v>76895.350000000006</v>
      </c>
      <c r="T1311" s="1" t="str">
        <f>"Q"&amp;ROUNDUP(salesdata[[#This Row],[Month No.]]/3,0)</f>
        <v>Q4</v>
      </c>
      <c r="U1311" s="1" t="str">
        <f>TEXT(salesdata[[#This Row],[Date]],"dddd")</f>
        <v>Monday</v>
      </c>
      <c r="V1311" s="12">
        <f>IFERROR(salesdata[[#This Row],[Total Revenue]]/salesdata[[#This Row],[Total Units Sold]],0)</f>
        <v>4.6328081696589951</v>
      </c>
      <c r="W1311" s="1" t="str">
        <f>INDEX({"Product1","Product2","Product3","Product4"},MATCH(MAX(salesdata[[#This Row],[S-P1]],salesdata[[#This Row],[S-P2]],salesdata[[#This Row],[S-P3]],salesdata[[#This Row],[S-P4]]),CHOOSE({1,2,3,4},salesdata[[#This Row],[S-P1]],salesdata[[#This Row],[S-P2]],salesdata[[#This Row],[S-P3]],salesdata[[#This Row],[S-P4]]),0))</f>
        <v>Product1</v>
      </c>
      <c r="X1311" s="1" t="str">
        <f>IF(salesdata[[#This Row],[Total Revenue]]&gt;=70000,"High",IF(salesdata[[#This Row],[Total Revenue]]&gt;=40000,"Medium","Low"))</f>
        <v>High</v>
      </c>
      <c r="Y1311" s="1" t="str">
        <f>IFERROR(IF(SUMIF(salesdata[Year],salesdata[[#This Row],[Year]],salesdata[Total Revenue])&gt;SUMIF(salesdata[Year],salesdata[[#This Row],[Year]]-1,salesdata[Total Revenue]),"Growth Year","Decline Year"),"")</f>
        <v>Decline Year</v>
      </c>
    </row>
    <row r="1312" spans="1:25" x14ac:dyDescent="0.3">
      <c r="A1312" s="1">
        <v>1311</v>
      </c>
      <c r="B1312" s="2">
        <v>41640</v>
      </c>
      <c r="C1312" s="1">
        <v>2014</v>
      </c>
      <c r="D1312" s="1" t="s">
        <v>26</v>
      </c>
      <c r="E1312" s="1">
        <v>1</v>
      </c>
      <c r="F1312" s="3">
        <v>3352</v>
      </c>
      <c r="G1312" s="10">
        <v>10625.84</v>
      </c>
      <c r="H1312" s="12">
        <f>IFERROR(salesdata[[#This Row],[S-P1]]/salesdata[[#This Row],[Q-P1]],0)</f>
        <v>3.17</v>
      </c>
      <c r="I1312" s="3">
        <v>1349</v>
      </c>
      <c r="J1312" s="10">
        <v>8552.66</v>
      </c>
      <c r="K1312" s="12">
        <f>IFERROR(salesdata[[#This Row],[S-P2]]/salesdata[[#This Row],[Q-P2]],0)</f>
        <v>6.34</v>
      </c>
      <c r="L1312" s="3">
        <v>5140</v>
      </c>
      <c r="M1312" s="10">
        <v>27858.799999999999</v>
      </c>
      <c r="N1312" s="12">
        <f>IFERROR(salesdata[[#This Row],[S-P3]]/salesdata[[#This Row],[Q-P3]],0)</f>
        <v>5.42</v>
      </c>
      <c r="O1312" s="3">
        <v>1331</v>
      </c>
      <c r="P1312" s="10">
        <v>9490.0300000000007</v>
      </c>
      <c r="Q1312" s="12">
        <f>IFERROR(salesdata[[#This Row],[S-P4]]/salesdata[[#This Row],[Q-P4]],0)</f>
        <v>7.1300000000000008</v>
      </c>
      <c r="R1312" s="3">
        <v>11172</v>
      </c>
      <c r="S1312" s="10">
        <v>56527.33</v>
      </c>
      <c r="T1312" s="1" t="str">
        <f>"Q"&amp;ROUNDUP(salesdata[[#This Row],[Month No.]]/3,0)</f>
        <v>Q1</v>
      </c>
      <c r="U1312" s="1" t="str">
        <f>TEXT(salesdata[[#This Row],[Date]],"dddd")</f>
        <v>Wednesday</v>
      </c>
      <c r="V1312" s="12">
        <f>IFERROR(salesdata[[#This Row],[Total Revenue]]/salesdata[[#This Row],[Total Units Sold]],0)</f>
        <v>5.0597323666308629</v>
      </c>
      <c r="W1312" s="1" t="str">
        <f>INDEX({"Product1","Product2","Product3","Product4"},MATCH(MAX(salesdata[[#This Row],[S-P1]],salesdata[[#This Row],[S-P2]],salesdata[[#This Row],[S-P3]],salesdata[[#This Row],[S-P4]]),CHOOSE({1,2,3,4},salesdata[[#This Row],[S-P1]],salesdata[[#This Row],[S-P2]],salesdata[[#This Row],[S-P3]],salesdata[[#This Row],[S-P4]]),0))</f>
        <v>Product3</v>
      </c>
      <c r="X1312" s="1" t="str">
        <f>IF(salesdata[[#This Row],[Total Revenue]]&gt;=70000,"High",IF(salesdata[[#This Row],[Total Revenue]]&gt;=40000,"Medium","Low"))</f>
        <v>Medium</v>
      </c>
      <c r="Y1312" s="1" t="str">
        <f>IFERROR(IF(SUMIF(salesdata[Year],salesdata[[#This Row],[Year]],salesdata[Total Revenue])&gt;SUMIF(salesdata[Year],salesdata[[#This Row],[Year]]-1,salesdata[Total Revenue]),"Growth Year","Decline Year"),"")</f>
        <v>Growth Year</v>
      </c>
    </row>
    <row r="1313" spans="1:25" x14ac:dyDescent="0.3">
      <c r="A1313" s="1">
        <v>1312</v>
      </c>
      <c r="B1313" s="2">
        <v>41641</v>
      </c>
      <c r="C1313" s="1">
        <v>2014</v>
      </c>
      <c r="D1313" s="1" t="s">
        <v>26</v>
      </c>
      <c r="E1313" s="1">
        <v>1</v>
      </c>
      <c r="F1313" s="3">
        <v>6998</v>
      </c>
      <c r="G1313" s="10">
        <v>22183.66</v>
      </c>
      <c r="H1313" s="12">
        <f>IFERROR(salesdata[[#This Row],[S-P1]]/salesdata[[#This Row],[Q-P1]],0)</f>
        <v>3.17</v>
      </c>
      <c r="I1313" s="3">
        <v>3995</v>
      </c>
      <c r="J1313" s="10">
        <v>25328.3</v>
      </c>
      <c r="K1313" s="12">
        <f>IFERROR(salesdata[[#This Row],[S-P2]]/salesdata[[#This Row],[Q-P2]],0)</f>
        <v>6.34</v>
      </c>
      <c r="L1313" s="3">
        <v>4395</v>
      </c>
      <c r="M1313" s="10">
        <v>23820.9</v>
      </c>
      <c r="N1313" s="12">
        <f>IFERROR(salesdata[[#This Row],[S-P3]]/salesdata[[#This Row],[Q-P3]],0)</f>
        <v>5.42</v>
      </c>
      <c r="O1313" s="3">
        <v>269</v>
      </c>
      <c r="P1313" s="10">
        <v>1917.97</v>
      </c>
      <c r="Q1313" s="12">
        <f>IFERROR(salesdata[[#This Row],[S-P4]]/salesdata[[#This Row],[Q-P4]],0)</f>
        <v>7.13</v>
      </c>
      <c r="R1313" s="3">
        <v>15657</v>
      </c>
      <c r="S1313" s="10">
        <v>73250.83</v>
      </c>
      <c r="T1313" s="1" t="str">
        <f>"Q"&amp;ROUNDUP(salesdata[[#This Row],[Month No.]]/3,0)</f>
        <v>Q1</v>
      </c>
      <c r="U1313" s="1" t="str">
        <f>TEXT(salesdata[[#This Row],[Date]],"dddd")</f>
        <v>Thursday</v>
      </c>
      <c r="V1313" s="12">
        <f>IFERROR(salesdata[[#This Row],[Total Revenue]]/salesdata[[#This Row],[Total Units Sold]],0)</f>
        <v>4.6784716101424282</v>
      </c>
      <c r="W1313" s="1" t="str">
        <f>INDEX({"Product1","Product2","Product3","Product4"},MATCH(MAX(salesdata[[#This Row],[S-P1]],salesdata[[#This Row],[S-P2]],salesdata[[#This Row],[S-P3]],salesdata[[#This Row],[S-P4]]),CHOOSE({1,2,3,4},salesdata[[#This Row],[S-P1]],salesdata[[#This Row],[S-P2]],salesdata[[#This Row],[S-P3]],salesdata[[#This Row],[S-P4]]),0))</f>
        <v>Product2</v>
      </c>
      <c r="X1313" s="1" t="str">
        <f>IF(salesdata[[#This Row],[Total Revenue]]&gt;=70000,"High",IF(salesdata[[#This Row],[Total Revenue]]&gt;=40000,"Medium","Low"))</f>
        <v>High</v>
      </c>
      <c r="Y1313" s="1" t="str">
        <f>IFERROR(IF(SUMIF(salesdata[Year],salesdata[[#This Row],[Year]],salesdata[Total Revenue])&gt;SUMIF(salesdata[Year],salesdata[[#This Row],[Year]]-1,salesdata[Total Revenue]),"Growth Year","Decline Year"),"")</f>
        <v>Growth Year</v>
      </c>
    </row>
    <row r="1314" spans="1:25" x14ac:dyDescent="0.3">
      <c r="A1314" s="1">
        <v>1313</v>
      </c>
      <c r="B1314" s="2">
        <v>41642</v>
      </c>
      <c r="C1314" s="1">
        <v>2014</v>
      </c>
      <c r="D1314" s="1" t="s">
        <v>26</v>
      </c>
      <c r="E1314" s="1">
        <v>1</v>
      </c>
      <c r="F1314" s="3">
        <v>605</v>
      </c>
      <c r="G1314" s="10">
        <v>1917.85</v>
      </c>
      <c r="H1314" s="12">
        <f>IFERROR(salesdata[[#This Row],[S-P1]]/salesdata[[#This Row],[Q-P1]],0)</f>
        <v>3.17</v>
      </c>
      <c r="I1314" s="3">
        <v>615</v>
      </c>
      <c r="J1314" s="10">
        <v>3899.1</v>
      </c>
      <c r="K1314" s="12">
        <f>IFERROR(salesdata[[#This Row],[S-P2]]/salesdata[[#This Row],[Q-P2]],0)</f>
        <v>6.34</v>
      </c>
      <c r="L1314" s="3">
        <v>1604</v>
      </c>
      <c r="M1314" s="10">
        <v>8693.68</v>
      </c>
      <c r="N1314" s="12">
        <f>IFERROR(salesdata[[#This Row],[S-P3]]/salesdata[[#This Row],[Q-P3]],0)</f>
        <v>5.42</v>
      </c>
      <c r="O1314" s="3">
        <v>1050</v>
      </c>
      <c r="P1314" s="10">
        <v>7486.5</v>
      </c>
      <c r="Q1314" s="12">
        <f>IFERROR(salesdata[[#This Row],[S-P4]]/salesdata[[#This Row],[Q-P4]],0)</f>
        <v>7.13</v>
      </c>
      <c r="R1314" s="3">
        <v>3874</v>
      </c>
      <c r="S1314" s="10">
        <v>21997.13</v>
      </c>
      <c r="T1314" s="1" t="str">
        <f>"Q"&amp;ROUNDUP(salesdata[[#This Row],[Month No.]]/3,0)</f>
        <v>Q1</v>
      </c>
      <c r="U1314" s="1" t="str">
        <f>TEXT(salesdata[[#This Row],[Date]],"dddd")</f>
        <v>Friday</v>
      </c>
      <c r="V1314" s="12">
        <f>IFERROR(salesdata[[#This Row],[Total Revenue]]/salesdata[[#This Row],[Total Units Sold]],0)</f>
        <v>5.6781440371708829</v>
      </c>
      <c r="W1314" s="1" t="str">
        <f>INDEX({"Product1","Product2","Product3","Product4"},MATCH(MAX(salesdata[[#This Row],[S-P1]],salesdata[[#This Row],[S-P2]],salesdata[[#This Row],[S-P3]],salesdata[[#This Row],[S-P4]]),CHOOSE({1,2,3,4},salesdata[[#This Row],[S-P1]],salesdata[[#This Row],[S-P2]],salesdata[[#This Row],[S-P3]],salesdata[[#This Row],[S-P4]]),0))</f>
        <v>Product3</v>
      </c>
      <c r="X1314" s="1" t="str">
        <f>IF(salesdata[[#This Row],[Total Revenue]]&gt;=70000,"High",IF(salesdata[[#This Row],[Total Revenue]]&gt;=40000,"Medium","Low"))</f>
        <v>Low</v>
      </c>
      <c r="Y1314" s="1" t="str">
        <f>IFERROR(IF(SUMIF(salesdata[Year],salesdata[[#This Row],[Year]],salesdata[Total Revenue])&gt;SUMIF(salesdata[Year],salesdata[[#This Row],[Year]]-1,salesdata[Total Revenue]),"Growth Year","Decline Year"),"")</f>
        <v>Growth Year</v>
      </c>
    </row>
    <row r="1315" spans="1:25" x14ac:dyDescent="0.3">
      <c r="A1315" s="1">
        <v>1314</v>
      </c>
      <c r="B1315" s="2">
        <v>41643</v>
      </c>
      <c r="C1315" s="1">
        <v>2014</v>
      </c>
      <c r="D1315" s="1" t="s">
        <v>26</v>
      </c>
      <c r="E1315" s="1">
        <v>1</v>
      </c>
      <c r="F1315" s="3">
        <v>2475</v>
      </c>
      <c r="G1315" s="10">
        <v>7845.75</v>
      </c>
      <c r="H1315" s="12">
        <f>IFERROR(salesdata[[#This Row],[S-P1]]/salesdata[[#This Row],[Q-P1]],0)</f>
        <v>3.17</v>
      </c>
      <c r="I1315" s="3">
        <v>760</v>
      </c>
      <c r="J1315" s="10">
        <v>4818.3999999999996</v>
      </c>
      <c r="K1315" s="12">
        <f>IFERROR(salesdata[[#This Row],[S-P2]]/salesdata[[#This Row],[Q-P2]],0)</f>
        <v>6.34</v>
      </c>
      <c r="L1315" s="3">
        <v>4098</v>
      </c>
      <c r="M1315" s="10">
        <v>22211.16</v>
      </c>
      <c r="N1315" s="12">
        <f>IFERROR(salesdata[[#This Row],[S-P3]]/salesdata[[#This Row],[Q-P3]],0)</f>
        <v>5.42</v>
      </c>
      <c r="O1315" s="3">
        <v>1913</v>
      </c>
      <c r="P1315" s="10">
        <v>13639.69</v>
      </c>
      <c r="Q1315" s="12">
        <f>IFERROR(salesdata[[#This Row],[S-P4]]/salesdata[[#This Row],[Q-P4]],0)</f>
        <v>7.13</v>
      </c>
      <c r="R1315" s="3">
        <v>9246</v>
      </c>
      <c r="S1315" s="10">
        <v>48515</v>
      </c>
      <c r="T1315" s="1" t="str">
        <f>"Q"&amp;ROUNDUP(salesdata[[#This Row],[Month No.]]/3,0)</f>
        <v>Q1</v>
      </c>
      <c r="U1315" s="1" t="str">
        <f>TEXT(salesdata[[#This Row],[Date]],"dddd")</f>
        <v>Saturday</v>
      </c>
      <c r="V1315" s="12">
        <f>IFERROR(salesdata[[#This Row],[Total Revenue]]/salesdata[[#This Row],[Total Units Sold]],0)</f>
        <v>5.2471338957386982</v>
      </c>
      <c r="W1315" s="1" t="str">
        <f>INDEX({"Product1","Product2","Product3","Product4"},MATCH(MAX(salesdata[[#This Row],[S-P1]],salesdata[[#This Row],[S-P2]],salesdata[[#This Row],[S-P3]],salesdata[[#This Row],[S-P4]]),CHOOSE({1,2,3,4},salesdata[[#This Row],[S-P1]],salesdata[[#This Row],[S-P2]],salesdata[[#This Row],[S-P3]],salesdata[[#This Row],[S-P4]]),0))</f>
        <v>Product3</v>
      </c>
      <c r="X1315" s="1" t="str">
        <f>IF(salesdata[[#This Row],[Total Revenue]]&gt;=70000,"High",IF(salesdata[[#This Row],[Total Revenue]]&gt;=40000,"Medium","Low"))</f>
        <v>Medium</v>
      </c>
      <c r="Y1315" s="1" t="str">
        <f>IFERROR(IF(SUMIF(salesdata[Year],salesdata[[#This Row],[Year]],salesdata[Total Revenue])&gt;SUMIF(salesdata[Year],salesdata[[#This Row],[Year]]-1,salesdata[Total Revenue]),"Growth Year","Decline Year"),"")</f>
        <v>Growth Year</v>
      </c>
    </row>
    <row r="1316" spans="1:25" x14ac:dyDescent="0.3">
      <c r="A1316" s="1">
        <v>1315</v>
      </c>
      <c r="B1316" s="2">
        <v>41644</v>
      </c>
      <c r="C1316" s="1">
        <v>2014</v>
      </c>
      <c r="D1316" s="1" t="s">
        <v>26</v>
      </c>
      <c r="E1316" s="1">
        <v>1</v>
      </c>
      <c r="F1316" s="3">
        <v>5166</v>
      </c>
      <c r="G1316" s="10">
        <v>16376.22</v>
      </c>
      <c r="H1316" s="12">
        <f>IFERROR(salesdata[[#This Row],[S-P1]]/salesdata[[#This Row],[Q-P1]],0)</f>
        <v>3.17</v>
      </c>
      <c r="I1316" s="3">
        <v>2570</v>
      </c>
      <c r="J1316" s="10">
        <v>16293.8</v>
      </c>
      <c r="K1316" s="12">
        <f>IFERROR(salesdata[[#This Row],[S-P2]]/salesdata[[#This Row],[Q-P2]],0)</f>
        <v>6.34</v>
      </c>
      <c r="L1316" s="3">
        <v>4661</v>
      </c>
      <c r="M1316" s="10">
        <v>25262.62</v>
      </c>
      <c r="N1316" s="12">
        <f>IFERROR(salesdata[[#This Row],[S-P3]]/salesdata[[#This Row],[Q-P3]],0)</f>
        <v>5.42</v>
      </c>
      <c r="O1316" s="3">
        <v>1214</v>
      </c>
      <c r="P1316" s="10">
        <v>8655.82</v>
      </c>
      <c r="Q1316" s="12">
        <f>IFERROR(salesdata[[#This Row],[S-P4]]/salesdata[[#This Row],[Q-P4]],0)</f>
        <v>7.13</v>
      </c>
      <c r="R1316" s="3">
        <v>13611</v>
      </c>
      <c r="S1316" s="10">
        <v>66588.460000000006</v>
      </c>
      <c r="T1316" s="1" t="str">
        <f>"Q"&amp;ROUNDUP(salesdata[[#This Row],[Month No.]]/3,0)</f>
        <v>Q1</v>
      </c>
      <c r="U1316" s="1" t="str">
        <f>TEXT(salesdata[[#This Row],[Date]],"dddd")</f>
        <v>Sunday</v>
      </c>
      <c r="V1316" s="12">
        <f>IFERROR(salesdata[[#This Row],[Total Revenue]]/salesdata[[#This Row],[Total Units Sold]],0)</f>
        <v>4.8922533245169353</v>
      </c>
      <c r="W1316" s="1" t="str">
        <f>INDEX({"Product1","Product2","Product3","Product4"},MATCH(MAX(salesdata[[#This Row],[S-P1]],salesdata[[#This Row],[S-P2]],salesdata[[#This Row],[S-P3]],salesdata[[#This Row],[S-P4]]),CHOOSE({1,2,3,4},salesdata[[#This Row],[S-P1]],salesdata[[#This Row],[S-P2]],salesdata[[#This Row],[S-P3]],salesdata[[#This Row],[S-P4]]),0))</f>
        <v>Product3</v>
      </c>
      <c r="X1316" s="1" t="str">
        <f>IF(salesdata[[#This Row],[Total Revenue]]&gt;=70000,"High",IF(salesdata[[#This Row],[Total Revenue]]&gt;=40000,"Medium","Low"))</f>
        <v>Medium</v>
      </c>
      <c r="Y1316" s="1" t="str">
        <f>IFERROR(IF(SUMIF(salesdata[Year],salesdata[[#This Row],[Year]],salesdata[Total Revenue])&gt;SUMIF(salesdata[Year],salesdata[[#This Row],[Year]]-1,salesdata[Total Revenue]),"Growth Year","Decline Year"),"")</f>
        <v>Growth Year</v>
      </c>
    </row>
    <row r="1317" spans="1:25" x14ac:dyDescent="0.3">
      <c r="A1317" s="1">
        <v>1316</v>
      </c>
      <c r="B1317" s="2">
        <v>41645</v>
      </c>
      <c r="C1317" s="1">
        <v>2014</v>
      </c>
      <c r="D1317" s="1" t="s">
        <v>26</v>
      </c>
      <c r="E1317" s="1">
        <v>1</v>
      </c>
      <c r="F1317" s="3">
        <v>3060</v>
      </c>
      <c r="G1317" s="10">
        <v>9700.2000000000007</v>
      </c>
      <c r="H1317" s="12">
        <f>IFERROR(salesdata[[#This Row],[S-P1]]/salesdata[[#This Row],[Q-P1]],0)</f>
        <v>3.1700000000000004</v>
      </c>
      <c r="I1317" s="3">
        <v>1087</v>
      </c>
      <c r="J1317" s="10">
        <v>6891.58</v>
      </c>
      <c r="K1317" s="12">
        <f>IFERROR(salesdata[[#This Row],[S-P2]]/salesdata[[#This Row],[Q-P2]],0)</f>
        <v>6.34</v>
      </c>
      <c r="L1317" s="3">
        <v>1704</v>
      </c>
      <c r="M1317" s="10">
        <v>9235.68</v>
      </c>
      <c r="N1317" s="12">
        <f>IFERROR(salesdata[[#This Row],[S-P3]]/salesdata[[#This Row],[Q-P3]],0)</f>
        <v>5.42</v>
      </c>
      <c r="O1317" s="3">
        <v>293</v>
      </c>
      <c r="P1317" s="10">
        <v>2089.09</v>
      </c>
      <c r="Q1317" s="12">
        <f>IFERROR(salesdata[[#This Row],[S-P4]]/salesdata[[#This Row],[Q-P4]],0)</f>
        <v>7.1300000000000008</v>
      </c>
      <c r="R1317" s="3">
        <v>6144</v>
      </c>
      <c r="S1317" s="10">
        <v>27916.55</v>
      </c>
      <c r="T1317" s="1" t="str">
        <f>"Q"&amp;ROUNDUP(salesdata[[#This Row],[Month No.]]/3,0)</f>
        <v>Q1</v>
      </c>
      <c r="U1317" s="1" t="str">
        <f>TEXT(salesdata[[#This Row],[Date]],"dddd")</f>
        <v>Monday</v>
      </c>
      <c r="V1317" s="12">
        <f>IFERROR(salesdata[[#This Row],[Total Revenue]]/salesdata[[#This Row],[Total Units Sold]],0)</f>
        <v>4.5437093098958332</v>
      </c>
      <c r="W1317" s="1" t="str">
        <f>INDEX({"Product1","Product2","Product3","Product4"},MATCH(MAX(salesdata[[#This Row],[S-P1]],salesdata[[#This Row],[S-P2]],salesdata[[#This Row],[S-P3]],salesdata[[#This Row],[S-P4]]),CHOOSE({1,2,3,4},salesdata[[#This Row],[S-P1]],salesdata[[#This Row],[S-P2]],salesdata[[#This Row],[S-P3]],salesdata[[#This Row],[S-P4]]),0))</f>
        <v>Product1</v>
      </c>
      <c r="X1317" s="1" t="str">
        <f>IF(salesdata[[#This Row],[Total Revenue]]&gt;=70000,"High",IF(salesdata[[#This Row],[Total Revenue]]&gt;=40000,"Medium","Low"))</f>
        <v>Low</v>
      </c>
      <c r="Y1317" s="1" t="str">
        <f>IFERROR(IF(SUMIF(salesdata[Year],salesdata[[#This Row],[Year]],salesdata[Total Revenue])&gt;SUMIF(salesdata[Year],salesdata[[#This Row],[Year]]-1,salesdata[Total Revenue]),"Growth Year","Decline Year"),"")</f>
        <v>Growth Year</v>
      </c>
    </row>
    <row r="1318" spans="1:25" x14ac:dyDescent="0.3">
      <c r="A1318" s="1">
        <v>1317</v>
      </c>
      <c r="B1318" s="2">
        <v>41646</v>
      </c>
      <c r="C1318" s="1">
        <v>2014</v>
      </c>
      <c r="D1318" s="1" t="s">
        <v>26</v>
      </c>
      <c r="E1318" s="1">
        <v>1</v>
      </c>
      <c r="F1318" s="3">
        <v>4095</v>
      </c>
      <c r="G1318" s="10">
        <v>12981.15</v>
      </c>
      <c r="H1318" s="12">
        <f>IFERROR(salesdata[[#This Row],[S-P1]]/salesdata[[#This Row],[Q-P1]],0)</f>
        <v>3.17</v>
      </c>
      <c r="I1318" s="3">
        <v>3980</v>
      </c>
      <c r="J1318" s="10">
        <v>25233.200000000001</v>
      </c>
      <c r="K1318" s="12">
        <f>IFERROR(salesdata[[#This Row],[S-P2]]/salesdata[[#This Row],[Q-P2]],0)</f>
        <v>6.34</v>
      </c>
      <c r="L1318" s="3">
        <v>3550</v>
      </c>
      <c r="M1318" s="10">
        <v>19241</v>
      </c>
      <c r="N1318" s="12">
        <f>IFERROR(salesdata[[#This Row],[S-P3]]/salesdata[[#This Row],[Q-P3]],0)</f>
        <v>5.42</v>
      </c>
      <c r="O1318" s="3">
        <v>1094</v>
      </c>
      <c r="P1318" s="10">
        <v>7800.22</v>
      </c>
      <c r="Q1318" s="12">
        <f>IFERROR(salesdata[[#This Row],[S-P4]]/salesdata[[#This Row],[Q-P4]],0)</f>
        <v>7.13</v>
      </c>
      <c r="R1318" s="3">
        <v>12719</v>
      </c>
      <c r="S1318" s="10">
        <v>65255.57</v>
      </c>
      <c r="T1318" s="1" t="str">
        <f>"Q"&amp;ROUNDUP(salesdata[[#This Row],[Month No.]]/3,0)</f>
        <v>Q1</v>
      </c>
      <c r="U1318" s="1" t="str">
        <f>TEXT(salesdata[[#This Row],[Date]],"dddd")</f>
        <v>Tuesday</v>
      </c>
      <c r="V1318" s="12">
        <f>IFERROR(salesdata[[#This Row],[Total Revenue]]/salesdata[[#This Row],[Total Units Sold]],0)</f>
        <v>5.1305582199858479</v>
      </c>
      <c r="W1318" s="1" t="str">
        <f>INDEX({"Product1","Product2","Product3","Product4"},MATCH(MAX(salesdata[[#This Row],[S-P1]],salesdata[[#This Row],[S-P2]],salesdata[[#This Row],[S-P3]],salesdata[[#This Row],[S-P4]]),CHOOSE({1,2,3,4},salesdata[[#This Row],[S-P1]],salesdata[[#This Row],[S-P2]],salesdata[[#This Row],[S-P3]],salesdata[[#This Row],[S-P4]]),0))</f>
        <v>Product2</v>
      </c>
      <c r="X1318" s="1" t="str">
        <f>IF(salesdata[[#This Row],[Total Revenue]]&gt;=70000,"High",IF(salesdata[[#This Row],[Total Revenue]]&gt;=40000,"Medium","Low"))</f>
        <v>Medium</v>
      </c>
      <c r="Y1318" s="1" t="str">
        <f>IFERROR(IF(SUMIF(salesdata[Year],salesdata[[#This Row],[Year]],salesdata[Total Revenue])&gt;SUMIF(salesdata[Year],salesdata[[#This Row],[Year]]-1,salesdata[Total Revenue]),"Growth Year","Decline Year"),"")</f>
        <v>Growth Year</v>
      </c>
    </row>
    <row r="1319" spans="1:25" x14ac:dyDescent="0.3">
      <c r="A1319" s="1">
        <v>1318</v>
      </c>
      <c r="B1319" s="2">
        <v>41647</v>
      </c>
      <c r="C1319" s="1">
        <v>2014</v>
      </c>
      <c r="D1319" s="1" t="s">
        <v>26</v>
      </c>
      <c r="E1319" s="1">
        <v>1</v>
      </c>
      <c r="F1319" s="3">
        <v>3908</v>
      </c>
      <c r="G1319" s="10">
        <v>12388.36</v>
      </c>
      <c r="H1319" s="12">
        <f>IFERROR(salesdata[[#This Row],[S-P1]]/salesdata[[#This Row],[Q-P1]],0)</f>
        <v>3.17</v>
      </c>
      <c r="I1319" s="3">
        <v>2742</v>
      </c>
      <c r="J1319" s="10">
        <v>17384.28</v>
      </c>
      <c r="K1319" s="12">
        <f>IFERROR(salesdata[[#This Row],[S-P2]]/salesdata[[#This Row],[Q-P2]],0)</f>
        <v>6.34</v>
      </c>
      <c r="L1319" s="3">
        <v>2943</v>
      </c>
      <c r="M1319" s="10">
        <v>15951.06</v>
      </c>
      <c r="N1319" s="12">
        <f>IFERROR(salesdata[[#This Row],[S-P3]]/salesdata[[#This Row],[Q-P3]],0)</f>
        <v>5.42</v>
      </c>
      <c r="O1319" s="3">
        <v>1920</v>
      </c>
      <c r="P1319" s="10">
        <v>13689.6</v>
      </c>
      <c r="Q1319" s="12">
        <f>IFERROR(salesdata[[#This Row],[S-P4]]/salesdata[[#This Row],[Q-P4]],0)</f>
        <v>7.13</v>
      </c>
      <c r="R1319" s="3">
        <v>11513</v>
      </c>
      <c r="S1319" s="10">
        <v>59413.3</v>
      </c>
      <c r="T1319" s="1" t="str">
        <f>"Q"&amp;ROUNDUP(salesdata[[#This Row],[Month No.]]/3,0)</f>
        <v>Q1</v>
      </c>
      <c r="U1319" s="1" t="str">
        <f>TEXT(salesdata[[#This Row],[Date]],"dddd")</f>
        <v>Wednesday</v>
      </c>
      <c r="V1319" s="12">
        <f>IFERROR(salesdata[[#This Row],[Total Revenue]]/salesdata[[#This Row],[Total Units Sold]],0)</f>
        <v>5.1605402588378357</v>
      </c>
      <c r="W1319" s="1" t="str">
        <f>INDEX({"Product1","Product2","Product3","Product4"},MATCH(MAX(salesdata[[#This Row],[S-P1]],salesdata[[#This Row],[S-P2]],salesdata[[#This Row],[S-P3]],salesdata[[#This Row],[S-P4]]),CHOOSE({1,2,3,4},salesdata[[#This Row],[S-P1]],salesdata[[#This Row],[S-P2]],salesdata[[#This Row],[S-P3]],salesdata[[#This Row],[S-P4]]),0))</f>
        <v>Product2</v>
      </c>
      <c r="X1319" s="1" t="str">
        <f>IF(salesdata[[#This Row],[Total Revenue]]&gt;=70000,"High",IF(salesdata[[#This Row],[Total Revenue]]&gt;=40000,"Medium","Low"))</f>
        <v>Medium</v>
      </c>
      <c r="Y1319" s="1" t="str">
        <f>IFERROR(IF(SUMIF(salesdata[Year],salesdata[[#This Row],[Year]],salesdata[Total Revenue])&gt;SUMIF(salesdata[Year],salesdata[[#This Row],[Year]]-1,salesdata[Total Revenue]),"Growth Year","Decline Year"),"")</f>
        <v>Growth Year</v>
      </c>
    </row>
    <row r="1320" spans="1:25" x14ac:dyDescent="0.3">
      <c r="A1320" s="1">
        <v>1319</v>
      </c>
      <c r="B1320" s="2">
        <v>41648</v>
      </c>
      <c r="C1320" s="1">
        <v>2014</v>
      </c>
      <c r="D1320" s="1" t="s">
        <v>26</v>
      </c>
      <c r="E1320" s="1">
        <v>1</v>
      </c>
      <c r="F1320" s="3">
        <v>5566</v>
      </c>
      <c r="G1320" s="10">
        <v>17644.22</v>
      </c>
      <c r="H1320" s="12">
        <f>IFERROR(salesdata[[#This Row],[S-P1]]/salesdata[[#This Row],[Q-P1]],0)</f>
        <v>3.1700000000000004</v>
      </c>
      <c r="I1320" s="3">
        <v>1479</v>
      </c>
      <c r="J1320" s="10">
        <v>9376.86</v>
      </c>
      <c r="K1320" s="12">
        <f>IFERROR(salesdata[[#This Row],[S-P2]]/salesdata[[#This Row],[Q-P2]],0)</f>
        <v>6.3400000000000007</v>
      </c>
      <c r="L1320" s="3">
        <v>346</v>
      </c>
      <c r="M1320" s="10">
        <v>1875.32</v>
      </c>
      <c r="N1320" s="12">
        <f>IFERROR(salesdata[[#This Row],[S-P3]]/salesdata[[#This Row],[Q-P3]],0)</f>
        <v>5.42</v>
      </c>
      <c r="O1320" s="3">
        <v>727</v>
      </c>
      <c r="P1320" s="10">
        <v>5183.51</v>
      </c>
      <c r="Q1320" s="12">
        <f>IFERROR(salesdata[[#This Row],[S-P4]]/salesdata[[#This Row],[Q-P4]],0)</f>
        <v>7.13</v>
      </c>
      <c r="R1320" s="3">
        <v>8118</v>
      </c>
      <c r="S1320" s="10">
        <v>34079.910000000003</v>
      </c>
      <c r="T1320" s="1" t="str">
        <f>"Q"&amp;ROUNDUP(salesdata[[#This Row],[Month No.]]/3,0)</f>
        <v>Q1</v>
      </c>
      <c r="U1320" s="1" t="str">
        <f>TEXT(salesdata[[#This Row],[Date]],"dddd")</f>
        <v>Thursday</v>
      </c>
      <c r="V1320" s="12">
        <f>IFERROR(salesdata[[#This Row],[Total Revenue]]/salesdata[[#This Row],[Total Units Sold]],0)</f>
        <v>4.1980672579453069</v>
      </c>
      <c r="W1320" s="1" t="str">
        <f>INDEX({"Product1","Product2","Product3","Product4"},MATCH(MAX(salesdata[[#This Row],[S-P1]],salesdata[[#This Row],[S-P2]],salesdata[[#This Row],[S-P3]],salesdata[[#This Row],[S-P4]]),CHOOSE({1,2,3,4},salesdata[[#This Row],[S-P1]],salesdata[[#This Row],[S-P2]],salesdata[[#This Row],[S-P3]],salesdata[[#This Row],[S-P4]]),0))</f>
        <v>Product1</v>
      </c>
      <c r="X1320" s="1" t="str">
        <f>IF(salesdata[[#This Row],[Total Revenue]]&gt;=70000,"High",IF(salesdata[[#This Row],[Total Revenue]]&gt;=40000,"Medium","Low"))</f>
        <v>Low</v>
      </c>
      <c r="Y1320" s="1" t="str">
        <f>IFERROR(IF(SUMIF(salesdata[Year],salesdata[[#This Row],[Year]],salesdata[Total Revenue])&gt;SUMIF(salesdata[Year],salesdata[[#This Row],[Year]]-1,salesdata[Total Revenue]),"Growth Year","Decline Year"),"")</f>
        <v>Growth Year</v>
      </c>
    </row>
    <row r="1321" spans="1:25" x14ac:dyDescent="0.3">
      <c r="A1321" s="1">
        <v>1320</v>
      </c>
      <c r="B1321" s="2">
        <v>41649</v>
      </c>
      <c r="C1321" s="1">
        <v>2014</v>
      </c>
      <c r="D1321" s="1" t="s">
        <v>26</v>
      </c>
      <c r="E1321" s="1">
        <v>1</v>
      </c>
      <c r="F1321" s="3">
        <v>4557</v>
      </c>
      <c r="G1321" s="10">
        <v>14445.69</v>
      </c>
      <c r="H1321" s="12">
        <f>IFERROR(salesdata[[#This Row],[S-P1]]/salesdata[[#This Row],[Q-P1]],0)</f>
        <v>3.17</v>
      </c>
      <c r="I1321" s="3">
        <v>3804</v>
      </c>
      <c r="J1321" s="10">
        <v>24117.360000000001</v>
      </c>
      <c r="K1321" s="12">
        <f>IFERROR(salesdata[[#This Row],[S-P2]]/salesdata[[#This Row],[Q-P2]],0)</f>
        <v>6.34</v>
      </c>
      <c r="L1321" s="3">
        <v>4909</v>
      </c>
      <c r="M1321" s="10">
        <v>26606.78</v>
      </c>
      <c r="N1321" s="12">
        <f>IFERROR(salesdata[[#This Row],[S-P3]]/salesdata[[#This Row],[Q-P3]],0)</f>
        <v>5.42</v>
      </c>
      <c r="O1321" s="3">
        <v>434</v>
      </c>
      <c r="P1321" s="10">
        <v>3094.42</v>
      </c>
      <c r="Q1321" s="12">
        <f>IFERROR(salesdata[[#This Row],[S-P4]]/salesdata[[#This Row],[Q-P4]],0)</f>
        <v>7.13</v>
      </c>
      <c r="R1321" s="3">
        <v>13704</v>
      </c>
      <c r="S1321" s="10">
        <v>68264.25</v>
      </c>
      <c r="T1321" s="1" t="str">
        <f>"Q"&amp;ROUNDUP(salesdata[[#This Row],[Month No.]]/3,0)</f>
        <v>Q1</v>
      </c>
      <c r="U1321" s="1" t="str">
        <f>TEXT(salesdata[[#This Row],[Date]],"dddd")</f>
        <v>Friday</v>
      </c>
      <c r="V1321" s="12">
        <f>IFERROR(salesdata[[#This Row],[Total Revenue]]/salesdata[[#This Row],[Total Units Sold]],0)</f>
        <v>4.9813375656742558</v>
      </c>
      <c r="W1321" s="1" t="str">
        <f>INDEX({"Product1","Product2","Product3","Product4"},MATCH(MAX(salesdata[[#This Row],[S-P1]],salesdata[[#This Row],[S-P2]],salesdata[[#This Row],[S-P3]],salesdata[[#This Row],[S-P4]]),CHOOSE({1,2,3,4},salesdata[[#This Row],[S-P1]],salesdata[[#This Row],[S-P2]],salesdata[[#This Row],[S-P3]],salesdata[[#This Row],[S-P4]]),0))</f>
        <v>Product3</v>
      </c>
      <c r="X1321" s="1" t="str">
        <f>IF(salesdata[[#This Row],[Total Revenue]]&gt;=70000,"High",IF(salesdata[[#This Row],[Total Revenue]]&gt;=40000,"Medium","Low"))</f>
        <v>Medium</v>
      </c>
      <c r="Y1321" s="1" t="str">
        <f>IFERROR(IF(SUMIF(salesdata[Year],salesdata[[#This Row],[Year]],salesdata[Total Revenue])&gt;SUMIF(salesdata[Year],salesdata[[#This Row],[Year]]-1,salesdata[Total Revenue]),"Growth Year","Decline Year"),"")</f>
        <v>Growth Year</v>
      </c>
    </row>
    <row r="1322" spans="1:25" x14ac:dyDescent="0.3">
      <c r="A1322" s="1">
        <v>1321</v>
      </c>
      <c r="B1322" s="2">
        <v>41650</v>
      </c>
      <c r="C1322" s="1">
        <v>2014</v>
      </c>
      <c r="D1322" s="1" t="s">
        <v>26</v>
      </c>
      <c r="E1322" s="1">
        <v>1</v>
      </c>
      <c r="F1322" s="3">
        <v>6681</v>
      </c>
      <c r="G1322" s="10">
        <v>21178.77</v>
      </c>
      <c r="H1322" s="12">
        <f>IFERROR(salesdata[[#This Row],[S-P1]]/salesdata[[#This Row],[Q-P1]],0)</f>
        <v>3.17</v>
      </c>
      <c r="I1322" s="3">
        <v>2557</v>
      </c>
      <c r="J1322" s="10">
        <v>16211.38</v>
      </c>
      <c r="K1322" s="12">
        <f>IFERROR(salesdata[[#This Row],[S-P2]]/salesdata[[#This Row],[Q-P2]],0)</f>
        <v>6.34</v>
      </c>
      <c r="L1322" s="3">
        <v>4593</v>
      </c>
      <c r="M1322" s="10">
        <v>24894.06</v>
      </c>
      <c r="N1322" s="12">
        <f>IFERROR(salesdata[[#This Row],[S-P3]]/salesdata[[#This Row],[Q-P3]],0)</f>
        <v>5.42</v>
      </c>
      <c r="O1322" s="3">
        <v>897</v>
      </c>
      <c r="P1322" s="10">
        <v>6395.61</v>
      </c>
      <c r="Q1322" s="12">
        <f>IFERROR(salesdata[[#This Row],[S-P4]]/salesdata[[#This Row],[Q-P4]],0)</f>
        <v>7.13</v>
      </c>
      <c r="R1322" s="3">
        <v>14728</v>
      </c>
      <c r="S1322" s="10">
        <v>68679.820000000007</v>
      </c>
      <c r="T1322" s="1" t="str">
        <f>"Q"&amp;ROUNDUP(salesdata[[#This Row],[Month No.]]/3,0)</f>
        <v>Q1</v>
      </c>
      <c r="U1322" s="1" t="str">
        <f>TEXT(salesdata[[#This Row],[Date]],"dddd")</f>
        <v>Saturday</v>
      </c>
      <c r="V1322" s="12">
        <f>IFERROR(salesdata[[#This Row],[Total Revenue]]/salesdata[[#This Row],[Total Units Sold]],0)</f>
        <v>4.663214285714286</v>
      </c>
      <c r="W1322" s="1" t="str">
        <f>INDEX({"Product1","Product2","Product3","Product4"},MATCH(MAX(salesdata[[#This Row],[S-P1]],salesdata[[#This Row],[S-P2]],salesdata[[#This Row],[S-P3]],salesdata[[#This Row],[S-P4]]),CHOOSE({1,2,3,4},salesdata[[#This Row],[S-P1]],salesdata[[#This Row],[S-P2]],salesdata[[#This Row],[S-P3]],salesdata[[#This Row],[S-P4]]),0))</f>
        <v>Product3</v>
      </c>
      <c r="X1322" s="1" t="str">
        <f>IF(salesdata[[#This Row],[Total Revenue]]&gt;=70000,"High",IF(salesdata[[#This Row],[Total Revenue]]&gt;=40000,"Medium","Low"))</f>
        <v>Medium</v>
      </c>
      <c r="Y1322" s="1" t="str">
        <f>IFERROR(IF(SUMIF(salesdata[Year],salesdata[[#This Row],[Year]],salesdata[Total Revenue])&gt;SUMIF(salesdata[Year],salesdata[[#This Row],[Year]]-1,salesdata[Total Revenue]),"Growth Year","Decline Year"),"")</f>
        <v>Growth Year</v>
      </c>
    </row>
    <row r="1323" spans="1:25" x14ac:dyDescent="0.3">
      <c r="A1323" s="1">
        <v>1322</v>
      </c>
      <c r="B1323" s="2">
        <v>41651</v>
      </c>
      <c r="C1323" s="1">
        <v>2014</v>
      </c>
      <c r="D1323" s="1" t="s">
        <v>26</v>
      </c>
      <c r="E1323" s="1">
        <v>1</v>
      </c>
      <c r="F1323" s="3">
        <v>7778</v>
      </c>
      <c r="G1323" s="10">
        <v>24656.26</v>
      </c>
      <c r="H1323" s="12">
        <f>IFERROR(salesdata[[#This Row],[S-P1]]/salesdata[[#This Row],[Q-P1]],0)</f>
        <v>3.17</v>
      </c>
      <c r="I1323" s="3">
        <v>2576</v>
      </c>
      <c r="J1323" s="10">
        <v>16331.84</v>
      </c>
      <c r="K1323" s="12">
        <f>IFERROR(salesdata[[#This Row],[S-P2]]/salesdata[[#This Row],[Q-P2]],0)</f>
        <v>6.34</v>
      </c>
      <c r="L1323" s="3">
        <v>4692</v>
      </c>
      <c r="M1323" s="10">
        <v>25430.639999999999</v>
      </c>
      <c r="N1323" s="12">
        <f>IFERROR(salesdata[[#This Row],[S-P3]]/salesdata[[#This Row],[Q-P3]],0)</f>
        <v>5.42</v>
      </c>
      <c r="O1323" s="3">
        <v>448</v>
      </c>
      <c r="P1323" s="10">
        <v>3194.24</v>
      </c>
      <c r="Q1323" s="12">
        <f>IFERROR(salesdata[[#This Row],[S-P4]]/salesdata[[#This Row],[Q-P4]],0)</f>
        <v>7.13</v>
      </c>
      <c r="R1323" s="3">
        <v>15494</v>
      </c>
      <c r="S1323" s="10">
        <v>69612.98</v>
      </c>
      <c r="T1323" s="1" t="str">
        <f>"Q"&amp;ROUNDUP(salesdata[[#This Row],[Month No.]]/3,0)</f>
        <v>Q1</v>
      </c>
      <c r="U1323" s="1" t="str">
        <f>TEXT(salesdata[[#This Row],[Date]],"dddd")</f>
        <v>Sunday</v>
      </c>
      <c r="V1323" s="12">
        <f>IFERROR(salesdata[[#This Row],[Total Revenue]]/salesdata[[#This Row],[Total Units Sold]],0)</f>
        <v>4.4928991867819796</v>
      </c>
      <c r="W1323" s="1" t="str">
        <f>INDEX({"Product1","Product2","Product3","Product4"},MATCH(MAX(salesdata[[#This Row],[S-P1]],salesdata[[#This Row],[S-P2]],salesdata[[#This Row],[S-P3]],salesdata[[#This Row],[S-P4]]),CHOOSE({1,2,3,4},salesdata[[#This Row],[S-P1]],salesdata[[#This Row],[S-P2]],salesdata[[#This Row],[S-P3]],salesdata[[#This Row],[S-P4]]),0))</f>
        <v>Product3</v>
      </c>
      <c r="X1323" s="1" t="str">
        <f>IF(salesdata[[#This Row],[Total Revenue]]&gt;=70000,"High",IF(salesdata[[#This Row],[Total Revenue]]&gt;=40000,"Medium","Low"))</f>
        <v>Medium</v>
      </c>
      <c r="Y1323" s="1" t="str">
        <f>IFERROR(IF(SUMIF(salesdata[Year],salesdata[[#This Row],[Year]],salesdata[Total Revenue])&gt;SUMIF(salesdata[Year],salesdata[[#This Row],[Year]]-1,salesdata[Total Revenue]),"Growth Year","Decline Year"),"")</f>
        <v>Growth Year</v>
      </c>
    </row>
    <row r="1324" spans="1:25" x14ac:dyDescent="0.3">
      <c r="A1324" s="1">
        <v>1323</v>
      </c>
      <c r="B1324" s="2">
        <v>41652</v>
      </c>
      <c r="C1324" s="1">
        <v>2014</v>
      </c>
      <c r="D1324" s="1" t="s">
        <v>26</v>
      </c>
      <c r="E1324" s="1">
        <v>1</v>
      </c>
      <c r="F1324" s="3">
        <v>515</v>
      </c>
      <c r="G1324" s="10">
        <v>1632.55</v>
      </c>
      <c r="H1324" s="12">
        <f>IFERROR(salesdata[[#This Row],[S-P1]]/salesdata[[#This Row],[Q-P1]],0)</f>
        <v>3.17</v>
      </c>
      <c r="I1324" s="3">
        <v>3922</v>
      </c>
      <c r="J1324" s="10">
        <v>24865.48</v>
      </c>
      <c r="K1324" s="12">
        <f>IFERROR(salesdata[[#This Row],[S-P2]]/salesdata[[#This Row],[Q-P2]],0)</f>
        <v>6.34</v>
      </c>
      <c r="L1324" s="3">
        <v>2076</v>
      </c>
      <c r="M1324" s="10">
        <v>11251.92</v>
      </c>
      <c r="N1324" s="12">
        <f>IFERROR(salesdata[[#This Row],[S-P3]]/salesdata[[#This Row],[Q-P3]],0)</f>
        <v>5.42</v>
      </c>
      <c r="O1324" s="3">
        <v>678</v>
      </c>
      <c r="P1324" s="10">
        <v>4834.1400000000003</v>
      </c>
      <c r="Q1324" s="12">
        <f>IFERROR(salesdata[[#This Row],[S-P4]]/salesdata[[#This Row],[Q-P4]],0)</f>
        <v>7.1300000000000008</v>
      </c>
      <c r="R1324" s="3">
        <v>7191</v>
      </c>
      <c r="S1324" s="10">
        <v>42584.09</v>
      </c>
      <c r="T1324" s="1" t="str">
        <f>"Q"&amp;ROUNDUP(salesdata[[#This Row],[Month No.]]/3,0)</f>
        <v>Q1</v>
      </c>
      <c r="U1324" s="1" t="str">
        <f>TEXT(salesdata[[#This Row],[Date]],"dddd")</f>
        <v>Monday</v>
      </c>
      <c r="V1324" s="12">
        <f>IFERROR(salesdata[[#This Row],[Total Revenue]]/salesdata[[#This Row],[Total Units Sold]],0)</f>
        <v>5.921859268530107</v>
      </c>
      <c r="W1324" s="1" t="str">
        <f>INDEX({"Product1","Product2","Product3","Product4"},MATCH(MAX(salesdata[[#This Row],[S-P1]],salesdata[[#This Row],[S-P2]],salesdata[[#This Row],[S-P3]],salesdata[[#This Row],[S-P4]]),CHOOSE({1,2,3,4},salesdata[[#This Row],[S-P1]],salesdata[[#This Row],[S-P2]],salesdata[[#This Row],[S-P3]],salesdata[[#This Row],[S-P4]]),0))</f>
        <v>Product2</v>
      </c>
      <c r="X1324" s="1" t="str">
        <f>IF(salesdata[[#This Row],[Total Revenue]]&gt;=70000,"High",IF(salesdata[[#This Row],[Total Revenue]]&gt;=40000,"Medium","Low"))</f>
        <v>Medium</v>
      </c>
      <c r="Y1324" s="1" t="str">
        <f>IFERROR(IF(SUMIF(salesdata[Year],salesdata[[#This Row],[Year]],salesdata[Total Revenue])&gt;SUMIF(salesdata[Year],salesdata[[#This Row],[Year]]-1,salesdata[Total Revenue]),"Growth Year","Decline Year"),"")</f>
        <v>Growth Year</v>
      </c>
    </row>
    <row r="1325" spans="1:25" x14ac:dyDescent="0.3">
      <c r="A1325" s="1">
        <v>1324</v>
      </c>
      <c r="B1325" s="2">
        <v>41653</v>
      </c>
      <c r="C1325" s="1">
        <v>2014</v>
      </c>
      <c r="D1325" s="1" t="s">
        <v>26</v>
      </c>
      <c r="E1325" s="1">
        <v>1</v>
      </c>
      <c r="F1325" s="3">
        <v>2733</v>
      </c>
      <c r="G1325" s="10">
        <v>8663.61</v>
      </c>
      <c r="H1325" s="12">
        <f>IFERROR(salesdata[[#This Row],[S-P1]]/salesdata[[#This Row],[Q-P1]],0)</f>
        <v>3.1700000000000004</v>
      </c>
      <c r="I1325" s="3">
        <v>569</v>
      </c>
      <c r="J1325" s="10">
        <v>3607.46</v>
      </c>
      <c r="K1325" s="12">
        <f>IFERROR(salesdata[[#This Row],[S-P2]]/salesdata[[#This Row],[Q-P2]],0)</f>
        <v>6.34</v>
      </c>
      <c r="L1325" s="3">
        <v>678</v>
      </c>
      <c r="M1325" s="10">
        <v>3674.76</v>
      </c>
      <c r="N1325" s="12">
        <f>IFERROR(salesdata[[#This Row],[S-P3]]/salesdata[[#This Row],[Q-P3]],0)</f>
        <v>5.42</v>
      </c>
      <c r="O1325" s="3">
        <v>734</v>
      </c>
      <c r="P1325" s="10">
        <v>5233.42</v>
      </c>
      <c r="Q1325" s="12">
        <f>IFERROR(salesdata[[#This Row],[S-P4]]/salesdata[[#This Row],[Q-P4]],0)</f>
        <v>7.13</v>
      </c>
      <c r="R1325" s="3">
        <v>4714</v>
      </c>
      <c r="S1325" s="10">
        <v>21179.25</v>
      </c>
      <c r="T1325" s="1" t="str">
        <f>"Q"&amp;ROUNDUP(salesdata[[#This Row],[Month No.]]/3,0)</f>
        <v>Q1</v>
      </c>
      <c r="U1325" s="1" t="str">
        <f>TEXT(salesdata[[#This Row],[Date]],"dddd")</f>
        <v>Tuesday</v>
      </c>
      <c r="V1325" s="12">
        <f>IFERROR(salesdata[[#This Row],[Total Revenue]]/salesdata[[#This Row],[Total Units Sold]],0)</f>
        <v>4.4928404751803139</v>
      </c>
      <c r="W1325" s="1" t="str">
        <f>INDEX({"Product1","Product2","Product3","Product4"},MATCH(MAX(salesdata[[#This Row],[S-P1]],salesdata[[#This Row],[S-P2]],salesdata[[#This Row],[S-P3]],salesdata[[#This Row],[S-P4]]),CHOOSE({1,2,3,4},salesdata[[#This Row],[S-P1]],salesdata[[#This Row],[S-P2]],salesdata[[#This Row],[S-P3]],salesdata[[#This Row],[S-P4]]),0))</f>
        <v>Product1</v>
      </c>
      <c r="X1325" s="1" t="str">
        <f>IF(salesdata[[#This Row],[Total Revenue]]&gt;=70000,"High",IF(salesdata[[#This Row],[Total Revenue]]&gt;=40000,"Medium","Low"))</f>
        <v>Low</v>
      </c>
      <c r="Y1325" s="1" t="str">
        <f>IFERROR(IF(SUMIF(salesdata[Year],salesdata[[#This Row],[Year]],salesdata[Total Revenue])&gt;SUMIF(salesdata[Year],salesdata[[#This Row],[Year]]-1,salesdata[Total Revenue]),"Growth Year","Decline Year"),"")</f>
        <v>Growth Year</v>
      </c>
    </row>
    <row r="1326" spans="1:25" x14ac:dyDescent="0.3">
      <c r="A1326" s="1">
        <v>1325</v>
      </c>
      <c r="B1326" s="2">
        <v>41654</v>
      </c>
      <c r="C1326" s="1">
        <v>2014</v>
      </c>
      <c r="D1326" s="1" t="s">
        <v>26</v>
      </c>
      <c r="E1326" s="1">
        <v>1</v>
      </c>
      <c r="F1326" s="3">
        <v>5667</v>
      </c>
      <c r="G1326" s="10">
        <v>17964.39</v>
      </c>
      <c r="H1326" s="12">
        <f>IFERROR(salesdata[[#This Row],[S-P1]]/salesdata[[#This Row],[Q-P1]],0)</f>
        <v>3.17</v>
      </c>
      <c r="I1326" s="3">
        <v>2785</v>
      </c>
      <c r="J1326" s="10">
        <v>17656.900000000001</v>
      </c>
      <c r="K1326" s="12">
        <f>IFERROR(salesdata[[#This Row],[S-P2]]/salesdata[[#This Row],[Q-P2]],0)</f>
        <v>6.3400000000000007</v>
      </c>
      <c r="L1326" s="3">
        <v>4610</v>
      </c>
      <c r="M1326" s="10">
        <v>24986.2</v>
      </c>
      <c r="N1326" s="12">
        <f>IFERROR(salesdata[[#This Row],[S-P3]]/salesdata[[#This Row],[Q-P3]],0)</f>
        <v>5.42</v>
      </c>
      <c r="O1326" s="3">
        <v>1096</v>
      </c>
      <c r="P1326" s="10">
        <v>7814.48</v>
      </c>
      <c r="Q1326" s="12">
        <f>IFERROR(salesdata[[#This Row],[S-P4]]/salesdata[[#This Row],[Q-P4]],0)</f>
        <v>7.13</v>
      </c>
      <c r="R1326" s="3">
        <v>14158</v>
      </c>
      <c r="S1326" s="10">
        <v>68421.97</v>
      </c>
      <c r="T1326" s="1" t="str">
        <f>"Q"&amp;ROUNDUP(salesdata[[#This Row],[Month No.]]/3,0)</f>
        <v>Q1</v>
      </c>
      <c r="U1326" s="1" t="str">
        <f>TEXT(salesdata[[#This Row],[Date]],"dddd")</f>
        <v>Wednesday</v>
      </c>
      <c r="V1326" s="12">
        <f>IFERROR(salesdata[[#This Row],[Total Revenue]]/salesdata[[#This Row],[Total Units Sold]],0)</f>
        <v>4.8327426190139855</v>
      </c>
      <c r="W1326" s="1" t="str">
        <f>INDEX({"Product1","Product2","Product3","Product4"},MATCH(MAX(salesdata[[#This Row],[S-P1]],salesdata[[#This Row],[S-P2]],salesdata[[#This Row],[S-P3]],salesdata[[#This Row],[S-P4]]),CHOOSE({1,2,3,4},salesdata[[#This Row],[S-P1]],salesdata[[#This Row],[S-P2]],salesdata[[#This Row],[S-P3]],salesdata[[#This Row],[S-P4]]),0))</f>
        <v>Product3</v>
      </c>
      <c r="X1326" s="1" t="str">
        <f>IF(salesdata[[#This Row],[Total Revenue]]&gt;=70000,"High",IF(salesdata[[#This Row],[Total Revenue]]&gt;=40000,"Medium","Low"))</f>
        <v>Medium</v>
      </c>
      <c r="Y1326" s="1" t="str">
        <f>IFERROR(IF(SUMIF(salesdata[Year],salesdata[[#This Row],[Year]],salesdata[Total Revenue])&gt;SUMIF(salesdata[Year],salesdata[[#This Row],[Year]]-1,salesdata[Total Revenue]),"Growth Year","Decline Year"),"")</f>
        <v>Growth Year</v>
      </c>
    </row>
    <row r="1327" spans="1:25" x14ac:dyDescent="0.3">
      <c r="A1327" s="1">
        <v>1326</v>
      </c>
      <c r="B1327" s="2">
        <v>41655</v>
      </c>
      <c r="C1327" s="1">
        <v>2014</v>
      </c>
      <c r="D1327" s="1" t="s">
        <v>26</v>
      </c>
      <c r="E1327" s="1">
        <v>1</v>
      </c>
      <c r="F1327" s="3">
        <v>370</v>
      </c>
      <c r="G1327" s="10">
        <v>1172.9000000000001</v>
      </c>
      <c r="H1327" s="12">
        <f>IFERROR(salesdata[[#This Row],[S-P1]]/salesdata[[#This Row],[Q-P1]],0)</f>
        <v>3.1700000000000004</v>
      </c>
      <c r="I1327" s="3">
        <v>2222</v>
      </c>
      <c r="J1327" s="10">
        <v>14087.48</v>
      </c>
      <c r="K1327" s="12">
        <f>IFERROR(salesdata[[#This Row],[S-P2]]/salesdata[[#This Row],[Q-P2]],0)</f>
        <v>6.34</v>
      </c>
      <c r="L1327" s="3">
        <v>5595</v>
      </c>
      <c r="M1327" s="10">
        <v>30324.9</v>
      </c>
      <c r="N1327" s="12">
        <f>IFERROR(salesdata[[#This Row],[S-P3]]/salesdata[[#This Row],[Q-P3]],0)</f>
        <v>5.42</v>
      </c>
      <c r="O1327" s="3">
        <v>521</v>
      </c>
      <c r="P1327" s="10">
        <v>3714.73</v>
      </c>
      <c r="Q1327" s="12">
        <f>IFERROR(salesdata[[#This Row],[S-P4]]/salesdata[[#This Row],[Q-P4]],0)</f>
        <v>7.13</v>
      </c>
      <c r="R1327" s="3">
        <v>8708</v>
      </c>
      <c r="S1327" s="10">
        <v>49300.01</v>
      </c>
      <c r="T1327" s="1" t="str">
        <f>"Q"&amp;ROUNDUP(salesdata[[#This Row],[Month No.]]/3,0)</f>
        <v>Q1</v>
      </c>
      <c r="U1327" s="1" t="str">
        <f>TEXT(salesdata[[#This Row],[Date]],"dddd")</f>
        <v>Thursday</v>
      </c>
      <c r="V1327" s="12">
        <f>IFERROR(salesdata[[#This Row],[Total Revenue]]/salesdata[[#This Row],[Total Units Sold]],0)</f>
        <v>5.6614618741387233</v>
      </c>
      <c r="W1327" s="1" t="str">
        <f>INDEX({"Product1","Product2","Product3","Product4"},MATCH(MAX(salesdata[[#This Row],[S-P1]],salesdata[[#This Row],[S-P2]],salesdata[[#This Row],[S-P3]],salesdata[[#This Row],[S-P4]]),CHOOSE({1,2,3,4},salesdata[[#This Row],[S-P1]],salesdata[[#This Row],[S-P2]],salesdata[[#This Row],[S-P3]],salesdata[[#This Row],[S-P4]]),0))</f>
        <v>Product3</v>
      </c>
      <c r="X1327" s="1" t="str">
        <f>IF(salesdata[[#This Row],[Total Revenue]]&gt;=70000,"High",IF(salesdata[[#This Row],[Total Revenue]]&gt;=40000,"Medium","Low"))</f>
        <v>Medium</v>
      </c>
      <c r="Y1327" s="1" t="str">
        <f>IFERROR(IF(SUMIF(salesdata[Year],salesdata[[#This Row],[Year]],salesdata[Total Revenue])&gt;SUMIF(salesdata[Year],salesdata[[#This Row],[Year]]-1,salesdata[Total Revenue]),"Growth Year","Decline Year"),"")</f>
        <v>Growth Year</v>
      </c>
    </row>
    <row r="1328" spans="1:25" x14ac:dyDescent="0.3">
      <c r="A1328" s="1">
        <v>1327</v>
      </c>
      <c r="B1328" s="2">
        <v>41656</v>
      </c>
      <c r="C1328" s="1">
        <v>2014</v>
      </c>
      <c r="D1328" s="1" t="s">
        <v>26</v>
      </c>
      <c r="E1328" s="1">
        <v>1</v>
      </c>
      <c r="F1328" s="3">
        <v>3037</v>
      </c>
      <c r="G1328" s="10">
        <v>9627.2900000000009</v>
      </c>
      <c r="H1328" s="12">
        <f>IFERROR(salesdata[[#This Row],[S-P1]]/salesdata[[#This Row],[Q-P1]],0)</f>
        <v>3.1700000000000004</v>
      </c>
      <c r="I1328" s="3">
        <v>3900</v>
      </c>
      <c r="J1328" s="10">
        <v>24726</v>
      </c>
      <c r="K1328" s="12">
        <f>IFERROR(salesdata[[#This Row],[S-P2]]/salesdata[[#This Row],[Q-P2]],0)</f>
        <v>6.34</v>
      </c>
      <c r="L1328" s="3">
        <v>4931</v>
      </c>
      <c r="M1328" s="10">
        <v>26726.02</v>
      </c>
      <c r="N1328" s="12">
        <f>IFERROR(salesdata[[#This Row],[S-P3]]/salesdata[[#This Row],[Q-P3]],0)</f>
        <v>5.42</v>
      </c>
      <c r="O1328" s="3">
        <v>1292</v>
      </c>
      <c r="P1328" s="10">
        <v>9211.9599999999991</v>
      </c>
      <c r="Q1328" s="12">
        <f>IFERROR(salesdata[[#This Row],[S-P4]]/salesdata[[#This Row],[Q-P4]],0)</f>
        <v>7.129999999999999</v>
      </c>
      <c r="R1328" s="3">
        <v>13160</v>
      </c>
      <c r="S1328" s="10">
        <v>70291.27</v>
      </c>
      <c r="T1328" s="1" t="str">
        <f>"Q"&amp;ROUNDUP(salesdata[[#This Row],[Month No.]]/3,0)</f>
        <v>Q1</v>
      </c>
      <c r="U1328" s="1" t="str">
        <f>TEXT(salesdata[[#This Row],[Date]],"dddd")</f>
        <v>Friday</v>
      </c>
      <c r="V1328" s="12">
        <f>IFERROR(salesdata[[#This Row],[Total Revenue]]/salesdata[[#This Row],[Total Units Sold]],0)</f>
        <v>5.3412819148936173</v>
      </c>
      <c r="W1328" s="1" t="str">
        <f>INDEX({"Product1","Product2","Product3","Product4"},MATCH(MAX(salesdata[[#This Row],[S-P1]],salesdata[[#This Row],[S-P2]],salesdata[[#This Row],[S-P3]],salesdata[[#This Row],[S-P4]]),CHOOSE({1,2,3,4},salesdata[[#This Row],[S-P1]],salesdata[[#This Row],[S-P2]],salesdata[[#This Row],[S-P3]],salesdata[[#This Row],[S-P4]]),0))</f>
        <v>Product3</v>
      </c>
      <c r="X1328" s="1" t="str">
        <f>IF(salesdata[[#This Row],[Total Revenue]]&gt;=70000,"High",IF(salesdata[[#This Row],[Total Revenue]]&gt;=40000,"Medium","Low"))</f>
        <v>High</v>
      </c>
      <c r="Y1328" s="1" t="str">
        <f>IFERROR(IF(SUMIF(salesdata[Year],salesdata[[#This Row],[Year]],salesdata[Total Revenue])&gt;SUMIF(salesdata[Year],salesdata[[#This Row],[Year]]-1,salesdata[Total Revenue]),"Growth Year","Decline Year"),"")</f>
        <v>Growth Year</v>
      </c>
    </row>
    <row r="1329" spans="1:25" x14ac:dyDescent="0.3">
      <c r="A1329" s="1">
        <v>1328</v>
      </c>
      <c r="B1329" s="2">
        <v>41657</v>
      </c>
      <c r="C1329" s="1">
        <v>2014</v>
      </c>
      <c r="D1329" s="1" t="s">
        <v>26</v>
      </c>
      <c r="E1329" s="1">
        <v>1</v>
      </c>
      <c r="F1329" s="3">
        <v>5167</v>
      </c>
      <c r="G1329" s="10">
        <v>16379.39</v>
      </c>
      <c r="H1329" s="12">
        <f>IFERROR(salesdata[[#This Row],[S-P1]]/salesdata[[#This Row],[Q-P1]],0)</f>
        <v>3.17</v>
      </c>
      <c r="I1329" s="3">
        <v>1698</v>
      </c>
      <c r="J1329" s="10">
        <v>10765.32</v>
      </c>
      <c r="K1329" s="12">
        <f>IFERROR(salesdata[[#This Row],[S-P2]]/salesdata[[#This Row],[Q-P2]],0)</f>
        <v>6.34</v>
      </c>
      <c r="L1329" s="3">
        <v>4638</v>
      </c>
      <c r="M1329" s="10">
        <v>25137.96</v>
      </c>
      <c r="N1329" s="12">
        <f>IFERROR(salesdata[[#This Row],[S-P3]]/salesdata[[#This Row],[Q-P3]],0)</f>
        <v>5.42</v>
      </c>
      <c r="O1329" s="3">
        <v>429</v>
      </c>
      <c r="P1329" s="10">
        <v>3058.77</v>
      </c>
      <c r="Q1329" s="12">
        <f>IFERROR(salesdata[[#This Row],[S-P4]]/salesdata[[#This Row],[Q-P4]],0)</f>
        <v>7.13</v>
      </c>
      <c r="R1329" s="3">
        <v>11932</v>
      </c>
      <c r="S1329" s="10">
        <v>55341.440000000002</v>
      </c>
      <c r="T1329" s="1" t="str">
        <f>"Q"&amp;ROUNDUP(salesdata[[#This Row],[Month No.]]/3,0)</f>
        <v>Q1</v>
      </c>
      <c r="U1329" s="1" t="str">
        <f>TEXT(salesdata[[#This Row],[Date]],"dddd")</f>
        <v>Saturday</v>
      </c>
      <c r="V1329" s="12">
        <f>IFERROR(salesdata[[#This Row],[Total Revenue]]/salesdata[[#This Row],[Total Units Sold]],0)</f>
        <v>4.638069057995307</v>
      </c>
      <c r="W1329" s="1" t="str">
        <f>INDEX({"Product1","Product2","Product3","Product4"},MATCH(MAX(salesdata[[#This Row],[S-P1]],salesdata[[#This Row],[S-P2]],salesdata[[#This Row],[S-P3]],salesdata[[#This Row],[S-P4]]),CHOOSE({1,2,3,4},salesdata[[#This Row],[S-P1]],salesdata[[#This Row],[S-P2]],salesdata[[#This Row],[S-P3]],salesdata[[#This Row],[S-P4]]),0))</f>
        <v>Product3</v>
      </c>
      <c r="X1329" s="1" t="str">
        <f>IF(salesdata[[#This Row],[Total Revenue]]&gt;=70000,"High",IF(salesdata[[#This Row],[Total Revenue]]&gt;=40000,"Medium","Low"))</f>
        <v>Medium</v>
      </c>
      <c r="Y1329" s="1" t="str">
        <f>IFERROR(IF(SUMIF(salesdata[Year],salesdata[[#This Row],[Year]],salesdata[Total Revenue])&gt;SUMIF(salesdata[Year],salesdata[[#This Row],[Year]]-1,salesdata[Total Revenue]),"Growth Year","Decline Year"),"")</f>
        <v>Growth Year</v>
      </c>
    </row>
    <row r="1330" spans="1:25" x14ac:dyDescent="0.3">
      <c r="A1330" s="1">
        <v>1329</v>
      </c>
      <c r="B1330" s="2">
        <v>41658</v>
      </c>
      <c r="C1330" s="1">
        <v>2014</v>
      </c>
      <c r="D1330" s="1" t="s">
        <v>26</v>
      </c>
      <c r="E1330" s="1">
        <v>1</v>
      </c>
      <c r="F1330" s="3">
        <v>5692</v>
      </c>
      <c r="G1330" s="10">
        <v>18043.64</v>
      </c>
      <c r="H1330" s="12">
        <f>IFERROR(salesdata[[#This Row],[S-P1]]/salesdata[[#This Row],[Q-P1]],0)</f>
        <v>3.17</v>
      </c>
      <c r="I1330" s="3">
        <v>2541</v>
      </c>
      <c r="J1330" s="10">
        <v>16109.94</v>
      </c>
      <c r="K1330" s="12">
        <f>IFERROR(salesdata[[#This Row],[S-P2]]/salesdata[[#This Row],[Q-P2]],0)</f>
        <v>6.34</v>
      </c>
      <c r="L1330" s="3">
        <v>373</v>
      </c>
      <c r="M1330" s="10">
        <v>2021.66</v>
      </c>
      <c r="N1330" s="12">
        <f>IFERROR(salesdata[[#This Row],[S-P3]]/salesdata[[#This Row],[Q-P3]],0)</f>
        <v>5.42</v>
      </c>
      <c r="O1330" s="3">
        <v>1078</v>
      </c>
      <c r="P1330" s="10">
        <v>7686.14</v>
      </c>
      <c r="Q1330" s="12">
        <f>IFERROR(salesdata[[#This Row],[S-P4]]/salesdata[[#This Row],[Q-P4]],0)</f>
        <v>7.13</v>
      </c>
      <c r="R1330" s="3">
        <v>9684</v>
      </c>
      <c r="S1330" s="10">
        <v>43861.38</v>
      </c>
      <c r="T1330" s="1" t="str">
        <f>"Q"&amp;ROUNDUP(salesdata[[#This Row],[Month No.]]/3,0)</f>
        <v>Q1</v>
      </c>
      <c r="U1330" s="1" t="str">
        <f>TEXT(salesdata[[#This Row],[Date]],"dddd")</f>
        <v>Sunday</v>
      </c>
      <c r="V1330" s="12">
        <f>IFERROR(salesdata[[#This Row],[Total Revenue]]/salesdata[[#This Row],[Total Units Sold]],0)</f>
        <v>4.5292627013630726</v>
      </c>
      <c r="W1330" s="1" t="str">
        <f>INDEX({"Product1","Product2","Product3","Product4"},MATCH(MAX(salesdata[[#This Row],[S-P1]],salesdata[[#This Row],[S-P2]],salesdata[[#This Row],[S-P3]],salesdata[[#This Row],[S-P4]]),CHOOSE({1,2,3,4},salesdata[[#This Row],[S-P1]],salesdata[[#This Row],[S-P2]],salesdata[[#This Row],[S-P3]],salesdata[[#This Row],[S-P4]]),0))</f>
        <v>Product1</v>
      </c>
      <c r="X1330" s="1" t="str">
        <f>IF(salesdata[[#This Row],[Total Revenue]]&gt;=70000,"High",IF(salesdata[[#This Row],[Total Revenue]]&gt;=40000,"Medium","Low"))</f>
        <v>Medium</v>
      </c>
      <c r="Y1330" s="1" t="str">
        <f>IFERROR(IF(SUMIF(salesdata[Year],salesdata[[#This Row],[Year]],salesdata[Total Revenue])&gt;SUMIF(salesdata[Year],salesdata[[#This Row],[Year]]-1,salesdata[Total Revenue]),"Growth Year","Decline Year"),"")</f>
        <v>Growth Year</v>
      </c>
    </row>
    <row r="1331" spans="1:25" x14ac:dyDescent="0.3">
      <c r="A1331" s="1">
        <v>1330</v>
      </c>
      <c r="B1331" s="2">
        <v>41659</v>
      </c>
      <c r="C1331" s="1">
        <v>2014</v>
      </c>
      <c r="D1331" s="1" t="s">
        <v>26</v>
      </c>
      <c r="E1331" s="1">
        <v>1</v>
      </c>
      <c r="F1331" s="3">
        <v>4420</v>
      </c>
      <c r="G1331" s="10">
        <v>14011.4</v>
      </c>
      <c r="H1331" s="12">
        <f>IFERROR(salesdata[[#This Row],[S-P1]]/salesdata[[#This Row],[Q-P1]],0)</f>
        <v>3.17</v>
      </c>
      <c r="I1331" s="3">
        <v>2994</v>
      </c>
      <c r="J1331" s="10">
        <v>18981.96</v>
      </c>
      <c r="K1331" s="12">
        <f>IFERROR(salesdata[[#This Row],[S-P2]]/salesdata[[#This Row],[Q-P2]],0)</f>
        <v>6.34</v>
      </c>
      <c r="L1331" s="3">
        <v>683</v>
      </c>
      <c r="M1331" s="10">
        <v>3701.86</v>
      </c>
      <c r="N1331" s="12">
        <f>IFERROR(salesdata[[#This Row],[S-P3]]/salesdata[[#This Row],[Q-P3]],0)</f>
        <v>5.42</v>
      </c>
      <c r="O1331" s="3">
        <v>1622</v>
      </c>
      <c r="P1331" s="10">
        <v>11564.86</v>
      </c>
      <c r="Q1331" s="12">
        <f>IFERROR(salesdata[[#This Row],[S-P4]]/salesdata[[#This Row],[Q-P4]],0)</f>
        <v>7.1300000000000008</v>
      </c>
      <c r="R1331" s="3">
        <v>9719</v>
      </c>
      <c r="S1331" s="10">
        <v>48260.08</v>
      </c>
      <c r="T1331" s="1" t="str">
        <f>"Q"&amp;ROUNDUP(salesdata[[#This Row],[Month No.]]/3,0)</f>
        <v>Q1</v>
      </c>
      <c r="U1331" s="1" t="str">
        <f>TEXT(salesdata[[#This Row],[Date]],"dddd")</f>
        <v>Monday</v>
      </c>
      <c r="V1331" s="12">
        <f>IFERROR(salesdata[[#This Row],[Total Revenue]]/salesdata[[#This Row],[Total Units Sold]],0)</f>
        <v>4.9655396645745453</v>
      </c>
      <c r="W1331" s="1" t="str">
        <f>INDEX({"Product1","Product2","Product3","Product4"},MATCH(MAX(salesdata[[#This Row],[S-P1]],salesdata[[#This Row],[S-P2]],salesdata[[#This Row],[S-P3]],salesdata[[#This Row],[S-P4]]),CHOOSE({1,2,3,4},salesdata[[#This Row],[S-P1]],salesdata[[#This Row],[S-P2]],salesdata[[#This Row],[S-P3]],salesdata[[#This Row],[S-P4]]),0))</f>
        <v>Product2</v>
      </c>
      <c r="X1331" s="1" t="str">
        <f>IF(salesdata[[#This Row],[Total Revenue]]&gt;=70000,"High",IF(salesdata[[#This Row],[Total Revenue]]&gt;=40000,"Medium","Low"))</f>
        <v>Medium</v>
      </c>
      <c r="Y1331" s="1" t="str">
        <f>IFERROR(IF(SUMIF(salesdata[Year],salesdata[[#This Row],[Year]],salesdata[Total Revenue])&gt;SUMIF(salesdata[Year],salesdata[[#This Row],[Year]]-1,salesdata[Total Revenue]),"Growth Year","Decline Year"),"")</f>
        <v>Growth Year</v>
      </c>
    </row>
    <row r="1332" spans="1:25" x14ac:dyDescent="0.3">
      <c r="A1332" s="1">
        <v>1331</v>
      </c>
      <c r="B1332" s="2">
        <v>41660</v>
      </c>
      <c r="C1332" s="1">
        <v>2014</v>
      </c>
      <c r="D1332" s="1" t="s">
        <v>26</v>
      </c>
      <c r="E1332" s="1">
        <v>1</v>
      </c>
      <c r="F1332" s="3">
        <v>7581</v>
      </c>
      <c r="G1332" s="10">
        <v>24031.77</v>
      </c>
      <c r="H1332" s="12">
        <f>IFERROR(salesdata[[#This Row],[S-P1]]/salesdata[[#This Row],[Q-P1]],0)</f>
        <v>3.17</v>
      </c>
      <c r="I1332" s="3">
        <v>2262</v>
      </c>
      <c r="J1332" s="10">
        <v>14341.08</v>
      </c>
      <c r="K1332" s="12">
        <f>IFERROR(salesdata[[#This Row],[S-P2]]/salesdata[[#This Row],[Q-P2]],0)</f>
        <v>6.34</v>
      </c>
      <c r="L1332" s="3">
        <v>323</v>
      </c>
      <c r="M1332" s="10">
        <v>1750.66</v>
      </c>
      <c r="N1332" s="12">
        <f>IFERROR(salesdata[[#This Row],[S-P3]]/salesdata[[#This Row],[Q-P3]],0)</f>
        <v>5.42</v>
      </c>
      <c r="O1332" s="3">
        <v>418</v>
      </c>
      <c r="P1332" s="10">
        <v>2980.34</v>
      </c>
      <c r="Q1332" s="12">
        <f>IFERROR(salesdata[[#This Row],[S-P4]]/salesdata[[#This Row],[Q-P4]],0)</f>
        <v>7.1300000000000008</v>
      </c>
      <c r="R1332" s="3">
        <v>10584</v>
      </c>
      <c r="S1332" s="10">
        <v>43103.85</v>
      </c>
      <c r="T1332" s="1" t="str">
        <f>"Q"&amp;ROUNDUP(salesdata[[#This Row],[Month No.]]/3,0)</f>
        <v>Q1</v>
      </c>
      <c r="U1332" s="1" t="str">
        <f>TEXT(salesdata[[#This Row],[Date]],"dddd")</f>
        <v>Tuesday</v>
      </c>
      <c r="V1332" s="12">
        <f>IFERROR(salesdata[[#This Row],[Total Revenue]]/salesdata[[#This Row],[Total Units Sold]],0)</f>
        <v>4.0725481859410433</v>
      </c>
      <c r="W1332" s="1" t="str">
        <f>INDEX({"Product1","Product2","Product3","Product4"},MATCH(MAX(salesdata[[#This Row],[S-P1]],salesdata[[#This Row],[S-P2]],salesdata[[#This Row],[S-P3]],salesdata[[#This Row],[S-P4]]),CHOOSE({1,2,3,4},salesdata[[#This Row],[S-P1]],salesdata[[#This Row],[S-P2]],salesdata[[#This Row],[S-P3]],salesdata[[#This Row],[S-P4]]),0))</f>
        <v>Product1</v>
      </c>
      <c r="X1332" s="1" t="str">
        <f>IF(salesdata[[#This Row],[Total Revenue]]&gt;=70000,"High",IF(salesdata[[#This Row],[Total Revenue]]&gt;=40000,"Medium","Low"))</f>
        <v>Medium</v>
      </c>
      <c r="Y1332" s="1" t="str">
        <f>IFERROR(IF(SUMIF(salesdata[Year],salesdata[[#This Row],[Year]],salesdata[Total Revenue])&gt;SUMIF(salesdata[Year],salesdata[[#This Row],[Year]]-1,salesdata[Total Revenue]),"Growth Year","Decline Year"),"")</f>
        <v>Growth Year</v>
      </c>
    </row>
    <row r="1333" spans="1:25" x14ac:dyDescent="0.3">
      <c r="A1333" s="1">
        <v>1332</v>
      </c>
      <c r="B1333" s="2">
        <v>41661</v>
      </c>
      <c r="C1333" s="1">
        <v>2014</v>
      </c>
      <c r="D1333" s="1" t="s">
        <v>26</v>
      </c>
      <c r="E1333" s="1">
        <v>1</v>
      </c>
      <c r="F1333" s="3">
        <v>7032</v>
      </c>
      <c r="G1333" s="10">
        <v>22291.439999999999</v>
      </c>
      <c r="H1333" s="12">
        <f>IFERROR(salesdata[[#This Row],[S-P1]]/salesdata[[#This Row],[Q-P1]],0)</f>
        <v>3.17</v>
      </c>
      <c r="I1333" s="3">
        <v>2810</v>
      </c>
      <c r="J1333" s="10">
        <v>17815.400000000001</v>
      </c>
      <c r="K1333" s="12">
        <f>IFERROR(salesdata[[#This Row],[S-P2]]/salesdata[[#This Row],[Q-P2]],0)</f>
        <v>6.3400000000000007</v>
      </c>
      <c r="L1333" s="3">
        <v>3379</v>
      </c>
      <c r="M1333" s="10">
        <v>18314.18</v>
      </c>
      <c r="N1333" s="12">
        <f>IFERROR(salesdata[[#This Row],[S-P3]]/salesdata[[#This Row],[Q-P3]],0)</f>
        <v>5.42</v>
      </c>
      <c r="O1333" s="3">
        <v>677</v>
      </c>
      <c r="P1333" s="10">
        <v>4827.01</v>
      </c>
      <c r="Q1333" s="12">
        <f>IFERROR(salesdata[[#This Row],[S-P4]]/salesdata[[#This Row],[Q-P4]],0)</f>
        <v>7.13</v>
      </c>
      <c r="R1333" s="3">
        <v>13898</v>
      </c>
      <c r="S1333" s="10">
        <v>63248.03</v>
      </c>
      <c r="T1333" s="1" t="str">
        <f>"Q"&amp;ROUNDUP(salesdata[[#This Row],[Month No.]]/3,0)</f>
        <v>Q1</v>
      </c>
      <c r="U1333" s="1" t="str">
        <f>TEXT(salesdata[[#This Row],[Date]],"dddd")</f>
        <v>Wednesday</v>
      </c>
      <c r="V1333" s="12">
        <f>IFERROR(salesdata[[#This Row],[Total Revenue]]/salesdata[[#This Row],[Total Units Sold]],0)</f>
        <v>4.5508727874514321</v>
      </c>
      <c r="W1333" s="1" t="str">
        <f>INDEX({"Product1","Product2","Product3","Product4"},MATCH(MAX(salesdata[[#This Row],[S-P1]],salesdata[[#This Row],[S-P2]],salesdata[[#This Row],[S-P3]],salesdata[[#This Row],[S-P4]]),CHOOSE({1,2,3,4},salesdata[[#This Row],[S-P1]],salesdata[[#This Row],[S-P2]],salesdata[[#This Row],[S-P3]],salesdata[[#This Row],[S-P4]]),0))</f>
        <v>Product1</v>
      </c>
      <c r="X1333" s="1" t="str">
        <f>IF(salesdata[[#This Row],[Total Revenue]]&gt;=70000,"High",IF(salesdata[[#This Row],[Total Revenue]]&gt;=40000,"Medium","Low"))</f>
        <v>Medium</v>
      </c>
      <c r="Y1333" s="1" t="str">
        <f>IFERROR(IF(SUMIF(salesdata[Year],salesdata[[#This Row],[Year]],salesdata[Total Revenue])&gt;SUMIF(salesdata[Year],salesdata[[#This Row],[Year]]-1,salesdata[Total Revenue]),"Growth Year","Decline Year"),"")</f>
        <v>Growth Year</v>
      </c>
    </row>
    <row r="1334" spans="1:25" x14ac:dyDescent="0.3">
      <c r="A1334" s="1">
        <v>1333</v>
      </c>
      <c r="B1334" s="2">
        <v>41662</v>
      </c>
      <c r="C1334" s="1">
        <v>2014</v>
      </c>
      <c r="D1334" s="1" t="s">
        <v>26</v>
      </c>
      <c r="E1334" s="1">
        <v>1</v>
      </c>
      <c r="F1334" s="3">
        <v>521</v>
      </c>
      <c r="G1334" s="10">
        <v>1651.57</v>
      </c>
      <c r="H1334" s="12">
        <f>IFERROR(salesdata[[#This Row],[S-P1]]/salesdata[[#This Row],[Q-P1]],0)</f>
        <v>3.17</v>
      </c>
      <c r="I1334" s="3">
        <v>1393</v>
      </c>
      <c r="J1334" s="10">
        <v>8831.6200000000008</v>
      </c>
      <c r="K1334" s="12">
        <f>IFERROR(salesdata[[#This Row],[S-P2]]/salesdata[[#This Row],[Q-P2]],0)</f>
        <v>6.3400000000000007</v>
      </c>
      <c r="L1334" s="3">
        <v>2421</v>
      </c>
      <c r="M1334" s="10">
        <v>13121.82</v>
      </c>
      <c r="N1334" s="12">
        <f>IFERROR(salesdata[[#This Row],[S-P3]]/salesdata[[#This Row],[Q-P3]],0)</f>
        <v>5.42</v>
      </c>
      <c r="O1334" s="3">
        <v>1534</v>
      </c>
      <c r="P1334" s="10">
        <v>10937.42</v>
      </c>
      <c r="Q1334" s="12">
        <f>IFERROR(salesdata[[#This Row],[S-P4]]/salesdata[[#This Row],[Q-P4]],0)</f>
        <v>7.13</v>
      </c>
      <c r="R1334" s="3">
        <v>5869</v>
      </c>
      <c r="S1334" s="10">
        <v>34542.43</v>
      </c>
      <c r="T1334" s="1" t="str">
        <f>"Q"&amp;ROUNDUP(salesdata[[#This Row],[Month No.]]/3,0)</f>
        <v>Q1</v>
      </c>
      <c r="U1334" s="1" t="str">
        <f>TEXT(salesdata[[#This Row],[Date]],"dddd")</f>
        <v>Thursday</v>
      </c>
      <c r="V1334" s="12">
        <f>IFERROR(salesdata[[#This Row],[Total Revenue]]/salesdata[[#This Row],[Total Units Sold]],0)</f>
        <v>5.8855733515079232</v>
      </c>
      <c r="W1334" s="1" t="str">
        <f>INDEX({"Product1","Product2","Product3","Product4"},MATCH(MAX(salesdata[[#This Row],[S-P1]],salesdata[[#This Row],[S-P2]],salesdata[[#This Row],[S-P3]],salesdata[[#This Row],[S-P4]]),CHOOSE({1,2,3,4},salesdata[[#This Row],[S-P1]],salesdata[[#This Row],[S-P2]],salesdata[[#This Row],[S-P3]],salesdata[[#This Row],[S-P4]]),0))</f>
        <v>Product3</v>
      </c>
      <c r="X1334" s="1" t="str">
        <f>IF(salesdata[[#This Row],[Total Revenue]]&gt;=70000,"High",IF(salesdata[[#This Row],[Total Revenue]]&gt;=40000,"Medium","Low"))</f>
        <v>Low</v>
      </c>
      <c r="Y1334" s="1" t="str">
        <f>IFERROR(IF(SUMIF(salesdata[Year],salesdata[[#This Row],[Year]],salesdata[Total Revenue])&gt;SUMIF(salesdata[Year],salesdata[[#This Row],[Year]]-1,salesdata[Total Revenue]),"Growth Year","Decline Year"),"")</f>
        <v>Growth Year</v>
      </c>
    </row>
    <row r="1335" spans="1:25" x14ac:dyDescent="0.3">
      <c r="A1335" s="1">
        <v>1334</v>
      </c>
      <c r="B1335" s="2">
        <v>41663</v>
      </c>
      <c r="C1335" s="1">
        <v>2014</v>
      </c>
      <c r="D1335" s="1" t="s">
        <v>26</v>
      </c>
      <c r="E1335" s="1">
        <v>1</v>
      </c>
      <c r="F1335" s="3">
        <v>7775</v>
      </c>
      <c r="G1335" s="10">
        <v>24646.75</v>
      </c>
      <c r="H1335" s="12">
        <f>IFERROR(salesdata[[#This Row],[S-P1]]/salesdata[[#This Row],[Q-P1]],0)</f>
        <v>3.17</v>
      </c>
      <c r="I1335" s="3">
        <v>3602</v>
      </c>
      <c r="J1335" s="10">
        <v>22836.68</v>
      </c>
      <c r="K1335" s="12">
        <f>IFERROR(salesdata[[#This Row],[S-P2]]/salesdata[[#This Row],[Q-P2]],0)</f>
        <v>6.34</v>
      </c>
      <c r="L1335" s="3">
        <v>358</v>
      </c>
      <c r="M1335" s="10">
        <v>1940.36</v>
      </c>
      <c r="N1335" s="12">
        <f>IFERROR(salesdata[[#This Row],[S-P3]]/salesdata[[#This Row],[Q-P3]],0)</f>
        <v>5.42</v>
      </c>
      <c r="O1335" s="3">
        <v>1925</v>
      </c>
      <c r="P1335" s="10">
        <v>13725.25</v>
      </c>
      <c r="Q1335" s="12">
        <f>IFERROR(salesdata[[#This Row],[S-P4]]/salesdata[[#This Row],[Q-P4]],0)</f>
        <v>7.13</v>
      </c>
      <c r="R1335" s="3">
        <v>13660</v>
      </c>
      <c r="S1335" s="10">
        <v>63149.04</v>
      </c>
      <c r="T1335" s="1" t="str">
        <f>"Q"&amp;ROUNDUP(salesdata[[#This Row],[Month No.]]/3,0)</f>
        <v>Q1</v>
      </c>
      <c r="U1335" s="1" t="str">
        <f>TEXT(salesdata[[#This Row],[Date]],"dddd")</f>
        <v>Friday</v>
      </c>
      <c r="V1335" s="12">
        <f>IFERROR(salesdata[[#This Row],[Total Revenue]]/salesdata[[#This Row],[Total Units Sold]],0)</f>
        <v>4.6229165446559302</v>
      </c>
      <c r="W1335" s="1" t="str">
        <f>INDEX({"Product1","Product2","Product3","Product4"},MATCH(MAX(salesdata[[#This Row],[S-P1]],salesdata[[#This Row],[S-P2]],salesdata[[#This Row],[S-P3]],salesdata[[#This Row],[S-P4]]),CHOOSE({1,2,3,4},salesdata[[#This Row],[S-P1]],salesdata[[#This Row],[S-P2]],salesdata[[#This Row],[S-P3]],salesdata[[#This Row],[S-P4]]),0))</f>
        <v>Product1</v>
      </c>
      <c r="X1335" s="1" t="str">
        <f>IF(salesdata[[#This Row],[Total Revenue]]&gt;=70000,"High",IF(salesdata[[#This Row],[Total Revenue]]&gt;=40000,"Medium","Low"))</f>
        <v>Medium</v>
      </c>
      <c r="Y1335" s="1" t="str">
        <f>IFERROR(IF(SUMIF(salesdata[Year],salesdata[[#This Row],[Year]],salesdata[Total Revenue])&gt;SUMIF(salesdata[Year],salesdata[[#This Row],[Year]]-1,salesdata[Total Revenue]),"Growth Year","Decline Year"),"")</f>
        <v>Growth Year</v>
      </c>
    </row>
    <row r="1336" spans="1:25" x14ac:dyDescent="0.3">
      <c r="A1336" s="1">
        <v>1335</v>
      </c>
      <c r="B1336" s="2">
        <v>41664</v>
      </c>
      <c r="C1336" s="1">
        <v>2014</v>
      </c>
      <c r="D1336" s="1" t="s">
        <v>26</v>
      </c>
      <c r="E1336" s="1">
        <v>1</v>
      </c>
      <c r="F1336" s="3">
        <v>7546</v>
      </c>
      <c r="G1336" s="10">
        <v>23920.82</v>
      </c>
      <c r="H1336" s="12">
        <f>IFERROR(salesdata[[#This Row],[S-P1]]/salesdata[[#This Row],[Q-P1]],0)</f>
        <v>3.17</v>
      </c>
      <c r="I1336" s="3">
        <v>3939</v>
      </c>
      <c r="J1336" s="10">
        <v>24973.26</v>
      </c>
      <c r="K1336" s="12">
        <f>IFERROR(salesdata[[#This Row],[S-P2]]/salesdata[[#This Row],[Q-P2]],0)</f>
        <v>6.34</v>
      </c>
      <c r="L1336" s="3">
        <v>3885</v>
      </c>
      <c r="M1336" s="10">
        <v>21056.7</v>
      </c>
      <c r="N1336" s="12">
        <f>IFERROR(salesdata[[#This Row],[S-P3]]/salesdata[[#This Row],[Q-P3]],0)</f>
        <v>5.42</v>
      </c>
      <c r="O1336" s="3">
        <v>1202</v>
      </c>
      <c r="P1336" s="10">
        <v>8570.26</v>
      </c>
      <c r="Q1336" s="12">
        <f>IFERROR(salesdata[[#This Row],[S-P4]]/salesdata[[#This Row],[Q-P4]],0)</f>
        <v>7.13</v>
      </c>
      <c r="R1336" s="3">
        <v>16572</v>
      </c>
      <c r="S1336" s="10">
        <v>78521.039999999994</v>
      </c>
      <c r="T1336" s="1" t="str">
        <f>"Q"&amp;ROUNDUP(salesdata[[#This Row],[Month No.]]/3,0)</f>
        <v>Q1</v>
      </c>
      <c r="U1336" s="1" t="str">
        <f>TEXT(salesdata[[#This Row],[Date]],"dddd")</f>
        <v>Saturday</v>
      </c>
      <c r="V1336" s="12">
        <f>IFERROR(salesdata[[#This Row],[Total Revenue]]/salesdata[[#This Row],[Total Units Sold]],0)</f>
        <v>4.7381752353367119</v>
      </c>
      <c r="W1336" s="1" t="str">
        <f>INDEX({"Product1","Product2","Product3","Product4"},MATCH(MAX(salesdata[[#This Row],[S-P1]],salesdata[[#This Row],[S-P2]],salesdata[[#This Row],[S-P3]],salesdata[[#This Row],[S-P4]]),CHOOSE({1,2,3,4},salesdata[[#This Row],[S-P1]],salesdata[[#This Row],[S-P2]],salesdata[[#This Row],[S-P3]],salesdata[[#This Row],[S-P4]]),0))</f>
        <v>Product2</v>
      </c>
      <c r="X1336" s="1" t="str">
        <f>IF(salesdata[[#This Row],[Total Revenue]]&gt;=70000,"High",IF(salesdata[[#This Row],[Total Revenue]]&gt;=40000,"Medium","Low"))</f>
        <v>High</v>
      </c>
      <c r="Y1336" s="1" t="str">
        <f>IFERROR(IF(SUMIF(salesdata[Year],salesdata[[#This Row],[Year]],salesdata[Total Revenue])&gt;SUMIF(salesdata[Year],salesdata[[#This Row],[Year]]-1,salesdata[Total Revenue]),"Growth Year","Decline Year"),"")</f>
        <v>Growth Year</v>
      </c>
    </row>
    <row r="1337" spans="1:25" x14ac:dyDescent="0.3">
      <c r="A1337" s="1">
        <v>1336</v>
      </c>
      <c r="B1337" s="2">
        <v>41665</v>
      </c>
      <c r="C1337" s="1">
        <v>2014</v>
      </c>
      <c r="D1337" s="1" t="s">
        <v>26</v>
      </c>
      <c r="E1337" s="1">
        <v>1</v>
      </c>
      <c r="F1337" s="3">
        <v>4248</v>
      </c>
      <c r="G1337" s="10">
        <v>13466.16</v>
      </c>
      <c r="H1337" s="12">
        <f>IFERROR(salesdata[[#This Row],[S-P1]]/salesdata[[#This Row],[Q-P1]],0)</f>
        <v>3.17</v>
      </c>
      <c r="I1337" s="3">
        <v>1782</v>
      </c>
      <c r="J1337" s="10">
        <v>11297.88</v>
      </c>
      <c r="K1337" s="12">
        <f>IFERROR(salesdata[[#This Row],[S-P2]]/salesdata[[#This Row],[Q-P2]],0)</f>
        <v>6.34</v>
      </c>
      <c r="L1337" s="3">
        <v>4128</v>
      </c>
      <c r="M1337" s="10">
        <v>22373.759999999998</v>
      </c>
      <c r="N1337" s="12">
        <f>IFERROR(salesdata[[#This Row],[S-P3]]/salesdata[[#This Row],[Q-P3]],0)</f>
        <v>5.42</v>
      </c>
      <c r="O1337" s="3">
        <v>315</v>
      </c>
      <c r="P1337" s="10">
        <v>2245.9499999999998</v>
      </c>
      <c r="Q1337" s="12">
        <f>IFERROR(salesdata[[#This Row],[S-P4]]/salesdata[[#This Row],[Q-P4]],0)</f>
        <v>7.129999999999999</v>
      </c>
      <c r="R1337" s="3">
        <v>10473</v>
      </c>
      <c r="S1337" s="10">
        <v>49383.75</v>
      </c>
      <c r="T1337" s="1" t="str">
        <f>"Q"&amp;ROUNDUP(salesdata[[#This Row],[Month No.]]/3,0)</f>
        <v>Q1</v>
      </c>
      <c r="U1337" s="1" t="str">
        <f>TEXT(salesdata[[#This Row],[Date]],"dddd")</f>
        <v>Sunday</v>
      </c>
      <c r="V1337" s="12">
        <f>IFERROR(salesdata[[#This Row],[Total Revenue]]/salesdata[[#This Row],[Total Units Sold]],0)</f>
        <v>4.7153394442853047</v>
      </c>
      <c r="W1337" s="1" t="str">
        <f>INDEX({"Product1","Product2","Product3","Product4"},MATCH(MAX(salesdata[[#This Row],[S-P1]],salesdata[[#This Row],[S-P2]],salesdata[[#This Row],[S-P3]],salesdata[[#This Row],[S-P4]]),CHOOSE({1,2,3,4},salesdata[[#This Row],[S-P1]],salesdata[[#This Row],[S-P2]],salesdata[[#This Row],[S-P3]],salesdata[[#This Row],[S-P4]]),0))</f>
        <v>Product3</v>
      </c>
      <c r="X1337" s="1" t="str">
        <f>IF(salesdata[[#This Row],[Total Revenue]]&gt;=70000,"High",IF(salesdata[[#This Row],[Total Revenue]]&gt;=40000,"Medium","Low"))</f>
        <v>Medium</v>
      </c>
      <c r="Y1337" s="1" t="str">
        <f>IFERROR(IF(SUMIF(salesdata[Year],salesdata[[#This Row],[Year]],salesdata[Total Revenue])&gt;SUMIF(salesdata[Year],salesdata[[#This Row],[Year]]-1,salesdata[Total Revenue]),"Growth Year","Decline Year"),"")</f>
        <v>Growth Year</v>
      </c>
    </row>
    <row r="1338" spans="1:25" x14ac:dyDescent="0.3">
      <c r="A1338" s="1">
        <v>1337</v>
      </c>
      <c r="B1338" s="2">
        <v>41666</v>
      </c>
      <c r="C1338" s="1">
        <v>2014</v>
      </c>
      <c r="D1338" s="1" t="s">
        <v>26</v>
      </c>
      <c r="E1338" s="1">
        <v>1</v>
      </c>
      <c r="F1338" s="3">
        <v>6135</v>
      </c>
      <c r="G1338" s="10">
        <v>19447.95</v>
      </c>
      <c r="H1338" s="12">
        <f>IFERROR(salesdata[[#This Row],[S-P1]]/salesdata[[#This Row],[Q-P1]],0)</f>
        <v>3.17</v>
      </c>
      <c r="I1338" s="3">
        <v>871</v>
      </c>
      <c r="J1338" s="10">
        <v>5522.14</v>
      </c>
      <c r="K1338" s="12">
        <f>IFERROR(salesdata[[#This Row],[S-P2]]/salesdata[[#This Row],[Q-P2]],0)</f>
        <v>6.3400000000000007</v>
      </c>
      <c r="L1338" s="3">
        <v>1313</v>
      </c>
      <c r="M1338" s="10">
        <v>7116.46</v>
      </c>
      <c r="N1338" s="12">
        <f>IFERROR(salesdata[[#This Row],[S-P3]]/salesdata[[#This Row],[Q-P3]],0)</f>
        <v>5.42</v>
      </c>
      <c r="O1338" s="3">
        <v>1403</v>
      </c>
      <c r="P1338" s="10">
        <v>10003.39</v>
      </c>
      <c r="Q1338" s="12">
        <f>IFERROR(salesdata[[#This Row],[S-P4]]/salesdata[[#This Row],[Q-P4]],0)</f>
        <v>7.13</v>
      </c>
      <c r="R1338" s="3">
        <v>9722</v>
      </c>
      <c r="S1338" s="10">
        <v>42089.94</v>
      </c>
      <c r="T1338" s="1" t="str">
        <f>"Q"&amp;ROUNDUP(salesdata[[#This Row],[Month No.]]/3,0)</f>
        <v>Q1</v>
      </c>
      <c r="U1338" s="1" t="str">
        <f>TEXT(salesdata[[#This Row],[Date]],"dddd")</f>
        <v>Monday</v>
      </c>
      <c r="V1338" s="12">
        <f>IFERROR(salesdata[[#This Row],[Total Revenue]]/salesdata[[#This Row],[Total Units Sold]],0)</f>
        <v>4.3293499279983543</v>
      </c>
      <c r="W1338" s="1" t="str">
        <f>INDEX({"Product1","Product2","Product3","Product4"},MATCH(MAX(salesdata[[#This Row],[S-P1]],salesdata[[#This Row],[S-P2]],salesdata[[#This Row],[S-P3]],salesdata[[#This Row],[S-P4]]),CHOOSE({1,2,3,4},salesdata[[#This Row],[S-P1]],salesdata[[#This Row],[S-P2]],salesdata[[#This Row],[S-P3]],salesdata[[#This Row],[S-P4]]),0))</f>
        <v>Product1</v>
      </c>
      <c r="X1338" s="1" t="str">
        <f>IF(salesdata[[#This Row],[Total Revenue]]&gt;=70000,"High",IF(salesdata[[#This Row],[Total Revenue]]&gt;=40000,"Medium","Low"))</f>
        <v>Medium</v>
      </c>
      <c r="Y1338" s="1" t="str">
        <f>IFERROR(IF(SUMIF(salesdata[Year],salesdata[[#This Row],[Year]],salesdata[Total Revenue])&gt;SUMIF(salesdata[Year],salesdata[[#This Row],[Year]]-1,salesdata[Total Revenue]),"Growth Year","Decline Year"),"")</f>
        <v>Growth Year</v>
      </c>
    </row>
    <row r="1339" spans="1:25" x14ac:dyDescent="0.3">
      <c r="A1339" s="1">
        <v>1338</v>
      </c>
      <c r="B1339" s="2">
        <v>41667</v>
      </c>
      <c r="C1339" s="1">
        <v>2014</v>
      </c>
      <c r="D1339" s="1" t="s">
        <v>26</v>
      </c>
      <c r="E1339" s="1">
        <v>1</v>
      </c>
      <c r="F1339" s="3">
        <v>2536</v>
      </c>
      <c r="G1339" s="10">
        <v>8039.12</v>
      </c>
      <c r="H1339" s="12">
        <f>IFERROR(salesdata[[#This Row],[S-P1]]/salesdata[[#This Row],[Q-P1]],0)</f>
        <v>3.17</v>
      </c>
      <c r="I1339" s="3">
        <v>2076</v>
      </c>
      <c r="J1339" s="10">
        <v>13161.84</v>
      </c>
      <c r="K1339" s="12">
        <f>IFERROR(salesdata[[#This Row],[S-P2]]/salesdata[[#This Row],[Q-P2]],0)</f>
        <v>6.34</v>
      </c>
      <c r="L1339" s="3">
        <v>781</v>
      </c>
      <c r="M1339" s="10">
        <v>4233.0200000000004</v>
      </c>
      <c r="N1339" s="12">
        <f>IFERROR(salesdata[[#This Row],[S-P3]]/salesdata[[#This Row],[Q-P3]],0)</f>
        <v>5.4200000000000008</v>
      </c>
      <c r="O1339" s="3">
        <v>1375</v>
      </c>
      <c r="P1339" s="10">
        <v>9803.75</v>
      </c>
      <c r="Q1339" s="12">
        <f>IFERROR(salesdata[[#This Row],[S-P4]]/salesdata[[#This Row],[Q-P4]],0)</f>
        <v>7.13</v>
      </c>
      <c r="R1339" s="3">
        <v>6768</v>
      </c>
      <c r="S1339" s="10">
        <v>35237.730000000003</v>
      </c>
      <c r="T1339" s="1" t="str">
        <f>"Q"&amp;ROUNDUP(salesdata[[#This Row],[Month No.]]/3,0)</f>
        <v>Q1</v>
      </c>
      <c r="U1339" s="1" t="str">
        <f>TEXT(salesdata[[#This Row],[Date]],"dddd")</f>
        <v>Tuesday</v>
      </c>
      <c r="V1339" s="12">
        <f>IFERROR(salesdata[[#This Row],[Total Revenue]]/salesdata[[#This Row],[Total Units Sold]],0)</f>
        <v>5.2065203900709225</v>
      </c>
      <c r="W1339" s="1" t="str">
        <f>INDEX({"Product1","Product2","Product3","Product4"},MATCH(MAX(salesdata[[#This Row],[S-P1]],salesdata[[#This Row],[S-P2]],salesdata[[#This Row],[S-P3]],salesdata[[#This Row],[S-P4]]),CHOOSE({1,2,3,4},salesdata[[#This Row],[S-P1]],salesdata[[#This Row],[S-P2]],salesdata[[#This Row],[S-P3]],salesdata[[#This Row],[S-P4]]),0))</f>
        <v>Product2</v>
      </c>
      <c r="X1339" s="1" t="str">
        <f>IF(salesdata[[#This Row],[Total Revenue]]&gt;=70000,"High",IF(salesdata[[#This Row],[Total Revenue]]&gt;=40000,"Medium","Low"))</f>
        <v>Low</v>
      </c>
      <c r="Y1339" s="1" t="str">
        <f>IFERROR(IF(SUMIF(salesdata[Year],salesdata[[#This Row],[Year]],salesdata[Total Revenue])&gt;SUMIF(salesdata[Year],salesdata[[#This Row],[Year]]-1,salesdata[Total Revenue]),"Growth Year","Decline Year"),"")</f>
        <v>Growth Year</v>
      </c>
    </row>
    <row r="1340" spans="1:25" x14ac:dyDescent="0.3">
      <c r="A1340" s="1">
        <v>1339</v>
      </c>
      <c r="B1340" s="2">
        <v>41668</v>
      </c>
      <c r="C1340" s="1">
        <v>2014</v>
      </c>
      <c r="D1340" s="1" t="s">
        <v>26</v>
      </c>
      <c r="E1340" s="1">
        <v>1</v>
      </c>
      <c r="F1340" s="3">
        <v>3869</v>
      </c>
      <c r="G1340" s="10">
        <v>12264.73</v>
      </c>
      <c r="H1340" s="12">
        <f>IFERROR(salesdata[[#This Row],[S-P1]]/salesdata[[#This Row],[Q-P1]],0)</f>
        <v>3.17</v>
      </c>
      <c r="I1340" s="3">
        <v>1464</v>
      </c>
      <c r="J1340" s="10">
        <v>9281.76</v>
      </c>
      <c r="K1340" s="12">
        <f>IFERROR(salesdata[[#This Row],[S-P2]]/salesdata[[#This Row],[Q-P2]],0)</f>
        <v>6.34</v>
      </c>
      <c r="L1340" s="3">
        <v>4182</v>
      </c>
      <c r="M1340" s="10">
        <v>22666.44</v>
      </c>
      <c r="N1340" s="12">
        <f>IFERROR(salesdata[[#This Row],[S-P3]]/salesdata[[#This Row],[Q-P3]],0)</f>
        <v>5.42</v>
      </c>
      <c r="O1340" s="3">
        <v>609</v>
      </c>
      <c r="P1340" s="10">
        <v>4342.17</v>
      </c>
      <c r="Q1340" s="12">
        <f>IFERROR(salesdata[[#This Row],[S-P4]]/salesdata[[#This Row],[Q-P4]],0)</f>
        <v>7.13</v>
      </c>
      <c r="R1340" s="3">
        <v>10124</v>
      </c>
      <c r="S1340" s="10">
        <v>48555.1</v>
      </c>
      <c r="T1340" s="1" t="str">
        <f>"Q"&amp;ROUNDUP(salesdata[[#This Row],[Month No.]]/3,0)</f>
        <v>Q1</v>
      </c>
      <c r="U1340" s="1" t="str">
        <f>TEXT(salesdata[[#This Row],[Date]],"dddd")</f>
        <v>Wednesday</v>
      </c>
      <c r="V1340" s="12">
        <f>IFERROR(salesdata[[#This Row],[Total Revenue]]/salesdata[[#This Row],[Total Units Sold]],0)</f>
        <v>4.7960391149743185</v>
      </c>
      <c r="W1340" s="1" t="str">
        <f>INDEX({"Product1","Product2","Product3","Product4"},MATCH(MAX(salesdata[[#This Row],[S-P1]],salesdata[[#This Row],[S-P2]],salesdata[[#This Row],[S-P3]],salesdata[[#This Row],[S-P4]]),CHOOSE({1,2,3,4},salesdata[[#This Row],[S-P1]],salesdata[[#This Row],[S-P2]],salesdata[[#This Row],[S-P3]],salesdata[[#This Row],[S-P4]]),0))</f>
        <v>Product3</v>
      </c>
      <c r="X1340" s="1" t="str">
        <f>IF(salesdata[[#This Row],[Total Revenue]]&gt;=70000,"High",IF(salesdata[[#This Row],[Total Revenue]]&gt;=40000,"Medium","Low"))</f>
        <v>Medium</v>
      </c>
      <c r="Y1340" s="1" t="str">
        <f>IFERROR(IF(SUMIF(salesdata[Year],salesdata[[#This Row],[Year]],salesdata[Total Revenue])&gt;SUMIF(salesdata[Year],salesdata[[#This Row],[Year]]-1,salesdata[Total Revenue]),"Growth Year","Decline Year"),"")</f>
        <v>Growth Year</v>
      </c>
    </row>
    <row r="1341" spans="1:25" x14ac:dyDescent="0.3">
      <c r="A1341" s="1">
        <v>1340</v>
      </c>
      <c r="B1341" s="2">
        <v>41669</v>
      </c>
      <c r="C1341" s="1">
        <v>2014</v>
      </c>
      <c r="D1341" s="1" t="s">
        <v>26</v>
      </c>
      <c r="E1341" s="1">
        <v>1</v>
      </c>
      <c r="F1341" s="3">
        <v>7603</v>
      </c>
      <c r="G1341" s="10">
        <v>24101.51</v>
      </c>
      <c r="H1341" s="12">
        <f>IFERROR(salesdata[[#This Row],[S-P1]]/salesdata[[#This Row],[Q-P1]],0)</f>
        <v>3.17</v>
      </c>
      <c r="I1341" s="3">
        <v>2729</v>
      </c>
      <c r="J1341" s="10">
        <v>17301.86</v>
      </c>
      <c r="K1341" s="12">
        <f>IFERROR(salesdata[[#This Row],[S-P2]]/salesdata[[#This Row],[Q-P2]],0)</f>
        <v>6.34</v>
      </c>
      <c r="L1341" s="3">
        <v>4276</v>
      </c>
      <c r="M1341" s="10">
        <v>23175.919999999998</v>
      </c>
      <c r="N1341" s="12">
        <f>IFERROR(salesdata[[#This Row],[S-P3]]/salesdata[[#This Row],[Q-P3]],0)</f>
        <v>5.42</v>
      </c>
      <c r="O1341" s="3">
        <v>373</v>
      </c>
      <c r="P1341" s="10">
        <v>2659.49</v>
      </c>
      <c r="Q1341" s="12">
        <f>IFERROR(salesdata[[#This Row],[S-P4]]/salesdata[[#This Row],[Q-P4]],0)</f>
        <v>7.129999999999999</v>
      </c>
      <c r="R1341" s="3">
        <v>14981</v>
      </c>
      <c r="S1341" s="10">
        <v>67238.78</v>
      </c>
      <c r="T1341" s="1" t="str">
        <f>"Q"&amp;ROUNDUP(salesdata[[#This Row],[Month No.]]/3,0)</f>
        <v>Q1</v>
      </c>
      <c r="U1341" s="1" t="str">
        <f>TEXT(salesdata[[#This Row],[Date]],"dddd")</f>
        <v>Thursday</v>
      </c>
      <c r="V1341" s="12">
        <f>IFERROR(salesdata[[#This Row],[Total Revenue]]/salesdata[[#This Row],[Total Units Sold]],0)</f>
        <v>4.4882704759361856</v>
      </c>
      <c r="W1341" s="1" t="str">
        <f>INDEX({"Product1","Product2","Product3","Product4"},MATCH(MAX(salesdata[[#This Row],[S-P1]],salesdata[[#This Row],[S-P2]],salesdata[[#This Row],[S-P3]],salesdata[[#This Row],[S-P4]]),CHOOSE({1,2,3,4},salesdata[[#This Row],[S-P1]],salesdata[[#This Row],[S-P2]],salesdata[[#This Row],[S-P3]],salesdata[[#This Row],[S-P4]]),0))</f>
        <v>Product1</v>
      </c>
      <c r="X1341" s="1" t="str">
        <f>IF(salesdata[[#This Row],[Total Revenue]]&gt;=70000,"High",IF(salesdata[[#This Row],[Total Revenue]]&gt;=40000,"Medium","Low"))</f>
        <v>Medium</v>
      </c>
      <c r="Y1341" s="1" t="str">
        <f>IFERROR(IF(SUMIF(salesdata[Year],salesdata[[#This Row],[Year]],salesdata[Total Revenue])&gt;SUMIF(salesdata[Year],salesdata[[#This Row],[Year]]-1,salesdata[Total Revenue]),"Growth Year","Decline Year"),"")</f>
        <v>Growth Year</v>
      </c>
    </row>
    <row r="1342" spans="1:25" x14ac:dyDescent="0.3">
      <c r="A1342" s="1">
        <v>1341</v>
      </c>
      <c r="B1342" s="2">
        <v>41670</v>
      </c>
      <c r="C1342" s="1">
        <v>2014</v>
      </c>
      <c r="D1342" s="1" t="s">
        <v>26</v>
      </c>
      <c r="E1342" s="1">
        <v>1</v>
      </c>
      <c r="F1342" s="3">
        <v>2668</v>
      </c>
      <c r="G1342" s="10">
        <v>8457.56</v>
      </c>
      <c r="H1342" s="12">
        <f>IFERROR(salesdata[[#This Row],[S-P1]]/salesdata[[#This Row],[Q-P1]],0)</f>
        <v>3.17</v>
      </c>
      <c r="I1342" s="3">
        <v>1876</v>
      </c>
      <c r="J1342" s="10">
        <v>11893.84</v>
      </c>
      <c r="K1342" s="12">
        <f>IFERROR(salesdata[[#This Row],[S-P2]]/salesdata[[#This Row],[Q-P2]],0)</f>
        <v>6.34</v>
      </c>
      <c r="L1342" s="3">
        <v>5370</v>
      </c>
      <c r="M1342" s="10">
        <v>29105.4</v>
      </c>
      <c r="N1342" s="12">
        <f>IFERROR(salesdata[[#This Row],[S-P3]]/salesdata[[#This Row],[Q-P3]],0)</f>
        <v>5.42</v>
      </c>
      <c r="O1342" s="3">
        <v>1237</v>
      </c>
      <c r="P1342" s="10">
        <v>8819.81</v>
      </c>
      <c r="Q1342" s="12">
        <f>IFERROR(salesdata[[#This Row],[S-P4]]/salesdata[[#This Row],[Q-P4]],0)</f>
        <v>7.13</v>
      </c>
      <c r="R1342" s="3">
        <v>11151</v>
      </c>
      <c r="S1342" s="10">
        <v>58276.61</v>
      </c>
      <c r="T1342" s="1" t="str">
        <f>"Q"&amp;ROUNDUP(salesdata[[#This Row],[Month No.]]/3,0)</f>
        <v>Q1</v>
      </c>
      <c r="U1342" s="1" t="str">
        <f>TEXT(salesdata[[#This Row],[Date]],"dddd")</f>
        <v>Friday</v>
      </c>
      <c r="V1342" s="12">
        <f>IFERROR(salesdata[[#This Row],[Total Revenue]]/salesdata[[#This Row],[Total Units Sold]],0)</f>
        <v>5.2261330822347771</v>
      </c>
      <c r="W1342" s="1" t="str">
        <f>INDEX({"Product1","Product2","Product3","Product4"},MATCH(MAX(salesdata[[#This Row],[S-P1]],salesdata[[#This Row],[S-P2]],salesdata[[#This Row],[S-P3]],salesdata[[#This Row],[S-P4]]),CHOOSE({1,2,3,4},salesdata[[#This Row],[S-P1]],salesdata[[#This Row],[S-P2]],salesdata[[#This Row],[S-P3]],salesdata[[#This Row],[S-P4]]),0))</f>
        <v>Product3</v>
      </c>
      <c r="X1342" s="1" t="str">
        <f>IF(salesdata[[#This Row],[Total Revenue]]&gt;=70000,"High",IF(salesdata[[#This Row],[Total Revenue]]&gt;=40000,"Medium","Low"))</f>
        <v>Medium</v>
      </c>
      <c r="Y1342" s="1" t="str">
        <f>IFERROR(IF(SUMIF(salesdata[Year],salesdata[[#This Row],[Year]],salesdata[Total Revenue])&gt;SUMIF(salesdata[Year],salesdata[[#This Row],[Year]]-1,salesdata[Total Revenue]),"Growth Year","Decline Year"),"")</f>
        <v>Growth Year</v>
      </c>
    </row>
    <row r="1343" spans="1:25" x14ac:dyDescent="0.3">
      <c r="A1343" s="1">
        <v>1342</v>
      </c>
      <c r="B1343" s="2">
        <v>41671</v>
      </c>
      <c r="C1343" s="1">
        <v>2014</v>
      </c>
      <c r="D1343" s="1" t="s">
        <v>27</v>
      </c>
      <c r="E1343" s="1">
        <v>2</v>
      </c>
      <c r="F1343" s="3">
        <v>4106</v>
      </c>
      <c r="G1343" s="10">
        <v>13016.02</v>
      </c>
      <c r="H1343" s="12">
        <f>IFERROR(salesdata[[#This Row],[S-P1]]/salesdata[[#This Row],[Q-P1]],0)</f>
        <v>3.17</v>
      </c>
      <c r="I1343" s="3">
        <v>3334</v>
      </c>
      <c r="J1343" s="10">
        <v>21137.56</v>
      </c>
      <c r="K1343" s="12">
        <f>IFERROR(salesdata[[#This Row],[S-P2]]/salesdata[[#This Row],[Q-P2]],0)</f>
        <v>6.3400000000000007</v>
      </c>
      <c r="L1343" s="3">
        <v>5993</v>
      </c>
      <c r="M1343" s="10">
        <v>32482.06</v>
      </c>
      <c r="N1343" s="12">
        <f>IFERROR(salesdata[[#This Row],[S-P3]]/salesdata[[#This Row],[Q-P3]],0)</f>
        <v>5.42</v>
      </c>
      <c r="O1343" s="3">
        <v>1027</v>
      </c>
      <c r="P1343" s="10">
        <v>7322.51</v>
      </c>
      <c r="Q1343" s="12">
        <f>IFERROR(salesdata[[#This Row],[S-P4]]/salesdata[[#This Row],[Q-P4]],0)</f>
        <v>7.13</v>
      </c>
      <c r="R1343" s="3">
        <v>14460</v>
      </c>
      <c r="S1343" s="10">
        <v>73958.149999999994</v>
      </c>
      <c r="T1343" s="1" t="str">
        <f>"Q"&amp;ROUNDUP(salesdata[[#This Row],[Month No.]]/3,0)</f>
        <v>Q1</v>
      </c>
      <c r="U1343" s="1" t="str">
        <f>TEXT(salesdata[[#This Row],[Date]],"dddd")</f>
        <v>Saturday</v>
      </c>
      <c r="V1343" s="12">
        <f>IFERROR(salesdata[[#This Row],[Total Revenue]]/salesdata[[#This Row],[Total Units Sold]],0)</f>
        <v>5.1146715076071922</v>
      </c>
      <c r="W1343" s="1" t="str">
        <f>INDEX({"Product1","Product2","Product3","Product4"},MATCH(MAX(salesdata[[#This Row],[S-P1]],salesdata[[#This Row],[S-P2]],salesdata[[#This Row],[S-P3]],salesdata[[#This Row],[S-P4]]),CHOOSE({1,2,3,4},salesdata[[#This Row],[S-P1]],salesdata[[#This Row],[S-P2]],salesdata[[#This Row],[S-P3]],salesdata[[#This Row],[S-P4]]),0))</f>
        <v>Product3</v>
      </c>
      <c r="X1343" s="1" t="str">
        <f>IF(salesdata[[#This Row],[Total Revenue]]&gt;=70000,"High",IF(salesdata[[#This Row],[Total Revenue]]&gt;=40000,"Medium","Low"))</f>
        <v>High</v>
      </c>
      <c r="Y1343" s="1" t="str">
        <f>IFERROR(IF(SUMIF(salesdata[Year],salesdata[[#This Row],[Year]],salesdata[Total Revenue])&gt;SUMIF(salesdata[Year],salesdata[[#This Row],[Year]]-1,salesdata[Total Revenue]),"Growth Year","Decline Year"),"")</f>
        <v>Growth Year</v>
      </c>
    </row>
    <row r="1344" spans="1:25" x14ac:dyDescent="0.3">
      <c r="A1344" s="1">
        <v>1343</v>
      </c>
      <c r="B1344" s="2">
        <v>41672</v>
      </c>
      <c r="C1344" s="1">
        <v>2014</v>
      </c>
      <c r="D1344" s="1" t="s">
        <v>27</v>
      </c>
      <c r="E1344" s="1">
        <v>2</v>
      </c>
      <c r="F1344" s="3">
        <v>3109</v>
      </c>
      <c r="G1344" s="10">
        <v>9855.5300000000007</v>
      </c>
      <c r="H1344" s="12">
        <f>IFERROR(salesdata[[#This Row],[S-P1]]/salesdata[[#This Row],[Q-P1]],0)</f>
        <v>3.1700000000000004</v>
      </c>
      <c r="I1344" s="3">
        <v>3957</v>
      </c>
      <c r="J1344" s="10">
        <v>25087.38</v>
      </c>
      <c r="K1344" s="12">
        <f>IFERROR(salesdata[[#This Row],[S-P2]]/salesdata[[#This Row],[Q-P2]],0)</f>
        <v>6.34</v>
      </c>
      <c r="L1344" s="3">
        <v>513</v>
      </c>
      <c r="M1344" s="10">
        <v>2780.46</v>
      </c>
      <c r="N1344" s="12">
        <f>IFERROR(salesdata[[#This Row],[S-P3]]/salesdata[[#This Row],[Q-P3]],0)</f>
        <v>5.42</v>
      </c>
      <c r="O1344" s="3">
        <v>423</v>
      </c>
      <c r="P1344" s="10">
        <v>3015.99</v>
      </c>
      <c r="Q1344" s="12">
        <f>IFERROR(salesdata[[#This Row],[S-P4]]/salesdata[[#This Row],[Q-P4]],0)</f>
        <v>7.13</v>
      </c>
      <c r="R1344" s="3">
        <v>8002</v>
      </c>
      <c r="S1344" s="10">
        <v>40739.360000000001</v>
      </c>
      <c r="T1344" s="1" t="str">
        <f>"Q"&amp;ROUNDUP(salesdata[[#This Row],[Month No.]]/3,0)</f>
        <v>Q1</v>
      </c>
      <c r="U1344" s="1" t="str">
        <f>TEXT(salesdata[[#This Row],[Date]],"dddd")</f>
        <v>Sunday</v>
      </c>
      <c r="V1344" s="12">
        <f>IFERROR(salesdata[[#This Row],[Total Revenue]]/salesdata[[#This Row],[Total Units Sold]],0)</f>
        <v>5.0911472131967006</v>
      </c>
      <c r="W1344" s="1" t="str">
        <f>INDEX({"Product1","Product2","Product3","Product4"},MATCH(MAX(salesdata[[#This Row],[S-P1]],salesdata[[#This Row],[S-P2]],salesdata[[#This Row],[S-P3]],salesdata[[#This Row],[S-P4]]),CHOOSE({1,2,3,4},salesdata[[#This Row],[S-P1]],salesdata[[#This Row],[S-P2]],salesdata[[#This Row],[S-P3]],salesdata[[#This Row],[S-P4]]),0))</f>
        <v>Product2</v>
      </c>
      <c r="X1344" s="1" t="str">
        <f>IF(salesdata[[#This Row],[Total Revenue]]&gt;=70000,"High",IF(salesdata[[#This Row],[Total Revenue]]&gt;=40000,"Medium","Low"))</f>
        <v>Medium</v>
      </c>
      <c r="Y1344" s="1" t="str">
        <f>IFERROR(IF(SUMIF(salesdata[Year],salesdata[[#This Row],[Year]],salesdata[Total Revenue])&gt;SUMIF(salesdata[Year],salesdata[[#This Row],[Year]]-1,salesdata[Total Revenue]),"Growth Year","Decline Year"),"")</f>
        <v>Growth Year</v>
      </c>
    </row>
    <row r="1345" spans="1:25" x14ac:dyDescent="0.3">
      <c r="A1345" s="1">
        <v>1344</v>
      </c>
      <c r="B1345" s="2">
        <v>41673</v>
      </c>
      <c r="C1345" s="1">
        <v>2014</v>
      </c>
      <c r="D1345" s="1" t="s">
        <v>27</v>
      </c>
      <c r="E1345" s="1">
        <v>2</v>
      </c>
      <c r="F1345" s="3">
        <v>4347</v>
      </c>
      <c r="G1345" s="10">
        <v>13779.99</v>
      </c>
      <c r="H1345" s="12">
        <f>IFERROR(salesdata[[#This Row],[S-P1]]/salesdata[[#This Row],[Q-P1]],0)</f>
        <v>3.17</v>
      </c>
      <c r="I1345" s="3">
        <v>2030</v>
      </c>
      <c r="J1345" s="10">
        <v>12870.2</v>
      </c>
      <c r="K1345" s="12">
        <f>IFERROR(salesdata[[#This Row],[S-P2]]/salesdata[[#This Row],[Q-P2]],0)</f>
        <v>6.3400000000000007</v>
      </c>
      <c r="L1345" s="3">
        <v>258</v>
      </c>
      <c r="M1345" s="10">
        <v>1398.36</v>
      </c>
      <c r="N1345" s="12">
        <f>IFERROR(salesdata[[#This Row],[S-P3]]/salesdata[[#This Row],[Q-P3]],0)</f>
        <v>5.42</v>
      </c>
      <c r="O1345" s="3">
        <v>1757</v>
      </c>
      <c r="P1345" s="10">
        <v>12527.41</v>
      </c>
      <c r="Q1345" s="12">
        <f>IFERROR(salesdata[[#This Row],[S-P4]]/salesdata[[#This Row],[Q-P4]],0)</f>
        <v>7.13</v>
      </c>
      <c r="R1345" s="3">
        <v>8392</v>
      </c>
      <c r="S1345" s="10">
        <v>40575.96</v>
      </c>
      <c r="T1345" s="1" t="str">
        <f>"Q"&amp;ROUNDUP(salesdata[[#This Row],[Month No.]]/3,0)</f>
        <v>Q1</v>
      </c>
      <c r="U1345" s="1" t="str">
        <f>TEXT(salesdata[[#This Row],[Date]],"dddd")</f>
        <v>Monday</v>
      </c>
      <c r="V1345" s="12">
        <f>IFERROR(salesdata[[#This Row],[Total Revenue]]/salesdata[[#This Row],[Total Units Sold]],0)</f>
        <v>4.8350762631077213</v>
      </c>
      <c r="W1345" s="1" t="str">
        <f>INDEX({"Product1","Product2","Product3","Product4"},MATCH(MAX(salesdata[[#This Row],[S-P1]],salesdata[[#This Row],[S-P2]],salesdata[[#This Row],[S-P3]],salesdata[[#This Row],[S-P4]]),CHOOSE({1,2,3,4},salesdata[[#This Row],[S-P1]],salesdata[[#This Row],[S-P2]],salesdata[[#This Row],[S-P3]],salesdata[[#This Row],[S-P4]]),0))</f>
        <v>Product1</v>
      </c>
      <c r="X1345" s="1" t="str">
        <f>IF(salesdata[[#This Row],[Total Revenue]]&gt;=70000,"High",IF(salesdata[[#This Row],[Total Revenue]]&gt;=40000,"Medium","Low"))</f>
        <v>Medium</v>
      </c>
      <c r="Y1345" s="1" t="str">
        <f>IFERROR(IF(SUMIF(salesdata[Year],salesdata[[#This Row],[Year]],salesdata[Total Revenue])&gt;SUMIF(salesdata[Year],salesdata[[#This Row],[Year]]-1,salesdata[Total Revenue]),"Growth Year","Decline Year"),"")</f>
        <v>Growth Year</v>
      </c>
    </row>
    <row r="1346" spans="1:25" x14ac:dyDescent="0.3">
      <c r="A1346" s="1">
        <v>1345</v>
      </c>
      <c r="B1346" s="2">
        <v>41674</v>
      </c>
      <c r="C1346" s="1">
        <v>2014</v>
      </c>
      <c r="D1346" s="1" t="s">
        <v>27</v>
      </c>
      <c r="E1346" s="1">
        <v>2</v>
      </c>
      <c r="F1346" s="3">
        <v>7631</v>
      </c>
      <c r="G1346" s="10">
        <v>24190.27</v>
      </c>
      <c r="H1346" s="12">
        <f>IFERROR(salesdata[[#This Row],[S-P1]]/salesdata[[#This Row],[Q-P1]],0)</f>
        <v>3.17</v>
      </c>
      <c r="I1346" s="3">
        <v>1031</v>
      </c>
      <c r="J1346" s="10">
        <v>6536.54</v>
      </c>
      <c r="K1346" s="12">
        <f>IFERROR(salesdata[[#This Row],[S-P2]]/salesdata[[#This Row],[Q-P2]],0)</f>
        <v>6.34</v>
      </c>
      <c r="L1346" s="3">
        <v>3724</v>
      </c>
      <c r="M1346" s="10">
        <v>20184.080000000002</v>
      </c>
      <c r="N1346" s="12">
        <f>IFERROR(salesdata[[#This Row],[S-P3]]/salesdata[[#This Row],[Q-P3]],0)</f>
        <v>5.4200000000000008</v>
      </c>
      <c r="O1346" s="3">
        <v>1848</v>
      </c>
      <c r="P1346" s="10">
        <v>13176.24</v>
      </c>
      <c r="Q1346" s="12">
        <f>IFERROR(salesdata[[#This Row],[S-P4]]/salesdata[[#This Row],[Q-P4]],0)</f>
        <v>7.13</v>
      </c>
      <c r="R1346" s="3">
        <v>14234</v>
      </c>
      <c r="S1346" s="10">
        <v>64087.13</v>
      </c>
      <c r="T1346" s="1" t="str">
        <f>"Q"&amp;ROUNDUP(salesdata[[#This Row],[Month No.]]/3,0)</f>
        <v>Q1</v>
      </c>
      <c r="U1346" s="1" t="str">
        <f>TEXT(salesdata[[#This Row],[Date]],"dddd")</f>
        <v>Tuesday</v>
      </c>
      <c r="V1346" s="12">
        <f>IFERROR(salesdata[[#This Row],[Total Revenue]]/salesdata[[#This Row],[Total Units Sold]],0)</f>
        <v>4.5023977799634674</v>
      </c>
      <c r="W1346" s="1" t="str">
        <f>INDEX({"Product1","Product2","Product3","Product4"},MATCH(MAX(salesdata[[#This Row],[S-P1]],salesdata[[#This Row],[S-P2]],salesdata[[#This Row],[S-P3]],salesdata[[#This Row],[S-P4]]),CHOOSE({1,2,3,4},salesdata[[#This Row],[S-P1]],salesdata[[#This Row],[S-P2]],salesdata[[#This Row],[S-P3]],salesdata[[#This Row],[S-P4]]),0))</f>
        <v>Product1</v>
      </c>
      <c r="X1346" s="1" t="str">
        <f>IF(salesdata[[#This Row],[Total Revenue]]&gt;=70000,"High",IF(salesdata[[#This Row],[Total Revenue]]&gt;=40000,"Medium","Low"))</f>
        <v>Medium</v>
      </c>
      <c r="Y1346" s="1" t="str">
        <f>IFERROR(IF(SUMIF(salesdata[Year],salesdata[[#This Row],[Year]],salesdata[Total Revenue])&gt;SUMIF(salesdata[Year],salesdata[[#This Row],[Year]]-1,salesdata[Total Revenue]),"Growth Year","Decline Year"),"")</f>
        <v>Growth Year</v>
      </c>
    </row>
    <row r="1347" spans="1:25" x14ac:dyDescent="0.3">
      <c r="A1347" s="1">
        <v>1346</v>
      </c>
      <c r="B1347" s="2">
        <v>41675</v>
      </c>
      <c r="C1347" s="1">
        <v>2014</v>
      </c>
      <c r="D1347" s="1" t="s">
        <v>27</v>
      </c>
      <c r="E1347" s="1">
        <v>2</v>
      </c>
      <c r="F1347" s="3">
        <v>2518</v>
      </c>
      <c r="G1347" s="10">
        <v>7982.06</v>
      </c>
      <c r="H1347" s="12">
        <f>IFERROR(salesdata[[#This Row],[S-P1]]/salesdata[[#This Row],[Q-P1]],0)</f>
        <v>3.1700000000000004</v>
      </c>
      <c r="I1347" s="3">
        <v>3512</v>
      </c>
      <c r="J1347" s="10">
        <v>22266.080000000002</v>
      </c>
      <c r="K1347" s="12">
        <f>IFERROR(salesdata[[#This Row],[S-P2]]/salesdata[[#This Row],[Q-P2]],0)</f>
        <v>6.3400000000000007</v>
      </c>
      <c r="L1347" s="3">
        <v>3613</v>
      </c>
      <c r="M1347" s="10">
        <v>19582.46</v>
      </c>
      <c r="N1347" s="12">
        <f>IFERROR(salesdata[[#This Row],[S-P3]]/salesdata[[#This Row],[Q-P3]],0)</f>
        <v>5.42</v>
      </c>
      <c r="O1347" s="3">
        <v>568</v>
      </c>
      <c r="P1347" s="10">
        <v>4049.84</v>
      </c>
      <c r="Q1347" s="12">
        <f>IFERROR(salesdata[[#This Row],[S-P4]]/salesdata[[#This Row],[Q-P4]],0)</f>
        <v>7.13</v>
      </c>
      <c r="R1347" s="3">
        <v>10211</v>
      </c>
      <c r="S1347" s="10">
        <v>53880.44</v>
      </c>
      <c r="T1347" s="1" t="str">
        <f>"Q"&amp;ROUNDUP(salesdata[[#This Row],[Month No.]]/3,0)</f>
        <v>Q1</v>
      </c>
      <c r="U1347" s="1" t="str">
        <f>TEXT(salesdata[[#This Row],[Date]],"dddd")</f>
        <v>Wednesday</v>
      </c>
      <c r="V1347" s="12">
        <f>IFERROR(salesdata[[#This Row],[Total Revenue]]/salesdata[[#This Row],[Total Units Sold]],0)</f>
        <v>5.2767055136617378</v>
      </c>
      <c r="W1347" s="1" t="str">
        <f>INDEX({"Product1","Product2","Product3","Product4"},MATCH(MAX(salesdata[[#This Row],[S-P1]],salesdata[[#This Row],[S-P2]],salesdata[[#This Row],[S-P3]],salesdata[[#This Row],[S-P4]]),CHOOSE({1,2,3,4},salesdata[[#This Row],[S-P1]],salesdata[[#This Row],[S-P2]],salesdata[[#This Row],[S-P3]],salesdata[[#This Row],[S-P4]]),0))</f>
        <v>Product2</v>
      </c>
      <c r="X1347" s="1" t="str">
        <f>IF(salesdata[[#This Row],[Total Revenue]]&gt;=70000,"High",IF(salesdata[[#This Row],[Total Revenue]]&gt;=40000,"Medium","Low"))</f>
        <v>Medium</v>
      </c>
      <c r="Y1347" s="1" t="str">
        <f>IFERROR(IF(SUMIF(salesdata[Year],salesdata[[#This Row],[Year]],salesdata[Total Revenue])&gt;SUMIF(salesdata[Year],salesdata[[#This Row],[Year]]-1,salesdata[Total Revenue]),"Growth Year","Decline Year"),"")</f>
        <v>Growth Year</v>
      </c>
    </row>
    <row r="1348" spans="1:25" x14ac:dyDescent="0.3">
      <c r="A1348" s="1">
        <v>1347</v>
      </c>
      <c r="B1348" s="2">
        <v>41676</v>
      </c>
      <c r="C1348" s="1">
        <v>2014</v>
      </c>
      <c r="D1348" s="1" t="s">
        <v>27</v>
      </c>
      <c r="E1348" s="1">
        <v>2</v>
      </c>
      <c r="F1348" s="3">
        <v>5661</v>
      </c>
      <c r="G1348" s="10">
        <v>17945.37</v>
      </c>
      <c r="H1348" s="12">
        <f>IFERROR(salesdata[[#This Row],[S-P1]]/salesdata[[#This Row],[Q-P1]],0)</f>
        <v>3.17</v>
      </c>
      <c r="I1348" s="3">
        <v>252</v>
      </c>
      <c r="J1348" s="10">
        <v>1597.68</v>
      </c>
      <c r="K1348" s="12">
        <f>IFERROR(salesdata[[#This Row],[S-P2]]/salesdata[[#This Row],[Q-P2]],0)</f>
        <v>6.34</v>
      </c>
      <c r="L1348" s="3">
        <v>3988</v>
      </c>
      <c r="M1348" s="10">
        <v>21614.959999999999</v>
      </c>
      <c r="N1348" s="12">
        <f>IFERROR(salesdata[[#This Row],[S-P3]]/salesdata[[#This Row],[Q-P3]],0)</f>
        <v>5.42</v>
      </c>
      <c r="O1348" s="3">
        <v>1141</v>
      </c>
      <c r="P1348" s="10">
        <v>8135.33</v>
      </c>
      <c r="Q1348" s="12">
        <f>IFERROR(salesdata[[#This Row],[S-P4]]/salesdata[[#This Row],[Q-P4]],0)</f>
        <v>7.13</v>
      </c>
      <c r="R1348" s="3">
        <v>11042</v>
      </c>
      <c r="S1348" s="10">
        <v>49293.34</v>
      </c>
      <c r="T1348" s="1" t="str">
        <f>"Q"&amp;ROUNDUP(salesdata[[#This Row],[Month No.]]/3,0)</f>
        <v>Q1</v>
      </c>
      <c r="U1348" s="1" t="str">
        <f>TEXT(salesdata[[#This Row],[Date]],"dddd")</f>
        <v>Thursday</v>
      </c>
      <c r="V1348" s="12">
        <f>IFERROR(salesdata[[#This Row],[Total Revenue]]/salesdata[[#This Row],[Total Units Sold]],0)</f>
        <v>4.4641677232385435</v>
      </c>
      <c r="W1348" s="1" t="str">
        <f>INDEX({"Product1","Product2","Product3","Product4"},MATCH(MAX(salesdata[[#This Row],[S-P1]],salesdata[[#This Row],[S-P2]],salesdata[[#This Row],[S-P3]],salesdata[[#This Row],[S-P4]]),CHOOSE({1,2,3,4},salesdata[[#This Row],[S-P1]],salesdata[[#This Row],[S-P2]],salesdata[[#This Row],[S-P3]],salesdata[[#This Row],[S-P4]]),0))</f>
        <v>Product3</v>
      </c>
      <c r="X1348" s="1" t="str">
        <f>IF(salesdata[[#This Row],[Total Revenue]]&gt;=70000,"High",IF(salesdata[[#This Row],[Total Revenue]]&gt;=40000,"Medium","Low"))</f>
        <v>Medium</v>
      </c>
      <c r="Y1348" s="1" t="str">
        <f>IFERROR(IF(SUMIF(salesdata[Year],salesdata[[#This Row],[Year]],salesdata[Total Revenue])&gt;SUMIF(salesdata[Year],salesdata[[#This Row],[Year]]-1,salesdata[Total Revenue]),"Growth Year","Decline Year"),"")</f>
        <v>Growth Year</v>
      </c>
    </row>
    <row r="1349" spans="1:25" x14ac:dyDescent="0.3">
      <c r="A1349" s="1">
        <v>1348</v>
      </c>
      <c r="B1349" s="2">
        <v>41677</v>
      </c>
      <c r="C1349" s="1">
        <v>2014</v>
      </c>
      <c r="D1349" s="1" t="s">
        <v>27</v>
      </c>
      <c r="E1349" s="1">
        <v>2</v>
      </c>
      <c r="F1349" s="3">
        <v>5164</v>
      </c>
      <c r="G1349" s="10">
        <v>16369.88</v>
      </c>
      <c r="H1349" s="12">
        <f>IFERROR(salesdata[[#This Row],[S-P1]]/salesdata[[#This Row],[Q-P1]],0)</f>
        <v>3.17</v>
      </c>
      <c r="I1349" s="3">
        <v>2285</v>
      </c>
      <c r="J1349" s="10">
        <v>14486.9</v>
      </c>
      <c r="K1349" s="12">
        <f>IFERROR(salesdata[[#This Row],[S-P2]]/salesdata[[#This Row],[Q-P2]],0)</f>
        <v>6.34</v>
      </c>
      <c r="L1349" s="3">
        <v>4675</v>
      </c>
      <c r="M1349" s="10">
        <v>25338.5</v>
      </c>
      <c r="N1349" s="12">
        <f>IFERROR(salesdata[[#This Row],[S-P3]]/salesdata[[#This Row],[Q-P3]],0)</f>
        <v>5.42</v>
      </c>
      <c r="O1349" s="3">
        <v>629</v>
      </c>
      <c r="P1349" s="10">
        <v>4484.7700000000004</v>
      </c>
      <c r="Q1349" s="12">
        <f>IFERROR(salesdata[[#This Row],[S-P4]]/salesdata[[#This Row],[Q-P4]],0)</f>
        <v>7.1300000000000008</v>
      </c>
      <c r="R1349" s="3">
        <v>12753</v>
      </c>
      <c r="S1349" s="10">
        <v>60680.05</v>
      </c>
      <c r="T1349" s="1" t="str">
        <f>"Q"&amp;ROUNDUP(salesdata[[#This Row],[Month No.]]/3,0)</f>
        <v>Q1</v>
      </c>
      <c r="U1349" s="1" t="str">
        <f>TEXT(salesdata[[#This Row],[Date]],"dddd")</f>
        <v>Friday</v>
      </c>
      <c r="V1349" s="12">
        <f>IFERROR(salesdata[[#This Row],[Total Revenue]]/salesdata[[#This Row],[Total Units Sold]],0)</f>
        <v>4.758100054889046</v>
      </c>
      <c r="W1349" s="1" t="str">
        <f>INDEX({"Product1","Product2","Product3","Product4"},MATCH(MAX(salesdata[[#This Row],[S-P1]],salesdata[[#This Row],[S-P2]],salesdata[[#This Row],[S-P3]],salesdata[[#This Row],[S-P4]]),CHOOSE({1,2,3,4},salesdata[[#This Row],[S-P1]],salesdata[[#This Row],[S-P2]],salesdata[[#This Row],[S-P3]],salesdata[[#This Row],[S-P4]]),0))</f>
        <v>Product3</v>
      </c>
      <c r="X1349" s="1" t="str">
        <f>IF(salesdata[[#This Row],[Total Revenue]]&gt;=70000,"High",IF(salesdata[[#This Row],[Total Revenue]]&gt;=40000,"Medium","Low"))</f>
        <v>Medium</v>
      </c>
      <c r="Y1349" s="1" t="str">
        <f>IFERROR(IF(SUMIF(salesdata[Year],salesdata[[#This Row],[Year]],salesdata[Total Revenue])&gt;SUMIF(salesdata[Year],salesdata[[#This Row],[Year]]-1,salesdata[Total Revenue]),"Growth Year","Decline Year"),"")</f>
        <v>Growth Year</v>
      </c>
    </row>
    <row r="1350" spans="1:25" x14ac:dyDescent="0.3">
      <c r="A1350" s="1">
        <v>1349</v>
      </c>
      <c r="B1350" s="2">
        <v>41678</v>
      </c>
      <c r="C1350" s="1">
        <v>2014</v>
      </c>
      <c r="D1350" s="1" t="s">
        <v>27</v>
      </c>
      <c r="E1350" s="1">
        <v>2</v>
      </c>
      <c r="F1350" s="3">
        <v>5246</v>
      </c>
      <c r="G1350" s="10">
        <v>16629.82</v>
      </c>
      <c r="H1350" s="12">
        <f>IFERROR(salesdata[[#This Row],[S-P1]]/salesdata[[#This Row],[Q-P1]],0)</f>
        <v>3.17</v>
      </c>
      <c r="I1350" s="3">
        <v>3355</v>
      </c>
      <c r="J1350" s="10">
        <v>21270.7</v>
      </c>
      <c r="K1350" s="12">
        <f>IFERROR(salesdata[[#This Row],[S-P2]]/salesdata[[#This Row],[Q-P2]],0)</f>
        <v>6.34</v>
      </c>
      <c r="L1350" s="3">
        <v>1335</v>
      </c>
      <c r="M1350" s="10">
        <v>7235.7</v>
      </c>
      <c r="N1350" s="12">
        <f>IFERROR(salesdata[[#This Row],[S-P3]]/salesdata[[#This Row],[Q-P3]],0)</f>
        <v>5.42</v>
      </c>
      <c r="O1350" s="3">
        <v>1384</v>
      </c>
      <c r="P1350" s="10">
        <v>9867.92</v>
      </c>
      <c r="Q1350" s="12">
        <f>IFERROR(salesdata[[#This Row],[S-P4]]/salesdata[[#This Row],[Q-P4]],0)</f>
        <v>7.13</v>
      </c>
      <c r="R1350" s="3">
        <v>11320</v>
      </c>
      <c r="S1350" s="10">
        <v>55004.14</v>
      </c>
      <c r="T1350" s="1" t="str">
        <f>"Q"&amp;ROUNDUP(salesdata[[#This Row],[Month No.]]/3,0)</f>
        <v>Q1</v>
      </c>
      <c r="U1350" s="1" t="str">
        <f>TEXT(salesdata[[#This Row],[Date]],"dddd")</f>
        <v>Saturday</v>
      </c>
      <c r="V1350" s="12">
        <f>IFERROR(salesdata[[#This Row],[Total Revenue]]/salesdata[[#This Row],[Total Units Sold]],0)</f>
        <v>4.8590229681978796</v>
      </c>
      <c r="W1350" s="1" t="str">
        <f>INDEX({"Product1","Product2","Product3","Product4"},MATCH(MAX(salesdata[[#This Row],[S-P1]],salesdata[[#This Row],[S-P2]],salesdata[[#This Row],[S-P3]],salesdata[[#This Row],[S-P4]]),CHOOSE({1,2,3,4},salesdata[[#This Row],[S-P1]],salesdata[[#This Row],[S-P2]],salesdata[[#This Row],[S-P3]],salesdata[[#This Row],[S-P4]]),0))</f>
        <v>Product2</v>
      </c>
      <c r="X1350" s="1" t="str">
        <f>IF(salesdata[[#This Row],[Total Revenue]]&gt;=70000,"High",IF(salesdata[[#This Row],[Total Revenue]]&gt;=40000,"Medium","Low"))</f>
        <v>Medium</v>
      </c>
      <c r="Y1350" s="1" t="str">
        <f>IFERROR(IF(SUMIF(salesdata[Year],salesdata[[#This Row],[Year]],salesdata[Total Revenue])&gt;SUMIF(salesdata[Year],salesdata[[#This Row],[Year]]-1,salesdata[Total Revenue]),"Growth Year","Decline Year"),"")</f>
        <v>Growth Year</v>
      </c>
    </row>
    <row r="1351" spans="1:25" x14ac:dyDescent="0.3">
      <c r="A1351" s="1">
        <v>1350</v>
      </c>
      <c r="B1351" s="2">
        <v>41679</v>
      </c>
      <c r="C1351" s="1">
        <v>2014</v>
      </c>
      <c r="D1351" s="1" t="s">
        <v>27</v>
      </c>
      <c r="E1351" s="1">
        <v>2</v>
      </c>
      <c r="F1351" s="3">
        <v>2138</v>
      </c>
      <c r="G1351" s="10">
        <v>6777.46</v>
      </c>
      <c r="H1351" s="12">
        <f>IFERROR(salesdata[[#This Row],[S-P1]]/salesdata[[#This Row],[Q-P1]],0)</f>
        <v>3.17</v>
      </c>
      <c r="I1351" s="3">
        <v>3630</v>
      </c>
      <c r="J1351" s="10">
        <v>23014.2</v>
      </c>
      <c r="K1351" s="12">
        <f>IFERROR(salesdata[[#This Row],[S-P2]]/salesdata[[#This Row],[Q-P2]],0)</f>
        <v>6.34</v>
      </c>
      <c r="L1351" s="3">
        <v>2146</v>
      </c>
      <c r="M1351" s="10">
        <v>11631.32</v>
      </c>
      <c r="N1351" s="12">
        <f>IFERROR(salesdata[[#This Row],[S-P3]]/salesdata[[#This Row],[Q-P3]],0)</f>
        <v>5.42</v>
      </c>
      <c r="O1351" s="3">
        <v>1832</v>
      </c>
      <c r="P1351" s="10">
        <v>13062.16</v>
      </c>
      <c r="Q1351" s="12">
        <f>IFERROR(salesdata[[#This Row],[S-P4]]/salesdata[[#This Row],[Q-P4]],0)</f>
        <v>7.13</v>
      </c>
      <c r="R1351" s="3">
        <v>9746</v>
      </c>
      <c r="S1351" s="10">
        <v>54485.14</v>
      </c>
      <c r="T1351" s="1" t="str">
        <f>"Q"&amp;ROUNDUP(salesdata[[#This Row],[Month No.]]/3,0)</f>
        <v>Q1</v>
      </c>
      <c r="U1351" s="1" t="str">
        <f>TEXT(salesdata[[#This Row],[Date]],"dddd")</f>
        <v>Sunday</v>
      </c>
      <c r="V1351" s="12">
        <f>IFERROR(salesdata[[#This Row],[Total Revenue]]/salesdata[[#This Row],[Total Units Sold]],0)</f>
        <v>5.5905130309870712</v>
      </c>
      <c r="W1351" s="1" t="str">
        <f>INDEX({"Product1","Product2","Product3","Product4"},MATCH(MAX(salesdata[[#This Row],[S-P1]],salesdata[[#This Row],[S-P2]],salesdata[[#This Row],[S-P3]],salesdata[[#This Row],[S-P4]]),CHOOSE({1,2,3,4},salesdata[[#This Row],[S-P1]],salesdata[[#This Row],[S-P2]],salesdata[[#This Row],[S-P3]],salesdata[[#This Row],[S-P4]]),0))</f>
        <v>Product2</v>
      </c>
      <c r="X1351" s="1" t="str">
        <f>IF(salesdata[[#This Row],[Total Revenue]]&gt;=70000,"High",IF(salesdata[[#This Row],[Total Revenue]]&gt;=40000,"Medium","Low"))</f>
        <v>Medium</v>
      </c>
      <c r="Y1351" s="1" t="str">
        <f>IFERROR(IF(SUMIF(salesdata[Year],salesdata[[#This Row],[Year]],salesdata[Total Revenue])&gt;SUMIF(salesdata[Year],salesdata[[#This Row],[Year]]-1,salesdata[Total Revenue]),"Growth Year","Decline Year"),"")</f>
        <v>Growth Year</v>
      </c>
    </row>
    <row r="1352" spans="1:25" x14ac:dyDescent="0.3">
      <c r="A1352" s="1">
        <v>1351</v>
      </c>
      <c r="B1352" s="2">
        <v>41680</v>
      </c>
      <c r="C1352" s="1">
        <v>2014</v>
      </c>
      <c r="D1352" s="1" t="s">
        <v>27</v>
      </c>
      <c r="E1352" s="1">
        <v>2</v>
      </c>
      <c r="F1352" s="3">
        <v>1725</v>
      </c>
      <c r="G1352" s="10">
        <v>5468.25</v>
      </c>
      <c r="H1352" s="12">
        <f>IFERROR(salesdata[[#This Row],[S-P1]]/salesdata[[#This Row],[Q-P1]],0)</f>
        <v>3.17</v>
      </c>
      <c r="I1352" s="3">
        <v>265</v>
      </c>
      <c r="J1352" s="10">
        <v>1680.1</v>
      </c>
      <c r="K1352" s="12">
        <f>IFERROR(salesdata[[#This Row],[S-P2]]/salesdata[[#This Row],[Q-P2]],0)</f>
        <v>6.34</v>
      </c>
      <c r="L1352" s="3">
        <v>3996</v>
      </c>
      <c r="M1352" s="10">
        <v>21658.32</v>
      </c>
      <c r="N1352" s="12">
        <f>IFERROR(salesdata[[#This Row],[S-P3]]/salesdata[[#This Row],[Q-P3]],0)</f>
        <v>5.42</v>
      </c>
      <c r="O1352" s="3">
        <v>1920</v>
      </c>
      <c r="P1352" s="10">
        <v>13689.6</v>
      </c>
      <c r="Q1352" s="12">
        <f>IFERROR(salesdata[[#This Row],[S-P4]]/salesdata[[#This Row],[Q-P4]],0)</f>
        <v>7.13</v>
      </c>
      <c r="R1352" s="3">
        <v>7906</v>
      </c>
      <c r="S1352" s="10">
        <v>42496.27</v>
      </c>
      <c r="T1352" s="1" t="str">
        <f>"Q"&amp;ROUNDUP(salesdata[[#This Row],[Month No.]]/3,0)</f>
        <v>Q1</v>
      </c>
      <c r="U1352" s="1" t="str">
        <f>TEXT(salesdata[[#This Row],[Date]],"dddd")</f>
        <v>Monday</v>
      </c>
      <c r="V1352" s="12">
        <f>IFERROR(salesdata[[#This Row],[Total Revenue]]/salesdata[[#This Row],[Total Units Sold]],0)</f>
        <v>5.3751922590437635</v>
      </c>
      <c r="W1352" s="1" t="str">
        <f>INDEX({"Product1","Product2","Product3","Product4"},MATCH(MAX(salesdata[[#This Row],[S-P1]],salesdata[[#This Row],[S-P2]],salesdata[[#This Row],[S-P3]],salesdata[[#This Row],[S-P4]]),CHOOSE({1,2,3,4},salesdata[[#This Row],[S-P1]],salesdata[[#This Row],[S-P2]],salesdata[[#This Row],[S-P3]],salesdata[[#This Row],[S-P4]]),0))</f>
        <v>Product3</v>
      </c>
      <c r="X1352" s="1" t="str">
        <f>IF(salesdata[[#This Row],[Total Revenue]]&gt;=70000,"High",IF(salesdata[[#This Row],[Total Revenue]]&gt;=40000,"Medium","Low"))</f>
        <v>Medium</v>
      </c>
      <c r="Y1352" s="1" t="str">
        <f>IFERROR(IF(SUMIF(salesdata[Year],salesdata[[#This Row],[Year]],salesdata[Total Revenue])&gt;SUMIF(salesdata[Year],salesdata[[#This Row],[Year]]-1,salesdata[Total Revenue]),"Growth Year","Decline Year"),"")</f>
        <v>Growth Year</v>
      </c>
    </row>
    <row r="1353" spans="1:25" x14ac:dyDescent="0.3">
      <c r="A1353" s="1">
        <v>1352</v>
      </c>
      <c r="B1353" s="2">
        <v>41681</v>
      </c>
      <c r="C1353" s="1">
        <v>2014</v>
      </c>
      <c r="D1353" s="1" t="s">
        <v>27</v>
      </c>
      <c r="E1353" s="1">
        <v>2</v>
      </c>
      <c r="F1353" s="3">
        <v>778</v>
      </c>
      <c r="G1353" s="10">
        <v>2466.2600000000002</v>
      </c>
      <c r="H1353" s="12">
        <f>IFERROR(salesdata[[#This Row],[S-P1]]/salesdata[[#This Row],[Q-P1]],0)</f>
        <v>3.1700000000000004</v>
      </c>
      <c r="I1353" s="3">
        <v>1473</v>
      </c>
      <c r="J1353" s="10">
        <v>9338.82</v>
      </c>
      <c r="K1353" s="12">
        <f>IFERROR(salesdata[[#This Row],[S-P2]]/salesdata[[#This Row],[Q-P2]],0)</f>
        <v>6.34</v>
      </c>
      <c r="L1353" s="3">
        <v>2996</v>
      </c>
      <c r="M1353" s="10">
        <v>16238.32</v>
      </c>
      <c r="N1353" s="12">
        <f>IFERROR(salesdata[[#This Row],[S-P3]]/salesdata[[#This Row],[Q-P3]],0)</f>
        <v>5.42</v>
      </c>
      <c r="O1353" s="3">
        <v>968</v>
      </c>
      <c r="P1353" s="10">
        <v>6901.84</v>
      </c>
      <c r="Q1353" s="12">
        <f>IFERROR(salesdata[[#This Row],[S-P4]]/salesdata[[#This Row],[Q-P4]],0)</f>
        <v>7.13</v>
      </c>
      <c r="R1353" s="3">
        <v>6215</v>
      </c>
      <c r="S1353" s="10">
        <v>34945.24</v>
      </c>
      <c r="T1353" s="1" t="str">
        <f>"Q"&amp;ROUNDUP(salesdata[[#This Row],[Month No.]]/3,0)</f>
        <v>Q1</v>
      </c>
      <c r="U1353" s="1" t="str">
        <f>TEXT(salesdata[[#This Row],[Date]],"dddd")</f>
        <v>Tuesday</v>
      </c>
      <c r="V1353" s="12">
        <f>IFERROR(salesdata[[#This Row],[Total Revenue]]/salesdata[[#This Row],[Total Units Sold]],0)</f>
        <v>5.6227256637168139</v>
      </c>
      <c r="W1353" s="1" t="str">
        <f>INDEX({"Product1","Product2","Product3","Product4"},MATCH(MAX(salesdata[[#This Row],[S-P1]],salesdata[[#This Row],[S-P2]],salesdata[[#This Row],[S-P3]],salesdata[[#This Row],[S-P4]]),CHOOSE({1,2,3,4},salesdata[[#This Row],[S-P1]],salesdata[[#This Row],[S-P2]],salesdata[[#This Row],[S-P3]],salesdata[[#This Row],[S-P4]]),0))</f>
        <v>Product3</v>
      </c>
      <c r="X1353" s="1" t="str">
        <f>IF(salesdata[[#This Row],[Total Revenue]]&gt;=70000,"High",IF(salesdata[[#This Row],[Total Revenue]]&gt;=40000,"Medium","Low"))</f>
        <v>Low</v>
      </c>
      <c r="Y1353" s="1" t="str">
        <f>IFERROR(IF(SUMIF(salesdata[Year],salesdata[[#This Row],[Year]],salesdata[Total Revenue])&gt;SUMIF(salesdata[Year],salesdata[[#This Row],[Year]]-1,salesdata[Total Revenue]),"Growth Year","Decline Year"),"")</f>
        <v>Growth Year</v>
      </c>
    </row>
    <row r="1354" spans="1:25" x14ac:dyDescent="0.3">
      <c r="A1354" s="1">
        <v>1353</v>
      </c>
      <c r="B1354" s="2">
        <v>41682</v>
      </c>
      <c r="C1354" s="1">
        <v>2014</v>
      </c>
      <c r="D1354" s="1" t="s">
        <v>27</v>
      </c>
      <c r="E1354" s="1">
        <v>2</v>
      </c>
      <c r="F1354" s="3">
        <v>6107</v>
      </c>
      <c r="G1354" s="10">
        <v>19359.189999999999</v>
      </c>
      <c r="H1354" s="12">
        <f>IFERROR(salesdata[[#This Row],[S-P1]]/salesdata[[#This Row],[Q-P1]],0)</f>
        <v>3.17</v>
      </c>
      <c r="I1354" s="3">
        <v>3283</v>
      </c>
      <c r="J1354" s="10">
        <v>20814.22</v>
      </c>
      <c r="K1354" s="12">
        <f>IFERROR(salesdata[[#This Row],[S-P2]]/salesdata[[#This Row],[Q-P2]],0)</f>
        <v>6.3400000000000007</v>
      </c>
      <c r="L1354" s="3">
        <v>5458</v>
      </c>
      <c r="M1354" s="10">
        <v>29582.36</v>
      </c>
      <c r="N1354" s="12">
        <f>IFERROR(salesdata[[#This Row],[S-P3]]/salesdata[[#This Row],[Q-P3]],0)</f>
        <v>5.42</v>
      </c>
      <c r="O1354" s="3">
        <v>1838</v>
      </c>
      <c r="P1354" s="10">
        <v>13104.94</v>
      </c>
      <c r="Q1354" s="12">
        <f>IFERROR(salesdata[[#This Row],[S-P4]]/salesdata[[#This Row],[Q-P4]],0)</f>
        <v>7.13</v>
      </c>
      <c r="R1354" s="3">
        <v>16686</v>
      </c>
      <c r="S1354" s="10">
        <v>82860.710000000006</v>
      </c>
      <c r="T1354" s="1" t="str">
        <f>"Q"&amp;ROUNDUP(salesdata[[#This Row],[Month No.]]/3,0)</f>
        <v>Q1</v>
      </c>
      <c r="U1354" s="1" t="str">
        <f>TEXT(salesdata[[#This Row],[Date]],"dddd")</f>
        <v>Wednesday</v>
      </c>
      <c r="V1354" s="12">
        <f>IFERROR(salesdata[[#This Row],[Total Revenue]]/salesdata[[#This Row],[Total Units Sold]],0)</f>
        <v>4.9658821766750574</v>
      </c>
      <c r="W1354" s="1" t="str">
        <f>INDEX({"Product1","Product2","Product3","Product4"},MATCH(MAX(salesdata[[#This Row],[S-P1]],salesdata[[#This Row],[S-P2]],salesdata[[#This Row],[S-P3]],salesdata[[#This Row],[S-P4]]),CHOOSE({1,2,3,4},salesdata[[#This Row],[S-P1]],salesdata[[#This Row],[S-P2]],salesdata[[#This Row],[S-P3]],salesdata[[#This Row],[S-P4]]),0))</f>
        <v>Product3</v>
      </c>
      <c r="X1354" s="1" t="str">
        <f>IF(salesdata[[#This Row],[Total Revenue]]&gt;=70000,"High",IF(salesdata[[#This Row],[Total Revenue]]&gt;=40000,"Medium","Low"))</f>
        <v>High</v>
      </c>
      <c r="Y1354" s="1" t="str">
        <f>IFERROR(IF(SUMIF(salesdata[Year],salesdata[[#This Row],[Year]],salesdata[Total Revenue])&gt;SUMIF(salesdata[Year],salesdata[[#This Row],[Year]]-1,salesdata[Total Revenue]),"Growth Year","Decline Year"),"")</f>
        <v>Growth Year</v>
      </c>
    </row>
    <row r="1355" spans="1:25" x14ac:dyDescent="0.3">
      <c r="A1355" s="1">
        <v>1354</v>
      </c>
      <c r="B1355" s="2">
        <v>41683</v>
      </c>
      <c r="C1355" s="1">
        <v>2014</v>
      </c>
      <c r="D1355" s="1" t="s">
        <v>27</v>
      </c>
      <c r="E1355" s="1">
        <v>2</v>
      </c>
      <c r="F1355" s="3">
        <v>4970</v>
      </c>
      <c r="G1355" s="10">
        <v>15754.9</v>
      </c>
      <c r="H1355" s="12">
        <f>IFERROR(salesdata[[#This Row],[S-P1]]/salesdata[[#This Row],[Q-P1]],0)</f>
        <v>3.17</v>
      </c>
      <c r="I1355" s="3">
        <v>3627</v>
      </c>
      <c r="J1355" s="10">
        <v>22995.18</v>
      </c>
      <c r="K1355" s="12">
        <f>IFERROR(salesdata[[#This Row],[S-P2]]/salesdata[[#This Row],[Q-P2]],0)</f>
        <v>6.34</v>
      </c>
      <c r="L1355" s="3">
        <v>2395</v>
      </c>
      <c r="M1355" s="10">
        <v>12980.9</v>
      </c>
      <c r="N1355" s="12">
        <f>IFERROR(salesdata[[#This Row],[S-P3]]/salesdata[[#This Row],[Q-P3]],0)</f>
        <v>5.42</v>
      </c>
      <c r="O1355" s="3">
        <v>1087</v>
      </c>
      <c r="P1355" s="10">
        <v>7750.31</v>
      </c>
      <c r="Q1355" s="12">
        <f>IFERROR(salesdata[[#This Row],[S-P4]]/salesdata[[#This Row],[Q-P4]],0)</f>
        <v>7.1300000000000008</v>
      </c>
      <c r="R1355" s="3">
        <v>12079</v>
      </c>
      <c r="S1355" s="10">
        <v>59481.29</v>
      </c>
      <c r="T1355" s="1" t="str">
        <f>"Q"&amp;ROUNDUP(salesdata[[#This Row],[Month No.]]/3,0)</f>
        <v>Q1</v>
      </c>
      <c r="U1355" s="1" t="str">
        <f>TEXT(salesdata[[#This Row],[Date]],"dddd")</f>
        <v>Thursday</v>
      </c>
      <c r="V1355" s="12">
        <f>IFERROR(salesdata[[#This Row],[Total Revenue]]/salesdata[[#This Row],[Total Units Sold]],0)</f>
        <v>4.9243554930043878</v>
      </c>
      <c r="W1355" s="1" t="str">
        <f>INDEX({"Product1","Product2","Product3","Product4"},MATCH(MAX(salesdata[[#This Row],[S-P1]],salesdata[[#This Row],[S-P2]],salesdata[[#This Row],[S-P3]],salesdata[[#This Row],[S-P4]]),CHOOSE({1,2,3,4},salesdata[[#This Row],[S-P1]],salesdata[[#This Row],[S-P2]],salesdata[[#This Row],[S-P3]],salesdata[[#This Row],[S-P4]]),0))</f>
        <v>Product2</v>
      </c>
      <c r="X1355" s="1" t="str">
        <f>IF(salesdata[[#This Row],[Total Revenue]]&gt;=70000,"High",IF(salesdata[[#This Row],[Total Revenue]]&gt;=40000,"Medium","Low"))</f>
        <v>Medium</v>
      </c>
      <c r="Y1355" s="1" t="str">
        <f>IFERROR(IF(SUMIF(salesdata[Year],salesdata[[#This Row],[Year]],salesdata[Total Revenue])&gt;SUMIF(salesdata[Year],salesdata[[#This Row],[Year]]-1,salesdata[Total Revenue]),"Growth Year","Decline Year"),"")</f>
        <v>Growth Year</v>
      </c>
    </row>
    <row r="1356" spans="1:25" x14ac:dyDescent="0.3">
      <c r="A1356" s="1">
        <v>1355</v>
      </c>
      <c r="B1356" s="2">
        <v>41684</v>
      </c>
      <c r="C1356" s="1">
        <v>2014</v>
      </c>
      <c r="D1356" s="1" t="s">
        <v>27</v>
      </c>
      <c r="E1356" s="1">
        <v>2</v>
      </c>
      <c r="F1356" s="3">
        <v>553</v>
      </c>
      <c r="G1356" s="10">
        <v>1753.01</v>
      </c>
      <c r="H1356" s="12">
        <f>IFERROR(salesdata[[#This Row],[S-P1]]/salesdata[[#This Row],[Q-P1]],0)</f>
        <v>3.17</v>
      </c>
      <c r="I1356" s="3">
        <v>849</v>
      </c>
      <c r="J1356" s="10">
        <v>5382.66</v>
      </c>
      <c r="K1356" s="12">
        <f>IFERROR(salesdata[[#This Row],[S-P2]]/salesdata[[#This Row],[Q-P2]],0)</f>
        <v>6.34</v>
      </c>
      <c r="L1356" s="3">
        <v>348</v>
      </c>
      <c r="M1356" s="10">
        <v>1886.16</v>
      </c>
      <c r="N1356" s="12">
        <f>IFERROR(salesdata[[#This Row],[S-P3]]/salesdata[[#This Row],[Q-P3]],0)</f>
        <v>5.42</v>
      </c>
      <c r="O1356" s="3">
        <v>319</v>
      </c>
      <c r="P1356" s="10">
        <v>2274.4699999999998</v>
      </c>
      <c r="Q1356" s="12">
        <f>IFERROR(salesdata[[#This Row],[S-P4]]/salesdata[[#This Row],[Q-P4]],0)</f>
        <v>7.129999999999999</v>
      </c>
      <c r="R1356" s="3">
        <v>2069</v>
      </c>
      <c r="S1356" s="10">
        <v>11296.3</v>
      </c>
      <c r="T1356" s="1" t="str">
        <f>"Q"&amp;ROUNDUP(salesdata[[#This Row],[Month No.]]/3,0)</f>
        <v>Q1</v>
      </c>
      <c r="U1356" s="1" t="str">
        <f>TEXT(salesdata[[#This Row],[Date]],"dddd")</f>
        <v>Friday</v>
      </c>
      <c r="V1356" s="12">
        <f>IFERROR(salesdata[[#This Row],[Total Revenue]]/salesdata[[#This Row],[Total Units Sold]],0)</f>
        <v>5.4597873368777181</v>
      </c>
      <c r="W1356" s="1" t="str">
        <f>INDEX({"Product1","Product2","Product3","Product4"},MATCH(MAX(salesdata[[#This Row],[S-P1]],salesdata[[#This Row],[S-P2]],salesdata[[#This Row],[S-P3]],salesdata[[#This Row],[S-P4]]),CHOOSE({1,2,3,4},salesdata[[#This Row],[S-P1]],salesdata[[#This Row],[S-P2]],salesdata[[#This Row],[S-P3]],salesdata[[#This Row],[S-P4]]),0))</f>
        <v>Product2</v>
      </c>
      <c r="X1356" s="1" t="str">
        <f>IF(salesdata[[#This Row],[Total Revenue]]&gt;=70000,"High",IF(salesdata[[#This Row],[Total Revenue]]&gt;=40000,"Medium","Low"))</f>
        <v>Low</v>
      </c>
      <c r="Y1356" s="1" t="str">
        <f>IFERROR(IF(SUMIF(salesdata[Year],salesdata[[#This Row],[Year]],salesdata[Total Revenue])&gt;SUMIF(salesdata[Year],salesdata[[#This Row],[Year]]-1,salesdata[Total Revenue]),"Growth Year","Decline Year"),"")</f>
        <v>Growth Year</v>
      </c>
    </row>
    <row r="1357" spans="1:25" x14ac:dyDescent="0.3">
      <c r="A1357" s="1">
        <v>1356</v>
      </c>
      <c r="B1357" s="2">
        <v>41685</v>
      </c>
      <c r="C1357" s="1">
        <v>2014</v>
      </c>
      <c r="D1357" s="1" t="s">
        <v>27</v>
      </c>
      <c r="E1357" s="1">
        <v>2</v>
      </c>
      <c r="F1357" s="3">
        <v>6771</v>
      </c>
      <c r="G1357" s="10">
        <v>21464.07</v>
      </c>
      <c r="H1357" s="12">
        <f>IFERROR(salesdata[[#This Row],[S-P1]]/salesdata[[#This Row],[Q-P1]],0)</f>
        <v>3.17</v>
      </c>
      <c r="I1357" s="3">
        <v>3615</v>
      </c>
      <c r="J1357" s="10">
        <v>22919.1</v>
      </c>
      <c r="K1357" s="12">
        <f>IFERROR(salesdata[[#This Row],[S-P2]]/salesdata[[#This Row],[Q-P2]],0)</f>
        <v>6.34</v>
      </c>
      <c r="L1357" s="3">
        <v>3368</v>
      </c>
      <c r="M1357" s="10">
        <v>18254.560000000001</v>
      </c>
      <c r="N1357" s="12">
        <f>IFERROR(salesdata[[#This Row],[S-P3]]/salesdata[[#This Row],[Q-P3]],0)</f>
        <v>5.4200000000000008</v>
      </c>
      <c r="O1357" s="3">
        <v>812</v>
      </c>
      <c r="P1357" s="10">
        <v>5789.56</v>
      </c>
      <c r="Q1357" s="12">
        <f>IFERROR(salesdata[[#This Row],[S-P4]]/salesdata[[#This Row],[Q-P4]],0)</f>
        <v>7.1300000000000008</v>
      </c>
      <c r="R1357" s="3">
        <v>14566</v>
      </c>
      <c r="S1357" s="10">
        <v>68427.289999999994</v>
      </c>
      <c r="T1357" s="1" t="str">
        <f>"Q"&amp;ROUNDUP(salesdata[[#This Row],[Month No.]]/3,0)</f>
        <v>Q1</v>
      </c>
      <c r="U1357" s="1" t="str">
        <f>TEXT(salesdata[[#This Row],[Date]],"dddd")</f>
        <v>Saturday</v>
      </c>
      <c r="V1357" s="12">
        <f>IFERROR(salesdata[[#This Row],[Total Revenue]]/salesdata[[#This Row],[Total Units Sold]],0)</f>
        <v>4.697740628861732</v>
      </c>
      <c r="W1357" s="1" t="str">
        <f>INDEX({"Product1","Product2","Product3","Product4"},MATCH(MAX(salesdata[[#This Row],[S-P1]],salesdata[[#This Row],[S-P2]],salesdata[[#This Row],[S-P3]],salesdata[[#This Row],[S-P4]]),CHOOSE({1,2,3,4},salesdata[[#This Row],[S-P1]],salesdata[[#This Row],[S-P2]],salesdata[[#This Row],[S-P3]],salesdata[[#This Row],[S-P4]]),0))</f>
        <v>Product2</v>
      </c>
      <c r="X1357" s="1" t="str">
        <f>IF(salesdata[[#This Row],[Total Revenue]]&gt;=70000,"High",IF(salesdata[[#This Row],[Total Revenue]]&gt;=40000,"Medium","Low"))</f>
        <v>Medium</v>
      </c>
      <c r="Y1357" s="1" t="str">
        <f>IFERROR(IF(SUMIF(salesdata[Year],salesdata[[#This Row],[Year]],salesdata[Total Revenue])&gt;SUMIF(salesdata[Year],salesdata[[#This Row],[Year]]-1,salesdata[Total Revenue]),"Growth Year","Decline Year"),"")</f>
        <v>Growth Year</v>
      </c>
    </row>
    <row r="1358" spans="1:25" x14ac:dyDescent="0.3">
      <c r="A1358" s="1">
        <v>1357</v>
      </c>
      <c r="B1358" s="2">
        <v>41686</v>
      </c>
      <c r="C1358" s="1">
        <v>2014</v>
      </c>
      <c r="D1358" s="1" t="s">
        <v>27</v>
      </c>
      <c r="E1358" s="1">
        <v>2</v>
      </c>
      <c r="F1358" s="3">
        <v>4546</v>
      </c>
      <c r="G1358" s="10">
        <v>14410.82</v>
      </c>
      <c r="H1358" s="12">
        <f>IFERROR(salesdata[[#This Row],[S-P1]]/salesdata[[#This Row],[Q-P1]],0)</f>
        <v>3.17</v>
      </c>
      <c r="I1358" s="3">
        <v>2377</v>
      </c>
      <c r="J1358" s="10">
        <v>15070.18</v>
      </c>
      <c r="K1358" s="12">
        <f>IFERROR(salesdata[[#This Row],[S-P2]]/salesdata[[#This Row],[Q-P2]],0)</f>
        <v>6.34</v>
      </c>
      <c r="L1358" s="3">
        <v>420</v>
      </c>
      <c r="M1358" s="10">
        <v>2276.4</v>
      </c>
      <c r="N1358" s="12">
        <f>IFERROR(salesdata[[#This Row],[S-P3]]/salesdata[[#This Row],[Q-P3]],0)</f>
        <v>5.42</v>
      </c>
      <c r="O1358" s="3">
        <v>1035</v>
      </c>
      <c r="P1358" s="10">
        <v>7379.55</v>
      </c>
      <c r="Q1358" s="12">
        <f>IFERROR(salesdata[[#This Row],[S-P4]]/salesdata[[#This Row],[Q-P4]],0)</f>
        <v>7.13</v>
      </c>
      <c r="R1358" s="3">
        <v>8378</v>
      </c>
      <c r="S1358" s="10">
        <v>39136.949999999997</v>
      </c>
      <c r="T1358" s="1" t="str">
        <f>"Q"&amp;ROUNDUP(salesdata[[#This Row],[Month No.]]/3,0)</f>
        <v>Q1</v>
      </c>
      <c r="U1358" s="1" t="str">
        <f>TEXT(salesdata[[#This Row],[Date]],"dddd")</f>
        <v>Sunday</v>
      </c>
      <c r="V1358" s="12">
        <f>IFERROR(salesdata[[#This Row],[Total Revenue]]/salesdata[[#This Row],[Total Units Sold]],0)</f>
        <v>4.6713953210790162</v>
      </c>
      <c r="W1358" s="1" t="str">
        <f>INDEX({"Product1","Product2","Product3","Product4"},MATCH(MAX(salesdata[[#This Row],[S-P1]],salesdata[[#This Row],[S-P2]],salesdata[[#This Row],[S-P3]],salesdata[[#This Row],[S-P4]]),CHOOSE({1,2,3,4},salesdata[[#This Row],[S-P1]],salesdata[[#This Row],[S-P2]],salesdata[[#This Row],[S-P3]],salesdata[[#This Row],[S-P4]]),0))</f>
        <v>Product2</v>
      </c>
      <c r="X1358" s="1" t="str">
        <f>IF(salesdata[[#This Row],[Total Revenue]]&gt;=70000,"High",IF(salesdata[[#This Row],[Total Revenue]]&gt;=40000,"Medium","Low"))</f>
        <v>Low</v>
      </c>
      <c r="Y1358" s="1" t="str">
        <f>IFERROR(IF(SUMIF(salesdata[Year],salesdata[[#This Row],[Year]],salesdata[Total Revenue])&gt;SUMIF(salesdata[Year],salesdata[[#This Row],[Year]]-1,salesdata[Total Revenue]),"Growth Year","Decline Year"),"")</f>
        <v>Growth Year</v>
      </c>
    </row>
    <row r="1359" spans="1:25" x14ac:dyDescent="0.3">
      <c r="A1359" s="1">
        <v>1358</v>
      </c>
      <c r="B1359" s="2">
        <v>41687</v>
      </c>
      <c r="C1359" s="1">
        <v>2014</v>
      </c>
      <c r="D1359" s="1" t="s">
        <v>27</v>
      </c>
      <c r="E1359" s="1">
        <v>2</v>
      </c>
      <c r="F1359" s="3">
        <v>1824</v>
      </c>
      <c r="G1359" s="10">
        <v>5782.08</v>
      </c>
      <c r="H1359" s="12">
        <f>IFERROR(salesdata[[#This Row],[S-P1]]/salesdata[[#This Row],[Q-P1]],0)</f>
        <v>3.17</v>
      </c>
      <c r="I1359" s="3">
        <v>3121</v>
      </c>
      <c r="J1359" s="10">
        <v>19787.14</v>
      </c>
      <c r="K1359" s="12">
        <f>IFERROR(salesdata[[#This Row],[S-P2]]/salesdata[[#This Row],[Q-P2]],0)</f>
        <v>6.34</v>
      </c>
      <c r="L1359" s="3">
        <v>2118</v>
      </c>
      <c r="M1359" s="10">
        <v>11479.56</v>
      </c>
      <c r="N1359" s="12">
        <f>IFERROR(salesdata[[#This Row],[S-P3]]/salesdata[[#This Row],[Q-P3]],0)</f>
        <v>5.42</v>
      </c>
      <c r="O1359" s="3">
        <v>1195</v>
      </c>
      <c r="P1359" s="10">
        <v>8520.35</v>
      </c>
      <c r="Q1359" s="12">
        <f>IFERROR(salesdata[[#This Row],[S-P4]]/salesdata[[#This Row],[Q-P4]],0)</f>
        <v>7.13</v>
      </c>
      <c r="R1359" s="3">
        <v>8258</v>
      </c>
      <c r="S1359" s="10">
        <v>45569.13</v>
      </c>
      <c r="T1359" s="1" t="str">
        <f>"Q"&amp;ROUNDUP(salesdata[[#This Row],[Month No.]]/3,0)</f>
        <v>Q1</v>
      </c>
      <c r="U1359" s="1" t="str">
        <f>TEXT(salesdata[[#This Row],[Date]],"dddd")</f>
        <v>Monday</v>
      </c>
      <c r="V1359" s="12">
        <f>IFERROR(salesdata[[#This Row],[Total Revenue]]/salesdata[[#This Row],[Total Units Sold]],0)</f>
        <v>5.518179946718333</v>
      </c>
      <c r="W1359" s="1" t="str">
        <f>INDEX({"Product1","Product2","Product3","Product4"},MATCH(MAX(salesdata[[#This Row],[S-P1]],salesdata[[#This Row],[S-P2]],salesdata[[#This Row],[S-P3]],salesdata[[#This Row],[S-P4]]),CHOOSE({1,2,3,4},salesdata[[#This Row],[S-P1]],salesdata[[#This Row],[S-P2]],salesdata[[#This Row],[S-P3]],salesdata[[#This Row],[S-P4]]),0))</f>
        <v>Product2</v>
      </c>
      <c r="X1359" s="1" t="str">
        <f>IF(salesdata[[#This Row],[Total Revenue]]&gt;=70000,"High",IF(salesdata[[#This Row],[Total Revenue]]&gt;=40000,"Medium","Low"))</f>
        <v>Medium</v>
      </c>
      <c r="Y1359" s="1" t="str">
        <f>IFERROR(IF(SUMIF(salesdata[Year],salesdata[[#This Row],[Year]],salesdata[Total Revenue])&gt;SUMIF(salesdata[Year],salesdata[[#This Row],[Year]]-1,salesdata[Total Revenue]),"Growth Year","Decline Year"),"")</f>
        <v>Growth Year</v>
      </c>
    </row>
    <row r="1360" spans="1:25" x14ac:dyDescent="0.3">
      <c r="A1360" s="1">
        <v>1359</v>
      </c>
      <c r="B1360" s="2">
        <v>41688</v>
      </c>
      <c r="C1360" s="1">
        <v>2014</v>
      </c>
      <c r="D1360" s="1" t="s">
        <v>27</v>
      </c>
      <c r="E1360" s="1">
        <v>2</v>
      </c>
      <c r="F1360" s="3">
        <v>4734</v>
      </c>
      <c r="G1360" s="10">
        <v>15006.78</v>
      </c>
      <c r="H1360" s="12">
        <f>IFERROR(salesdata[[#This Row],[S-P1]]/salesdata[[#This Row],[Q-P1]],0)</f>
        <v>3.17</v>
      </c>
      <c r="I1360" s="3">
        <v>3132</v>
      </c>
      <c r="J1360" s="10">
        <v>19856.88</v>
      </c>
      <c r="K1360" s="12">
        <f>IFERROR(salesdata[[#This Row],[S-P2]]/salesdata[[#This Row],[Q-P2]],0)</f>
        <v>6.3400000000000007</v>
      </c>
      <c r="L1360" s="3">
        <v>5504</v>
      </c>
      <c r="M1360" s="10">
        <v>29831.68</v>
      </c>
      <c r="N1360" s="12">
        <f>IFERROR(salesdata[[#This Row],[S-P3]]/salesdata[[#This Row],[Q-P3]],0)</f>
        <v>5.42</v>
      </c>
      <c r="O1360" s="3">
        <v>1074</v>
      </c>
      <c r="P1360" s="10">
        <v>7657.62</v>
      </c>
      <c r="Q1360" s="12">
        <f>IFERROR(salesdata[[#This Row],[S-P4]]/salesdata[[#This Row],[Q-P4]],0)</f>
        <v>7.13</v>
      </c>
      <c r="R1360" s="3">
        <v>14444</v>
      </c>
      <c r="S1360" s="10">
        <v>72352.960000000006</v>
      </c>
      <c r="T1360" s="1" t="str">
        <f>"Q"&amp;ROUNDUP(salesdata[[#This Row],[Month No.]]/3,0)</f>
        <v>Q1</v>
      </c>
      <c r="U1360" s="1" t="str">
        <f>TEXT(salesdata[[#This Row],[Date]],"dddd")</f>
        <v>Tuesday</v>
      </c>
      <c r="V1360" s="12">
        <f>IFERROR(salesdata[[#This Row],[Total Revenue]]/salesdata[[#This Row],[Total Units Sold]],0)</f>
        <v>5.0092052063140411</v>
      </c>
      <c r="W1360" s="1" t="str">
        <f>INDEX({"Product1","Product2","Product3","Product4"},MATCH(MAX(salesdata[[#This Row],[S-P1]],salesdata[[#This Row],[S-P2]],salesdata[[#This Row],[S-P3]],salesdata[[#This Row],[S-P4]]),CHOOSE({1,2,3,4},salesdata[[#This Row],[S-P1]],salesdata[[#This Row],[S-P2]],salesdata[[#This Row],[S-P3]],salesdata[[#This Row],[S-P4]]),0))</f>
        <v>Product3</v>
      </c>
      <c r="X1360" s="1" t="str">
        <f>IF(salesdata[[#This Row],[Total Revenue]]&gt;=70000,"High",IF(salesdata[[#This Row],[Total Revenue]]&gt;=40000,"Medium","Low"))</f>
        <v>High</v>
      </c>
      <c r="Y1360" s="1" t="str">
        <f>IFERROR(IF(SUMIF(salesdata[Year],salesdata[[#This Row],[Year]],salesdata[Total Revenue])&gt;SUMIF(salesdata[Year],salesdata[[#This Row],[Year]]-1,salesdata[Total Revenue]),"Growth Year","Decline Year"),"")</f>
        <v>Growth Year</v>
      </c>
    </row>
    <row r="1361" spans="1:25" x14ac:dyDescent="0.3">
      <c r="A1361" s="1">
        <v>1360</v>
      </c>
      <c r="B1361" s="2">
        <v>41689</v>
      </c>
      <c r="C1361" s="1">
        <v>2014</v>
      </c>
      <c r="D1361" s="1" t="s">
        <v>27</v>
      </c>
      <c r="E1361" s="1">
        <v>2</v>
      </c>
      <c r="F1361" s="3">
        <v>6931</v>
      </c>
      <c r="G1361" s="10">
        <v>21971.27</v>
      </c>
      <c r="H1361" s="12">
        <f>IFERROR(salesdata[[#This Row],[S-P1]]/salesdata[[#This Row],[Q-P1]],0)</f>
        <v>3.17</v>
      </c>
      <c r="I1361" s="3">
        <v>344</v>
      </c>
      <c r="J1361" s="10">
        <v>2180.96</v>
      </c>
      <c r="K1361" s="12">
        <f>IFERROR(salesdata[[#This Row],[S-P2]]/salesdata[[#This Row],[Q-P2]],0)</f>
        <v>6.34</v>
      </c>
      <c r="L1361" s="3">
        <v>2887</v>
      </c>
      <c r="M1361" s="10">
        <v>15647.54</v>
      </c>
      <c r="N1361" s="12">
        <f>IFERROR(salesdata[[#This Row],[S-P3]]/salesdata[[#This Row],[Q-P3]],0)</f>
        <v>5.42</v>
      </c>
      <c r="O1361" s="3">
        <v>475</v>
      </c>
      <c r="P1361" s="10">
        <v>3386.75</v>
      </c>
      <c r="Q1361" s="12">
        <f>IFERROR(salesdata[[#This Row],[S-P4]]/salesdata[[#This Row],[Q-P4]],0)</f>
        <v>7.13</v>
      </c>
      <c r="R1361" s="3">
        <v>10637</v>
      </c>
      <c r="S1361" s="10">
        <v>43186.52</v>
      </c>
      <c r="T1361" s="1" t="str">
        <f>"Q"&amp;ROUNDUP(salesdata[[#This Row],[Month No.]]/3,0)</f>
        <v>Q1</v>
      </c>
      <c r="U1361" s="1" t="str">
        <f>TEXT(salesdata[[#This Row],[Date]],"dddd")</f>
        <v>Wednesday</v>
      </c>
      <c r="V1361" s="12">
        <f>IFERROR(salesdata[[#This Row],[Total Revenue]]/salesdata[[#This Row],[Total Units Sold]],0)</f>
        <v>4.0600282034408197</v>
      </c>
      <c r="W1361" s="1" t="str">
        <f>INDEX({"Product1","Product2","Product3","Product4"},MATCH(MAX(salesdata[[#This Row],[S-P1]],salesdata[[#This Row],[S-P2]],salesdata[[#This Row],[S-P3]],salesdata[[#This Row],[S-P4]]),CHOOSE({1,2,3,4},salesdata[[#This Row],[S-P1]],salesdata[[#This Row],[S-P2]],salesdata[[#This Row],[S-P3]],salesdata[[#This Row],[S-P4]]),0))</f>
        <v>Product1</v>
      </c>
      <c r="X1361" s="1" t="str">
        <f>IF(salesdata[[#This Row],[Total Revenue]]&gt;=70000,"High",IF(salesdata[[#This Row],[Total Revenue]]&gt;=40000,"Medium","Low"))</f>
        <v>Medium</v>
      </c>
      <c r="Y1361" s="1" t="str">
        <f>IFERROR(IF(SUMIF(salesdata[Year],salesdata[[#This Row],[Year]],salesdata[Total Revenue])&gt;SUMIF(salesdata[Year],salesdata[[#This Row],[Year]]-1,salesdata[Total Revenue]),"Growth Year","Decline Year"),"")</f>
        <v>Growth Year</v>
      </c>
    </row>
    <row r="1362" spans="1:25" x14ac:dyDescent="0.3">
      <c r="A1362" s="1">
        <v>1361</v>
      </c>
      <c r="B1362" s="2">
        <v>41690</v>
      </c>
      <c r="C1362" s="1">
        <v>2014</v>
      </c>
      <c r="D1362" s="1" t="s">
        <v>27</v>
      </c>
      <c r="E1362" s="1">
        <v>2</v>
      </c>
      <c r="F1362" s="3">
        <v>7098</v>
      </c>
      <c r="G1362" s="10">
        <v>22500.66</v>
      </c>
      <c r="H1362" s="12">
        <f>IFERROR(salesdata[[#This Row],[S-P1]]/salesdata[[#This Row],[Q-P1]],0)</f>
        <v>3.17</v>
      </c>
      <c r="I1362" s="3">
        <v>1712</v>
      </c>
      <c r="J1362" s="10">
        <v>10854.08</v>
      </c>
      <c r="K1362" s="12">
        <f>IFERROR(salesdata[[#This Row],[S-P2]]/salesdata[[#This Row],[Q-P2]],0)</f>
        <v>6.34</v>
      </c>
      <c r="L1362" s="3">
        <v>4936</v>
      </c>
      <c r="M1362" s="10">
        <v>26753.119999999999</v>
      </c>
      <c r="N1362" s="12">
        <f>IFERROR(salesdata[[#This Row],[S-P3]]/salesdata[[#This Row],[Q-P3]],0)</f>
        <v>5.42</v>
      </c>
      <c r="O1362" s="3">
        <v>432</v>
      </c>
      <c r="P1362" s="10">
        <v>3080.16</v>
      </c>
      <c r="Q1362" s="12">
        <f>IFERROR(salesdata[[#This Row],[S-P4]]/salesdata[[#This Row],[Q-P4]],0)</f>
        <v>7.13</v>
      </c>
      <c r="R1362" s="3">
        <v>14178</v>
      </c>
      <c r="S1362" s="10">
        <v>63188.02</v>
      </c>
      <c r="T1362" s="1" t="str">
        <f>"Q"&amp;ROUNDUP(salesdata[[#This Row],[Month No.]]/3,0)</f>
        <v>Q1</v>
      </c>
      <c r="U1362" s="1" t="str">
        <f>TEXT(salesdata[[#This Row],[Date]],"dddd")</f>
        <v>Thursday</v>
      </c>
      <c r="V1362" s="12">
        <f>IFERROR(salesdata[[#This Row],[Total Revenue]]/salesdata[[#This Row],[Total Units Sold]],0)</f>
        <v>4.4567654112004513</v>
      </c>
      <c r="W1362" s="1" t="str">
        <f>INDEX({"Product1","Product2","Product3","Product4"},MATCH(MAX(salesdata[[#This Row],[S-P1]],salesdata[[#This Row],[S-P2]],salesdata[[#This Row],[S-P3]],salesdata[[#This Row],[S-P4]]),CHOOSE({1,2,3,4},salesdata[[#This Row],[S-P1]],salesdata[[#This Row],[S-P2]],salesdata[[#This Row],[S-P3]],salesdata[[#This Row],[S-P4]]),0))</f>
        <v>Product3</v>
      </c>
      <c r="X1362" s="1" t="str">
        <f>IF(salesdata[[#This Row],[Total Revenue]]&gt;=70000,"High",IF(salesdata[[#This Row],[Total Revenue]]&gt;=40000,"Medium","Low"))</f>
        <v>Medium</v>
      </c>
      <c r="Y1362" s="1" t="str">
        <f>IFERROR(IF(SUMIF(salesdata[Year],salesdata[[#This Row],[Year]],salesdata[Total Revenue])&gt;SUMIF(salesdata[Year],salesdata[[#This Row],[Year]]-1,salesdata[Total Revenue]),"Growth Year","Decline Year"),"")</f>
        <v>Growth Year</v>
      </c>
    </row>
    <row r="1363" spans="1:25" x14ac:dyDescent="0.3">
      <c r="A1363" s="1">
        <v>1362</v>
      </c>
      <c r="B1363" s="2">
        <v>41691</v>
      </c>
      <c r="C1363" s="1">
        <v>2014</v>
      </c>
      <c r="D1363" s="1" t="s">
        <v>27</v>
      </c>
      <c r="E1363" s="1">
        <v>2</v>
      </c>
      <c r="F1363" s="3">
        <v>7592</v>
      </c>
      <c r="G1363" s="10">
        <v>24066.639999999999</v>
      </c>
      <c r="H1363" s="12">
        <f>IFERROR(salesdata[[#This Row],[S-P1]]/salesdata[[#This Row],[Q-P1]],0)</f>
        <v>3.17</v>
      </c>
      <c r="I1363" s="3">
        <v>2237</v>
      </c>
      <c r="J1363" s="10">
        <v>14182.58</v>
      </c>
      <c r="K1363" s="12">
        <f>IFERROR(salesdata[[#This Row],[S-P2]]/salesdata[[#This Row],[Q-P2]],0)</f>
        <v>6.34</v>
      </c>
      <c r="L1363" s="3">
        <v>1370</v>
      </c>
      <c r="M1363" s="10">
        <v>7425.4</v>
      </c>
      <c r="N1363" s="12">
        <f>IFERROR(salesdata[[#This Row],[S-P3]]/salesdata[[#This Row],[Q-P3]],0)</f>
        <v>5.42</v>
      </c>
      <c r="O1363" s="3">
        <v>567</v>
      </c>
      <c r="P1363" s="10">
        <v>4042.71</v>
      </c>
      <c r="Q1363" s="12">
        <f>IFERROR(salesdata[[#This Row],[S-P4]]/salesdata[[#This Row],[Q-P4]],0)</f>
        <v>7.13</v>
      </c>
      <c r="R1363" s="3">
        <v>11766</v>
      </c>
      <c r="S1363" s="10">
        <v>49717.33</v>
      </c>
      <c r="T1363" s="1" t="str">
        <f>"Q"&amp;ROUNDUP(salesdata[[#This Row],[Month No.]]/3,0)</f>
        <v>Q1</v>
      </c>
      <c r="U1363" s="1" t="str">
        <f>TEXT(salesdata[[#This Row],[Date]],"dddd")</f>
        <v>Friday</v>
      </c>
      <c r="V1363" s="12">
        <f>IFERROR(salesdata[[#This Row],[Total Revenue]]/salesdata[[#This Row],[Total Units Sold]],0)</f>
        <v>4.2255082440931497</v>
      </c>
      <c r="W1363" s="1" t="str">
        <f>INDEX({"Product1","Product2","Product3","Product4"},MATCH(MAX(salesdata[[#This Row],[S-P1]],salesdata[[#This Row],[S-P2]],salesdata[[#This Row],[S-P3]],salesdata[[#This Row],[S-P4]]),CHOOSE({1,2,3,4},salesdata[[#This Row],[S-P1]],salesdata[[#This Row],[S-P2]],salesdata[[#This Row],[S-P3]],salesdata[[#This Row],[S-P4]]),0))</f>
        <v>Product1</v>
      </c>
      <c r="X1363" s="1" t="str">
        <f>IF(salesdata[[#This Row],[Total Revenue]]&gt;=70000,"High",IF(salesdata[[#This Row],[Total Revenue]]&gt;=40000,"Medium","Low"))</f>
        <v>Medium</v>
      </c>
      <c r="Y1363" s="1" t="str">
        <f>IFERROR(IF(SUMIF(salesdata[Year],salesdata[[#This Row],[Year]],salesdata[Total Revenue])&gt;SUMIF(salesdata[Year],salesdata[[#This Row],[Year]]-1,salesdata[Total Revenue]),"Growth Year","Decline Year"),"")</f>
        <v>Growth Year</v>
      </c>
    </row>
    <row r="1364" spans="1:25" x14ac:dyDescent="0.3">
      <c r="A1364" s="1">
        <v>1363</v>
      </c>
      <c r="B1364" s="2">
        <v>41692</v>
      </c>
      <c r="C1364" s="1">
        <v>2014</v>
      </c>
      <c r="D1364" s="1" t="s">
        <v>27</v>
      </c>
      <c r="E1364" s="1">
        <v>2</v>
      </c>
      <c r="F1364" s="3">
        <v>5393</v>
      </c>
      <c r="G1364" s="10">
        <v>17095.810000000001</v>
      </c>
      <c r="H1364" s="12">
        <f>IFERROR(salesdata[[#This Row],[S-P1]]/salesdata[[#This Row],[Q-P1]],0)</f>
        <v>3.1700000000000004</v>
      </c>
      <c r="I1364" s="3">
        <v>3782</v>
      </c>
      <c r="J1364" s="10">
        <v>23977.88</v>
      </c>
      <c r="K1364" s="12">
        <f>IFERROR(salesdata[[#This Row],[S-P2]]/salesdata[[#This Row],[Q-P2]],0)</f>
        <v>6.34</v>
      </c>
      <c r="L1364" s="3">
        <v>3655</v>
      </c>
      <c r="M1364" s="10">
        <v>19810.099999999999</v>
      </c>
      <c r="N1364" s="12">
        <f>IFERROR(salesdata[[#This Row],[S-P3]]/salesdata[[#This Row],[Q-P3]],0)</f>
        <v>5.42</v>
      </c>
      <c r="O1364" s="3">
        <v>1752</v>
      </c>
      <c r="P1364" s="10">
        <v>12491.76</v>
      </c>
      <c r="Q1364" s="12">
        <f>IFERROR(salesdata[[#This Row],[S-P4]]/salesdata[[#This Row],[Q-P4]],0)</f>
        <v>7.13</v>
      </c>
      <c r="R1364" s="3">
        <v>14582</v>
      </c>
      <c r="S1364" s="10">
        <v>73375.55</v>
      </c>
      <c r="T1364" s="1" t="str">
        <f>"Q"&amp;ROUNDUP(salesdata[[#This Row],[Month No.]]/3,0)</f>
        <v>Q1</v>
      </c>
      <c r="U1364" s="1" t="str">
        <f>TEXT(salesdata[[#This Row],[Date]],"dddd")</f>
        <v>Saturday</v>
      </c>
      <c r="V1364" s="12">
        <f>IFERROR(salesdata[[#This Row],[Total Revenue]]/salesdata[[#This Row],[Total Units Sold]],0)</f>
        <v>5.0319263475517761</v>
      </c>
      <c r="W1364" s="1" t="str">
        <f>INDEX({"Product1","Product2","Product3","Product4"},MATCH(MAX(salesdata[[#This Row],[S-P1]],salesdata[[#This Row],[S-P2]],salesdata[[#This Row],[S-P3]],salesdata[[#This Row],[S-P4]]),CHOOSE({1,2,3,4},salesdata[[#This Row],[S-P1]],salesdata[[#This Row],[S-P2]],salesdata[[#This Row],[S-P3]],salesdata[[#This Row],[S-P4]]),0))</f>
        <v>Product2</v>
      </c>
      <c r="X1364" s="1" t="str">
        <f>IF(salesdata[[#This Row],[Total Revenue]]&gt;=70000,"High",IF(salesdata[[#This Row],[Total Revenue]]&gt;=40000,"Medium","Low"))</f>
        <v>High</v>
      </c>
      <c r="Y1364" s="1" t="str">
        <f>IFERROR(IF(SUMIF(salesdata[Year],salesdata[[#This Row],[Year]],salesdata[Total Revenue])&gt;SUMIF(salesdata[Year],salesdata[[#This Row],[Year]]-1,salesdata[Total Revenue]),"Growth Year","Decline Year"),"")</f>
        <v>Growth Year</v>
      </c>
    </row>
    <row r="1365" spans="1:25" x14ac:dyDescent="0.3">
      <c r="A1365" s="1">
        <v>1364</v>
      </c>
      <c r="B1365" s="2">
        <v>41693</v>
      </c>
      <c r="C1365" s="1">
        <v>2014</v>
      </c>
      <c r="D1365" s="1" t="s">
        <v>27</v>
      </c>
      <c r="E1365" s="1">
        <v>2</v>
      </c>
      <c r="F1365" s="3">
        <v>1101</v>
      </c>
      <c r="G1365" s="10">
        <v>3490.17</v>
      </c>
      <c r="H1365" s="12">
        <f>IFERROR(salesdata[[#This Row],[S-P1]]/salesdata[[#This Row],[Q-P1]],0)</f>
        <v>3.17</v>
      </c>
      <c r="I1365" s="3">
        <v>1855</v>
      </c>
      <c r="J1365" s="10">
        <v>11760.7</v>
      </c>
      <c r="K1365" s="12">
        <f>IFERROR(salesdata[[#This Row],[S-P2]]/salesdata[[#This Row],[Q-P2]],0)</f>
        <v>6.3400000000000007</v>
      </c>
      <c r="L1365" s="3">
        <v>1211</v>
      </c>
      <c r="M1365" s="10">
        <v>6563.62</v>
      </c>
      <c r="N1365" s="12">
        <f>IFERROR(salesdata[[#This Row],[S-P3]]/salesdata[[#This Row],[Q-P3]],0)</f>
        <v>5.42</v>
      </c>
      <c r="O1365" s="3">
        <v>887</v>
      </c>
      <c r="P1365" s="10">
        <v>6324.31</v>
      </c>
      <c r="Q1365" s="12">
        <f>IFERROR(salesdata[[#This Row],[S-P4]]/salesdata[[#This Row],[Q-P4]],0)</f>
        <v>7.1300000000000008</v>
      </c>
      <c r="R1365" s="3">
        <v>5054</v>
      </c>
      <c r="S1365" s="10">
        <v>28138.799999999999</v>
      </c>
      <c r="T1365" s="1" t="str">
        <f>"Q"&amp;ROUNDUP(salesdata[[#This Row],[Month No.]]/3,0)</f>
        <v>Q1</v>
      </c>
      <c r="U1365" s="1" t="str">
        <f>TEXT(salesdata[[#This Row],[Date]],"dddd")</f>
        <v>Sunday</v>
      </c>
      <c r="V1365" s="12">
        <f>IFERROR(salesdata[[#This Row],[Total Revenue]]/salesdata[[#This Row],[Total Units Sold]],0)</f>
        <v>5.5676296003165806</v>
      </c>
      <c r="W1365" s="1" t="str">
        <f>INDEX({"Product1","Product2","Product3","Product4"},MATCH(MAX(salesdata[[#This Row],[S-P1]],salesdata[[#This Row],[S-P2]],salesdata[[#This Row],[S-P3]],salesdata[[#This Row],[S-P4]]),CHOOSE({1,2,3,4},salesdata[[#This Row],[S-P1]],salesdata[[#This Row],[S-P2]],salesdata[[#This Row],[S-P3]],salesdata[[#This Row],[S-P4]]),0))</f>
        <v>Product2</v>
      </c>
      <c r="X1365" s="1" t="str">
        <f>IF(salesdata[[#This Row],[Total Revenue]]&gt;=70000,"High",IF(salesdata[[#This Row],[Total Revenue]]&gt;=40000,"Medium","Low"))</f>
        <v>Low</v>
      </c>
      <c r="Y1365" s="1" t="str">
        <f>IFERROR(IF(SUMIF(salesdata[Year],salesdata[[#This Row],[Year]],salesdata[Total Revenue])&gt;SUMIF(salesdata[Year],salesdata[[#This Row],[Year]]-1,salesdata[Total Revenue]),"Growth Year","Decline Year"),"")</f>
        <v>Growth Year</v>
      </c>
    </row>
    <row r="1366" spans="1:25" x14ac:dyDescent="0.3">
      <c r="A1366" s="1">
        <v>1365</v>
      </c>
      <c r="B1366" s="2">
        <v>41694</v>
      </c>
      <c r="C1366" s="1">
        <v>2014</v>
      </c>
      <c r="D1366" s="1" t="s">
        <v>27</v>
      </c>
      <c r="E1366" s="1">
        <v>2</v>
      </c>
      <c r="F1366" s="3">
        <v>744</v>
      </c>
      <c r="G1366" s="10">
        <v>2358.48</v>
      </c>
      <c r="H1366" s="12">
        <f>IFERROR(salesdata[[#This Row],[S-P1]]/salesdata[[#This Row],[Q-P1]],0)</f>
        <v>3.17</v>
      </c>
      <c r="I1366" s="3">
        <v>2974</v>
      </c>
      <c r="J1366" s="10">
        <v>18855.16</v>
      </c>
      <c r="K1366" s="12">
        <f>IFERROR(salesdata[[#This Row],[S-P2]]/salesdata[[#This Row],[Q-P2]],0)</f>
        <v>6.34</v>
      </c>
      <c r="L1366" s="3">
        <v>3154</v>
      </c>
      <c r="M1366" s="10">
        <v>17094.68</v>
      </c>
      <c r="N1366" s="12">
        <f>IFERROR(salesdata[[#This Row],[S-P3]]/salesdata[[#This Row],[Q-P3]],0)</f>
        <v>5.42</v>
      </c>
      <c r="O1366" s="3">
        <v>713</v>
      </c>
      <c r="P1366" s="10">
        <v>5083.6899999999996</v>
      </c>
      <c r="Q1366" s="12">
        <f>IFERROR(salesdata[[#This Row],[S-P4]]/salesdata[[#This Row],[Q-P4]],0)</f>
        <v>7.129999999999999</v>
      </c>
      <c r="R1366" s="3">
        <v>7585</v>
      </c>
      <c r="S1366" s="10">
        <v>43392.01</v>
      </c>
      <c r="T1366" s="1" t="str">
        <f>"Q"&amp;ROUNDUP(salesdata[[#This Row],[Month No.]]/3,0)</f>
        <v>Q1</v>
      </c>
      <c r="U1366" s="1" t="str">
        <f>TEXT(salesdata[[#This Row],[Date]],"dddd")</f>
        <v>Monday</v>
      </c>
      <c r="V1366" s="12">
        <f>IFERROR(salesdata[[#This Row],[Total Revenue]]/salesdata[[#This Row],[Total Units Sold]],0)</f>
        <v>5.7207659854976933</v>
      </c>
      <c r="W1366" s="1" t="str">
        <f>INDEX({"Product1","Product2","Product3","Product4"},MATCH(MAX(salesdata[[#This Row],[S-P1]],salesdata[[#This Row],[S-P2]],salesdata[[#This Row],[S-P3]],salesdata[[#This Row],[S-P4]]),CHOOSE({1,2,3,4},salesdata[[#This Row],[S-P1]],salesdata[[#This Row],[S-P2]],salesdata[[#This Row],[S-P3]],salesdata[[#This Row],[S-P4]]),0))</f>
        <v>Product2</v>
      </c>
      <c r="X1366" s="1" t="str">
        <f>IF(salesdata[[#This Row],[Total Revenue]]&gt;=70000,"High",IF(salesdata[[#This Row],[Total Revenue]]&gt;=40000,"Medium","Low"))</f>
        <v>Medium</v>
      </c>
      <c r="Y1366" s="1" t="str">
        <f>IFERROR(IF(SUMIF(salesdata[Year],salesdata[[#This Row],[Year]],salesdata[Total Revenue])&gt;SUMIF(salesdata[Year],salesdata[[#This Row],[Year]]-1,salesdata[Total Revenue]),"Growth Year","Decline Year"),"")</f>
        <v>Growth Year</v>
      </c>
    </row>
    <row r="1367" spans="1:25" x14ac:dyDescent="0.3">
      <c r="A1367" s="1">
        <v>1366</v>
      </c>
      <c r="B1367" s="2">
        <v>41695</v>
      </c>
      <c r="C1367" s="1">
        <v>2014</v>
      </c>
      <c r="D1367" s="1" t="s">
        <v>27</v>
      </c>
      <c r="E1367" s="1">
        <v>2</v>
      </c>
      <c r="F1367" s="3">
        <v>6763</v>
      </c>
      <c r="G1367" s="10">
        <v>21438.71</v>
      </c>
      <c r="H1367" s="12">
        <f>IFERROR(salesdata[[#This Row],[S-P1]]/salesdata[[#This Row],[Q-P1]],0)</f>
        <v>3.17</v>
      </c>
      <c r="I1367" s="3">
        <v>3040</v>
      </c>
      <c r="J1367" s="10">
        <v>19273.599999999999</v>
      </c>
      <c r="K1367" s="12">
        <f>IFERROR(salesdata[[#This Row],[S-P2]]/salesdata[[#This Row],[Q-P2]],0)</f>
        <v>6.34</v>
      </c>
      <c r="L1367" s="3">
        <v>959</v>
      </c>
      <c r="M1367" s="10">
        <v>5197.78</v>
      </c>
      <c r="N1367" s="12">
        <f>IFERROR(salesdata[[#This Row],[S-P3]]/salesdata[[#This Row],[Q-P3]],0)</f>
        <v>5.42</v>
      </c>
      <c r="O1367" s="3">
        <v>963</v>
      </c>
      <c r="P1367" s="10">
        <v>6866.19</v>
      </c>
      <c r="Q1367" s="12">
        <f>IFERROR(salesdata[[#This Row],[S-P4]]/salesdata[[#This Row],[Q-P4]],0)</f>
        <v>7.13</v>
      </c>
      <c r="R1367" s="3">
        <v>11725</v>
      </c>
      <c r="S1367" s="10">
        <v>52776.28</v>
      </c>
      <c r="T1367" s="1" t="str">
        <f>"Q"&amp;ROUNDUP(salesdata[[#This Row],[Month No.]]/3,0)</f>
        <v>Q1</v>
      </c>
      <c r="U1367" s="1" t="str">
        <f>TEXT(salesdata[[#This Row],[Date]],"dddd")</f>
        <v>Tuesday</v>
      </c>
      <c r="V1367" s="12">
        <f>IFERROR(salesdata[[#This Row],[Total Revenue]]/salesdata[[#This Row],[Total Units Sold]],0)</f>
        <v>4.5011752665245197</v>
      </c>
      <c r="W1367" s="1" t="str">
        <f>INDEX({"Product1","Product2","Product3","Product4"},MATCH(MAX(salesdata[[#This Row],[S-P1]],salesdata[[#This Row],[S-P2]],salesdata[[#This Row],[S-P3]],salesdata[[#This Row],[S-P4]]),CHOOSE({1,2,3,4},salesdata[[#This Row],[S-P1]],salesdata[[#This Row],[S-P2]],salesdata[[#This Row],[S-P3]],salesdata[[#This Row],[S-P4]]),0))</f>
        <v>Product1</v>
      </c>
      <c r="X1367" s="1" t="str">
        <f>IF(salesdata[[#This Row],[Total Revenue]]&gt;=70000,"High",IF(salesdata[[#This Row],[Total Revenue]]&gt;=40000,"Medium","Low"))</f>
        <v>Medium</v>
      </c>
      <c r="Y1367" s="1" t="str">
        <f>IFERROR(IF(SUMIF(salesdata[Year],salesdata[[#This Row],[Year]],salesdata[Total Revenue])&gt;SUMIF(salesdata[Year],salesdata[[#This Row],[Year]]-1,salesdata[Total Revenue]),"Growth Year","Decline Year"),"")</f>
        <v>Growth Year</v>
      </c>
    </row>
    <row r="1368" spans="1:25" x14ac:dyDescent="0.3">
      <c r="A1368" s="1">
        <v>1367</v>
      </c>
      <c r="B1368" s="2">
        <v>41696</v>
      </c>
      <c r="C1368" s="1">
        <v>2014</v>
      </c>
      <c r="D1368" s="1" t="s">
        <v>27</v>
      </c>
      <c r="E1368" s="1">
        <v>2</v>
      </c>
      <c r="F1368" s="3">
        <v>5349</v>
      </c>
      <c r="G1368" s="10">
        <v>16956.330000000002</v>
      </c>
      <c r="H1368" s="12">
        <f>IFERROR(salesdata[[#This Row],[S-P1]]/salesdata[[#This Row],[Q-P1]],0)</f>
        <v>3.1700000000000004</v>
      </c>
      <c r="I1368" s="3">
        <v>583</v>
      </c>
      <c r="J1368" s="10">
        <v>3696.22</v>
      </c>
      <c r="K1368" s="12">
        <f>IFERROR(salesdata[[#This Row],[S-P2]]/salesdata[[#This Row],[Q-P2]],0)</f>
        <v>6.34</v>
      </c>
      <c r="L1368" s="3">
        <v>2110</v>
      </c>
      <c r="M1368" s="10">
        <v>11436.2</v>
      </c>
      <c r="N1368" s="12">
        <f>IFERROR(salesdata[[#This Row],[S-P3]]/salesdata[[#This Row],[Q-P3]],0)</f>
        <v>5.42</v>
      </c>
      <c r="O1368" s="3">
        <v>336</v>
      </c>
      <c r="P1368" s="10">
        <v>2395.6799999999998</v>
      </c>
      <c r="Q1368" s="12">
        <f>IFERROR(salesdata[[#This Row],[S-P4]]/salesdata[[#This Row],[Q-P4]],0)</f>
        <v>7.13</v>
      </c>
      <c r="R1368" s="3">
        <v>8378</v>
      </c>
      <c r="S1368" s="10">
        <v>34484.43</v>
      </c>
      <c r="T1368" s="1" t="str">
        <f>"Q"&amp;ROUNDUP(salesdata[[#This Row],[Month No.]]/3,0)</f>
        <v>Q1</v>
      </c>
      <c r="U1368" s="1" t="str">
        <f>TEXT(salesdata[[#This Row],[Date]],"dddd")</f>
        <v>Wednesday</v>
      </c>
      <c r="V1368" s="12">
        <f>IFERROR(salesdata[[#This Row],[Total Revenue]]/salesdata[[#This Row],[Total Units Sold]],0)</f>
        <v>4.1160694676533778</v>
      </c>
      <c r="W1368" s="1" t="str">
        <f>INDEX({"Product1","Product2","Product3","Product4"},MATCH(MAX(salesdata[[#This Row],[S-P1]],salesdata[[#This Row],[S-P2]],salesdata[[#This Row],[S-P3]],salesdata[[#This Row],[S-P4]]),CHOOSE({1,2,3,4},salesdata[[#This Row],[S-P1]],salesdata[[#This Row],[S-P2]],salesdata[[#This Row],[S-P3]],salesdata[[#This Row],[S-P4]]),0))</f>
        <v>Product1</v>
      </c>
      <c r="X1368" s="1" t="str">
        <f>IF(salesdata[[#This Row],[Total Revenue]]&gt;=70000,"High",IF(salesdata[[#This Row],[Total Revenue]]&gt;=40000,"Medium","Low"))</f>
        <v>Low</v>
      </c>
      <c r="Y1368" s="1" t="str">
        <f>IFERROR(IF(SUMIF(salesdata[Year],salesdata[[#This Row],[Year]],salesdata[Total Revenue])&gt;SUMIF(salesdata[Year],salesdata[[#This Row],[Year]]-1,salesdata[Total Revenue]),"Growth Year","Decline Year"),"")</f>
        <v>Growth Year</v>
      </c>
    </row>
    <row r="1369" spans="1:25" x14ac:dyDescent="0.3">
      <c r="A1369" s="1">
        <v>1368</v>
      </c>
      <c r="B1369" s="2">
        <v>41697</v>
      </c>
      <c r="C1369" s="1">
        <v>2014</v>
      </c>
      <c r="D1369" s="1" t="s">
        <v>27</v>
      </c>
      <c r="E1369" s="1">
        <v>2</v>
      </c>
      <c r="F1369" s="3">
        <v>3219</v>
      </c>
      <c r="G1369" s="10">
        <v>10204.23</v>
      </c>
      <c r="H1369" s="12">
        <f>IFERROR(salesdata[[#This Row],[S-P1]]/salesdata[[#This Row],[Q-P1]],0)</f>
        <v>3.17</v>
      </c>
      <c r="I1369" s="3">
        <v>2826</v>
      </c>
      <c r="J1369" s="10">
        <v>17916.84</v>
      </c>
      <c r="K1369" s="12">
        <f>IFERROR(salesdata[[#This Row],[S-P2]]/salesdata[[#This Row],[Q-P2]],0)</f>
        <v>6.34</v>
      </c>
      <c r="L1369" s="3">
        <v>4026</v>
      </c>
      <c r="M1369" s="10">
        <v>21820.92</v>
      </c>
      <c r="N1369" s="12">
        <f>IFERROR(salesdata[[#This Row],[S-P3]]/salesdata[[#This Row],[Q-P3]],0)</f>
        <v>5.42</v>
      </c>
      <c r="O1369" s="3">
        <v>1402</v>
      </c>
      <c r="P1369" s="10">
        <v>9996.26</v>
      </c>
      <c r="Q1369" s="12">
        <f>IFERROR(salesdata[[#This Row],[S-P4]]/salesdata[[#This Row],[Q-P4]],0)</f>
        <v>7.13</v>
      </c>
      <c r="R1369" s="3">
        <v>11473</v>
      </c>
      <c r="S1369" s="10">
        <v>59938.25</v>
      </c>
      <c r="T1369" s="1" t="str">
        <f>"Q"&amp;ROUNDUP(salesdata[[#This Row],[Month No.]]/3,0)</f>
        <v>Q1</v>
      </c>
      <c r="U1369" s="1" t="str">
        <f>TEXT(salesdata[[#This Row],[Date]],"dddd")</f>
        <v>Thursday</v>
      </c>
      <c r="V1369" s="12">
        <f>IFERROR(salesdata[[#This Row],[Total Revenue]]/salesdata[[#This Row],[Total Units Sold]],0)</f>
        <v>5.2242874575089342</v>
      </c>
      <c r="W1369" s="1" t="str">
        <f>INDEX({"Product1","Product2","Product3","Product4"},MATCH(MAX(salesdata[[#This Row],[S-P1]],salesdata[[#This Row],[S-P2]],salesdata[[#This Row],[S-P3]],salesdata[[#This Row],[S-P4]]),CHOOSE({1,2,3,4},salesdata[[#This Row],[S-P1]],salesdata[[#This Row],[S-P2]],salesdata[[#This Row],[S-P3]],salesdata[[#This Row],[S-P4]]),0))</f>
        <v>Product3</v>
      </c>
      <c r="X1369" s="1" t="str">
        <f>IF(salesdata[[#This Row],[Total Revenue]]&gt;=70000,"High",IF(salesdata[[#This Row],[Total Revenue]]&gt;=40000,"Medium","Low"))</f>
        <v>Medium</v>
      </c>
      <c r="Y1369" s="1" t="str">
        <f>IFERROR(IF(SUMIF(salesdata[Year],salesdata[[#This Row],[Year]],salesdata[Total Revenue])&gt;SUMIF(salesdata[Year],salesdata[[#This Row],[Year]]-1,salesdata[Total Revenue]),"Growth Year","Decline Year"),"")</f>
        <v>Growth Year</v>
      </c>
    </row>
    <row r="1370" spans="1:25" x14ac:dyDescent="0.3">
      <c r="A1370" s="1">
        <v>1369</v>
      </c>
      <c r="B1370" s="2">
        <v>41698</v>
      </c>
      <c r="C1370" s="1">
        <v>2014</v>
      </c>
      <c r="D1370" s="1" t="s">
        <v>27</v>
      </c>
      <c r="E1370" s="1">
        <v>2</v>
      </c>
      <c r="F1370" s="3">
        <v>4065</v>
      </c>
      <c r="G1370" s="10">
        <v>12886.05</v>
      </c>
      <c r="H1370" s="12">
        <f>IFERROR(salesdata[[#This Row],[S-P1]]/salesdata[[#This Row],[Q-P1]],0)</f>
        <v>3.17</v>
      </c>
      <c r="I1370" s="3">
        <v>1414</v>
      </c>
      <c r="J1370" s="10">
        <v>8964.76</v>
      </c>
      <c r="K1370" s="12">
        <f>IFERROR(salesdata[[#This Row],[S-P2]]/salesdata[[#This Row],[Q-P2]],0)</f>
        <v>6.34</v>
      </c>
      <c r="L1370" s="3">
        <v>4272</v>
      </c>
      <c r="M1370" s="10">
        <v>23154.240000000002</v>
      </c>
      <c r="N1370" s="12">
        <f>IFERROR(salesdata[[#This Row],[S-P3]]/salesdata[[#This Row],[Q-P3]],0)</f>
        <v>5.4200000000000008</v>
      </c>
      <c r="O1370" s="3">
        <v>526</v>
      </c>
      <c r="P1370" s="10">
        <v>3750.38</v>
      </c>
      <c r="Q1370" s="12">
        <f>IFERROR(salesdata[[#This Row],[S-P4]]/salesdata[[#This Row],[Q-P4]],0)</f>
        <v>7.13</v>
      </c>
      <c r="R1370" s="3">
        <v>10277</v>
      </c>
      <c r="S1370" s="10">
        <v>48755.43</v>
      </c>
      <c r="T1370" s="1" t="str">
        <f>"Q"&amp;ROUNDUP(salesdata[[#This Row],[Month No.]]/3,0)</f>
        <v>Q1</v>
      </c>
      <c r="U1370" s="1" t="str">
        <f>TEXT(salesdata[[#This Row],[Date]],"dddd")</f>
        <v>Friday</v>
      </c>
      <c r="V1370" s="12">
        <f>IFERROR(salesdata[[#This Row],[Total Revenue]]/salesdata[[#This Row],[Total Units Sold]],0)</f>
        <v>4.7441305828549192</v>
      </c>
      <c r="W1370" s="1" t="str">
        <f>INDEX({"Product1","Product2","Product3","Product4"},MATCH(MAX(salesdata[[#This Row],[S-P1]],salesdata[[#This Row],[S-P2]],salesdata[[#This Row],[S-P3]],salesdata[[#This Row],[S-P4]]),CHOOSE({1,2,3,4},salesdata[[#This Row],[S-P1]],salesdata[[#This Row],[S-P2]],salesdata[[#This Row],[S-P3]],salesdata[[#This Row],[S-P4]]),0))</f>
        <v>Product3</v>
      </c>
      <c r="X1370" s="1" t="str">
        <f>IF(salesdata[[#This Row],[Total Revenue]]&gt;=70000,"High",IF(salesdata[[#This Row],[Total Revenue]]&gt;=40000,"Medium","Low"))</f>
        <v>Medium</v>
      </c>
      <c r="Y1370" s="1" t="str">
        <f>IFERROR(IF(SUMIF(salesdata[Year],salesdata[[#This Row],[Year]],salesdata[Total Revenue])&gt;SUMIF(salesdata[Year],salesdata[[#This Row],[Year]]-1,salesdata[Total Revenue]),"Growth Year","Decline Year"),"")</f>
        <v>Growth Year</v>
      </c>
    </row>
    <row r="1371" spans="1:25" x14ac:dyDescent="0.3">
      <c r="A1371" s="1">
        <v>1370</v>
      </c>
      <c r="B1371" s="2">
        <v>41699</v>
      </c>
      <c r="C1371" s="1">
        <v>2014</v>
      </c>
      <c r="D1371" s="1" t="s">
        <v>28</v>
      </c>
      <c r="E1371" s="1">
        <v>3</v>
      </c>
      <c r="F1371" s="3">
        <v>6653</v>
      </c>
      <c r="G1371" s="10">
        <v>21090.01</v>
      </c>
      <c r="H1371" s="12">
        <f>IFERROR(salesdata[[#This Row],[S-P1]]/salesdata[[#This Row],[Q-P1]],0)</f>
        <v>3.17</v>
      </c>
      <c r="I1371" s="3">
        <v>3537</v>
      </c>
      <c r="J1371" s="10">
        <v>22424.58</v>
      </c>
      <c r="K1371" s="12">
        <f>IFERROR(salesdata[[#This Row],[S-P2]]/salesdata[[#This Row],[Q-P2]],0)</f>
        <v>6.3400000000000007</v>
      </c>
      <c r="L1371" s="3">
        <v>1829</v>
      </c>
      <c r="M1371" s="10">
        <v>9913.18</v>
      </c>
      <c r="N1371" s="12">
        <f>IFERROR(salesdata[[#This Row],[S-P3]]/salesdata[[#This Row],[Q-P3]],0)</f>
        <v>5.42</v>
      </c>
      <c r="O1371" s="3">
        <v>1482</v>
      </c>
      <c r="P1371" s="10">
        <v>10566.66</v>
      </c>
      <c r="Q1371" s="12">
        <f>IFERROR(salesdata[[#This Row],[S-P4]]/salesdata[[#This Row],[Q-P4]],0)</f>
        <v>7.13</v>
      </c>
      <c r="R1371" s="3">
        <v>13501</v>
      </c>
      <c r="S1371" s="10">
        <v>63994.43</v>
      </c>
      <c r="T1371" s="1" t="str">
        <f>"Q"&amp;ROUNDUP(salesdata[[#This Row],[Month No.]]/3,0)</f>
        <v>Q1</v>
      </c>
      <c r="U1371" s="1" t="str">
        <f>TEXT(salesdata[[#This Row],[Date]],"dddd")</f>
        <v>Saturday</v>
      </c>
      <c r="V1371" s="12">
        <f>IFERROR(salesdata[[#This Row],[Total Revenue]]/salesdata[[#This Row],[Total Units Sold]],0)</f>
        <v>4.7399770387378712</v>
      </c>
      <c r="W1371" s="1" t="str">
        <f>INDEX({"Product1","Product2","Product3","Product4"},MATCH(MAX(salesdata[[#This Row],[S-P1]],salesdata[[#This Row],[S-P2]],salesdata[[#This Row],[S-P3]],salesdata[[#This Row],[S-P4]]),CHOOSE({1,2,3,4},salesdata[[#This Row],[S-P1]],salesdata[[#This Row],[S-P2]],salesdata[[#This Row],[S-P3]],salesdata[[#This Row],[S-P4]]),0))</f>
        <v>Product2</v>
      </c>
      <c r="X1371" s="1" t="str">
        <f>IF(salesdata[[#This Row],[Total Revenue]]&gt;=70000,"High",IF(salesdata[[#This Row],[Total Revenue]]&gt;=40000,"Medium","Low"))</f>
        <v>Medium</v>
      </c>
      <c r="Y1371" s="1" t="str">
        <f>IFERROR(IF(SUMIF(salesdata[Year],salesdata[[#This Row],[Year]],salesdata[Total Revenue])&gt;SUMIF(salesdata[Year],salesdata[[#This Row],[Year]]-1,salesdata[Total Revenue]),"Growth Year","Decline Year"),"")</f>
        <v>Growth Year</v>
      </c>
    </row>
    <row r="1372" spans="1:25" x14ac:dyDescent="0.3">
      <c r="A1372" s="1">
        <v>1371</v>
      </c>
      <c r="B1372" s="2">
        <v>41700</v>
      </c>
      <c r="C1372" s="1">
        <v>2014</v>
      </c>
      <c r="D1372" s="1" t="s">
        <v>28</v>
      </c>
      <c r="E1372" s="1">
        <v>3</v>
      </c>
      <c r="F1372" s="3">
        <v>2357</v>
      </c>
      <c r="G1372" s="10">
        <v>7471.69</v>
      </c>
      <c r="H1372" s="12">
        <f>IFERROR(salesdata[[#This Row],[S-P1]]/salesdata[[#This Row],[Q-P1]],0)</f>
        <v>3.17</v>
      </c>
      <c r="I1372" s="3">
        <v>3234</v>
      </c>
      <c r="J1372" s="10">
        <v>20503.560000000001</v>
      </c>
      <c r="K1372" s="12">
        <f>IFERROR(salesdata[[#This Row],[S-P2]]/salesdata[[#This Row],[Q-P2]],0)</f>
        <v>6.3400000000000007</v>
      </c>
      <c r="L1372" s="3">
        <v>1781</v>
      </c>
      <c r="M1372" s="10">
        <v>9653.02</v>
      </c>
      <c r="N1372" s="12">
        <f>IFERROR(salesdata[[#This Row],[S-P3]]/salesdata[[#This Row],[Q-P3]],0)</f>
        <v>5.42</v>
      </c>
      <c r="O1372" s="3">
        <v>1716</v>
      </c>
      <c r="P1372" s="10">
        <v>12235.08</v>
      </c>
      <c r="Q1372" s="12">
        <f>IFERROR(salesdata[[#This Row],[S-P4]]/salesdata[[#This Row],[Q-P4]],0)</f>
        <v>7.13</v>
      </c>
      <c r="R1372" s="3">
        <v>9088</v>
      </c>
      <c r="S1372" s="10">
        <v>49863.35</v>
      </c>
      <c r="T1372" s="1" t="str">
        <f>"Q"&amp;ROUNDUP(salesdata[[#This Row],[Month No.]]/3,0)</f>
        <v>Q1</v>
      </c>
      <c r="U1372" s="1" t="str">
        <f>TEXT(salesdata[[#This Row],[Date]],"dddd")</f>
        <v>Sunday</v>
      </c>
      <c r="V1372" s="12">
        <f>IFERROR(salesdata[[#This Row],[Total Revenue]]/salesdata[[#This Row],[Total Units Sold]],0)</f>
        <v>5.4867242517605632</v>
      </c>
      <c r="W1372" s="1" t="str">
        <f>INDEX({"Product1","Product2","Product3","Product4"},MATCH(MAX(salesdata[[#This Row],[S-P1]],salesdata[[#This Row],[S-P2]],salesdata[[#This Row],[S-P3]],salesdata[[#This Row],[S-P4]]),CHOOSE({1,2,3,4},salesdata[[#This Row],[S-P1]],salesdata[[#This Row],[S-P2]],salesdata[[#This Row],[S-P3]],salesdata[[#This Row],[S-P4]]),0))</f>
        <v>Product2</v>
      </c>
      <c r="X1372" s="1" t="str">
        <f>IF(salesdata[[#This Row],[Total Revenue]]&gt;=70000,"High",IF(salesdata[[#This Row],[Total Revenue]]&gt;=40000,"Medium","Low"))</f>
        <v>Medium</v>
      </c>
      <c r="Y1372" s="1" t="str">
        <f>IFERROR(IF(SUMIF(salesdata[Year],salesdata[[#This Row],[Year]],salesdata[Total Revenue])&gt;SUMIF(salesdata[Year],salesdata[[#This Row],[Year]]-1,salesdata[Total Revenue]),"Growth Year","Decline Year"),"")</f>
        <v>Growth Year</v>
      </c>
    </row>
    <row r="1373" spans="1:25" x14ac:dyDescent="0.3">
      <c r="A1373" s="1">
        <v>1372</v>
      </c>
      <c r="B1373" s="2">
        <v>41701</v>
      </c>
      <c r="C1373" s="1">
        <v>2014</v>
      </c>
      <c r="D1373" s="1" t="s">
        <v>28</v>
      </c>
      <c r="E1373" s="1">
        <v>3</v>
      </c>
      <c r="F1373" s="3">
        <v>3283</v>
      </c>
      <c r="G1373" s="10">
        <v>10407.11</v>
      </c>
      <c r="H1373" s="12">
        <f>IFERROR(salesdata[[#This Row],[S-P1]]/salesdata[[#This Row],[Q-P1]],0)</f>
        <v>3.1700000000000004</v>
      </c>
      <c r="I1373" s="3">
        <v>644</v>
      </c>
      <c r="J1373" s="10">
        <v>4082.96</v>
      </c>
      <c r="K1373" s="12">
        <f>IFERROR(salesdata[[#This Row],[S-P2]]/salesdata[[#This Row],[Q-P2]],0)</f>
        <v>6.34</v>
      </c>
      <c r="L1373" s="3">
        <v>1448</v>
      </c>
      <c r="M1373" s="10">
        <v>7848.16</v>
      </c>
      <c r="N1373" s="12">
        <f>IFERROR(salesdata[[#This Row],[S-P3]]/salesdata[[#This Row],[Q-P3]],0)</f>
        <v>5.42</v>
      </c>
      <c r="O1373" s="3">
        <v>1087</v>
      </c>
      <c r="P1373" s="10">
        <v>7750.31</v>
      </c>
      <c r="Q1373" s="12">
        <f>IFERROR(salesdata[[#This Row],[S-P4]]/salesdata[[#This Row],[Q-P4]],0)</f>
        <v>7.1300000000000008</v>
      </c>
      <c r="R1373" s="3">
        <v>6462</v>
      </c>
      <c r="S1373" s="10">
        <v>30088.54</v>
      </c>
      <c r="T1373" s="1" t="str">
        <f>"Q"&amp;ROUNDUP(salesdata[[#This Row],[Month No.]]/3,0)</f>
        <v>Q1</v>
      </c>
      <c r="U1373" s="1" t="str">
        <f>TEXT(salesdata[[#This Row],[Date]],"dddd")</f>
        <v>Monday</v>
      </c>
      <c r="V1373" s="12">
        <f>IFERROR(salesdata[[#This Row],[Total Revenue]]/salesdata[[#This Row],[Total Units Sold]],0)</f>
        <v>4.6562271742494588</v>
      </c>
      <c r="W1373" s="1" t="str">
        <f>INDEX({"Product1","Product2","Product3","Product4"},MATCH(MAX(salesdata[[#This Row],[S-P1]],salesdata[[#This Row],[S-P2]],salesdata[[#This Row],[S-P3]],salesdata[[#This Row],[S-P4]]),CHOOSE({1,2,3,4},salesdata[[#This Row],[S-P1]],salesdata[[#This Row],[S-P2]],salesdata[[#This Row],[S-P3]],salesdata[[#This Row],[S-P4]]),0))</f>
        <v>Product1</v>
      </c>
      <c r="X1373" s="1" t="str">
        <f>IF(salesdata[[#This Row],[Total Revenue]]&gt;=70000,"High",IF(salesdata[[#This Row],[Total Revenue]]&gt;=40000,"Medium","Low"))</f>
        <v>Low</v>
      </c>
      <c r="Y1373" s="1" t="str">
        <f>IFERROR(IF(SUMIF(salesdata[Year],salesdata[[#This Row],[Year]],salesdata[Total Revenue])&gt;SUMIF(salesdata[Year],salesdata[[#This Row],[Year]]-1,salesdata[Total Revenue]),"Growth Year","Decline Year"),"")</f>
        <v>Growth Year</v>
      </c>
    </row>
    <row r="1374" spans="1:25" x14ac:dyDescent="0.3">
      <c r="A1374" s="1">
        <v>1373</v>
      </c>
      <c r="B1374" s="2">
        <v>41702</v>
      </c>
      <c r="C1374" s="1">
        <v>2014</v>
      </c>
      <c r="D1374" s="1" t="s">
        <v>28</v>
      </c>
      <c r="E1374" s="1">
        <v>3</v>
      </c>
      <c r="F1374" s="3">
        <v>5506</v>
      </c>
      <c r="G1374" s="10">
        <v>17454.02</v>
      </c>
      <c r="H1374" s="12">
        <f>IFERROR(salesdata[[#This Row],[S-P1]]/salesdata[[#This Row],[Q-P1]],0)</f>
        <v>3.17</v>
      </c>
      <c r="I1374" s="3">
        <v>2056</v>
      </c>
      <c r="J1374" s="10">
        <v>13035.04</v>
      </c>
      <c r="K1374" s="12">
        <f>IFERROR(salesdata[[#This Row],[S-P2]]/salesdata[[#This Row],[Q-P2]],0)</f>
        <v>6.3400000000000007</v>
      </c>
      <c r="L1374" s="3">
        <v>553</v>
      </c>
      <c r="M1374" s="10">
        <v>2997.26</v>
      </c>
      <c r="N1374" s="12">
        <f>IFERROR(salesdata[[#This Row],[S-P3]]/salesdata[[#This Row],[Q-P3]],0)</f>
        <v>5.4200000000000008</v>
      </c>
      <c r="O1374" s="3">
        <v>1523</v>
      </c>
      <c r="P1374" s="10">
        <v>10858.99</v>
      </c>
      <c r="Q1374" s="12">
        <f>IFERROR(salesdata[[#This Row],[S-P4]]/salesdata[[#This Row],[Q-P4]],0)</f>
        <v>7.13</v>
      </c>
      <c r="R1374" s="3">
        <v>9638</v>
      </c>
      <c r="S1374" s="10">
        <v>44345.31</v>
      </c>
      <c r="T1374" s="1" t="str">
        <f>"Q"&amp;ROUNDUP(salesdata[[#This Row],[Month No.]]/3,0)</f>
        <v>Q1</v>
      </c>
      <c r="U1374" s="1" t="str">
        <f>TEXT(salesdata[[#This Row],[Date]],"dddd")</f>
        <v>Tuesday</v>
      </c>
      <c r="V1374" s="12">
        <f>IFERROR(salesdata[[#This Row],[Total Revenue]]/salesdata[[#This Row],[Total Units Sold]],0)</f>
        <v>4.6010904752023238</v>
      </c>
      <c r="W1374" s="1" t="str">
        <f>INDEX({"Product1","Product2","Product3","Product4"},MATCH(MAX(salesdata[[#This Row],[S-P1]],salesdata[[#This Row],[S-P2]],salesdata[[#This Row],[S-P3]],salesdata[[#This Row],[S-P4]]),CHOOSE({1,2,3,4},salesdata[[#This Row],[S-P1]],salesdata[[#This Row],[S-P2]],salesdata[[#This Row],[S-P3]],salesdata[[#This Row],[S-P4]]),0))</f>
        <v>Product1</v>
      </c>
      <c r="X1374" s="1" t="str">
        <f>IF(salesdata[[#This Row],[Total Revenue]]&gt;=70000,"High",IF(salesdata[[#This Row],[Total Revenue]]&gt;=40000,"Medium","Low"))</f>
        <v>Medium</v>
      </c>
      <c r="Y1374" s="1" t="str">
        <f>IFERROR(IF(SUMIF(salesdata[Year],salesdata[[#This Row],[Year]],salesdata[Total Revenue])&gt;SUMIF(salesdata[Year],salesdata[[#This Row],[Year]]-1,salesdata[Total Revenue]),"Growth Year","Decline Year"),"")</f>
        <v>Growth Year</v>
      </c>
    </row>
    <row r="1375" spans="1:25" x14ac:dyDescent="0.3">
      <c r="A1375" s="1">
        <v>1374</v>
      </c>
      <c r="B1375" s="2">
        <v>41703</v>
      </c>
      <c r="C1375" s="1">
        <v>2014</v>
      </c>
      <c r="D1375" s="1" t="s">
        <v>28</v>
      </c>
      <c r="E1375" s="1">
        <v>3</v>
      </c>
      <c r="F1375" s="3">
        <v>690</v>
      </c>
      <c r="G1375" s="10">
        <v>2187.3000000000002</v>
      </c>
      <c r="H1375" s="12">
        <f>IFERROR(salesdata[[#This Row],[S-P1]]/salesdata[[#This Row],[Q-P1]],0)</f>
        <v>3.1700000000000004</v>
      </c>
      <c r="I1375" s="3">
        <v>898</v>
      </c>
      <c r="J1375" s="10">
        <v>5693.32</v>
      </c>
      <c r="K1375" s="12">
        <f>IFERROR(salesdata[[#This Row],[S-P2]]/salesdata[[#This Row],[Q-P2]],0)</f>
        <v>6.34</v>
      </c>
      <c r="L1375" s="3">
        <v>5389</v>
      </c>
      <c r="M1375" s="10">
        <v>29208.38</v>
      </c>
      <c r="N1375" s="12">
        <f>IFERROR(salesdata[[#This Row],[S-P3]]/salesdata[[#This Row],[Q-P3]],0)</f>
        <v>5.42</v>
      </c>
      <c r="O1375" s="3">
        <v>1420</v>
      </c>
      <c r="P1375" s="10">
        <v>10124.6</v>
      </c>
      <c r="Q1375" s="12">
        <f>IFERROR(salesdata[[#This Row],[S-P4]]/salesdata[[#This Row],[Q-P4]],0)</f>
        <v>7.13</v>
      </c>
      <c r="R1375" s="3">
        <v>8397</v>
      </c>
      <c r="S1375" s="10">
        <v>47213.599999999999</v>
      </c>
      <c r="T1375" s="1" t="str">
        <f>"Q"&amp;ROUNDUP(salesdata[[#This Row],[Month No.]]/3,0)</f>
        <v>Q1</v>
      </c>
      <c r="U1375" s="1" t="str">
        <f>TEXT(salesdata[[#This Row],[Date]],"dddd")</f>
        <v>Wednesday</v>
      </c>
      <c r="V1375" s="12">
        <f>IFERROR(salesdata[[#This Row],[Total Revenue]]/salesdata[[#This Row],[Total Units Sold]],0)</f>
        <v>5.6226747647969511</v>
      </c>
      <c r="W1375" s="1" t="str">
        <f>INDEX({"Product1","Product2","Product3","Product4"},MATCH(MAX(salesdata[[#This Row],[S-P1]],salesdata[[#This Row],[S-P2]],salesdata[[#This Row],[S-P3]],salesdata[[#This Row],[S-P4]]),CHOOSE({1,2,3,4},salesdata[[#This Row],[S-P1]],salesdata[[#This Row],[S-P2]],salesdata[[#This Row],[S-P3]],salesdata[[#This Row],[S-P4]]),0))</f>
        <v>Product3</v>
      </c>
      <c r="X1375" s="1" t="str">
        <f>IF(salesdata[[#This Row],[Total Revenue]]&gt;=70000,"High",IF(salesdata[[#This Row],[Total Revenue]]&gt;=40000,"Medium","Low"))</f>
        <v>Medium</v>
      </c>
      <c r="Y1375" s="1" t="str">
        <f>IFERROR(IF(SUMIF(salesdata[Year],salesdata[[#This Row],[Year]],salesdata[Total Revenue])&gt;SUMIF(salesdata[Year],salesdata[[#This Row],[Year]]-1,salesdata[Total Revenue]),"Growth Year","Decline Year"),"")</f>
        <v>Growth Year</v>
      </c>
    </row>
    <row r="1376" spans="1:25" x14ac:dyDescent="0.3">
      <c r="A1376" s="1">
        <v>1375</v>
      </c>
      <c r="B1376" s="2">
        <v>41704</v>
      </c>
      <c r="C1376" s="1">
        <v>2014</v>
      </c>
      <c r="D1376" s="1" t="s">
        <v>28</v>
      </c>
      <c r="E1376" s="1">
        <v>3</v>
      </c>
      <c r="F1376" s="3">
        <v>5836</v>
      </c>
      <c r="G1376" s="10">
        <v>18500.12</v>
      </c>
      <c r="H1376" s="12">
        <f>IFERROR(salesdata[[#This Row],[S-P1]]/salesdata[[#This Row],[Q-P1]],0)</f>
        <v>3.17</v>
      </c>
      <c r="I1376" s="3">
        <v>3786</v>
      </c>
      <c r="J1376" s="10">
        <v>24003.24</v>
      </c>
      <c r="K1376" s="12">
        <f>IFERROR(salesdata[[#This Row],[S-P2]]/salesdata[[#This Row],[Q-P2]],0)</f>
        <v>6.3400000000000007</v>
      </c>
      <c r="L1376" s="3">
        <v>675</v>
      </c>
      <c r="M1376" s="10">
        <v>3658.5</v>
      </c>
      <c r="N1376" s="12">
        <f>IFERROR(salesdata[[#This Row],[S-P3]]/salesdata[[#This Row],[Q-P3]],0)</f>
        <v>5.42</v>
      </c>
      <c r="O1376" s="3">
        <v>837</v>
      </c>
      <c r="P1376" s="10">
        <v>5967.81</v>
      </c>
      <c r="Q1376" s="12">
        <f>IFERROR(salesdata[[#This Row],[S-P4]]/salesdata[[#This Row],[Q-P4]],0)</f>
        <v>7.1300000000000008</v>
      </c>
      <c r="R1376" s="3">
        <v>11134</v>
      </c>
      <c r="S1376" s="10">
        <v>52129.67</v>
      </c>
      <c r="T1376" s="1" t="str">
        <f>"Q"&amp;ROUNDUP(salesdata[[#This Row],[Month No.]]/3,0)</f>
        <v>Q1</v>
      </c>
      <c r="U1376" s="1" t="str">
        <f>TEXT(salesdata[[#This Row],[Date]],"dddd")</f>
        <v>Thursday</v>
      </c>
      <c r="V1376" s="12">
        <f>IFERROR(salesdata[[#This Row],[Total Revenue]]/salesdata[[#This Row],[Total Units Sold]],0)</f>
        <v>4.6820253278246806</v>
      </c>
      <c r="W1376" s="1" t="str">
        <f>INDEX({"Product1","Product2","Product3","Product4"},MATCH(MAX(salesdata[[#This Row],[S-P1]],salesdata[[#This Row],[S-P2]],salesdata[[#This Row],[S-P3]],salesdata[[#This Row],[S-P4]]),CHOOSE({1,2,3,4},salesdata[[#This Row],[S-P1]],salesdata[[#This Row],[S-P2]],salesdata[[#This Row],[S-P3]],salesdata[[#This Row],[S-P4]]),0))</f>
        <v>Product2</v>
      </c>
      <c r="X1376" s="1" t="str">
        <f>IF(salesdata[[#This Row],[Total Revenue]]&gt;=70000,"High",IF(salesdata[[#This Row],[Total Revenue]]&gt;=40000,"Medium","Low"))</f>
        <v>Medium</v>
      </c>
      <c r="Y1376" s="1" t="str">
        <f>IFERROR(IF(SUMIF(salesdata[Year],salesdata[[#This Row],[Year]],salesdata[Total Revenue])&gt;SUMIF(salesdata[Year],salesdata[[#This Row],[Year]]-1,salesdata[Total Revenue]),"Growth Year","Decline Year"),"")</f>
        <v>Growth Year</v>
      </c>
    </row>
    <row r="1377" spans="1:25" x14ac:dyDescent="0.3">
      <c r="A1377" s="1">
        <v>1376</v>
      </c>
      <c r="B1377" s="2">
        <v>41705</v>
      </c>
      <c r="C1377" s="1">
        <v>2014</v>
      </c>
      <c r="D1377" s="1" t="s">
        <v>28</v>
      </c>
      <c r="E1377" s="1">
        <v>3</v>
      </c>
      <c r="F1377" s="3">
        <v>7147</v>
      </c>
      <c r="G1377" s="10">
        <v>22655.99</v>
      </c>
      <c r="H1377" s="12">
        <f>IFERROR(salesdata[[#This Row],[S-P1]]/salesdata[[#This Row],[Q-P1]],0)</f>
        <v>3.1700000000000004</v>
      </c>
      <c r="I1377" s="3">
        <v>2720</v>
      </c>
      <c r="J1377" s="10">
        <v>17244.8</v>
      </c>
      <c r="K1377" s="12">
        <f>IFERROR(salesdata[[#This Row],[S-P2]]/salesdata[[#This Row],[Q-P2]],0)</f>
        <v>6.34</v>
      </c>
      <c r="L1377" s="3">
        <v>5391</v>
      </c>
      <c r="M1377" s="10">
        <v>29219.22</v>
      </c>
      <c r="N1377" s="12">
        <f>IFERROR(salesdata[[#This Row],[S-P3]]/salesdata[[#This Row],[Q-P3]],0)</f>
        <v>5.42</v>
      </c>
      <c r="O1377" s="3">
        <v>835</v>
      </c>
      <c r="P1377" s="10">
        <v>5953.55</v>
      </c>
      <c r="Q1377" s="12">
        <f>IFERROR(salesdata[[#This Row],[S-P4]]/salesdata[[#This Row],[Q-P4]],0)</f>
        <v>7.13</v>
      </c>
      <c r="R1377" s="3">
        <v>16093</v>
      </c>
      <c r="S1377" s="10">
        <v>75073.56</v>
      </c>
      <c r="T1377" s="1" t="str">
        <f>"Q"&amp;ROUNDUP(salesdata[[#This Row],[Month No.]]/3,0)</f>
        <v>Q1</v>
      </c>
      <c r="U1377" s="1" t="str">
        <f>TEXT(salesdata[[#This Row],[Date]],"dddd")</f>
        <v>Friday</v>
      </c>
      <c r="V1377" s="12">
        <f>IFERROR(salesdata[[#This Row],[Total Revenue]]/salesdata[[#This Row],[Total Units Sold]],0)</f>
        <v>4.6649822904368357</v>
      </c>
      <c r="W1377" s="1" t="str">
        <f>INDEX({"Product1","Product2","Product3","Product4"},MATCH(MAX(salesdata[[#This Row],[S-P1]],salesdata[[#This Row],[S-P2]],salesdata[[#This Row],[S-P3]],salesdata[[#This Row],[S-P4]]),CHOOSE({1,2,3,4},salesdata[[#This Row],[S-P1]],salesdata[[#This Row],[S-P2]],salesdata[[#This Row],[S-P3]],salesdata[[#This Row],[S-P4]]),0))</f>
        <v>Product3</v>
      </c>
      <c r="X1377" s="1" t="str">
        <f>IF(salesdata[[#This Row],[Total Revenue]]&gt;=70000,"High",IF(salesdata[[#This Row],[Total Revenue]]&gt;=40000,"Medium","Low"))</f>
        <v>High</v>
      </c>
      <c r="Y1377" s="1" t="str">
        <f>IFERROR(IF(SUMIF(salesdata[Year],salesdata[[#This Row],[Year]],salesdata[Total Revenue])&gt;SUMIF(salesdata[Year],salesdata[[#This Row],[Year]]-1,salesdata[Total Revenue]),"Growth Year","Decline Year"),"")</f>
        <v>Growth Year</v>
      </c>
    </row>
    <row r="1378" spans="1:25" x14ac:dyDescent="0.3">
      <c r="A1378" s="1">
        <v>1377</v>
      </c>
      <c r="B1378" s="2">
        <v>41706</v>
      </c>
      <c r="C1378" s="1">
        <v>2014</v>
      </c>
      <c r="D1378" s="1" t="s">
        <v>28</v>
      </c>
      <c r="E1378" s="1">
        <v>3</v>
      </c>
      <c r="F1378" s="3">
        <v>7850</v>
      </c>
      <c r="G1378" s="10">
        <v>24884.5</v>
      </c>
      <c r="H1378" s="12">
        <f>IFERROR(salesdata[[#This Row],[S-P1]]/salesdata[[#This Row],[Q-P1]],0)</f>
        <v>3.17</v>
      </c>
      <c r="I1378" s="3">
        <v>2454</v>
      </c>
      <c r="J1378" s="10">
        <v>15558.36</v>
      </c>
      <c r="K1378" s="12">
        <f>IFERROR(salesdata[[#This Row],[S-P2]]/salesdata[[#This Row],[Q-P2]],0)</f>
        <v>6.34</v>
      </c>
      <c r="L1378" s="3">
        <v>2271</v>
      </c>
      <c r="M1378" s="10">
        <v>12308.82</v>
      </c>
      <c r="N1378" s="12">
        <f>IFERROR(salesdata[[#This Row],[S-P3]]/salesdata[[#This Row],[Q-P3]],0)</f>
        <v>5.42</v>
      </c>
      <c r="O1378" s="3">
        <v>311</v>
      </c>
      <c r="P1378" s="10">
        <v>2217.4299999999998</v>
      </c>
      <c r="Q1378" s="12">
        <f>IFERROR(salesdata[[#This Row],[S-P4]]/salesdata[[#This Row],[Q-P4]],0)</f>
        <v>7.13</v>
      </c>
      <c r="R1378" s="3">
        <v>12886</v>
      </c>
      <c r="S1378" s="10">
        <v>54969.11</v>
      </c>
      <c r="T1378" s="1" t="str">
        <f>"Q"&amp;ROUNDUP(salesdata[[#This Row],[Month No.]]/3,0)</f>
        <v>Q1</v>
      </c>
      <c r="U1378" s="1" t="str">
        <f>TEXT(salesdata[[#This Row],[Date]],"dddd")</f>
        <v>Saturday</v>
      </c>
      <c r="V1378" s="12">
        <f>IFERROR(salesdata[[#This Row],[Total Revenue]]/salesdata[[#This Row],[Total Units Sold]],0)</f>
        <v>4.2658008691603291</v>
      </c>
      <c r="W1378" s="1" t="str">
        <f>INDEX({"Product1","Product2","Product3","Product4"},MATCH(MAX(salesdata[[#This Row],[S-P1]],salesdata[[#This Row],[S-P2]],salesdata[[#This Row],[S-P3]],salesdata[[#This Row],[S-P4]]),CHOOSE({1,2,3,4},salesdata[[#This Row],[S-P1]],salesdata[[#This Row],[S-P2]],salesdata[[#This Row],[S-P3]],salesdata[[#This Row],[S-P4]]),0))</f>
        <v>Product1</v>
      </c>
      <c r="X1378" s="1" t="str">
        <f>IF(salesdata[[#This Row],[Total Revenue]]&gt;=70000,"High",IF(salesdata[[#This Row],[Total Revenue]]&gt;=40000,"Medium","Low"))</f>
        <v>Medium</v>
      </c>
      <c r="Y1378" s="1" t="str">
        <f>IFERROR(IF(SUMIF(salesdata[Year],salesdata[[#This Row],[Year]],salesdata[Total Revenue])&gt;SUMIF(salesdata[Year],salesdata[[#This Row],[Year]]-1,salesdata[Total Revenue]),"Growth Year","Decline Year"),"")</f>
        <v>Growth Year</v>
      </c>
    </row>
    <row r="1379" spans="1:25" x14ac:dyDescent="0.3">
      <c r="A1379" s="1">
        <v>1378</v>
      </c>
      <c r="B1379" s="2">
        <v>41707</v>
      </c>
      <c r="C1379" s="1">
        <v>2014</v>
      </c>
      <c r="D1379" s="1" t="s">
        <v>28</v>
      </c>
      <c r="E1379" s="1">
        <v>3</v>
      </c>
      <c r="F1379" s="3">
        <v>906</v>
      </c>
      <c r="G1379" s="10">
        <v>2872.02</v>
      </c>
      <c r="H1379" s="12">
        <f>IFERROR(salesdata[[#This Row],[S-P1]]/salesdata[[#This Row],[Q-P1]],0)</f>
        <v>3.17</v>
      </c>
      <c r="I1379" s="3">
        <v>253</v>
      </c>
      <c r="J1379" s="10">
        <v>1604.02</v>
      </c>
      <c r="K1379" s="12">
        <f>IFERROR(salesdata[[#This Row],[S-P2]]/salesdata[[#This Row],[Q-P2]],0)</f>
        <v>6.34</v>
      </c>
      <c r="L1379" s="3">
        <v>400</v>
      </c>
      <c r="M1379" s="10">
        <v>2168</v>
      </c>
      <c r="N1379" s="12">
        <f>IFERROR(salesdata[[#This Row],[S-P3]]/salesdata[[#This Row],[Q-P3]],0)</f>
        <v>5.42</v>
      </c>
      <c r="O1379" s="3">
        <v>1535</v>
      </c>
      <c r="P1379" s="10">
        <v>10944.55</v>
      </c>
      <c r="Q1379" s="12">
        <f>IFERROR(salesdata[[#This Row],[S-P4]]/salesdata[[#This Row],[Q-P4]],0)</f>
        <v>7.13</v>
      </c>
      <c r="R1379" s="3">
        <v>3094</v>
      </c>
      <c r="S1379" s="10">
        <v>17588.59</v>
      </c>
      <c r="T1379" s="1" t="str">
        <f>"Q"&amp;ROUNDUP(salesdata[[#This Row],[Month No.]]/3,0)</f>
        <v>Q1</v>
      </c>
      <c r="U1379" s="1" t="str">
        <f>TEXT(salesdata[[#This Row],[Date]],"dddd")</f>
        <v>Sunday</v>
      </c>
      <c r="V1379" s="12">
        <f>IFERROR(salesdata[[#This Row],[Total Revenue]]/salesdata[[#This Row],[Total Units Sold]],0)</f>
        <v>5.6847414350355523</v>
      </c>
      <c r="W1379" s="1" t="str">
        <f>INDEX({"Product1","Product2","Product3","Product4"},MATCH(MAX(salesdata[[#This Row],[S-P1]],salesdata[[#This Row],[S-P2]],salesdata[[#This Row],[S-P3]],salesdata[[#This Row],[S-P4]]),CHOOSE({1,2,3,4},salesdata[[#This Row],[S-P1]],salesdata[[#This Row],[S-P2]],salesdata[[#This Row],[S-P3]],salesdata[[#This Row],[S-P4]]),0))</f>
        <v>Product4</v>
      </c>
      <c r="X1379" s="1" t="str">
        <f>IF(salesdata[[#This Row],[Total Revenue]]&gt;=70000,"High",IF(salesdata[[#This Row],[Total Revenue]]&gt;=40000,"Medium","Low"))</f>
        <v>Low</v>
      </c>
      <c r="Y1379" s="1" t="str">
        <f>IFERROR(IF(SUMIF(salesdata[Year],salesdata[[#This Row],[Year]],salesdata[Total Revenue])&gt;SUMIF(salesdata[Year],salesdata[[#This Row],[Year]]-1,salesdata[Total Revenue]),"Growth Year","Decline Year"),"")</f>
        <v>Growth Year</v>
      </c>
    </row>
    <row r="1380" spans="1:25" x14ac:dyDescent="0.3">
      <c r="A1380" s="1">
        <v>1379</v>
      </c>
      <c r="B1380" s="2">
        <v>41708</v>
      </c>
      <c r="C1380" s="1">
        <v>2014</v>
      </c>
      <c r="D1380" s="1" t="s">
        <v>28</v>
      </c>
      <c r="E1380" s="1">
        <v>3</v>
      </c>
      <c r="F1380" s="3">
        <v>6875</v>
      </c>
      <c r="G1380" s="10">
        <v>21793.75</v>
      </c>
      <c r="H1380" s="12">
        <f>IFERROR(salesdata[[#This Row],[S-P1]]/salesdata[[#This Row],[Q-P1]],0)</f>
        <v>3.17</v>
      </c>
      <c r="I1380" s="3">
        <v>1230</v>
      </c>
      <c r="J1380" s="10">
        <v>7798.2</v>
      </c>
      <c r="K1380" s="12">
        <f>IFERROR(salesdata[[#This Row],[S-P2]]/salesdata[[#This Row],[Q-P2]],0)</f>
        <v>6.34</v>
      </c>
      <c r="L1380" s="3">
        <v>3747</v>
      </c>
      <c r="M1380" s="10">
        <v>20308.740000000002</v>
      </c>
      <c r="N1380" s="12">
        <f>IFERROR(salesdata[[#This Row],[S-P3]]/salesdata[[#This Row],[Q-P3]],0)</f>
        <v>5.4200000000000008</v>
      </c>
      <c r="O1380" s="3">
        <v>1335</v>
      </c>
      <c r="P1380" s="10">
        <v>9518.5499999999993</v>
      </c>
      <c r="Q1380" s="12">
        <f>IFERROR(salesdata[[#This Row],[S-P4]]/salesdata[[#This Row],[Q-P4]],0)</f>
        <v>7.13</v>
      </c>
      <c r="R1380" s="3">
        <v>13187</v>
      </c>
      <c r="S1380" s="10">
        <v>59419.24</v>
      </c>
      <c r="T1380" s="1" t="str">
        <f>"Q"&amp;ROUNDUP(salesdata[[#This Row],[Month No.]]/3,0)</f>
        <v>Q1</v>
      </c>
      <c r="U1380" s="1" t="str">
        <f>TEXT(salesdata[[#This Row],[Date]],"dddd")</f>
        <v>Monday</v>
      </c>
      <c r="V1380" s="12">
        <f>IFERROR(salesdata[[#This Row],[Total Revenue]]/salesdata[[#This Row],[Total Units Sold]],0)</f>
        <v>4.5058951998180028</v>
      </c>
      <c r="W1380" s="1" t="str">
        <f>INDEX({"Product1","Product2","Product3","Product4"},MATCH(MAX(salesdata[[#This Row],[S-P1]],salesdata[[#This Row],[S-P2]],salesdata[[#This Row],[S-P3]],salesdata[[#This Row],[S-P4]]),CHOOSE({1,2,3,4},salesdata[[#This Row],[S-P1]],salesdata[[#This Row],[S-P2]],salesdata[[#This Row],[S-P3]],salesdata[[#This Row],[S-P4]]),0))</f>
        <v>Product1</v>
      </c>
      <c r="X1380" s="1" t="str">
        <f>IF(salesdata[[#This Row],[Total Revenue]]&gt;=70000,"High",IF(salesdata[[#This Row],[Total Revenue]]&gt;=40000,"Medium","Low"))</f>
        <v>Medium</v>
      </c>
      <c r="Y1380" s="1" t="str">
        <f>IFERROR(IF(SUMIF(salesdata[Year],salesdata[[#This Row],[Year]],salesdata[Total Revenue])&gt;SUMIF(salesdata[Year],salesdata[[#This Row],[Year]]-1,salesdata[Total Revenue]),"Growth Year","Decline Year"),"")</f>
        <v>Growth Year</v>
      </c>
    </row>
    <row r="1381" spans="1:25" x14ac:dyDescent="0.3">
      <c r="A1381" s="1">
        <v>1380</v>
      </c>
      <c r="B1381" s="2">
        <v>41709</v>
      </c>
      <c r="C1381" s="1">
        <v>2014</v>
      </c>
      <c r="D1381" s="1" t="s">
        <v>28</v>
      </c>
      <c r="E1381" s="1">
        <v>3</v>
      </c>
      <c r="F1381" s="3">
        <v>4137</v>
      </c>
      <c r="G1381" s="10">
        <v>13114.29</v>
      </c>
      <c r="H1381" s="12">
        <f>IFERROR(salesdata[[#This Row],[S-P1]]/salesdata[[#This Row],[Q-P1]],0)</f>
        <v>3.1700000000000004</v>
      </c>
      <c r="I1381" s="3">
        <v>2911</v>
      </c>
      <c r="J1381" s="10">
        <v>18455.740000000002</v>
      </c>
      <c r="K1381" s="12">
        <f>IFERROR(salesdata[[#This Row],[S-P2]]/salesdata[[#This Row],[Q-P2]],0)</f>
        <v>6.3400000000000007</v>
      </c>
      <c r="L1381" s="3">
        <v>3833</v>
      </c>
      <c r="M1381" s="10">
        <v>20774.86</v>
      </c>
      <c r="N1381" s="12">
        <f>IFERROR(salesdata[[#This Row],[S-P3]]/salesdata[[#This Row],[Q-P3]],0)</f>
        <v>5.42</v>
      </c>
      <c r="O1381" s="3">
        <v>1063</v>
      </c>
      <c r="P1381" s="10">
        <v>7579.19</v>
      </c>
      <c r="Q1381" s="12">
        <f>IFERROR(salesdata[[#This Row],[S-P4]]/salesdata[[#This Row],[Q-P4]],0)</f>
        <v>7.13</v>
      </c>
      <c r="R1381" s="3">
        <v>11944</v>
      </c>
      <c r="S1381" s="10">
        <v>59924.08</v>
      </c>
      <c r="T1381" s="1" t="str">
        <f>"Q"&amp;ROUNDUP(salesdata[[#This Row],[Month No.]]/3,0)</f>
        <v>Q1</v>
      </c>
      <c r="U1381" s="1" t="str">
        <f>TEXT(salesdata[[#This Row],[Date]],"dddd")</f>
        <v>Tuesday</v>
      </c>
      <c r="V1381" s="12">
        <f>IFERROR(salesdata[[#This Row],[Total Revenue]]/salesdata[[#This Row],[Total Units Sold]],0)</f>
        <v>5.0170864032150035</v>
      </c>
      <c r="W1381" s="1" t="str">
        <f>INDEX({"Product1","Product2","Product3","Product4"},MATCH(MAX(salesdata[[#This Row],[S-P1]],salesdata[[#This Row],[S-P2]],salesdata[[#This Row],[S-P3]],salesdata[[#This Row],[S-P4]]),CHOOSE({1,2,3,4},salesdata[[#This Row],[S-P1]],salesdata[[#This Row],[S-P2]],salesdata[[#This Row],[S-P3]],salesdata[[#This Row],[S-P4]]),0))</f>
        <v>Product3</v>
      </c>
      <c r="X1381" s="1" t="str">
        <f>IF(salesdata[[#This Row],[Total Revenue]]&gt;=70000,"High",IF(salesdata[[#This Row],[Total Revenue]]&gt;=40000,"Medium","Low"))</f>
        <v>Medium</v>
      </c>
      <c r="Y1381" s="1" t="str">
        <f>IFERROR(IF(SUMIF(salesdata[Year],salesdata[[#This Row],[Year]],salesdata[Total Revenue])&gt;SUMIF(salesdata[Year],salesdata[[#This Row],[Year]]-1,salesdata[Total Revenue]),"Growth Year","Decline Year"),"")</f>
        <v>Growth Year</v>
      </c>
    </row>
    <row r="1382" spans="1:25" x14ac:dyDescent="0.3">
      <c r="A1382" s="1">
        <v>1381</v>
      </c>
      <c r="B1382" s="2">
        <v>41710</v>
      </c>
      <c r="C1382" s="1">
        <v>2014</v>
      </c>
      <c r="D1382" s="1" t="s">
        <v>28</v>
      </c>
      <c r="E1382" s="1">
        <v>3</v>
      </c>
      <c r="F1382" s="3">
        <v>708</v>
      </c>
      <c r="G1382" s="10">
        <v>2244.36</v>
      </c>
      <c r="H1382" s="12">
        <f>IFERROR(salesdata[[#This Row],[S-P1]]/salesdata[[#This Row],[Q-P1]],0)</f>
        <v>3.1700000000000004</v>
      </c>
      <c r="I1382" s="3">
        <v>2825</v>
      </c>
      <c r="J1382" s="10">
        <v>17910.5</v>
      </c>
      <c r="K1382" s="12">
        <f>IFERROR(salesdata[[#This Row],[S-P2]]/salesdata[[#This Row],[Q-P2]],0)</f>
        <v>6.34</v>
      </c>
      <c r="L1382" s="3">
        <v>2444</v>
      </c>
      <c r="M1382" s="10">
        <v>13246.48</v>
      </c>
      <c r="N1382" s="12">
        <f>IFERROR(salesdata[[#This Row],[S-P3]]/salesdata[[#This Row],[Q-P3]],0)</f>
        <v>5.42</v>
      </c>
      <c r="O1382" s="3">
        <v>811</v>
      </c>
      <c r="P1382" s="10">
        <v>5782.43</v>
      </c>
      <c r="Q1382" s="12">
        <f>IFERROR(salesdata[[#This Row],[S-P4]]/salesdata[[#This Row],[Q-P4]],0)</f>
        <v>7.1300000000000008</v>
      </c>
      <c r="R1382" s="3">
        <v>6788</v>
      </c>
      <c r="S1382" s="10">
        <v>39183.769999999997</v>
      </c>
      <c r="T1382" s="1" t="str">
        <f>"Q"&amp;ROUNDUP(salesdata[[#This Row],[Month No.]]/3,0)</f>
        <v>Q1</v>
      </c>
      <c r="U1382" s="1" t="str">
        <f>TEXT(salesdata[[#This Row],[Date]],"dddd")</f>
        <v>Wednesday</v>
      </c>
      <c r="V1382" s="12">
        <f>IFERROR(salesdata[[#This Row],[Total Revenue]]/salesdata[[#This Row],[Total Units Sold]],0)</f>
        <v>5.7725058927519148</v>
      </c>
      <c r="W1382" s="1" t="str">
        <f>INDEX({"Product1","Product2","Product3","Product4"},MATCH(MAX(salesdata[[#This Row],[S-P1]],salesdata[[#This Row],[S-P2]],salesdata[[#This Row],[S-P3]],salesdata[[#This Row],[S-P4]]),CHOOSE({1,2,3,4},salesdata[[#This Row],[S-P1]],salesdata[[#This Row],[S-P2]],salesdata[[#This Row],[S-P3]],salesdata[[#This Row],[S-P4]]),0))</f>
        <v>Product2</v>
      </c>
      <c r="X1382" s="1" t="str">
        <f>IF(salesdata[[#This Row],[Total Revenue]]&gt;=70000,"High",IF(salesdata[[#This Row],[Total Revenue]]&gt;=40000,"Medium","Low"))</f>
        <v>Low</v>
      </c>
      <c r="Y1382" s="1" t="str">
        <f>IFERROR(IF(SUMIF(salesdata[Year],salesdata[[#This Row],[Year]],salesdata[Total Revenue])&gt;SUMIF(salesdata[Year],salesdata[[#This Row],[Year]]-1,salesdata[Total Revenue]),"Growth Year","Decline Year"),"")</f>
        <v>Growth Year</v>
      </c>
    </row>
    <row r="1383" spans="1:25" x14ac:dyDescent="0.3">
      <c r="A1383" s="1">
        <v>1382</v>
      </c>
      <c r="B1383" s="2">
        <v>41711</v>
      </c>
      <c r="C1383" s="1">
        <v>2014</v>
      </c>
      <c r="D1383" s="1" t="s">
        <v>28</v>
      </c>
      <c r="E1383" s="1">
        <v>3</v>
      </c>
      <c r="F1383" s="3">
        <v>7927</v>
      </c>
      <c r="G1383" s="10">
        <v>25128.59</v>
      </c>
      <c r="H1383" s="12">
        <f>IFERROR(salesdata[[#This Row],[S-P1]]/salesdata[[#This Row],[Q-P1]],0)</f>
        <v>3.17</v>
      </c>
      <c r="I1383" s="3">
        <v>3296</v>
      </c>
      <c r="J1383" s="10">
        <v>20896.64</v>
      </c>
      <c r="K1383" s="12">
        <f>IFERROR(salesdata[[#This Row],[S-P2]]/salesdata[[#This Row],[Q-P2]],0)</f>
        <v>6.34</v>
      </c>
      <c r="L1383" s="3">
        <v>5801</v>
      </c>
      <c r="M1383" s="10">
        <v>31441.42</v>
      </c>
      <c r="N1383" s="12">
        <f>IFERROR(salesdata[[#This Row],[S-P3]]/salesdata[[#This Row],[Q-P3]],0)</f>
        <v>5.42</v>
      </c>
      <c r="O1383" s="3">
        <v>1255</v>
      </c>
      <c r="P1383" s="10">
        <v>8948.15</v>
      </c>
      <c r="Q1383" s="12">
        <f>IFERROR(salesdata[[#This Row],[S-P4]]/salesdata[[#This Row],[Q-P4]],0)</f>
        <v>7.13</v>
      </c>
      <c r="R1383" s="3">
        <v>18279</v>
      </c>
      <c r="S1383" s="10">
        <v>86414.8</v>
      </c>
      <c r="T1383" s="1" t="str">
        <f>"Q"&amp;ROUNDUP(salesdata[[#This Row],[Month No.]]/3,0)</f>
        <v>Q1</v>
      </c>
      <c r="U1383" s="1" t="str">
        <f>TEXT(salesdata[[#This Row],[Date]],"dddd")</f>
        <v>Thursday</v>
      </c>
      <c r="V1383" s="12">
        <f>IFERROR(salesdata[[#This Row],[Total Revenue]]/salesdata[[#This Row],[Total Units Sold]],0)</f>
        <v>4.7275452705290224</v>
      </c>
      <c r="W1383" s="1" t="str">
        <f>INDEX({"Product1","Product2","Product3","Product4"},MATCH(MAX(salesdata[[#This Row],[S-P1]],salesdata[[#This Row],[S-P2]],salesdata[[#This Row],[S-P3]],salesdata[[#This Row],[S-P4]]),CHOOSE({1,2,3,4},salesdata[[#This Row],[S-P1]],salesdata[[#This Row],[S-P2]],salesdata[[#This Row],[S-P3]],salesdata[[#This Row],[S-P4]]),0))</f>
        <v>Product3</v>
      </c>
      <c r="X1383" s="1" t="str">
        <f>IF(salesdata[[#This Row],[Total Revenue]]&gt;=70000,"High",IF(salesdata[[#This Row],[Total Revenue]]&gt;=40000,"Medium","Low"))</f>
        <v>High</v>
      </c>
      <c r="Y1383" s="1" t="str">
        <f>IFERROR(IF(SUMIF(salesdata[Year],salesdata[[#This Row],[Year]],salesdata[Total Revenue])&gt;SUMIF(salesdata[Year],salesdata[[#This Row],[Year]]-1,salesdata[Total Revenue]),"Growth Year","Decline Year"),"")</f>
        <v>Growth Year</v>
      </c>
    </row>
    <row r="1384" spans="1:25" x14ac:dyDescent="0.3">
      <c r="A1384" s="1">
        <v>1383</v>
      </c>
      <c r="B1384" s="2">
        <v>41712</v>
      </c>
      <c r="C1384" s="1">
        <v>2014</v>
      </c>
      <c r="D1384" s="1" t="s">
        <v>28</v>
      </c>
      <c r="E1384" s="1">
        <v>3</v>
      </c>
      <c r="F1384" s="3">
        <v>1469</v>
      </c>
      <c r="G1384" s="10">
        <v>4656.7299999999996</v>
      </c>
      <c r="H1384" s="12">
        <f>IFERROR(salesdata[[#This Row],[S-P1]]/salesdata[[#This Row],[Q-P1]],0)</f>
        <v>3.1699999999999995</v>
      </c>
      <c r="I1384" s="3">
        <v>1529</v>
      </c>
      <c r="J1384" s="10">
        <v>9693.86</v>
      </c>
      <c r="K1384" s="12">
        <f>IFERROR(salesdata[[#This Row],[S-P2]]/salesdata[[#This Row],[Q-P2]],0)</f>
        <v>6.3400000000000007</v>
      </c>
      <c r="L1384" s="3">
        <v>5606</v>
      </c>
      <c r="M1384" s="10">
        <v>30384.52</v>
      </c>
      <c r="N1384" s="12">
        <f>IFERROR(salesdata[[#This Row],[S-P3]]/salesdata[[#This Row],[Q-P3]],0)</f>
        <v>5.42</v>
      </c>
      <c r="O1384" s="3">
        <v>1882</v>
      </c>
      <c r="P1384" s="10">
        <v>13418.66</v>
      </c>
      <c r="Q1384" s="12">
        <f>IFERROR(salesdata[[#This Row],[S-P4]]/salesdata[[#This Row],[Q-P4]],0)</f>
        <v>7.13</v>
      </c>
      <c r="R1384" s="3">
        <v>10486</v>
      </c>
      <c r="S1384" s="10">
        <v>58153.77</v>
      </c>
      <c r="T1384" s="1" t="str">
        <f>"Q"&amp;ROUNDUP(salesdata[[#This Row],[Month No.]]/3,0)</f>
        <v>Q1</v>
      </c>
      <c r="U1384" s="1" t="str">
        <f>TEXT(salesdata[[#This Row],[Date]],"dddd")</f>
        <v>Friday</v>
      </c>
      <c r="V1384" s="12">
        <f>IFERROR(salesdata[[#This Row],[Total Revenue]]/salesdata[[#This Row],[Total Units Sold]],0)</f>
        <v>5.5458487507152388</v>
      </c>
      <c r="W1384" s="1" t="str">
        <f>INDEX({"Product1","Product2","Product3","Product4"},MATCH(MAX(salesdata[[#This Row],[S-P1]],salesdata[[#This Row],[S-P2]],salesdata[[#This Row],[S-P3]],salesdata[[#This Row],[S-P4]]),CHOOSE({1,2,3,4},salesdata[[#This Row],[S-P1]],salesdata[[#This Row],[S-P2]],salesdata[[#This Row],[S-P3]],salesdata[[#This Row],[S-P4]]),0))</f>
        <v>Product3</v>
      </c>
      <c r="X1384" s="1" t="str">
        <f>IF(salesdata[[#This Row],[Total Revenue]]&gt;=70000,"High",IF(salesdata[[#This Row],[Total Revenue]]&gt;=40000,"Medium","Low"))</f>
        <v>Medium</v>
      </c>
      <c r="Y1384" s="1" t="str">
        <f>IFERROR(IF(SUMIF(salesdata[Year],salesdata[[#This Row],[Year]],salesdata[Total Revenue])&gt;SUMIF(salesdata[Year],salesdata[[#This Row],[Year]]-1,salesdata[Total Revenue]),"Growth Year","Decline Year"),"")</f>
        <v>Growth Year</v>
      </c>
    </row>
    <row r="1385" spans="1:25" x14ac:dyDescent="0.3">
      <c r="A1385" s="1">
        <v>1384</v>
      </c>
      <c r="B1385" s="2">
        <v>41713</v>
      </c>
      <c r="C1385" s="1">
        <v>2014</v>
      </c>
      <c r="D1385" s="1" t="s">
        <v>28</v>
      </c>
      <c r="E1385" s="1">
        <v>3</v>
      </c>
      <c r="F1385" s="3">
        <v>3534</v>
      </c>
      <c r="G1385" s="10">
        <v>11202.78</v>
      </c>
      <c r="H1385" s="12">
        <f>IFERROR(salesdata[[#This Row],[S-P1]]/salesdata[[#This Row],[Q-P1]],0)</f>
        <v>3.1700000000000004</v>
      </c>
      <c r="I1385" s="3">
        <v>3512</v>
      </c>
      <c r="J1385" s="10">
        <v>22266.080000000002</v>
      </c>
      <c r="K1385" s="12">
        <f>IFERROR(salesdata[[#This Row],[S-P2]]/salesdata[[#This Row],[Q-P2]],0)</f>
        <v>6.3400000000000007</v>
      </c>
      <c r="L1385" s="3">
        <v>4489</v>
      </c>
      <c r="M1385" s="10">
        <v>24330.38</v>
      </c>
      <c r="N1385" s="12">
        <f>IFERROR(salesdata[[#This Row],[S-P3]]/salesdata[[#This Row],[Q-P3]],0)</f>
        <v>5.42</v>
      </c>
      <c r="O1385" s="3">
        <v>1524</v>
      </c>
      <c r="P1385" s="10">
        <v>10866.12</v>
      </c>
      <c r="Q1385" s="12">
        <f>IFERROR(salesdata[[#This Row],[S-P4]]/salesdata[[#This Row],[Q-P4]],0)</f>
        <v>7.1300000000000008</v>
      </c>
      <c r="R1385" s="3">
        <v>13059</v>
      </c>
      <c r="S1385" s="10">
        <v>68665.36</v>
      </c>
      <c r="T1385" s="1" t="str">
        <f>"Q"&amp;ROUNDUP(salesdata[[#This Row],[Month No.]]/3,0)</f>
        <v>Q1</v>
      </c>
      <c r="U1385" s="1" t="str">
        <f>TEXT(salesdata[[#This Row],[Date]],"dddd")</f>
        <v>Saturday</v>
      </c>
      <c r="V1385" s="12">
        <f>IFERROR(salesdata[[#This Row],[Total Revenue]]/salesdata[[#This Row],[Total Units Sold]],0)</f>
        <v>5.2580871429665361</v>
      </c>
      <c r="W1385" s="1" t="str">
        <f>INDEX({"Product1","Product2","Product3","Product4"},MATCH(MAX(salesdata[[#This Row],[S-P1]],salesdata[[#This Row],[S-P2]],salesdata[[#This Row],[S-P3]],salesdata[[#This Row],[S-P4]]),CHOOSE({1,2,3,4},salesdata[[#This Row],[S-P1]],salesdata[[#This Row],[S-P2]],salesdata[[#This Row],[S-P3]],salesdata[[#This Row],[S-P4]]),0))</f>
        <v>Product3</v>
      </c>
      <c r="X1385" s="1" t="str">
        <f>IF(salesdata[[#This Row],[Total Revenue]]&gt;=70000,"High",IF(salesdata[[#This Row],[Total Revenue]]&gt;=40000,"Medium","Low"))</f>
        <v>Medium</v>
      </c>
      <c r="Y1385" s="1" t="str">
        <f>IFERROR(IF(SUMIF(salesdata[Year],salesdata[[#This Row],[Year]],salesdata[Total Revenue])&gt;SUMIF(salesdata[Year],salesdata[[#This Row],[Year]]-1,salesdata[Total Revenue]),"Growth Year","Decline Year"),"")</f>
        <v>Growth Year</v>
      </c>
    </row>
    <row r="1386" spans="1:25" x14ac:dyDescent="0.3">
      <c r="A1386" s="1">
        <v>1385</v>
      </c>
      <c r="B1386" s="2">
        <v>41714</v>
      </c>
      <c r="C1386" s="1">
        <v>2014</v>
      </c>
      <c r="D1386" s="1" t="s">
        <v>28</v>
      </c>
      <c r="E1386" s="1">
        <v>3</v>
      </c>
      <c r="F1386" s="3">
        <v>6911</v>
      </c>
      <c r="G1386" s="10">
        <v>21907.87</v>
      </c>
      <c r="H1386" s="12">
        <f>IFERROR(salesdata[[#This Row],[S-P1]]/salesdata[[#This Row],[Q-P1]],0)</f>
        <v>3.17</v>
      </c>
      <c r="I1386" s="3">
        <v>1397</v>
      </c>
      <c r="J1386" s="10">
        <v>8856.98</v>
      </c>
      <c r="K1386" s="12">
        <f>IFERROR(salesdata[[#This Row],[S-P2]]/salesdata[[#This Row],[Q-P2]],0)</f>
        <v>6.34</v>
      </c>
      <c r="L1386" s="3">
        <v>1554</v>
      </c>
      <c r="M1386" s="10">
        <v>8422.68</v>
      </c>
      <c r="N1386" s="12">
        <f>IFERROR(salesdata[[#This Row],[S-P3]]/salesdata[[#This Row],[Q-P3]],0)</f>
        <v>5.42</v>
      </c>
      <c r="O1386" s="3">
        <v>590</v>
      </c>
      <c r="P1386" s="10">
        <v>4206.7</v>
      </c>
      <c r="Q1386" s="12">
        <f>IFERROR(salesdata[[#This Row],[S-P4]]/salesdata[[#This Row],[Q-P4]],0)</f>
        <v>7.13</v>
      </c>
      <c r="R1386" s="3">
        <v>10452</v>
      </c>
      <c r="S1386" s="10">
        <v>43394.23</v>
      </c>
      <c r="T1386" s="1" t="str">
        <f>"Q"&amp;ROUNDUP(salesdata[[#This Row],[Month No.]]/3,0)</f>
        <v>Q1</v>
      </c>
      <c r="U1386" s="1" t="str">
        <f>TEXT(salesdata[[#This Row],[Date]],"dddd")</f>
        <v>Sunday</v>
      </c>
      <c r="V1386" s="12">
        <f>IFERROR(salesdata[[#This Row],[Total Revenue]]/salesdata[[#This Row],[Total Units Sold]],0)</f>
        <v>4.1517632988901649</v>
      </c>
      <c r="W1386" s="1" t="str">
        <f>INDEX({"Product1","Product2","Product3","Product4"},MATCH(MAX(salesdata[[#This Row],[S-P1]],salesdata[[#This Row],[S-P2]],salesdata[[#This Row],[S-P3]],salesdata[[#This Row],[S-P4]]),CHOOSE({1,2,3,4},salesdata[[#This Row],[S-P1]],salesdata[[#This Row],[S-P2]],salesdata[[#This Row],[S-P3]],salesdata[[#This Row],[S-P4]]),0))</f>
        <v>Product1</v>
      </c>
      <c r="X1386" s="1" t="str">
        <f>IF(salesdata[[#This Row],[Total Revenue]]&gt;=70000,"High",IF(salesdata[[#This Row],[Total Revenue]]&gt;=40000,"Medium","Low"))</f>
        <v>Medium</v>
      </c>
      <c r="Y1386" s="1" t="str">
        <f>IFERROR(IF(SUMIF(salesdata[Year],salesdata[[#This Row],[Year]],salesdata[Total Revenue])&gt;SUMIF(salesdata[Year],salesdata[[#This Row],[Year]]-1,salesdata[Total Revenue]),"Growth Year","Decline Year"),"")</f>
        <v>Growth Year</v>
      </c>
    </row>
    <row r="1387" spans="1:25" x14ac:dyDescent="0.3">
      <c r="A1387" s="1">
        <v>1386</v>
      </c>
      <c r="B1387" s="2">
        <v>41715</v>
      </c>
      <c r="C1387" s="1">
        <v>2014</v>
      </c>
      <c r="D1387" s="1" t="s">
        <v>28</v>
      </c>
      <c r="E1387" s="1">
        <v>3</v>
      </c>
      <c r="F1387" s="3">
        <v>3066</v>
      </c>
      <c r="G1387" s="10">
        <v>9719.2199999999993</v>
      </c>
      <c r="H1387" s="12">
        <f>IFERROR(salesdata[[#This Row],[S-P1]]/salesdata[[#This Row],[Q-P1]],0)</f>
        <v>3.17</v>
      </c>
      <c r="I1387" s="3">
        <v>3488</v>
      </c>
      <c r="J1387" s="10">
        <v>22113.919999999998</v>
      </c>
      <c r="K1387" s="12">
        <f>IFERROR(salesdata[[#This Row],[S-P2]]/salesdata[[#This Row],[Q-P2]],0)</f>
        <v>6.34</v>
      </c>
      <c r="L1387" s="3">
        <v>3132</v>
      </c>
      <c r="M1387" s="10">
        <v>16975.439999999999</v>
      </c>
      <c r="N1387" s="12">
        <f>IFERROR(salesdata[[#This Row],[S-P3]]/salesdata[[#This Row],[Q-P3]],0)</f>
        <v>5.42</v>
      </c>
      <c r="O1387" s="3">
        <v>1220</v>
      </c>
      <c r="P1387" s="10">
        <v>8698.6</v>
      </c>
      <c r="Q1387" s="12">
        <f>IFERROR(salesdata[[#This Row],[S-P4]]/salesdata[[#This Row],[Q-P4]],0)</f>
        <v>7.13</v>
      </c>
      <c r="R1387" s="3">
        <v>10906</v>
      </c>
      <c r="S1387" s="10">
        <v>57507.18</v>
      </c>
      <c r="T1387" s="1" t="str">
        <f>"Q"&amp;ROUNDUP(salesdata[[#This Row],[Month No.]]/3,0)</f>
        <v>Q1</v>
      </c>
      <c r="U1387" s="1" t="str">
        <f>TEXT(salesdata[[#This Row],[Date]],"dddd")</f>
        <v>Monday</v>
      </c>
      <c r="V1387" s="12">
        <f>IFERROR(salesdata[[#This Row],[Total Revenue]]/salesdata[[#This Row],[Total Units Sold]],0)</f>
        <v>5.2729855125618927</v>
      </c>
      <c r="W1387" s="1" t="str">
        <f>INDEX({"Product1","Product2","Product3","Product4"},MATCH(MAX(salesdata[[#This Row],[S-P1]],salesdata[[#This Row],[S-P2]],salesdata[[#This Row],[S-P3]],salesdata[[#This Row],[S-P4]]),CHOOSE({1,2,3,4},salesdata[[#This Row],[S-P1]],salesdata[[#This Row],[S-P2]],salesdata[[#This Row],[S-P3]],salesdata[[#This Row],[S-P4]]),0))</f>
        <v>Product2</v>
      </c>
      <c r="X1387" s="1" t="str">
        <f>IF(salesdata[[#This Row],[Total Revenue]]&gt;=70000,"High",IF(salesdata[[#This Row],[Total Revenue]]&gt;=40000,"Medium","Low"))</f>
        <v>Medium</v>
      </c>
      <c r="Y1387" s="1" t="str">
        <f>IFERROR(IF(SUMIF(salesdata[Year],salesdata[[#This Row],[Year]],salesdata[Total Revenue])&gt;SUMIF(salesdata[Year],salesdata[[#This Row],[Year]]-1,salesdata[Total Revenue]),"Growth Year","Decline Year"),"")</f>
        <v>Growth Year</v>
      </c>
    </row>
    <row r="1388" spans="1:25" x14ac:dyDescent="0.3">
      <c r="A1388" s="1">
        <v>1387</v>
      </c>
      <c r="B1388" s="2">
        <v>41716</v>
      </c>
      <c r="C1388" s="1">
        <v>2014</v>
      </c>
      <c r="D1388" s="1" t="s">
        <v>28</v>
      </c>
      <c r="E1388" s="1">
        <v>3</v>
      </c>
      <c r="F1388" s="3">
        <v>6479</v>
      </c>
      <c r="G1388" s="10">
        <v>20538.43</v>
      </c>
      <c r="H1388" s="12">
        <f>IFERROR(salesdata[[#This Row],[S-P1]]/salesdata[[#This Row],[Q-P1]],0)</f>
        <v>3.17</v>
      </c>
      <c r="I1388" s="3">
        <v>1324</v>
      </c>
      <c r="J1388" s="10">
        <v>8394.16</v>
      </c>
      <c r="K1388" s="12">
        <f>IFERROR(salesdata[[#This Row],[S-P2]]/salesdata[[#This Row],[Q-P2]],0)</f>
        <v>6.34</v>
      </c>
      <c r="L1388" s="3">
        <v>617</v>
      </c>
      <c r="M1388" s="10">
        <v>3344.14</v>
      </c>
      <c r="N1388" s="12">
        <f>IFERROR(salesdata[[#This Row],[S-P3]]/salesdata[[#This Row],[Q-P3]],0)</f>
        <v>5.42</v>
      </c>
      <c r="O1388" s="3">
        <v>1800</v>
      </c>
      <c r="P1388" s="10">
        <v>12834</v>
      </c>
      <c r="Q1388" s="12">
        <f>IFERROR(salesdata[[#This Row],[S-P4]]/salesdata[[#This Row],[Q-P4]],0)</f>
        <v>7.13</v>
      </c>
      <c r="R1388" s="3">
        <v>10220</v>
      </c>
      <c r="S1388" s="10">
        <v>45110.73</v>
      </c>
      <c r="T1388" s="1" t="str">
        <f>"Q"&amp;ROUNDUP(salesdata[[#This Row],[Month No.]]/3,0)</f>
        <v>Q1</v>
      </c>
      <c r="U1388" s="1" t="str">
        <f>TEXT(salesdata[[#This Row],[Date]],"dddd")</f>
        <v>Tuesday</v>
      </c>
      <c r="V1388" s="12">
        <f>IFERROR(salesdata[[#This Row],[Total Revenue]]/salesdata[[#This Row],[Total Units Sold]],0)</f>
        <v>4.4139657534246579</v>
      </c>
      <c r="W1388" s="1" t="str">
        <f>INDEX({"Product1","Product2","Product3","Product4"},MATCH(MAX(salesdata[[#This Row],[S-P1]],salesdata[[#This Row],[S-P2]],salesdata[[#This Row],[S-P3]],salesdata[[#This Row],[S-P4]]),CHOOSE({1,2,3,4},salesdata[[#This Row],[S-P1]],salesdata[[#This Row],[S-P2]],salesdata[[#This Row],[S-P3]],salesdata[[#This Row],[S-P4]]),0))</f>
        <v>Product1</v>
      </c>
      <c r="X1388" s="1" t="str">
        <f>IF(salesdata[[#This Row],[Total Revenue]]&gt;=70000,"High",IF(salesdata[[#This Row],[Total Revenue]]&gt;=40000,"Medium","Low"))</f>
        <v>Medium</v>
      </c>
      <c r="Y1388" s="1" t="str">
        <f>IFERROR(IF(SUMIF(salesdata[Year],salesdata[[#This Row],[Year]],salesdata[Total Revenue])&gt;SUMIF(salesdata[Year],salesdata[[#This Row],[Year]]-1,salesdata[Total Revenue]),"Growth Year","Decline Year"),"")</f>
        <v>Growth Year</v>
      </c>
    </row>
    <row r="1389" spans="1:25" x14ac:dyDescent="0.3">
      <c r="A1389" s="1">
        <v>1388</v>
      </c>
      <c r="B1389" s="2">
        <v>41717</v>
      </c>
      <c r="C1389" s="1">
        <v>2014</v>
      </c>
      <c r="D1389" s="1" t="s">
        <v>28</v>
      </c>
      <c r="E1389" s="1">
        <v>3</v>
      </c>
      <c r="F1389" s="3">
        <v>1748</v>
      </c>
      <c r="G1389" s="10">
        <v>5541.16</v>
      </c>
      <c r="H1389" s="12">
        <f>IFERROR(salesdata[[#This Row],[S-P1]]/salesdata[[#This Row],[Q-P1]],0)</f>
        <v>3.17</v>
      </c>
      <c r="I1389" s="3">
        <v>2951</v>
      </c>
      <c r="J1389" s="10">
        <v>18709.34</v>
      </c>
      <c r="K1389" s="12">
        <f>IFERROR(salesdata[[#This Row],[S-P2]]/salesdata[[#This Row],[Q-P2]],0)</f>
        <v>6.34</v>
      </c>
      <c r="L1389" s="3">
        <v>5224</v>
      </c>
      <c r="M1389" s="10">
        <v>28314.080000000002</v>
      </c>
      <c r="N1389" s="12">
        <f>IFERROR(salesdata[[#This Row],[S-P3]]/salesdata[[#This Row],[Q-P3]],0)</f>
        <v>5.42</v>
      </c>
      <c r="O1389" s="3">
        <v>682</v>
      </c>
      <c r="P1389" s="10">
        <v>4862.66</v>
      </c>
      <c r="Q1389" s="12">
        <f>IFERROR(salesdata[[#This Row],[S-P4]]/salesdata[[#This Row],[Q-P4]],0)</f>
        <v>7.13</v>
      </c>
      <c r="R1389" s="3">
        <v>10605</v>
      </c>
      <c r="S1389" s="10">
        <v>57427.24</v>
      </c>
      <c r="T1389" s="1" t="str">
        <f>"Q"&amp;ROUNDUP(salesdata[[#This Row],[Month No.]]/3,0)</f>
        <v>Q1</v>
      </c>
      <c r="U1389" s="1" t="str">
        <f>TEXT(salesdata[[#This Row],[Date]],"dddd")</f>
        <v>Wednesday</v>
      </c>
      <c r="V1389" s="12">
        <f>IFERROR(salesdata[[#This Row],[Total Revenue]]/salesdata[[#This Row],[Total Units Sold]],0)</f>
        <v>5.4151098538425266</v>
      </c>
      <c r="W1389" s="1" t="str">
        <f>INDEX({"Product1","Product2","Product3","Product4"},MATCH(MAX(salesdata[[#This Row],[S-P1]],salesdata[[#This Row],[S-P2]],salesdata[[#This Row],[S-P3]],salesdata[[#This Row],[S-P4]]),CHOOSE({1,2,3,4},salesdata[[#This Row],[S-P1]],salesdata[[#This Row],[S-P2]],salesdata[[#This Row],[S-P3]],salesdata[[#This Row],[S-P4]]),0))</f>
        <v>Product3</v>
      </c>
      <c r="X1389" s="1" t="str">
        <f>IF(salesdata[[#This Row],[Total Revenue]]&gt;=70000,"High",IF(salesdata[[#This Row],[Total Revenue]]&gt;=40000,"Medium","Low"))</f>
        <v>Medium</v>
      </c>
      <c r="Y1389" s="1" t="str">
        <f>IFERROR(IF(SUMIF(salesdata[Year],salesdata[[#This Row],[Year]],salesdata[Total Revenue])&gt;SUMIF(salesdata[Year],salesdata[[#This Row],[Year]]-1,salesdata[Total Revenue]),"Growth Year","Decline Year"),"")</f>
        <v>Growth Year</v>
      </c>
    </row>
    <row r="1390" spans="1:25" x14ac:dyDescent="0.3">
      <c r="A1390" s="1">
        <v>1389</v>
      </c>
      <c r="B1390" s="2">
        <v>41718</v>
      </c>
      <c r="C1390" s="1">
        <v>2014</v>
      </c>
      <c r="D1390" s="1" t="s">
        <v>28</v>
      </c>
      <c r="E1390" s="1">
        <v>3</v>
      </c>
      <c r="F1390" s="3">
        <v>6427</v>
      </c>
      <c r="G1390" s="10">
        <v>20373.59</v>
      </c>
      <c r="H1390" s="12">
        <f>IFERROR(salesdata[[#This Row],[S-P1]]/salesdata[[#This Row],[Q-P1]],0)</f>
        <v>3.17</v>
      </c>
      <c r="I1390" s="3">
        <v>2900</v>
      </c>
      <c r="J1390" s="10">
        <v>18386</v>
      </c>
      <c r="K1390" s="12">
        <f>IFERROR(salesdata[[#This Row],[S-P2]]/salesdata[[#This Row],[Q-P2]],0)</f>
        <v>6.34</v>
      </c>
      <c r="L1390" s="3">
        <v>3316</v>
      </c>
      <c r="M1390" s="10">
        <v>17972.72</v>
      </c>
      <c r="N1390" s="12">
        <f>IFERROR(salesdata[[#This Row],[S-P3]]/salesdata[[#This Row],[Q-P3]],0)</f>
        <v>5.42</v>
      </c>
      <c r="O1390" s="3">
        <v>1020</v>
      </c>
      <c r="P1390" s="10">
        <v>7272.6</v>
      </c>
      <c r="Q1390" s="12">
        <f>IFERROR(salesdata[[#This Row],[S-P4]]/salesdata[[#This Row],[Q-P4]],0)</f>
        <v>7.1300000000000008</v>
      </c>
      <c r="R1390" s="3">
        <v>13663</v>
      </c>
      <c r="S1390" s="10">
        <v>64004.91</v>
      </c>
      <c r="T1390" s="1" t="str">
        <f>"Q"&amp;ROUNDUP(salesdata[[#This Row],[Month No.]]/3,0)</f>
        <v>Q1</v>
      </c>
      <c r="U1390" s="1" t="str">
        <f>TEXT(salesdata[[#This Row],[Date]],"dddd")</f>
        <v>Thursday</v>
      </c>
      <c r="V1390" s="12">
        <f>IFERROR(salesdata[[#This Row],[Total Revenue]]/salesdata[[#This Row],[Total Units Sold]],0)</f>
        <v>4.6845429261509191</v>
      </c>
      <c r="W1390" s="1" t="str">
        <f>INDEX({"Product1","Product2","Product3","Product4"},MATCH(MAX(salesdata[[#This Row],[S-P1]],salesdata[[#This Row],[S-P2]],salesdata[[#This Row],[S-P3]],salesdata[[#This Row],[S-P4]]),CHOOSE({1,2,3,4},salesdata[[#This Row],[S-P1]],salesdata[[#This Row],[S-P2]],salesdata[[#This Row],[S-P3]],salesdata[[#This Row],[S-P4]]),0))</f>
        <v>Product1</v>
      </c>
      <c r="X1390" s="1" t="str">
        <f>IF(salesdata[[#This Row],[Total Revenue]]&gt;=70000,"High",IF(salesdata[[#This Row],[Total Revenue]]&gt;=40000,"Medium","Low"))</f>
        <v>Medium</v>
      </c>
      <c r="Y1390" s="1" t="str">
        <f>IFERROR(IF(SUMIF(salesdata[Year],salesdata[[#This Row],[Year]],salesdata[Total Revenue])&gt;SUMIF(salesdata[Year],salesdata[[#This Row],[Year]]-1,salesdata[Total Revenue]),"Growth Year","Decline Year"),"")</f>
        <v>Growth Year</v>
      </c>
    </row>
    <row r="1391" spans="1:25" x14ac:dyDescent="0.3">
      <c r="A1391" s="1">
        <v>1390</v>
      </c>
      <c r="B1391" s="2">
        <v>41719</v>
      </c>
      <c r="C1391" s="1">
        <v>2014</v>
      </c>
      <c r="D1391" s="1" t="s">
        <v>28</v>
      </c>
      <c r="E1391" s="1">
        <v>3</v>
      </c>
      <c r="F1391" s="3">
        <v>5886</v>
      </c>
      <c r="G1391" s="10">
        <v>18658.62</v>
      </c>
      <c r="H1391" s="12">
        <f>IFERROR(salesdata[[#This Row],[S-P1]]/salesdata[[#This Row],[Q-P1]],0)</f>
        <v>3.17</v>
      </c>
      <c r="I1391" s="3">
        <v>866</v>
      </c>
      <c r="J1391" s="10">
        <v>5490.44</v>
      </c>
      <c r="K1391" s="12">
        <f>IFERROR(salesdata[[#This Row],[S-P2]]/salesdata[[#This Row],[Q-P2]],0)</f>
        <v>6.34</v>
      </c>
      <c r="L1391" s="3">
        <v>5015</v>
      </c>
      <c r="M1391" s="10">
        <v>27181.3</v>
      </c>
      <c r="N1391" s="12">
        <f>IFERROR(salesdata[[#This Row],[S-P3]]/salesdata[[#This Row],[Q-P3]],0)</f>
        <v>5.42</v>
      </c>
      <c r="O1391" s="3">
        <v>337</v>
      </c>
      <c r="P1391" s="10">
        <v>2402.81</v>
      </c>
      <c r="Q1391" s="12">
        <f>IFERROR(salesdata[[#This Row],[S-P4]]/salesdata[[#This Row],[Q-P4]],0)</f>
        <v>7.13</v>
      </c>
      <c r="R1391" s="3">
        <v>12104</v>
      </c>
      <c r="S1391" s="10">
        <v>53733.17</v>
      </c>
      <c r="T1391" s="1" t="str">
        <f>"Q"&amp;ROUNDUP(salesdata[[#This Row],[Month No.]]/3,0)</f>
        <v>Q1</v>
      </c>
      <c r="U1391" s="1" t="str">
        <f>TEXT(salesdata[[#This Row],[Date]],"dddd")</f>
        <v>Friday</v>
      </c>
      <c r="V1391" s="12">
        <f>IFERROR(salesdata[[#This Row],[Total Revenue]]/salesdata[[#This Row],[Total Units Sold]],0)</f>
        <v>4.4392903172504958</v>
      </c>
      <c r="W1391" s="1" t="str">
        <f>INDEX({"Product1","Product2","Product3","Product4"},MATCH(MAX(salesdata[[#This Row],[S-P1]],salesdata[[#This Row],[S-P2]],salesdata[[#This Row],[S-P3]],salesdata[[#This Row],[S-P4]]),CHOOSE({1,2,3,4},salesdata[[#This Row],[S-P1]],salesdata[[#This Row],[S-P2]],salesdata[[#This Row],[S-P3]],salesdata[[#This Row],[S-P4]]),0))</f>
        <v>Product3</v>
      </c>
      <c r="X1391" s="1" t="str">
        <f>IF(salesdata[[#This Row],[Total Revenue]]&gt;=70000,"High",IF(salesdata[[#This Row],[Total Revenue]]&gt;=40000,"Medium","Low"))</f>
        <v>Medium</v>
      </c>
      <c r="Y1391" s="1" t="str">
        <f>IFERROR(IF(SUMIF(salesdata[Year],salesdata[[#This Row],[Year]],salesdata[Total Revenue])&gt;SUMIF(salesdata[Year],salesdata[[#This Row],[Year]]-1,salesdata[Total Revenue]),"Growth Year","Decline Year"),"")</f>
        <v>Growth Year</v>
      </c>
    </row>
    <row r="1392" spans="1:25" x14ac:dyDescent="0.3">
      <c r="A1392" s="1">
        <v>1391</v>
      </c>
      <c r="B1392" s="2">
        <v>41720</v>
      </c>
      <c r="C1392" s="1">
        <v>2014</v>
      </c>
      <c r="D1392" s="1" t="s">
        <v>28</v>
      </c>
      <c r="E1392" s="1">
        <v>3</v>
      </c>
      <c r="F1392" s="3">
        <v>4906</v>
      </c>
      <c r="G1392" s="10">
        <v>15552.02</v>
      </c>
      <c r="H1392" s="12">
        <f>IFERROR(salesdata[[#This Row],[S-P1]]/salesdata[[#This Row],[Q-P1]],0)</f>
        <v>3.17</v>
      </c>
      <c r="I1392" s="3">
        <v>2877</v>
      </c>
      <c r="J1392" s="10">
        <v>18240.18</v>
      </c>
      <c r="K1392" s="12">
        <f>IFERROR(salesdata[[#This Row],[S-P2]]/salesdata[[#This Row],[Q-P2]],0)</f>
        <v>6.34</v>
      </c>
      <c r="L1392" s="3">
        <v>4057</v>
      </c>
      <c r="M1392" s="10">
        <v>21988.94</v>
      </c>
      <c r="N1392" s="12">
        <f>IFERROR(salesdata[[#This Row],[S-P3]]/salesdata[[#This Row],[Q-P3]],0)</f>
        <v>5.42</v>
      </c>
      <c r="O1392" s="3">
        <v>1790</v>
      </c>
      <c r="P1392" s="10">
        <v>12762.7</v>
      </c>
      <c r="Q1392" s="12">
        <f>IFERROR(salesdata[[#This Row],[S-P4]]/salesdata[[#This Row],[Q-P4]],0)</f>
        <v>7.1300000000000008</v>
      </c>
      <c r="R1392" s="3">
        <v>13630</v>
      </c>
      <c r="S1392" s="10">
        <v>68543.839999999997</v>
      </c>
      <c r="T1392" s="1" t="str">
        <f>"Q"&amp;ROUNDUP(salesdata[[#This Row],[Month No.]]/3,0)</f>
        <v>Q1</v>
      </c>
      <c r="U1392" s="1" t="str">
        <f>TEXT(salesdata[[#This Row],[Date]],"dddd")</f>
        <v>Saturday</v>
      </c>
      <c r="V1392" s="12">
        <f>IFERROR(salesdata[[#This Row],[Total Revenue]]/salesdata[[#This Row],[Total Units Sold]],0)</f>
        <v>5.0288950843727074</v>
      </c>
      <c r="W1392" s="1" t="str">
        <f>INDEX({"Product1","Product2","Product3","Product4"},MATCH(MAX(salesdata[[#This Row],[S-P1]],salesdata[[#This Row],[S-P2]],salesdata[[#This Row],[S-P3]],salesdata[[#This Row],[S-P4]]),CHOOSE({1,2,3,4},salesdata[[#This Row],[S-P1]],salesdata[[#This Row],[S-P2]],salesdata[[#This Row],[S-P3]],salesdata[[#This Row],[S-P4]]),0))</f>
        <v>Product3</v>
      </c>
      <c r="X1392" s="1" t="str">
        <f>IF(salesdata[[#This Row],[Total Revenue]]&gt;=70000,"High",IF(salesdata[[#This Row],[Total Revenue]]&gt;=40000,"Medium","Low"))</f>
        <v>Medium</v>
      </c>
      <c r="Y1392" s="1" t="str">
        <f>IFERROR(IF(SUMIF(salesdata[Year],salesdata[[#This Row],[Year]],salesdata[Total Revenue])&gt;SUMIF(salesdata[Year],salesdata[[#This Row],[Year]]-1,salesdata[Total Revenue]),"Growth Year","Decline Year"),"")</f>
        <v>Growth Year</v>
      </c>
    </row>
    <row r="1393" spans="1:25" x14ac:dyDescent="0.3">
      <c r="A1393" s="1">
        <v>1392</v>
      </c>
      <c r="B1393" s="2">
        <v>41721</v>
      </c>
      <c r="C1393" s="1">
        <v>2014</v>
      </c>
      <c r="D1393" s="1" t="s">
        <v>28</v>
      </c>
      <c r="E1393" s="1">
        <v>3</v>
      </c>
      <c r="F1393" s="3">
        <v>2110</v>
      </c>
      <c r="G1393" s="10">
        <v>6688.7</v>
      </c>
      <c r="H1393" s="12">
        <f>IFERROR(salesdata[[#This Row],[S-P1]]/salesdata[[#This Row],[Q-P1]],0)</f>
        <v>3.17</v>
      </c>
      <c r="I1393" s="3">
        <v>3106</v>
      </c>
      <c r="J1393" s="10">
        <v>19692.04</v>
      </c>
      <c r="K1393" s="12">
        <f>IFERROR(salesdata[[#This Row],[S-P2]]/salesdata[[#This Row],[Q-P2]],0)</f>
        <v>6.34</v>
      </c>
      <c r="L1393" s="3">
        <v>2179</v>
      </c>
      <c r="M1393" s="10">
        <v>11810.18</v>
      </c>
      <c r="N1393" s="12">
        <f>IFERROR(salesdata[[#This Row],[S-P3]]/salesdata[[#This Row],[Q-P3]],0)</f>
        <v>5.42</v>
      </c>
      <c r="O1393" s="3">
        <v>1385</v>
      </c>
      <c r="P1393" s="10">
        <v>9875.0499999999993</v>
      </c>
      <c r="Q1393" s="12">
        <f>IFERROR(salesdata[[#This Row],[S-P4]]/salesdata[[#This Row],[Q-P4]],0)</f>
        <v>7.13</v>
      </c>
      <c r="R1393" s="3">
        <v>8780</v>
      </c>
      <c r="S1393" s="10">
        <v>48065.97</v>
      </c>
      <c r="T1393" s="1" t="str">
        <f>"Q"&amp;ROUNDUP(salesdata[[#This Row],[Month No.]]/3,0)</f>
        <v>Q1</v>
      </c>
      <c r="U1393" s="1" t="str">
        <f>TEXT(salesdata[[#This Row],[Date]],"dddd")</f>
        <v>Sunday</v>
      </c>
      <c r="V1393" s="12">
        <f>IFERROR(salesdata[[#This Row],[Total Revenue]]/salesdata[[#This Row],[Total Units Sold]],0)</f>
        <v>5.4744840546697038</v>
      </c>
      <c r="W1393" s="1" t="str">
        <f>INDEX({"Product1","Product2","Product3","Product4"},MATCH(MAX(salesdata[[#This Row],[S-P1]],salesdata[[#This Row],[S-P2]],salesdata[[#This Row],[S-P3]],salesdata[[#This Row],[S-P4]]),CHOOSE({1,2,3,4},salesdata[[#This Row],[S-P1]],salesdata[[#This Row],[S-P2]],salesdata[[#This Row],[S-P3]],salesdata[[#This Row],[S-P4]]),0))</f>
        <v>Product2</v>
      </c>
      <c r="X1393" s="1" t="str">
        <f>IF(salesdata[[#This Row],[Total Revenue]]&gt;=70000,"High",IF(salesdata[[#This Row],[Total Revenue]]&gt;=40000,"Medium","Low"))</f>
        <v>Medium</v>
      </c>
      <c r="Y1393" s="1" t="str">
        <f>IFERROR(IF(SUMIF(salesdata[Year],salesdata[[#This Row],[Year]],salesdata[Total Revenue])&gt;SUMIF(salesdata[Year],salesdata[[#This Row],[Year]]-1,salesdata[Total Revenue]),"Growth Year","Decline Year"),"")</f>
        <v>Growth Year</v>
      </c>
    </row>
    <row r="1394" spans="1:25" x14ac:dyDescent="0.3">
      <c r="A1394" s="1">
        <v>1393</v>
      </c>
      <c r="B1394" s="2">
        <v>41722</v>
      </c>
      <c r="C1394" s="1">
        <v>2014</v>
      </c>
      <c r="D1394" s="1" t="s">
        <v>28</v>
      </c>
      <c r="E1394" s="1">
        <v>3</v>
      </c>
      <c r="F1394" s="3">
        <v>1245</v>
      </c>
      <c r="G1394" s="10">
        <v>3946.65</v>
      </c>
      <c r="H1394" s="12">
        <f>IFERROR(salesdata[[#This Row],[S-P1]]/salesdata[[#This Row],[Q-P1]],0)</f>
        <v>3.17</v>
      </c>
      <c r="I1394" s="3">
        <v>2970</v>
      </c>
      <c r="J1394" s="10">
        <v>18829.8</v>
      </c>
      <c r="K1394" s="12">
        <f>IFERROR(salesdata[[#This Row],[S-P2]]/salesdata[[#This Row],[Q-P2]],0)</f>
        <v>6.34</v>
      </c>
      <c r="L1394" s="3">
        <v>667</v>
      </c>
      <c r="M1394" s="10">
        <v>3615.14</v>
      </c>
      <c r="N1394" s="12">
        <f>IFERROR(salesdata[[#This Row],[S-P3]]/salesdata[[#This Row],[Q-P3]],0)</f>
        <v>5.42</v>
      </c>
      <c r="O1394" s="3">
        <v>519</v>
      </c>
      <c r="P1394" s="10">
        <v>3700.47</v>
      </c>
      <c r="Q1394" s="12">
        <f>IFERROR(salesdata[[#This Row],[S-P4]]/salesdata[[#This Row],[Q-P4]],0)</f>
        <v>7.13</v>
      </c>
      <c r="R1394" s="3">
        <v>5401</v>
      </c>
      <c r="S1394" s="10">
        <v>30092.06</v>
      </c>
      <c r="T1394" s="1" t="str">
        <f>"Q"&amp;ROUNDUP(salesdata[[#This Row],[Month No.]]/3,0)</f>
        <v>Q1</v>
      </c>
      <c r="U1394" s="1" t="str">
        <f>TEXT(salesdata[[#This Row],[Date]],"dddd")</f>
        <v>Monday</v>
      </c>
      <c r="V1394" s="12">
        <f>IFERROR(salesdata[[#This Row],[Total Revenue]]/salesdata[[#This Row],[Total Units Sold]],0)</f>
        <v>5.5715719311238665</v>
      </c>
      <c r="W1394" s="1" t="str">
        <f>INDEX({"Product1","Product2","Product3","Product4"},MATCH(MAX(salesdata[[#This Row],[S-P1]],salesdata[[#This Row],[S-P2]],salesdata[[#This Row],[S-P3]],salesdata[[#This Row],[S-P4]]),CHOOSE({1,2,3,4},salesdata[[#This Row],[S-P1]],salesdata[[#This Row],[S-P2]],salesdata[[#This Row],[S-P3]],salesdata[[#This Row],[S-P4]]),0))</f>
        <v>Product2</v>
      </c>
      <c r="X1394" s="1" t="str">
        <f>IF(salesdata[[#This Row],[Total Revenue]]&gt;=70000,"High",IF(salesdata[[#This Row],[Total Revenue]]&gt;=40000,"Medium","Low"))</f>
        <v>Low</v>
      </c>
      <c r="Y1394" s="1" t="str">
        <f>IFERROR(IF(SUMIF(salesdata[Year],salesdata[[#This Row],[Year]],salesdata[Total Revenue])&gt;SUMIF(salesdata[Year],salesdata[[#This Row],[Year]]-1,salesdata[Total Revenue]),"Growth Year","Decline Year"),"")</f>
        <v>Growth Year</v>
      </c>
    </row>
    <row r="1395" spans="1:25" x14ac:dyDescent="0.3">
      <c r="A1395" s="1">
        <v>1394</v>
      </c>
      <c r="B1395" s="2">
        <v>41723</v>
      </c>
      <c r="C1395" s="1">
        <v>2014</v>
      </c>
      <c r="D1395" s="1" t="s">
        <v>28</v>
      </c>
      <c r="E1395" s="1">
        <v>3</v>
      </c>
      <c r="F1395" s="3">
        <v>5129</v>
      </c>
      <c r="G1395" s="10">
        <v>16258.93</v>
      </c>
      <c r="H1395" s="12">
        <f>IFERROR(salesdata[[#This Row],[S-P1]]/salesdata[[#This Row],[Q-P1]],0)</f>
        <v>3.17</v>
      </c>
      <c r="I1395" s="3">
        <v>3257</v>
      </c>
      <c r="J1395" s="10">
        <v>20649.38</v>
      </c>
      <c r="K1395" s="12">
        <f>IFERROR(salesdata[[#This Row],[S-P2]]/salesdata[[#This Row],[Q-P2]],0)</f>
        <v>6.3400000000000007</v>
      </c>
      <c r="L1395" s="3">
        <v>1112</v>
      </c>
      <c r="M1395" s="10">
        <v>6027.04</v>
      </c>
      <c r="N1395" s="12">
        <f>IFERROR(salesdata[[#This Row],[S-P3]]/salesdata[[#This Row],[Q-P3]],0)</f>
        <v>5.42</v>
      </c>
      <c r="O1395" s="3">
        <v>1610</v>
      </c>
      <c r="P1395" s="10">
        <v>11479.3</v>
      </c>
      <c r="Q1395" s="12">
        <f>IFERROR(salesdata[[#This Row],[S-P4]]/salesdata[[#This Row],[Q-P4]],0)</f>
        <v>7.13</v>
      </c>
      <c r="R1395" s="3">
        <v>11108</v>
      </c>
      <c r="S1395" s="10">
        <v>54414.65</v>
      </c>
      <c r="T1395" s="1" t="str">
        <f>"Q"&amp;ROUNDUP(salesdata[[#This Row],[Month No.]]/3,0)</f>
        <v>Q1</v>
      </c>
      <c r="U1395" s="1" t="str">
        <f>TEXT(salesdata[[#This Row],[Date]],"dddd")</f>
        <v>Tuesday</v>
      </c>
      <c r="V1395" s="12">
        <f>IFERROR(salesdata[[#This Row],[Total Revenue]]/salesdata[[#This Row],[Total Units Sold]],0)</f>
        <v>4.8986901332373067</v>
      </c>
      <c r="W1395" s="1" t="str">
        <f>INDEX({"Product1","Product2","Product3","Product4"},MATCH(MAX(salesdata[[#This Row],[S-P1]],salesdata[[#This Row],[S-P2]],salesdata[[#This Row],[S-P3]],salesdata[[#This Row],[S-P4]]),CHOOSE({1,2,3,4},salesdata[[#This Row],[S-P1]],salesdata[[#This Row],[S-P2]],salesdata[[#This Row],[S-P3]],salesdata[[#This Row],[S-P4]]),0))</f>
        <v>Product2</v>
      </c>
      <c r="X1395" s="1" t="str">
        <f>IF(salesdata[[#This Row],[Total Revenue]]&gt;=70000,"High",IF(salesdata[[#This Row],[Total Revenue]]&gt;=40000,"Medium","Low"))</f>
        <v>Medium</v>
      </c>
      <c r="Y1395" s="1" t="str">
        <f>IFERROR(IF(SUMIF(salesdata[Year],salesdata[[#This Row],[Year]],salesdata[Total Revenue])&gt;SUMIF(salesdata[Year],salesdata[[#This Row],[Year]]-1,salesdata[Total Revenue]),"Growth Year","Decline Year"),"")</f>
        <v>Growth Year</v>
      </c>
    </row>
    <row r="1396" spans="1:25" x14ac:dyDescent="0.3">
      <c r="A1396" s="1">
        <v>1395</v>
      </c>
      <c r="B1396" s="2">
        <v>41724</v>
      </c>
      <c r="C1396" s="1">
        <v>2014</v>
      </c>
      <c r="D1396" s="1" t="s">
        <v>28</v>
      </c>
      <c r="E1396" s="1">
        <v>3</v>
      </c>
      <c r="F1396" s="3">
        <v>800</v>
      </c>
      <c r="G1396" s="10">
        <v>2536</v>
      </c>
      <c r="H1396" s="12">
        <f>IFERROR(salesdata[[#This Row],[S-P1]]/salesdata[[#This Row],[Q-P1]],0)</f>
        <v>3.17</v>
      </c>
      <c r="I1396" s="3">
        <v>1048</v>
      </c>
      <c r="J1396" s="10">
        <v>6644.32</v>
      </c>
      <c r="K1396" s="12">
        <f>IFERROR(salesdata[[#This Row],[S-P2]]/salesdata[[#This Row],[Q-P2]],0)</f>
        <v>6.34</v>
      </c>
      <c r="L1396" s="3">
        <v>4335</v>
      </c>
      <c r="M1396" s="10">
        <v>23495.7</v>
      </c>
      <c r="N1396" s="12">
        <f>IFERROR(salesdata[[#This Row],[S-P3]]/salesdata[[#This Row],[Q-P3]],0)</f>
        <v>5.42</v>
      </c>
      <c r="O1396" s="3">
        <v>406</v>
      </c>
      <c r="P1396" s="10">
        <v>2894.78</v>
      </c>
      <c r="Q1396" s="12">
        <f>IFERROR(salesdata[[#This Row],[S-P4]]/salesdata[[#This Row],[Q-P4]],0)</f>
        <v>7.1300000000000008</v>
      </c>
      <c r="R1396" s="3">
        <v>6589</v>
      </c>
      <c r="S1396" s="10">
        <v>35570.800000000003</v>
      </c>
      <c r="T1396" s="1" t="str">
        <f>"Q"&amp;ROUNDUP(salesdata[[#This Row],[Month No.]]/3,0)</f>
        <v>Q1</v>
      </c>
      <c r="U1396" s="1" t="str">
        <f>TEXT(salesdata[[#This Row],[Date]],"dddd")</f>
        <v>Wednesday</v>
      </c>
      <c r="V1396" s="12">
        <f>IFERROR(salesdata[[#This Row],[Total Revenue]]/salesdata[[#This Row],[Total Units Sold]],0)</f>
        <v>5.3985126726362127</v>
      </c>
      <c r="W1396" s="1" t="str">
        <f>INDEX({"Product1","Product2","Product3","Product4"},MATCH(MAX(salesdata[[#This Row],[S-P1]],salesdata[[#This Row],[S-P2]],salesdata[[#This Row],[S-P3]],salesdata[[#This Row],[S-P4]]),CHOOSE({1,2,3,4},salesdata[[#This Row],[S-P1]],salesdata[[#This Row],[S-P2]],salesdata[[#This Row],[S-P3]],salesdata[[#This Row],[S-P4]]),0))</f>
        <v>Product3</v>
      </c>
      <c r="X1396" s="1" t="str">
        <f>IF(salesdata[[#This Row],[Total Revenue]]&gt;=70000,"High",IF(salesdata[[#This Row],[Total Revenue]]&gt;=40000,"Medium","Low"))</f>
        <v>Low</v>
      </c>
      <c r="Y1396" s="1" t="str">
        <f>IFERROR(IF(SUMIF(salesdata[Year],salesdata[[#This Row],[Year]],salesdata[Total Revenue])&gt;SUMIF(salesdata[Year],salesdata[[#This Row],[Year]]-1,salesdata[Total Revenue]),"Growth Year","Decline Year"),"")</f>
        <v>Growth Year</v>
      </c>
    </row>
    <row r="1397" spans="1:25" x14ac:dyDescent="0.3">
      <c r="A1397" s="1">
        <v>1396</v>
      </c>
      <c r="B1397" s="2">
        <v>41725</v>
      </c>
      <c r="C1397" s="1">
        <v>2014</v>
      </c>
      <c r="D1397" s="1" t="s">
        <v>28</v>
      </c>
      <c r="E1397" s="1">
        <v>3</v>
      </c>
      <c r="F1397" s="3">
        <v>6949</v>
      </c>
      <c r="G1397" s="10">
        <v>22028.33</v>
      </c>
      <c r="H1397" s="12">
        <f>IFERROR(salesdata[[#This Row],[S-P1]]/salesdata[[#This Row],[Q-P1]],0)</f>
        <v>3.1700000000000004</v>
      </c>
      <c r="I1397" s="3">
        <v>2322</v>
      </c>
      <c r="J1397" s="10">
        <v>14721.48</v>
      </c>
      <c r="K1397" s="12">
        <f>IFERROR(salesdata[[#This Row],[S-P2]]/salesdata[[#This Row],[Q-P2]],0)</f>
        <v>6.34</v>
      </c>
      <c r="L1397" s="3">
        <v>4624</v>
      </c>
      <c r="M1397" s="10">
        <v>25062.080000000002</v>
      </c>
      <c r="N1397" s="12">
        <f>IFERROR(salesdata[[#This Row],[S-P3]]/salesdata[[#This Row],[Q-P3]],0)</f>
        <v>5.4200000000000008</v>
      </c>
      <c r="O1397" s="3">
        <v>1144</v>
      </c>
      <c r="P1397" s="10">
        <v>8156.72</v>
      </c>
      <c r="Q1397" s="12">
        <f>IFERROR(salesdata[[#This Row],[S-P4]]/salesdata[[#This Row],[Q-P4]],0)</f>
        <v>7.13</v>
      </c>
      <c r="R1397" s="3">
        <v>15039</v>
      </c>
      <c r="S1397" s="10">
        <v>69968.61</v>
      </c>
      <c r="T1397" s="1" t="str">
        <f>"Q"&amp;ROUNDUP(salesdata[[#This Row],[Month No.]]/3,0)</f>
        <v>Q1</v>
      </c>
      <c r="U1397" s="1" t="str">
        <f>TEXT(salesdata[[#This Row],[Date]],"dddd")</f>
        <v>Thursday</v>
      </c>
      <c r="V1397" s="12">
        <f>IFERROR(salesdata[[#This Row],[Total Revenue]]/salesdata[[#This Row],[Total Units Sold]],0)</f>
        <v>4.6524775583482949</v>
      </c>
      <c r="W1397" s="1" t="str">
        <f>INDEX({"Product1","Product2","Product3","Product4"},MATCH(MAX(salesdata[[#This Row],[S-P1]],salesdata[[#This Row],[S-P2]],salesdata[[#This Row],[S-P3]],salesdata[[#This Row],[S-P4]]),CHOOSE({1,2,3,4},salesdata[[#This Row],[S-P1]],salesdata[[#This Row],[S-P2]],salesdata[[#This Row],[S-P3]],salesdata[[#This Row],[S-P4]]),0))</f>
        <v>Product3</v>
      </c>
      <c r="X1397" s="1" t="str">
        <f>IF(salesdata[[#This Row],[Total Revenue]]&gt;=70000,"High",IF(salesdata[[#This Row],[Total Revenue]]&gt;=40000,"Medium","Low"))</f>
        <v>Medium</v>
      </c>
      <c r="Y1397" s="1" t="str">
        <f>IFERROR(IF(SUMIF(salesdata[Year],salesdata[[#This Row],[Year]],salesdata[Total Revenue])&gt;SUMIF(salesdata[Year],salesdata[[#This Row],[Year]]-1,salesdata[Total Revenue]),"Growth Year","Decline Year"),"")</f>
        <v>Growth Year</v>
      </c>
    </row>
    <row r="1398" spans="1:25" x14ac:dyDescent="0.3">
      <c r="A1398" s="1">
        <v>1397</v>
      </c>
      <c r="B1398" s="2">
        <v>41726</v>
      </c>
      <c r="C1398" s="1">
        <v>2014</v>
      </c>
      <c r="D1398" s="1" t="s">
        <v>28</v>
      </c>
      <c r="E1398" s="1">
        <v>3</v>
      </c>
      <c r="F1398" s="3">
        <v>4540</v>
      </c>
      <c r="G1398" s="10">
        <v>14391.8</v>
      </c>
      <c r="H1398" s="12">
        <f>IFERROR(salesdata[[#This Row],[S-P1]]/salesdata[[#This Row],[Q-P1]],0)</f>
        <v>3.17</v>
      </c>
      <c r="I1398" s="3">
        <v>457</v>
      </c>
      <c r="J1398" s="10">
        <v>2897.38</v>
      </c>
      <c r="K1398" s="12">
        <f>IFERROR(salesdata[[#This Row],[S-P2]]/salesdata[[#This Row],[Q-P2]],0)</f>
        <v>6.34</v>
      </c>
      <c r="L1398" s="3">
        <v>3510</v>
      </c>
      <c r="M1398" s="10">
        <v>19024.2</v>
      </c>
      <c r="N1398" s="12">
        <f>IFERROR(salesdata[[#This Row],[S-P3]]/salesdata[[#This Row],[Q-P3]],0)</f>
        <v>5.42</v>
      </c>
      <c r="O1398" s="3">
        <v>292</v>
      </c>
      <c r="P1398" s="10">
        <v>2081.96</v>
      </c>
      <c r="Q1398" s="12">
        <f>IFERROR(salesdata[[#This Row],[S-P4]]/salesdata[[#This Row],[Q-P4]],0)</f>
        <v>7.13</v>
      </c>
      <c r="R1398" s="3">
        <v>8799</v>
      </c>
      <c r="S1398" s="10">
        <v>38395.339999999997</v>
      </c>
      <c r="T1398" s="1" t="str">
        <f>"Q"&amp;ROUNDUP(salesdata[[#This Row],[Month No.]]/3,0)</f>
        <v>Q1</v>
      </c>
      <c r="U1398" s="1" t="str">
        <f>TEXT(salesdata[[#This Row],[Date]],"dddd")</f>
        <v>Friday</v>
      </c>
      <c r="V1398" s="12">
        <f>IFERROR(salesdata[[#This Row],[Total Revenue]]/salesdata[[#This Row],[Total Units Sold]],0)</f>
        <v>4.3636026821229681</v>
      </c>
      <c r="W1398" s="1" t="str">
        <f>INDEX({"Product1","Product2","Product3","Product4"},MATCH(MAX(salesdata[[#This Row],[S-P1]],salesdata[[#This Row],[S-P2]],salesdata[[#This Row],[S-P3]],salesdata[[#This Row],[S-P4]]),CHOOSE({1,2,3,4},salesdata[[#This Row],[S-P1]],salesdata[[#This Row],[S-P2]],salesdata[[#This Row],[S-P3]],salesdata[[#This Row],[S-P4]]),0))</f>
        <v>Product3</v>
      </c>
      <c r="X1398" s="1" t="str">
        <f>IF(salesdata[[#This Row],[Total Revenue]]&gt;=70000,"High",IF(salesdata[[#This Row],[Total Revenue]]&gt;=40000,"Medium","Low"))</f>
        <v>Low</v>
      </c>
      <c r="Y1398" s="1" t="str">
        <f>IFERROR(IF(SUMIF(salesdata[Year],salesdata[[#This Row],[Year]],salesdata[Total Revenue])&gt;SUMIF(salesdata[Year],salesdata[[#This Row],[Year]]-1,salesdata[Total Revenue]),"Growth Year","Decline Year"),"")</f>
        <v>Growth Year</v>
      </c>
    </row>
    <row r="1399" spans="1:25" x14ac:dyDescent="0.3">
      <c r="A1399" s="1">
        <v>1398</v>
      </c>
      <c r="B1399" s="2">
        <v>41727</v>
      </c>
      <c r="C1399" s="1">
        <v>2014</v>
      </c>
      <c r="D1399" s="1" t="s">
        <v>28</v>
      </c>
      <c r="E1399" s="1">
        <v>3</v>
      </c>
      <c r="F1399" s="3">
        <v>7250</v>
      </c>
      <c r="G1399" s="10">
        <v>22982.5</v>
      </c>
      <c r="H1399" s="12">
        <f>IFERROR(salesdata[[#This Row],[S-P1]]/salesdata[[#This Row],[Q-P1]],0)</f>
        <v>3.17</v>
      </c>
      <c r="I1399" s="3">
        <v>3045</v>
      </c>
      <c r="J1399" s="10">
        <v>19305.3</v>
      </c>
      <c r="K1399" s="12">
        <f>IFERROR(salesdata[[#This Row],[S-P2]]/salesdata[[#This Row],[Q-P2]],0)</f>
        <v>6.34</v>
      </c>
      <c r="L1399" s="3">
        <v>1602</v>
      </c>
      <c r="M1399" s="10">
        <v>8682.84</v>
      </c>
      <c r="N1399" s="12">
        <f>IFERROR(salesdata[[#This Row],[S-P3]]/salesdata[[#This Row],[Q-P3]],0)</f>
        <v>5.42</v>
      </c>
      <c r="O1399" s="3">
        <v>1446</v>
      </c>
      <c r="P1399" s="10">
        <v>10309.98</v>
      </c>
      <c r="Q1399" s="12">
        <f>IFERROR(salesdata[[#This Row],[S-P4]]/salesdata[[#This Row],[Q-P4]],0)</f>
        <v>7.13</v>
      </c>
      <c r="R1399" s="3">
        <v>13343</v>
      </c>
      <c r="S1399" s="10">
        <v>61280.62</v>
      </c>
      <c r="T1399" s="1" t="str">
        <f>"Q"&amp;ROUNDUP(salesdata[[#This Row],[Month No.]]/3,0)</f>
        <v>Q1</v>
      </c>
      <c r="U1399" s="1" t="str">
        <f>TEXT(salesdata[[#This Row],[Date]],"dddd")</f>
        <v>Saturday</v>
      </c>
      <c r="V1399" s="12">
        <f>IFERROR(salesdata[[#This Row],[Total Revenue]]/salesdata[[#This Row],[Total Units Sold]],0)</f>
        <v>4.5927167803342579</v>
      </c>
      <c r="W1399" s="1" t="str">
        <f>INDEX({"Product1","Product2","Product3","Product4"},MATCH(MAX(salesdata[[#This Row],[S-P1]],salesdata[[#This Row],[S-P2]],salesdata[[#This Row],[S-P3]],salesdata[[#This Row],[S-P4]]),CHOOSE({1,2,3,4},salesdata[[#This Row],[S-P1]],salesdata[[#This Row],[S-P2]],salesdata[[#This Row],[S-P3]],salesdata[[#This Row],[S-P4]]),0))</f>
        <v>Product1</v>
      </c>
      <c r="X1399" s="1" t="str">
        <f>IF(salesdata[[#This Row],[Total Revenue]]&gt;=70000,"High",IF(salesdata[[#This Row],[Total Revenue]]&gt;=40000,"Medium","Low"))</f>
        <v>Medium</v>
      </c>
      <c r="Y1399" s="1" t="str">
        <f>IFERROR(IF(SUMIF(salesdata[Year],salesdata[[#This Row],[Year]],salesdata[Total Revenue])&gt;SUMIF(salesdata[Year],salesdata[[#This Row],[Year]]-1,salesdata[Total Revenue]),"Growth Year","Decline Year"),"")</f>
        <v>Growth Year</v>
      </c>
    </row>
    <row r="1400" spans="1:25" x14ac:dyDescent="0.3">
      <c r="A1400" s="1">
        <v>1399</v>
      </c>
      <c r="B1400" s="2">
        <v>41728</v>
      </c>
      <c r="C1400" s="1">
        <v>2014</v>
      </c>
      <c r="D1400" s="1" t="s">
        <v>28</v>
      </c>
      <c r="E1400" s="1">
        <v>3</v>
      </c>
      <c r="F1400" s="3">
        <v>3561</v>
      </c>
      <c r="G1400" s="10">
        <v>11288.37</v>
      </c>
      <c r="H1400" s="12">
        <f>IFERROR(salesdata[[#This Row],[S-P1]]/salesdata[[#This Row],[Q-P1]],0)</f>
        <v>3.1700000000000004</v>
      </c>
      <c r="I1400" s="3">
        <v>3471</v>
      </c>
      <c r="J1400" s="10">
        <v>22006.14</v>
      </c>
      <c r="K1400" s="12">
        <f>IFERROR(salesdata[[#This Row],[S-P2]]/salesdata[[#This Row],[Q-P2]],0)</f>
        <v>6.34</v>
      </c>
      <c r="L1400" s="3">
        <v>1201</v>
      </c>
      <c r="M1400" s="10">
        <v>6509.42</v>
      </c>
      <c r="N1400" s="12">
        <f>IFERROR(salesdata[[#This Row],[S-P3]]/salesdata[[#This Row],[Q-P3]],0)</f>
        <v>5.42</v>
      </c>
      <c r="O1400" s="3">
        <v>784</v>
      </c>
      <c r="P1400" s="10">
        <v>5589.92</v>
      </c>
      <c r="Q1400" s="12">
        <f>IFERROR(salesdata[[#This Row],[S-P4]]/salesdata[[#This Row],[Q-P4]],0)</f>
        <v>7.13</v>
      </c>
      <c r="R1400" s="3">
        <v>9017</v>
      </c>
      <c r="S1400" s="10">
        <v>45393.85</v>
      </c>
      <c r="T1400" s="1" t="str">
        <f>"Q"&amp;ROUNDUP(salesdata[[#This Row],[Month No.]]/3,0)</f>
        <v>Q1</v>
      </c>
      <c r="U1400" s="1" t="str">
        <f>TEXT(salesdata[[#This Row],[Date]],"dddd")</f>
        <v>Sunday</v>
      </c>
      <c r="V1400" s="12">
        <f>IFERROR(salesdata[[#This Row],[Total Revenue]]/salesdata[[#This Row],[Total Units Sold]],0)</f>
        <v>5.0342519685039369</v>
      </c>
      <c r="W1400" s="1" t="str">
        <f>INDEX({"Product1","Product2","Product3","Product4"},MATCH(MAX(salesdata[[#This Row],[S-P1]],salesdata[[#This Row],[S-P2]],salesdata[[#This Row],[S-P3]],salesdata[[#This Row],[S-P4]]),CHOOSE({1,2,3,4},salesdata[[#This Row],[S-P1]],salesdata[[#This Row],[S-P2]],salesdata[[#This Row],[S-P3]],salesdata[[#This Row],[S-P4]]),0))</f>
        <v>Product2</v>
      </c>
      <c r="X1400" s="1" t="str">
        <f>IF(salesdata[[#This Row],[Total Revenue]]&gt;=70000,"High",IF(salesdata[[#This Row],[Total Revenue]]&gt;=40000,"Medium","Low"))</f>
        <v>Medium</v>
      </c>
      <c r="Y1400" s="1" t="str">
        <f>IFERROR(IF(SUMIF(salesdata[Year],salesdata[[#This Row],[Year]],salesdata[Total Revenue])&gt;SUMIF(salesdata[Year],salesdata[[#This Row],[Year]]-1,salesdata[Total Revenue]),"Growth Year","Decline Year"),"")</f>
        <v>Growth Year</v>
      </c>
    </row>
    <row r="1401" spans="1:25" x14ac:dyDescent="0.3">
      <c r="A1401" s="1">
        <v>1400</v>
      </c>
      <c r="B1401" s="2">
        <v>41729</v>
      </c>
      <c r="C1401" s="1">
        <v>2014</v>
      </c>
      <c r="D1401" s="1" t="s">
        <v>28</v>
      </c>
      <c r="E1401" s="1">
        <v>3</v>
      </c>
      <c r="F1401" s="3">
        <v>3894</v>
      </c>
      <c r="G1401" s="10">
        <v>12343.98</v>
      </c>
      <c r="H1401" s="12">
        <f>IFERROR(salesdata[[#This Row],[S-P1]]/salesdata[[#This Row],[Q-P1]],0)</f>
        <v>3.17</v>
      </c>
      <c r="I1401" s="3">
        <v>1151</v>
      </c>
      <c r="J1401" s="10">
        <v>7297.34</v>
      </c>
      <c r="K1401" s="12">
        <f>IFERROR(salesdata[[#This Row],[S-P2]]/salesdata[[#This Row],[Q-P2]],0)</f>
        <v>6.34</v>
      </c>
      <c r="L1401" s="3">
        <v>1070</v>
      </c>
      <c r="M1401" s="10">
        <v>5799.4</v>
      </c>
      <c r="N1401" s="12">
        <f>IFERROR(salesdata[[#This Row],[S-P3]]/salesdata[[#This Row],[Q-P3]],0)</f>
        <v>5.42</v>
      </c>
      <c r="O1401" s="3">
        <v>1572</v>
      </c>
      <c r="P1401" s="10">
        <v>11208.36</v>
      </c>
      <c r="Q1401" s="12">
        <f>IFERROR(salesdata[[#This Row],[S-P4]]/salesdata[[#This Row],[Q-P4]],0)</f>
        <v>7.1300000000000008</v>
      </c>
      <c r="R1401" s="3">
        <v>7687</v>
      </c>
      <c r="S1401" s="10">
        <v>36649.08</v>
      </c>
      <c r="T1401" s="1" t="str">
        <f>"Q"&amp;ROUNDUP(salesdata[[#This Row],[Month No.]]/3,0)</f>
        <v>Q1</v>
      </c>
      <c r="U1401" s="1" t="str">
        <f>TEXT(salesdata[[#This Row],[Date]],"dddd")</f>
        <v>Monday</v>
      </c>
      <c r="V1401" s="12">
        <f>IFERROR(salesdata[[#This Row],[Total Revenue]]/salesdata[[#This Row],[Total Units Sold]],0)</f>
        <v>4.7676700923637316</v>
      </c>
      <c r="W1401" s="1" t="str">
        <f>INDEX({"Product1","Product2","Product3","Product4"},MATCH(MAX(salesdata[[#This Row],[S-P1]],salesdata[[#This Row],[S-P2]],salesdata[[#This Row],[S-P3]],salesdata[[#This Row],[S-P4]]),CHOOSE({1,2,3,4},salesdata[[#This Row],[S-P1]],salesdata[[#This Row],[S-P2]],salesdata[[#This Row],[S-P3]],salesdata[[#This Row],[S-P4]]),0))</f>
        <v>Product1</v>
      </c>
      <c r="X1401" s="1" t="str">
        <f>IF(salesdata[[#This Row],[Total Revenue]]&gt;=70000,"High",IF(salesdata[[#This Row],[Total Revenue]]&gt;=40000,"Medium","Low"))</f>
        <v>Low</v>
      </c>
      <c r="Y1401" s="1" t="str">
        <f>IFERROR(IF(SUMIF(salesdata[Year],salesdata[[#This Row],[Year]],salesdata[Total Revenue])&gt;SUMIF(salesdata[Year],salesdata[[#This Row],[Year]]-1,salesdata[Total Revenue]),"Growth Year","Decline Year"),"")</f>
        <v>Growth Year</v>
      </c>
    </row>
    <row r="1402" spans="1:25" x14ac:dyDescent="0.3">
      <c r="A1402" s="1">
        <v>1401</v>
      </c>
      <c r="B1402" s="2">
        <v>41730</v>
      </c>
      <c r="C1402" s="1">
        <v>2014</v>
      </c>
      <c r="D1402" s="1" t="s">
        <v>29</v>
      </c>
      <c r="E1402" s="1">
        <v>4</v>
      </c>
      <c r="F1402" s="3">
        <v>7069</v>
      </c>
      <c r="G1402" s="10">
        <v>22408.73</v>
      </c>
      <c r="H1402" s="12">
        <f>IFERROR(salesdata[[#This Row],[S-P1]]/salesdata[[#This Row],[Q-P1]],0)</f>
        <v>3.17</v>
      </c>
      <c r="I1402" s="3">
        <v>2642</v>
      </c>
      <c r="J1402" s="10">
        <v>16750.28</v>
      </c>
      <c r="K1402" s="12">
        <f>IFERROR(salesdata[[#This Row],[S-P2]]/salesdata[[#This Row],[Q-P2]],0)</f>
        <v>6.34</v>
      </c>
      <c r="L1402" s="3">
        <v>5606</v>
      </c>
      <c r="M1402" s="10">
        <v>30384.52</v>
      </c>
      <c r="N1402" s="12">
        <f>IFERROR(salesdata[[#This Row],[S-P3]]/salesdata[[#This Row],[Q-P3]],0)</f>
        <v>5.42</v>
      </c>
      <c r="O1402" s="3">
        <v>870</v>
      </c>
      <c r="P1402" s="10">
        <v>6203.1</v>
      </c>
      <c r="Q1402" s="12">
        <f>IFERROR(salesdata[[#This Row],[S-P4]]/salesdata[[#This Row],[Q-P4]],0)</f>
        <v>7.1300000000000008</v>
      </c>
      <c r="R1402" s="3">
        <v>16187</v>
      </c>
      <c r="S1402" s="10">
        <v>75746.63</v>
      </c>
      <c r="T1402" s="1" t="str">
        <f>"Q"&amp;ROUNDUP(salesdata[[#This Row],[Month No.]]/3,0)</f>
        <v>Q2</v>
      </c>
      <c r="U1402" s="1" t="str">
        <f>TEXT(salesdata[[#This Row],[Date]],"dddd")</f>
        <v>Tuesday</v>
      </c>
      <c r="V1402" s="12">
        <f>IFERROR(salesdata[[#This Row],[Total Revenue]]/salesdata[[#This Row],[Total Units Sold]],0)</f>
        <v>4.6794730339161061</v>
      </c>
      <c r="W1402" s="1" t="str">
        <f>INDEX({"Product1","Product2","Product3","Product4"},MATCH(MAX(salesdata[[#This Row],[S-P1]],salesdata[[#This Row],[S-P2]],salesdata[[#This Row],[S-P3]],salesdata[[#This Row],[S-P4]]),CHOOSE({1,2,3,4},salesdata[[#This Row],[S-P1]],salesdata[[#This Row],[S-P2]],salesdata[[#This Row],[S-P3]],salesdata[[#This Row],[S-P4]]),0))</f>
        <v>Product3</v>
      </c>
      <c r="X1402" s="1" t="str">
        <f>IF(salesdata[[#This Row],[Total Revenue]]&gt;=70000,"High",IF(salesdata[[#This Row],[Total Revenue]]&gt;=40000,"Medium","Low"))</f>
        <v>High</v>
      </c>
      <c r="Y1402" s="1" t="str">
        <f>IFERROR(IF(SUMIF(salesdata[Year],salesdata[[#This Row],[Year]],salesdata[Total Revenue])&gt;SUMIF(salesdata[Year],salesdata[[#This Row],[Year]]-1,salesdata[Total Revenue]),"Growth Year","Decline Year"),"")</f>
        <v>Growth Year</v>
      </c>
    </row>
    <row r="1403" spans="1:25" x14ac:dyDescent="0.3">
      <c r="A1403" s="1">
        <v>1402</v>
      </c>
      <c r="B1403" s="2">
        <v>41731</v>
      </c>
      <c r="C1403" s="1">
        <v>2014</v>
      </c>
      <c r="D1403" s="1" t="s">
        <v>29</v>
      </c>
      <c r="E1403" s="1">
        <v>4</v>
      </c>
      <c r="F1403" s="3">
        <v>3293</v>
      </c>
      <c r="G1403" s="10">
        <v>10438.81</v>
      </c>
      <c r="H1403" s="12">
        <f>IFERROR(salesdata[[#This Row],[S-P1]]/salesdata[[#This Row],[Q-P1]],0)</f>
        <v>3.17</v>
      </c>
      <c r="I1403" s="3">
        <v>2404</v>
      </c>
      <c r="J1403" s="10">
        <v>15241.36</v>
      </c>
      <c r="K1403" s="12">
        <f>IFERROR(salesdata[[#This Row],[S-P2]]/salesdata[[#This Row],[Q-P2]],0)</f>
        <v>6.34</v>
      </c>
      <c r="L1403" s="3">
        <v>1161</v>
      </c>
      <c r="M1403" s="10">
        <v>6292.62</v>
      </c>
      <c r="N1403" s="12">
        <f>IFERROR(salesdata[[#This Row],[S-P3]]/salesdata[[#This Row],[Q-P3]],0)</f>
        <v>5.42</v>
      </c>
      <c r="O1403" s="3">
        <v>495</v>
      </c>
      <c r="P1403" s="10">
        <v>3529.35</v>
      </c>
      <c r="Q1403" s="12">
        <f>IFERROR(salesdata[[#This Row],[S-P4]]/salesdata[[#This Row],[Q-P4]],0)</f>
        <v>7.13</v>
      </c>
      <c r="R1403" s="3">
        <v>7353</v>
      </c>
      <c r="S1403" s="10">
        <v>35502.14</v>
      </c>
      <c r="T1403" s="1" t="str">
        <f>"Q"&amp;ROUNDUP(salesdata[[#This Row],[Month No.]]/3,0)</f>
        <v>Q2</v>
      </c>
      <c r="U1403" s="1" t="str">
        <f>TEXT(salesdata[[#This Row],[Date]],"dddd")</f>
        <v>Wednesday</v>
      </c>
      <c r="V1403" s="12">
        <f>IFERROR(salesdata[[#This Row],[Total Revenue]]/salesdata[[#This Row],[Total Units Sold]],0)</f>
        <v>4.8282524139806879</v>
      </c>
      <c r="W1403" s="1" t="str">
        <f>INDEX({"Product1","Product2","Product3","Product4"},MATCH(MAX(salesdata[[#This Row],[S-P1]],salesdata[[#This Row],[S-P2]],salesdata[[#This Row],[S-P3]],salesdata[[#This Row],[S-P4]]),CHOOSE({1,2,3,4},salesdata[[#This Row],[S-P1]],salesdata[[#This Row],[S-P2]],salesdata[[#This Row],[S-P3]],salesdata[[#This Row],[S-P4]]),0))</f>
        <v>Product2</v>
      </c>
      <c r="X1403" s="1" t="str">
        <f>IF(salesdata[[#This Row],[Total Revenue]]&gt;=70000,"High",IF(salesdata[[#This Row],[Total Revenue]]&gt;=40000,"Medium","Low"))</f>
        <v>Low</v>
      </c>
      <c r="Y1403" s="1" t="str">
        <f>IFERROR(IF(SUMIF(salesdata[Year],salesdata[[#This Row],[Year]],salesdata[Total Revenue])&gt;SUMIF(salesdata[Year],salesdata[[#This Row],[Year]]-1,salesdata[Total Revenue]),"Growth Year","Decline Year"),"")</f>
        <v>Growth Year</v>
      </c>
    </row>
    <row r="1404" spans="1:25" x14ac:dyDescent="0.3">
      <c r="A1404" s="1">
        <v>1403</v>
      </c>
      <c r="B1404" s="2">
        <v>41732</v>
      </c>
      <c r="C1404" s="1">
        <v>2014</v>
      </c>
      <c r="D1404" s="1" t="s">
        <v>29</v>
      </c>
      <c r="E1404" s="1">
        <v>4</v>
      </c>
      <c r="F1404" s="3">
        <v>2130</v>
      </c>
      <c r="G1404" s="10">
        <v>6752.1</v>
      </c>
      <c r="H1404" s="12">
        <f>IFERROR(salesdata[[#This Row],[S-P1]]/salesdata[[#This Row],[Q-P1]],0)</f>
        <v>3.1700000000000004</v>
      </c>
      <c r="I1404" s="3">
        <v>3477</v>
      </c>
      <c r="J1404" s="10">
        <v>22044.18</v>
      </c>
      <c r="K1404" s="12">
        <f>IFERROR(salesdata[[#This Row],[S-P2]]/salesdata[[#This Row],[Q-P2]],0)</f>
        <v>6.34</v>
      </c>
      <c r="L1404" s="3">
        <v>1930</v>
      </c>
      <c r="M1404" s="10">
        <v>10460.6</v>
      </c>
      <c r="N1404" s="12">
        <f>IFERROR(salesdata[[#This Row],[S-P3]]/salesdata[[#This Row],[Q-P3]],0)</f>
        <v>5.42</v>
      </c>
      <c r="O1404" s="3">
        <v>1380</v>
      </c>
      <c r="P1404" s="10">
        <v>9839.4</v>
      </c>
      <c r="Q1404" s="12">
        <f>IFERROR(salesdata[[#This Row],[S-P4]]/salesdata[[#This Row],[Q-P4]],0)</f>
        <v>7.13</v>
      </c>
      <c r="R1404" s="3">
        <v>8917</v>
      </c>
      <c r="S1404" s="10">
        <v>49096.28</v>
      </c>
      <c r="T1404" s="1" t="str">
        <f>"Q"&amp;ROUNDUP(salesdata[[#This Row],[Month No.]]/3,0)</f>
        <v>Q2</v>
      </c>
      <c r="U1404" s="1" t="str">
        <f>TEXT(salesdata[[#This Row],[Date]],"dddd")</f>
        <v>Thursday</v>
      </c>
      <c r="V1404" s="12">
        <f>IFERROR(salesdata[[#This Row],[Total Revenue]]/salesdata[[#This Row],[Total Units Sold]],0)</f>
        <v>5.5059190310642592</v>
      </c>
      <c r="W1404" s="1" t="str">
        <f>INDEX({"Product1","Product2","Product3","Product4"},MATCH(MAX(salesdata[[#This Row],[S-P1]],salesdata[[#This Row],[S-P2]],salesdata[[#This Row],[S-P3]],salesdata[[#This Row],[S-P4]]),CHOOSE({1,2,3,4},salesdata[[#This Row],[S-P1]],salesdata[[#This Row],[S-P2]],salesdata[[#This Row],[S-P3]],salesdata[[#This Row],[S-P4]]),0))</f>
        <v>Product2</v>
      </c>
      <c r="X1404" s="1" t="str">
        <f>IF(salesdata[[#This Row],[Total Revenue]]&gt;=70000,"High",IF(salesdata[[#This Row],[Total Revenue]]&gt;=40000,"Medium","Low"))</f>
        <v>Medium</v>
      </c>
      <c r="Y1404" s="1" t="str">
        <f>IFERROR(IF(SUMIF(salesdata[Year],salesdata[[#This Row],[Year]],salesdata[Total Revenue])&gt;SUMIF(salesdata[Year],salesdata[[#This Row],[Year]]-1,salesdata[Total Revenue]),"Growth Year","Decline Year"),"")</f>
        <v>Growth Year</v>
      </c>
    </row>
    <row r="1405" spans="1:25" x14ac:dyDescent="0.3">
      <c r="A1405" s="1">
        <v>1404</v>
      </c>
      <c r="B1405" s="2">
        <v>41733</v>
      </c>
      <c r="C1405" s="1">
        <v>2014</v>
      </c>
      <c r="D1405" s="1" t="s">
        <v>29</v>
      </c>
      <c r="E1405" s="1">
        <v>4</v>
      </c>
      <c r="F1405" s="3">
        <v>7850</v>
      </c>
      <c r="G1405" s="10">
        <v>24884.5</v>
      </c>
      <c r="H1405" s="12">
        <f>IFERROR(salesdata[[#This Row],[S-P1]]/salesdata[[#This Row],[Q-P1]],0)</f>
        <v>3.17</v>
      </c>
      <c r="I1405" s="3">
        <v>3738</v>
      </c>
      <c r="J1405" s="10">
        <v>23698.92</v>
      </c>
      <c r="K1405" s="12">
        <f>IFERROR(salesdata[[#This Row],[S-P2]]/salesdata[[#This Row],[Q-P2]],0)</f>
        <v>6.34</v>
      </c>
      <c r="L1405" s="3">
        <v>1935</v>
      </c>
      <c r="M1405" s="10">
        <v>10487.7</v>
      </c>
      <c r="N1405" s="12">
        <f>IFERROR(salesdata[[#This Row],[S-P3]]/salesdata[[#This Row],[Q-P3]],0)</f>
        <v>5.4200000000000008</v>
      </c>
      <c r="O1405" s="3">
        <v>871</v>
      </c>
      <c r="P1405" s="10">
        <v>6210.23</v>
      </c>
      <c r="Q1405" s="12">
        <f>IFERROR(salesdata[[#This Row],[S-P4]]/salesdata[[#This Row],[Q-P4]],0)</f>
        <v>7.13</v>
      </c>
      <c r="R1405" s="3">
        <v>14394</v>
      </c>
      <c r="S1405" s="10">
        <v>65281.35</v>
      </c>
      <c r="T1405" s="1" t="str">
        <f>"Q"&amp;ROUNDUP(salesdata[[#This Row],[Month No.]]/3,0)</f>
        <v>Q2</v>
      </c>
      <c r="U1405" s="1" t="str">
        <f>TEXT(salesdata[[#This Row],[Date]],"dddd")</f>
        <v>Friday</v>
      </c>
      <c r="V1405" s="12">
        <f>IFERROR(salesdata[[#This Row],[Total Revenue]]/salesdata[[#This Row],[Total Units Sold]],0)</f>
        <v>4.5353167986661109</v>
      </c>
      <c r="W1405" s="1" t="str">
        <f>INDEX({"Product1","Product2","Product3","Product4"},MATCH(MAX(salesdata[[#This Row],[S-P1]],salesdata[[#This Row],[S-P2]],salesdata[[#This Row],[S-P3]],salesdata[[#This Row],[S-P4]]),CHOOSE({1,2,3,4},salesdata[[#This Row],[S-P1]],salesdata[[#This Row],[S-P2]],salesdata[[#This Row],[S-P3]],salesdata[[#This Row],[S-P4]]),0))</f>
        <v>Product1</v>
      </c>
      <c r="X1405" s="1" t="str">
        <f>IF(salesdata[[#This Row],[Total Revenue]]&gt;=70000,"High",IF(salesdata[[#This Row],[Total Revenue]]&gt;=40000,"Medium","Low"))</f>
        <v>Medium</v>
      </c>
      <c r="Y1405" s="1" t="str">
        <f>IFERROR(IF(SUMIF(salesdata[Year],salesdata[[#This Row],[Year]],salesdata[Total Revenue])&gt;SUMIF(salesdata[Year],salesdata[[#This Row],[Year]]-1,salesdata[Total Revenue]),"Growth Year","Decline Year"),"")</f>
        <v>Growth Year</v>
      </c>
    </row>
    <row r="1406" spans="1:25" x14ac:dyDescent="0.3">
      <c r="A1406" s="1">
        <v>1405</v>
      </c>
      <c r="B1406" s="2">
        <v>41734</v>
      </c>
      <c r="C1406" s="1">
        <v>2014</v>
      </c>
      <c r="D1406" s="1" t="s">
        <v>29</v>
      </c>
      <c r="E1406" s="1">
        <v>4</v>
      </c>
      <c r="F1406" s="3">
        <v>1481</v>
      </c>
      <c r="G1406" s="10">
        <v>4694.7700000000004</v>
      </c>
      <c r="H1406" s="12">
        <f>IFERROR(salesdata[[#This Row],[S-P1]]/salesdata[[#This Row],[Q-P1]],0)</f>
        <v>3.1700000000000004</v>
      </c>
      <c r="I1406" s="3">
        <v>2796</v>
      </c>
      <c r="J1406" s="10">
        <v>17726.64</v>
      </c>
      <c r="K1406" s="12">
        <f>IFERROR(salesdata[[#This Row],[S-P2]]/salesdata[[#This Row],[Q-P2]],0)</f>
        <v>6.34</v>
      </c>
      <c r="L1406" s="3">
        <v>2914</v>
      </c>
      <c r="M1406" s="10">
        <v>15793.88</v>
      </c>
      <c r="N1406" s="12">
        <f>IFERROR(salesdata[[#This Row],[S-P3]]/salesdata[[#This Row],[Q-P3]],0)</f>
        <v>5.42</v>
      </c>
      <c r="O1406" s="3">
        <v>302</v>
      </c>
      <c r="P1406" s="10">
        <v>2153.2600000000002</v>
      </c>
      <c r="Q1406" s="12">
        <f>IFERROR(salesdata[[#This Row],[S-P4]]/salesdata[[#This Row],[Q-P4]],0)</f>
        <v>7.1300000000000008</v>
      </c>
      <c r="R1406" s="3">
        <v>7493</v>
      </c>
      <c r="S1406" s="10">
        <v>40368.550000000003</v>
      </c>
      <c r="T1406" s="1" t="str">
        <f>"Q"&amp;ROUNDUP(salesdata[[#This Row],[Month No.]]/3,0)</f>
        <v>Q2</v>
      </c>
      <c r="U1406" s="1" t="str">
        <f>TEXT(salesdata[[#This Row],[Date]],"dddd")</f>
        <v>Saturday</v>
      </c>
      <c r="V1406" s="12">
        <f>IFERROR(salesdata[[#This Row],[Total Revenue]]/salesdata[[#This Row],[Total Units Sold]],0)</f>
        <v>5.3875016682236758</v>
      </c>
      <c r="W1406" s="1" t="str">
        <f>INDEX({"Product1","Product2","Product3","Product4"},MATCH(MAX(salesdata[[#This Row],[S-P1]],salesdata[[#This Row],[S-P2]],salesdata[[#This Row],[S-P3]],salesdata[[#This Row],[S-P4]]),CHOOSE({1,2,3,4},salesdata[[#This Row],[S-P1]],salesdata[[#This Row],[S-P2]],salesdata[[#This Row],[S-P3]],salesdata[[#This Row],[S-P4]]),0))</f>
        <v>Product2</v>
      </c>
      <c r="X1406" s="1" t="str">
        <f>IF(salesdata[[#This Row],[Total Revenue]]&gt;=70000,"High",IF(salesdata[[#This Row],[Total Revenue]]&gt;=40000,"Medium","Low"))</f>
        <v>Medium</v>
      </c>
      <c r="Y1406" s="1" t="str">
        <f>IFERROR(IF(SUMIF(salesdata[Year],salesdata[[#This Row],[Year]],salesdata[Total Revenue])&gt;SUMIF(salesdata[Year],salesdata[[#This Row],[Year]]-1,salesdata[Total Revenue]),"Growth Year","Decline Year"),"")</f>
        <v>Growth Year</v>
      </c>
    </row>
    <row r="1407" spans="1:25" x14ac:dyDescent="0.3">
      <c r="A1407" s="1">
        <v>1406</v>
      </c>
      <c r="B1407" s="2">
        <v>41735</v>
      </c>
      <c r="C1407" s="1">
        <v>2014</v>
      </c>
      <c r="D1407" s="1" t="s">
        <v>29</v>
      </c>
      <c r="E1407" s="1">
        <v>4</v>
      </c>
      <c r="F1407" s="3">
        <v>7726</v>
      </c>
      <c r="G1407" s="10">
        <v>24491.42</v>
      </c>
      <c r="H1407" s="12">
        <f>IFERROR(salesdata[[#This Row],[S-P1]]/salesdata[[#This Row],[Q-P1]],0)</f>
        <v>3.17</v>
      </c>
      <c r="I1407" s="3">
        <v>3233</v>
      </c>
      <c r="J1407" s="10">
        <v>20497.22</v>
      </c>
      <c r="K1407" s="12">
        <f>IFERROR(salesdata[[#This Row],[S-P2]]/salesdata[[#This Row],[Q-P2]],0)</f>
        <v>6.3400000000000007</v>
      </c>
      <c r="L1407" s="3">
        <v>4334</v>
      </c>
      <c r="M1407" s="10">
        <v>23490.28</v>
      </c>
      <c r="N1407" s="12">
        <f>IFERROR(salesdata[[#This Row],[S-P3]]/salesdata[[#This Row],[Q-P3]],0)</f>
        <v>5.42</v>
      </c>
      <c r="O1407" s="3">
        <v>329</v>
      </c>
      <c r="P1407" s="10">
        <v>2345.77</v>
      </c>
      <c r="Q1407" s="12">
        <f>IFERROR(salesdata[[#This Row],[S-P4]]/salesdata[[#This Row],[Q-P4]],0)</f>
        <v>7.13</v>
      </c>
      <c r="R1407" s="3">
        <v>15622</v>
      </c>
      <c r="S1407" s="10">
        <v>70824.69</v>
      </c>
      <c r="T1407" s="1" t="str">
        <f>"Q"&amp;ROUNDUP(salesdata[[#This Row],[Month No.]]/3,0)</f>
        <v>Q2</v>
      </c>
      <c r="U1407" s="1" t="str">
        <f>TEXT(salesdata[[#This Row],[Date]],"dddd")</f>
        <v>Sunday</v>
      </c>
      <c r="V1407" s="12">
        <f>IFERROR(salesdata[[#This Row],[Total Revenue]]/salesdata[[#This Row],[Total Units Sold]],0)</f>
        <v>4.5336506209192162</v>
      </c>
      <c r="W1407" s="1" t="str">
        <f>INDEX({"Product1","Product2","Product3","Product4"},MATCH(MAX(salesdata[[#This Row],[S-P1]],salesdata[[#This Row],[S-P2]],salesdata[[#This Row],[S-P3]],salesdata[[#This Row],[S-P4]]),CHOOSE({1,2,3,4},salesdata[[#This Row],[S-P1]],salesdata[[#This Row],[S-P2]],salesdata[[#This Row],[S-P3]],salesdata[[#This Row],[S-P4]]),0))</f>
        <v>Product1</v>
      </c>
      <c r="X1407" s="1" t="str">
        <f>IF(salesdata[[#This Row],[Total Revenue]]&gt;=70000,"High",IF(salesdata[[#This Row],[Total Revenue]]&gt;=40000,"Medium","Low"))</f>
        <v>High</v>
      </c>
      <c r="Y1407" s="1" t="str">
        <f>IFERROR(IF(SUMIF(salesdata[Year],salesdata[[#This Row],[Year]],salesdata[Total Revenue])&gt;SUMIF(salesdata[Year],salesdata[[#This Row],[Year]]-1,salesdata[Total Revenue]),"Growth Year","Decline Year"),"")</f>
        <v>Growth Year</v>
      </c>
    </row>
    <row r="1408" spans="1:25" x14ac:dyDescent="0.3">
      <c r="A1408" s="1">
        <v>1407</v>
      </c>
      <c r="B1408" s="2">
        <v>41736</v>
      </c>
      <c r="C1408" s="1">
        <v>2014</v>
      </c>
      <c r="D1408" s="1" t="s">
        <v>29</v>
      </c>
      <c r="E1408" s="1">
        <v>4</v>
      </c>
      <c r="F1408" s="3">
        <v>4889</v>
      </c>
      <c r="G1408" s="10">
        <v>15498.13</v>
      </c>
      <c r="H1408" s="12">
        <f>IFERROR(salesdata[[#This Row],[S-P1]]/salesdata[[#This Row],[Q-P1]],0)</f>
        <v>3.17</v>
      </c>
      <c r="I1408" s="3">
        <v>1004</v>
      </c>
      <c r="J1408" s="10">
        <v>6365.36</v>
      </c>
      <c r="K1408" s="12">
        <f>IFERROR(salesdata[[#This Row],[S-P2]]/salesdata[[#This Row],[Q-P2]],0)</f>
        <v>6.34</v>
      </c>
      <c r="L1408" s="3">
        <v>5797</v>
      </c>
      <c r="M1408" s="10">
        <v>31419.74</v>
      </c>
      <c r="N1408" s="12">
        <f>IFERROR(salesdata[[#This Row],[S-P3]]/salesdata[[#This Row],[Q-P3]],0)</f>
        <v>5.42</v>
      </c>
      <c r="O1408" s="3">
        <v>920</v>
      </c>
      <c r="P1408" s="10">
        <v>6559.6</v>
      </c>
      <c r="Q1408" s="12">
        <f>IFERROR(salesdata[[#This Row],[S-P4]]/salesdata[[#This Row],[Q-P4]],0)</f>
        <v>7.1300000000000008</v>
      </c>
      <c r="R1408" s="3">
        <v>12610</v>
      </c>
      <c r="S1408" s="10">
        <v>59842.83</v>
      </c>
      <c r="T1408" s="1" t="str">
        <f>"Q"&amp;ROUNDUP(salesdata[[#This Row],[Month No.]]/3,0)</f>
        <v>Q2</v>
      </c>
      <c r="U1408" s="1" t="str">
        <f>TEXT(salesdata[[#This Row],[Date]],"dddd")</f>
        <v>Monday</v>
      </c>
      <c r="V1408" s="12">
        <f>IFERROR(salesdata[[#This Row],[Total Revenue]]/salesdata[[#This Row],[Total Units Sold]],0)</f>
        <v>4.7456645519429026</v>
      </c>
      <c r="W1408" s="1" t="str">
        <f>INDEX({"Product1","Product2","Product3","Product4"},MATCH(MAX(salesdata[[#This Row],[S-P1]],salesdata[[#This Row],[S-P2]],salesdata[[#This Row],[S-P3]],salesdata[[#This Row],[S-P4]]),CHOOSE({1,2,3,4},salesdata[[#This Row],[S-P1]],salesdata[[#This Row],[S-P2]],salesdata[[#This Row],[S-P3]],salesdata[[#This Row],[S-P4]]),0))</f>
        <v>Product3</v>
      </c>
      <c r="X1408" s="1" t="str">
        <f>IF(salesdata[[#This Row],[Total Revenue]]&gt;=70000,"High",IF(salesdata[[#This Row],[Total Revenue]]&gt;=40000,"Medium","Low"))</f>
        <v>Medium</v>
      </c>
      <c r="Y1408" s="1" t="str">
        <f>IFERROR(IF(SUMIF(salesdata[Year],salesdata[[#This Row],[Year]],salesdata[Total Revenue])&gt;SUMIF(salesdata[Year],salesdata[[#This Row],[Year]]-1,salesdata[Total Revenue]),"Growth Year","Decline Year"),"")</f>
        <v>Growth Year</v>
      </c>
    </row>
    <row r="1409" spans="1:25" x14ac:dyDescent="0.3">
      <c r="A1409" s="1">
        <v>1408</v>
      </c>
      <c r="B1409" s="2">
        <v>41737</v>
      </c>
      <c r="C1409" s="1">
        <v>2014</v>
      </c>
      <c r="D1409" s="1" t="s">
        <v>29</v>
      </c>
      <c r="E1409" s="1">
        <v>4</v>
      </c>
      <c r="F1409" s="3">
        <v>2626</v>
      </c>
      <c r="G1409" s="10">
        <v>8324.42</v>
      </c>
      <c r="H1409" s="12">
        <f>IFERROR(salesdata[[#This Row],[S-P1]]/salesdata[[#This Row],[Q-P1]],0)</f>
        <v>3.17</v>
      </c>
      <c r="I1409" s="3">
        <v>3429</v>
      </c>
      <c r="J1409" s="10">
        <v>21739.86</v>
      </c>
      <c r="K1409" s="12">
        <f>IFERROR(salesdata[[#This Row],[S-P2]]/salesdata[[#This Row],[Q-P2]],0)</f>
        <v>6.34</v>
      </c>
      <c r="L1409" s="3">
        <v>4221</v>
      </c>
      <c r="M1409" s="10">
        <v>22877.82</v>
      </c>
      <c r="N1409" s="12">
        <f>IFERROR(salesdata[[#This Row],[S-P3]]/salesdata[[#This Row],[Q-P3]],0)</f>
        <v>5.42</v>
      </c>
      <c r="O1409" s="3">
        <v>393</v>
      </c>
      <c r="P1409" s="10">
        <v>2802.09</v>
      </c>
      <c r="Q1409" s="12">
        <f>IFERROR(salesdata[[#This Row],[S-P4]]/salesdata[[#This Row],[Q-P4]],0)</f>
        <v>7.1300000000000008</v>
      </c>
      <c r="R1409" s="3">
        <v>10669</v>
      </c>
      <c r="S1409" s="10">
        <v>55744.19</v>
      </c>
      <c r="T1409" s="1" t="str">
        <f>"Q"&amp;ROUNDUP(salesdata[[#This Row],[Month No.]]/3,0)</f>
        <v>Q2</v>
      </c>
      <c r="U1409" s="1" t="str">
        <f>TEXT(salesdata[[#This Row],[Date]],"dddd")</f>
        <v>Tuesday</v>
      </c>
      <c r="V1409" s="12">
        <f>IFERROR(salesdata[[#This Row],[Total Revenue]]/salesdata[[#This Row],[Total Units Sold]],0)</f>
        <v>5.2248748711219424</v>
      </c>
      <c r="W1409" s="1" t="str">
        <f>INDEX({"Product1","Product2","Product3","Product4"},MATCH(MAX(salesdata[[#This Row],[S-P1]],salesdata[[#This Row],[S-P2]],salesdata[[#This Row],[S-P3]],salesdata[[#This Row],[S-P4]]),CHOOSE({1,2,3,4},salesdata[[#This Row],[S-P1]],salesdata[[#This Row],[S-P2]],salesdata[[#This Row],[S-P3]],salesdata[[#This Row],[S-P4]]),0))</f>
        <v>Product3</v>
      </c>
      <c r="X1409" s="1" t="str">
        <f>IF(salesdata[[#This Row],[Total Revenue]]&gt;=70000,"High",IF(salesdata[[#This Row],[Total Revenue]]&gt;=40000,"Medium","Low"))</f>
        <v>Medium</v>
      </c>
      <c r="Y1409" s="1" t="str">
        <f>IFERROR(IF(SUMIF(salesdata[Year],salesdata[[#This Row],[Year]],salesdata[Total Revenue])&gt;SUMIF(salesdata[Year],salesdata[[#This Row],[Year]]-1,salesdata[Total Revenue]),"Growth Year","Decline Year"),"")</f>
        <v>Growth Year</v>
      </c>
    </row>
    <row r="1410" spans="1:25" x14ac:dyDescent="0.3">
      <c r="A1410" s="1">
        <v>1409</v>
      </c>
      <c r="B1410" s="2">
        <v>41738</v>
      </c>
      <c r="C1410" s="1">
        <v>2014</v>
      </c>
      <c r="D1410" s="1" t="s">
        <v>29</v>
      </c>
      <c r="E1410" s="1">
        <v>4</v>
      </c>
      <c r="F1410" s="3">
        <v>2058</v>
      </c>
      <c r="G1410" s="10">
        <v>6523.86</v>
      </c>
      <c r="H1410" s="12">
        <f>IFERROR(salesdata[[#This Row],[S-P1]]/salesdata[[#This Row],[Q-P1]],0)</f>
        <v>3.17</v>
      </c>
      <c r="I1410" s="3">
        <v>1765</v>
      </c>
      <c r="J1410" s="10">
        <v>11190.1</v>
      </c>
      <c r="K1410" s="12">
        <f>IFERROR(salesdata[[#This Row],[S-P2]]/salesdata[[#This Row],[Q-P2]],0)</f>
        <v>6.34</v>
      </c>
      <c r="L1410" s="3">
        <v>2697</v>
      </c>
      <c r="M1410" s="10">
        <v>14617.74</v>
      </c>
      <c r="N1410" s="12">
        <f>IFERROR(salesdata[[#This Row],[S-P3]]/salesdata[[#This Row],[Q-P3]],0)</f>
        <v>5.42</v>
      </c>
      <c r="O1410" s="3">
        <v>851</v>
      </c>
      <c r="P1410" s="10">
        <v>6067.63</v>
      </c>
      <c r="Q1410" s="12">
        <f>IFERROR(salesdata[[#This Row],[S-P4]]/salesdata[[#This Row],[Q-P4]],0)</f>
        <v>7.13</v>
      </c>
      <c r="R1410" s="3">
        <v>7371</v>
      </c>
      <c r="S1410" s="10">
        <v>38399.33</v>
      </c>
      <c r="T1410" s="1" t="str">
        <f>"Q"&amp;ROUNDUP(salesdata[[#This Row],[Month No.]]/3,0)</f>
        <v>Q2</v>
      </c>
      <c r="U1410" s="1" t="str">
        <f>TEXT(salesdata[[#This Row],[Date]],"dddd")</f>
        <v>Wednesday</v>
      </c>
      <c r="V1410" s="12">
        <f>IFERROR(salesdata[[#This Row],[Total Revenue]]/salesdata[[#This Row],[Total Units Sold]],0)</f>
        <v>5.209514312847646</v>
      </c>
      <c r="W1410" s="1" t="str">
        <f>INDEX({"Product1","Product2","Product3","Product4"},MATCH(MAX(salesdata[[#This Row],[S-P1]],salesdata[[#This Row],[S-P2]],salesdata[[#This Row],[S-P3]],salesdata[[#This Row],[S-P4]]),CHOOSE({1,2,3,4},salesdata[[#This Row],[S-P1]],salesdata[[#This Row],[S-P2]],salesdata[[#This Row],[S-P3]],salesdata[[#This Row],[S-P4]]),0))</f>
        <v>Product3</v>
      </c>
      <c r="X1410" s="1" t="str">
        <f>IF(salesdata[[#This Row],[Total Revenue]]&gt;=70000,"High",IF(salesdata[[#This Row],[Total Revenue]]&gt;=40000,"Medium","Low"))</f>
        <v>Low</v>
      </c>
      <c r="Y1410" s="1" t="str">
        <f>IFERROR(IF(SUMIF(salesdata[Year],salesdata[[#This Row],[Year]],salesdata[Total Revenue])&gt;SUMIF(salesdata[Year],salesdata[[#This Row],[Year]]-1,salesdata[Total Revenue]),"Growth Year","Decline Year"),"")</f>
        <v>Growth Year</v>
      </c>
    </row>
    <row r="1411" spans="1:25" x14ac:dyDescent="0.3">
      <c r="A1411" s="1">
        <v>1410</v>
      </c>
      <c r="B1411" s="2">
        <v>41739</v>
      </c>
      <c r="C1411" s="1">
        <v>2014</v>
      </c>
      <c r="D1411" s="1" t="s">
        <v>29</v>
      </c>
      <c r="E1411" s="1">
        <v>4</v>
      </c>
      <c r="F1411" s="3">
        <v>1022</v>
      </c>
      <c r="G1411" s="10">
        <v>3239.74</v>
      </c>
      <c r="H1411" s="12">
        <f>IFERROR(salesdata[[#This Row],[S-P1]]/salesdata[[#This Row],[Q-P1]],0)</f>
        <v>3.17</v>
      </c>
      <c r="I1411" s="3">
        <v>1265</v>
      </c>
      <c r="J1411" s="10">
        <v>8020.1</v>
      </c>
      <c r="K1411" s="12">
        <f>IFERROR(salesdata[[#This Row],[S-P2]]/salesdata[[#This Row],[Q-P2]],0)</f>
        <v>6.34</v>
      </c>
      <c r="L1411" s="3">
        <v>2386</v>
      </c>
      <c r="M1411" s="10">
        <v>12932.12</v>
      </c>
      <c r="N1411" s="12">
        <f>IFERROR(salesdata[[#This Row],[S-P3]]/salesdata[[#This Row],[Q-P3]],0)</f>
        <v>5.42</v>
      </c>
      <c r="O1411" s="3">
        <v>540</v>
      </c>
      <c r="P1411" s="10">
        <v>3850.2</v>
      </c>
      <c r="Q1411" s="12">
        <f>IFERROR(salesdata[[#This Row],[S-P4]]/salesdata[[#This Row],[Q-P4]],0)</f>
        <v>7.13</v>
      </c>
      <c r="R1411" s="3">
        <v>5213</v>
      </c>
      <c r="S1411" s="10">
        <v>28042.16</v>
      </c>
      <c r="T1411" s="1" t="str">
        <f>"Q"&amp;ROUNDUP(salesdata[[#This Row],[Month No.]]/3,0)</f>
        <v>Q2</v>
      </c>
      <c r="U1411" s="1" t="str">
        <f>TEXT(salesdata[[#This Row],[Date]],"dddd")</f>
        <v>Thursday</v>
      </c>
      <c r="V1411" s="12">
        <f>IFERROR(salesdata[[#This Row],[Total Revenue]]/salesdata[[#This Row],[Total Units Sold]],0)</f>
        <v>5.3792748896988298</v>
      </c>
      <c r="W1411" s="1" t="str">
        <f>INDEX({"Product1","Product2","Product3","Product4"},MATCH(MAX(salesdata[[#This Row],[S-P1]],salesdata[[#This Row],[S-P2]],salesdata[[#This Row],[S-P3]],salesdata[[#This Row],[S-P4]]),CHOOSE({1,2,3,4},salesdata[[#This Row],[S-P1]],salesdata[[#This Row],[S-P2]],salesdata[[#This Row],[S-P3]],salesdata[[#This Row],[S-P4]]),0))</f>
        <v>Product3</v>
      </c>
      <c r="X1411" s="1" t="str">
        <f>IF(salesdata[[#This Row],[Total Revenue]]&gt;=70000,"High",IF(salesdata[[#This Row],[Total Revenue]]&gt;=40000,"Medium","Low"))</f>
        <v>Low</v>
      </c>
      <c r="Y1411" s="1" t="str">
        <f>IFERROR(IF(SUMIF(salesdata[Year],salesdata[[#This Row],[Year]],salesdata[Total Revenue])&gt;SUMIF(salesdata[Year],salesdata[[#This Row],[Year]]-1,salesdata[Total Revenue]),"Growth Year","Decline Year"),"")</f>
        <v>Growth Year</v>
      </c>
    </row>
    <row r="1412" spans="1:25" x14ac:dyDescent="0.3">
      <c r="A1412" s="1">
        <v>1411</v>
      </c>
      <c r="B1412" s="2">
        <v>41740</v>
      </c>
      <c r="C1412" s="1">
        <v>2014</v>
      </c>
      <c r="D1412" s="1" t="s">
        <v>29</v>
      </c>
      <c r="E1412" s="1">
        <v>4</v>
      </c>
      <c r="F1412" s="3">
        <v>2730</v>
      </c>
      <c r="G1412" s="10">
        <v>8654.1</v>
      </c>
      <c r="H1412" s="12">
        <f>IFERROR(salesdata[[#This Row],[S-P1]]/salesdata[[#This Row],[Q-P1]],0)</f>
        <v>3.17</v>
      </c>
      <c r="I1412" s="3">
        <v>3549</v>
      </c>
      <c r="J1412" s="10">
        <v>22500.66</v>
      </c>
      <c r="K1412" s="12">
        <f>IFERROR(salesdata[[#This Row],[S-P2]]/salesdata[[#This Row],[Q-P2]],0)</f>
        <v>6.34</v>
      </c>
      <c r="L1412" s="3">
        <v>5920</v>
      </c>
      <c r="M1412" s="10">
        <v>32086.400000000001</v>
      </c>
      <c r="N1412" s="12">
        <f>IFERROR(salesdata[[#This Row],[S-P3]]/salesdata[[#This Row],[Q-P3]],0)</f>
        <v>5.42</v>
      </c>
      <c r="O1412" s="3">
        <v>1936</v>
      </c>
      <c r="P1412" s="10">
        <v>13803.68</v>
      </c>
      <c r="Q1412" s="12">
        <f>IFERROR(salesdata[[#This Row],[S-P4]]/salesdata[[#This Row],[Q-P4]],0)</f>
        <v>7.13</v>
      </c>
      <c r="R1412" s="3">
        <v>14135</v>
      </c>
      <c r="S1412" s="10">
        <v>77044.84</v>
      </c>
      <c r="T1412" s="1" t="str">
        <f>"Q"&amp;ROUNDUP(salesdata[[#This Row],[Month No.]]/3,0)</f>
        <v>Q2</v>
      </c>
      <c r="U1412" s="1" t="str">
        <f>TEXT(salesdata[[#This Row],[Date]],"dddd")</f>
        <v>Friday</v>
      </c>
      <c r="V1412" s="12">
        <f>IFERROR(salesdata[[#This Row],[Total Revenue]]/salesdata[[#This Row],[Total Units Sold]],0)</f>
        <v>5.4506430845419169</v>
      </c>
      <c r="W1412" s="1" t="str">
        <f>INDEX({"Product1","Product2","Product3","Product4"},MATCH(MAX(salesdata[[#This Row],[S-P1]],salesdata[[#This Row],[S-P2]],salesdata[[#This Row],[S-P3]],salesdata[[#This Row],[S-P4]]),CHOOSE({1,2,3,4},salesdata[[#This Row],[S-P1]],salesdata[[#This Row],[S-P2]],salesdata[[#This Row],[S-P3]],salesdata[[#This Row],[S-P4]]),0))</f>
        <v>Product3</v>
      </c>
      <c r="X1412" s="1" t="str">
        <f>IF(salesdata[[#This Row],[Total Revenue]]&gt;=70000,"High",IF(salesdata[[#This Row],[Total Revenue]]&gt;=40000,"Medium","Low"))</f>
        <v>High</v>
      </c>
      <c r="Y1412" s="1" t="str">
        <f>IFERROR(IF(SUMIF(salesdata[Year],salesdata[[#This Row],[Year]],salesdata[Total Revenue])&gt;SUMIF(salesdata[Year],salesdata[[#This Row],[Year]]-1,salesdata[Total Revenue]),"Growth Year","Decline Year"),"")</f>
        <v>Growth Year</v>
      </c>
    </row>
    <row r="1413" spans="1:25" x14ac:dyDescent="0.3">
      <c r="A1413" s="1">
        <v>1412</v>
      </c>
      <c r="B1413" s="2">
        <v>41741</v>
      </c>
      <c r="C1413" s="1">
        <v>2014</v>
      </c>
      <c r="D1413" s="1" t="s">
        <v>29</v>
      </c>
      <c r="E1413" s="1">
        <v>4</v>
      </c>
      <c r="F1413" s="3">
        <v>6051</v>
      </c>
      <c r="G1413" s="10">
        <v>19181.669999999998</v>
      </c>
      <c r="H1413" s="12">
        <f>IFERROR(salesdata[[#This Row],[S-P1]]/salesdata[[#This Row],[Q-P1]],0)</f>
        <v>3.17</v>
      </c>
      <c r="I1413" s="3">
        <v>870</v>
      </c>
      <c r="J1413" s="10">
        <v>5515.8</v>
      </c>
      <c r="K1413" s="12">
        <f>IFERROR(salesdata[[#This Row],[S-P2]]/salesdata[[#This Row],[Q-P2]],0)</f>
        <v>6.34</v>
      </c>
      <c r="L1413" s="3">
        <v>378</v>
      </c>
      <c r="M1413" s="10">
        <v>2048.7600000000002</v>
      </c>
      <c r="N1413" s="12">
        <f>IFERROR(salesdata[[#This Row],[S-P3]]/salesdata[[#This Row],[Q-P3]],0)</f>
        <v>5.4200000000000008</v>
      </c>
      <c r="O1413" s="3">
        <v>922</v>
      </c>
      <c r="P1413" s="10">
        <v>6573.86</v>
      </c>
      <c r="Q1413" s="12">
        <f>IFERROR(salesdata[[#This Row],[S-P4]]/salesdata[[#This Row],[Q-P4]],0)</f>
        <v>7.13</v>
      </c>
      <c r="R1413" s="3">
        <v>8221</v>
      </c>
      <c r="S1413" s="10">
        <v>33320.089999999997</v>
      </c>
      <c r="T1413" s="1" t="str">
        <f>"Q"&amp;ROUNDUP(salesdata[[#This Row],[Month No.]]/3,0)</f>
        <v>Q2</v>
      </c>
      <c r="U1413" s="1" t="str">
        <f>TEXT(salesdata[[#This Row],[Date]],"dddd")</f>
        <v>Saturday</v>
      </c>
      <c r="V1413" s="12">
        <f>IFERROR(salesdata[[#This Row],[Total Revenue]]/salesdata[[#This Row],[Total Units Sold]],0)</f>
        <v>4.0530458581681055</v>
      </c>
      <c r="W1413" s="1" t="str">
        <f>INDEX({"Product1","Product2","Product3","Product4"},MATCH(MAX(salesdata[[#This Row],[S-P1]],salesdata[[#This Row],[S-P2]],salesdata[[#This Row],[S-P3]],salesdata[[#This Row],[S-P4]]),CHOOSE({1,2,3,4},salesdata[[#This Row],[S-P1]],salesdata[[#This Row],[S-P2]],salesdata[[#This Row],[S-P3]],salesdata[[#This Row],[S-P4]]),0))</f>
        <v>Product1</v>
      </c>
      <c r="X1413" s="1" t="str">
        <f>IF(salesdata[[#This Row],[Total Revenue]]&gt;=70000,"High",IF(salesdata[[#This Row],[Total Revenue]]&gt;=40000,"Medium","Low"))</f>
        <v>Low</v>
      </c>
      <c r="Y1413" s="1" t="str">
        <f>IFERROR(IF(SUMIF(salesdata[Year],salesdata[[#This Row],[Year]],salesdata[Total Revenue])&gt;SUMIF(salesdata[Year],salesdata[[#This Row],[Year]]-1,salesdata[Total Revenue]),"Growth Year","Decline Year"),"")</f>
        <v>Growth Year</v>
      </c>
    </row>
    <row r="1414" spans="1:25" x14ac:dyDescent="0.3">
      <c r="A1414" s="1">
        <v>1413</v>
      </c>
      <c r="B1414" s="2">
        <v>41742</v>
      </c>
      <c r="C1414" s="1">
        <v>2014</v>
      </c>
      <c r="D1414" s="1" t="s">
        <v>29</v>
      </c>
      <c r="E1414" s="1">
        <v>4</v>
      </c>
      <c r="F1414" s="3">
        <v>3055</v>
      </c>
      <c r="G1414" s="10">
        <v>9684.35</v>
      </c>
      <c r="H1414" s="12">
        <f>IFERROR(salesdata[[#This Row],[S-P1]]/salesdata[[#This Row],[Q-P1]],0)</f>
        <v>3.17</v>
      </c>
      <c r="I1414" s="3">
        <v>2061</v>
      </c>
      <c r="J1414" s="10">
        <v>13066.74</v>
      </c>
      <c r="K1414" s="12">
        <f>IFERROR(salesdata[[#This Row],[S-P2]]/salesdata[[#This Row],[Q-P2]],0)</f>
        <v>6.34</v>
      </c>
      <c r="L1414" s="3">
        <v>4203</v>
      </c>
      <c r="M1414" s="10">
        <v>22780.26</v>
      </c>
      <c r="N1414" s="12">
        <f>IFERROR(salesdata[[#This Row],[S-P3]]/salesdata[[#This Row],[Q-P3]],0)</f>
        <v>5.42</v>
      </c>
      <c r="O1414" s="3">
        <v>831</v>
      </c>
      <c r="P1414" s="10">
        <v>5925.03</v>
      </c>
      <c r="Q1414" s="12">
        <f>IFERROR(salesdata[[#This Row],[S-P4]]/salesdata[[#This Row],[Q-P4]],0)</f>
        <v>7.13</v>
      </c>
      <c r="R1414" s="3">
        <v>10150</v>
      </c>
      <c r="S1414" s="10">
        <v>51456.38</v>
      </c>
      <c r="T1414" s="1" t="str">
        <f>"Q"&amp;ROUNDUP(salesdata[[#This Row],[Month No.]]/3,0)</f>
        <v>Q2</v>
      </c>
      <c r="U1414" s="1" t="str">
        <f>TEXT(salesdata[[#This Row],[Date]],"dddd")</f>
        <v>Sunday</v>
      </c>
      <c r="V1414" s="12">
        <f>IFERROR(salesdata[[#This Row],[Total Revenue]]/salesdata[[#This Row],[Total Units Sold]],0)</f>
        <v>5.0695940886699509</v>
      </c>
      <c r="W1414" s="1" t="str">
        <f>INDEX({"Product1","Product2","Product3","Product4"},MATCH(MAX(salesdata[[#This Row],[S-P1]],salesdata[[#This Row],[S-P2]],salesdata[[#This Row],[S-P3]],salesdata[[#This Row],[S-P4]]),CHOOSE({1,2,3,4},salesdata[[#This Row],[S-P1]],salesdata[[#This Row],[S-P2]],salesdata[[#This Row],[S-P3]],salesdata[[#This Row],[S-P4]]),0))</f>
        <v>Product3</v>
      </c>
      <c r="X1414" s="1" t="str">
        <f>IF(salesdata[[#This Row],[Total Revenue]]&gt;=70000,"High",IF(salesdata[[#This Row],[Total Revenue]]&gt;=40000,"Medium","Low"))</f>
        <v>Medium</v>
      </c>
      <c r="Y1414" s="1" t="str">
        <f>IFERROR(IF(SUMIF(salesdata[Year],salesdata[[#This Row],[Year]],salesdata[Total Revenue])&gt;SUMIF(salesdata[Year],salesdata[[#This Row],[Year]]-1,salesdata[Total Revenue]),"Growth Year","Decline Year"),"")</f>
        <v>Growth Year</v>
      </c>
    </row>
    <row r="1415" spans="1:25" x14ac:dyDescent="0.3">
      <c r="A1415" s="1">
        <v>1414</v>
      </c>
      <c r="B1415" s="2">
        <v>41743</v>
      </c>
      <c r="C1415" s="1">
        <v>2014</v>
      </c>
      <c r="D1415" s="1" t="s">
        <v>29</v>
      </c>
      <c r="E1415" s="1">
        <v>4</v>
      </c>
      <c r="F1415" s="3">
        <v>1241</v>
      </c>
      <c r="G1415" s="10">
        <v>3933.97</v>
      </c>
      <c r="H1415" s="12">
        <f>IFERROR(salesdata[[#This Row],[S-P1]]/salesdata[[#This Row],[Q-P1]],0)</f>
        <v>3.17</v>
      </c>
      <c r="I1415" s="3">
        <v>796</v>
      </c>
      <c r="J1415" s="10">
        <v>5046.6400000000003</v>
      </c>
      <c r="K1415" s="12">
        <f>IFERROR(salesdata[[#This Row],[S-P2]]/salesdata[[#This Row],[Q-P2]],0)</f>
        <v>6.3400000000000007</v>
      </c>
      <c r="L1415" s="3">
        <v>1519</v>
      </c>
      <c r="M1415" s="10">
        <v>8232.98</v>
      </c>
      <c r="N1415" s="12">
        <f>IFERROR(salesdata[[#This Row],[S-P3]]/salesdata[[#This Row],[Q-P3]],0)</f>
        <v>5.42</v>
      </c>
      <c r="O1415" s="3">
        <v>1323</v>
      </c>
      <c r="P1415" s="10">
        <v>9432.99</v>
      </c>
      <c r="Q1415" s="12">
        <f>IFERROR(salesdata[[#This Row],[S-P4]]/salesdata[[#This Row],[Q-P4]],0)</f>
        <v>7.13</v>
      </c>
      <c r="R1415" s="3">
        <v>4879</v>
      </c>
      <c r="S1415" s="10">
        <v>26646.58</v>
      </c>
      <c r="T1415" s="1" t="str">
        <f>"Q"&amp;ROUNDUP(salesdata[[#This Row],[Month No.]]/3,0)</f>
        <v>Q2</v>
      </c>
      <c r="U1415" s="1" t="str">
        <f>TEXT(salesdata[[#This Row],[Date]],"dddd")</f>
        <v>Monday</v>
      </c>
      <c r="V1415" s="12">
        <f>IFERROR(salesdata[[#This Row],[Total Revenue]]/salesdata[[#This Row],[Total Units Sold]],0)</f>
        <v>5.4614839106374262</v>
      </c>
      <c r="W1415" s="1" t="str">
        <f>INDEX({"Product1","Product2","Product3","Product4"},MATCH(MAX(salesdata[[#This Row],[S-P1]],salesdata[[#This Row],[S-P2]],salesdata[[#This Row],[S-P3]],salesdata[[#This Row],[S-P4]]),CHOOSE({1,2,3,4},salesdata[[#This Row],[S-P1]],salesdata[[#This Row],[S-P2]],salesdata[[#This Row],[S-P3]],salesdata[[#This Row],[S-P4]]),0))</f>
        <v>Product4</v>
      </c>
      <c r="X1415" s="1" t="str">
        <f>IF(salesdata[[#This Row],[Total Revenue]]&gt;=70000,"High",IF(salesdata[[#This Row],[Total Revenue]]&gt;=40000,"Medium","Low"))</f>
        <v>Low</v>
      </c>
      <c r="Y1415" s="1" t="str">
        <f>IFERROR(IF(SUMIF(salesdata[Year],salesdata[[#This Row],[Year]],salesdata[Total Revenue])&gt;SUMIF(salesdata[Year],salesdata[[#This Row],[Year]]-1,salesdata[Total Revenue]),"Growth Year","Decline Year"),"")</f>
        <v>Growth Year</v>
      </c>
    </row>
    <row r="1416" spans="1:25" x14ac:dyDescent="0.3">
      <c r="A1416" s="1">
        <v>1415</v>
      </c>
      <c r="B1416" s="2">
        <v>41744</v>
      </c>
      <c r="C1416" s="1">
        <v>2014</v>
      </c>
      <c r="D1416" s="1" t="s">
        <v>29</v>
      </c>
      <c r="E1416" s="1">
        <v>4</v>
      </c>
      <c r="F1416" s="3">
        <v>1300</v>
      </c>
      <c r="G1416" s="10">
        <v>4121</v>
      </c>
      <c r="H1416" s="12">
        <f>IFERROR(salesdata[[#This Row],[S-P1]]/salesdata[[#This Row],[Q-P1]],0)</f>
        <v>3.17</v>
      </c>
      <c r="I1416" s="3">
        <v>3949</v>
      </c>
      <c r="J1416" s="10">
        <v>25036.66</v>
      </c>
      <c r="K1416" s="12">
        <f>IFERROR(salesdata[[#This Row],[S-P2]]/salesdata[[#This Row],[Q-P2]],0)</f>
        <v>6.34</v>
      </c>
      <c r="L1416" s="3">
        <v>484</v>
      </c>
      <c r="M1416" s="10">
        <v>2623.28</v>
      </c>
      <c r="N1416" s="12">
        <f>IFERROR(salesdata[[#This Row],[S-P3]]/salesdata[[#This Row],[Q-P3]],0)</f>
        <v>5.4200000000000008</v>
      </c>
      <c r="O1416" s="3">
        <v>564</v>
      </c>
      <c r="P1416" s="10">
        <v>4021.32</v>
      </c>
      <c r="Q1416" s="12">
        <f>IFERROR(salesdata[[#This Row],[S-P4]]/salesdata[[#This Row],[Q-P4]],0)</f>
        <v>7.13</v>
      </c>
      <c r="R1416" s="3">
        <v>6297</v>
      </c>
      <c r="S1416" s="10">
        <v>35802.26</v>
      </c>
      <c r="T1416" s="1" t="str">
        <f>"Q"&amp;ROUNDUP(salesdata[[#This Row],[Month No.]]/3,0)</f>
        <v>Q2</v>
      </c>
      <c r="U1416" s="1" t="str">
        <f>TEXT(salesdata[[#This Row],[Date]],"dddd")</f>
        <v>Tuesday</v>
      </c>
      <c r="V1416" s="12">
        <f>IFERROR(salesdata[[#This Row],[Total Revenue]]/salesdata[[#This Row],[Total Units Sold]],0)</f>
        <v>5.6856058440527235</v>
      </c>
      <c r="W1416" s="1" t="str">
        <f>INDEX({"Product1","Product2","Product3","Product4"},MATCH(MAX(salesdata[[#This Row],[S-P1]],salesdata[[#This Row],[S-P2]],salesdata[[#This Row],[S-P3]],salesdata[[#This Row],[S-P4]]),CHOOSE({1,2,3,4},salesdata[[#This Row],[S-P1]],salesdata[[#This Row],[S-P2]],salesdata[[#This Row],[S-P3]],salesdata[[#This Row],[S-P4]]),0))</f>
        <v>Product2</v>
      </c>
      <c r="X1416" s="1" t="str">
        <f>IF(salesdata[[#This Row],[Total Revenue]]&gt;=70000,"High",IF(salesdata[[#This Row],[Total Revenue]]&gt;=40000,"Medium","Low"))</f>
        <v>Low</v>
      </c>
      <c r="Y1416" s="1" t="str">
        <f>IFERROR(IF(SUMIF(salesdata[Year],salesdata[[#This Row],[Year]],salesdata[Total Revenue])&gt;SUMIF(salesdata[Year],salesdata[[#This Row],[Year]]-1,salesdata[Total Revenue]),"Growth Year","Decline Year"),"")</f>
        <v>Growth Year</v>
      </c>
    </row>
    <row r="1417" spans="1:25" x14ac:dyDescent="0.3">
      <c r="A1417" s="1">
        <v>1416</v>
      </c>
      <c r="B1417" s="2">
        <v>41745</v>
      </c>
      <c r="C1417" s="1">
        <v>2014</v>
      </c>
      <c r="D1417" s="1" t="s">
        <v>29</v>
      </c>
      <c r="E1417" s="1">
        <v>4</v>
      </c>
      <c r="F1417" s="3">
        <v>4455</v>
      </c>
      <c r="G1417" s="10">
        <v>14122.35</v>
      </c>
      <c r="H1417" s="12">
        <f>IFERROR(salesdata[[#This Row],[S-P1]]/salesdata[[#This Row],[Q-P1]],0)</f>
        <v>3.17</v>
      </c>
      <c r="I1417" s="3">
        <v>1564</v>
      </c>
      <c r="J1417" s="10">
        <v>9915.76</v>
      </c>
      <c r="K1417" s="12">
        <f>IFERROR(salesdata[[#This Row],[S-P2]]/salesdata[[#This Row],[Q-P2]],0)</f>
        <v>6.34</v>
      </c>
      <c r="L1417" s="3">
        <v>5214</v>
      </c>
      <c r="M1417" s="10">
        <v>28259.88</v>
      </c>
      <c r="N1417" s="12">
        <f>IFERROR(salesdata[[#This Row],[S-P3]]/salesdata[[#This Row],[Q-P3]],0)</f>
        <v>5.42</v>
      </c>
      <c r="O1417" s="3">
        <v>306</v>
      </c>
      <c r="P1417" s="10">
        <v>2181.7800000000002</v>
      </c>
      <c r="Q1417" s="12">
        <f>IFERROR(salesdata[[#This Row],[S-P4]]/salesdata[[#This Row],[Q-P4]],0)</f>
        <v>7.1300000000000008</v>
      </c>
      <c r="R1417" s="3">
        <v>11539</v>
      </c>
      <c r="S1417" s="10">
        <v>54479.77</v>
      </c>
      <c r="T1417" s="1" t="str">
        <f>"Q"&amp;ROUNDUP(salesdata[[#This Row],[Month No.]]/3,0)</f>
        <v>Q2</v>
      </c>
      <c r="U1417" s="1" t="str">
        <f>TEXT(salesdata[[#This Row],[Date]],"dddd")</f>
        <v>Wednesday</v>
      </c>
      <c r="V1417" s="12">
        <f>IFERROR(salesdata[[#This Row],[Total Revenue]]/salesdata[[#This Row],[Total Units Sold]],0)</f>
        <v>4.7213597365456277</v>
      </c>
      <c r="W1417" s="1" t="str">
        <f>INDEX({"Product1","Product2","Product3","Product4"},MATCH(MAX(salesdata[[#This Row],[S-P1]],salesdata[[#This Row],[S-P2]],salesdata[[#This Row],[S-P3]],salesdata[[#This Row],[S-P4]]),CHOOSE({1,2,3,4},salesdata[[#This Row],[S-P1]],salesdata[[#This Row],[S-P2]],salesdata[[#This Row],[S-P3]],salesdata[[#This Row],[S-P4]]),0))</f>
        <v>Product3</v>
      </c>
      <c r="X1417" s="1" t="str">
        <f>IF(salesdata[[#This Row],[Total Revenue]]&gt;=70000,"High",IF(salesdata[[#This Row],[Total Revenue]]&gt;=40000,"Medium","Low"))</f>
        <v>Medium</v>
      </c>
      <c r="Y1417" s="1" t="str">
        <f>IFERROR(IF(SUMIF(salesdata[Year],salesdata[[#This Row],[Year]],salesdata[Total Revenue])&gt;SUMIF(salesdata[Year],salesdata[[#This Row],[Year]]-1,salesdata[Total Revenue]),"Growth Year","Decline Year"),"")</f>
        <v>Growth Year</v>
      </c>
    </row>
    <row r="1418" spans="1:25" x14ac:dyDescent="0.3">
      <c r="A1418" s="1">
        <v>1417</v>
      </c>
      <c r="B1418" s="2">
        <v>41746</v>
      </c>
      <c r="C1418" s="1">
        <v>2014</v>
      </c>
      <c r="D1418" s="1" t="s">
        <v>29</v>
      </c>
      <c r="E1418" s="1">
        <v>4</v>
      </c>
      <c r="F1418" s="3">
        <v>3033</v>
      </c>
      <c r="G1418" s="10">
        <v>9614.61</v>
      </c>
      <c r="H1418" s="12">
        <f>IFERROR(salesdata[[#This Row],[S-P1]]/salesdata[[#This Row],[Q-P1]],0)</f>
        <v>3.1700000000000004</v>
      </c>
      <c r="I1418" s="3">
        <v>3824</v>
      </c>
      <c r="J1418" s="10">
        <v>24244.16</v>
      </c>
      <c r="K1418" s="12">
        <f>IFERROR(salesdata[[#This Row],[S-P2]]/salesdata[[#This Row],[Q-P2]],0)</f>
        <v>6.34</v>
      </c>
      <c r="L1418" s="3">
        <v>3394</v>
      </c>
      <c r="M1418" s="10">
        <v>18395.48</v>
      </c>
      <c r="N1418" s="12">
        <f>IFERROR(salesdata[[#This Row],[S-P3]]/salesdata[[#This Row],[Q-P3]],0)</f>
        <v>5.42</v>
      </c>
      <c r="O1418" s="3">
        <v>757</v>
      </c>
      <c r="P1418" s="10">
        <v>5397.41</v>
      </c>
      <c r="Q1418" s="12">
        <f>IFERROR(salesdata[[#This Row],[S-P4]]/salesdata[[#This Row],[Q-P4]],0)</f>
        <v>7.13</v>
      </c>
      <c r="R1418" s="3">
        <v>11008</v>
      </c>
      <c r="S1418" s="10">
        <v>57651.66</v>
      </c>
      <c r="T1418" s="1" t="str">
        <f>"Q"&amp;ROUNDUP(salesdata[[#This Row],[Month No.]]/3,0)</f>
        <v>Q2</v>
      </c>
      <c r="U1418" s="1" t="str">
        <f>TEXT(salesdata[[#This Row],[Date]],"dddd")</f>
        <v>Thursday</v>
      </c>
      <c r="V1418" s="12">
        <f>IFERROR(salesdata[[#This Row],[Total Revenue]]/salesdata[[#This Row],[Total Units Sold]],0)</f>
        <v>5.2372510901162794</v>
      </c>
      <c r="W1418" s="1" t="str">
        <f>INDEX({"Product1","Product2","Product3","Product4"},MATCH(MAX(salesdata[[#This Row],[S-P1]],salesdata[[#This Row],[S-P2]],salesdata[[#This Row],[S-P3]],salesdata[[#This Row],[S-P4]]),CHOOSE({1,2,3,4},salesdata[[#This Row],[S-P1]],salesdata[[#This Row],[S-P2]],salesdata[[#This Row],[S-P3]],salesdata[[#This Row],[S-P4]]),0))</f>
        <v>Product2</v>
      </c>
      <c r="X1418" s="1" t="str">
        <f>IF(salesdata[[#This Row],[Total Revenue]]&gt;=70000,"High",IF(salesdata[[#This Row],[Total Revenue]]&gt;=40000,"Medium","Low"))</f>
        <v>Medium</v>
      </c>
      <c r="Y1418" s="1" t="str">
        <f>IFERROR(IF(SUMIF(salesdata[Year],salesdata[[#This Row],[Year]],salesdata[Total Revenue])&gt;SUMIF(salesdata[Year],salesdata[[#This Row],[Year]]-1,salesdata[Total Revenue]),"Growth Year","Decline Year"),"")</f>
        <v>Growth Year</v>
      </c>
    </row>
    <row r="1419" spans="1:25" x14ac:dyDescent="0.3">
      <c r="A1419" s="1">
        <v>1418</v>
      </c>
      <c r="B1419" s="2">
        <v>41747</v>
      </c>
      <c r="C1419" s="1">
        <v>2014</v>
      </c>
      <c r="D1419" s="1" t="s">
        <v>29</v>
      </c>
      <c r="E1419" s="1">
        <v>4</v>
      </c>
      <c r="F1419" s="3">
        <v>7034</v>
      </c>
      <c r="G1419" s="10">
        <v>22297.78</v>
      </c>
      <c r="H1419" s="12">
        <f>IFERROR(salesdata[[#This Row],[S-P1]]/salesdata[[#This Row],[Q-P1]],0)</f>
        <v>3.17</v>
      </c>
      <c r="I1419" s="3">
        <v>782</v>
      </c>
      <c r="J1419" s="10">
        <v>4957.88</v>
      </c>
      <c r="K1419" s="12">
        <f>IFERROR(salesdata[[#This Row],[S-P2]]/salesdata[[#This Row],[Q-P2]],0)</f>
        <v>6.34</v>
      </c>
      <c r="L1419" s="3">
        <v>1362</v>
      </c>
      <c r="M1419" s="10">
        <v>7382.04</v>
      </c>
      <c r="N1419" s="12">
        <f>IFERROR(salesdata[[#This Row],[S-P3]]/salesdata[[#This Row],[Q-P3]],0)</f>
        <v>5.42</v>
      </c>
      <c r="O1419" s="3">
        <v>597</v>
      </c>
      <c r="P1419" s="10">
        <v>4256.6099999999997</v>
      </c>
      <c r="Q1419" s="12">
        <f>IFERROR(salesdata[[#This Row],[S-P4]]/salesdata[[#This Row],[Q-P4]],0)</f>
        <v>7.13</v>
      </c>
      <c r="R1419" s="3">
        <v>9775</v>
      </c>
      <c r="S1419" s="10">
        <v>38894.31</v>
      </c>
      <c r="T1419" s="1" t="str">
        <f>"Q"&amp;ROUNDUP(salesdata[[#This Row],[Month No.]]/3,0)</f>
        <v>Q2</v>
      </c>
      <c r="U1419" s="1" t="str">
        <f>TEXT(salesdata[[#This Row],[Date]],"dddd")</f>
        <v>Friday</v>
      </c>
      <c r="V1419" s="12">
        <f>IFERROR(salesdata[[#This Row],[Total Revenue]]/salesdata[[#This Row],[Total Units Sold]],0)</f>
        <v>3.9789575447570331</v>
      </c>
      <c r="W1419" s="1" t="str">
        <f>INDEX({"Product1","Product2","Product3","Product4"},MATCH(MAX(salesdata[[#This Row],[S-P1]],salesdata[[#This Row],[S-P2]],salesdata[[#This Row],[S-P3]],salesdata[[#This Row],[S-P4]]),CHOOSE({1,2,3,4},salesdata[[#This Row],[S-P1]],salesdata[[#This Row],[S-P2]],salesdata[[#This Row],[S-P3]],salesdata[[#This Row],[S-P4]]),0))</f>
        <v>Product1</v>
      </c>
      <c r="X1419" s="1" t="str">
        <f>IF(salesdata[[#This Row],[Total Revenue]]&gt;=70000,"High",IF(salesdata[[#This Row],[Total Revenue]]&gt;=40000,"Medium","Low"))</f>
        <v>Low</v>
      </c>
      <c r="Y1419" s="1" t="str">
        <f>IFERROR(IF(SUMIF(salesdata[Year],salesdata[[#This Row],[Year]],salesdata[Total Revenue])&gt;SUMIF(salesdata[Year],salesdata[[#This Row],[Year]]-1,salesdata[Total Revenue]),"Growth Year","Decline Year"),"")</f>
        <v>Growth Year</v>
      </c>
    </row>
    <row r="1420" spans="1:25" x14ac:dyDescent="0.3">
      <c r="A1420" s="1">
        <v>1419</v>
      </c>
      <c r="B1420" s="2">
        <v>41748</v>
      </c>
      <c r="C1420" s="1">
        <v>2014</v>
      </c>
      <c r="D1420" s="1" t="s">
        <v>29</v>
      </c>
      <c r="E1420" s="1">
        <v>4</v>
      </c>
      <c r="F1420" s="3">
        <v>1517</v>
      </c>
      <c r="G1420" s="10">
        <v>4808.8900000000003</v>
      </c>
      <c r="H1420" s="12">
        <f>IFERROR(salesdata[[#This Row],[S-P1]]/salesdata[[#This Row],[Q-P1]],0)</f>
        <v>3.1700000000000004</v>
      </c>
      <c r="I1420" s="3">
        <v>1881</v>
      </c>
      <c r="J1420" s="10">
        <v>11925.54</v>
      </c>
      <c r="K1420" s="12">
        <f>IFERROR(salesdata[[#This Row],[S-P2]]/salesdata[[#This Row],[Q-P2]],0)</f>
        <v>6.3400000000000007</v>
      </c>
      <c r="L1420" s="3">
        <v>528</v>
      </c>
      <c r="M1420" s="10">
        <v>2861.76</v>
      </c>
      <c r="N1420" s="12">
        <f>IFERROR(salesdata[[#This Row],[S-P3]]/salesdata[[#This Row],[Q-P3]],0)</f>
        <v>5.4200000000000008</v>
      </c>
      <c r="O1420" s="3">
        <v>858</v>
      </c>
      <c r="P1420" s="10">
        <v>6117.54</v>
      </c>
      <c r="Q1420" s="12">
        <f>IFERROR(salesdata[[#This Row],[S-P4]]/salesdata[[#This Row],[Q-P4]],0)</f>
        <v>7.13</v>
      </c>
      <c r="R1420" s="3">
        <v>4784</v>
      </c>
      <c r="S1420" s="10">
        <v>25713.73</v>
      </c>
      <c r="T1420" s="1" t="str">
        <f>"Q"&amp;ROUNDUP(salesdata[[#This Row],[Month No.]]/3,0)</f>
        <v>Q2</v>
      </c>
      <c r="U1420" s="1" t="str">
        <f>TEXT(salesdata[[#This Row],[Date]],"dddd")</f>
        <v>Saturday</v>
      </c>
      <c r="V1420" s="12">
        <f>IFERROR(salesdata[[#This Row],[Total Revenue]]/salesdata[[#This Row],[Total Units Sold]],0)</f>
        <v>5.37494356187291</v>
      </c>
      <c r="W1420" s="1" t="str">
        <f>INDEX({"Product1","Product2","Product3","Product4"},MATCH(MAX(salesdata[[#This Row],[S-P1]],salesdata[[#This Row],[S-P2]],salesdata[[#This Row],[S-P3]],salesdata[[#This Row],[S-P4]]),CHOOSE({1,2,3,4},salesdata[[#This Row],[S-P1]],salesdata[[#This Row],[S-P2]],salesdata[[#This Row],[S-P3]],salesdata[[#This Row],[S-P4]]),0))</f>
        <v>Product2</v>
      </c>
      <c r="X1420" s="1" t="str">
        <f>IF(salesdata[[#This Row],[Total Revenue]]&gt;=70000,"High",IF(salesdata[[#This Row],[Total Revenue]]&gt;=40000,"Medium","Low"))</f>
        <v>Low</v>
      </c>
      <c r="Y1420" s="1" t="str">
        <f>IFERROR(IF(SUMIF(salesdata[Year],salesdata[[#This Row],[Year]],salesdata[Total Revenue])&gt;SUMIF(salesdata[Year],salesdata[[#This Row],[Year]]-1,salesdata[Total Revenue]),"Growth Year","Decline Year"),"")</f>
        <v>Growth Year</v>
      </c>
    </row>
    <row r="1421" spans="1:25" x14ac:dyDescent="0.3">
      <c r="A1421" s="1">
        <v>1420</v>
      </c>
      <c r="B1421" s="2">
        <v>41749</v>
      </c>
      <c r="C1421" s="1">
        <v>2014</v>
      </c>
      <c r="D1421" s="1" t="s">
        <v>29</v>
      </c>
      <c r="E1421" s="1">
        <v>4</v>
      </c>
      <c r="F1421" s="3">
        <v>6072</v>
      </c>
      <c r="G1421" s="10">
        <v>19248.240000000002</v>
      </c>
      <c r="H1421" s="12">
        <f>IFERROR(salesdata[[#This Row],[S-P1]]/salesdata[[#This Row],[Q-P1]],0)</f>
        <v>3.1700000000000004</v>
      </c>
      <c r="I1421" s="3">
        <v>3636</v>
      </c>
      <c r="J1421" s="10">
        <v>23052.240000000002</v>
      </c>
      <c r="K1421" s="12">
        <f>IFERROR(salesdata[[#This Row],[S-P2]]/salesdata[[#This Row],[Q-P2]],0)</f>
        <v>6.3400000000000007</v>
      </c>
      <c r="L1421" s="3">
        <v>1703</v>
      </c>
      <c r="M1421" s="10">
        <v>9230.26</v>
      </c>
      <c r="N1421" s="12">
        <f>IFERROR(salesdata[[#This Row],[S-P3]]/salesdata[[#This Row],[Q-P3]],0)</f>
        <v>5.42</v>
      </c>
      <c r="O1421" s="3">
        <v>1124</v>
      </c>
      <c r="P1421" s="10">
        <v>8014.12</v>
      </c>
      <c r="Q1421" s="12">
        <f>IFERROR(salesdata[[#This Row],[S-P4]]/salesdata[[#This Row],[Q-P4]],0)</f>
        <v>7.13</v>
      </c>
      <c r="R1421" s="3">
        <v>12535</v>
      </c>
      <c r="S1421" s="10">
        <v>59544.86</v>
      </c>
      <c r="T1421" s="1" t="str">
        <f>"Q"&amp;ROUNDUP(salesdata[[#This Row],[Month No.]]/3,0)</f>
        <v>Q2</v>
      </c>
      <c r="U1421" s="1" t="str">
        <f>TEXT(salesdata[[#This Row],[Date]],"dddd")</f>
        <v>Sunday</v>
      </c>
      <c r="V1421" s="12">
        <f>IFERROR(salesdata[[#This Row],[Total Revenue]]/salesdata[[#This Row],[Total Units Sold]],0)</f>
        <v>4.7502879936178699</v>
      </c>
      <c r="W1421" s="1" t="str">
        <f>INDEX({"Product1","Product2","Product3","Product4"},MATCH(MAX(salesdata[[#This Row],[S-P1]],salesdata[[#This Row],[S-P2]],salesdata[[#This Row],[S-P3]],salesdata[[#This Row],[S-P4]]),CHOOSE({1,2,3,4},salesdata[[#This Row],[S-P1]],salesdata[[#This Row],[S-P2]],salesdata[[#This Row],[S-P3]],salesdata[[#This Row],[S-P4]]),0))</f>
        <v>Product2</v>
      </c>
      <c r="X1421" s="1" t="str">
        <f>IF(salesdata[[#This Row],[Total Revenue]]&gt;=70000,"High",IF(salesdata[[#This Row],[Total Revenue]]&gt;=40000,"Medium","Low"))</f>
        <v>Medium</v>
      </c>
      <c r="Y1421" s="1" t="str">
        <f>IFERROR(IF(SUMIF(salesdata[Year],salesdata[[#This Row],[Year]],salesdata[Total Revenue])&gt;SUMIF(salesdata[Year],salesdata[[#This Row],[Year]]-1,salesdata[Total Revenue]),"Growth Year","Decline Year"),"")</f>
        <v>Growth Year</v>
      </c>
    </row>
    <row r="1422" spans="1:25" x14ac:dyDescent="0.3">
      <c r="A1422" s="1">
        <v>1421</v>
      </c>
      <c r="B1422" s="2">
        <v>41750</v>
      </c>
      <c r="C1422" s="1">
        <v>2014</v>
      </c>
      <c r="D1422" s="1" t="s">
        <v>29</v>
      </c>
      <c r="E1422" s="1">
        <v>4</v>
      </c>
      <c r="F1422" s="3">
        <v>2402</v>
      </c>
      <c r="G1422" s="10">
        <v>7614.34</v>
      </c>
      <c r="H1422" s="12">
        <f>IFERROR(salesdata[[#This Row],[S-P1]]/salesdata[[#This Row],[Q-P1]],0)</f>
        <v>3.17</v>
      </c>
      <c r="I1422" s="3">
        <v>1165</v>
      </c>
      <c r="J1422" s="10">
        <v>7386.1</v>
      </c>
      <c r="K1422" s="12">
        <f>IFERROR(salesdata[[#This Row],[S-P2]]/salesdata[[#This Row],[Q-P2]],0)</f>
        <v>6.3400000000000007</v>
      </c>
      <c r="L1422" s="3">
        <v>4130</v>
      </c>
      <c r="M1422" s="10">
        <v>22384.6</v>
      </c>
      <c r="N1422" s="12">
        <f>IFERROR(salesdata[[#This Row],[S-P3]]/salesdata[[#This Row],[Q-P3]],0)</f>
        <v>5.42</v>
      </c>
      <c r="O1422" s="3">
        <v>1812</v>
      </c>
      <c r="P1422" s="10">
        <v>12919.56</v>
      </c>
      <c r="Q1422" s="12">
        <f>IFERROR(salesdata[[#This Row],[S-P4]]/salesdata[[#This Row],[Q-P4]],0)</f>
        <v>7.13</v>
      </c>
      <c r="R1422" s="3">
        <v>9509</v>
      </c>
      <c r="S1422" s="10">
        <v>50304.6</v>
      </c>
      <c r="T1422" s="1" t="str">
        <f>"Q"&amp;ROUNDUP(salesdata[[#This Row],[Month No.]]/3,0)</f>
        <v>Q2</v>
      </c>
      <c r="U1422" s="1" t="str">
        <f>TEXT(salesdata[[#This Row],[Date]],"dddd")</f>
        <v>Monday</v>
      </c>
      <c r="V1422" s="12">
        <f>IFERROR(salesdata[[#This Row],[Total Revenue]]/salesdata[[#This Row],[Total Units Sold]],0)</f>
        <v>5.2902092754232832</v>
      </c>
      <c r="W1422" s="1" t="str">
        <f>INDEX({"Product1","Product2","Product3","Product4"},MATCH(MAX(salesdata[[#This Row],[S-P1]],salesdata[[#This Row],[S-P2]],salesdata[[#This Row],[S-P3]],salesdata[[#This Row],[S-P4]]),CHOOSE({1,2,3,4},salesdata[[#This Row],[S-P1]],salesdata[[#This Row],[S-P2]],salesdata[[#This Row],[S-P3]],salesdata[[#This Row],[S-P4]]),0))</f>
        <v>Product3</v>
      </c>
      <c r="X1422" s="1" t="str">
        <f>IF(salesdata[[#This Row],[Total Revenue]]&gt;=70000,"High",IF(salesdata[[#This Row],[Total Revenue]]&gt;=40000,"Medium","Low"))</f>
        <v>Medium</v>
      </c>
      <c r="Y1422" s="1" t="str">
        <f>IFERROR(IF(SUMIF(salesdata[Year],salesdata[[#This Row],[Year]],salesdata[Total Revenue])&gt;SUMIF(salesdata[Year],salesdata[[#This Row],[Year]]-1,salesdata[Total Revenue]),"Growth Year","Decline Year"),"")</f>
        <v>Growth Year</v>
      </c>
    </row>
    <row r="1423" spans="1:25" x14ac:dyDescent="0.3">
      <c r="A1423" s="1">
        <v>1422</v>
      </c>
      <c r="B1423" s="2">
        <v>41751</v>
      </c>
      <c r="C1423" s="1">
        <v>2014</v>
      </c>
      <c r="D1423" s="1" t="s">
        <v>29</v>
      </c>
      <c r="E1423" s="1">
        <v>4</v>
      </c>
      <c r="F1423" s="3">
        <v>6728</v>
      </c>
      <c r="G1423" s="10">
        <v>21327.759999999998</v>
      </c>
      <c r="H1423" s="12">
        <f>IFERROR(salesdata[[#This Row],[S-P1]]/salesdata[[#This Row],[Q-P1]],0)</f>
        <v>3.17</v>
      </c>
      <c r="I1423" s="3">
        <v>3170</v>
      </c>
      <c r="J1423" s="10">
        <v>20097.8</v>
      </c>
      <c r="K1423" s="12">
        <f>IFERROR(salesdata[[#This Row],[S-P2]]/salesdata[[#This Row],[Q-P2]],0)</f>
        <v>6.34</v>
      </c>
      <c r="L1423" s="3">
        <v>3251</v>
      </c>
      <c r="M1423" s="10">
        <v>17620.419999999998</v>
      </c>
      <c r="N1423" s="12">
        <f>IFERROR(salesdata[[#This Row],[S-P3]]/salesdata[[#This Row],[Q-P3]],0)</f>
        <v>5.419999999999999</v>
      </c>
      <c r="O1423" s="3">
        <v>1910</v>
      </c>
      <c r="P1423" s="10">
        <v>13618.3</v>
      </c>
      <c r="Q1423" s="12">
        <f>IFERROR(salesdata[[#This Row],[S-P4]]/salesdata[[#This Row],[Q-P4]],0)</f>
        <v>7.13</v>
      </c>
      <c r="R1423" s="3">
        <v>15059</v>
      </c>
      <c r="S1423" s="10">
        <v>72664.28</v>
      </c>
      <c r="T1423" s="1" t="str">
        <f>"Q"&amp;ROUNDUP(salesdata[[#This Row],[Month No.]]/3,0)</f>
        <v>Q2</v>
      </c>
      <c r="U1423" s="1" t="str">
        <f>TEXT(salesdata[[#This Row],[Date]],"dddd")</f>
        <v>Tuesday</v>
      </c>
      <c r="V1423" s="12">
        <f>IFERROR(salesdata[[#This Row],[Total Revenue]]/salesdata[[#This Row],[Total Units Sold]],0)</f>
        <v>4.8253057971976894</v>
      </c>
      <c r="W1423" s="1" t="str">
        <f>INDEX({"Product1","Product2","Product3","Product4"},MATCH(MAX(salesdata[[#This Row],[S-P1]],salesdata[[#This Row],[S-P2]],salesdata[[#This Row],[S-P3]],salesdata[[#This Row],[S-P4]]),CHOOSE({1,2,3,4},salesdata[[#This Row],[S-P1]],salesdata[[#This Row],[S-P2]],salesdata[[#This Row],[S-P3]],salesdata[[#This Row],[S-P4]]),0))</f>
        <v>Product1</v>
      </c>
      <c r="X1423" s="1" t="str">
        <f>IF(salesdata[[#This Row],[Total Revenue]]&gt;=70000,"High",IF(salesdata[[#This Row],[Total Revenue]]&gt;=40000,"Medium","Low"))</f>
        <v>High</v>
      </c>
      <c r="Y1423" s="1" t="str">
        <f>IFERROR(IF(SUMIF(salesdata[Year],salesdata[[#This Row],[Year]],salesdata[Total Revenue])&gt;SUMIF(salesdata[Year],salesdata[[#This Row],[Year]]-1,salesdata[Total Revenue]),"Growth Year","Decline Year"),"")</f>
        <v>Growth Year</v>
      </c>
    </row>
    <row r="1424" spans="1:25" x14ac:dyDescent="0.3">
      <c r="A1424" s="1">
        <v>1423</v>
      </c>
      <c r="B1424" s="2">
        <v>41752</v>
      </c>
      <c r="C1424" s="1">
        <v>2014</v>
      </c>
      <c r="D1424" s="1" t="s">
        <v>29</v>
      </c>
      <c r="E1424" s="1">
        <v>4</v>
      </c>
      <c r="F1424" s="3">
        <v>5107</v>
      </c>
      <c r="G1424" s="10">
        <v>16189.19</v>
      </c>
      <c r="H1424" s="12">
        <f>IFERROR(salesdata[[#This Row],[S-P1]]/salesdata[[#This Row],[Q-P1]],0)</f>
        <v>3.17</v>
      </c>
      <c r="I1424" s="3">
        <v>574</v>
      </c>
      <c r="J1424" s="10">
        <v>3639.16</v>
      </c>
      <c r="K1424" s="12">
        <f>IFERROR(salesdata[[#This Row],[S-P2]]/salesdata[[#This Row],[Q-P2]],0)</f>
        <v>6.34</v>
      </c>
      <c r="L1424" s="3">
        <v>3526</v>
      </c>
      <c r="M1424" s="10">
        <v>19110.919999999998</v>
      </c>
      <c r="N1424" s="12">
        <f>IFERROR(salesdata[[#This Row],[S-P3]]/salesdata[[#This Row],[Q-P3]],0)</f>
        <v>5.42</v>
      </c>
      <c r="O1424" s="3">
        <v>1800</v>
      </c>
      <c r="P1424" s="10">
        <v>12834</v>
      </c>
      <c r="Q1424" s="12">
        <f>IFERROR(salesdata[[#This Row],[S-P4]]/salesdata[[#This Row],[Q-P4]],0)</f>
        <v>7.13</v>
      </c>
      <c r="R1424" s="3">
        <v>11007</v>
      </c>
      <c r="S1424" s="10">
        <v>51773.27</v>
      </c>
      <c r="T1424" s="1" t="str">
        <f>"Q"&amp;ROUNDUP(salesdata[[#This Row],[Month No.]]/3,0)</f>
        <v>Q2</v>
      </c>
      <c r="U1424" s="1" t="str">
        <f>TEXT(salesdata[[#This Row],[Date]],"dddd")</f>
        <v>Wednesday</v>
      </c>
      <c r="V1424" s="12">
        <f>IFERROR(salesdata[[#This Row],[Total Revenue]]/salesdata[[#This Row],[Total Units Sold]],0)</f>
        <v>4.7036676660307073</v>
      </c>
      <c r="W1424" s="1" t="str">
        <f>INDEX({"Product1","Product2","Product3","Product4"},MATCH(MAX(salesdata[[#This Row],[S-P1]],salesdata[[#This Row],[S-P2]],salesdata[[#This Row],[S-P3]],salesdata[[#This Row],[S-P4]]),CHOOSE({1,2,3,4},salesdata[[#This Row],[S-P1]],salesdata[[#This Row],[S-P2]],salesdata[[#This Row],[S-P3]],salesdata[[#This Row],[S-P4]]),0))</f>
        <v>Product3</v>
      </c>
      <c r="X1424" s="1" t="str">
        <f>IF(salesdata[[#This Row],[Total Revenue]]&gt;=70000,"High",IF(salesdata[[#This Row],[Total Revenue]]&gt;=40000,"Medium","Low"))</f>
        <v>Medium</v>
      </c>
      <c r="Y1424" s="1" t="str">
        <f>IFERROR(IF(SUMIF(salesdata[Year],salesdata[[#This Row],[Year]],salesdata[Total Revenue])&gt;SUMIF(salesdata[Year],salesdata[[#This Row],[Year]]-1,salesdata[Total Revenue]),"Growth Year","Decline Year"),"")</f>
        <v>Growth Year</v>
      </c>
    </row>
    <row r="1425" spans="1:25" x14ac:dyDescent="0.3">
      <c r="A1425" s="1">
        <v>1424</v>
      </c>
      <c r="B1425" s="2">
        <v>41753</v>
      </c>
      <c r="C1425" s="1">
        <v>2014</v>
      </c>
      <c r="D1425" s="1" t="s">
        <v>29</v>
      </c>
      <c r="E1425" s="1">
        <v>4</v>
      </c>
      <c r="F1425" s="3">
        <v>1439</v>
      </c>
      <c r="G1425" s="10">
        <v>4561.63</v>
      </c>
      <c r="H1425" s="12">
        <f>IFERROR(salesdata[[#This Row],[S-P1]]/salesdata[[#This Row],[Q-P1]],0)</f>
        <v>3.17</v>
      </c>
      <c r="I1425" s="3">
        <v>2781</v>
      </c>
      <c r="J1425" s="10">
        <v>17631.54</v>
      </c>
      <c r="K1425" s="12">
        <f>IFERROR(salesdata[[#This Row],[S-P2]]/salesdata[[#This Row],[Q-P2]],0)</f>
        <v>6.3400000000000007</v>
      </c>
      <c r="L1425" s="3">
        <v>4060</v>
      </c>
      <c r="M1425" s="10">
        <v>22005.200000000001</v>
      </c>
      <c r="N1425" s="12">
        <f>IFERROR(salesdata[[#This Row],[S-P3]]/salesdata[[#This Row],[Q-P3]],0)</f>
        <v>5.42</v>
      </c>
      <c r="O1425" s="3">
        <v>485</v>
      </c>
      <c r="P1425" s="10">
        <v>3458.05</v>
      </c>
      <c r="Q1425" s="12">
        <f>IFERROR(salesdata[[#This Row],[S-P4]]/salesdata[[#This Row],[Q-P4]],0)</f>
        <v>7.1300000000000008</v>
      </c>
      <c r="R1425" s="3">
        <v>8765</v>
      </c>
      <c r="S1425" s="10">
        <v>47656.42</v>
      </c>
      <c r="T1425" s="1" t="str">
        <f>"Q"&amp;ROUNDUP(salesdata[[#This Row],[Month No.]]/3,0)</f>
        <v>Q2</v>
      </c>
      <c r="U1425" s="1" t="str">
        <f>TEXT(salesdata[[#This Row],[Date]],"dddd")</f>
        <v>Thursday</v>
      </c>
      <c r="V1425" s="12">
        <f>IFERROR(salesdata[[#This Row],[Total Revenue]]/salesdata[[#This Row],[Total Units Sold]],0)</f>
        <v>5.4371272104962918</v>
      </c>
      <c r="W1425" s="1" t="str">
        <f>INDEX({"Product1","Product2","Product3","Product4"},MATCH(MAX(salesdata[[#This Row],[S-P1]],salesdata[[#This Row],[S-P2]],salesdata[[#This Row],[S-P3]],salesdata[[#This Row],[S-P4]]),CHOOSE({1,2,3,4},salesdata[[#This Row],[S-P1]],salesdata[[#This Row],[S-P2]],salesdata[[#This Row],[S-P3]],salesdata[[#This Row],[S-P4]]),0))</f>
        <v>Product3</v>
      </c>
      <c r="X1425" s="1" t="str">
        <f>IF(salesdata[[#This Row],[Total Revenue]]&gt;=70000,"High",IF(salesdata[[#This Row],[Total Revenue]]&gt;=40000,"Medium","Low"))</f>
        <v>Medium</v>
      </c>
      <c r="Y1425" s="1" t="str">
        <f>IFERROR(IF(SUMIF(salesdata[Year],salesdata[[#This Row],[Year]],salesdata[Total Revenue])&gt;SUMIF(salesdata[Year],salesdata[[#This Row],[Year]]-1,salesdata[Total Revenue]),"Growth Year","Decline Year"),"")</f>
        <v>Growth Year</v>
      </c>
    </row>
    <row r="1426" spans="1:25" x14ac:dyDescent="0.3">
      <c r="A1426" s="1">
        <v>1425</v>
      </c>
      <c r="B1426" s="2">
        <v>41754</v>
      </c>
      <c r="C1426" s="1">
        <v>2014</v>
      </c>
      <c r="D1426" s="1" t="s">
        <v>29</v>
      </c>
      <c r="E1426" s="1">
        <v>4</v>
      </c>
      <c r="F1426" s="3">
        <v>5889</v>
      </c>
      <c r="G1426" s="10">
        <v>18668.13</v>
      </c>
      <c r="H1426" s="12">
        <f>IFERROR(salesdata[[#This Row],[S-P1]]/salesdata[[#This Row],[Q-P1]],0)</f>
        <v>3.1700000000000004</v>
      </c>
      <c r="I1426" s="3">
        <v>3490</v>
      </c>
      <c r="J1426" s="10">
        <v>22126.6</v>
      </c>
      <c r="K1426" s="12">
        <f>IFERROR(salesdata[[#This Row],[S-P2]]/salesdata[[#This Row],[Q-P2]],0)</f>
        <v>6.34</v>
      </c>
      <c r="L1426" s="3">
        <v>4491</v>
      </c>
      <c r="M1426" s="10">
        <v>24341.22</v>
      </c>
      <c r="N1426" s="12">
        <f>IFERROR(salesdata[[#This Row],[S-P3]]/salesdata[[#This Row],[Q-P3]],0)</f>
        <v>5.42</v>
      </c>
      <c r="O1426" s="3">
        <v>1139</v>
      </c>
      <c r="P1426" s="10">
        <v>8121.07</v>
      </c>
      <c r="Q1426" s="12">
        <f>IFERROR(salesdata[[#This Row],[S-P4]]/salesdata[[#This Row],[Q-P4]],0)</f>
        <v>7.13</v>
      </c>
      <c r="R1426" s="3">
        <v>15009</v>
      </c>
      <c r="S1426" s="10">
        <v>73257.02</v>
      </c>
      <c r="T1426" s="1" t="str">
        <f>"Q"&amp;ROUNDUP(salesdata[[#This Row],[Month No.]]/3,0)</f>
        <v>Q2</v>
      </c>
      <c r="U1426" s="1" t="str">
        <f>TEXT(salesdata[[#This Row],[Date]],"dddd")</f>
        <v>Friday</v>
      </c>
      <c r="V1426" s="12">
        <f>IFERROR(salesdata[[#This Row],[Total Revenue]]/salesdata[[#This Row],[Total Units Sold]],0)</f>
        <v>4.8808728096475447</v>
      </c>
      <c r="W1426" s="1" t="str">
        <f>INDEX({"Product1","Product2","Product3","Product4"},MATCH(MAX(salesdata[[#This Row],[S-P1]],salesdata[[#This Row],[S-P2]],salesdata[[#This Row],[S-P3]],salesdata[[#This Row],[S-P4]]),CHOOSE({1,2,3,4},salesdata[[#This Row],[S-P1]],salesdata[[#This Row],[S-P2]],salesdata[[#This Row],[S-P3]],salesdata[[#This Row],[S-P4]]),0))</f>
        <v>Product3</v>
      </c>
      <c r="X1426" s="1" t="str">
        <f>IF(salesdata[[#This Row],[Total Revenue]]&gt;=70000,"High",IF(salesdata[[#This Row],[Total Revenue]]&gt;=40000,"Medium","Low"))</f>
        <v>High</v>
      </c>
      <c r="Y1426" s="1" t="str">
        <f>IFERROR(IF(SUMIF(salesdata[Year],salesdata[[#This Row],[Year]],salesdata[Total Revenue])&gt;SUMIF(salesdata[Year],salesdata[[#This Row],[Year]]-1,salesdata[Total Revenue]),"Growth Year","Decline Year"),"")</f>
        <v>Growth Year</v>
      </c>
    </row>
    <row r="1427" spans="1:25" x14ac:dyDescent="0.3">
      <c r="A1427" s="1">
        <v>1426</v>
      </c>
      <c r="B1427" s="2">
        <v>41755</v>
      </c>
      <c r="C1427" s="1">
        <v>2014</v>
      </c>
      <c r="D1427" s="1" t="s">
        <v>29</v>
      </c>
      <c r="E1427" s="1">
        <v>4</v>
      </c>
      <c r="F1427" s="3">
        <v>3196</v>
      </c>
      <c r="G1427" s="10">
        <v>10131.32</v>
      </c>
      <c r="H1427" s="12">
        <f>IFERROR(salesdata[[#This Row],[S-P1]]/salesdata[[#This Row],[Q-P1]],0)</f>
        <v>3.17</v>
      </c>
      <c r="I1427" s="3">
        <v>2637</v>
      </c>
      <c r="J1427" s="10">
        <v>16718.580000000002</v>
      </c>
      <c r="K1427" s="12">
        <f>IFERROR(salesdata[[#This Row],[S-P2]]/salesdata[[#This Row],[Q-P2]],0)</f>
        <v>6.3400000000000007</v>
      </c>
      <c r="L1427" s="3">
        <v>2093</v>
      </c>
      <c r="M1427" s="10">
        <v>11344.06</v>
      </c>
      <c r="N1427" s="12">
        <f>IFERROR(salesdata[[#This Row],[S-P3]]/salesdata[[#This Row],[Q-P3]],0)</f>
        <v>5.42</v>
      </c>
      <c r="O1427" s="3">
        <v>843</v>
      </c>
      <c r="P1427" s="10">
        <v>6010.59</v>
      </c>
      <c r="Q1427" s="12">
        <f>IFERROR(salesdata[[#This Row],[S-P4]]/salesdata[[#This Row],[Q-P4]],0)</f>
        <v>7.13</v>
      </c>
      <c r="R1427" s="3">
        <v>8769</v>
      </c>
      <c r="S1427" s="10">
        <v>44204.55</v>
      </c>
      <c r="T1427" s="1" t="str">
        <f>"Q"&amp;ROUNDUP(salesdata[[#This Row],[Month No.]]/3,0)</f>
        <v>Q2</v>
      </c>
      <c r="U1427" s="1" t="str">
        <f>TEXT(salesdata[[#This Row],[Date]],"dddd")</f>
        <v>Saturday</v>
      </c>
      <c r="V1427" s="12">
        <f>IFERROR(salesdata[[#This Row],[Total Revenue]]/salesdata[[#This Row],[Total Units Sold]],0)</f>
        <v>5.0410023947998637</v>
      </c>
      <c r="W1427" s="1" t="str">
        <f>INDEX({"Product1","Product2","Product3","Product4"},MATCH(MAX(salesdata[[#This Row],[S-P1]],salesdata[[#This Row],[S-P2]],salesdata[[#This Row],[S-P3]],salesdata[[#This Row],[S-P4]]),CHOOSE({1,2,3,4},salesdata[[#This Row],[S-P1]],salesdata[[#This Row],[S-P2]],salesdata[[#This Row],[S-P3]],salesdata[[#This Row],[S-P4]]),0))</f>
        <v>Product2</v>
      </c>
      <c r="X1427" s="1" t="str">
        <f>IF(salesdata[[#This Row],[Total Revenue]]&gt;=70000,"High",IF(salesdata[[#This Row],[Total Revenue]]&gt;=40000,"Medium","Low"))</f>
        <v>Medium</v>
      </c>
      <c r="Y1427" s="1" t="str">
        <f>IFERROR(IF(SUMIF(salesdata[Year],salesdata[[#This Row],[Year]],salesdata[Total Revenue])&gt;SUMIF(salesdata[Year],salesdata[[#This Row],[Year]]-1,salesdata[Total Revenue]),"Growth Year","Decline Year"),"")</f>
        <v>Growth Year</v>
      </c>
    </row>
    <row r="1428" spans="1:25" x14ac:dyDescent="0.3">
      <c r="A1428" s="1">
        <v>1427</v>
      </c>
      <c r="B1428" s="2">
        <v>41756</v>
      </c>
      <c r="C1428" s="1">
        <v>2014</v>
      </c>
      <c r="D1428" s="1" t="s">
        <v>29</v>
      </c>
      <c r="E1428" s="1">
        <v>4</v>
      </c>
      <c r="F1428" s="3">
        <v>588</v>
      </c>
      <c r="G1428" s="10">
        <v>1863.96</v>
      </c>
      <c r="H1428" s="12">
        <f>IFERROR(salesdata[[#This Row],[S-P1]]/salesdata[[#This Row],[Q-P1]],0)</f>
        <v>3.17</v>
      </c>
      <c r="I1428" s="3">
        <v>1215</v>
      </c>
      <c r="J1428" s="10">
        <v>7703.1</v>
      </c>
      <c r="K1428" s="12">
        <f>IFERROR(salesdata[[#This Row],[S-P2]]/salesdata[[#This Row],[Q-P2]],0)</f>
        <v>6.34</v>
      </c>
      <c r="L1428" s="3">
        <v>2246</v>
      </c>
      <c r="M1428" s="10">
        <v>12173.32</v>
      </c>
      <c r="N1428" s="12">
        <f>IFERROR(salesdata[[#This Row],[S-P3]]/salesdata[[#This Row],[Q-P3]],0)</f>
        <v>5.42</v>
      </c>
      <c r="O1428" s="3">
        <v>318</v>
      </c>
      <c r="P1428" s="10">
        <v>2267.34</v>
      </c>
      <c r="Q1428" s="12">
        <f>IFERROR(salesdata[[#This Row],[S-P4]]/salesdata[[#This Row],[Q-P4]],0)</f>
        <v>7.1300000000000008</v>
      </c>
      <c r="R1428" s="3">
        <v>4367</v>
      </c>
      <c r="S1428" s="10">
        <v>24007.72</v>
      </c>
      <c r="T1428" s="1" t="str">
        <f>"Q"&amp;ROUNDUP(salesdata[[#This Row],[Month No.]]/3,0)</f>
        <v>Q2</v>
      </c>
      <c r="U1428" s="1" t="str">
        <f>TEXT(salesdata[[#This Row],[Date]],"dddd")</f>
        <v>Sunday</v>
      </c>
      <c r="V1428" s="12">
        <f>IFERROR(salesdata[[#This Row],[Total Revenue]]/salesdata[[#This Row],[Total Units Sold]],0)</f>
        <v>5.4975314861460962</v>
      </c>
      <c r="W1428" s="1" t="str">
        <f>INDEX({"Product1","Product2","Product3","Product4"},MATCH(MAX(salesdata[[#This Row],[S-P1]],salesdata[[#This Row],[S-P2]],salesdata[[#This Row],[S-P3]],salesdata[[#This Row],[S-P4]]),CHOOSE({1,2,3,4},salesdata[[#This Row],[S-P1]],salesdata[[#This Row],[S-P2]],salesdata[[#This Row],[S-P3]],salesdata[[#This Row],[S-P4]]),0))</f>
        <v>Product3</v>
      </c>
      <c r="X1428" s="1" t="str">
        <f>IF(salesdata[[#This Row],[Total Revenue]]&gt;=70000,"High",IF(salesdata[[#This Row],[Total Revenue]]&gt;=40000,"Medium","Low"))</f>
        <v>Low</v>
      </c>
      <c r="Y1428" s="1" t="str">
        <f>IFERROR(IF(SUMIF(salesdata[Year],salesdata[[#This Row],[Year]],salesdata[Total Revenue])&gt;SUMIF(salesdata[Year],salesdata[[#This Row],[Year]]-1,salesdata[Total Revenue]),"Growth Year","Decline Year"),"")</f>
        <v>Growth Year</v>
      </c>
    </row>
    <row r="1429" spans="1:25" x14ac:dyDescent="0.3">
      <c r="A1429" s="1">
        <v>1428</v>
      </c>
      <c r="B1429" s="2">
        <v>41757</v>
      </c>
      <c r="C1429" s="1">
        <v>2014</v>
      </c>
      <c r="D1429" s="1" t="s">
        <v>29</v>
      </c>
      <c r="E1429" s="1">
        <v>4</v>
      </c>
      <c r="F1429" s="3">
        <v>560</v>
      </c>
      <c r="G1429" s="10">
        <v>1775.2</v>
      </c>
      <c r="H1429" s="12">
        <f>IFERROR(salesdata[[#This Row],[S-P1]]/salesdata[[#This Row],[Q-P1]],0)</f>
        <v>3.17</v>
      </c>
      <c r="I1429" s="3">
        <v>3210</v>
      </c>
      <c r="J1429" s="10">
        <v>20351.400000000001</v>
      </c>
      <c r="K1429" s="12">
        <f>IFERROR(salesdata[[#This Row],[S-P2]]/salesdata[[#This Row],[Q-P2]],0)</f>
        <v>6.3400000000000007</v>
      </c>
      <c r="L1429" s="3">
        <v>586</v>
      </c>
      <c r="M1429" s="10">
        <v>3176.12</v>
      </c>
      <c r="N1429" s="12">
        <f>IFERROR(salesdata[[#This Row],[S-P3]]/salesdata[[#This Row],[Q-P3]],0)</f>
        <v>5.42</v>
      </c>
      <c r="O1429" s="3">
        <v>877</v>
      </c>
      <c r="P1429" s="10">
        <v>6253.01</v>
      </c>
      <c r="Q1429" s="12">
        <f>IFERROR(salesdata[[#This Row],[S-P4]]/salesdata[[#This Row],[Q-P4]],0)</f>
        <v>7.13</v>
      </c>
      <c r="R1429" s="3">
        <v>5233</v>
      </c>
      <c r="S1429" s="10">
        <v>31555.73</v>
      </c>
      <c r="T1429" s="1" t="str">
        <f>"Q"&amp;ROUNDUP(salesdata[[#This Row],[Month No.]]/3,0)</f>
        <v>Q2</v>
      </c>
      <c r="U1429" s="1" t="str">
        <f>TEXT(salesdata[[#This Row],[Date]],"dddd")</f>
        <v>Monday</v>
      </c>
      <c r="V1429" s="12">
        <f>IFERROR(salesdata[[#This Row],[Total Revenue]]/salesdata[[#This Row],[Total Units Sold]],0)</f>
        <v>6.0301414102809092</v>
      </c>
      <c r="W1429" s="1" t="str">
        <f>INDEX({"Product1","Product2","Product3","Product4"},MATCH(MAX(salesdata[[#This Row],[S-P1]],salesdata[[#This Row],[S-P2]],salesdata[[#This Row],[S-P3]],salesdata[[#This Row],[S-P4]]),CHOOSE({1,2,3,4},salesdata[[#This Row],[S-P1]],salesdata[[#This Row],[S-P2]],salesdata[[#This Row],[S-P3]],salesdata[[#This Row],[S-P4]]),0))</f>
        <v>Product2</v>
      </c>
      <c r="X1429" s="1" t="str">
        <f>IF(salesdata[[#This Row],[Total Revenue]]&gt;=70000,"High",IF(salesdata[[#This Row],[Total Revenue]]&gt;=40000,"Medium","Low"))</f>
        <v>Low</v>
      </c>
      <c r="Y1429" s="1" t="str">
        <f>IFERROR(IF(SUMIF(salesdata[Year],salesdata[[#This Row],[Year]],salesdata[Total Revenue])&gt;SUMIF(salesdata[Year],salesdata[[#This Row],[Year]]-1,salesdata[Total Revenue]),"Growth Year","Decline Year"),"")</f>
        <v>Growth Year</v>
      </c>
    </row>
    <row r="1430" spans="1:25" x14ac:dyDescent="0.3">
      <c r="A1430" s="1">
        <v>1429</v>
      </c>
      <c r="B1430" s="2">
        <v>41758</v>
      </c>
      <c r="C1430" s="1">
        <v>2014</v>
      </c>
      <c r="D1430" s="1" t="s">
        <v>29</v>
      </c>
      <c r="E1430" s="1">
        <v>4</v>
      </c>
      <c r="F1430" s="3">
        <v>2202</v>
      </c>
      <c r="G1430" s="10">
        <v>6980.34</v>
      </c>
      <c r="H1430" s="12">
        <f>IFERROR(salesdata[[#This Row],[S-P1]]/salesdata[[#This Row],[Q-P1]],0)</f>
        <v>3.17</v>
      </c>
      <c r="I1430" s="3">
        <v>3294</v>
      </c>
      <c r="J1430" s="10">
        <v>20883.96</v>
      </c>
      <c r="K1430" s="12">
        <f>IFERROR(salesdata[[#This Row],[S-P2]]/salesdata[[#This Row],[Q-P2]],0)</f>
        <v>6.34</v>
      </c>
      <c r="L1430" s="3">
        <v>3478</v>
      </c>
      <c r="M1430" s="10">
        <v>18850.759999999998</v>
      </c>
      <c r="N1430" s="12">
        <f>IFERROR(salesdata[[#This Row],[S-P3]]/salesdata[[#This Row],[Q-P3]],0)</f>
        <v>5.42</v>
      </c>
      <c r="O1430" s="3">
        <v>698</v>
      </c>
      <c r="P1430" s="10">
        <v>4976.74</v>
      </c>
      <c r="Q1430" s="12">
        <f>IFERROR(salesdata[[#This Row],[S-P4]]/salesdata[[#This Row],[Q-P4]],0)</f>
        <v>7.13</v>
      </c>
      <c r="R1430" s="3">
        <v>9672</v>
      </c>
      <c r="S1430" s="10">
        <v>51691.8</v>
      </c>
      <c r="T1430" s="1" t="str">
        <f>"Q"&amp;ROUNDUP(salesdata[[#This Row],[Month No.]]/3,0)</f>
        <v>Q2</v>
      </c>
      <c r="U1430" s="1" t="str">
        <f>TEXT(salesdata[[#This Row],[Date]],"dddd")</f>
        <v>Tuesday</v>
      </c>
      <c r="V1430" s="12">
        <f>IFERROR(salesdata[[#This Row],[Total Revenue]]/salesdata[[#This Row],[Total Units Sold]],0)</f>
        <v>5.3444789081885862</v>
      </c>
      <c r="W1430" s="1" t="str">
        <f>INDEX({"Product1","Product2","Product3","Product4"},MATCH(MAX(salesdata[[#This Row],[S-P1]],salesdata[[#This Row],[S-P2]],salesdata[[#This Row],[S-P3]],salesdata[[#This Row],[S-P4]]),CHOOSE({1,2,3,4},salesdata[[#This Row],[S-P1]],salesdata[[#This Row],[S-P2]],salesdata[[#This Row],[S-P3]],salesdata[[#This Row],[S-P4]]),0))</f>
        <v>Product2</v>
      </c>
      <c r="X1430" s="1" t="str">
        <f>IF(salesdata[[#This Row],[Total Revenue]]&gt;=70000,"High",IF(salesdata[[#This Row],[Total Revenue]]&gt;=40000,"Medium","Low"))</f>
        <v>Medium</v>
      </c>
      <c r="Y1430" s="1" t="str">
        <f>IFERROR(IF(SUMIF(salesdata[Year],salesdata[[#This Row],[Year]],salesdata[Total Revenue])&gt;SUMIF(salesdata[Year],salesdata[[#This Row],[Year]]-1,salesdata[Total Revenue]),"Growth Year","Decline Year"),"")</f>
        <v>Growth Year</v>
      </c>
    </row>
    <row r="1431" spans="1:25" x14ac:dyDescent="0.3">
      <c r="A1431" s="1">
        <v>1430</v>
      </c>
      <c r="B1431" s="2">
        <v>41759</v>
      </c>
      <c r="C1431" s="1">
        <v>2014</v>
      </c>
      <c r="D1431" s="1" t="s">
        <v>29</v>
      </c>
      <c r="E1431" s="1">
        <v>4</v>
      </c>
      <c r="F1431" s="3">
        <v>6735</v>
      </c>
      <c r="G1431" s="10">
        <v>21349.95</v>
      </c>
      <c r="H1431" s="12">
        <f>IFERROR(salesdata[[#This Row],[S-P1]]/salesdata[[#This Row],[Q-P1]],0)</f>
        <v>3.17</v>
      </c>
      <c r="I1431" s="3">
        <v>3996</v>
      </c>
      <c r="J1431" s="10">
        <v>25334.639999999999</v>
      </c>
      <c r="K1431" s="12">
        <f>IFERROR(salesdata[[#This Row],[S-P2]]/salesdata[[#This Row],[Q-P2]],0)</f>
        <v>6.34</v>
      </c>
      <c r="L1431" s="3">
        <v>2771</v>
      </c>
      <c r="M1431" s="10">
        <v>15018.82</v>
      </c>
      <c r="N1431" s="12">
        <f>IFERROR(salesdata[[#This Row],[S-P3]]/salesdata[[#This Row],[Q-P3]],0)</f>
        <v>5.42</v>
      </c>
      <c r="O1431" s="3">
        <v>1044</v>
      </c>
      <c r="P1431" s="10">
        <v>7443.72</v>
      </c>
      <c r="Q1431" s="12">
        <f>IFERROR(salesdata[[#This Row],[S-P4]]/salesdata[[#This Row],[Q-P4]],0)</f>
        <v>7.13</v>
      </c>
      <c r="R1431" s="3">
        <v>14546</v>
      </c>
      <c r="S1431" s="10">
        <v>69147.13</v>
      </c>
      <c r="T1431" s="1" t="str">
        <f>"Q"&amp;ROUNDUP(salesdata[[#This Row],[Month No.]]/3,0)</f>
        <v>Q2</v>
      </c>
      <c r="U1431" s="1" t="str">
        <f>TEXT(salesdata[[#This Row],[Date]],"dddd")</f>
        <v>Wednesday</v>
      </c>
      <c r="V1431" s="12">
        <f>IFERROR(salesdata[[#This Row],[Total Revenue]]/salesdata[[#This Row],[Total Units Sold]],0)</f>
        <v>4.7536869242403412</v>
      </c>
      <c r="W1431" s="1" t="str">
        <f>INDEX({"Product1","Product2","Product3","Product4"},MATCH(MAX(salesdata[[#This Row],[S-P1]],salesdata[[#This Row],[S-P2]],salesdata[[#This Row],[S-P3]],salesdata[[#This Row],[S-P4]]),CHOOSE({1,2,3,4},salesdata[[#This Row],[S-P1]],salesdata[[#This Row],[S-P2]],salesdata[[#This Row],[S-P3]],salesdata[[#This Row],[S-P4]]),0))</f>
        <v>Product2</v>
      </c>
      <c r="X1431" s="1" t="str">
        <f>IF(salesdata[[#This Row],[Total Revenue]]&gt;=70000,"High",IF(salesdata[[#This Row],[Total Revenue]]&gt;=40000,"Medium","Low"))</f>
        <v>Medium</v>
      </c>
      <c r="Y1431" s="1" t="str">
        <f>IFERROR(IF(SUMIF(salesdata[Year],salesdata[[#This Row],[Year]],salesdata[Total Revenue])&gt;SUMIF(salesdata[Year],salesdata[[#This Row],[Year]]-1,salesdata[Total Revenue]),"Growth Year","Decline Year"),"")</f>
        <v>Growth Year</v>
      </c>
    </row>
    <row r="1432" spans="1:25" x14ac:dyDescent="0.3">
      <c r="A1432" s="1">
        <v>1431</v>
      </c>
      <c r="B1432" s="2">
        <v>41760</v>
      </c>
      <c r="C1432" s="1">
        <v>2014</v>
      </c>
      <c r="D1432" s="1" t="s">
        <v>30</v>
      </c>
      <c r="E1432" s="1">
        <v>5</v>
      </c>
      <c r="F1432" s="3">
        <v>624</v>
      </c>
      <c r="G1432" s="10">
        <v>1978.08</v>
      </c>
      <c r="H1432" s="12">
        <f>IFERROR(salesdata[[#This Row],[S-P1]]/salesdata[[#This Row],[Q-P1]],0)</f>
        <v>3.17</v>
      </c>
      <c r="I1432" s="3">
        <v>3344</v>
      </c>
      <c r="J1432" s="10">
        <v>21200.959999999999</v>
      </c>
      <c r="K1432" s="12">
        <f>IFERROR(salesdata[[#This Row],[S-P2]]/salesdata[[#This Row],[Q-P2]],0)</f>
        <v>6.34</v>
      </c>
      <c r="L1432" s="3">
        <v>3217</v>
      </c>
      <c r="M1432" s="10">
        <v>17436.14</v>
      </c>
      <c r="N1432" s="12">
        <f>IFERROR(salesdata[[#This Row],[S-P3]]/salesdata[[#This Row],[Q-P3]],0)</f>
        <v>5.42</v>
      </c>
      <c r="O1432" s="3">
        <v>400</v>
      </c>
      <c r="P1432" s="10">
        <v>2852</v>
      </c>
      <c r="Q1432" s="12">
        <f>IFERROR(salesdata[[#This Row],[S-P4]]/salesdata[[#This Row],[Q-P4]],0)</f>
        <v>7.13</v>
      </c>
      <c r="R1432" s="3">
        <v>7585</v>
      </c>
      <c r="S1432" s="10">
        <v>43467.18</v>
      </c>
      <c r="T1432" s="1" t="str">
        <f>"Q"&amp;ROUNDUP(salesdata[[#This Row],[Month No.]]/3,0)</f>
        <v>Q2</v>
      </c>
      <c r="U1432" s="1" t="str">
        <f>TEXT(salesdata[[#This Row],[Date]],"dddd")</f>
        <v>Thursday</v>
      </c>
      <c r="V1432" s="12">
        <f>IFERROR(salesdata[[#This Row],[Total Revenue]]/salesdata[[#This Row],[Total Units Sold]],0)</f>
        <v>5.7306763348714567</v>
      </c>
      <c r="W1432" s="1" t="str">
        <f>INDEX({"Product1","Product2","Product3","Product4"},MATCH(MAX(salesdata[[#This Row],[S-P1]],salesdata[[#This Row],[S-P2]],salesdata[[#This Row],[S-P3]],salesdata[[#This Row],[S-P4]]),CHOOSE({1,2,3,4},salesdata[[#This Row],[S-P1]],salesdata[[#This Row],[S-P2]],salesdata[[#This Row],[S-P3]],salesdata[[#This Row],[S-P4]]),0))</f>
        <v>Product2</v>
      </c>
      <c r="X1432" s="1" t="str">
        <f>IF(salesdata[[#This Row],[Total Revenue]]&gt;=70000,"High",IF(salesdata[[#This Row],[Total Revenue]]&gt;=40000,"Medium","Low"))</f>
        <v>Medium</v>
      </c>
      <c r="Y1432" s="1" t="str">
        <f>IFERROR(IF(SUMIF(salesdata[Year],salesdata[[#This Row],[Year]],salesdata[Total Revenue])&gt;SUMIF(salesdata[Year],salesdata[[#This Row],[Year]]-1,salesdata[Total Revenue]),"Growth Year","Decline Year"),"")</f>
        <v>Growth Year</v>
      </c>
    </row>
    <row r="1433" spans="1:25" x14ac:dyDescent="0.3">
      <c r="A1433" s="1">
        <v>1432</v>
      </c>
      <c r="B1433" s="2">
        <v>41761</v>
      </c>
      <c r="C1433" s="1">
        <v>2014</v>
      </c>
      <c r="D1433" s="1" t="s">
        <v>30</v>
      </c>
      <c r="E1433" s="1">
        <v>5</v>
      </c>
      <c r="F1433" s="3">
        <v>1074</v>
      </c>
      <c r="G1433" s="10">
        <v>3404.58</v>
      </c>
      <c r="H1433" s="12">
        <f>IFERROR(salesdata[[#This Row],[S-P1]]/salesdata[[#This Row],[Q-P1]],0)</f>
        <v>3.17</v>
      </c>
      <c r="I1433" s="3">
        <v>2790</v>
      </c>
      <c r="J1433" s="10">
        <v>17688.599999999999</v>
      </c>
      <c r="K1433" s="12">
        <f>IFERROR(salesdata[[#This Row],[S-P2]]/salesdata[[#This Row],[Q-P2]],0)</f>
        <v>6.34</v>
      </c>
      <c r="L1433" s="3">
        <v>5425</v>
      </c>
      <c r="M1433" s="10">
        <v>29403.5</v>
      </c>
      <c r="N1433" s="12">
        <f>IFERROR(salesdata[[#This Row],[S-P3]]/salesdata[[#This Row],[Q-P3]],0)</f>
        <v>5.42</v>
      </c>
      <c r="O1433" s="3">
        <v>739</v>
      </c>
      <c r="P1433" s="10">
        <v>5269.07</v>
      </c>
      <c r="Q1433" s="12">
        <f>IFERROR(salesdata[[#This Row],[S-P4]]/salesdata[[#This Row],[Q-P4]],0)</f>
        <v>7.13</v>
      </c>
      <c r="R1433" s="3">
        <v>10028</v>
      </c>
      <c r="S1433" s="10">
        <v>55765.75</v>
      </c>
      <c r="T1433" s="1" t="str">
        <f>"Q"&amp;ROUNDUP(salesdata[[#This Row],[Month No.]]/3,0)</f>
        <v>Q2</v>
      </c>
      <c r="U1433" s="1" t="str">
        <f>TEXT(salesdata[[#This Row],[Date]],"dddd")</f>
        <v>Friday</v>
      </c>
      <c r="V1433" s="12">
        <f>IFERROR(salesdata[[#This Row],[Total Revenue]]/salesdata[[#This Row],[Total Units Sold]],0)</f>
        <v>5.561004188272836</v>
      </c>
      <c r="W1433" s="1" t="str">
        <f>INDEX({"Product1","Product2","Product3","Product4"},MATCH(MAX(salesdata[[#This Row],[S-P1]],salesdata[[#This Row],[S-P2]],salesdata[[#This Row],[S-P3]],salesdata[[#This Row],[S-P4]]),CHOOSE({1,2,3,4},salesdata[[#This Row],[S-P1]],salesdata[[#This Row],[S-P2]],salesdata[[#This Row],[S-P3]],salesdata[[#This Row],[S-P4]]),0))</f>
        <v>Product3</v>
      </c>
      <c r="X1433" s="1" t="str">
        <f>IF(salesdata[[#This Row],[Total Revenue]]&gt;=70000,"High",IF(salesdata[[#This Row],[Total Revenue]]&gt;=40000,"Medium","Low"))</f>
        <v>Medium</v>
      </c>
      <c r="Y1433" s="1" t="str">
        <f>IFERROR(IF(SUMIF(salesdata[Year],salesdata[[#This Row],[Year]],salesdata[Total Revenue])&gt;SUMIF(salesdata[Year],salesdata[[#This Row],[Year]]-1,salesdata[Total Revenue]),"Growth Year","Decline Year"),"")</f>
        <v>Growth Year</v>
      </c>
    </row>
    <row r="1434" spans="1:25" x14ac:dyDescent="0.3">
      <c r="A1434" s="1">
        <v>1433</v>
      </c>
      <c r="B1434" s="2">
        <v>41762</v>
      </c>
      <c r="C1434" s="1">
        <v>2014</v>
      </c>
      <c r="D1434" s="1" t="s">
        <v>30</v>
      </c>
      <c r="E1434" s="1">
        <v>5</v>
      </c>
      <c r="F1434" s="3">
        <v>2551</v>
      </c>
      <c r="G1434" s="10">
        <v>8086.67</v>
      </c>
      <c r="H1434" s="12">
        <f>IFERROR(salesdata[[#This Row],[S-P1]]/salesdata[[#This Row],[Q-P1]],0)</f>
        <v>3.17</v>
      </c>
      <c r="I1434" s="3">
        <v>1666</v>
      </c>
      <c r="J1434" s="10">
        <v>10562.44</v>
      </c>
      <c r="K1434" s="12">
        <f>IFERROR(salesdata[[#This Row],[S-P2]]/salesdata[[#This Row],[Q-P2]],0)</f>
        <v>6.3400000000000007</v>
      </c>
      <c r="L1434" s="3">
        <v>5289</v>
      </c>
      <c r="M1434" s="10">
        <v>28666.38</v>
      </c>
      <c r="N1434" s="12">
        <f>IFERROR(salesdata[[#This Row],[S-P3]]/salesdata[[#This Row],[Q-P3]],0)</f>
        <v>5.42</v>
      </c>
      <c r="O1434" s="3">
        <v>1904</v>
      </c>
      <c r="P1434" s="10">
        <v>13575.52</v>
      </c>
      <c r="Q1434" s="12">
        <f>IFERROR(salesdata[[#This Row],[S-P4]]/salesdata[[#This Row],[Q-P4]],0)</f>
        <v>7.13</v>
      </c>
      <c r="R1434" s="3">
        <v>11410</v>
      </c>
      <c r="S1434" s="10">
        <v>60891.01</v>
      </c>
      <c r="T1434" s="1" t="str">
        <f>"Q"&amp;ROUNDUP(salesdata[[#This Row],[Month No.]]/3,0)</f>
        <v>Q2</v>
      </c>
      <c r="U1434" s="1" t="str">
        <f>TEXT(salesdata[[#This Row],[Date]],"dddd")</f>
        <v>Saturday</v>
      </c>
      <c r="V1434" s="12">
        <f>IFERROR(salesdata[[#This Row],[Total Revenue]]/salesdata[[#This Row],[Total Units Sold]],0)</f>
        <v>5.3366354075372486</v>
      </c>
      <c r="W1434" s="1" t="str">
        <f>INDEX({"Product1","Product2","Product3","Product4"},MATCH(MAX(salesdata[[#This Row],[S-P1]],salesdata[[#This Row],[S-P2]],salesdata[[#This Row],[S-P3]],salesdata[[#This Row],[S-P4]]),CHOOSE({1,2,3,4},salesdata[[#This Row],[S-P1]],salesdata[[#This Row],[S-P2]],salesdata[[#This Row],[S-P3]],salesdata[[#This Row],[S-P4]]),0))</f>
        <v>Product3</v>
      </c>
      <c r="X1434" s="1" t="str">
        <f>IF(salesdata[[#This Row],[Total Revenue]]&gt;=70000,"High",IF(salesdata[[#This Row],[Total Revenue]]&gt;=40000,"Medium","Low"))</f>
        <v>Medium</v>
      </c>
      <c r="Y1434" s="1" t="str">
        <f>IFERROR(IF(SUMIF(salesdata[Year],salesdata[[#This Row],[Year]],salesdata[Total Revenue])&gt;SUMIF(salesdata[Year],salesdata[[#This Row],[Year]]-1,salesdata[Total Revenue]),"Growth Year","Decline Year"),"")</f>
        <v>Growth Year</v>
      </c>
    </row>
    <row r="1435" spans="1:25" x14ac:dyDescent="0.3">
      <c r="A1435" s="1">
        <v>1434</v>
      </c>
      <c r="B1435" s="2">
        <v>41763</v>
      </c>
      <c r="C1435" s="1">
        <v>2014</v>
      </c>
      <c r="D1435" s="1" t="s">
        <v>30</v>
      </c>
      <c r="E1435" s="1">
        <v>5</v>
      </c>
      <c r="F1435" s="3">
        <v>5319</v>
      </c>
      <c r="G1435" s="10">
        <v>16861.23</v>
      </c>
      <c r="H1435" s="12">
        <f>IFERROR(salesdata[[#This Row],[S-P1]]/salesdata[[#This Row],[Q-P1]],0)</f>
        <v>3.17</v>
      </c>
      <c r="I1435" s="3">
        <v>3249</v>
      </c>
      <c r="J1435" s="10">
        <v>20598.66</v>
      </c>
      <c r="K1435" s="12">
        <f>IFERROR(salesdata[[#This Row],[S-P2]]/salesdata[[#This Row],[Q-P2]],0)</f>
        <v>6.34</v>
      </c>
      <c r="L1435" s="3">
        <v>5400</v>
      </c>
      <c r="M1435" s="10">
        <v>29268</v>
      </c>
      <c r="N1435" s="12">
        <f>IFERROR(salesdata[[#This Row],[S-P3]]/salesdata[[#This Row],[Q-P3]],0)</f>
        <v>5.42</v>
      </c>
      <c r="O1435" s="3">
        <v>1230</v>
      </c>
      <c r="P1435" s="10">
        <v>8769.9</v>
      </c>
      <c r="Q1435" s="12">
        <f>IFERROR(salesdata[[#This Row],[S-P4]]/salesdata[[#This Row],[Q-P4]],0)</f>
        <v>7.13</v>
      </c>
      <c r="R1435" s="3">
        <v>15198</v>
      </c>
      <c r="S1435" s="10">
        <v>75497.789999999994</v>
      </c>
      <c r="T1435" s="1" t="str">
        <f>"Q"&amp;ROUNDUP(salesdata[[#This Row],[Month No.]]/3,0)</f>
        <v>Q2</v>
      </c>
      <c r="U1435" s="1" t="str">
        <f>TEXT(salesdata[[#This Row],[Date]],"dddd")</f>
        <v>Sunday</v>
      </c>
      <c r="V1435" s="12">
        <f>IFERROR(salesdata[[#This Row],[Total Revenue]]/salesdata[[#This Row],[Total Units Sold]],0)</f>
        <v>4.9676135017765493</v>
      </c>
      <c r="W1435" s="1" t="str">
        <f>INDEX({"Product1","Product2","Product3","Product4"},MATCH(MAX(salesdata[[#This Row],[S-P1]],salesdata[[#This Row],[S-P2]],salesdata[[#This Row],[S-P3]],salesdata[[#This Row],[S-P4]]),CHOOSE({1,2,3,4},salesdata[[#This Row],[S-P1]],salesdata[[#This Row],[S-P2]],salesdata[[#This Row],[S-P3]],salesdata[[#This Row],[S-P4]]),0))</f>
        <v>Product3</v>
      </c>
      <c r="X1435" s="1" t="str">
        <f>IF(salesdata[[#This Row],[Total Revenue]]&gt;=70000,"High",IF(salesdata[[#This Row],[Total Revenue]]&gt;=40000,"Medium","Low"))</f>
        <v>High</v>
      </c>
      <c r="Y1435" s="1" t="str">
        <f>IFERROR(IF(SUMIF(salesdata[Year],salesdata[[#This Row],[Year]],salesdata[Total Revenue])&gt;SUMIF(salesdata[Year],salesdata[[#This Row],[Year]]-1,salesdata[Total Revenue]),"Growth Year","Decline Year"),"")</f>
        <v>Growth Year</v>
      </c>
    </row>
    <row r="1436" spans="1:25" x14ac:dyDescent="0.3">
      <c r="A1436" s="1">
        <v>1435</v>
      </c>
      <c r="B1436" s="2">
        <v>41764</v>
      </c>
      <c r="C1436" s="1">
        <v>2014</v>
      </c>
      <c r="D1436" s="1" t="s">
        <v>30</v>
      </c>
      <c r="E1436" s="1">
        <v>5</v>
      </c>
      <c r="F1436" s="3">
        <v>6601</v>
      </c>
      <c r="G1436" s="10">
        <v>20925.169999999998</v>
      </c>
      <c r="H1436" s="12">
        <f>IFERROR(salesdata[[#This Row],[S-P1]]/salesdata[[#This Row],[Q-P1]],0)</f>
        <v>3.17</v>
      </c>
      <c r="I1436" s="3">
        <v>361</v>
      </c>
      <c r="J1436" s="10">
        <v>2288.7399999999998</v>
      </c>
      <c r="K1436" s="12">
        <f>IFERROR(salesdata[[#This Row],[S-P2]]/salesdata[[#This Row],[Q-P2]],0)</f>
        <v>6.339999999999999</v>
      </c>
      <c r="L1436" s="3">
        <v>3458</v>
      </c>
      <c r="M1436" s="10">
        <v>18742.36</v>
      </c>
      <c r="N1436" s="12">
        <f>IFERROR(salesdata[[#This Row],[S-P3]]/salesdata[[#This Row],[Q-P3]],0)</f>
        <v>5.42</v>
      </c>
      <c r="O1436" s="3">
        <v>1984</v>
      </c>
      <c r="P1436" s="10">
        <v>14145.92</v>
      </c>
      <c r="Q1436" s="12">
        <f>IFERROR(salesdata[[#This Row],[S-P4]]/salesdata[[#This Row],[Q-P4]],0)</f>
        <v>7.13</v>
      </c>
      <c r="R1436" s="3">
        <v>12404</v>
      </c>
      <c r="S1436" s="10">
        <v>56102.19</v>
      </c>
      <c r="T1436" s="1" t="str">
        <f>"Q"&amp;ROUNDUP(salesdata[[#This Row],[Month No.]]/3,0)</f>
        <v>Q2</v>
      </c>
      <c r="U1436" s="1" t="str">
        <f>TEXT(salesdata[[#This Row],[Date]],"dddd")</f>
        <v>Monday</v>
      </c>
      <c r="V1436" s="12">
        <f>IFERROR(salesdata[[#This Row],[Total Revenue]]/salesdata[[#This Row],[Total Units Sold]],0)</f>
        <v>4.5229111576910679</v>
      </c>
      <c r="W1436" s="1" t="str">
        <f>INDEX({"Product1","Product2","Product3","Product4"},MATCH(MAX(salesdata[[#This Row],[S-P1]],salesdata[[#This Row],[S-P2]],salesdata[[#This Row],[S-P3]],salesdata[[#This Row],[S-P4]]),CHOOSE({1,2,3,4},salesdata[[#This Row],[S-P1]],salesdata[[#This Row],[S-P2]],salesdata[[#This Row],[S-P3]],salesdata[[#This Row],[S-P4]]),0))</f>
        <v>Product1</v>
      </c>
      <c r="X1436" s="1" t="str">
        <f>IF(salesdata[[#This Row],[Total Revenue]]&gt;=70000,"High",IF(salesdata[[#This Row],[Total Revenue]]&gt;=40000,"Medium","Low"))</f>
        <v>Medium</v>
      </c>
      <c r="Y1436" s="1" t="str">
        <f>IFERROR(IF(SUMIF(salesdata[Year],salesdata[[#This Row],[Year]],salesdata[Total Revenue])&gt;SUMIF(salesdata[Year],salesdata[[#This Row],[Year]]-1,salesdata[Total Revenue]),"Growth Year","Decline Year"),"")</f>
        <v>Growth Year</v>
      </c>
    </row>
    <row r="1437" spans="1:25" x14ac:dyDescent="0.3">
      <c r="A1437" s="1">
        <v>1436</v>
      </c>
      <c r="B1437" s="2">
        <v>41765</v>
      </c>
      <c r="C1437" s="1">
        <v>2014</v>
      </c>
      <c r="D1437" s="1" t="s">
        <v>30</v>
      </c>
      <c r="E1437" s="1">
        <v>5</v>
      </c>
      <c r="F1437" s="3">
        <v>2660</v>
      </c>
      <c r="G1437" s="10">
        <v>8432.2000000000007</v>
      </c>
      <c r="H1437" s="12">
        <f>IFERROR(salesdata[[#This Row],[S-P1]]/salesdata[[#This Row],[Q-P1]],0)</f>
        <v>3.1700000000000004</v>
      </c>
      <c r="I1437" s="3">
        <v>2942</v>
      </c>
      <c r="J1437" s="10">
        <v>18652.28</v>
      </c>
      <c r="K1437" s="12">
        <f>IFERROR(salesdata[[#This Row],[S-P2]]/salesdata[[#This Row],[Q-P2]],0)</f>
        <v>6.34</v>
      </c>
      <c r="L1437" s="3">
        <v>2039</v>
      </c>
      <c r="M1437" s="10">
        <v>11051.38</v>
      </c>
      <c r="N1437" s="12">
        <f>IFERROR(salesdata[[#This Row],[S-P3]]/salesdata[[#This Row],[Q-P3]],0)</f>
        <v>5.42</v>
      </c>
      <c r="O1437" s="3">
        <v>470</v>
      </c>
      <c r="P1437" s="10">
        <v>3351.1</v>
      </c>
      <c r="Q1437" s="12">
        <f>IFERROR(salesdata[[#This Row],[S-P4]]/salesdata[[#This Row],[Q-P4]],0)</f>
        <v>7.13</v>
      </c>
      <c r="R1437" s="3">
        <v>8111</v>
      </c>
      <c r="S1437" s="10">
        <v>41486.959999999999</v>
      </c>
      <c r="T1437" s="1" t="str">
        <f>"Q"&amp;ROUNDUP(salesdata[[#This Row],[Month No.]]/3,0)</f>
        <v>Q2</v>
      </c>
      <c r="U1437" s="1" t="str">
        <f>TEXT(salesdata[[#This Row],[Date]],"dddd")</f>
        <v>Tuesday</v>
      </c>
      <c r="V1437" s="12">
        <f>IFERROR(salesdata[[#This Row],[Total Revenue]]/salesdata[[#This Row],[Total Units Sold]],0)</f>
        <v>5.1149007520650969</v>
      </c>
      <c r="W1437" s="1" t="str">
        <f>INDEX({"Product1","Product2","Product3","Product4"},MATCH(MAX(salesdata[[#This Row],[S-P1]],salesdata[[#This Row],[S-P2]],salesdata[[#This Row],[S-P3]],salesdata[[#This Row],[S-P4]]),CHOOSE({1,2,3,4},salesdata[[#This Row],[S-P1]],salesdata[[#This Row],[S-P2]],salesdata[[#This Row],[S-P3]],salesdata[[#This Row],[S-P4]]),0))</f>
        <v>Product2</v>
      </c>
      <c r="X1437" s="1" t="str">
        <f>IF(salesdata[[#This Row],[Total Revenue]]&gt;=70000,"High",IF(salesdata[[#This Row],[Total Revenue]]&gt;=40000,"Medium","Low"))</f>
        <v>Medium</v>
      </c>
      <c r="Y1437" s="1" t="str">
        <f>IFERROR(IF(SUMIF(salesdata[Year],salesdata[[#This Row],[Year]],salesdata[Total Revenue])&gt;SUMIF(salesdata[Year],salesdata[[#This Row],[Year]]-1,salesdata[Total Revenue]),"Growth Year","Decline Year"),"")</f>
        <v>Growth Year</v>
      </c>
    </row>
    <row r="1438" spans="1:25" x14ac:dyDescent="0.3">
      <c r="A1438" s="1">
        <v>1437</v>
      </c>
      <c r="B1438" s="2">
        <v>41766</v>
      </c>
      <c r="C1438" s="1">
        <v>2014</v>
      </c>
      <c r="D1438" s="1" t="s">
        <v>30</v>
      </c>
      <c r="E1438" s="1">
        <v>5</v>
      </c>
      <c r="F1438" s="3">
        <v>441</v>
      </c>
      <c r="G1438" s="10">
        <v>1397.97</v>
      </c>
      <c r="H1438" s="12">
        <f>IFERROR(salesdata[[#This Row],[S-P1]]/salesdata[[#This Row],[Q-P1]],0)</f>
        <v>3.17</v>
      </c>
      <c r="I1438" s="3">
        <v>1999</v>
      </c>
      <c r="J1438" s="10">
        <v>12673.66</v>
      </c>
      <c r="K1438" s="12">
        <f>IFERROR(salesdata[[#This Row],[S-P2]]/salesdata[[#This Row],[Q-P2]],0)</f>
        <v>6.34</v>
      </c>
      <c r="L1438" s="3">
        <v>4060</v>
      </c>
      <c r="M1438" s="10">
        <v>22005.200000000001</v>
      </c>
      <c r="N1438" s="12">
        <f>IFERROR(salesdata[[#This Row],[S-P3]]/salesdata[[#This Row],[Q-P3]],0)</f>
        <v>5.42</v>
      </c>
      <c r="O1438" s="3">
        <v>887</v>
      </c>
      <c r="P1438" s="10">
        <v>6324.31</v>
      </c>
      <c r="Q1438" s="12">
        <f>IFERROR(salesdata[[#This Row],[S-P4]]/salesdata[[#This Row],[Q-P4]],0)</f>
        <v>7.1300000000000008</v>
      </c>
      <c r="R1438" s="3">
        <v>7387</v>
      </c>
      <c r="S1438" s="10">
        <v>42401.14</v>
      </c>
      <c r="T1438" s="1" t="str">
        <f>"Q"&amp;ROUNDUP(salesdata[[#This Row],[Month No.]]/3,0)</f>
        <v>Q2</v>
      </c>
      <c r="U1438" s="1" t="str">
        <f>TEXT(salesdata[[#This Row],[Date]],"dddd")</f>
        <v>Wednesday</v>
      </c>
      <c r="V1438" s="12">
        <f>IFERROR(salesdata[[#This Row],[Total Revenue]]/salesdata[[#This Row],[Total Units Sold]],0)</f>
        <v>5.7399675104914039</v>
      </c>
      <c r="W1438" s="1" t="str">
        <f>INDEX({"Product1","Product2","Product3","Product4"},MATCH(MAX(salesdata[[#This Row],[S-P1]],salesdata[[#This Row],[S-P2]],salesdata[[#This Row],[S-P3]],salesdata[[#This Row],[S-P4]]),CHOOSE({1,2,3,4},salesdata[[#This Row],[S-P1]],salesdata[[#This Row],[S-P2]],salesdata[[#This Row],[S-P3]],salesdata[[#This Row],[S-P4]]),0))</f>
        <v>Product3</v>
      </c>
      <c r="X1438" s="1" t="str">
        <f>IF(salesdata[[#This Row],[Total Revenue]]&gt;=70000,"High",IF(salesdata[[#This Row],[Total Revenue]]&gt;=40000,"Medium","Low"))</f>
        <v>Medium</v>
      </c>
      <c r="Y1438" s="1" t="str">
        <f>IFERROR(IF(SUMIF(salesdata[Year],salesdata[[#This Row],[Year]],salesdata[Total Revenue])&gt;SUMIF(salesdata[Year],salesdata[[#This Row],[Year]]-1,salesdata[Total Revenue]),"Growth Year","Decline Year"),"")</f>
        <v>Growth Year</v>
      </c>
    </row>
    <row r="1439" spans="1:25" x14ac:dyDescent="0.3">
      <c r="A1439" s="1">
        <v>1438</v>
      </c>
      <c r="B1439" s="2">
        <v>41767</v>
      </c>
      <c r="C1439" s="1">
        <v>2014</v>
      </c>
      <c r="D1439" s="1" t="s">
        <v>30</v>
      </c>
      <c r="E1439" s="1">
        <v>5</v>
      </c>
      <c r="F1439" s="3">
        <v>4528</v>
      </c>
      <c r="G1439" s="10">
        <v>14353.76</v>
      </c>
      <c r="H1439" s="12">
        <f>IFERROR(salesdata[[#This Row],[S-P1]]/salesdata[[#This Row],[Q-P1]],0)</f>
        <v>3.17</v>
      </c>
      <c r="I1439" s="3">
        <v>952</v>
      </c>
      <c r="J1439" s="10">
        <v>6035.68</v>
      </c>
      <c r="K1439" s="12">
        <f>IFERROR(salesdata[[#This Row],[S-P2]]/salesdata[[#This Row],[Q-P2]],0)</f>
        <v>6.3400000000000007</v>
      </c>
      <c r="L1439" s="3">
        <v>3472</v>
      </c>
      <c r="M1439" s="10">
        <v>18818.240000000002</v>
      </c>
      <c r="N1439" s="12">
        <f>IFERROR(salesdata[[#This Row],[S-P3]]/salesdata[[#This Row],[Q-P3]],0)</f>
        <v>5.4200000000000008</v>
      </c>
      <c r="O1439" s="3">
        <v>1069</v>
      </c>
      <c r="P1439" s="10">
        <v>7621.97</v>
      </c>
      <c r="Q1439" s="12">
        <f>IFERROR(salesdata[[#This Row],[S-P4]]/salesdata[[#This Row],[Q-P4]],0)</f>
        <v>7.13</v>
      </c>
      <c r="R1439" s="3">
        <v>10021</v>
      </c>
      <c r="S1439" s="10">
        <v>46829.65</v>
      </c>
      <c r="T1439" s="1" t="str">
        <f>"Q"&amp;ROUNDUP(salesdata[[#This Row],[Month No.]]/3,0)</f>
        <v>Q2</v>
      </c>
      <c r="U1439" s="1" t="str">
        <f>TEXT(salesdata[[#This Row],[Date]],"dddd")</f>
        <v>Thursday</v>
      </c>
      <c r="V1439" s="12">
        <f>IFERROR(salesdata[[#This Row],[Total Revenue]]/salesdata[[#This Row],[Total Units Sold]],0)</f>
        <v>4.6731513820975952</v>
      </c>
      <c r="W1439" s="1" t="str">
        <f>INDEX({"Product1","Product2","Product3","Product4"},MATCH(MAX(salesdata[[#This Row],[S-P1]],salesdata[[#This Row],[S-P2]],salesdata[[#This Row],[S-P3]],salesdata[[#This Row],[S-P4]]),CHOOSE({1,2,3,4},salesdata[[#This Row],[S-P1]],salesdata[[#This Row],[S-P2]],salesdata[[#This Row],[S-P3]],salesdata[[#This Row],[S-P4]]),0))</f>
        <v>Product3</v>
      </c>
      <c r="X1439" s="1" t="str">
        <f>IF(salesdata[[#This Row],[Total Revenue]]&gt;=70000,"High",IF(salesdata[[#This Row],[Total Revenue]]&gt;=40000,"Medium","Low"))</f>
        <v>Medium</v>
      </c>
      <c r="Y1439" s="1" t="str">
        <f>IFERROR(IF(SUMIF(salesdata[Year],salesdata[[#This Row],[Year]],salesdata[Total Revenue])&gt;SUMIF(salesdata[Year],salesdata[[#This Row],[Year]]-1,salesdata[Total Revenue]),"Growth Year","Decline Year"),"")</f>
        <v>Growth Year</v>
      </c>
    </row>
    <row r="1440" spans="1:25" x14ac:dyDescent="0.3">
      <c r="A1440" s="1">
        <v>1439</v>
      </c>
      <c r="B1440" s="2">
        <v>41768</v>
      </c>
      <c r="C1440" s="1">
        <v>2014</v>
      </c>
      <c r="D1440" s="1" t="s">
        <v>30</v>
      </c>
      <c r="E1440" s="1">
        <v>5</v>
      </c>
      <c r="F1440" s="3">
        <v>7094</v>
      </c>
      <c r="G1440" s="10">
        <v>22487.98</v>
      </c>
      <c r="H1440" s="12">
        <f>IFERROR(salesdata[[#This Row],[S-P1]]/salesdata[[#This Row],[Q-P1]],0)</f>
        <v>3.17</v>
      </c>
      <c r="I1440" s="3">
        <v>2661</v>
      </c>
      <c r="J1440" s="10">
        <v>16870.740000000002</v>
      </c>
      <c r="K1440" s="12">
        <f>IFERROR(salesdata[[#This Row],[S-P2]]/salesdata[[#This Row],[Q-P2]],0)</f>
        <v>6.3400000000000007</v>
      </c>
      <c r="L1440" s="3">
        <v>5062</v>
      </c>
      <c r="M1440" s="10">
        <v>27436.04</v>
      </c>
      <c r="N1440" s="12">
        <f>IFERROR(salesdata[[#This Row],[S-P3]]/salesdata[[#This Row],[Q-P3]],0)</f>
        <v>5.42</v>
      </c>
      <c r="O1440" s="3">
        <v>622</v>
      </c>
      <c r="P1440" s="10">
        <v>4434.8599999999997</v>
      </c>
      <c r="Q1440" s="12">
        <f>IFERROR(salesdata[[#This Row],[S-P4]]/salesdata[[#This Row],[Q-P4]],0)</f>
        <v>7.13</v>
      </c>
      <c r="R1440" s="3">
        <v>15439</v>
      </c>
      <c r="S1440" s="10">
        <v>71229.62</v>
      </c>
      <c r="T1440" s="1" t="str">
        <f>"Q"&amp;ROUNDUP(salesdata[[#This Row],[Month No.]]/3,0)</f>
        <v>Q2</v>
      </c>
      <c r="U1440" s="1" t="str">
        <f>TEXT(salesdata[[#This Row],[Date]],"dddd")</f>
        <v>Friday</v>
      </c>
      <c r="V1440" s="12">
        <f>IFERROR(salesdata[[#This Row],[Total Revenue]]/salesdata[[#This Row],[Total Units Sold]],0)</f>
        <v>4.6136161668501847</v>
      </c>
      <c r="W1440" s="1" t="str">
        <f>INDEX({"Product1","Product2","Product3","Product4"},MATCH(MAX(salesdata[[#This Row],[S-P1]],salesdata[[#This Row],[S-P2]],salesdata[[#This Row],[S-P3]],salesdata[[#This Row],[S-P4]]),CHOOSE({1,2,3,4},salesdata[[#This Row],[S-P1]],salesdata[[#This Row],[S-P2]],salesdata[[#This Row],[S-P3]],salesdata[[#This Row],[S-P4]]),0))</f>
        <v>Product3</v>
      </c>
      <c r="X1440" s="1" t="str">
        <f>IF(salesdata[[#This Row],[Total Revenue]]&gt;=70000,"High",IF(salesdata[[#This Row],[Total Revenue]]&gt;=40000,"Medium","Low"))</f>
        <v>High</v>
      </c>
      <c r="Y1440" s="1" t="str">
        <f>IFERROR(IF(SUMIF(salesdata[Year],salesdata[[#This Row],[Year]],salesdata[Total Revenue])&gt;SUMIF(salesdata[Year],salesdata[[#This Row],[Year]]-1,salesdata[Total Revenue]),"Growth Year","Decline Year"),"")</f>
        <v>Growth Year</v>
      </c>
    </row>
    <row r="1441" spans="1:25" x14ac:dyDescent="0.3">
      <c r="A1441" s="1">
        <v>1440</v>
      </c>
      <c r="B1441" s="2">
        <v>41769</v>
      </c>
      <c r="C1441" s="1">
        <v>2014</v>
      </c>
      <c r="D1441" s="1" t="s">
        <v>30</v>
      </c>
      <c r="E1441" s="1">
        <v>5</v>
      </c>
      <c r="F1441" s="3">
        <v>3358</v>
      </c>
      <c r="G1441" s="10">
        <v>10644.86</v>
      </c>
      <c r="H1441" s="12">
        <f>IFERROR(salesdata[[#This Row],[S-P1]]/salesdata[[#This Row],[Q-P1]],0)</f>
        <v>3.1700000000000004</v>
      </c>
      <c r="I1441" s="3">
        <v>3882</v>
      </c>
      <c r="J1441" s="10">
        <v>24611.88</v>
      </c>
      <c r="K1441" s="12">
        <f>IFERROR(salesdata[[#This Row],[S-P2]]/salesdata[[#This Row],[Q-P2]],0)</f>
        <v>6.34</v>
      </c>
      <c r="L1441" s="3">
        <v>1771</v>
      </c>
      <c r="M1441" s="10">
        <v>9598.82</v>
      </c>
      <c r="N1441" s="12">
        <f>IFERROR(salesdata[[#This Row],[S-P3]]/salesdata[[#This Row],[Q-P3]],0)</f>
        <v>5.42</v>
      </c>
      <c r="O1441" s="3">
        <v>1081</v>
      </c>
      <c r="P1441" s="10">
        <v>7707.53</v>
      </c>
      <c r="Q1441" s="12">
        <f>IFERROR(salesdata[[#This Row],[S-P4]]/salesdata[[#This Row],[Q-P4]],0)</f>
        <v>7.13</v>
      </c>
      <c r="R1441" s="3">
        <v>10092</v>
      </c>
      <c r="S1441" s="10">
        <v>52563.09</v>
      </c>
      <c r="T1441" s="1" t="str">
        <f>"Q"&amp;ROUNDUP(salesdata[[#This Row],[Month No.]]/3,0)</f>
        <v>Q2</v>
      </c>
      <c r="U1441" s="1" t="str">
        <f>TEXT(salesdata[[#This Row],[Date]],"dddd")</f>
        <v>Saturday</v>
      </c>
      <c r="V1441" s="12">
        <f>IFERROR(salesdata[[#This Row],[Total Revenue]]/salesdata[[#This Row],[Total Units Sold]],0)</f>
        <v>5.2083917954815693</v>
      </c>
      <c r="W1441" s="1" t="str">
        <f>INDEX({"Product1","Product2","Product3","Product4"},MATCH(MAX(salesdata[[#This Row],[S-P1]],salesdata[[#This Row],[S-P2]],salesdata[[#This Row],[S-P3]],salesdata[[#This Row],[S-P4]]),CHOOSE({1,2,3,4},salesdata[[#This Row],[S-P1]],salesdata[[#This Row],[S-P2]],salesdata[[#This Row],[S-P3]],salesdata[[#This Row],[S-P4]]),0))</f>
        <v>Product2</v>
      </c>
      <c r="X1441" s="1" t="str">
        <f>IF(salesdata[[#This Row],[Total Revenue]]&gt;=70000,"High",IF(salesdata[[#This Row],[Total Revenue]]&gt;=40000,"Medium","Low"))</f>
        <v>Medium</v>
      </c>
      <c r="Y1441" s="1" t="str">
        <f>IFERROR(IF(SUMIF(salesdata[Year],salesdata[[#This Row],[Year]],salesdata[Total Revenue])&gt;SUMIF(salesdata[Year],salesdata[[#This Row],[Year]]-1,salesdata[Total Revenue]),"Growth Year","Decline Year"),"")</f>
        <v>Growth Year</v>
      </c>
    </row>
    <row r="1442" spans="1:25" x14ac:dyDescent="0.3">
      <c r="A1442" s="1">
        <v>1441</v>
      </c>
      <c r="B1442" s="2">
        <v>41770</v>
      </c>
      <c r="C1442" s="1">
        <v>2014</v>
      </c>
      <c r="D1442" s="1" t="s">
        <v>30</v>
      </c>
      <c r="E1442" s="1">
        <v>5</v>
      </c>
      <c r="F1442" s="3">
        <v>2971</v>
      </c>
      <c r="G1442" s="10">
        <v>9418.07</v>
      </c>
      <c r="H1442" s="12">
        <f>IFERROR(salesdata[[#This Row],[S-P1]]/salesdata[[#This Row],[Q-P1]],0)</f>
        <v>3.17</v>
      </c>
      <c r="I1442" s="3">
        <v>1327</v>
      </c>
      <c r="J1442" s="10">
        <v>8413.18</v>
      </c>
      <c r="K1442" s="12">
        <f>IFERROR(salesdata[[#This Row],[S-P2]]/salesdata[[#This Row],[Q-P2]],0)</f>
        <v>6.34</v>
      </c>
      <c r="L1442" s="3">
        <v>2347</v>
      </c>
      <c r="M1442" s="10">
        <v>12720.74</v>
      </c>
      <c r="N1442" s="12">
        <f>IFERROR(salesdata[[#This Row],[S-P3]]/salesdata[[#This Row],[Q-P3]],0)</f>
        <v>5.42</v>
      </c>
      <c r="O1442" s="3">
        <v>957</v>
      </c>
      <c r="P1442" s="10">
        <v>6823.41</v>
      </c>
      <c r="Q1442" s="12">
        <f>IFERROR(salesdata[[#This Row],[S-P4]]/salesdata[[#This Row],[Q-P4]],0)</f>
        <v>7.13</v>
      </c>
      <c r="R1442" s="3">
        <v>7602</v>
      </c>
      <c r="S1442" s="10">
        <v>37375.4</v>
      </c>
      <c r="T1442" s="1" t="str">
        <f>"Q"&amp;ROUNDUP(salesdata[[#This Row],[Month No.]]/3,0)</f>
        <v>Q2</v>
      </c>
      <c r="U1442" s="1" t="str">
        <f>TEXT(salesdata[[#This Row],[Date]],"dddd")</f>
        <v>Sunday</v>
      </c>
      <c r="V1442" s="12">
        <f>IFERROR(salesdata[[#This Row],[Total Revenue]]/salesdata[[#This Row],[Total Units Sold]],0)</f>
        <v>4.9165219679031837</v>
      </c>
      <c r="W1442" s="1" t="str">
        <f>INDEX({"Product1","Product2","Product3","Product4"},MATCH(MAX(salesdata[[#This Row],[S-P1]],salesdata[[#This Row],[S-P2]],salesdata[[#This Row],[S-P3]],salesdata[[#This Row],[S-P4]]),CHOOSE({1,2,3,4},salesdata[[#This Row],[S-P1]],salesdata[[#This Row],[S-P2]],salesdata[[#This Row],[S-P3]],salesdata[[#This Row],[S-P4]]),0))</f>
        <v>Product3</v>
      </c>
      <c r="X1442" s="1" t="str">
        <f>IF(salesdata[[#This Row],[Total Revenue]]&gt;=70000,"High",IF(salesdata[[#This Row],[Total Revenue]]&gt;=40000,"Medium","Low"))</f>
        <v>Low</v>
      </c>
      <c r="Y1442" s="1" t="str">
        <f>IFERROR(IF(SUMIF(salesdata[Year],salesdata[[#This Row],[Year]],salesdata[Total Revenue])&gt;SUMIF(salesdata[Year],salesdata[[#This Row],[Year]]-1,salesdata[Total Revenue]),"Growth Year","Decline Year"),"")</f>
        <v>Growth Year</v>
      </c>
    </row>
    <row r="1443" spans="1:25" x14ac:dyDescent="0.3">
      <c r="A1443" s="1">
        <v>1442</v>
      </c>
      <c r="B1443" s="2">
        <v>41771</v>
      </c>
      <c r="C1443" s="1">
        <v>2014</v>
      </c>
      <c r="D1443" s="1" t="s">
        <v>30</v>
      </c>
      <c r="E1443" s="1">
        <v>5</v>
      </c>
      <c r="F1443" s="3">
        <v>3613</v>
      </c>
      <c r="G1443" s="10">
        <v>11453.21</v>
      </c>
      <c r="H1443" s="12">
        <f>IFERROR(salesdata[[#This Row],[S-P1]]/salesdata[[#This Row],[Q-P1]],0)</f>
        <v>3.17</v>
      </c>
      <c r="I1443" s="3">
        <v>818</v>
      </c>
      <c r="J1443" s="10">
        <v>5186.12</v>
      </c>
      <c r="K1443" s="12">
        <f>IFERROR(salesdata[[#This Row],[S-P2]]/salesdata[[#This Row],[Q-P2]],0)</f>
        <v>6.34</v>
      </c>
      <c r="L1443" s="3">
        <v>4054</v>
      </c>
      <c r="M1443" s="10">
        <v>21972.68</v>
      </c>
      <c r="N1443" s="12">
        <f>IFERROR(salesdata[[#This Row],[S-P3]]/salesdata[[#This Row],[Q-P3]],0)</f>
        <v>5.42</v>
      </c>
      <c r="O1443" s="3">
        <v>1419</v>
      </c>
      <c r="P1443" s="10">
        <v>10117.469999999999</v>
      </c>
      <c r="Q1443" s="12">
        <f>IFERROR(salesdata[[#This Row],[S-P4]]/salesdata[[#This Row],[Q-P4]],0)</f>
        <v>7.13</v>
      </c>
      <c r="R1443" s="3">
        <v>9904</v>
      </c>
      <c r="S1443" s="10">
        <v>48729.48</v>
      </c>
      <c r="T1443" s="1" t="str">
        <f>"Q"&amp;ROUNDUP(salesdata[[#This Row],[Month No.]]/3,0)</f>
        <v>Q2</v>
      </c>
      <c r="U1443" s="1" t="str">
        <f>TEXT(salesdata[[#This Row],[Date]],"dddd")</f>
        <v>Monday</v>
      </c>
      <c r="V1443" s="12">
        <f>IFERROR(salesdata[[#This Row],[Total Revenue]]/salesdata[[#This Row],[Total Units Sold]],0)</f>
        <v>4.9201817447495966</v>
      </c>
      <c r="W1443" s="1" t="str">
        <f>INDEX({"Product1","Product2","Product3","Product4"},MATCH(MAX(salesdata[[#This Row],[S-P1]],salesdata[[#This Row],[S-P2]],salesdata[[#This Row],[S-P3]],salesdata[[#This Row],[S-P4]]),CHOOSE({1,2,3,4},salesdata[[#This Row],[S-P1]],salesdata[[#This Row],[S-P2]],salesdata[[#This Row],[S-P3]],salesdata[[#This Row],[S-P4]]),0))</f>
        <v>Product3</v>
      </c>
      <c r="X1443" s="1" t="str">
        <f>IF(salesdata[[#This Row],[Total Revenue]]&gt;=70000,"High",IF(salesdata[[#This Row],[Total Revenue]]&gt;=40000,"Medium","Low"))</f>
        <v>Medium</v>
      </c>
      <c r="Y1443" s="1" t="str">
        <f>IFERROR(IF(SUMIF(salesdata[Year],salesdata[[#This Row],[Year]],salesdata[Total Revenue])&gt;SUMIF(salesdata[Year],salesdata[[#This Row],[Year]]-1,salesdata[Total Revenue]),"Growth Year","Decline Year"),"")</f>
        <v>Growth Year</v>
      </c>
    </row>
    <row r="1444" spans="1:25" x14ac:dyDescent="0.3">
      <c r="A1444" s="1">
        <v>1443</v>
      </c>
      <c r="B1444" s="2">
        <v>41772</v>
      </c>
      <c r="C1444" s="1">
        <v>2014</v>
      </c>
      <c r="D1444" s="1" t="s">
        <v>30</v>
      </c>
      <c r="E1444" s="1">
        <v>5</v>
      </c>
      <c r="F1444" s="3">
        <v>2931</v>
      </c>
      <c r="G1444" s="10">
        <v>9291.27</v>
      </c>
      <c r="H1444" s="12">
        <f>IFERROR(salesdata[[#This Row],[S-P1]]/salesdata[[#This Row],[Q-P1]],0)</f>
        <v>3.17</v>
      </c>
      <c r="I1444" s="3">
        <v>3059</v>
      </c>
      <c r="J1444" s="10">
        <v>19394.060000000001</v>
      </c>
      <c r="K1444" s="12">
        <f>IFERROR(salesdata[[#This Row],[S-P2]]/salesdata[[#This Row],[Q-P2]],0)</f>
        <v>6.3400000000000007</v>
      </c>
      <c r="L1444" s="3">
        <v>4274</v>
      </c>
      <c r="M1444" s="10">
        <v>23165.08</v>
      </c>
      <c r="N1444" s="12">
        <f>IFERROR(salesdata[[#This Row],[S-P3]]/salesdata[[#This Row],[Q-P3]],0)</f>
        <v>5.4200000000000008</v>
      </c>
      <c r="O1444" s="3">
        <v>1844</v>
      </c>
      <c r="P1444" s="10">
        <v>13147.72</v>
      </c>
      <c r="Q1444" s="12">
        <f>IFERROR(salesdata[[#This Row],[S-P4]]/salesdata[[#This Row],[Q-P4]],0)</f>
        <v>7.13</v>
      </c>
      <c r="R1444" s="3">
        <v>12108</v>
      </c>
      <c r="S1444" s="10">
        <v>64998.13</v>
      </c>
      <c r="T1444" s="1" t="str">
        <f>"Q"&amp;ROUNDUP(salesdata[[#This Row],[Month No.]]/3,0)</f>
        <v>Q2</v>
      </c>
      <c r="U1444" s="1" t="str">
        <f>TEXT(salesdata[[#This Row],[Date]],"dddd")</f>
        <v>Tuesday</v>
      </c>
      <c r="V1444" s="12">
        <f>IFERROR(salesdata[[#This Row],[Total Revenue]]/salesdata[[#This Row],[Total Units Sold]],0)</f>
        <v>5.3681970597951763</v>
      </c>
      <c r="W1444" s="1" t="str">
        <f>INDEX({"Product1","Product2","Product3","Product4"},MATCH(MAX(salesdata[[#This Row],[S-P1]],salesdata[[#This Row],[S-P2]],salesdata[[#This Row],[S-P3]],salesdata[[#This Row],[S-P4]]),CHOOSE({1,2,3,4},salesdata[[#This Row],[S-P1]],salesdata[[#This Row],[S-P2]],salesdata[[#This Row],[S-P3]],salesdata[[#This Row],[S-P4]]),0))</f>
        <v>Product3</v>
      </c>
      <c r="X1444" s="1" t="str">
        <f>IF(salesdata[[#This Row],[Total Revenue]]&gt;=70000,"High",IF(salesdata[[#This Row],[Total Revenue]]&gt;=40000,"Medium","Low"))</f>
        <v>Medium</v>
      </c>
      <c r="Y1444" s="1" t="str">
        <f>IFERROR(IF(SUMIF(salesdata[Year],salesdata[[#This Row],[Year]],salesdata[Total Revenue])&gt;SUMIF(salesdata[Year],salesdata[[#This Row],[Year]]-1,salesdata[Total Revenue]),"Growth Year","Decline Year"),"")</f>
        <v>Growth Year</v>
      </c>
    </row>
    <row r="1445" spans="1:25" x14ac:dyDescent="0.3">
      <c r="A1445" s="1">
        <v>1444</v>
      </c>
      <c r="B1445" s="2">
        <v>41773</v>
      </c>
      <c r="C1445" s="1">
        <v>2014</v>
      </c>
      <c r="D1445" s="1" t="s">
        <v>30</v>
      </c>
      <c r="E1445" s="1">
        <v>5</v>
      </c>
      <c r="F1445" s="3">
        <v>803</v>
      </c>
      <c r="G1445" s="10">
        <v>2545.5100000000002</v>
      </c>
      <c r="H1445" s="12">
        <f>IFERROR(salesdata[[#This Row],[S-P1]]/salesdata[[#This Row],[Q-P1]],0)</f>
        <v>3.1700000000000004</v>
      </c>
      <c r="I1445" s="3">
        <v>2740</v>
      </c>
      <c r="J1445" s="10">
        <v>17371.599999999999</v>
      </c>
      <c r="K1445" s="12">
        <f>IFERROR(salesdata[[#This Row],[S-P2]]/salesdata[[#This Row],[Q-P2]],0)</f>
        <v>6.34</v>
      </c>
      <c r="L1445" s="3">
        <v>4290</v>
      </c>
      <c r="M1445" s="10">
        <v>23251.8</v>
      </c>
      <c r="N1445" s="12">
        <f>IFERROR(salesdata[[#This Row],[S-P3]]/salesdata[[#This Row],[Q-P3]],0)</f>
        <v>5.42</v>
      </c>
      <c r="O1445" s="3">
        <v>1953</v>
      </c>
      <c r="P1445" s="10">
        <v>13924.89</v>
      </c>
      <c r="Q1445" s="12">
        <f>IFERROR(salesdata[[#This Row],[S-P4]]/salesdata[[#This Row],[Q-P4]],0)</f>
        <v>7.13</v>
      </c>
      <c r="R1445" s="3">
        <v>9786</v>
      </c>
      <c r="S1445" s="10">
        <v>57093.8</v>
      </c>
      <c r="T1445" s="1" t="str">
        <f>"Q"&amp;ROUNDUP(salesdata[[#This Row],[Month No.]]/3,0)</f>
        <v>Q2</v>
      </c>
      <c r="U1445" s="1" t="str">
        <f>TEXT(salesdata[[#This Row],[Date]],"dddd")</f>
        <v>Wednesday</v>
      </c>
      <c r="V1445" s="12">
        <f>IFERROR(salesdata[[#This Row],[Total Revenue]]/salesdata[[#This Row],[Total Units Sold]],0)</f>
        <v>5.8342325771510328</v>
      </c>
      <c r="W1445" s="1" t="str">
        <f>INDEX({"Product1","Product2","Product3","Product4"},MATCH(MAX(salesdata[[#This Row],[S-P1]],salesdata[[#This Row],[S-P2]],salesdata[[#This Row],[S-P3]],salesdata[[#This Row],[S-P4]]),CHOOSE({1,2,3,4},salesdata[[#This Row],[S-P1]],salesdata[[#This Row],[S-P2]],salesdata[[#This Row],[S-P3]],salesdata[[#This Row],[S-P4]]),0))</f>
        <v>Product3</v>
      </c>
      <c r="X1445" s="1" t="str">
        <f>IF(salesdata[[#This Row],[Total Revenue]]&gt;=70000,"High",IF(salesdata[[#This Row],[Total Revenue]]&gt;=40000,"Medium","Low"))</f>
        <v>Medium</v>
      </c>
      <c r="Y1445" s="1" t="str">
        <f>IFERROR(IF(SUMIF(salesdata[Year],salesdata[[#This Row],[Year]],salesdata[Total Revenue])&gt;SUMIF(salesdata[Year],salesdata[[#This Row],[Year]]-1,salesdata[Total Revenue]),"Growth Year","Decline Year"),"")</f>
        <v>Growth Year</v>
      </c>
    </row>
    <row r="1446" spans="1:25" x14ac:dyDescent="0.3">
      <c r="A1446" s="1">
        <v>1445</v>
      </c>
      <c r="B1446" s="2">
        <v>41774</v>
      </c>
      <c r="C1446" s="1">
        <v>2014</v>
      </c>
      <c r="D1446" s="1" t="s">
        <v>30</v>
      </c>
      <c r="E1446" s="1">
        <v>5</v>
      </c>
      <c r="F1446" s="3">
        <v>3857</v>
      </c>
      <c r="G1446" s="10">
        <v>12226.69</v>
      </c>
      <c r="H1446" s="12">
        <f>IFERROR(salesdata[[#This Row],[S-P1]]/salesdata[[#This Row],[Q-P1]],0)</f>
        <v>3.17</v>
      </c>
      <c r="I1446" s="3">
        <v>824</v>
      </c>
      <c r="J1446" s="10">
        <v>5224.16</v>
      </c>
      <c r="K1446" s="12">
        <f>IFERROR(salesdata[[#This Row],[S-P2]]/salesdata[[#This Row],[Q-P2]],0)</f>
        <v>6.34</v>
      </c>
      <c r="L1446" s="3">
        <v>2915</v>
      </c>
      <c r="M1446" s="10">
        <v>15799.3</v>
      </c>
      <c r="N1446" s="12">
        <f>IFERROR(salesdata[[#This Row],[S-P3]]/salesdata[[#This Row],[Q-P3]],0)</f>
        <v>5.42</v>
      </c>
      <c r="O1446" s="3">
        <v>677</v>
      </c>
      <c r="P1446" s="10">
        <v>4827.01</v>
      </c>
      <c r="Q1446" s="12">
        <f>IFERROR(salesdata[[#This Row],[S-P4]]/salesdata[[#This Row],[Q-P4]],0)</f>
        <v>7.13</v>
      </c>
      <c r="R1446" s="3">
        <v>8273</v>
      </c>
      <c r="S1446" s="10">
        <v>38077.160000000003</v>
      </c>
      <c r="T1446" s="1" t="str">
        <f>"Q"&amp;ROUNDUP(salesdata[[#This Row],[Month No.]]/3,0)</f>
        <v>Q2</v>
      </c>
      <c r="U1446" s="1" t="str">
        <f>TEXT(salesdata[[#This Row],[Date]],"dddd")</f>
        <v>Thursday</v>
      </c>
      <c r="V1446" s="12">
        <f>IFERROR(salesdata[[#This Row],[Total Revenue]]/salesdata[[#This Row],[Total Units Sold]],0)</f>
        <v>4.60258189290463</v>
      </c>
      <c r="W1446" s="1" t="str">
        <f>INDEX({"Product1","Product2","Product3","Product4"},MATCH(MAX(salesdata[[#This Row],[S-P1]],salesdata[[#This Row],[S-P2]],salesdata[[#This Row],[S-P3]],salesdata[[#This Row],[S-P4]]),CHOOSE({1,2,3,4},salesdata[[#This Row],[S-P1]],salesdata[[#This Row],[S-P2]],salesdata[[#This Row],[S-P3]],salesdata[[#This Row],[S-P4]]),0))</f>
        <v>Product3</v>
      </c>
      <c r="X1446" s="1" t="str">
        <f>IF(salesdata[[#This Row],[Total Revenue]]&gt;=70000,"High",IF(salesdata[[#This Row],[Total Revenue]]&gt;=40000,"Medium","Low"))</f>
        <v>Low</v>
      </c>
      <c r="Y1446" s="1" t="str">
        <f>IFERROR(IF(SUMIF(salesdata[Year],salesdata[[#This Row],[Year]],salesdata[Total Revenue])&gt;SUMIF(salesdata[Year],salesdata[[#This Row],[Year]]-1,salesdata[Total Revenue]),"Growth Year","Decline Year"),"")</f>
        <v>Growth Year</v>
      </c>
    </row>
    <row r="1447" spans="1:25" x14ac:dyDescent="0.3">
      <c r="A1447" s="1">
        <v>1446</v>
      </c>
      <c r="B1447" s="2">
        <v>41775</v>
      </c>
      <c r="C1447" s="1">
        <v>2014</v>
      </c>
      <c r="D1447" s="1" t="s">
        <v>30</v>
      </c>
      <c r="E1447" s="1">
        <v>5</v>
      </c>
      <c r="F1447" s="3">
        <v>1162</v>
      </c>
      <c r="G1447" s="10">
        <v>3683.54</v>
      </c>
      <c r="H1447" s="12">
        <f>IFERROR(salesdata[[#This Row],[S-P1]]/salesdata[[#This Row],[Q-P1]],0)</f>
        <v>3.17</v>
      </c>
      <c r="I1447" s="3">
        <v>3909</v>
      </c>
      <c r="J1447" s="10">
        <v>24783.06</v>
      </c>
      <c r="K1447" s="12">
        <f>IFERROR(salesdata[[#This Row],[S-P2]]/salesdata[[#This Row],[Q-P2]],0)</f>
        <v>6.3400000000000007</v>
      </c>
      <c r="L1447" s="3">
        <v>482</v>
      </c>
      <c r="M1447" s="10">
        <v>2612.44</v>
      </c>
      <c r="N1447" s="12">
        <f>IFERROR(salesdata[[#This Row],[S-P3]]/salesdata[[#This Row],[Q-P3]],0)</f>
        <v>5.42</v>
      </c>
      <c r="O1447" s="3">
        <v>1940</v>
      </c>
      <c r="P1447" s="10">
        <v>13832.2</v>
      </c>
      <c r="Q1447" s="12">
        <f>IFERROR(salesdata[[#This Row],[S-P4]]/salesdata[[#This Row],[Q-P4]],0)</f>
        <v>7.1300000000000008</v>
      </c>
      <c r="R1447" s="3">
        <v>7493</v>
      </c>
      <c r="S1447" s="10">
        <v>44911.24</v>
      </c>
      <c r="T1447" s="1" t="str">
        <f>"Q"&amp;ROUNDUP(salesdata[[#This Row],[Month No.]]/3,0)</f>
        <v>Q2</v>
      </c>
      <c r="U1447" s="1" t="str">
        <f>TEXT(salesdata[[#This Row],[Date]],"dddd")</f>
        <v>Friday</v>
      </c>
      <c r="V1447" s="12">
        <f>IFERROR(salesdata[[#This Row],[Total Revenue]]/salesdata[[#This Row],[Total Units Sold]],0)</f>
        <v>5.99375950887495</v>
      </c>
      <c r="W1447" s="1" t="str">
        <f>INDEX({"Product1","Product2","Product3","Product4"},MATCH(MAX(salesdata[[#This Row],[S-P1]],salesdata[[#This Row],[S-P2]],salesdata[[#This Row],[S-P3]],salesdata[[#This Row],[S-P4]]),CHOOSE({1,2,3,4},salesdata[[#This Row],[S-P1]],salesdata[[#This Row],[S-P2]],salesdata[[#This Row],[S-P3]],salesdata[[#This Row],[S-P4]]),0))</f>
        <v>Product2</v>
      </c>
      <c r="X1447" s="1" t="str">
        <f>IF(salesdata[[#This Row],[Total Revenue]]&gt;=70000,"High",IF(salesdata[[#This Row],[Total Revenue]]&gt;=40000,"Medium","Low"))</f>
        <v>Medium</v>
      </c>
      <c r="Y1447" s="1" t="str">
        <f>IFERROR(IF(SUMIF(salesdata[Year],salesdata[[#This Row],[Year]],salesdata[Total Revenue])&gt;SUMIF(salesdata[Year],salesdata[[#This Row],[Year]]-1,salesdata[Total Revenue]),"Growth Year","Decline Year"),"")</f>
        <v>Growth Year</v>
      </c>
    </row>
    <row r="1448" spans="1:25" x14ac:dyDescent="0.3">
      <c r="A1448" s="1">
        <v>1447</v>
      </c>
      <c r="B1448" s="2">
        <v>41776</v>
      </c>
      <c r="C1448" s="1">
        <v>2014</v>
      </c>
      <c r="D1448" s="1" t="s">
        <v>30</v>
      </c>
      <c r="E1448" s="1">
        <v>5</v>
      </c>
      <c r="F1448" s="3">
        <v>3346</v>
      </c>
      <c r="G1448" s="10">
        <v>10606.82</v>
      </c>
      <c r="H1448" s="12">
        <f>IFERROR(salesdata[[#This Row],[S-P1]]/salesdata[[#This Row],[Q-P1]],0)</f>
        <v>3.17</v>
      </c>
      <c r="I1448" s="3">
        <v>899</v>
      </c>
      <c r="J1448" s="10">
        <v>5699.66</v>
      </c>
      <c r="K1448" s="12">
        <f>IFERROR(salesdata[[#This Row],[S-P2]]/salesdata[[#This Row],[Q-P2]],0)</f>
        <v>6.34</v>
      </c>
      <c r="L1448" s="3">
        <v>5179</v>
      </c>
      <c r="M1448" s="10">
        <v>28070.18</v>
      </c>
      <c r="N1448" s="12">
        <f>IFERROR(salesdata[[#This Row],[S-P3]]/salesdata[[#This Row],[Q-P3]],0)</f>
        <v>5.42</v>
      </c>
      <c r="O1448" s="3">
        <v>1709</v>
      </c>
      <c r="P1448" s="10">
        <v>12185.17</v>
      </c>
      <c r="Q1448" s="12">
        <f>IFERROR(salesdata[[#This Row],[S-P4]]/salesdata[[#This Row],[Q-P4]],0)</f>
        <v>7.13</v>
      </c>
      <c r="R1448" s="3">
        <v>11133</v>
      </c>
      <c r="S1448" s="10">
        <v>56561.83</v>
      </c>
      <c r="T1448" s="1" t="str">
        <f>"Q"&amp;ROUNDUP(salesdata[[#This Row],[Month No.]]/3,0)</f>
        <v>Q2</v>
      </c>
      <c r="U1448" s="1" t="str">
        <f>TEXT(salesdata[[#This Row],[Date]],"dddd")</f>
        <v>Saturday</v>
      </c>
      <c r="V1448" s="12">
        <f>IFERROR(salesdata[[#This Row],[Total Revenue]]/salesdata[[#This Row],[Total Units Sold]],0)</f>
        <v>5.0805560046707985</v>
      </c>
      <c r="W1448" s="1" t="str">
        <f>INDEX({"Product1","Product2","Product3","Product4"},MATCH(MAX(salesdata[[#This Row],[S-P1]],salesdata[[#This Row],[S-P2]],salesdata[[#This Row],[S-P3]],salesdata[[#This Row],[S-P4]]),CHOOSE({1,2,3,4},salesdata[[#This Row],[S-P1]],salesdata[[#This Row],[S-P2]],salesdata[[#This Row],[S-P3]],salesdata[[#This Row],[S-P4]]),0))</f>
        <v>Product3</v>
      </c>
      <c r="X1448" s="1" t="str">
        <f>IF(salesdata[[#This Row],[Total Revenue]]&gt;=70000,"High",IF(salesdata[[#This Row],[Total Revenue]]&gt;=40000,"Medium","Low"))</f>
        <v>Medium</v>
      </c>
      <c r="Y1448" s="1" t="str">
        <f>IFERROR(IF(SUMIF(salesdata[Year],salesdata[[#This Row],[Year]],salesdata[Total Revenue])&gt;SUMIF(salesdata[Year],salesdata[[#This Row],[Year]]-1,salesdata[Total Revenue]),"Growth Year","Decline Year"),"")</f>
        <v>Growth Year</v>
      </c>
    </row>
    <row r="1449" spans="1:25" x14ac:dyDescent="0.3">
      <c r="A1449" s="1">
        <v>1448</v>
      </c>
      <c r="B1449" s="2">
        <v>41777</v>
      </c>
      <c r="C1449" s="1">
        <v>2014</v>
      </c>
      <c r="D1449" s="1" t="s">
        <v>30</v>
      </c>
      <c r="E1449" s="1">
        <v>5</v>
      </c>
      <c r="F1449" s="3">
        <v>7881</v>
      </c>
      <c r="G1449" s="10">
        <v>24982.77</v>
      </c>
      <c r="H1449" s="12">
        <f>IFERROR(salesdata[[#This Row],[S-P1]]/salesdata[[#This Row],[Q-P1]],0)</f>
        <v>3.17</v>
      </c>
      <c r="I1449" s="3">
        <v>500</v>
      </c>
      <c r="J1449" s="10">
        <v>3170</v>
      </c>
      <c r="K1449" s="12">
        <f>IFERROR(salesdata[[#This Row],[S-P2]]/salesdata[[#This Row],[Q-P2]],0)</f>
        <v>6.34</v>
      </c>
      <c r="L1449" s="3">
        <v>5110</v>
      </c>
      <c r="M1449" s="10">
        <v>27696.2</v>
      </c>
      <c r="N1449" s="12">
        <f>IFERROR(salesdata[[#This Row],[S-P3]]/salesdata[[#This Row],[Q-P3]],0)</f>
        <v>5.42</v>
      </c>
      <c r="O1449" s="3">
        <v>774</v>
      </c>
      <c r="P1449" s="10">
        <v>5518.62</v>
      </c>
      <c r="Q1449" s="12">
        <f>IFERROR(salesdata[[#This Row],[S-P4]]/salesdata[[#This Row],[Q-P4]],0)</f>
        <v>7.13</v>
      </c>
      <c r="R1449" s="3">
        <v>14265</v>
      </c>
      <c r="S1449" s="10">
        <v>61367.59</v>
      </c>
      <c r="T1449" s="1" t="str">
        <f>"Q"&amp;ROUNDUP(salesdata[[#This Row],[Month No.]]/3,0)</f>
        <v>Q2</v>
      </c>
      <c r="U1449" s="1" t="str">
        <f>TEXT(salesdata[[#This Row],[Date]],"dddd")</f>
        <v>Sunday</v>
      </c>
      <c r="V1449" s="12">
        <f>IFERROR(salesdata[[#This Row],[Total Revenue]]/salesdata[[#This Row],[Total Units Sold]],0)</f>
        <v>4.3019691552751489</v>
      </c>
      <c r="W1449" s="1" t="str">
        <f>INDEX({"Product1","Product2","Product3","Product4"},MATCH(MAX(salesdata[[#This Row],[S-P1]],salesdata[[#This Row],[S-P2]],salesdata[[#This Row],[S-P3]],salesdata[[#This Row],[S-P4]]),CHOOSE({1,2,3,4},salesdata[[#This Row],[S-P1]],salesdata[[#This Row],[S-P2]],salesdata[[#This Row],[S-P3]],salesdata[[#This Row],[S-P4]]),0))</f>
        <v>Product3</v>
      </c>
      <c r="X1449" s="1" t="str">
        <f>IF(salesdata[[#This Row],[Total Revenue]]&gt;=70000,"High",IF(salesdata[[#This Row],[Total Revenue]]&gt;=40000,"Medium","Low"))</f>
        <v>Medium</v>
      </c>
      <c r="Y1449" s="1" t="str">
        <f>IFERROR(IF(SUMIF(salesdata[Year],salesdata[[#This Row],[Year]],salesdata[Total Revenue])&gt;SUMIF(salesdata[Year],salesdata[[#This Row],[Year]]-1,salesdata[Total Revenue]),"Growth Year","Decline Year"),"")</f>
        <v>Growth Year</v>
      </c>
    </row>
    <row r="1450" spans="1:25" x14ac:dyDescent="0.3">
      <c r="A1450" s="1">
        <v>1449</v>
      </c>
      <c r="B1450" s="2">
        <v>41778</v>
      </c>
      <c r="C1450" s="1">
        <v>2014</v>
      </c>
      <c r="D1450" s="1" t="s">
        <v>30</v>
      </c>
      <c r="E1450" s="1">
        <v>5</v>
      </c>
      <c r="F1450" s="3">
        <v>1630</v>
      </c>
      <c r="G1450" s="10">
        <v>5167.1000000000004</v>
      </c>
      <c r="H1450" s="12">
        <f>IFERROR(salesdata[[#This Row],[S-P1]]/salesdata[[#This Row],[Q-P1]],0)</f>
        <v>3.1700000000000004</v>
      </c>
      <c r="I1450" s="3">
        <v>915</v>
      </c>
      <c r="J1450" s="10">
        <v>5801.1</v>
      </c>
      <c r="K1450" s="12">
        <f>IFERROR(salesdata[[#This Row],[S-P2]]/salesdata[[#This Row],[Q-P2]],0)</f>
        <v>6.3400000000000007</v>
      </c>
      <c r="L1450" s="3">
        <v>3187</v>
      </c>
      <c r="M1450" s="10">
        <v>17273.54</v>
      </c>
      <c r="N1450" s="12">
        <f>IFERROR(salesdata[[#This Row],[S-P3]]/salesdata[[#This Row],[Q-P3]],0)</f>
        <v>5.42</v>
      </c>
      <c r="O1450" s="3">
        <v>1139</v>
      </c>
      <c r="P1450" s="10">
        <v>8121.07</v>
      </c>
      <c r="Q1450" s="12">
        <f>IFERROR(salesdata[[#This Row],[S-P4]]/salesdata[[#This Row],[Q-P4]],0)</f>
        <v>7.13</v>
      </c>
      <c r="R1450" s="3">
        <v>6871</v>
      </c>
      <c r="S1450" s="10">
        <v>36362.81</v>
      </c>
      <c r="T1450" s="1" t="str">
        <f>"Q"&amp;ROUNDUP(salesdata[[#This Row],[Month No.]]/3,0)</f>
        <v>Q2</v>
      </c>
      <c r="U1450" s="1" t="str">
        <f>TEXT(salesdata[[#This Row],[Date]],"dddd")</f>
        <v>Monday</v>
      </c>
      <c r="V1450" s="12">
        <f>IFERROR(salesdata[[#This Row],[Total Revenue]]/salesdata[[#This Row],[Total Units Sold]],0)</f>
        <v>5.2922151069713284</v>
      </c>
      <c r="W1450" s="1" t="str">
        <f>INDEX({"Product1","Product2","Product3","Product4"},MATCH(MAX(salesdata[[#This Row],[S-P1]],salesdata[[#This Row],[S-P2]],salesdata[[#This Row],[S-P3]],salesdata[[#This Row],[S-P4]]),CHOOSE({1,2,3,4},salesdata[[#This Row],[S-P1]],salesdata[[#This Row],[S-P2]],salesdata[[#This Row],[S-P3]],salesdata[[#This Row],[S-P4]]),0))</f>
        <v>Product3</v>
      </c>
      <c r="X1450" s="1" t="str">
        <f>IF(salesdata[[#This Row],[Total Revenue]]&gt;=70000,"High",IF(salesdata[[#This Row],[Total Revenue]]&gt;=40000,"Medium","Low"))</f>
        <v>Low</v>
      </c>
      <c r="Y1450" s="1" t="str">
        <f>IFERROR(IF(SUMIF(salesdata[Year],salesdata[[#This Row],[Year]],salesdata[Total Revenue])&gt;SUMIF(salesdata[Year],salesdata[[#This Row],[Year]]-1,salesdata[Total Revenue]),"Growth Year","Decline Year"),"")</f>
        <v>Growth Year</v>
      </c>
    </row>
    <row r="1451" spans="1:25" x14ac:dyDescent="0.3">
      <c r="A1451" s="1">
        <v>1450</v>
      </c>
      <c r="B1451" s="2">
        <v>41779</v>
      </c>
      <c r="C1451" s="1">
        <v>2014</v>
      </c>
      <c r="D1451" s="1" t="s">
        <v>30</v>
      </c>
      <c r="E1451" s="1">
        <v>5</v>
      </c>
      <c r="F1451" s="3">
        <v>1962</v>
      </c>
      <c r="G1451" s="10">
        <v>6219.54</v>
      </c>
      <c r="H1451" s="12">
        <f>IFERROR(salesdata[[#This Row],[S-P1]]/salesdata[[#This Row],[Q-P1]],0)</f>
        <v>3.17</v>
      </c>
      <c r="I1451" s="3">
        <v>1491</v>
      </c>
      <c r="J1451" s="10">
        <v>9452.94</v>
      </c>
      <c r="K1451" s="12">
        <f>IFERROR(salesdata[[#This Row],[S-P2]]/salesdata[[#This Row],[Q-P2]],0)</f>
        <v>6.3400000000000007</v>
      </c>
      <c r="L1451" s="3">
        <v>2333</v>
      </c>
      <c r="M1451" s="10">
        <v>12644.86</v>
      </c>
      <c r="N1451" s="12">
        <f>IFERROR(salesdata[[#This Row],[S-P3]]/salesdata[[#This Row],[Q-P3]],0)</f>
        <v>5.42</v>
      </c>
      <c r="O1451" s="3">
        <v>362</v>
      </c>
      <c r="P1451" s="10">
        <v>2581.06</v>
      </c>
      <c r="Q1451" s="12">
        <f>IFERROR(salesdata[[#This Row],[S-P4]]/salesdata[[#This Row],[Q-P4]],0)</f>
        <v>7.13</v>
      </c>
      <c r="R1451" s="3">
        <v>6148</v>
      </c>
      <c r="S1451" s="10">
        <v>30898.400000000001</v>
      </c>
      <c r="T1451" s="1" t="str">
        <f>"Q"&amp;ROUNDUP(salesdata[[#This Row],[Month No.]]/3,0)</f>
        <v>Q2</v>
      </c>
      <c r="U1451" s="1" t="str">
        <f>TEXT(salesdata[[#This Row],[Date]],"dddd")</f>
        <v>Tuesday</v>
      </c>
      <c r="V1451" s="12">
        <f>IFERROR(salesdata[[#This Row],[Total Revenue]]/salesdata[[#This Row],[Total Units Sold]],0)</f>
        <v>5.0257644762524398</v>
      </c>
      <c r="W1451" s="1" t="str">
        <f>INDEX({"Product1","Product2","Product3","Product4"},MATCH(MAX(salesdata[[#This Row],[S-P1]],salesdata[[#This Row],[S-P2]],salesdata[[#This Row],[S-P3]],salesdata[[#This Row],[S-P4]]),CHOOSE({1,2,3,4},salesdata[[#This Row],[S-P1]],salesdata[[#This Row],[S-P2]],salesdata[[#This Row],[S-P3]],salesdata[[#This Row],[S-P4]]),0))</f>
        <v>Product3</v>
      </c>
      <c r="X1451" s="1" t="str">
        <f>IF(salesdata[[#This Row],[Total Revenue]]&gt;=70000,"High",IF(salesdata[[#This Row],[Total Revenue]]&gt;=40000,"Medium","Low"))</f>
        <v>Low</v>
      </c>
      <c r="Y1451" s="1" t="str">
        <f>IFERROR(IF(SUMIF(salesdata[Year],salesdata[[#This Row],[Year]],salesdata[Total Revenue])&gt;SUMIF(salesdata[Year],salesdata[[#This Row],[Year]]-1,salesdata[Total Revenue]),"Growth Year","Decline Year"),"")</f>
        <v>Growth Year</v>
      </c>
    </row>
    <row r="1452" spans="1:25" x14ac:dyDescent="0.3">
      <c r="A1452" s="1">
        <v>1451</v>
      </c>
      <c r="B1452" s="2">
        <v>41780</v>
      </c>
      <c r="C1452" s="1">
        <v>2014</v>
      </c>
      <c r="D1452" s="1" t="s">
        <v>30</v>
      </c>
      <c r="E1452" s="1">
        <v>5</v>
      </c>
      <c r="F1452" s="3">
        <v>6680</v>
      </c>
      <c r="G1452" s="10">
        <v>21175.599999999999</v>
      </c>
      <c r="H1452" s="12">
        <f>IFERROR(salesdata[[#This Row],[S-P1]]/salesdata[[#This Row],[Q-P1]],0)</f>
        <v>3.17</v>
      </c>
      <c r="I1452" s="3">
        <v>2898</v>
      </c>
      <c r="J1452" s="10">
        <v>18373.32</v>
      </c>
      <c r="K1452" s="12">
        <f>IFERROR(salesdata[[#This Row],[S-P2]]/salesdata[[#This Row],[Q-P2]],0)</f>
        <v>6.34</v>
      </c>
      <c r="L1452" s="3">
        <v>4499</v>
      </c>
      <c r="M1452" s="10">
        <v>24384.58</v>
      </c>
      <c r="N1452" s="12">
        <f>IFERROR(salesdata[[#This Row],[S-P3]]/salesdata[[#This Row],[Q-P3]],0)</f>
        <v>5.4200000000000008</v>
      </c>
      <c r="O1452" s="3">
        <v>993</v>
      </c>
      <c r="P1452" s="10">
        <v>7080.09</v>
      </c>
      <c r="Q1452" s="12">
        <f>IFERROR(salesdata[[#This Row],[S-P4]]/salesdata[[#This Row],[Q-P4]],0)</f>
        <v>7.13</v>
      </c>
      <c r="R1452" s="3">
        <v>15070</v>
      </c>
      <c r="S1452" s="10">
        <v>71013.59</v>
      </c>
      <c r="T1452" s="1" t="str">
        <f>"Q"&amp;ROUNDUP(salesdata[[#This Row],[Month No.]]/3,0)</f>
        <v>Q2</v>
      </c>
      <c r="U1452" s="1" t="str">
        <f>TEXT(salesdata[[#This Row],[Date]],"dddd")</f>
        <v>Wednesday</v>
      </c>
      <c r="V1452" s="12">
        <f>IFERROR(salesdata[[#This Row],[Total Revenue]]/salesdata[[#This Row],[Total Units Sold]],0)</f>
        <v>4.7122488387524886</v>
      </c>
      <c r="W1452" s="1" t="str">
        <f>INDEX({"Product1","Product2","Product3","Product4"},MATCH(MAX(salesdata[[#This Row],[S-P1]],salesdata[[#This Row],[S-P2]],salesdata[[#This Row],[S-P3]],salesdata[[#This Row],[S-P4]]),CHOOSE({1,2,3,4},salesdata[[#This Row],[S-P1]],salesdata[[#This Row],[S-P2]],salesdata[[#This Row],[S-P3]],salesdata[[#This Row],[S-P4]]),0))</f>
        <v>Product3</v>
      </c>
      <c r="X1452" s="1" t="str">
        <f>IF(salesdata[[#This Row],[Total Revenue]]&gt;=70000,"High",IF(salesdata[[#This Row],[Total Revenue]]&gt;=40000,"Medium","Low"))</f>
        <v>High</v>
      </c>
      <c r="Y1452" s="1" t="str">
        <f>IFERROR(IF(SUMIF(salesdata[Year],salesdata[[#This Row],[Year]],salesdata[Total Revenue])&gt;SUMIF(salesdata[Year],salesdata[[#This Row],[Year]]-1,salesdata[Total Revenue]),"Growth Year","Decline Year"),"")</f>
        <v>Growth Year</v>
      </c>
    </row>
    <row r="1453" spans="1:25" x14ac:dyDescent="0.3">
      <c r="A1453" s="1">
        <v>1452</v>
      </c>
      <c r="B1453" s="2">
        <v>41781</v>
      </c>
      <c r="C1453" s="1">
        <v>2014</v>
      </c>
      <c r="D1453" s="1" t="s">
        <v>30</v>
      </c>
      <c r="E1453" s="1">
        <v>5</v>
      </c>
      <c r="F1453" s="3">
        <v>4369</v>
      </c>
      <c r="G1453" s="10">
        <v>13849.73</v>
      </c>
      <c r="H1453" s="12">
        <f>IFERROR(salesdata[[#This Row],[S-P1]]/salesdata[[#This Row],[Q-P1]],0)</f>
        <v>3.17</v>
      </c>
      <c r="I1453" s="3">
        <v>2900</v>
      </c>
      <c r="J1453" s="10">
        <v>18386</v>
      </c>
      <c r="K1453" s="12">
        <f>IFERROR(salesdata[[#This Row],[S-P2]]/salesdata[[#This Row],[Q-P2]],0)</f>
        <v>6.34</v>
      </c>
      <c r="L1453" s="3">
        <v>4146</v>
      </c>
      <c r="M1453" s="10">
        <v>22471.32</v>
      </c>
      <c r="N1453" s="12">
        <f>IFERROR(salesdata[[#This Row],[S-P3]]/salesdata[[#This Row],[Q-P3]],0)</f>
        <v>5.42</v>
      </c>
      <c r="O1453" s="3">
        <v>1154</v>
      </c>
      <c r="P1453" s="10">
        <v>8228.02</v>
      </c>
      <c r="Q1453" s="12">
        <f>IFERROR(salesdata[[#This Row],[S-P4]]/salesdata[[#This Row],[Q-P4]],0)</f>
        <v>7.1300000000000008</v>
      </c>
      <c r="R1453" s="3">
        <v>12569</v>
      </c>
      <c r="S1453" s="10">
        <v>62935.07</v>
      </c>
      <c r="T1453" s="1" t="str">
        <f>"Q"&amp;ROUNDUP(salesdata[[#This Row],[Month No.]]/3,0)</f>
        <v>Q2</v>
      </c>
      <c r="U1453" s="1" t="str">
        <f>TEXT(salesdata[[#This Row],[Date]],"dddd")</f>
        <v>Thursday</v>
      </c>
      <c r="V1453" s="12">
        <f>IFERROR(salesdata[[#This Row],[Total Revenue]]/salesdata[[#This Row],[Total Units Sold]],0)</f>
        <v>5.0071660434402103</v>
      </c>
      <c r="W1453" s="1" t="str">
        <f>INDEX({"Product1","Product2","Product3","Product4"},MATCH(MAX(salesdata[[#This Row],[S-P1]],salesdata[[#This Row],[S-P2]],salesdata[[#This Row],[S-P3]],salesdata[[#This Row],[S-P4]]),CHOOSE({1,2,3,4},salesdata[[#This Row],[S-P1]],salesdata[[#This Row],[S-P2]],salesdata[[#This Row],[S-P3]],salesdata[[#This Row],[S-P4]]),0))</f>
        <v>Product3</v>
      </c>
      <c r="X1453" s="1" t="str">
        <f>IF(salesdata[[#This Row],[Total Revenue]]&gt;=70000,"High",IF(salesdata[[#This Row],[Total Revenue]]&gt;=40000,"Medium","Low"))</f>
        <v>Medium</v>
      </c>
      <c r="Y1453" s="1" t="str">
        <f>IFERROR(IF(SUMIF(salesdata[Year],salesdata[[#This Row],[Year]],salesdata[Total Revenue])&gt;SUMIF(salesdata[Year],salesdata[[#This Row],[Year]]-1,salesdata[Total Revenue]),"Growth Year","Decline Year"),"")</f>
        <v>Growth Year</v>
      </c>
    </row>
    <row r="1454" spans="1:25" x14ac:dyDescent="0.3">
      <c r="A1454" s="1">
        <v>1453</v>
      </c>
      <c r="B1454" s="2">
        <v>41782</v>
      </c>
      <c r="C1454" s="1">
        <v>2014</v>
      </c>
      <c r="D1454" s="1" t="s">
        <v>30</v>
      </c>
      <c r="E1454" s="1">
        <v>5</v>
      </c>
      <c r="F1454" s="3">
        <v>4424</v>
      </c>
      <c r="G1454" s="10">
        <v>14024.08</v>
      </c>
      <c r="H1454" s="12">
        <f>IFERROR(salesdata[[#This Row],[S-P1]]/salesdata[[#This Row],[Q-P1]],0)</f>
        <v>3.17</v>
      </c>
      <c r="I1454" s="3">
        <v>2560</v>
      </c>
      <c r="J1454" s="10">
        <v>16230.4</v>
      </c>
      <c r="K1454" s="12">
        <f>IFERROR(salesdata[[#This Row],[S-P2]]/salesdata[[#This Row],[Q-P2]],0)</f>
        <v>6.34</v>
      </c>
      <c r="L1454" s="3">
        <v>4501</v>
      </c>
      <c r="M1454" s="10">
        <v>24395.42</v>
      </c>
      <c r="N1454" s="12">
        <f>IFERROR(salesdata[[#This Row],[S-P3]]/salesdata[[#This Row],[Q-P3]],0)</f>
        <v>5.42</v>
      </c>
      <c r="O1454" s="3">
        <v>1030</v>
      </c>
      <c r="P1454" s="10">
        <v>7343.9</v>
      </c>
      <c r="Q1454" s="12">
        <f>IFERROR(salesdata[[#This Row],[S-P4]]/salesdata[[#This Row],[Q-P4]],0)</f>
        <v>7.13</v>
      </c>
      <c r="R1454" s="3">
        <v>12515</v>
      </c>
      <c r="S1454" s="10">
        <v>61993.8</v>
      </c>
      <c r="T1454" s="1" t="str">
        <f>"Q"&amp;ROUNDUP(salesdata[[#This Row],[Month No.]]/3,0)</f>
        <v>Q2</v>
      </c>
      <c r="U1454" s="1" t="str">
        <f>TEXT(salesdata[[#This Row],[Date]],"dddd")</f>
        <v>Friday</v>
      </c>
      <c r="V1454" s="12">
        <f>IFERROR(salesdata[[#This Row],[Total Revenue]]/salesdata[[#This Row],[Total Units Sold]],0)</f>
        <v>4.9535597283260087</v>
      </c>
      <c r="W1454" s="1" t="str">
        <f>INDEX({"Product1","Product2","Product3","Product4"},MATCH(MAX(salesdata[[#This Row],[S-P1]],salesdata[[#This Row],[S-P2]],salesdata[[#This Row],[S-P3]],salesdata[[#This Row],[S-P4]]),CHOOSE({1,2,3,4},salesdata[[#This Row],[S-P1]],salesdata[[#This Row],[S-P2]],salesdata[[#This Row],[S-P3]],salesdata[[#This Row],[S-P4]]),0))</f>
        <v>Product3</v>
      </c>
      <c r="X1454" s="1" t="str">
        <f>IF(salesdata[[#This Row],[Total Revenue]]&gt;=70000,"High",IF(salesdata[[#This Row],[Total Revenue]]&gt;=40000,"Medium","Low"))</f>
        <v>Medium</v>
      </c>
      <c r="Y1454" s="1" t="str">
        <f>IFERROR(IF(SUMIF(salesdata[Year],salesdata[[#This Row],[Year]],salesdata[Total Revenue])&gt;SUMIF(salesdata[Year],salesdata[[#This Row],[Year]]-1,salesdata[Total Revenue]),"Growth Year","Decline Year"),"")</f>
        <v>Growth Year</v>
      </c>
    </row>
    <row r="1455" spans="1:25" x14ac:dyDescent="0.3">
      <c r="A1455" s="1">
        <v>1454</v>
      </c>
      <c r="B1455" s="2">
        <v>41783</v>
      </c>
      <c r="C1455" s="1">
        <v>2014</v>
      </c>
      <c r="D1455" s="1" t="s">
        <v>30</v>
      </c>
      <c r="E1455" s="1">
        <v>5</v>
      </c>
      <c r="F1455" s="3">
        <v>2791</v>
      </c>
      <c r="G1455" s="10">
        <v>8847.4699999999993</v>
      </c>
      <c r="H1455" s="12">
        <f>IFERROR(salesdata[[#This Row],[S-P1]]/salesdata[[#This Row],[Q-P1]],0)</f>
        <v>3.17</v>
      </c>
      <c r="I1455" s="3">
        <v>1572</v>
      </c>
      <c r="J1455" s="10">
        <v>9966.48</v>
      </c>
      <c r="K1455" s="12">
        <f>IFERROR(salesdata[[#This Row],[S-P2]]/salesdata[[#This Row],[Q-P2]],0)</f>
        <v>6.34</v>
      </c>
      <c r="L1455" s="3">
        <v>843</v>
      </c>
      <c r="M1455" s="10">
        <v>4569.0600000000004</v>
      </c>
      <c r="N1455" s="12">
        <f>IFERROR(salesdata[[#This Row],[S-P3]]/salesdata[[#This Row],[Q-P3]],0)</f>
        <v>5.4200000000000008</v>
      </c>
      <c r="O1455" s="3">
        <v>1478</v>
      </c>
      <c r="P1455" s="10">
        <v>10538.14</v>
      </c>
      <c r="Q1455" s="12">
        <f>IFERROR(salesdata[[#This Row],[S-P4]]/salesdata[[#This Row],[Q-P4]],0)</f>
        <v>7.13</v>
      </c>
      <c r="R1455" s="3">
        <v>6684</v>
      </c>
      <c r="S1455" s="10">
        <v>33921.15</v>
      </c>
      <c r="T1455" s="1" t="str">
        <f>"Q"&amp;ROUNDUP(salesdata[[#This Row],[Month No.]]/3,0)</f>
        <v>Q2</v>
      </c>
      <c r="U1455" s="1" t="str">
        <f>TEXT(salesdata[[#This Row],[Date]],"dddd")</f>
        <v>Saturday</v>
      </c>
      <c r="V1455" s="12">
        <f>IFERROR(salesdata[[#This Row],[Total Revenue]]/salesdata[[#This Row],[Total Units Sold]],0)</f>
        <v>5.0749775583482943</v>
      </c>
      <c r="W1455" s="1" t="str">
        <f>INDEX({"Product1","Product2","Product3","Product4"},MATCH(MAX(salesdata[[#This Row],[S-P1]],salesdata[[#This Row],[S-P2]],salesdata[[#This Row],[S-P3]],salesdata[[#This Row],[S-P4]]),CHOOSE({1,2,3,4},salesdata[[#This Row],[S-P1]],salesdata[[#This Row],[S-P2]],salesdata[[#This Row],[S-P3]],salesdata[[#This Row],[S-P4]]),0))</f>
        <v>Product4</v>
      </c>
      <c r="X1455" s="1" t="str">
        <f>IF(salesdata[[#This Row],[Total Revenue]]&gt;=70000,"High",IF(salesdata[[#This Row],[Total Revenue]]&gt;=40000,"Medium","Low"))</f>
        <v>Low</v>
      </c>
      <c r="Y1455" s="1" t="str">
        <f>IFERROR(IF(SUMIF(salesdata[Year],salesdata[[#This Row],[Year]],salesdata[Total Revenue])&gt;SUMIF(salesdata[Year],salesdata[[#This Row],[Year]]-1,salesdata[Total Revenue]),"Growth Year","Decline Year"),"")</f>
        <v>Growth Year</v>
      </c>
    </row>
    <row r="1456" spans="1:25" x14ac:dyDescent="0.3">
      <c r="A1456" s="1">
        <v>1455</v>
      </c>
      <c r="B1456" s="2">
        <v>41784</v>
      </c>
      <c r="C1456" s="1">
        <v>2014</v>
      </c>
      <c r="D1456" s="1" t="s">
        <v>30</v>
      </c>
      <c r="E1456" s="1">
        <v>5</v>
      </c>
      <c r="F1456" s="3">
        <v>5742</v>
      </c>
      <c r="G1456" s="10">
        <v>18202.14</v>
      </c>
      <c r="H1456" s="12">
        <f>IFERROR(salesdata[[#This Row],[S-P1]]/salesdata[[#This Row],[Q-P1]],0)</f>
        <v>3.17</v>
      </c>
      <c r="I1456" s="3">
        <v>2343</v>
      </c>
      <c r="J1456" s="10">
        <v>14854.62</v>
      </c>
      <c r="K1456" s="12">
        <f>IFERROR(salesdata[[#This Row],[S-P2]]/salesdata[[#This Row],[Q-P2]],0)</f>
        <v>6.3400000000000007</v>
      </c>
      <c r="L1456" s="3">
        <v>4147</v>
      </c>
      <c r="M1456" s="10">
        <v>22476.74</v>
      </c>
      <c r="N1456" s="12">
        <f>IFERROR(salesdata[[#This Row],[S-P3]]/salesdata[[#This Row],[Q-P3]],0)</f>
        <v>5.4200000000000008</v>
      </c>
      <c r="O1456" s="3">
        <v>963</v>
      </c>
      <c r="P1456" s="10">
        <v>6866.19</v>
      </c>
      <c r="Q1456" s="12">
        <f>IFERROR(salesdata[[#This Row],[S-P4]]/salesdata[[#This Row],[Q-P4]],0)</f>
        <v>7.13</v>
      </c>
      <c r="R1456" s="3">
        <v>13195</v>
      </c>
      <c r="S1456" s="10">
        <v>62399.69</v>
      </c>
      <c r="T1456" s="1" t="str">
        <f>"Q"&amp;ROUNDUP(salesdata[[#This Row],[Month No.]]/3,0)</f>
        <v>Q2</v>
      </c>
      <c r="U1456" s="1" t="str">
        <f>TEXT(salesdata[[#This Row],[Date]],"dddd")</f>
        <v>Sunday</v>
      </c>
      <c r="V1456" s="12">
        <f>IFERROR(salesdata[[#This Row],[Total Revenue]]/salesdata[[#This Row],[Total Units Sold]],0)</f>
        <v>4.7290405456612357</v>
      </c>
      <c r="W1456" s="1" t="str">
        <f>INDEX({"Product1","Product2","Product3","Product4"},MATCH(MAX(salesdata[[#This Row],[S-P1]],salesdata[[#This Row],[S-P2]],salesdata[[#This Row],[S-P3]],salesdata[[#This Row],[S-P4]]),CHOOSE({1,2,3,4},salesdata[[#This Row],[S-P1]],salesdata[[#This Row],[S-P2]],salesdata[[#This Row],[S-P3]],salesdata[[#This Row],[S-P4]]),0))</f>
        <v>Product3</v>
      </c>
      <c r="X1456" s="1" t="str">
        <f>IF(salesdata[[#This Row],[Total Revenue]]&gt;=70000,"High",IF(salesdata[[#This Row],[Total Revenue]]&gt;=40000,"Medium","Low"))</f>
        <v>Medium</v>
      </c>
      <c r="Y1456" s="1" t="str">
        <f>IFERROR(IF(SUMIF(salesdata[Year],salesdata[[#This Row],[Year]],salesdata[Total Revenue])&gt;SUMIF(salesdata[Year],salesdata[[#This Row],[Year]]-1,salesdata[Total Revenue]),"Growth Year","Decline Year"),"")</f>
        <v>Growth Year</v>
      </c>
    </row>
    <row r="1457" spans="1:25" x14ac:dyDescent="0.3">
      <c r="A1457" s="1">
        <v>1456</v>
      </c>
      <c r="B1457" s="2">
        <v>41785</v>
      </c>
      <c r="C1457" s="1">
        <v>2014</v>
      </c>
      <c r="D1457" s="1" t="s">
        <v>30</v>
      </c>
      <c r="E1457" s="1">
        <v>5</v>
      </c>
      <c r="F1457" s="3">
        <v>3785</v>
      </c>
      <c r="G1457" s="10">
        <v>11998.45</v>
      </c>
      <c r="H1457" s="12">
        <f>IFERROR(salesdata[[#This Row],[S-P1]]/salesdata[[#This Row],[Q-P1]],0)</f>
        <v>3.1700000000000004</v>
      </c>
      <c r="I1457" s="3">
        <v>3701</v>
      </c>
      <c r="J1457" s="10">
        <v>23464.34</v>
      </c>
      <c r="K1457" s="12">
        <f>IFERROR(salesdata[[#This Row],[S-P2]]/salesdata[[#This Row],[Q-P2]],0)</f>
        <v>6.34</v>
      </c>
      <c r="L1457" s="3">
        <v>3638</v>
      </c>
      <c r="M1457" s="10">
        <v>19717.96</v>
      </c>
      <c r="N1457" s="12">
        <f>IFERROR(salesdata[[#This Row],[S-P3]]/salesdata[[#This Row],[Q-P3]],0)</f>
        <v>5.42</v>
      </c>
      <c r="O1457" s="3">
        <v>1589</v>
      </c>
      <c r="P1457" s="10">
        <v>11329.57</v>
      </c>
      <c r="Q1457" s="12">
        <f>IFERROR(salesdata[[#This Row],[S-P4]]/salesdata[[#This Row],[Q-P4]],0)</f>
        <v>7.13</v>
      </c>
      <c r="R1457" s="3">
        <v>12713</v>
      </c>
      <c r="S1457" s="10">
        <v>66510.320000000007</v>
      </c>
      <c r="T1457" s="1" t="str">
        <f>"Q"&amp;ROUNDUP(salesdata[[#This Row],[Month No.]]/3,0)</f>
        <v>Q2</v>
      </c>
      <c r="U1457" s="1" t="str">
        <f>TEXT(salesdata[[#This Row],[Date]],"dddd")</f>
        <v>Monday</v>
      </c>
      <c r="V1457" s="12">
        <f>IFERROR(salesdata[[#This Row],[Total Revenue]]/salesdata[[#This Row],[Total Units Sold]],0)</f>
        <v>5.23167781011563</v>
      </c>
      <c r="W1457" s="1" t="str">
        <f>INDEX({"Product1","Product2","Product3","Product4"},MATCH(MAX(salesdata[[#This Row],[S-P1]],salesdata[[#This Row],[S-P2]],salesdata[[#This Row],[S-P3]],salesdata[[#This Row],[S-P4]]),CHOOSE({1,2,3,4},salesdata[[#This Row],[S-P1]],salesdata[[#This Row],[S-P2]],salesdata[[#This Row],[S-P3]],salesdata[[#This Row],[S-P4]]),0))</f>
        <v>Product2</v>
      </c>
      <c r="X1457" s="1" t="str">
        <f>IF(salesdata[[#This Row],[Total Revenue]]&gt;=70000,"High",IF(salesdata[[#This Row],[Total Revenue]]&gt;=40000,"Medium","Low"))</f>
        <v>Medium</v>
      </c>
      <c r="Y1457" s="1" t="str">
        <f>IFERROR(IF(SUMIF(salesdata[Year],salesdata[[#This Row],[Year]],salesdata[Total Revenue])&gt;SUMIF(salesdata[Year],salesdata[[#This Row],[Year]]-1,salesdata[Total Revenue]),"Growth Year","Decline Year"),"")</f>
        <v>Growth Year</v>
      </c>
    </row>
    <row r="1458" spans="1:25" x14ac:dyDescent="0.3">
      <c r="A1458" s="1">
        <v>1457</v>
      </c>
      <c r="B1458" s="2">
        <v>41786</v>
      </c>
      <c r="C1458" s="1">
        <v>2014</v>
      </c>
      <c r="D1458" s="1" t="s">
        <v>30</v>
      </c>
      <c r="E1458" s="1">
        <v>5</v>
      </c>
      <c r="F1458" s="3">
        <v>4598</v>
      </c>
      <c r="G1458" s="10">
        <v>14575.66</v>
      </c>
      <c r="H1458" s="12">
        <f>IFERROR(salesdata[[#This Row],[S-P1]]/salesdata[[#This Row],[Q-P1]],0)</f>
        <v>3.17</v>
      </c>
      <c r="I1458" s="3">
        <v>3672</v>
      </c>
      <c r="J1458" s="10">
        <v>23280.48</v>
      </c>
      <c r="K1458" s="12">
        <f>IFERROR(salesdata[[#This Row],[S-P2]]/salesdata[[#This Row],[Q-P2]],0)</f>
        <v>6.34</v>
      </c>
      <c r="L1458" s="3">
        <v>918</v>
      </c>
      <c r="M1458" s="10">
        <v>4975.5600000000004</v>
      </c>
      <c r="N1458" s="12">
        <f>IFERROR(salesdata[[#This Row],[S-P3]]/salesdata[[#This Row],[Q-P3]],0)</f>
        <v>5.4200000000000008</v>
      </c>
      <c r="O1458" s="3">
        <v>1172</v>
      </c>
      <c r="P1458" s="10">
        <v>8356.36</v>
      </c>
      <c r="Q1458" s="12">
        <f>IFERROR(salesdata[[#This Row],[S-P4]]/salesdata[[#This Row],[Q-P4]],0)</f>
        <v>7.1300000000000008</v>
      </c>
      <c r="R1458" s="3">
        <v>10360</v>
      </c>
      <c r="S1458" s="10">
        <v>51188.06</v>
      </c>
      <c r="T1458" s="1" t="str">
        <f>"Q"&amp;ROUNDUP(salesdata[[#This Row],[Month No.]]/3,0)</f>
        <v>Q2</v>
      </c>
      <c r="U1458" s="1" t="str">
        <f>TEXT(salesdata[[#This Row],[Date]],"dddd")</f>
        <v>Tuesday</v>
      </c>
      <c r="V1458" s="12">
        <f>IFERROR(salesdata[[#This Row],[Total Revenue]]/salesdata[[#This Row],[Total Units Sold]],0)</f>
        <v>4.9409324324324322</v>
      </c>
      <c r="W1458" s="1" t="str">
        <f>INDEX({"Product1","Product2","Product3","Product4"},MATCH(MAX(salesdata[[#This Row],[S-P1]],salesdata[[#This Row],[S-P2]],salesdata[[#This Row],[S-P3]],salesdata[[#This Row],[S-P4]]),CHOOSE({1,2,3,4},salesdata[[#This Row],[S-P1]],salesdata[[#This Row],[S-P2]],salesdata[[#This Row],[S-P3]],salesdata[[#This Row],[S-P4]]),0))</f>
        <v>Product2</v>
      </c>
      <c r="X1458" s="1" t="str">
        <f>IF(salesdata[[#This Row],[Total Revenue]]&gt;=70000,"High",IF(salesdata[[#This Row],[Total Revenue]]&gt;=40000,"Medium","Low"))</f>
        <v>Medium</v>
      </c>
      <c r="Y1458" s="1" t="str">
        <f>IFERROR(IF(SUMIF(salesdata[Year],salesdata[[#This Row],[Year]],salesdata[Total Revenue])&gt;SUMIF(salesdata[Year],salesdata[[#This Row],[Year]]-1,salesdata[Total Revenue]),"Growth Year","Decline Year"),"")</f>
        <v>Growth Year</v>
      </c>
    </row>
    <row r="1459" spans="1:25" x14ac:dyDescent="0.3">
      <c r="A1459" s="1">
        <v>1458</v>
      </c>
      <c r="B1459" s="2">
        <v>41787</v>
      </c>
      <c r="C1459" s="1">
        <v>2014</v>
      </c>
      <c r="D1459" s="1" t="s">
        <v>30</v>
      </c>
      <c r="E1459" s="1">
        <v>5</v>
      </c>
      <c r="F1459" s="3">
        <v>2261</v>
      </c>
      <c r="G1459" s="10">
        <v>7167.37</v>
      </c>
      <c r="H1459" s="12">
        <f>IFERROR(salesdata[[#This Row],[S-P1]]/salesdata[[#This Row],[Q-P1]],0)</f>
        <v>3.17</v>
      </c>
      <c r="I1459" s="3">
        <v>3967</v>
      </c>
      <c r="J1459" s="10">
        <v>25150.78</v>
      </c>
      <c r="K1459" s="12">
        <f>IFERROR(salesdata[[#This Row],[S-P2]]/salesdata[[#This Row],[Q-P2]],0)</f>
        <v>6.34</v>
      </c>
      <c r="L1459" s="3">
        <v>1483</v>
      </c>
      <c r="M1459" s="10">
        <v>8037.86</v>
      </c>
      <c r="N1459" s="12">
        <f>IFERROR(salesdata[[#This Row],[S-P3]]/salesdata[[#This Row],[Q-P3]],0)</f>
        <v>5.42</v>
      </c>
      <c r="O1459" s="3">
        <v>639</v>
      </c>
      <c r="P1459" s="10">
        <v>4556.07</v>
      </c>
      <c r="Q1459" s="12">
        <f>IFERROR(salesdata[[#This Row],[S-P4]]/salesdata[[#This Row],[Q-P4]],0)</f>
        <v>7.13</v>
      </c>
      <c r="R1459" s="3">
        <v>8350</v>
      </c>
      <c r="S1459" s="10">
        <v>44912.08</v>
      </c>
      <c r="T1459" s="1" t="str">
        <f>"Q"&amp;ROUNDUP(salesdata[[#This Row],[Month No.]]/3,0)</f>
        <v>Q2</v>
      </c>
      <c r="U1459" s="1" t="str">
        <f>TEXT(salesdata[[#This Row],[Date]],"dddd")</f>
        <v>Wednesday</v>
      </c>
      <c r="V1459" s="12">
        <f>IFERROR(salesdata[[#This Row],[Total Revenue]]/salesdata[[#This Row],[Total Units Sold]],0)</f>
        <v>5.3786922155688623</v>
      </c>
      <c r="W1459" s="1" t="str">
        <f>INDEX({"Product1","Product2","Product3","Product4"},MATCH(MAX(salesdata[[#This Row],[S-P1]],salesdata[[#This Row],[S-P2]],salesdata[[#This Row],[S-P3]],salesdata[[#This Row],[S-P4]]),CHOOSE({1,2,3,4},salesdata[[#This Row],[S-P1]],salesdata[[#This Row],[S-P2]],salesdata[[#This Row],[S-P3]],salesdata[[#This Row],[S-P4]]),0))</f>
        <v>Product2</v>
      </c>
      <c r="X1459" s="1" t="str">
        <f>IF(salesdata[[#This Row],[Total Revenue]]&gt;=70000,"High",IF(salesdata[[#This Row],[Total Revenue]]&gt;=40000,"Medium","Low"))</f>
        <v>Medium</v>
      </c>
      <c r="Y1459" s="1" t="str">
        <f>IFERROR(IF(SUMIF(salesdata[Year],salesdata[[#This Row],[Year]],salesdata[Total Revenue])&gt;SUMIF(salesdata[Year],salesdata[[#This Row],[Year]]-1,salesdata[Total Revenue]),"Growth Year","Decline Year"),"")</f>
        <v>Growth Year</v>
      </c>
    </row>
    <row r="1460" spans="1:25" x14ac:dyDescent="0.3">
      <c r="A1460" s="1">
        <v>1459</v>
      </c>
      <c r="B1460" s="2">
        <v>41788</v>
      </c>
      <c r="C1460" s="1">
        <v>2014</v>
      </c>
      <c r="D1460" s="1" t="s">
        <v>30</v>
      </c>
      <c r="E1460" s="1">
        <v>5</v>
      </c>
      <c r="F1460" s="3">
        <v>6403</v>
      </c>
      <c r="G1460" s="10">
        <v>20297.509999999998</v>
      </c>
      <c r="H1460" s="12">
        <f>IFERROR(salesdata[[#This Row],[S-P1]]/salesdata[[#This Row],[Q-P1]],0)</f>
        <v>3.17</v>
      </c>
      <c r="I1460" s="3">
        <v>938</v>
      </c>
      <c r="J1460" s="10">
        <v>5946.92</v>
      </c>
      <c r="K1460" s="12">
        <f>IFERROR(salesdata[[#This Row],[S-P2]]/salesdata[[#This Row],[Q-P2]],0)</f>
        <v>6.34</v>
      </c>
      <c r="L1460" s="3">
        <v>2755</v>
      </c>
      <c r="M1460" s="10">
        <v>14932.1</v>
      </c>
      <c r="N1460" s="12">
        <f>IFERROR(salesdata[[#This Row],[S-P3]]/salesdata[[#This Row],[Q-P3]],0)</f>
        <v>5.42</v>
      </c>
      <c r="O1460" s="3">
        <v>1661</v>
      </c>
      <c r="P1460" s="10">
        <v>11842.93</v>
      </c>
      <c r="Q1460" s="12">
        <f>IFERROR(salesdata[[#This Row],[S-P4]]/salesdata[[#This Row],[Q-P4]],0)</f>
        <v>7.13</v>
      </c>
      <c r="R1460" s="3">
        <v>11757</v>
      </c>
      <c r="S1460" s="10">
        <v>53019.46</v>
      </c>
      <c r="T1460" s="1" t="str">
        <f>"Q"&amp;ROUNDUP(salesdata[[#This Row],[Month No.]]/3,0)</f>
        <v>Q2</v>
      </c>
      <c r="U1460" s="1" t="str">
        <f>TEXT(salesdata[[#This Row],[Date]],"dddd")</f>
        <v>Thursday</v>
      </c>
      <c r="V1460" s="12">
        <f>IFERROR(salesdata[[#This Row],[Total Revenue]]/salesdata[[#This Row],[Total Units Sold]],0)</f>
        <v>4.5096078931700259</v>
      </c>
      <c r="W1460" s="1" t="str">
        <f>INDEX({"Product1","Product2","Product3","Product4"},MATCH(MAX(salesdata[[#This Row],[S-P1]],salesdata[[#This Row],[S-P2]],salesdata[[#This Row],[S-P3]],salesdata[[#This Row],[S-P4]]),CHOOSE({1,2,3,4},salesdata[[#This Row],[S-P1]],salesdata[[#This Row],[S-P2]],salesdata[[#This Row],[S-P3]],salesdata[[#This Row],[S-P4]]),0))</f>
        <v>Product1</v>
      </c>
      <c r="X1460" s="1" t="str">
        <f>IF(salesdata[[#This Row],[Total Revenue]]&gt;=70000,"High",IF(salesdata[[#This Row],[Total Revenue]]&gt;=40000,"Medium","Low"))</f>
        <v>Medium</v>
      </c>
      <c r="Y1460" s="1" t="str">
        <f>IFERROR(IF(SUMIF(salesdata[Year],salesdata[[#This Row],[Year]],salesdata[Total Revenue])&gt;SUMIF(salesdata[Year],salesdata[[#This Row],[Year]]-1,salesdata[Total Revenue]),"Growth Year","Decline Year"),"")</f>
        <v>Growth Year</v>
      </c>
    </row>
    <row r="1461" spans="1:25" x14ac:dyDescent="0.3">
      <c r="A1461" s="1">
        <v>1460</v>
      </c>
      <c r="B1461" s="2">
        <v>41789</v>
      </c>
      <c r="C1461" s="1">
        <v>2014</v>
      </c>
      <c r="D1461" s="1" t="s">
        <v>30</v>
      </c>
      <c r="E1461" s="1">
        <v>5</v>
      </c>
      <c r="F1461" s="3">
        <v>7404</v>
      </c>
      <c r="G1461" s="10">
        <v>23470.68</v>
      </c>
      <c r="H1461" s="12">
        <f>IFERROR(salesdata[[#This Row],[S-P1]]/salesdata[[#This Row],[Q-P1]],0)</f>
        <v>3.17</v>
      </c>
      <c r="I1461" s="3">
        <v>2905</v>
      </c>
      <c r="J1461" s="10">
        <v>18417.7</v>
      </c>
      <c r="K1461" s="12">
        <f>IFERROR(salesdata[[#This Row],[S-P2]]/salesdata[[#This Row],[Q-P2]],0)</f>
        <v>6.34</v>
      </c>
      <c r="L1461" s="3">
        <v>4171</v>
      </c>
      <c r="M1461" s="10">
        <v>22606.82</v>
      </c>
      <c r="N1461" s="12">
        <f>IFERROR(salesdata[[#This Row],[S-P3]]/salesdata[[#This Row],[Q-P3]],0)</f>
        <v>5.42</v>
      </c>
      <c r="O1461" s="3">
        <v>1768</v>
      </c>
      <c r="P1461" s="10">
        <v>12605.84</v>
      </c>
      <c r="Q1461" s="12">
        <f>IFERROR(salesdata[[#This Row],[S-P4]]/salesdata[[#This Row],[Q-P4]],0)</f>
        <v>7.13</v>
      </c>
      <c r="R1461" s="3">
        <v>16248</v>
      </c>
      <c r="S1461" s="10">
        <v>77101.039999999994</v>
      </c>
      <c r="T1461" s="1" t="str">
        <f>"Q"&amp;ROUNDUP(salesdata[[#This Row],[Month No.]]/3,0)</f>
        <v>Q2</v>
      </c>
      <c r="U1461" s="1" t="str">
        <f>TEXT(salesdata[[#This Row],[Date]],"dddd")</f>
        <v>Friday</v>
      </c>
      <c r="V1461" s="12">
        <f>IFERROR(salesdata[[#This Row],[Total Revenue]]/salesdata[[#This Row],[Total Units Sold]],0)</f>
        <v>4.7452634170359422</v>
      </c>
      <c r="W1461" s="1" t="str">
        <f>INDEX({"Product1","Product2","Product3","Product4"},MATCH(MAX(salesdata[[#This Row],[S-P1]],salesdata[[#This Row],[S-P2]],salesdata[[#This Row],[S-P3]],salesdata[[#This Row],[S-P4]]),CHOOSE({1,2,3,4},salesdata[[#This Row],[S-P1]],salesdata[[#This Row],[S-P2]],salesdata[[#This Row],[S-P3]],salesdata[[#This Row],[S-P4]]),0))</f>
        <v>Product1</v>
      </c>
      <c r="X1461" s="1" t="str">
        <f>IF(salesdata[[#This Row],[Total Revenue]]&gt;=70000,"High",IF(salesdata[[#This Row],[Total Revenue]]&gt;=40000,"Medium","Low"))</f>
        <v>High</v>
      </c>
      <c r="Y1461" s="1" t="str">
        <f>IFERROR(IF(SUMIF(salesdata[Year],salesdata[[#This Row],[Year]],salesdata[Total Revenue])&gt;SUMIF(salesdata[Year],salesdata[[#This Row],[Year]]-1,salesdata[Total Revenue]),"Growth Year","Decline Year"),"")</f>
        <v>Growth Year</v>
      </c>
    </row>
    <row r="1462" spans="1:25" x14ac:dyDescent="0.3">
      <c r="A1462" s="1">
        <v>1461</v>
      </c>
      <c r="B1462" s="2">
        <v>41790</v>
      </c>
      <c r="C1462" s="1">
        <v>2014</v>
      </c>
      <c r="D1462" s="1" t="s">
        <v>30</v>
      </c>
      <c r="E1462" s="1">
        <v>5</v>
      </c>
      <c r="F1462" s="3">
        <v>6919</v>
      </c>
      <c r="G1462" s="10">
        <v>21933.23</v>
      </c>
      <c r="H1462" s="12">
        <f>IFERROR(salesdata[[#This Row],[S-P1]]/salesdata[[#This Row],[Q-P1]],0)</f>
        <v>3.17</v>
      </c>
      <c r="I1462" s="3">
        <v>2417</v>
      </c>
      <c r="J1462" s="10">
        <v>15323.78</v>
      </c>
      <c r="K1462" s="12">
        <f>IFERROR(salesdata[[#This Row],[S-P2]]/salesdata[[#This Row],[Q-P2]],0)</f>
        <v>6.34</v>
      </c>
      <c r="L1462" s="3">
        <v>3261</v>
      </c>
      <c r="M1462" s="10">
        <v>17674.62</v>
      </c>
      <c r="N1462" s="12">
        <f>IFERROR(salesdata[[#This Row],[S-P3]]/salesdata[[#This Row],[Q-P3]],0)</f>
        <v>5.42</v>
      </c>
      <c r="O1462" s="3">
        <v>287</v>
      </c>
      <c r="P1462" s="10">
        <v>2046.31</v>
      </c>
      <c r="Q1462" s="12">
        <f>IFERROR(salesdata[[#This Row],[S-P4]]/salesdata[[#This Row],[Q-P4]],0)</f>
        <v>7.13</v>
      </c>
      <c r="R1462" s="3">
        <v>12884</v>
      </c>
      <c r="S1462" s="10">
        <v>56977.94</v>
      </c>
      <c r="T1462" s="1" t="str">
        <f>"Q"&amp;ROUNDUP(salesdata[[#This Row],[Month No.]]/3,0)</f>
        <v>Q2</v>
      </c>
      <c r="U1462" s="1" t="str">
        <f>TEXT(salesdata[[#This Row],[Date]],"dddd")</f>
        <v>Saturday</v>
      </c>
      <c r="V1462" s="12">
        <f>IFERROR(salesdata[[#This Row],[Total Revenue]]/salesdata[[#This Row],[Total Units Sold]],0)</f>
        <v>4.4223796957466623</v>
      </c>
      <c r="W1462" s="1" t="str">
        <f>INDEX({"Product1","Product2","Product3","Product4"},MATCH(MAX(salesdata[[#This Row],[S-P1]],salesdata[[#This Row],[S-P2]],salesdata[[#This Row],[S-P3]],salesdata[[#This Row],[S-P4]]),CHOOSE({1,2,3,4},salesdata[[#This Row],[S-P1]],salesdata[[#This Row],[S-P2]],salesdata[[#This Row],[S-P3]],salesdata[[#This Row],[S-P4]]),0))</f>
        <v>Product1</v>
      </c>
      <c r="X1462" s="1" t="str">
        <f>IF(salesdata[[#This Row],[Total Revenue]]&gt;=70000,"High",IF(salesdata[[#This Row],[Total Revenue]]&gt;=40000,"Medium","Low"))</f>
        <v>Medium</v>
      </c>
      <c r="Y1462" s="1" t="str">
        <f>IFERROR(IF(SUMIF(salesdata[Year],salesdata[[#This Row],[Year]],salesdata[Total Revenue])&gt;SUMIF(salesdata[Year],salesdata[[#This Row],[Year]]-1,salesdata[Total Revenue]),"Growth Year","Decline Year"),"")</f>
        <v>Growth Year</v>
      </c>
    </row>
    <row r="1463" spans="1:25" x14ac:dyDescent="0.3">
      <c r="A1463" s="1">
        <v>1462</v>
      </c>
      <c r="B1463" s="2">
        <v>41791</v>
      </c>
      <c r="C1463" s="1">
        <v>2014</v>
      </c>
      <c r="D1463" s="1" t="s">
        <v>19</v>
      </c>
      <c r="E1463" s="1">
        <v>6</v>
      </c>
      <c r="F1463" s="3">
        <v>1448</v>
      </c>
      <c r="G1463" s="10">
        <v>4590.16</v>
      </c>
      <c r="H1463" s="12">
        <f>IFERROR(salesdata[[#This Row],[S-P1]]/salesdata[[#This Row],[Q-P1]],0)</f>
        <v>3.17</v>
      </c>
      <c r="I1463" s="3">
        <v>3148</v>
      </c>
      <c r="J1463" s="10">
        <v>19958.32</v>
      </c>
      <c r="K1463" s="12">
        <f>IFERROR(salesdata[[#This Row],[S-P2]]/salesdata[[#This Row],[Q-P2]],0)</f>
        <v>6.34</v>
      </c>
      <c r="L1463" s="3">
        <v>1597</v>
      </c>
      <c r="M1463" s="10">
        <v>8655.74</v>
      </c>
      <c r="N1463" s="12">
        <f>IFERROR(salesdata[[#This Row],[S-P3]]/salesdata[[#This Row],[Q-P3]],0)</f>
        <v>5.42</v>
      </c>
      <c r="O1463" s="3">
        <v>871</v>
      </c>
      <c r="P1463" s="10">
        <v>6210.23</v>
      </c>
      <c r="Q1463" s="12">
        <f>IFERROR(salesdata[[#This Row],[S-P4]]/salesdata[[#This Row],[Q-P4]],0)</f>
        <v>7.13</v>
      </c>
      <c r="R1463" s="3">
        <v>7064</v>
      </c>
      <c r="S1463" s="10">
        <v>39414.449999999997</v>
      </c>
      <c r="T1463" s="1" t="str">
        <f>"Q"&amp;ROUNDUP(salesdata[[#This Row],[Month No.]]/3,0)</f>
        <v>Q2</v>
      </c>
      <c r="U1463" s="1" t="str">
        <f>TEXT(salesdata[[#This Row],[Date]],"dddd")</f>
        <v>Sunday</v>
      </c>
      <c r="V1463" s="12">
        <f>IFERROR(salesdata[[#This Row],[Total Revenue]]/salesdata[[#This Row],[Total Units Sold]],0)</f>
        <v>5.5796220271800676</v>
      </c>
      <c r="W1463" s="1" t="str">
        <f>INDEX({"Product1","Product2","Product3","Product4"},MATCH(MAX(salesdata[[#This Row],[S-P1]],salesdata[[#This Row],[S-P2]],salesdata[[#This Row],[S-P3]],salesdata[[#This Row],[S-P4]]),CHOOSE({1,2,3,4},salesdata[[#This Row],[S-P1]],salesdata[[#This Row],[S-P2]],salesdata[[#This Row],[S-P3]],salesdata[[#This Row],[S-P4]]),0))</f>
        <v>Product2</v>
      </c>
      <c r="X1463" s="1" t="str">
        <f>IF(salesdata[[#This Row],[Total Revenue]]&gt;=70000,"High",IF(salesdata[[#This Row],[Total Revenue]]&gt;=40000,"Medium","Low"))</f>
        <v>Low</v>
      </c>
      <c r="Y1463" s="1" t="str">
        <f>IFERROR(IF(SUMIF(salesdata[Year],salesdata[[#This Row],[Year]],salesdata[Total Revenue])&gt;SUMIF(salesdata[Year],salesdata[[#This Row],[Year]]-1,salesdata[Total Revenue]),"Growth Year","Decline Year"),"")</f>
        <v>Growth Year</v>
      </c>
    </row>
    <row r="1464" spans="1:25" x14ac:dyDescent="0.3">
      <c r="A1464" s="1">
        <v>1463</v>
      </c>
      <c r="B1464" s="2">
        <v>41792</v>
      </c>
      <c r="C1464" s="1">
        <v>2014</v>
      </c>
      <c r="D1464" s="1" t="s">
        <v>19</v>
      </c>
      <c r="E1464" s="1">
        <v>6</v>
      </c>
      <c r="F1464" s="3">
        <v>3158</v>
      </c>
      <c r="G1464" s="10">
        <v>10010.86</v>
      </c>
      <c r="H1464" s="12">
        <f>IFERROR(salesdata[[#This Row],[S-P1]]/salesdata[[#This Row],[Q-P1]],0)</f>
        <v>3.1700000000000004</v>
      </c>
      <c r="I1464" s="3">
        <v>1437</v>
      </c>
      <c r="J1464" s="10">
        <v>9110.58</v>
      </c>
      <c r="K1464" s="12">
        <f>IFERROR(salesdata[[#This Row],[S-P2]]/salesdata[[#This Row],[Q-P2]],0)</f>
        <v>6.34</v>
      </c>
      <c r="L1464" s="3">
        <v>4626</v>
      </c>
      <c r="M1464" s="10">
        <v>25072.92</v>
      </c>
      <c r="N1464" s="12">
        <f>IFERROR(salesdata[[#This Row],[S-P3]]/salesdata[[#This Row],[Q-P3]],0)</f>
        <v>5.42</v>
      </c>
      <c r="O1464" s="3">
        <v>1643</v>
      </c>
      <c r="P1464" s="10">
        <v>11714.59</v>
      </c>
      <c r="Q1464" s="12">
        <f>IFERROR(salesdata[[#This Row],[S-P4]]/salesdata[[#This Row],[Q-P4]],0)</f>
        <v>7.13</v>
      </c>
      <c r="R1464" s="3">
        <v>10864</v>
      </c>
      <c r="S1464" s="10">
        <v>55908.95</v>
      </c>
      <c r="T1464" s="1" t="str">
        <f>"Q"&amp;ROUNDUP(salesdata[[#This Row],[Month No.]]/3,0)</f>
        <v>Q2</v>
      </c>
      <c r="U1464" s="1" t="str">
        <f>TEXT(salesdata[[#This Row],[Date]],"dddd")</f>
        <v>Monday</v>
      </c>
      <c r="V1464" s="12">
        <f>IFERROR(salesdata[[#This Row],[Total Revenue]]/salesdata[[#This Row],[Total Units Sold]],0)</f>
        <v>5.1462582842415312</v>
      </c>
      <c r="W1464" s="1" t="str">
        <f>INDEX({"Product1","Product2","Product3","Product4"},MATCH(MAX(salesdata[[#This Row],[S-P1]],salesdata[[#This Row],[S-P2]],salesdata[[#This Row],[S-P3]],salesdata[[#This Row],[S-P4]]),CHOOSE({1,2,3,4},salesdata[[#This Row],[S-P1]],salesdata[[#This Row],[S-P2]],salesdata[[#This Row],[S-P3]],salesdata[[#This Row],[S-P4]]),0))</f>
        <v>Product3</v>
      </c>
      <c r="X1464" s="1" t="str">
        <f>IF(salesdata[[#This Row],[Total Revenue]]&gt;=70000,"High",IF(salesdata[[#This Row],[Total Revenue]]&gt;=40000,"Medium","Low"))</f>
        <v>Medium</v>
      </c>
      <c r="Y1464" s="1" t="str">
        <f>IFERROR(IF(SUMIF(salesdata[Year],salesdata[[#This Row],[Year]],salesdata[Total Revenue])&gt;SUMIF(salesdata[Year],salesdata[[#This Row],[Year]]-1,salesdata[Total Revenue]),"Growth Year","Decline Year"),"")</f>
        <v>Growth Year</v>
      </c>
    </row>
    <row r="1465" spans="1:25" x14ac:dyDescent="0.3">
      <c r="A1465" s="1">
        <v>1464</v>
      </c>
      <c r="B1465" s="2">
        <v>41793</v>
      </c>
      <c r="C1465" s="1">
        <v>2014</v>
      </c>
      <c r="D1465" s="1" t="s">
        <v>19</v>
      </c>
      <c r="E1465" s="1">
        <v>6</v>
      </c>
      <c r="F1465" s="3">
        <v>6288</v>
      </c>
      <c r="G1465" s="10">
        <v>19932.96</v>
      </c>
      <c r="H1465" s="12">
        <f>IFERROR(salesdata[[#This Row],[S-P1]]/salesdata[[#This Row],[Q-P1]],0)</f>
        <v>3.17</v>
      </c>
      <c r="I1465" s="3">
        <v>546</v>
      </c>
      <c r="J1465" s="10">
        <v>3461.64</v>
      </c>
      <c r="K1465" s="12">
        <f>IFERROR(salesdata[[#This Row],[S-P2]]/salesdata[[#This Row],[Q-P2]],0)</f>
        <v>6.34</v>
      </c>
      <c r="L1465" s="3">
        <v>2032</v>
      </c>
      <c r="M1465" s="10">
        <v>11013.44</v>
      </c>
      <c r="N1465" s="12">
        <f>IFERROR(salesdata[[#This Row],[S-P3]]/salesdata[[#This Row],[Q-P3]],0)</f>
        <v>5.42</v>
      </c>
      <c r="O1465" s="3">
        <v>438</v>
      </c>
      <c r="P1465" s="10">
        <v>3122.94</v>
      </c>
      <c r="Q1465" s="12">
        <f>IFERROR(salesdata[[#This Row],[S-P4]]/salesdata[[#This Row],[Q-P4]],0)</f>
        <v>7.13</v>
      </c>
      <c r="R1465" s="3">
        <v>9304</v>
      </c>
      <c r="S1465" s="10">
        <v>37530.980000000003</v>
      </c>
      <c r="T1465" s="1" t="str">
        <f>"Q"&amp;ROUNDUP(salesdata[[#This Row],[Month No.]]/3,0)</f>
        <v>Q2</v>
      </c>
      <c r="U1465" s="1" t="str">
        <f>TEXT(salesdata[[#This Row],[Date]],"dddd")</f>
        <v>Tuesday</v>
      </c>
      <c r="V1465" s="12">
        <f>IFERROR(salesdata[[#This Row],[Total Revenue]]/salesdata[[#This Row],[Total Units Sold]],0)</f>
        <v>4.0338542562338784</v>
      </c>
      <c r="W1465" s="1" t="str">
        <f>INDEX({"Product1","Product2","Product3","Product4"},MATCH(MAX(salesdata[[#This Row],[S-P1]],salesdata[[#This Row],[S-P2]],salesdata[[#This Row],[S-P3]],salesdata[[#This Row],[S-P4]]),CHOOSE({1,2,3,4},salesdata[[#This Row],[S-P1]],salesdata[[#This Row],[S-P2]],salesdata[[#This Row],[S-P3]],salesdata[[#This Row],[S-P4]]),0))</f>
        <v>Product1</v>
      </c>
      <c r="X1465" s="1" t="str">
        <f>IF(salesdata[[#This Row],[Total Revenue]]&gt;=70000,"High",IF(salesdata[[#This Row],[Total Revenue]]&gt;=40000,"Medium","Low"))</f>
        <v>Low</v>
      </c>
      <c r="Y1465" s="1" t="str">
        <f>IFERROR(IF(SUMIF(salesdata[Year],salesdata[[#This Row],[Year]],salesdata[Total Revenue])&gt;SUMIF(salesdata[Year],salesdata[[#This Row],[Year]]-1,salesdata[Total Revenue]),"Growth Year","Decline Year"),"")</f>
        <v>Growth Year</v>
      </c>
    </row>
    <row r="1466" spans="1:25" x14ac:dyDescent="0.3">
      <c r="A1466" s="1">
        <v>1465</v>
      </c>
      <c r="B1466" s="2">
        <v>41794</v>
      </c>
      <c r="C1466" s="1">
        <v>2014</v>
      </c>
      <c r="D1466" s="1" t="s">
        <v>19</v>
      </c>
      <c r="E1466" s="1">
        <v>6</v>
      </c>
      <c r="F1466" s="3">
        <v>2384</v>
      </c>
      <c r="G1466" s="10">
        <v>7557.28</v>
      </c>
      <c r="H1466" s="12">
        <f>IFERROR(salesdata[[#This Row],[S-P1]]/salesdata[[#This Row],[Q-P1]],0)</f>
        <v>3.17</v>
      </c>
      <c r="I1466" s="3">
        <v>455</v>
      </c>
      <c r="J1466" s="10">
        <v>2884.7</v>
      </c>
      <c r="K1466" s="12">
        <f>IFERROR(salesdata[[#This Row],[S-P2]]/salesdata[[#This Row],[Q-P2]],0)</f>
        <v>6.34</v>
      </c>
      <c r="L1466" s="3">
        <v>5069</v>
      </c>
      <c r="M1466" s="10">
        <v>27473.98</v>
      </c>
      <c r="N1466" s="12">
        <f>IFERROR(salesdata[[#This Row],[S-P3]]/salesdata[[#This Row],[Q-P3]],0)</f>
        <v>5.42</v>
      </c>
      <c r="O1466" s="3">
        <v>1867</v>
      </c>
      <c r="P1466" s="10">
        <v>13311.71</v>
      </c>
      <c r="Q1466" s="12">
        <f>IFERROR(salesdata[[#This Row],[S-P4]]/salesdata[[#This Row],[Q-P4]],0)</f>
        <v>7.13</v>
      </c>
      <c r="R1466" s="3">
        <v>9775</v>
      </c>
      <c r="S1466" s="10">
        <v>51227.67</v>
      </c>
      <c r="T1466" s="1" t="str">
        <f>"Q"&amp;ROUNDUP(salesdata[[#This Row],[Month No.]]/3,0)</f>
        <v>Q2</v>
      </c>
      <c r="U1466" s="1" t="str">
        <f>TEXT(salesdata[[#This Row],[Date]],"dddd")</f>
        <v>Wednesday</v>
      </c>
      <c r="V1466" s="12">
        <f>IFERROR(salesdata[[#This Row],[Total Revenue]]/salesdata[[#This Row],[Total Units Sold]],0)</f>
        <v>5.2406823529411763</v>
      </c>
      <c r="W1466" s="1" t="str">
        <f>INDEX({"Product1","Product2","Product3","Product4"},MATCH(MAX(salesdata[[#This Row],[S-P1]],salesdata[[#This Row],[S-P2]],salesdata[[#This Row],[S-P3]],salesdata[[#This Row],[S-P4]]),CHOOSE({1,2,3,4},salesdata[[#This Row],[S-P1]],salesdata[[#This Row],[S-P2]],salesdata[[#This Row],[S-P3]],salesdata[[#This Row],[S-P4]]),0))</f>
        <v>Product3</v>
      </c>
      <c r="X1466" s="1" t="str">
        <f>IF(salesdata[[#This Row],[Total Revenue]]&gt;=70000,"High",IF(salesdata[[#This Row],[Total Revenue]]&gt;=40000,"Medium","Low"))</f>
        <v>Medium</v>
      </c>
      <c r="Y1466" s="1" t="str">
        <f>IFERROR(IF(SUMIF(salesdata[Year],salesdata[[#This Row],[Year]],salesdata[Total Revenue])&gt;SUMIF(salesdata[Year],salesdata[[#This Row],[Year]]-1,salesdata[Total Revenue]),"Growth Year","Decline Year"),"")</f>
        <v>Growth Year</v>
      </c>
    </row>
    <row r="1467" spans="1:25" x14ac:dyDescent="0.3">
      <c r="A1467" s="1">
        <v>1466</v>
      </c>
      <c r="B1467" s="2">
        <v>41795</v>
      </c>
      <c r="C1467" s="1">
        <v>2014</v>
      </c>
      <c r="D1467" s="1" t="s">
        <v>19</v>
      </c>
      <c r="E1467" s="1">
        <v>6</v>
      </c>
      <c r="F1467" s="3">
        <v>3114</v>
      </c>
      <c r="G1467" s="10">
        <v>9871.3799999999992</v>
      </c>
      <c r="H1467" s="12">
        <f>IFERROR(salesdata[[#This Row],[S-P1]]/salesdata[[#This Row],[Q-P1]],0)</f>
        <v>3.17</v>
      </c>
      <c r="I1467" s="3">
        <v>3649</v>
      </c>
      <c r="J1467" s="10">
        <v>23134.66</v>
      </c>
      <c r="K1467" s="12">
        <f>IFERROR(salesdata[[#This Row],[S-P2]]/salesdata[[#This Row],[Q-P2]],0)</f>
        <v>6.34</v>
      </c>
      <c r="L1467" s="3">
        <v>4192</v>
      </c>
      <c r="M1467" s="10">
        <v>22720.639999999999</v>
      </c>
      <c r="N1467" s="12">
        <f>IFERROR(salesdata[[#This Row],[S-P3]]/salesdata[[#This Row],[Q-P3]],0)</f>
        <v>5.42</v>
      </c>
      <c r="O1467" s="3">
        <v>979</v>
      </c>
      <c r="P1467" s="10">
        <v>6980.27</v>
      </c>
      <c r="Q1467" s="12">
        <f>IFERROR(salesdata[[#This Row],[S-P4]]/salesdata[[#This Row],[Q-P4]],0)</f>
        <v>7.1300000000000008</v>
      </c>
      <c r="R1467" s="3">
        <v>11934</v>
      </c>
      <c r="S1467" s="10">
        <v>62706.95</v>
      </c>
      <c r="T1467" s="1" t="str">
        <f>"Q"&amp;ROUNDUP(salesdata[[#This Row],[Month No.]]/3,0)</f>
        <v>Q2</v>
      </c>
      <c r="U1467" s="1" t="str">
        <f>TEXT(salesdata[[#This Row],[Date]],"dddd")</f>
        <v>Thursday</v>
      </c>
      <c r="V1467" s="12">
        <f>IFERROR(salesdata[[#This Row],[Total Revenue]]/salesdata[[#This Row],[Total Units Sold]],0)</f>
        <v>5.2544788000670355</v>
      </c>
      <c r="W1467" s="1" t="str">
        <f>INDEX({"Product1","Product2","Product3","Product4"},MATCH(MAX(salesdata[[#This Row],[S-P1]],salesdata[[#This Row],[S-P2]],salesdata[[#This Row],[S-P3]],salesdata[[#This Row],[S-P4]]),CHOOSE({1,2,3,4},salesdata[[#This Row],[S-P1]],salesdata[[#This Row],[S-P2]],salesdata[[#This Row],[S-P3]],salesdata[[#This Row],[S-P4]]),0))</f>
        <v>Product2</v>
      </c>
      <c r="X1467" s="1" t="str">
        <f>IF(salesdata[[#This Row],[Total Revenue]]&gt;=70000,"High",IF(salesdata[[#This Row],[Total Revenue]]&gt;=40000,"Medium","Low"))</f>
        <v>Medium</v>
      </c>
      <c r="Y1467" s="1" t="str">
        <f>IFERROR(IF(SUMIF(salesdata[Year],salesdata[[#This Row],[Year]],salesdata[Total Revenue])&gt;SUMIF(salesdata[Year],salesdata[[#This Row],[Year]]-1,salesdata[Total Revenue]),"Growth Year","Decline Year"),"")</f>
        <v>Growth Year</v>
      </c>
    </row>
    <row r="1468" spans="1:25" x14ac:dyDescent="0.3">
      <c r="A1468" s="1">
        <v>1467</v>
      </c>
      <c r="B1468" s="2">
        <v>41796</v>
      </c>
      <c r="C1468" s="1">
        <v>2014</v>
      </c>
      <c r="D1468" s="1" t="s">
        <v>19</v>
      </c>
      <c r="E1468" s="1">
        <v>6</v>
      </c>
      <c r="F1468" s="3">
        <v>6418</v>
      </c>
      <c r="G1468" s="10">
        <v>20345.060000000001</v>
      </c>
      <c r="H1468" s="12">
        <f>IFERROR(salesdata[[#This Row],[S-P1]]/salesdata[[#This Row],[Q-P1]],0)</f>
        <v>3.1700000000000004</v>
      </c>
      <c r="I1468" s="3">
        <v>678</v>
      </c>
      <c r="J1468" s="10">
        <v>4298.5200000000004</v>
      </c>
      <c r="K1468" s="12">
        <f>IFERROR(salesdata[[#This Row],[S-P2]]/salesdata[[#This Row],[Q-P2]],0)</f>
        <v>6.3400000000000007</v>
      </c>
      <c r="L1468" s="3">
        <v>502</v>
      </c>
      <c r="M1468" s="10">
        <v>2720.84</v>
      </c>
      <c r="N1468" s="12">
        <f>IFERROR(salesdata[[#This Row],[S-P3]]/salesdata[[#This Row],[Q-P3]],0)</f>
        <v>5.42</v>
      </c>
      <c r="O1468" s="3">
        <v>729</v>
      </c>
      <c r="P1468" s="10">
        <v>5197.7700000000004</v>
      </c>
      <c r="Q1468" s="12">
        <f>IFERROR(salesdata[[#This Row],[S-P4]]/salesdata[[#This Row],[Q-P4]],0)</f>
        <v>7.1300000000000008</v>
      </c>
      <c r="R1468" s="3">
        <v>8327</v>
      </c>
      <c r="S1468" s="10">
        <v>32562.19</v>
      </c>
      <c r="T1468" s="1" t="str">
        <f>"Q"&amp;ROUNDUP(salesdata[[#This Row],[Month No.]]/3,0)</f>
        <v>Q2</v>
      </c>
      <c r="U1468" s="1" t="str">
        <f>TEXT(salesdata[[#This Row],[Date]],"dddd")</f>
        <v>Friday</v>
      </c>
      <c r="V1468" s="12">
        <f>IFERROR(salesdata[[#This Row],[Total Revenue]]/salesdata[[#This Row],[Total Units Sold]],0)</f>
        <v>3.9104347303950999</v>
      </c>
      <c r="W1468" s="1" t="str">
        <f>INDEX({"Product1","Product2","Product3","Product4"},MATCH(MAX(salesdata[[#This Row],[S-P1]],salesdata[[#This Row],[S-P2]],salesdata[[#This Row],[S-P3]],salesdata[[#This Row],[S-P4]]),CHOOSE({1,2,3,4},salesdata[[#This Row],[S-P1]],salesdata[[#This Row],[S-P2]],salesdata[[#This Row],[S-P3]],salesdata[[#This Row],[S-P4]]),0))</f>
        <v>Product1</v>
      </c>
      <c r="X1468" s="1" t="str">
        <f>IF(salesdata[[#This Row],[Total Revenue]]&gt;=70000,"High",IF(salesdata[[#This Row],[Total Revenue]]&gt;=40000,"Medium","Low"))</f>
        <v>Low</v>
      </c>
      <c r="Y1468" s="1" t="str">
        <f>IFERROR(IF(SUMIF(salesdata[Year],salesdata[[#This Row],[Year]],salesdata[Total Revenue])&gt;SUMIF(salesdata[Year],salesdata[[#This Row],[Year]]-1,salesdata[Total Revenue]),"Growth Year","Decline Year"),"")</f>
        <v>Growth Year</v>
      </c>
    </row>
    <row r="1469" spans="1:25" x14ac:dyDescent="0.3">
      <c r="A1469" s="1">
        <v>1468</v>
      </c>
      <c r="B1469" s="2">
        <v>41797</v>
      </c>
      <c r="C1469" s="1">
        <v>2014</v>
      </c>
      <c r="D1469" s="1" t="s">
        <v>19</v>
      </c>
      <c r="E1469" s="1">
        <v>6</v>
      </c>
      <c r="F1469" s="3">
        <v>7449</v>
      </c>
      <c r="G1469" s="10">
        <v>23613.33</v>
      </c>
      <c r="H1469" s="12">
        <f>IFERROR(salesdata[[#This Row],[S-P1]]/salesdata[[#This Row],[Q-P1]],0)</f>
        <v>3.1700000000000004</v>
      </c>
      <c r="I1469" s="3">
        <v>1443</v>
      </c>
      <c r="J1469" s="10">
        <v>9148.6200000000008</v>
      </c>
      <c r="K1469" s="12">
        <f>IFERROR(salesdata[[#This Row],[S-P2]]/salesdata[[#This Row],[Q-P2]],0)</f>
        <v>6.3400000000000007</v>
      </c>
      <c r="L1469" s="3">
        <v>1061</v>
      </c>
      <c r="M1469" s="10">
        <v>5750.62</v>
      </c>
      <c r="N1469" s="12">
        <f>IFERROR(salesdata[[#This Row],[S-P3]]/salesdata[[#This Row],[Q-P3]],0)</f>
        <v>5.42</v>
      </c>
      <c r="O1469" s="3">
        <v>270</v>
      </c>
      <c r="P1469" s="10">
        <v>1925.1</v>
      </c>
      <c r="Q1469" s="12">
        <f>IFERROR(salesdata[[#This Row],[S-P4]]/salesdata[[#This Row],[Q-P4]],0)</f>
        <v>7.13</v>
      </c>
      <c r="R1469" s="3">
        <v>10223</v>
      </c>
      <c r="S1469" s="10">
        <v>40437.67</v>
      </c>
      <c r="T1469" s="1" t="str">
        <f>"Q"&amp;ROUNDUP(salesdata[[#This Row],[Month No.]]/3,0)</f>
        <v>Q2</v>
      </c>
      <c r="U1469" s="1" t="str">
        <f>TEXT(salesdata[[#This Row],[Date]],"dddd")</f>
        <v>Saturday</v>
      </c>
      <c r="V1469" s="12">
        <f>IFERROR(salesdata[[#This Row],[Total Revenue]]/salesdata[[#This Row],[Total Units Sold]],0)</f>
        <v>3.9555580553653527</v>
      </c>
      <c r="W1469" s="1" t="str">
        <f>INDEX({"Product1","Product2","Product3","Product4"},MATCH(MAX(salesdata[[#This Row],[S-P1]],salesdata[[#This Row],[S-P2]],salesdata[[#This Row],[S-P3]],salesdata[[#This Row],[S-P4]]),CHOOSE({1,2,3,4},salesdata[[#This Row],[S-P1]],salesdata[[#This Row],[S-P2]],salesdata[[#This Row],[S-P3]],salesdata[[#This Row],[S-P4]]),0))</f>
        <v>Product1</v>
      </c>
      <c r="X1469" s="1" t="str">
        <f>IF(salesdata[[#This Row],[Total Revenue]]&gt;=70000,"High",IF(salesdata[[#This Row],[Total Revenue]]&gt;=40000,"Medium","Low"))</f>
        <v>Medium</v>
      </c>
      <c r="Y1469" s="1" t="str">
        <f>IFERROR(IF(SUMIF(salesdata[Year],salesdata[[#This Row],[Year]],salesdata[Total Revenue])&gt;SUMIF(salesdata[Year],salesdata[[#This Row],[Year]]-1,salesdata[Total Revenue]),"Growth Year","Decline Year"),"")</f>
        <v>Growth Year</v>
      </c>
    </row>
    <row r="1470" spans="1:25" x14ac:dyDescent="0.3">
      <c r="A1470" s="1">
        <v>1469</v>
      </c>
      <c r="B1470" s="2">
        <v>41798</v>
      </c>
      <c r="C1470" s="1">
        <v>2014</v>
      </c>
      <c r="D1470" s="1" t="s">
        <v>19</v>
      </c>
      <c r="E1470" s="1">
        <v>6</v>
      </c>
      <c r="F1470" s="3">
        <v>6179</v>
      </c>
      <c r="G1470" s="10">
        <v>19587.43</v>
      </c>
      <c r="H1470" s="12">
        <f>IFERROR(salesdata[[#This Row],[S-P1]]/salesdata[[#This Row],[Q-P1]],0)</f>
        <v>3.17</v>
      </c>
      <c r="I1470" s="3">
        <v>1809</v>
      </c>
      <c r="J1470" s="10">
        <v>11469.06</v>
      </c>
      <c r="K1470" s="12">
        <f>IFERROR(salesdata[[#This Row],[S-P2]]/salesdata[[#This Row],[Q-P2]],0)</f>
        <v>6.34</v>
      </c>
      <c r="L1470" s="3">
        <v>4584</v>
      </c>
      <c r="M1470" s="10">
        <v>24845.279999999999</v>
      </c>
      <c r="N1470" s="12">
        <f>IFERROR(salesdata[[#This Row],[S-P3]]/salesdata[[#This Row],[Q-P3]],0)</f>
        <v>5.42</v>
      </c>
      <c r="O1470" s="3">
        <v>656</v>
      </c>
      <c r="P1470" s="10">
        <v>4677.28</v>
      </c>
      <c r="Q1470" s="12">
        <f>IFERROR(salesdata[[#This Row],[S-P4]]/salesdata[[#This Row],[Q-P4]],0)</f>
        <v>7.13</v>
      </c>
      <c r="R1470" s="3">
        <v>13228</v>
      </c>
      <c r="S1470" s="10">
        <v>60579.05</v>
      </c>
      <c r="T1470" s="1" t="str">
        <f>"Q"&amp;ROUNDUP(salesdata[[#This Row],[Month No.]]/3,0)</f>
        <v>Q2</v>
      </c>
      <c r="U1470" s="1" t="str">
        <f>TEXT(salesdata[[#This Row],[Date]],"dddd")</f>
        <v>Sunday</v>
      </c>
      <c r="V1470" s="12">
        <f>IFERROR(salesdata[[#This Row],[Total Revenue]]/salesdata[[#This Row],[Total Units Sold]],0)</f>
        <v>4.5796076504384642</v>
      </c>
      <c r="W1470" s="1" t="str">
        <f>INDEX({"Product1","Product2","Product3","Product4"},MATCH(MAX(salesdata[[#This Row],[S-P1]],salesdata[[#This Row],[S-P2]],salesdata[[#This Row],[S-P3]],salesdata[[#This Row],[S-P4]]),CHOOSE({1,2,3,4},salesdata[[#This Row],[S-P1]],salesdata[[#This Row],[S-P2]],salesdata[[#This Row],[S-P3]],salesdata[[#This Row],[S-P4]]),0))</f>
        <v>Product3</v>
      </c>
      <c r="X1470" s="1" t="str">
        <f>IF(salesdata[[#This Row],[Total Revenue]]&gt;=70000,"High",IF(salesdata[[#This Row],[Total Revenue]]&gt;=40000,"Medium","Low"))</f>
        <v>Medium</v>
      </c>
      <c r="Y1470" s="1" t="str">
        <f>IFERROR(IF(SUMIF(salesdata[Year],salesdata[[#This Row],[Year]],salesdata[Total Revenue])&gt;SUMIF(salesdata[Year],salesdata[[#This Row],[Year]]-1,salesdata[Total Revenue]),"Growth Year","Decline Year"),"")</f>
        <v>Growth Year</v>
      </c>
    </row>
    <row r="1471" spans="1:25" x14ac:dyDescent="0.3">
      <c r="A1471" s="1">
        <v>1470</v>
      </c>
      <c r="B1471" s="2">
        <v>41799</v>
      </c>
      <c r="C1471" s="1">
        <v>2014</v>
      </c>
      <c r="D1471" s="1" t="s">
        <v>19</v>
      </c>
      <c r="E1471" s="1">
        <v>6</v>
      </c>
      <c r="F1471" s="3">
        <v>5541</v>
      </c>
      <c r="G1471" s="10">
        <v>17564.97</v>
      </c>
      <c r="H1471" s="12">
        <f>IFERROR(salesdata[[#This Row],[S-P1]]/salesdata[[#This Row],[Q-P1]],0)</f>
        <v>3.1700000000000004</v>
      </c>
      <c r="I1471" s="3">
        <v>3479</v>
      </c>
      <c r="J1471" s="10">
        <v>22056.86</v>
      </c>
      <c r="K1471" s="12">
        <f>IFERROR(salesdata[[#This Row],[S-P2]]/salesdata[[#This Row],[Q-P2]],0)</f>
        <v>6.34</v>
      </c>
      <c r="L1471" s="3">
        <v>1752</v>
      </c>
      <c r="M1471" s="10">
        <v>9495.84</v>
      </c>
      <c r="N1471" s="12">
        <f>IFERROR(salesdata[[#This Row],[S-P3]]/salesdata[[#This Row],[Q-P3]],0)</f>
        <v>5.42</v>
      </c>
      <c r="O1471" s="3">
        <v>1211</v>
      </c>
      <c r="P1471" s="10">
        <v>8634.43</v>
      </c>
      <c r="Q1471" s="12">
        <f>IFERROR(salesdata[[#This Row],[S-P4]]/salesdata[[#This Row],[Q-P4]],0)</f>
        <v>7.13</v>
      </c>
      <c r="R1471" s="3">
        <v>11983</v>
      </c>
      <c r="S1471" s="10">
        <v>57752.1</v>
      </c>
      <c r="T1471" s="1" t="str">
        <f>"Q"&amp;ROUNDUP(salesdata[[#This Row],[Month No.]]/3,0)</f>
        <v>Q2</v>
      </c>
      <c r="U1471" s="1" t="str">
        <f>TEXT(salesdata[[#This Row],[Date]],"dddd")</f>
        <v>Monday</v>
      </c>
      <c r="V1471" s="12">
        <f>IFERROR(salesdata[[#This Row],[Total Revenue]]/salesdata[[#This Row],[Total Units Sold]],0)</f>
        <v>4.8195026287240257</v>
      </c>
      <c r="W1471" s="1" t="str">
        <f>INDEX({"Product1","Product2","Product3","Product4"},MATCH(MAX(salesdata[[#This Row],[S-P1]],salesdata[[#This Row],[S-P2]],salesdata[[#This Row],[S-P3]],salesdata[[#This Row],[S-P4]]),CHOOSE({1,2,3,4},salesdata[[#This Row],[S-P1]],salesdata[[#This Row],[S-P2]],salesdata[[#This Row],[S-P3]],salesdata[[#This Row],[S-P4]]),0))</f>
        <v>Product2</v>
      </c>
      <c r="X1471" s="1" t="str">
        <f>IF(salesdata[[#This Row],[Total Revenue]]&gt;=70000,"High",IF(salesdata[[#This Row],[Total Revenue]]&gt;=40000,"Medium","Low"))</f>
        <v>Medium</v>
      </c>
      <c r="Y1471" s="1" t="str">
        <f>IFERROR(IF(SUMIF(salesdata[Year],salesdata[[#This Row],[Year]],salesdata[Total Revenue])&gt;SUMIF(salesdata[Year],salesdata[[#This Row],[Year]]-1,salesdata[Total Revenue]),"Growth Year","Decline Year"),"")</f>
        <v>Growth Year</v>
      </c>
    </row>
    <row r="1472" spans="1:25" x14ac:dyDescent="0.3">
      <c r="A1472" s="1">
        <v>1471</v>
      </c>
      <c r="B1472" s="2">
        <v>41800</v>
      </c>
      <c r="C1472" s="1">
        <v>2014</v>
      </c>
      <c r="D1472" s="1" t="s">
        <v>19</v>
      </c>
      <c r="E1472" s="1">
        <v>6</v>
      </c>
      <c r="F1472" s="3">
        <v>5515</v>
      </c>
      <c r="G1472" s="10">
        <v>17482.55</v>
      </c>
      <c r="H1472" s="12">
        <f>IFERROR(salesdata[[#This Row],[S-P1]]/salesdata[[#This Row],[Q-P1]],0)</f>
        <v>3.17</v>
      </c>
      <c r="I1472" s="3">
        <v>3317</v>
      </c>
      <c r="J1472" s="10">
        <v>21029.78</v>
      </c>
      <c r="K1472" s="12">
        <f>IFERROR(salesdata[[#This Row],[S-P2]]/salesdata[[#This Row],[Q-P2]],0)</f>
        <v>6.34</v>
      </c>
      <c r="L1472" s="3">
        <v>382</v>
      </c>
      <c r="M1472" s="10">
        <v>2070.44</v>
      </c>
      <c r="N1472" s="12">
        <f>IFERROR(salesdata[[#This Row],[S-P3]]/salesdata[[#This Row],[Q-P3]],0)</f>
        <v>5.42</v>
      </c>
      <c r="O1472" s="3">
        <v>522</v>
      </c>
      <c r="P1472" s="10">
        <v>3721.86</v>
      </c>
      <c r="Q1472" s="12">
        <f>IFERROR(salesdata[[#This Row],[S-P4]]/salesdata[[#This Row],[Q-P4]],0)</f>
        <v>7.13</v>
      </c>
      <c r="R1472" s="3">
        <v>9736</v>
      </c>
      <c r="S1472" s="10">
        <v>44304.63</v>
      </c>
      <c r="T1472" s="1" t="str">
        <f>"Q"&amp;ROUNDUP(salesdata[[#This Row],[Month No.]]/3,0)</f>
        <v>Q2</v>
      </c>
      <c r="U1472" s="1" t="str">
        <f>TEXT(salesdata[[#This Row],[Date]],"dddd")</f>
        <v>Tuesday</v>
      </c>
      <c r="V1472" s="12">
        <f>IFERROR(salesdata[[#This Row],[Total Revenue]]/salesdata[[#This Row],[Total Units Sold]],0)</f>
        <v>4.5505988085456037</v>
      </c>
      <c r="W1472" s="1" t="str">
        <f>INDEX({"Product1","Product2","Product3","Product4"},MATCH(MAX(salesdata[[#This Row],[S-P1]],salesdata[[#This Row],[S-P2]],salesdata[[#This Row],[S-P3]],salesdata[[#This Row],[S-P4]]),CHOOSE({1,2,3,4},salesdata[[#This Row],[S-P1]],salesdata[[#This Row],[S-P2]],salesdata[[#This Row],[S-P3]],salesdata[[#This Row],[S-P4]]),0))</f>
        <v>Product2</v>
      </c>
      <c r="X1472" s="1" t="str">
        <f>IF(salesdata[[#This Row],[Total Revenue]]&gt;=70000,"High",IF(salesdata[[#This Row],[Total Revenue]]&gt;=40000,"Medium","Low"))</f>
        <v>Medium</v>
      </c>
      <c r="Y1472" s="1" t="str">
        <f>IFERROR(IF(SUMIF(salesdata[Year],salesdata[[#This Row],[Year]],salesdata[Total Revenue])&gt;SUMIF(salesdata[Year],salesdata[[#This Row],[Year]]-1,salesdata[Total Revenue]),"Growth Year","Decline Year"),"")</f>
        <v>Growth Year</v>
      </c>
    </row>
    <row r="1473" spans="1:25" x14ac:dyDescent="0.3">
      <c r="A1473" s="1">
        <v>1472</v>
      </c>
      <c r="B1473" s="2">
        <v>41801</v>
      </c>
      <c r="C1473" s="1">
        <v>2014</v>
      </c>
      <c r="D1473" s="1" t="s">
        <v>19</v>
      </c>
      <c r="E1473" s="1">
        <v>6</v>
      </c>
      <c r="F1473" s="3">
        <v>5029</v>
      </c>
      <c r="G1473" s="10">
        <v>15941.93</v>
      </c>
      <c r="H1473" s="12">
        <f>IFERROR(salesdata[[#This Row],[S-P1]]/salesdata[[#This Row],[Q-P1]],0)</f>
        <v>3.17</v>
      </c>
      <c r="I1473" s="3">
        <v>844</v>
      </c>
      <c r="J1473" s="10">
        <v>5350.96</v>
      </c>
      <c r="K1473" s="12">
        <f>IFERROR(salesdata[[#This Row],[S-P2]]/salesdata[[#This Row],[Q-P2]],0)</f>
        <v>6.34</v>
      </c>
      <c r="L1473" s="3">
        <v>4135</v>
      </c>
      <c r="M1473" s="10">
        <v>22411.7</v>
      </c>
      <c r="N1473" s="12">
        <f>IFERROR(salesdata[[#This Row],[S-P3]]/salesdata[[#This Row],[Q-P3]],0)</f>
        <v>5.42</v>
      </c>
      <c r="O1473" s="3">
        <v>1186</v>
      </c>
      <c r="P1473" s="10">
        <v>8456.18</v>
      </c>
      <c r="Q1473" s="12">
        <f>IFERROR(salesdata[[#This Row],[S-P4]]/salesdata[[#This Row],[Q-P4]],0)</f>
        <v>7.13</v>
      </c>
      <c r="R1473" s="3">
        <v>11194</v>
      </c>
      <c r="S1473" s="10">
        <v>52160.77</v>
      </c>
      <c r="T1473" s="1" t="str">
        <f>"Q"&amp;ROUNDUP(salesdata[[#This Row],[Month No.]]/3,0)</f>
        <v>Q2</v>
      </c>
      <c r="U1473" s="1" t="str">
        <f>TEXT(salesdata[[#This Row],[Date]],"dddd")</f>
        <v>Wednesday</v>
      </c>
      <c r="V1473" s="12">
        <f>IFERROR(salesdata[[#This Row],[Total Revenue]]/salesdata[[#This Row],[Total Units Sold]],0)</f>
        <v>4.6597078792210107</v>
      </c>
      <c r="W1473" s="1" t="str">
        <f>INDEX({"Product1","Product2","Product3","Product4"},MATCH(MAX(salesdata[[#This Row],[S-P1]],salesdata[[#This Row],[S-P2]],salesdata[[#This Row],[S-P3]],salesdata[[#This Row],[S-P4]]),CHOOSE({1,2,3,4},salesdata[[#This Row],[S-P1]],salesdata[[#This Row],[S-P2]],salesdata[[#This Row],[S-P3]],salesdata[[#This Row],[S-P4]]),0))</f>
        <v>Product3</v>
      </c>
      <c r="X1473" s="1" t="str">
        <f>IF(salesdata[[#This Row],[Total Revenue]]&gt;=70000,"High",IF(salesdata[[#This Row],[Total Revenue]]&gt;=40000,"Medium","Low"))</f>
        <v>Medium</v>
      </c>
      <c r="Y1473" s="1" t="str">
        <f>IFERROR(IF(SUMIF(salesdata[Year],salesdata[[#This Row],[Year]],salesdata[Total Revenue])&gt;SUMIF(salesdata[Year],salesdata[[#This Row],[Year]]-1,salesdata[Total Revenue]),"Growth Year","Decline Year"),"")</f>
        <v>Growth Year</v>
      </c>
    </row>
    <row r="1474" spans="1:25" x14ac:dyDescent="0.3">
      <c r="A1474" s="1">
        <v>1473</v>
      </c>
      <c r="B1474" s="2">
        <v>41802</v>
      </c>
      <c r="C1474" s="1">
        <v>2014</v>
      </c>
      <c r="D1474" s="1" t="s">
        <v>19</v>
      </c>
      <c r="E1474" s="1">
        <v>6</v>
      </c>
      <c r="F1474" s="3">
        <v>1891</v>
      </c>
      <c r="G1474" s="10">
        <v>5994.47</v>
      </c>
      <c r="H1474" s="12">
        <f>IFERROR(salesdata[[#This Row],[S-P1]]/salesdata[[#This Row],[Q-P1]],0)</f>
        <v>3.17</v>
      </c>
      <c r="I1474" s="3">
        <v>3048</v>
      </c>
      <c r="J1474" s="10">
        <v>19324.32</v>
      </c>
      <c r="K1474" s="12">
        <f>IFERROR(salesdata[[#This Row],[S-P2]]/salesdata[[#This Row],[Q-P2]],0)</f>
        <v>6.34</v>
      </c>
      <c r="L1474" s="3">
        <v>5097</v>
      </c>
      <c r="M1474" s="10">
        <v>27625.74</v>
      </c>
      <c r="N1474" s="12">
        <f>IFERROR(salesdata[[#This Row],[S-P3]]/salesdata[[#This Row],[Q-P3]],0)</f>
        <v>5.42</v>
      </c>
      <c r="O1474" s="3">
        <v>1146</v>
      </c>
      <c r="P1474" s="10">
        <v>8170.98</v>
      </c>
      <c r="Q1474" s="12">
        <f>IFERROR(salesdata[[#This Row],[S-P4]]/salesdata[[#This Row],[Q-P4]],0)</f>
        <v>7.13</v>
      </c>
      <c r="R1474" s="3">
        <v>11182</v>
      </c>
      <c r="S1474" s="10">
        <v>61115.51</v>
      </c>
      <c r="T1474" s="1" t="str">
        <f>"Q"&amp;ROUNDUP(salesdata[[#This Row],[Month No.]]/3,0)</f>
        <v>Q2</v>
      </c>
      <c r="U1474" s="1" t="str">
        <f>TEXT(salesdata[[#This Row],[Date]],"dddd")</f>
        <v>Thursday</v>
      </c>
      <c r="V1474" s="12">
        <f>IFERROR(salesdata[[#This Row],[Total Revenue]]/salesdata[[#This Row],[Total Units Sold]],0)</f>
        <v>5.4655258451082096</v>
      </c>
      <c r="W1474" s="1" t="str">
        <f>INDEX({"Product1","Product2","Product3","Product4"},MATCH(MAX(salesdata[[#This Row],[S-P1]],salesdata[[#This Row],[S-P2]],salesdata[[#This Row],[S-P3]],salesdata[[#This Row],[S-P4]]),CHOOSE({1,2,3,4},salesdata[[#This Row],[S-P1]],salesdata[[#This Row],[S-P2]],salesdata[[#This Row],[S-P3]],salesdata[[#This Row],[S-P4]]),0))</f>
        <v>Product3</v>
      </c>
      <c r="X1474" s="1" t="str">
        <f>IF(salesdata[[#This Row],[Total Revenue]]&gt;=70000,"High",IF(salesdata[[#This Row],[Total Revenue]]&gt;=40000,"Medium","Low"))</f>
        <v>Medium</v>
      </c>
      <c r="Y1474" s="1" t="str">
        <f>IFERROR(IF(SUMIF(salesdata[Year],salesdata[[#This Row],[Year]],salesdata[Total Revenue])&gt;SUMIF(salesdata[Year],salesdata[[#This Row],[Year]]-1,salesdata[Total Revenue]),"Growth Year","Decline Year"),"")</f>
        <v>Growth Year</v>
      </c>
    </row>
    <row r="1475" spans="1:25" x14ac:dyDescent="0.3">
      <c r="A1475" s="1">
        <v>1474</v>
      </c>
      <c r="B1475" s="2">
        <v>41803</v>
      </c>
      <c r="C1475" s="1">
        <v>2014</v>
      </c>
      <c r="D1475" s="1" t="s">
        <v>19</v>
      </c>
      <c r="E1475" s="1">
        <v>6</v>
      </c>
      <c r="F1475" s="3">
        <v>4827</v>
      </c>
      <c r="G1475" s="10">
        <v>15301.59</v>
      </c>
      <c r="H1475" s="12">
        <f>IFERROR(salesdata[[#This Row],[S-P1]]/salesdata[[#This Row],[Q-P1]],0)</f>
        <v>3.17</v>
      </c>
      <c r="I1475" s="3">
        <v>1731</v>
      </c>
      <c r="J1475" s="10">
        <v>10974.54</v>
      </c>
      <c r="K1475" s="12">
        <f>IFERROR(salesdata[[#This Row],[S-P2]]/salesdata[[#This Row],[Q-P2]],0)</f>
        <v>6.3400000000000007</v>
      </c>
      <c r="L1475" s="3">
        <v>868</v>
      </c>
      <c r="M1475" s="10">
        <v>4704.5600000000004</v>
      </c>
      <c r="N1475" s="12">
        <f>IFERROR(salesdata[[#This Row],[S-P3]]/salesdata[[#This Row],[Q-P3]],0)</f>
        <v>5.4200000000000008</v>
      </c>
      <c r="O1475" s="3">
        <v>1991</v>
      </c>
      <c r="P1475" s="10">
        <v>14195.83</v>
      </c>
      <c r="Q1475" s="12">
        <f>IFERROR(salesdata[[#This Row],[S-P4]]/salesdata[[#This Row],[Q-P4]],0)</f>
        <v>7.13</v>
      </c>
      <c r="R1475" s="3">
        <v>9417</v>
      </c>
      <c r="S1475" s="10">
        <v>45176.52</v>
      </c>
      <c r="T1475" s="1" t="str">
        <f>"Q"&amp;ROUNDUP(salesdata[[#This Row],[Month No.]]/3,0)</f>
        <v>Q2</v>
      </c>
      <c r="U1475" s="1" t="str">
        <f>TEXT(salesdata[[#This Row],[Date]],"dddd")</f>
        <v>Friday</v>
      </c>
      <c r="V1475" s="12">
        <f>IFERROR(salesdata[[#This Row],[Total Revenue]]/salesdata[[#This Row],[Total Units Sold]],0)</f>
        <v>4.7973367314431341</v>
      </c>
      <c r="W1475" s="1" t="str">
        <f>INDEX({"Product1","Product2","Product3","Product4"},MATCH(MAX(salesdata[[#This Row],[S-P1]],salesdata[[#This Row],[S-P2]],salesdata[[#This Row],[S-P3]],salesdata[[#This Row],[S-P4]]),CHOOSE({1,2,3,4},salesdata[[#This Row],[S-P1]],salesdata[[#This Row],[S-P2]],salesdata[[#This Row],[S-P3]],salesdata[[#This Row],[S-P4]]),0))</f>
        <v>Product1</v>
      </c>
      <c r="X1475" s="1" t="str">
        <f>IF(salesdata[[#This Row],[Total Revenue]]&gt;=70000,"High",IF(salesdata[[#This Row],[Total Revenue]]&gt;=40000,"Medium","Low"))</f>
        <v>Medium</v>
      </c>
      <c r="Y1475" s="1" t="str">
        <f>IFERROR(IF(SUMIF(salesdata[Year],salesdata[[#This Row],[Year]],salesdata[Total Revenue])&gt;SUMIF(salesdata[Year],salesdata[[#This Row],[Year]]-1,salesdata[Total Revenue]),"Growth Year","Decline Year"),"")</f>
        <v>Growth Year</v>
      </c>
    </row>
    <row r="1476" spans="1:25" x14ac:dyDescent="0.3">
      <c r="A1476" s="1">
        <v>1475</v>
      </c>
      <c r="B1476" s="2">
        <v>41804</v>
      </c>
      <c r="C1476" s="1">
        <v>2014</v>
      </c>
      <c r="D1476" s="1" t="s">
        <v>19</v>
      </c>
      <c r="E1476" s="1">
        <v>6</v>
      </c>
      <c r="F1476" s="3">
        <v>6363</v>
      </c>
      <c r="G1476" s="10">
        <v>20170.71</v>
      </c>
      <c r="H1476" s="12">
        <f>IFERROR(salesdata[[#This Row],[S-P1]]/salesdata[[#This Row],[Q-P1]],0)</f>
        <v>3.17</v>
      </c>
      <c r="I1476" s="3">
        <v>3030</v>
      </c>
      <c r="J1476" s="10">
        <v>19210.2</v>
      </c>
      <c r="K1476" s="12">
        <f>IFERROR(salesdata[[#This Row],[S-P2]]/salesdata[[#This Row],[Q-P2]],0)</f>
        <v>6.34</v>
      </c>
      <c r="L1476" s="3">
        <v>2833</v>
      </c>
      <c r="M1476" s="10">
        <v>15354.86</v>
      </c>
      <c r="N1476" s="12">
        <f>IFERROR(salesdata[[#This Row],[S-P3]]/salesdata[[#This Row],[Q-P3]],0)</f>
        <v>5.42</v>
      </c>
      <c r="O1476" s="3">
        <v>932</v>
      </c>
      <c r="P1476" s="10">
        <v>6645.16</v>
      </c>
      <c r="Q1476" s="12">
        <f>IFERROR(salesdata[[#This Row],[S-P4]]/salesdata[[#This Row],[Q-P4]],0)</f>
        <v>7.13</v>
      </c>
      <c r="R1476" s="3">
        <v>13158</v>
      </c>
      <c r="S1476" s="10">
        <v>61380.93</v>
      </c>
      <c r="T1476" s="1" t="str">
        <f>"Q"&amp;ROUNDUP(salesdata[[#This Row],[Month No.]]/3,0)</f>
        <v>Q2</v>
      </c>
      <c r="U1476" s="1" t="str">
        <f>TEXT(salesdata[[#This Row],[Date]],"dddd")</f>
        <v>Saturday</v>
      </c>
      <c r="V1476" s="12">
        <f>IFERROR(salesdata[[#This Row],[Total Revenue]]/salesdata[[#This Row],[Total Units Sold]],0)</f>
        <v>4.6649133606931148</v>
      </c>
      <c r="W1476" s="1" t="str">
        <f>INDEX({"Product1","Product2","Product3","Product4"},MATCH(MAX(salesdata[[#This Row],[S-P1]],salesdata[[#This Row],[S-P2]],salesdata[[#This Row],[S-P3]],salesdata[[#This Row],[S-P4]]),CHOOSE({1,2,3,4},salesdata[[#This Row],[S-P1]],salesdata[[#This Row],[S-P2]],salesdata[[#This Row],[S-P3]],salesdata[[#This Row],[S-P4]]),0))</f>
        <v>Product1</v>
      </c>
      <c r="X1476" s="1" t="str">
        <f>IF(salesdata[[#This Row],[Total Revenue]]&gt;=70000,"High",IF(salesdata[[#This Row],[Total Revenue]]&gt;=40000,"Medium","Low"))</f>
        <v>Medium</v>
      </c>
      <c r="Y1476" s="1" t="str">
        <f>IFERROR(IF(SUMIF(salesdata[Year],salesdata[[#This Row],[Year]],salesdata[Total Revenue])&gt;SUMIF(salesdata[Year],salesdata[[#This Row],[Year]]-1,salesdata[Total Revenue]),"Growth Year","Decline Year"),"")</f>
        <v>Growth Year</v>
      </c>
    </row>
    <row r="1477" spans="1:25" x14ac:dyDescent="0.3">
      <c r="A1477" s="1">
        <v>1476</v>
      </c>
      <c r="B1477" s="2">
        <v>41805</v>
      </c>
      <c r="C1477" s="1">
        <v>2014</v>
      </c>
      <c r="D1477" s="1" t="s">
        <v>19</v>
      </c>
      <c r="E1477" s="1">
        <v>6</v>
      </c>
      <c r="F1477" s="3">
        <v>2513</v>
      </c>
      <c r="G1477" s="10">
        <v>7966.21</v>
      </c>
      <c r="H1477" s="12">
        <f>IFERROR(salesdata[[#This Row],[S-P1]]/salesdata[[#This Row],[Q-P1]],0)</f>
        <v>3.17</v>
      </c>
      <c r="I1477" s="3">
        <v>1287</v>
      </c>
      <c r="J1477" s="10">
        <v>8159.58</v>
      </c>
      <c r="K1477" s="12">
        <f>IFERROR(salesdata[[#This Row],[S-P2]]/salesdata[[#This Row],[Q-P2]],0)</f>
        <v>6.34</v>
      </c>
      <c r="L1477" s="3">
        <v>2957</v>
      </c>
      <c r="M1477" s="10">
        <v>16026.94</v>
      </c>
      <c r="N1477" s="12">
        <f>IFERROR(salesdata[[#This Row],[S-P3]]/salesdata[[#This Row],[Q-P3]],0)</f>
        <v>5.42</v>
      </c>
      <c r="O1477" s="3">
        <v>1244</v>
      </c>
      <c r="P1477" s="10">
        <v>8869.7199999999993</v>
      </c>
      <c r="Q1477" s="12">
        <f>IFERROR(salesdata[[#This Row],[S-P4]]/salesdata[[#This Row],[Q-P4]],0)</f>
        <v>7.13</v>
      </c>
      <c r="R1477" s="3">
        <v>8001</v>
      </c>
      <c r="S1477" s="10">
        <v>41022.449999999997</v>
      </c>
      <c r="T1477" s="1" t="str">
        <f>"Q"&amp;ROUNDUP(salesdata[[#This Row],[Month No.]]/3,0)</f>
        <v>Q2</v>
      </c>
      <c r="U1477" s="1" t="str">
        <f>TEXT(salesdata[[#This Row],[Date]],"dddd")</f>
        <v>Sunday</v>
      </c>
      <c r="V1477" s="12">
        <f>IFERROR(salesdata[[#This Row],[Total Revenue]]/salesdata[[#This Row],[Total Units Sold]],0)</f>
        <v>5.1271653543307085</v>
      </c>
      <c r="W1477" s="1" t="str">
        <f>INDEX({"Product1","Product2","Product3","Product4"},MATCH(MAX(salesdata[[#This Row],[S-P1]],salesdata[[#This Row],[S-P2]],salesdata[[#This Row],[S-P3]],salesdata[[#This Row],[S-P4]]),CHOOSE({1,2,3,4},salesdata[[#This Row],[S-P1]],salesdata[[#This Row],[S-P2]],salesdata[[#This Row],[S-P3]],salesdata[[#This Row],[S-P4]]),0))</f>
        <v>Product3</v>
      </c>
      <c r="X1477" s="1" t="str">
        <f>IF(salesdata[[#This Row],[Total Revenue]]&gt;=70000,"High",IF(salesdata[[#This Row],[Total Revenue]]&gt;=40000,"Medium","Low"))</f>
        <v>Medium</v>
      </c>
      <c r="Y1477" s="1" t="str">
        <f>IFERROR(IF(SUMIF(salesdata[Year],salesdata[[#This Row],[Year]],salesdata[Total Revenue])&gt;SUMIF(salesdata[Year],salesdata[[#This Row],[Year]]-1,salesdata[Total Revenue]),"Growth Year","Decline Year"),"")</f>
        <v>Growth Year</v>
      </c>
    </row>
    <row r="1478" spans="1:25" x14ac:dyDescent="0.3">
      <c r="A1478" s="1">
        <v>1477</v>
      </c>
      <c r="B1478" s="2">
        <v>41806</v>
      </c>
      <c r="C1478" s="1">
        <v>2014</v>
      </c>
      <c r="D1478" s="1" t="s">
        <v>19</v>
      </c>
      <c r="E1478" s="1">
        <v>6</v>
      </c>
      <c r="F1478" s="3">
        <v>5374</v>
      </c>
      <c r="G1478" s="10">
        <v>17035.580000000002</v>
      </c>
      <c r="H1478" s="12">
        <f>IFERROR(salesdata[[#This Row],[S-P1]]/salesdata[[#This Row],[Q-P1]],0)</f>
        <v>3.1700000000000004</v>
      </c>
      <c r="I1478" s="3">
        <v>675</v>
      </c>
      <c r="J1478" s="10">
        <v>4279.5</v>
      </c>
      <c r="K1478" s="12">
        <f>IFERROR(salesdata[[#This Row],[S-P2]]/salesdata[[#This Row],[Q-P2]],0)</f>
        <v>6.34</v>
      </c>
      <c r="L1478" s="3">
        <v>3138</v>
      </c>
      <c r="M1478" s="10">
        <v>17007.96</v>
      </c>
      <c r="N1478" s="12">
        <f>IFERROR(salesdata[[#This Row],[S-P3]]/salesdata[[#This Row],[Q-P3]],0)</f>
        <v>5.42</v>
      </c>
      <c r="O1478" s="3">
        <v>1106</v>
      </c>
      <c r="P1478" s="10">
        <v>7885.78</v>
      </c>
      <c r="Q1478" s="12">
        <f>IFERROR(salesdata[[#This Row],[S-P4]]/salesdata[[#This Row],[Q-P4]],0)</f>
        <v>7.13</v>
      </c>
      <c r="R1478" s="3">
        <v>10293</v>
      </c>
      <c r="S1478" s="10">
        <v>46208.82</v>
      </c>
      <c r="T1478" s="1" t="str">
        <f>"Q"&amp;ROUNDUP(salesdata[[#This Row],[Month No.]]/3,0)</f>
        <v>Q2</v>
      </c>
      <c r="U1478" s="1" t="str">
        <f>TEXT(salesdata[[#This Row],[Date]],"dddd")</f>
        <v>Monday</v>
      </c>
      <c r="V1478" s="12">
        <f>IFERROR(salesdata[[#This Row],[Total Revenue]]/salesdata[[#This Row],[Total Units Sold]],0)</f>
        <v>4.4893442145147189</v>
      </c>
      <c r="W1478" s="1" t="str">
        <f>INDEX({"Product1","Product2","Product3","Product4"},MATCH(MAX(salesdata[[#This Row],[S-P1]],salesdata[[#This Row],[S-P2]],salesdata[[#This Row],[S-P3]],salesdata[[#This Row],[S-P4]]),CHOOSE({1,2,3,4},salesdata[[#This Row],[S-P1]],salesdata[[#This Row],[S-P2]],salesdata[[#This Row],[S-P3]],salesdata[[#This Row],[S-P4]]),0))</f>
        <v>Product1</v>
      </c>
      <c r="X1478" s="1" t="str">
        <f>IF(salesdata[[#This Row],[Total Revenue]]&gt;=70000,"High",IF(salesdata[[#This Row],[Total Revenue]]&gt;=40000,"Medium","Low"))</f>
        <v>Medium</v>
      </c>
      <c r="Y1478" s="1" t="str">
        <f>IFERROR(IF(SUMIF(salesdata[Year],salesdata[[#This Row],[Year]],salesdata[Total Revenue])&gt;SUMIF(salesdata[Year],salesdata[[#This Row],[Year]]-1,salesdata[Total Revenue]),"Growth Year","Decline Year"),"")</f>
        <v>Growth Year</v>
      </c>
    </row>
    <row r="1479" spans="1:25" x14ac:dyDescent="0.3">
      <c r="A1479" s="1">
        <v>1478</v>
      </c>
      <c r="B1479" s="2">
        <v>41807</v>
      </c>
      <c r="C1479" s="1">
        <v>2014</v>
      </c>
      <c r="D1479" s="1" t="s">
        <v>19</v>
      </c>
      <c r="E1479" s="1">
        <v>6</v>
      </c>
      <c r="F1479" s="3">
        <v>7487</v>
      </c>
      <c r="G1479" s="10">
        <v>23733.79</v>
      </c>
      <c r="H1479" s="12">
        <f>IFERROR(salesdata[[#This Row],[S-P1]]/salesdata[[#This Row],[Q-P1]],0)</f>
        <v>3.17</v>
      </c>
      <c r="I1479" s="3">
        <v>2573</v>
      </c>
      <c r="J1479" s="10">
        <v>16312.82</v>
      </c>
      <c r="K1479" s="12">
        <f>IFERROR(salesdata[[#This Row],[S-P2]]/salesdata[[#This Row],[Q-P2]],0)</f>
        <v>6.34</v>
      </c>
      <c r="L1479" s="3">
        <v>1944</v>
      </c>
      <c r="M1479" s="10">
        <v>10536.48</v>
      </c>
      <c r="N1479" s="12">
        <f>IFERROR(salesdata[[#This Row],[S-P3]]/salesdata[[#This Row],[Q-P3]],0)</f>
        <v>5.42</v>
      </c>
      <c r="O1479" s="3">
        <v>581</v>
      </c>
      <c r="P1479" s="10">
        <v>4142.53</v>
      </c>
      <c r="Q1479" s="12">
        <f>IFERROR(salesdata[[#This Row],[S-P4]]/salesdata[[#This Row],[Q-P4]],0)</f>
        <v>7.13</v>
      </c>
      <c r="R1479" s="3">
        <v>12585</v>
      </c>
      <c r="S1479" s="10">
        <v>54725.62</v>
      </c>
      <c r="T1479" s="1" t="str">
        <f>"Q"&amp;ROUNDUP(salesdata[[#This Row],[Month No.]]/3,0)</f>
        <v>Q2</v>
      </c>
      <c r="U1479" s="1" t="str">
        <f>TEXT(salesdata[[#This Row],[Date]],"dddd")</f>
        <v>Tuesday</v>
      </c>
      <c r="V1479" s="12">
        <f>IFERROR(salesdata[[#This Row],[Total Revenue]]/salesdata[[#This Row],[Total Units Sold]],0)</f>
        <v>4.3484799364322608</v>
      </c>
      <c r="W1479" s="1" t="str">
        <f>INDEX({"Product1","Product2","Product3","Product4"},MATCH(MAX(salesdata[[#This Row],[S-P1]],salesdata[[#This Row],[S-P2]],salesdata[[#This Row],[S-P3]],salesdata[[#This Row],[S-P4]]),CHOOSE({1,2,3,4},salesdata[[#This Row],[S-P1]],salesdata[[#This Row],[S-P2]],salesdata[[#This Row],[S-P3]],salesdata[[#This Row],[S-P4]]),0))</f>
        <v>Product1</v>
      </c>
      <c r="X1479" s="1" t="str">
        <f>IF(salesdata[[#This Row],[Total Revenue]]&gt;=70000,"High",IF(salesdata[[#This Row],[Total Revenue]]&gt;=40000,"Medium","Low"))</f>
        <v>Medium</v>
      </c>
      <c r="Y1479" s="1" t="str">
        <f>IFERROR(IF(SUMIF(salesdata[Year],salesdata[[#This Row],[Year]],salesdata[Total Revenue])&gt;SUMIF(salesdata[Year],salesdata[[#This Row],[Year]]-1,salesdata[Total Revenue]),"Growth Year","Decline Year"),"")</f>
        <v>Growth Year</v>
      </c>
    </row>
    <row r="1480" spans="1:25" x14ac:dyDescent="0.3">
      <c r="A1480" s="1">
        <v>1479</v>
      </c>
      <c r="B1480" s="2">
        <v>41808</v>
      </c>
      <c r="C1480" s="1">
        <v>2014</v>
      </c>
      <c r="D1480" s="1" t="s">
        <v>19</v>
      </c>
      <c r="E1480" s="1">
        <v>6</v>
      </c>
      <c r="F1480" s="3">
        <v>4148</v>
      </c>
      <c r="G1480" s="10">
        <v>13149.16</v>
      </c>
      <c r="H1480" s="12">
        <f>IFERROR(salesdata[[#This Row],[S-P1]]/salesdata[[#This Row],[Q-P1]],0)</f>
        <v>3.17</v>
      </c>
      <c r="I1480" s="3">
        <v>2471</v>
      </c>
      <c r="J1480" s="10">
        <v>15666.14</v>
      </c>
      <c r="K1480" s="12">
        <f>IFERROR(salesdata[[#This Row],[S-P2]]/salesdata[[#This Row],[Q-P2]],0)</f>
        <v>6.34</v>
      </c>
      <c r="L1480" s="3">
        <v>2021</v>
      </c>
      <c r="M1480" s="10">
        <v>10953.82</v>
      </c>
      <c r="N1480" s="12">
        <f>IFERROR(salesdata[[#This Row],[S-P3]]/salesdata[[#This Row],[Q-P3]],0)</f>
        <v>5.42</v>
      </c>
      <c r="O1480" s="3">
        <v>1058</v>
      </c>
      <c r="P1480" s="10">
        <v>7543.54</v>
      </c>
      <c r="Q1480" s="12">
        <f>IFERROR(salesdata[[#This Row],[S-P4]]/salesdata[[#This Row],[Q-P4]],0)</f>
        <v>7.13</v>
      </c>
      <c r="R1480" s="3">
        <v>9698</v>
      </c>
      <c r="S1480" s="10">
        <v>47312.66</v>
      </c>
      <c r="T1480" s="1" t="str">
        <f>"Q"&amp;ROUNDUP(salesdata[[#This Row],[Month No.]]/3,0)</f>
        <v>Q2</v>
      </c>
      <c r="U1480" s="1" t="str">
        <f>TEXT(salesdata[[#This Row],[Date]],"dddd")</f>
        <v>Wednesday</v>
      </c>
      <c r="V1480" s="12">
        <f>IFERROR(salesdata[[#This Row],[Total Revenue]]/salesdata[[#This Row],[Total Units Sold]],0)</f>
        <v>4.8785997112806765</v>
      </c>
      <c r="W1480" s="1" t="str">
        <f>INDEX({"Product1","Product2","Product3","Product4"},MATCH(MAX(salesdata[[#This Row],[S-P1]],salesdata[[#This Row],[S-P2]],salesdata[[#This Row],[S-P3]],salesdata[[#This Row],[S-P4]]),CHOOSE({1,2,3,4},salesdata[[#This Row],[S-P1]],salesdata[[#This Row],[S-P2]],salesdata[[#This Row],[S-P3]],salesdata[[#This Row],[S-P4]]),0))</f>
        <v>Product2</v>
      </c>
      <c r="X1480" s="1" t="str">
        <f>IF(salesdata[[#This Row],[Total Revenue]]&gt;=70000,"High",IF(salesdata[[#This Row],[Total Revenue]]&gt;=40000,"Medium","Low"))</f>
        <v>Medium</v>
      </c>
      <c r="Y1480" s="1" t="str">
        <f>IFERROR(IF(SUMIF(salesdata[Year],salesdata[[#This Row],[Year]],salesdata[Total Revenue])&gt;SUMIF(salesdata[Year],salesdata[[#This Row],[Year]]-1,salesdata[Total Revenue]),"Growth Year","Decline Year"),"")</f>
        <v>Growth Year</v>
      </c>
    </row>
    <row r="1481" spans="1:25" x14ac:dyDescent="0.3">
      <c r="A1481" s="1">
        <v>1480</v>
      </c>
      <c r="B1481" s="2">
        <v>41809</v>
      </c>
      <c r="C1481" s="1">
        <v>2014</v>
      </c>
      <c r="D1481" s="1" t="s">
        <v>19</v>
      </c>
      <c r="E1481" s="1">
        <v>6</v>
      </c>
      <c r="F1481" s="3">
        <v>5224</v>
      </c>
      <c r="G1481" s="10">
        <v>16560.080000000002</v>
      </c>
      <c r="H1481" s="12">
        <f>IFERROR(salesdata[[#This Row],[S-P1]]/salesdata[[#This Row],[Q-P1]],0)</f>
        <v>3.1700000000000004</v>
      </c>
      <c r="I1481" s="3">
        <v>3242</v>
      </c>
      <c r="J1481" s="10">
        <v>20554.28</v>
      </c>
      <c r="K1481" s="12">
        <f>IFERROR(salesdata[[#This Row],[S-P2]]/salesdata[[#This Row],[Q-P2]],0)</f>
        <v>6.34</v>
      </c>
      <c r="L1481" s="3">
        <v>3696</v>
      </c>
      <c r="M1481" s="10">
        <v>20032.32</v>
      </c>
      <c r="N1481" s="12">
        <f>IFERROR(salesdata[[#This Row],[S-P3]]/salesdata[[#This Row],[Q-P3]],0)</f>
        <v>5.42</v>
      </c>
      <c r="O1481" s="3">
        <v>1464</v>
      </c>
      <c r="P1481" s="10">
        <v>10438.32</v>
      </c>
      <c r="Q1481" s="12">
        <f>IFERROR(salesdata[[#This Row],[S-P4]]/salesdata[[#This Row],[Q-P4]],0)</f>
        <v>7.13</v>
      </c>
      <c r="R1481" s="3">
        <v>13626</v>
      </c>
      <c r="S1481" s="10">
        <v>67585</v>
      </c>
      <c r="T1481" s="1" t="str">
        <f>"Q"&amp;ROUNDUP(salesdata[[#This Row],[Month No.]]/3,0)</f>
        <v>Q2</v>
      </c>
      <c r="U1481" s="1" t="str">
        <f>TEXT(salesdata[[#This Row],[Date]],"dddd")</f>
        <v>Thursday</v>
      </c>
      <c r="V1481" s="12">
        <f>IFERROR(salesdata[[#This Row],[Total Revenue]]/salesdata[[#This Row],[Total Units Sold]],0)</f>
        <v>4.9600029355643622</v>
      </c>
      <c r="W1481" s="1" t="str">
        <f>INDEX({"Product1","Product2","Product3","Product4"},MATCH(MAX(salesdata[[#This Row],[S-P1]],salesdata[[#This Row],[S-P2]],salesdata[[#This Row],[S-P3]],salesdata[[#This Row],[S-P4]]),CHOOSE({1,2,3,4},salesdata[[#This Row],[S-P1]],salesdata[[#This Row],[S-P2]],salesdata[[#This Row],[S-P3]],salesdata[[#This Row],[S-P4]]),0))</f>
        <v>Product2</v>
      </c>
      <c r="X1481" s="1" t="str">
        <f>IF(salesdata[[#This Row],[Total Revenue]]&gt;=70000,"High",IF(salesdata[[#This Row],[Total Revenue]]&gt;=40000,"Medium","Low"))</f>
        <v>Medium</v>
      </c>
      <c r="Y1481" s="1" t="str">
        <f>IFERROR(IF(SUMIF(salesdata[Year],salesdata[[#This Row],[Year]],salesdata[Total Revenue])&gt;SUMIF(salesdata[Year],salesdata[[#This Row],[Year]]-1,salesdata[Total Revenue]),"Growth Year","Decline Year"),"")</f>
        <v>Growth Year</v>
      </c>
    </row>
    <row r="1482" spans="1:25" x14ac:dyDescent="0.3">
      <c r="A1482" s="1">
        <v>1481</v>
      </c>
      <c r="B1482" s="2">
        <v>41810</v>
      </c>
      <c r="C1482" s="1">
        <v>2014</v>
      </c>
      <c r="D1482" s="1" t="s">
        <v>19</v>
      </c>
      <c r="E1482" s="1">
        <v>6</v>
      </c>
      <c r="F1482" s="3">
        <v>4643</v>
      </c>
      <c r="G1482" s="10">
        <v>14718.31</v>
      </c>
      <c r="H1482" s="12">
        <f>IFERROR(salesdata[[#This Row],[S-P1]]/salesdata[[#This Row],[Q-P1]],0)</f>
        <v>3.17</v>
      </c>
      <c r="I1482" s="3">
        <v>2934</v>
      </c>
      <c r="J1482" s="10">
        <v>18601.560000000001</v>
      </c>
      <c r="K1482" s="12">
        <f>IFERROR(salesdata[[#This Row],[S-P2]]/salesdata[[#This Row],[Q-P2]],0)</f>
        <v>6.3400000000000007</v>
      </c>
      <c r="L1482" s="3">
        <v>1376</v>
      </c>
      <c r="M1482" s="10">
        <v>7457.92</v>
      </c>
      <c r="N1482" s="12">
        <f>IFERROR(salesdata[[#This Row],[S-P3]]/salesdata[[#This Row],[Q-P3]],0)</f>
        <v>5.42</v>
      </c>
      <c r="O1482" s="3">
        <v>353</v>
      </c>
      <c r="P1482" s="10">
        <v>2516.89</v>
      </c>
      <c r="Q1482" s="12">
        <f>IFERROR(salesdata[[#This Row],[S-P4]]/salesdata[[#This Row],[Q-P4]],0)</f>
        <v>7.13</v>
      </c>
      <c r="R1482" s="3">
        <v>9306</v>
      </c>
      <c r="S1482" s="10">
        <v>43294.68</v>
      </c>
      <c r="T1482" s="1" t="str">
        <f>"Q"&amp;ROUNDUP(salesdata[[#This Row],[Month No.]]/3,0)</f>
        <v>Q2</v>
      </c>
      <c r="U1482" s="1" t="str">
        <f>TEXT(salesdata[[#This Row],[Date]],"dddd")</f>
        <v>Friday</v>
      </c>
      <c r="V1482" s="12">
        <f>IFERROR(salesdata[[#This Row],[Total Revenue]]/salesdata[[#This Row],[Total Units Sold]],0)</f>
        <v>4.6523404255319152</v>
      </c>
      <c r="W1482" s="1" t="str">
        <f>INDEX({"Product1","Product2","Product3","Product4"},MATCH(MAX(salesdata[[#This Row],[S-P1]],salesdata[[#This Row],[S-P2]],salesdata[[#This Row],[S-P3]],salesdata[[#This Row],[S-P4]]),CHOOSE({1,2,3,4},salesdata[[#This Row],[S-P1]],salesdata[[#This Row],[S-P2]],salesdata[[#This Row],[S-P3]],salesdata[[#This Row],[S-P4]]),0))</f>
        <v>Product2</v>
      </c>
      <c r="X1482" s="1" t="str">
        <f>IF(salesdata[[#This Row],[Total Revenue]]&gt;=70000,"High",IF(salesdata[[#This Row],[Total Revenue]]&gt;=40000,"Medium","Low"))</f>
        <v>Medium</v>
      </c>
      <c r="Y1482" s="1" t="str">
        <f>IFERROR(IF(SUMIF(salesdata[Year],salesdata[[#This Row],[Year]],salesdata[Total Revenue])&gt;SUMIF(salesdata[Year],salesdata[[#This Row],[Year]]-1,salesdata[Total Revenue]),"Growth Year","Decline Year"),"")</f>
        <v>Growth Year</v>
      </c>
    </row>
    <row r="1483" spans="1:25" x14ac:dyDescent="0.3">
      <c r="A1483" s="1">
        <v>1482</v>
      </c>
      <c r="B1483" s="2">
        <v>41811</v>
      </c>
      <c r="C1483" s="1">
        <v>2014</v>
      </c>
      <c r="D1483" s="1" t="s">
        <v>19</v>
      </c>
      <c r="E1483" s="1">
        <v>6</v>
      </c>
      <c r="F1483" s="3">
        <v>4138</v>
      </c>
      <c r="G1483" s="10">
        <v>13117.46</v>
      </c>
      <c r="H1483" s="12">
        <f>IFERROR(salesdata[[#This Row],[S-P1]]/salesdata[[#This Row],[Q-P1]],0)</f>
        <v>3.17</v>
      </c>
      <c r="I1483" s="3">
        <v>3685</v>
      </c>
      <c r="J1483" s="10">
        <v>23362.9</v>
      </c>
      <c r="K1483" s="12">
        <f>IFERROR(salesdata[[#This Row],[S-P2]]/salesdata[[#This Row],[Q-P2]],0)</f>
        <v>6.3400000000000007</v>
      </c>
      <c r="L1483" s="3">
        <v>5814</v>
      </c>
      <c r="M1483" s="10">
        <v>31511.88</v>
      </c>
      <c r="N1483" s="12">
        <f>IFERROR(salesdata[[#This Row],[S-P3]]/salesdata[[#This Row],[Q-P3]],0)</f>
        <v>5.42</v>
      </c>
      <c r="O1483" s="3">
        <v>378</v>
      </c>
      <c r="P1483" s="10">
        <v>2695.14</v>
      </c>
      <c r="Q1483" s="12">
        <f>IFERROR(salesdata[[#This Row],[S-P4]]/salesdata[[#This Row],[Q-P4]],0)</f>
        <v>7.13</v>
      </c>
      <c r="R1483" s="3">
        <v>14015</v>
      </c>
      <c r="S1483" s="10">
        <v>70687.38</v>
      </c>
      <c r="T1483" s="1" t="str">
        <f>"Q"&amp;ROUNDUP(salesdata[[#This Row],[Month No.]]/3,0)</f>
        <v>Q2</v>
      </c>
      <c r="U1483" s="1" t="str">
        <f>TEXT(salesdata[[#This Row],[Date]],"dddd")</f>
        <v>Saturday</v>
      </c>
      <c r="V1483" s="12">
        <f>IFERROR(salesdata[[#This Row],[Total Revenue]]/salesdata[[#This Row],[Total Units Sold]],0)</f>
        <v>5.0436946129147344</v>
      </c>
      <c r="W1483" s="1" t="str">
        <f>INDEX({"Product1","Product2","Product3","Product4"},MATCH(MAX(salesdata[[#This Row],[S-P1]],salesdata[[#This Row],[S-P2]],salesdata[[#This Row],[S-P3]],salesdata[[#This Row],[S-P4]]),CHOOSE({1,2,3,4},salesdata[[#This Row],[S-P1]],salesdata[[#This Row],[S-P2]],salesdata[[#This Row],[S-P3]],salesdata[[#This Row],[S-P4]]),0))</f>
        <v>Product3</v>
      </c>
      <c r="X1483" s="1" t="str">
        <f>IF(salesdata[[#This Row],[Total Revenue]]&gt;=70000,"High",IF(salesdata[[#This Row],[Total Revenue]]&gt;=40000,"Medium","Low"))</f>
        <v>High</v>
      </c>
      <c r="Y1483" s="1" t="str">
        <f>IFERROR(IF(SUMIF(salesdata[Year],salesdata[[#This Row],[Year]],salesdata[Total Revenue])&gt;SUMIF(salesdata[Year],salesdata[[#This Row],[Year]]-1,salesdata[Total Revenue]),"Growth Year","Decline Year"),"")</f>
        <v>Growth Year</v>
      </c>
    </row>
    <row r="1484" spans="1:25" x14ac:dyDescent="0.3">
      <c r="A1484" s="1">
        <v>1483</v>
      </c>
      <c r="B1484" s="2">
        <v>41812</v>
      </c>
      <c r="C1484" s="1">
        <v>2014</v>
      </c>
      <c r="D1484" s="1" t="s">
        <v>19</v>
      </c>
      <c r="E1484" s="1">
        <v>6</v>
      </c>
      <c r="F1484" s="3">
        <v>2448</v>
      </c>
      <c r="G1484" s="10">
        <v>7760.16</v>
      </c>
      <c r="H1484" s="12">
        <f>IFERROR(salesdata[[#This Row],[S-P1]]/salesdata[[#This Row],[Q-P1]],0)</f>
        <v>3.17</v>
      </c>
      <c r="I1484" s="3">
        <v>2362</v>
      </c>
      <c r="J1484" s="10">
        <v>14975.08</v>
      </c>
      <c r="K1484" s="12">
        <f>IFERROR(salesdata[[#This Row],[S-P2]]/salesdata[[#This Row],[Q-P2]],0)</f>
        <v>6.34</v>
      </c>
      <c r="L1484" s="3">
        <v>3544</v>
      </c>
      <c r="M1484" s="10">
        <v>19208.48</v>
      </c>
      <c r="N1484" s="12">
        <f>IFERROR(salesdata[[#This Row],[S-P3]]/salesdata[[#This Row],[Q-P3]],0)</f>
        <v>5.42</v>
      </c>
      <c r="O1484" s="3">
        <v>1382</v>
      </c>
      <c r="P1484" s="10">
        <v>9853.66</v>
      </c>
      <c r="Q1484" s="12">
        <f>IFERROR(salesdata[[#This Row],[S-P4]]/salesdata[[#This Row],[Q-P4]],0)</f>
        <v>7.13</v>
      </c>
      <c r="R1484" s="3">
        <v>9736</v>
      </c>
      <c r="S1484" s="10">
        <v>51797.38</v>
      </c>
      <c r="T1484" s="1" t="str">
        <f>"Q"&amp;ROUNDUP(salesdata[[#This Row],[Month No.]]/3,0)</f>
        <v>Q2</v>
      </c>
      <c r="U1484" s="1" t="str">
        <f>TEXT(salesdata[[#This Row],[Date]],"dddd")</f>
        <v>Sunday</v>
      </c>
      <c r="V1484" s="12">
        <f>IFERROR(salesdata[[#This Row],[Total Revenue]]/salesdata[[#This Row],[Total Units Sold]],0)</f>
        <v>5.3201910435497117</v>
      </c>
      <c r="W1484" s="1" t="str">
        <f>INDEX({"Product1","Product2","Product3","Product4"},MATCH(MAX(salesdata[[#This Row],[S-P1]],salesdata[[#This Row],[S-P2]],salesdata[[#This Row],[S-P3]],salesdata[[#This Row],[S-P4]]),CHOOSE({1,2,3,4},salesdata[[#This Row],[S-P1]],salesdata[[#This Row],[S-P2]],salesdata[[#This Row],[S-P3]],salesdata[[#This Row],[S-P4]]),0))</f>
        <v>Product3</v>
      </c>
      <c r="X1484" s="1" t="str">
        <f>IF(salesdata[[#This Row],[Total Revenue]]&gt;=70000,"High",IF(salesdata[[#This Row],[Total Revenue]]&gt;=40000,"Medium","Low"))</f>
        <v>Medium</v>
      </c>
      <c r="Y1484" s="1" t="str">
        <f>IFERROR(IF(SUMIF(salesdata[Year],salesdata[[#This Row],[Year]],salesdata[Total Revenue])&gt;SUMIF(salesdata[Year],salesdata[[#This Row],[Year]]-1,salesdata[Total Revenue]),"Growth Year","Decline Year"),"")</f>
        <v>Growth Year</v>
      </c>
    </row>
    <row r="1485" spans="1:25" x14ac:dyDescent="0.3">
      <c r="A1485" s="1">
        <v>1484</v>
      </c>
      <c r="B1485" s="2">
        <v>41813</v>
      </c>
      <c r="C1485" s="1">
        <v>2014</v>
      </c>
      <c r="D1485" s="1" t="s">
        <v>19</v>
      </c>
      <c r="E1485" s="1">
        <v>6</v>
      </c>
      <c r="F1485" s="3">
        <v>4149</v>
      </c>
      <c r="G1485" s="10">
        <v>13152.33</v>
      </c>
      <c r="H1485" s="12">
        <f>IFERROR(salesdata[[#This Row],[S-P1]]/salesdata[[#This Row],[Q-P1]],0)</f>
        <v>3.17</v>
      </c>
      <c r="I1485" s="3">
        <v>456</v>
      </c>
      <c r="J1485" s="10">
        <v>2891.04</v>
      </c>
      <c r="K1485" s="12">
        <f>IFERROR(salesdata[[#This Row],[S-P2]]/salesdata[[#This Row],[Q-P2]],0)</f>
        <v>6.34</v>
      </c>
      <c r="L1485" s="3">
        <v>4123</v>
      </c>
      <c r="M1485" s="10">
        <v>22346.66</v>
      </c>
      <c r="N1485" s="12">
        <f>IFERROR(salesdata[[#This Row],[S-P3]]/salesdata[[#This Row],[Q-P3]],0)</f>
        <v>5.42</v>
      </c>
      <c r="O1485" s="3">
        <v>299</v>
      </c>
      <c r="P1485" s="10">
        <v>2131.87</v>
      </c>
      <c r="Q1485" s="12">
        <f>IFERROR(salesdata[[#This Row],[S-P4]]/salesdata[[#This Row],[Q-P4]],0)</f>
        <v>7.13</v>
      </c>
      <c r="R1485" s="3">
        <v>9027</v>
      </c>
      <c r="S1485" s="10">
        <v>40521.9</v>
      </c>
      <c r="T1485" s="1" t="str">
        <f>"Q"&amp;ROUNDUP(salesdata[[#This Row],[Month No.]]/3,0)</f>
        <v>Q2</v>
      </c>
      <c r="U1485" s="1" t="str">
        <f>TEXT(salesdata[[#This Row],[Date]],"dddd")</f>
        <v>Monday</v>
      </c>
      <c r="V1485" s="12">
        <f>IFERROR(salesdata[[#This Row],[Total Revenue]]/salesdata[[#This Row],[Total Units Sold]],0)</f>
        <v>4.4889664340312398</v>
      </c>
      <c r="W1485" s="1" t="str">
        <f>INDEX({"Product1","Product2","Product3","Product4"},MATCH(MAX(salesdata[[#This Row],[S-P1]],salesdata[[#This Row],[S-P2]],salesdata[[#This Row],[S-P3]],salesdata[[#This Row],[S-P4]]),CHOOSE({1,2,3,4},salesdata[[#This Row],[S-P1]],salesdata[[#This Row],[S-P2]],salesdata[[#This Row],[S-P3]],salesdata[[#This Row],[S-P4]]),0))</f>
        <v>Product3</v>
      </c>
      <c r="X1485" s="1" t="str">
        <f>IF(salesdata[[#This Row],[Total Revenue]]&gt;=70000,"High",IF(salesdata[[#This Row],[Total Revenue]]&gt;=40000,"Medium","Low"))</f>
        <v>Medium</v>
      </c>
      <c r="Y1485" s="1" t="str">
        <f>IFERROR(IF(SUMIF(salesdata[Year],salesdata[[#This Row],[Year]],salesdata[Total Revenue])&gt;SUMIF(salesdata[Year],salesdata[[#This Row],[Year]]-1,salesdata[Total Revenue]),"Growth Year","Decline Year"),"")</f>
        <v>Growth Year</v>
      </c>
    </row>
    <row r="1486" spans="1:25" x14ac:dyDescent="0.3">
      <c r="A1486" s="1">
        <v>1485</v>
      </c>
      <c r="B1486" s="2">
        <v>41814</v>
      </c>
      <c r="C1486" s="1">
        <v>2014</v>
      </c>
      <c r="D1486" s="1" t="s">
        <v>19</v>
      </c>
      <c r="E1486" s="1">
        <v>6</v>
      </c>
      <c r="F1486" s="3">
        <v>7663</v>
      </c>
      <c r="G1486" s="10">
        <v>24291.71</v>
      </c>
      <c r="H1486" s="12">
        <f>IFERROR(salesdata[[#This Row],[S-P1]]/salesdata[[#This Row],[Q-P1]],0)</f>
        <v>3.17</v>
      </c>
      <c r="I1486" s="3">
        <v>2307</v>
      </c>
      <c r="J1486" s="10">
        <v>14626.38</v>
      </c>
      <c r="K1486" s="12">
        <f>IFERROR(salesdata[[#This Row],[S-P2]]/salesdata[[#This Row],[Q-P2]],0)</f>
        <v>6.34</v>
      </c>
      <c r="L1486" s="3">
        <v>5094</v>
      </c>
      <c r="M1486" s="10">
        <v>27609.48</v>
      </c>
      <c r="N1486" s="12">
        <f>IFERROR(salesdata[[#This Row],[S-P3]]/salesdata[[#This Row],[Q-P3]],0)</f>
        <v>5.42</v>
      </c>
      <c r="O1486" s="3">
        <v>261</v>
      </c>
      <c r="P1486" s="10">
        <v>1860.93</v>
      </c>
      <c r="Q1486" s="12">
        <f>IFERROR(salesdata[[#This Row],[S-P4]]/salesdata[[#This Row],[Q-P4]],0)</f>
        <v>7.13</v>
      </c>
      <c r="R1486" s="3">
        <v>15325</v>
      </c>
      <c r="S1486" s="10">
        <v>68388.5</v>
      </c>
      <c r="T1486" s="1" t="str">
        <f>"Q"&amp;ROUNDUP(salesdata[[#This Row],[Month No.]]/3,0)</f>
        <v>Q2</v>
      </c>
      <c r="U1486" s="1" t="str">
        <f>TEXT(salesdata[[#This Row],[Date]],"dddd")</f>
        <v>Tuesday</v>
      </c>
      <c r="V1486" s="12">
        <f>IFERROR(salesdata[[#This Row],[Total Revenue]]/salesdata[[#This Row],[Total Units Sold]],0)</f>
        <v>4.4625448613376832</v>
      </c>
      <c r="W1486" s="1" t="str">
        <f>INDEX({"Product1","Product2","Product3","Product4"},MATCH(MAX(salesdata[[#This Row],[S-P1]],salesdata[[#This Row],[S-P2]],salesdata[[#This Row],[S-P3]],salesdata[[#This Row],[S-P4]]),CHOOSE({1,2,3,4},salesdata[[#This Row],[S-P1]],salesdata[[#This Row],[S-P2]],salesdata[[#This Row],[S-P3]],salesdata[[#This Row],[S-P4]]),0))</f>
        <v>Product3</v>
      </c>
      <c r="X1486" s="1" t="str">
        <f>IF(salesdata[[#This Row],[Total Revenue]]&gt;=70000,"High",IF(salesdata[[#This Row],[Total Revenue]]&gt;=40000,"Medium","Low"))</f>
        <v>Medium</v>
      </c>
      <c r="Y1486" s="1" t="str">
        <f>IFERROR(IF(SUMIF(salesdata[Year],salesdata[[#This Row],[Year]],salesdata[Total Revenue])&gt;SUMIF(salesdata[Year],salesdata[[#This Row],[Year]]-1,salesdata[Total Revenue]),"Growth Year","Decline Year"),"")</f>
        <v>Growth Year</v>
      </c>
    </row>
    <row r="1487" spans="1:25" x14ac:dyDescent="0.3">
      <c r="A1487" s="1">
        <v>1486</v>
      </c>
      <c r="B1487" s="2">
        <v>41815</v>
      </c>
      <c r="C1487" s="1">
        <v>2014</v>
      </c>
      <c r="D1487" s="1" t="s">
        <v>19</v>
      </c>
      <c r="E1487" s="1">
        <v>6</v>
      </c>
      <c r="F1487" s="3">
        <v>3723</v>
      </c>
      <c r="G1487" s="10">
        <v>11801.91</v>
      </c>
      <c r="H1487" s="12">
        <f>IFERROR(salesdata[[#This Row],[S-P1]]/salesdata[[#This Row],[Q-P1]],0)</f>
        <v>3.17</v>
      </c>
      <c r="I1487" s="3">
        <v>2727</v>
      </c>
      <c r="J1487" s="10">
        <v>17289.18</v>
      </c>
      <c r="K1487" s="12">
        <f>IFERROR(salesdata[[#This Row],[S-P2]]/salesdata[[#This Row],[Q-P2]],0)</f>
        <v>6.34</v>
      </c>
      <c r="L1487" s="3">
        <v>4658</v>
      </c>
      <c r="M1487" s="10">
        <v>25246.36</v>
      </c>
      <c r="N1487" s="12">
        <f>IFERROR(salesdata[[#This Row],[S-P3]]/salesdata[[#This Row],[Q-P3]],0)</f>
        <v>5.42</v>
      </c>
      <c r="O1487" s="3">
        <v>1820</v>
      </c>
      <c r="P1487" s="10">
        <v>12976.6</v>
      </c>
      <c r="Q1487" s="12">
        <f>IFERROR(salesdata[[#This Row],[S-P4]]/salesdata[[#This Row],[Q-P4]],0)</f>
        <v>7.13</v>
      </c>
      <c r="R1487" s="3">
        <v>12928</v>
      </c>
      <c r="S1487" s="10">
        <v>67314.05</v>
      </c>
      <c r="T1487" s="1" t="str">
        <f>"Q"&amp;ROUNDUP(salesdata[[#This Row],[Month No.]]/3,0)</f>
        <v>Q2</v>
      </c>
      <c r="U1487" s="1" t="str">
        <f>TEXT(salesdata[[#This Row],[Date]],"dddd")</f>
        <v>Wednesday</v>
      </c>
      <c r="V1487" s="12">
        <f>IFERROR(salesdata[[#This Row],[Total Revenue]]/salesdata[[#This Row],[Total Units Sold]],0)</f>
        <v>5.2068417388613861</v>
      </c>
      <c r="W1487" s="1" t="str">
        <f>INDEX({"Product1","Product2","Product3","Product4"},MATCH(MAX(salesdata[[#This Row],[S-P1]],salesdata[[#This Row],[S-P2]],salesdata[[#This Row],[S-P3]],salesdata[[#This Row],[S-P4]]),CHOOSE({1,2,3,4},salesdata[[#This Row],[S-P1]],salesdata[[#This Row],[S-P2]],salesdata[[#This Row],[S-P3]],salesdata[[#This Row],[S-P4]]),0))</f>
        <v>Product3</v>
      </c>
      <c r="X1487" s="1" t="str">
        <f>IF(salesdata[[#This Row],[Total Revenue]]&gt;=70000,"High",IF(salesdata[[#This Row],[Total Revenue]]&gt;=40000,"Medium","Low"))</f>
        <v>Medium</v>
      </c>
      <c r="Y1487" s="1" t="str">
        <f>IFERROR(IF(SUMIF(salesdata[Year],salesdata[[#This Row],[Year]],salesdata[Total Revenue])&gt;SUMIF(salesdata[Year],salesdata[[#This Row],[Year]]-1,salesdata[Total Revenue]),"Growth Year","Decline Year"),"")</f>
        <v>Growth Year</v>
      </c>
    </row>
    <row r="1488" spans="1:25" x14ac:dyDescent="0.3">
      <c r="A1488" s="1">
        <v>1487</v>
      </c>
      <c r="B1488" s="2">
        <v>41816</v>
      </c>
      <c r="C1488" s="1">
        <v>2014</v>
      </c>
      <c r="D1488" s="1" t="s">
        <v>19</v>
      </c>
      <c r="E1488" s="1">
        <v>6</v>
      </c>
      <c r="F1488" s="3">
        <v>5787</v>
      </c>
      <c r="G1488" s="10">
        <v>18344.79</v>
      </c>
      <c r="H1488" s="12">
        <f>IFERROR(salesdata[[#This Row],[S-P1]]/salesdata[[#This Row],[Q-P1]],0)</f>
        <v>3.17</v>
      </c>
      <c r="I1488" s="3">
        <v>1641</v>
      </c>
      <c r="J1488" s="10">
        <v>10403.94</v>
      </c>
      <c r="K1488" s="12">
        <f>IFERROR(salesdata[[#This Row],[S-P2]]/salesdata[[#This Row],[Q-P2]],0)</f>
        <v>6.3400000000000007</v>
      </c>
      <c r="L1488" s="3">
        <v>471</v>
      </c>
      <c r="M1488" s="10">
        <v>2552.8200000000002</v>
      </c>
      <c r="N1488" s="12">
        <f>IFERROR(salesdata[[#This Row],[S-P3]]/salesdata[[#This Row],[Q-P3]],0)</f>
        <v>5.42</v>
      </c>
      <c r="O1488" s="3">
        <v>1518</v>
      </c>
      <c r="P1488" s="10">
        <v>10823.34</v>
      </c>
      <c r="Q1488" s="12">
        <f>IFERROR(salesdata[[#This Row],[S-P4]]/salesdata[[#This Row],[Q-P4]],0)</f>
        <v>7.13</v>
      </c>
      <c r="R1488" s="3">
        <v>9417</v>
      </c>
      <c r="S1488" s="10">
        <v>42124.89</v>
      </c>
      <c r="T1488" s="1" t="str">
        <f>"Q"&amp;ROUNDUP(salesdata[[#This Row],[Month No.]]/3,0)</f>
        <v>Q2</v>
      </c>
      <c r="U1488" s="1" t="str">
        <f>TEXT(salesdata[[#This Row],[Date]],"dddd")</f>
        <v>Thursday</v>
      </c>
      <c r="V1488" s="12">
        <f>IFERROR(salesdata[[#This Row],[Total Revenue]]/salesdata[[#This Row],[Total Units Sold]],0)</f>
        <v>4.4732812997769988</v>
      </c>
      <c r="W1488" s="1" t="str">
        <f>INDEX({"Product1","Product2","Product3","Product4"},MATCH(MAX(salesdata[[#This Row],[S-P1]],salesdata[[#This Row],[S-P2]],salesdata[[#This Row],[S-P3]],salesdata[[#This Row],[S-P4]]),CHOOSE({1,2,3,4},salesdata[[#This Row],[S-P1]],salesdata[[#This Row],[S-P2]],salesdata[[#This Row],[S-P3]],salesdata[[#This Row],[S-P4]]),0))</f>
        <v>Product1</v>
      </c>
      <c r="X1488" s="1" t="str">
        <f>IF(salesdata[[#This Row],[Total Revenue]]&gt;=70000,"High",IF(salesdata[[#This Row],[Total Revenue]]&gt;=40000,"Medium","Low"))</f>
        <v>Medium</v>
      </c>
      <c r="Y1488" s="1" t="str">
        <f>IFERROR(IF(SUMIF(salesdata[Year],salesdata[[#This Row],[Year]],salesdata[Total Revenue])&gt;SUMIF(salesdata[Year],salesdata[[#This Row],[Year]]-1,salesdata[Total Revenue]),"Growth Year","Decline Year"),"")</f>
        <v>Growth Year</v>
      </c>
    </row>
    <row r="1489" spans="1:25" x14ac:dyDescent="0.3">
      <c r="A1489" s="1">
        <v>1488</v>
      </c>
      <c r="B1489" s="2">
        <v>41817</v>
      </c>
      <c r="C1489" s="1">
        <v>2014</v>
      </c>
      <c r="D1489" s="1" t="s">
        <v>19</v>
      </c>
      <c r="E1489" s="1">
        <v>6</v>
      </c>
      <c r="F1489" s="3">
        <v>4750</v>
      </c>
      <c r="G1489" s="10">
        <v>15057.5</v>
      </c>
      <c r="H1489" s="12">
        <f>IFERROR(salesdata[[#This Row],[S-P1]]/salesdata[[#This Row],[Q-P1]],0)</f>
        <v>3.17</v>
      </c>
      <c r="I1489" s="3">
        <v>2585</v>
      </c>
      <c r="J1489" s="10">
        <v>16388.900000000001</v>
      </c>
      <c r="K1489" s="12">
        <f>IFERROR(salesdata[[#This Row],[S-P2]]/salesdata[[#This Row],[Q-P2]],0)</f>
        <v>6.3400000000000007</v>
      </c>
      <c r="L1489" s="3">
        <v>5090</v>
      </c>
      <c r="M1489" s="10">
        <v>27587.8</v>
      </c>
      <c r="N1489" s="12">
        <f>IFERROR(salesdata[[#This Row],[S-P3]]/salesdata[[#This Row],[Q-P3]],0)</f>
        <v>5.42</v>
      </c>
      <c r="O1489" s="3">
        <v>1795</v>
      </c>
      <c r="P1489" s="10">
        <v>12798.35</v>
      </c>
      <c r="Q1489" s="12">
        <f>IFERROR(salesdata[[#This Row],[S-P4]]/salesdata[[#This Row],[Q-P4]],0)</f>
        <v>7.13</v>
      </c>
      <c r="R1489" s="3">
        <v>14220</v>
      </c>
      <c r="S1489" s="10">
        <v>71832.55</v>
      </c>
      <c r="T1489" s="1" t="str">
        <f>"Q"&amp;ROUNDUP(salesdata[[#This Row],[Month No.]]/3,0)</f>
        <v>Q2</v>
      </c>
      <c r="U1489" s="1" t="str">
        <f>TEXT(salesdata[[#This Row],[Date]],"dddd")</f>
        <v>Friday</v>
      </c>
      <c r="V1489" s="12">
        <f>IFERROR(salesdata[[#This Row],[Total Revenue]]/salesdata[[#This Row],[Total Units Sold]],0)</f>
        <v>5.0515154711673702</v>
      </c>
      <c r="W1489" s="1" t="str">
        <f>INDEX({"Product1","Product2","Product3","Product4"},MATCH(MAX(salesdata[[#This Row],[S-P1]],salesdata[[#This Row],[S-P2]],salesdata[[#This Row],[S-P3]],salesdata[[#This Row],[S-P4]]),CHOOSE({1,2,3,4},salesdata[[#This Row],[S-P1]],salesdata[[#This Row],[S-P2]],salesdata[[#This Row],[S-P3]],salesdata[[#This Row],[S-P4]]),0))</f>
        <v>Product3</v>
      </c>
      <c r="X1489" s="1" t="str">
        <f>IF(salesdata[[#This Row],[Total Revenue]]&gt;=70000,"High",IF(salesdata[[#This Row],[Total Revenue]]&gt;=40000,"Medium","Low"))</f>
        <v>High</v>
      </c>
      <c r="Y1489" s="1" t="str">
        <f>IFERROR(IF(SUMIF(salesdata[Year],salesdata[[#This Row],[Year]],salesdata[Total Revenue])&gt;SUMIF(salesdata[Year],salesdata[[#This Row],[Year]]-1,salesdata[Total Revenue]),"Growth Year","Decline Year"),"")</f>
        <v>Growth Year</v>
      </c>
    </row>
    <row r="1490" spans="1:25" x14ac:dyDescent="0.3">
      <c r="A1490" s="1">
        <v>1489</v>
      </c>
      <c r="B1490" s="2">
        <v>41818</v>
      </c>
      <c r="C1490" s="1">
        <v>2014</v>
      </c>
      <c r="D1490" s="1" t="s">
        <v>19</v>
      </c>
      <c r="E1490" s="1">
        <v>6</v>
      </c>
      <c r="F1490" s="3">
        <v>6336</v>
      </c>
      <c r="G1490" s="10">
        <v>20085.12</v>
      </c>
      <c r="H1490" s="12">
        <f>IFERROR(salesdata[[#This Row],[S-P1]]/salesdata[[#This Row],[Q-P1]],0)</f>
        <v>3.17</v>
      </c>
      <c r="I1490" s="3">
        <v>3627</v>
      </c>
      <c r="J1490" s="10">
        <v>22995.18</v>
      </c>
      <c r="K1490" s="12">
        <f>IFERROR(salesdata[[#This Row],[S-P2]]/salesdata[[#This Row],[Q-P2]],0)</f>
        <v>6.34</v>
      </c>
      <c r="L1490" s="3">
        <v>633</v>
      </c>
      <c r="M1490" s="10">
        <v>3430.86</v>
      </c>
      <c r="N1490" s="12">
        <f>IFERROR(salesdata[[#This Row],[S-P3]]/salesdata[[#This Row],[Q-P3]],0)</f>
        <v>5.42</v>
      </c>
      <c r="O1490" s="3">
        <v>1395</v>
      </c>
      <c r="P1490" s="10">
        <v>9946.35</v>
      </c>
      <c r="Q1490" s="12">
        <f>IFERROR(salesdata[[#This Row],[S-P4]]/salesdata[[#This Row],[Q-P4]],0)</f>
        <v>7.13</v>
      </c>
      <c r="R1490" s="3">
        <v>11991</v>
      </c>
      <c r="S1490" s="10">
        <v>56457.51</v>
      </c>
      <c r="T1490" s="1" t="str">
        <f>"Q"&amp;ROUNDUP(salesdata[[#This Row],[Month No.]]/3,0)</f>
        <v>Q2</v>
      </c>
      <c r="U1490" s="1" t="str">
        <f>TEXT(salesdata[[#This Row],[Date]],"dddd")</f>
        <v>Saturday</v>
      </c>
      <c r="V1490" s="12">
        <f>IFERROR(salesdata[[#This Row],[Total Revenue]]/salesdata[[#This Row],[Total Units Sold]],0)</f>
        <v>4.7083237428071056</v>
      </c>
      <c r="W1490" s="1" t="str">
        <f>INDEX({"Product1","Product2","Product3","Product4"},MATCH(MAX(salesdata[[#This Row],[S-P1]],salesdata[[#This Row],[S-P2]],salesdata[[#This Row],[S-P3]],salesdata[[#This Row],[S-P4]]),CHOOSE({1,2,3,4},salesdata[[#This Row],[S-P1]],salesdata[[#This Row],[S-P2]],salesdata[[#This Row],[S-P3]],salesdata[[#This Row],[S-P4]]),0))</f>
        <v>Product2</v>
      </c>
      <c r="X1490" s="1" t="str">
        <f>IF(salesdata[[#This Row],[Total Revenue]]&gt;=70000,"High",IF(salesdata[[#This Row],[Total Revenue]]&gt;=40000,"Medium","Low"))</f>
        <v>Medium</v>
      </c>
      <c r="Y1490" s="1" t="str">
        <f>IFERROR(IF(SUMIF(salesdata[Year],salesdata[[#This Row],[Year]],salesdata[Total Revenue])&gt;SUMIF(salesdata[Year],salesdata[[#This Row],[Year]]-1,salesdata[Total Revenue]),"Growth Year","Decline Year"),"")</f>
        <v>Growth Year</v>
      </c>
    </row>
    <row r="1491" spans="1:25" x14ac:dyDescent="0.3">
      <c r="A1491" s="1">
        <v>1490</v>
      </c>
      <c r="B1491" s="2">
        <v>41819</v>
      </c>
      <c r="C1491" s="1">
        <v>2014</v>
      </c>
      <c r="D1491" s="1" t="s">
        <v>19</v>
      </c>
      <c r="E1491" s="1">
        <v>6</v>
      </c>
      <c r="F1491" s="3">
        <v>4392</v>
      </c>
      <c r="G1491" s="10">
        <v>13922.64</v>
      </c>
      <c r="H1491" s="12">
        <f>IFERROR(salesdata[[#This Row],[S-P1]]/salesdata[[#This Row],[Q-P1]],0)</f>
        <v>3.17</v>
      </c>
      <c r="I1491" s="3">
        <v>1097</v>
      </c>
      <c r="J1491" s="10">
        <v>6954.98</v>
      </c>
      <c r="K1491" s="12">
        <f>IFERROR(salesdata[[#This Row],[S-P2]]/salesdata[[#This Row],[Q-P2]],0)</f>
        <v>6.34</v>
      </c>
      <c r="L1491" s="3">
        <v>5199</v>
      </c>
      <c r="M1491" s="10">
        <v>28178.58</v>
      </c>
      <c r="N1491" s="12">
        <f>IFERROR(salesdata[[#This Row],[S-P3]]/salesdata[[#This Row],[Q-P3]],0)</f>
        <v>5.42</v>
      </c>
      <c r="O1491" s="3">
        <v>1943</v>
      </c>
      <c r="P1491" s="10">
        <v>13853.59</v>
      </c>
      <c r="Q1491" s="12">
        <f>IFERROR(salesdata[[#This Row],[S-P4]]/salesdata[[#This Row],[Q-P4]],0)</f>
        <v>7.13</v>
      </c>
      <c r="R1491" s="3">
        <v>12631</v>
      </c>
      <c r="S1491" s="10">
        <v>62909.79</v>
      </c>
      <c r="T1491" s="1" t="str">
        <f>"Q"&amp;ROUNDUP(salesdata[[#This Row],[Month No.]]/3,0)</f>
        <v>Q2</v>
      </c>
      <c r="U1491" s="1" t="str">
        <f>TEXT(salesdata[[#This Row],[Date]],"dddd")</f>
        <v>Sunday</v>
      </c>
      <c r="V1491" s="12">
        <f>IFERROR(salesdata[[#This Row],[Total Revenue]]/salesdata[[#This Row],[Total Units Sold]],0)</f>
        <v>4.9805866518882116</v>
      </c>
      <c r="W1491" s="1" t="str">
        <f>INDEX({"Product1","Product2","Product3","Product4"},MATCH(MAX(salesdata[[#This Row],[S-P1]],salesdata[[#This Row],[S-P2]],salesdata[[#This Row],[S-P3]],salesdata[[#This Row],[S-P4]]),CHOOSE({1,2,3,4},salesdata[[#This Row],[S-P1]],salesdata[[#This Row],[S-P2]],salesdata[[#This Row],[S-P3]],salesdata[[#This Row],[S-P4]]),0))</f>
        <v>Product3</v>
      </c>
      <c r="X1491" s="1" t="str">
        <f>IF(salesdata[[#This Row],[Total Revenue]]&gt;=70000,"High",IF(salesdata[[#This Row],[Total Revenue]]&gt;=40000,"Medium","Low"))</f>
        <v>Medium</v>
      </c>
      <c r="Y1491" s="1" t="str">
        <f>IFERROR(IF(SUMIF(salesdata[Year],salesdata[[#This Row],[Year]],salesdata[Total Revenue])&gt;SUMIF(salesdata[Year],salesdata[[#This Row],[Year]]-1,salesdata[Total Revenue]),"Growth Year","Decline Year"),"")</f>
        <v>Growth Year</v>
      </c>
    </row>
    <row r="1492" spans="1:25" x14ac:dyDescent="0.3">
      <c r="A1492" s="1">
        <v>1491</v>
      </c>
      <c r="B1492" s="2">
        <v>41820</v>
      </c>
      <c r="C1492" s="1">
        <v>2014</v>
      </c>
      <c r="D1492" s="1" t="s">
        <v>19</v>
      </c>
      <c r="E1492" s="1">
        <v>6</v>
      </c>
      <c r="F1492" s="3">
        <v>310</v>
      </c>
      <c r="G1492" s="10">
        <v>982.7</v>
      </c>
      <c r="H1492" s="12">
        <f>IFERROR(salesdata[[#This Row],[S-P1]]/salesdata[[#This Row],[Q-P1]],0)</f>
        <v>3.17</v>
      </c>
      <c r="I1492" s="3">
        <v>3217</v>
      </c>
      <c r="J1492" s="10">
        <v>20395.78</v>
      </c>
      <c r="K1492" s="12">
        <f>IFERROR(salesdata[[#This Row],[S-P2]]/salesdata[[#This Row],[Q-P2]],0)</f>
        <v>6.34</v>
      </c>
      <c r="L1492" s="3">
        <v>3768</v>
      </c>
      <c r="M1492" s="10">
        <v>20422.560000000001</v>
      </c>
      <c r="N1492" s="12">
        <f>IFERROR(salesdata[[#This Row],[S-P3]]/salesdata[[#This Row],[Q-P3]],0)</f>
        <v>5.42</v>
      </c>
      <c r="O1492" s="3">
        <v>1844</v>
      </c>
      <c r="P1492" s="10">
        <v>13147.72</v>
      </c>
      <c r="Q1492" s="12">
        <f>IFERROR(salesdata[[#This Row],[S-P4]]/salesdata[[#This Row],[Q-P4]],0)</f>
        <v>7.13</v>
      </c>
      <c r="R1492" s="3">
        <v>9139</v>
      </c>
      <c r="S1492" s="10">
        <v>54948.76</v>
      </c>
      <c r="T1492" s="1" t="str">
        <f>"Q"&amp;ROUNDUP(salesdata[[#This Row],[Month No.]]/3,0)</f>
        <v>Q2</v>
      </c>
      <c r="U1492" s="1" t="str">
        <f>TEXT(salesdata[[#This Row],[Date]],"dddd")</f>
        <v>Monday</v>
      </c>
      <c r="V1492" s="12">
        <f>IFERROR(salesdata[[#This Row],[Total Revenue]]/salesdata[[#This Row],[Total Units Sold]],0)</f>
        <v>6.0125571725571731</v>
      </c>
      <c r="W1492" s="1" t="str">
        <f>INDEX({"Product1","Product2","Product3","Product4"},MATCH(MAX(salesdata[[#This Row],[S-P1]],salesdata[[#This Row],[S-P2]],salesdata[[#This Row],[S-P3]],salesdata[[#This Row],[S-P4]]),CHOOSE({1,2,3,4},salesdata[[#This Row],[S-P1]],salesdata[[#This Row],[S-P2]],salesdata[[#This Row],[S-P3]],salesdata[[#This Row],[S-P4]]),0))</f>
        <v>Product3</v>
      </c>
      <c r="X1492" s="1" t="str">
        <f>IF(salesdata[[#This Row],[Total Revenue]]&gt;=70000,"High",IF(salesdata[[#This Row],[Total Revenue]]&gt;=40000,"Medium","Low"))</f>
        <v>Medium</v>
      </c>
      <c r="Y1492" s="1" t="str">
        <f>IFERROR(IF(SUMIF(salesdata[Year],salesdata[[#This Row],[Year]],salesdata[Total Revenue])&gt;SUMIF(salesdata[Year],salesdata[[#This Row],[Year]]-1,salesdata[Total Revenue]),"Growth Year","Decline Year"),"")</f>
        <v>Growth Year</v>
      </c>
    </row>
    <row r="1493" spans="1:25" x14ac:dyDescent="0.3">
      <c r="A1493" s="1">
        <v>1492</v>
      </c>
      <c r="B1493" s="2">
        <v>41821</v>
      </c>
      <c r="C1493" s="1">
        <v>2014</v>
      </c>
      <c r="D1493" s="1" t="s">
        <v>20</v>
      </c>
      <c r="E1493" s="1">
        <v>7</v>
      </c>
      <c r="F1493" s="3">
        <v>6037</v>
      </c>
      <c r="G1493" s="10">
        <v>19137.29</v>
      </c>
      <c r="H1493" s="12">
        <f>IFERROR(salesdata[[#This Row],[S-P1]]/salesdata[[#This Row],[Q-P1]],0)</f>
        <v>3.17</v>
      </c>
      <c r="I1493" s="3">
        <v>3286</v>
      </c>
      <c r="J1493" s="10">
        <v>20833.240000000002</v>
      </c>
      <c r="K1493" s="12">
        <f>IFERROR(salesdata[[#This Row],[S-P2]]/salesdata[[#This Row],[Q-P2]],0)</f>
        <v>6.3400000000000007</v>
      </c>
      <c r="L1493" s="3">
        <v>4817</v>
      </c>
      <c r="M1493" s="10">
        <v>26108.14</v>
      </c>
      <c r="N1493" s="12">
        <f>IFERROR(salesdata[[#This Row],[S-P3]]/salesdata[[#This Row],[Q-P3]],0)</f>
        <v>5.42</v>
      </c>
      <c r="O1493" s="3">
        <v>555</v>
      </c>
      <c r="P1493" s="10">
        <v>3957.15</v>
      </c>
      <c r="Q1493" s="12">
        <f>IFERROR(salesdata[[#This Row],[S-P4]]/salesdata[[#This Row],[Q-P4]],0)</f>
        <v>7.13</v>
      </c>
      <c r="R1493" s="3">
        <v>14695</v>
      </c>
      <c r="S1493" s="10">
        <v>70035.820000000007</v>
      </c>
      <c r="T1493" s="1" t="str">
        <f>"Q"&amp;ROUNDUP(salesdata[[#This Row],[Month No.]]/3,0)</f>
        <v>Q3</v>
      </c>
      <c r="U1493" s="1" t="str">
        <f>TEXT(salesdata[[#This Row],[Date]],"dddd")</f>
        <v>Tuesday</v>
      </c>
      <c r="V1493" s="12">
        <f>IFERROR(salesdata[[#This Row],[Total Revenue]]/salesdata[[#This Row],[Total Units Sold]],0)</f>
        <v>4.7659625723035051</v>
      </c>
      <c r="W1493" s="1" t="str">
        <f>INDEX({"Product1","Product2","Product3","Product4"},MATCH(MAX(salesdata[[#This Row],[S-P1]],salesdata[[#This Row],[S-P2]],salesdata[[#This Row],[S-P3]],salesdata[[#This Row],[S-P4]]),CHOOSE({1,2,3,4},salesdata[[#This Row],[S-P1]],salesdata[[#This Row],[S-P2]],salesdata[[#This Row],[S-P3]],salesdata[[#This Row],[S-P4]]),0))</f>
        <v>Product3</v>
      </c>
      <c r="X1493" s="1" t="str">
        <f>IF(salesdata[[#This Row],[Total Revenue]]&gt;=70000,"High",IF(salesdata[[#This Row],[Total Revenue]]&gt;=40000,"Medium","Low"))</f>
        <v>High</v>
      </c>
      <c r="Y1493" s="1" t="str">
        <f>IFERROR(IF(SUMIF(salesdata[Year],salesdata[[#This Row],[Year]],salesdata[Total Revenue])&gt;SUMIF(salesdata[Year],salesdata[[#This Row],[Year]]-1,salesdata[Total Revenue]),"Growth Year","Decline Year"),"")</f>
        <v>Growth Year</v>
      </c>
    </row>
    <row r="1494" spans="1:25" x14ac:dyDescent="0.3">
      <c r="A1494" s="1">
        <v>1493</v>
      </c>
      <c r="B1494" s="2">
        <v>41822</v>
      </c>
      <c r="C1494" s="1">
        <v>2014</v>
      </c>
      <c r="D1494" s="1" t="s">
        <v>20</v>
      </c>
      <c r="E1494" s="1">
        <v>7</v>
      </c>
      <c r="F1494" s="3">
        <v>871</v>
      </c>
      <c r="G1494" s="10">
        <v>2761.07</v>
      </c>
      <c r="H1494" s="12">
        <f>IFERROR(salesdata[[#This Row],[S-P1]]/salesdata[[#This Row],[Q-P1]],0)</f>
        <v>3.1700000000000004</v>
      </c>
      <c r="I1494" s="3">
        <v>2681</v>
      </c>
      <c r="J1494" s="10">
        <v>16997.54</v>
      </c>
      <c r="K1494" s="12">
        <f>IFERROR(salesdata[[#This Row],[S-P2]]/salesdata[[#This Row],[Q-P2]],0)</f>
        <v>6.3400000000000007</v>
      </c>
      <c r="L1494" s="3">
        <v>1094</v>
      </c>
      <c r="M1494" s="10">
        <v>5929.48</v>
      </c>
      <c r="N1494" s="12">
        <f>IFERROR(salesdata[[#This Row],[S-P3]]/salesdata[[#This Row],[Q-P3]],0)</f>
        <v>5.42</v>
      </c>
      <c r="O1494" s="3">
        <v>1784</v>
      </c>
      <c r="P1494" s="10">
        <v>12719.92</v>
      </c>
      <c r="Q1494" s="12">
        <f>IFERROR(salesdata[[#This Row],[S-P4]]/salesdata[[#This Row],[Q-P4]],0)</f>
        <v>7.13</v>
      </c>
      <c r="R1494" s="3">
        <v>6430</v>
      </c>
      <c r="S1494" s="10">
        <v>38408.01</v>
      </c>
      <c r="T1494" s="1" t="str">
        <f>"Q"&amp;ROUNDUP(salesdata[[#This Row],[Month No.]]/3,0)</f>
        <v>Q3</v>
      </c>
      <c r="U1494" s="1" t="str">
        <f>TEXT(salesdata[[#This Row],[Date]],"dddd")</f>
        <v>Wednesday</v>
      </c>
      <c r="V1494" s="12">
        <f>IFERROR(salesdata[[#This Row],[Total Revenue]]/salesdata[[#This Row],[Total Units Sold]],0)</f>
        <v>5.9732519440124419</v>
      </c>
      <c r="W1494" s="1" t="str">
        <f>INDEX({"Product1","Product2","Product3","Product4"},MATCH(MAX(salesdata[[#This Row],[S-P1]],salesdata[[#This Row],[S-P2]],salesdata[[#This Row],[S-P3]],salesdata[[#This Row],[S-P4]]),CHOOSE({1,2,3,4},salesdata[[#This Row],[S-P1]],salesdata[[#This Row],[S-P2]],salesdata[[#This Row],[S-P3]],salesdata[[#This Row],[S-P4]]),0))</f>
        <v>Product2</v>
      </c>
      <c r="X1494" s="1" t="str">
        <f>IF(salesdata[[#This Row],[Total Revenue]]&gt;=70000,"High",IF(salesdata[[#This Row],[Total Revenue]]&gt;=40000,"Medium","Low"))</f>
        <v>Low</v>
      </c>
      <c r="Y1494" s="1" t="str">
        <f>IFERROR(IF(SUMIF(salesdata[Year],salesdata[[#This Row],[Year]],salesdata[Total Revenue])&gt;SUMIF(salesdata[Year],salesdata[[#This Row],[Year]]-1,salesdata[Total Revenue]),"Growth Year","Decline Year"),"")</f>
        <v>Growth Year</v>
      </c>
    </row>
    <row r="1495" spans="1:25" x14ac:dyDescent="0.3">
      <c r="A1495" s="1">
        <v>1494</v>
      </c>
      <c r="B1495" s="2">
        <v>41823</v>
      </c>
      <c r="C1495" s="1">
        <v>2014</v>
      </c>
      <c r="D1495" s="1" t="s">
        <v>20</v>
      </c>
      <c r="E1495" s="1">
        <v>7</v>
      </c>
      <c r="F1495" s="3">
        <v>4872</v>
      </c>
      <c r="G1495" s="10">
        <v>15444.24</v>
      </c>
      <c r="H1495" s="12">
        <f>IFERROR(salesdata[[#This Row],[S-P1]]/salesdata[[#This Row],[Q-P1]],0)</f>
        <v>3.17</v>
      </c>
      <c r="I1495" s="3">
        <v>2930</v>
      </c>
      <c r="J1495" s="10">
        <v>18576.2</v>
      </c>
      <c r="K1495" s="12">
        <f>IFERROR(salesdata[[#This Row],[S-P2]]/salesdata[[#This Row],[Q-P2]],0)</f>
        <v>6.34</v>
      </c>
      <c r="L1495" s="3">
        <v>4244</v>
      </c>
      <c r="M1495" s="10">
        <v>23002.48</v>
      </c>
      <c r="N1495" s="12">
        <f>IFERROR(salesdata[[#This Row],[S-P3]]/salesdata[[#This Row],[Q-P3]],0)</f>
        <v>5.42</v>
      </c>
      <c r="O1495" s="3">
        <v>1607</v>
      </c>
      <c r="P1495" s="10">
        <v>11457.91</v>
      </c>
      <c r="Q1495" s="12">
        <f>IFERROR(salesdata[[#This Row],[S-P4]]/salesdata[[#This Row],[Q-P4]],0)</f>
        <v>7.13</v>
      </c>
      <c r="R1495" s="3">
        <v>13653</v>
      </c>
      <c r="S1495" s="10">
        <v>68480.83</v>
      </c>
      <c r="T1495" s="1" t="str">
        <f>"Q"&amp;ROUNDUP(salesdata[[#This Row],[Month No.]]/3,0)</f>
        <v>Q3</v>
      </c>
      <c r="U1495" s="1" t="str">
        <f>TEXT(salesdata[[#This Row],[Date]],"dddd")</f>
        <v>Thursday</v>
      </c>
      <c r="V1495" s="12">
        <f>IFERROR(salesdata[[#This Row],[Total Revenue]]/salesdata[[#This Row],[Total Units Sold]],0)</f>
        <v>5.0158082472716616</v>
      </c>
      <c r="W1495" s="1" t="str">
        <f>INDEX({"Product1","Product2","Product3","Product4"},MATCH(MAX(salesdata[[#This Row],[S-P1]],salesdata[[#This Row],[S-P2]],salesdata[[#This Row],[S-P3]],salesdata[[#This Row],[S-P4]]),CHOOSE({1,2,3,4},salesdata[[#This Row],[S-P1]],salesdata[[#This Row],[S-P2]],salesdata[[#This Row],[S-P3]],salesdata[[#This Row],[S-P4]]),0))</f>
        <v>Product3</v>
      </c>
      <c r="X1495" s="1" t="str">
        <f>IF(salesdata[[#This Row],[Total Revenue]]&gt;=70000,"High",IF(salesdata[[#This Row],[Total Revenue]]&gt;=40000,"Medium","Low"))</f>
        <v>Medium</v>
      </c>
      <c r="Y1495" s="1" t="str">
        <f>IFERROR(IF(SUMIF(salesdata[Year],salesdata[[#This Row],[Year]],salesdata[Total Revenue])&gt;SUMIF(salesdata[Year],salesdata[[#This Row],[Year]]-1,salesdata[Total Revenue]),"Growth Year","Decline Year"),"")</f>
        <v>Growth Year</v>
      </c>
    </row>
    <row r="1496" spans="1:25" x14ac:dyDescent="0.3">
      <c r="A1496" s="1">
        <v>1495</v>
      </c>
      <c r="B1496" s="2">
        <v>41824</v>
      </c>
      <c r="C1496" s="1">
        <v>2014</v>
      </c>
      <c r="D1496" s="1" t="s">
        <v>20</v>
      </c>
      <c r="E1496" s="1">
        <v>7</v>
      </c>
      <c r="F1496" s="3">
        <v>4095</v>
      </c>
      <c r="G1496" s="10">
        <v>12981.15</v>
      </c>
      <c r="H1496" s="12">
        <f>IFERROR(salesdata[[#This Row],[S-P1]]/salesdata[[#This Row],[Q-P1]],0)</f>
        <v>3.17</v>
      </c>
      <c r="I1496" s="3">
        <v>2604</v>
      </c>
      <c r="J1496" s="10">
        <v>16509.36</v>
      </c>
      <c r="K1496" s="12">
        <f>IFERROR(salesdata[[#This Row],[S-P2]]/salesdata[[#This Row],[Q-P2]],0)</f>
        <v>6.34</v>
      </c>
      <c r="L1496" s="3">
        <v>664</v>
      </c>
      <c r="M1496" s="10">
        <v>3598.88</v>
      </c>
      <c r="N1496" s="12">
        <f>IFERROR(salesdata[[#This Row],[S-P3]]/salesdata[[#This Row],[Q-P3]],0)</f>
        <v>5.42</v>
      </c>
      <c r="O1496" s="3">
        <v>918</v>
      </c>
      <c r="P1496" s="10">
        <v>6545.34</v>
      </c>
      <c r="Q1496" s="12">
        <f>IFERROR(salesdata[[#This Row],[S-P4]]/salesdata[[#This Row],[Q-P4]],0)</f>
        <v>7.13</v>
      </c>
      <c r="R1496" s="3">
        <v>8281</v>
      </c>
      <c r="S1496" s="10">
        <v>39634.730000000003</v>
      </c>
      <c r="T1496" s="1" t="str">
        <f>"Q"&amp;ROUNDUP(salesdata[[#This Row],[Month No.]]/3,0)</f>
        <v>Q3</v>
      </c>
      <c r="U1496" s="1" t="str">
        <f>TEXT(salesdata[[#This Row],[Date]],"dddd")</f>
        <v>Friday</v>
      </c>
      <c r="V1496" s="12">
        <f>IFERROR(salesdata[[#This Row],[Total Revenue]]/salesdata[[#This Row],[Total Units Sold]],0)</f>
        <v>4.7862250935877313</v>
      </c>
      <c r="W1496" s="1" t="str">
        <f>INDEX({"Product1","Product2","Product3","Product4"},MATCH(MAX(salesdata[[#This Row],[S-P1]],salesdata[[#This Row],[S-P2]],salesdata[[#This Row],[S-P3]],salesdata[[#This Row],[S-P4]]),CHOOSE({1,2,3,4},salesdata[[#This Row],[S-P1]],salesdata[[#This Row],[S-P2]],salesdata[[#This Row],[S-P3]],salesdata[[#This Row],[S-P4]]),0))</f>
        <v>Product2</v>
      </c>
      <c r="X1496" s="1" t="str">
        <f>IF(salesdata[[#This Row],[Total Revenue]]&gt;=70000,"High",IF(salesdata[[#This Row],[Total Revenue]]&gt;=40000,"Medium","Low"))</f>
        <v>Low</v>
      </c>
      <c r="Y1496" s="1" t="str">
        <f>IFERROR(IF(SUMIF(salesdata[Year],salesdata[[#This Row],[Year]],salesdata[Total Revenue])&gt;SUMIF(salesdata[Year],salesdata[[#This Row],[Year]]-1,salesdata[Total Revenue]),"Growth Year","Decline Year"),"")</f>
        <v>Growth Year</v>
      </c>
    </row>
    <row r="1497" spans="1:25" x14ac:dyDescent="0.3">
      <c r="A1497" s="1">
        <v>1496</v>
      </c>
      <c r="B1497" s="2">
        <v>41825</v>
      </c>
      <c r="C1497" s="1">
        <v>2014</v>
      </c>
      <c r="D1497" s="1" t="s">
        <v>20</v>
      </c>
      <c r="E1497" s="1">
        <v>7</v>
      </c>
      <c r="F1497" s="3">
        <v>3953</v>
      </c>
      <c r="G1497" s="10">
        <v>12531.01</v>
      </c>
      <c r="H1497" s="12">
        <f>IFERROR(salesdata[[#This Row],[S-P1]]/salesdata[[#This Row],[Q-P1]],0)</f>
        <v>3.17</v>
      </c>
      <c r="I1497" s="3">
        <v>2176</v>
      </c>
      <c r="J1497" s="10">
        <v>13795.84</v>
      </c>
      <c r="K1497" s="12">
        <f>IFERROR(salesdata[[#This Row],[S-P2]]/salesdata[[#This Row],[Q-P2]],0)</f>
        <v>6.34</v>
      </c>
      <c r="L1497" s="3">
        <v>5750</v>
      </c>
      <c r="M1497" s="10">
        <v>31165</v>
      </c>
      <c r="N1497" s="12">
        <f>IFERROR(salesdata[[#This Row],[S-P3]]/salesdata[[#This Row],[Q-P3]],0)</f>
        <v>5.42</v>
      </c>
      <c r="O1497" s="3">
        <v>1583</v>
      </c>
      <c r="P1497" s="10">
        <v>11286.79</v>
      </c>
      <c r="Q1497" s="12">
        <f>IFERROR(salesdata[[#This Row],[S-P4]]/salesdata[[#This Row],[Q-P4]],0)</f>
        <v>7.1300000000000008</v>
      </c>
      <c r="R1497" s="3">
        <v>13462</v>
      </c>
      <c r="S1497" s="10">
        <v>68778.64</v>
      </c>
      <c r="T1497" s="1" t="str">
        <f>"Q"&amp;ROUNDUP(salesdata[[#This Row],[Month No.]]/3,0)</f>
        <v>Q3</v>
      </c>
      <c r="U1497" s="1" t="str">
        <f>TEXT(salesdata[[#This Row],[Date]],"dddd")</f>
        <v>Saturday</v>
      </c>
      <c r="V1497" s="12">
        <f>IFERROR(salesdata[[#This Row],[Total Revenue]]/salesdata[[#This Row],[Total Units Sold]],0)</f>
        <v>5.1090952310206506</v>
      </c>
      <c r="W1497" s="1" t="str">
        <f>INDEX({"Product1","Product2","Product3","Product4"},MATCH(MAX(salesdata[[#This Row],[S-P1]],salesdata[[#This Row],[S-P2]],salesdata[[#This Row],[S-P3]],salesdata[[#This Row],[S-P4]]),CHOOSE({1,2,3,4},salesdata[[#This Row],[S-P1]],salesdata[[#This Row],[S-P2]],salesdata[[#This Row],[S-P3]],salesdata[[#This Row],[S-P4]]),0))</f>
        <v>Product3</v>
      </c>
      <c r="X1497" s="1" t="str">
        <f>IF(salesdata[[#This Row],[Total Revenue]]&gt;=70000,"High",IF(salesdata[[#This Row],[Total Revenue]]&gt;=40000,"Medium","Low"))</f>
        <v>Medium</v>
      </c>
      <c r="Y1497" s="1" t="str">
        <f>IFERROR(IF(SUMIF(salesdata[Year],salesdata[[#This Row],[Year]],salesdata[Total Revenue])&gt;SUMIF(salesdata[Year],salesdata[[#This Row],[Year]]-1,salesdata[Total Revenue]),"Growth Year","Decline Year"),"")</f>
        <v>Growth Year</v>
      </c>
    </row>
    <row r="1498" spans="1:25" x14ac:dyDescent="0.3">
      <c r="A1498" s="1">
        <v>1497</v>
      </c>
      <c r="B1498" s="2">
        <v>41826</v>
      </c>
      <c r="C1498" s="1">
        <v>2014</v>
      </c>
      <c r="D1498" s="1" t="s">
        <v>20</v>
      </c>
      <c r="E1498" s="1">
        <v>7</v>
      </c>
      <c r="F1498" s="3">
        <v>278</v>
      </c>
      <c r="G1498" s="10">
        <v>881.26</v>
      </c>
      <c r="H1498" s="12">
        <f>IFERROR(salesdata[[#This Row],[S-P1]]/salesdata[[#This Row],[Q-P1]],0)</f>
        <v>3.17</v>
      </c>
      <c r="I1498" s="3">
        <v>3793</v>
      </c>
      <c r="J1498" s="10">
        <v>24047.62</v>
      </c>
      <c r="K1498" s="12">
        <f>IFERROR(salesdata[[#This Row],[S-P2]]/salesdata[[#This Row],[Q-P2]],0)</f>
        <v>6.34</v>
      </c>
      <c r="L1498" s="3">
        <v>3702</v>
      </c>
      <c r="M1498" s="10">
        <v>20064.84</v>
      </c>
      <c r="N1498" s="12">
        <f>IFERROR(salesdata[[#This Row],[S-P3]]/salesdata[[#This Row],[Q-P3]],0)</f>
        <v>5.42</v>
      </c>
      <c r="O1498" s="3">
        <v>365</v>
      </c>
      <c r="P1498" s="10">
        <v>2602.4499999999998</v>
      </c>
      <c r="Q1498" s="12">
        <f>IFERROR(salesdata[[#This Row],[S-P4]]/salesdata[[#This Row],[Q-P4]],0)</f>
        <v>7.13</v>
      </c>
      <c r="R1498" s="3">
        <v>8138</v>
      </c>
      <c r="S1498" s="10">
        <v>47596.17</v>
      </c>
      <c r="T1498" s="1" t="str">
        <f>"Q"&amp;ROUNDUP(salesdata[[#This Row],[Month No.]]/3,0)</f>
        <v>Q3</v>
      </c>
      <c r="U1498" s="1" t="str">
        <f>TEXT(salesdata[[#This Row],[Date]],"dddd")</f>
        <v>Sunday</v>
      </c>
      <c r="V1498" s="12">
        <f>IFERROR(salesdata[[#This Row],[Total Revenue]]/salesdata[[#This Row],[Total Units Sold]],0)</f>
        <v>5.8486323420987958</v>
      </c>
      <c r="W1498" s="1" t="str">
        <f>INDEX({"Product1","Product2","Product3","Product4"},MATCH(MAX(salesdata[[#This Row],[S-P1]],salesdata[[#This Row],[S-P2]],salesdata[[#This Row],[S-P3]],salesdata[[#This Row],[S-P4]]),CHOOSE({1,2,3,4},salesdata[[#This Row],[S-P1]],salesdata[[#This Row],[S-P2]],salesdata[[#This Row],[S-P3]],salesdata[[#This Row],[S-P4]]),0))</f>
        <v>Product2</v>
      </c>
      <c r="X1498" s="1" t="str">
        <f>IF(salesdata[[#This Row],[Total Revenue]]&gt;=70000,"High",IF(salesdata[[#This Row],[Total Revenue]]&gt;=40000,"Medium","Low"))</f>
        <v>Medium</v>
      </c>
      <c r="Y1498" s="1" t="str">
        <f>IFERROR(IF(SUMIF(salesdata[Year],salesdata[[#This Row],[Year]],salesdata[Total Revenue])&gt;SUMIF(salesdata[Year],salesdata[[#This Row],[Year]]-1,salesdata[Total Revenue]),"Growth Year","Decline Year"),"")</f>
        <v>Growth Year</v>
      </c>
    </row>
    <row r="1499" spans="1:25" x14ac:dyDescent="0.3">
      <c r="A1499" s="1">
        <v>1498</v>
      </c>
      <c r="B1499" s="2">
        <v>41827</v>
      </c>
      <c r="C1499" s="1">
        <v>2014</v>
      </c>
      <c r="D1499" s="1" t="s">
        <v>20</v>
      </c>
      <c r="E1499" s="1">
        <v>7</v>
      </c>
      <c r="F1499" s="3">
        <v>7016</v>
      </c>
      <c r="G1499" s="10">
        <v>22240.720000000001</v>
      </c>
      <c r="H1499" s="12">
        <f>IFERROR(salesdata[[#This Row],[S-P1]]/salesdata[[#This Row],[Q-P1]],0)</f>
        <v>3.1700000000000004</v>
      </c>
      <c r="I1499" s="3">
        <v>2819</v>
      </c>
      <c r="J1499" s="10">
        <v>17872.46</v>
      </c>
      <c r="K1499" s="12">
        <f>IFERROR(salesdata[[#This Row],[S-P2]]/salesdata[[#This Row],[Q-P2]],0)</f>
        <v>6.34</v>
      </c>
      <c r="L1499" s="3">
        <v>5215</v>
      </c>
      <c r="M1499" s="10">
        <v>28265.3</v>
      </c>
      <c r="N1499" s="12">
        <f>IFERROR(salesdata[[#This Row],[S-P3]]/salesdata[[#This Row],[Q-P3]],0)</f>
        <v>5.42</v>
      </c>
      <c r="O1499" s="3">
        <v>815</v>
      </c>
      <c r="P1499" s="10">
        <v>5810.95</v>
      </c>
      <c r="Q1499" s="12">
        <f>IFERROR(salesdata[[#This Row],[S-P4]]/salesdata[[#This Row],[Q-P4]],0)</f>
        <v>7.13</v>
      </c>
      <c r="R1499" s="3">
        <v>15865</v>
      </c>
      <c r="S1499" s="10">
        <v>74189.429999999993</v>
      </c>
      <c r="T1499" s="1" t="str">
        <f>"Q"&amp;ROUNDUP(salesdata[[#This Row],[Month No.]]/3,0)</f>
        <v>Q3</v>
      </c>
      <c r="U1499" s="1" t="str">
        <f>TEXT(salesdata[[#This Row],[Date]],"dddd")</f>
        <v>Monday</v>
      </c>
      <c r="V1499" s="12">
        <f>IFERROR(salesdata[[#This Row],[Total Revenue]]/salesdata[[#This Row],[Total Units Sold]],0)</f>
        <v>4.6762956192877398</v>
      </c>
      <c r="W1499" s="1" t="str">
        <f>INDEX({"Product1","Product2","Product3","Product4"},MATCH(MAX(salesdata[[#This Row],[S-P1]],salesdata[[#This Row],[S-P2]],salesdata[[#This Row],[S-P3]],salesdata[[#This Row],[S-P4]]),CHOOSE({1,2,3,4},salesdata[[#This Row],[S-P1]],salesdata[[#This Row],[S-P2]],salesdata[[#This Row],[S-P3]],salesdata[[#This Row],[S-P4]]),0))</f>
        <v>Product3</v>
      </c>
      <c r="X1499" s="1" t="str">
        <f>IF(salesdata[[#This Row],[Total Revenue]]&gt;=70000,"High",IF(salesdata[[#This Row],[Total Revenue]]&gt;=40000,"Medium","Low"))</f>
        <v>High</v>
      </c>
      <c r="Y1499" s="1" t="str">
        <f>IFERROR(IF(SUMIF(salesdata[Year],salesdata[[#This Row],[Year]],salesdata[Total Revenue])&gt;SUMIF(salesdata[Year],salesdata[[#This Row],[Year]]-1,salesdata[Total Revenue]),"Growth Year","Decline Year"),"")</f>
        <v>Growth Year</v>
      </c>
    </row>
    <row r="1500" spans="1:25" x14ac:dyDescent="0.3">
      <c r="A1500" s="1">
        <v>1499</v>
      </c>
      <c r="B1500" s="2">
        <v>41828</v>
      </c>
      <c r="C1500" s="1">
        <v>2014</v>
      </c>
      <c r="D1500" s="1" t="s">
        <v>20</v>
      </c>
      <c r="E1500" s="1">
        <v>7</v>
      </c>
      <c r="F1500" s="3">
        <v>5897</v>
      </c>
      <c r="G1500" s="10">
        <v>18693.490000000002</v>
      </c>
      <c r="H1500" s="12">
        <f>IFERROR(salesdata[[#This Row],[S-P1]]/salesdata[[#This Row],[Q-P1]],0)</f>
        <v>3.1700000000000004</v>
      </c>
      <c r="I1500" s="3">
        <v>656</v>
      </c>
      <c r="J1500" s="10">
        <v>4159.04</v>
      </c>
      <c r="K1500" s="12">
        <f>IFERROR(salesdata[[#This Row],[S-P2]]/salesdata[[#This Row],[Q-P2]],0)</f>
        <v>6.34</v>
      </c>
      <c r="L1500" s="3">
        <v>1836</v>
      </c>
      <c r="M1500" s="10">
        <v>9951.1200000000008</v>
      </c>
      <c r="N1500" s="12">
        <f>IFERROR(salesdata[[#This Row],[S-P3]]/salesdata[[#This Row],[Q-P3]],0)</f>
        <v>5.4200000000000008</v>
      </c>
      <c r="O1500" s="3">
        <v>1138</v>
      </c>
      <c r="P1500" s="10">
        <v>8113.94</v>
      </c>
      <c r="Q1500" s="12">
        <f>IFERROR(salesdata[[#This Row],[S-P4]]/salesdata[[#This Row],[Q-P4]],0)</f>
        <v>7.13</v>
      </c>
      <c r="R1500" s="3">
        <v>9527</v>
      </c>
      <c r="S1500" s="10">
        <v>40917.589999999997</v>
      </c>
      <c r="T1500" s="1" t="str">
        <f>"Q"&amp;ROUNDUP(salesdata[[#This Row],[Month No.]]/3,0)</f>
        <v>Q3</v>
      </c>
      <c r="U1500" s="1" t="str">
        <f>TEXT(salesdata[[#This Row],[Date]],"dddd")</f>
        <v>Tuesday</v>
      </c>
      <c r="V1500" s="12">
        <f>IFERROR(salesdata[[#This Row],[Total Revenue]]/salesdata[[#This Row],[Total Units Sold]],0)</f>
        <v>4.2949081557678177</v>
      </c>
      <c r="W1500" s="1" t="str">
        <f>INDEX({"Product1","Product2","Product3","Product4"},MATCH(MAX(salesdata[[#This Row],[S-P1]],salesdata[[#This Row],[S-P2]],salesdata[[#This Row],[S-P3]],salesdata[[#This Row],[S-P4]]),CHOOSE({1,2,3,4},salesdata[[#This Row],[S-P1]],salesdata[[#This Row],[S-P2]],salesdata[[#This Row],[S-P3]],salesdata[[#This Row],[S-P4]]),0))</f>
        <v>Product1</v>
      </c>
      <c r="X1500" s="1" t="str">
        <f>IF(salesdata[[#This Row],[Total Revenue]]&gt;=70000,"High",IF(salesdata[[#This Row],[Total Revenue]]&gt;=40000,"Medium","Low"))</f>
        <v>Medium</v>
      </c>
      <c r="Y1500" s="1" t="str">
        <f>IFERROR(IF(SUMIF(salesdata[Year],salesdata[[#This Row],[Year]],salesdata[Total Revenue])&gt;SUMIF(salesdata[Year],salesdata[[#This Row],[Year]]-1,salesdata[Total Revenue]),"Growth Year","Decline Year"),"")</f>
        <v>Growth Year</v>
      </c>
    </row>
    <row r="1501" spans="1:25" x14ac:dyDescent="0.3">
      <c r="A1501" s="1">
        <v>1500</v>
      </c>
      <c r="B1501" s="2">
        <v>41829</v>
      </c>
      <c r="C1501" s="1">
        <v>2014</v>
      </c>
      <c r="D1501" s="1" t="s">
        <v>20</v>
      </c>
      <c r="E1501" s="1">
        <v>7</v>
      </c>
      <c r="F1501" s="3">
        <v>4148</v>
      </c>
      <c r="G1501" s="10">
        <v>13149.16</v>
      </c>
      <c r="H1501" s="12">
        <f>IFERROR(salesdata[[#This Row],[S-P1]]/salesdata[[#This Row],[Q-P1]],0)</f>
        <v>3.17</v>
      </c>
      <c r="I1501" s="3">
        <v>2558</v>
      </c>
      <c r="J1501" s="10">
        <v>16217.72</v>
      </c>
      <c r="K1501" s="12">
        <f>IFERROR(salesdata[[#This Row],[S-P2]]/salesdata[[#This Row],[Q-P2]],0)</f>
        <v>6.34</v>
      </c>
      <c r="L1501" s="3">
        <v>5153</v>
      </c>
      <c r="M1501" s="10">
        <v>27929.26</v>
      </c>
      <c r="N1501" s="12">
        <f>IFERROR(salesdata[[#This Row],[S-P3]]/salesdata[[#This Row],[Q-P3]],0)</f>
        <v>5.42</v>
      </c>
      <c r="O1501" s="3">
        <v>1006</v>
      </c>
      <c r="P1501" s="10">
        <v>7172.78</v>
      </c>
      <c r="Q1501" s="12">
        <f>IFERROR(salesdata[[#This Row],[S-P4]]/salesdata[[#This Row],[Q-P4]],0)</f>
        <v>7.13</v>
      </c>
      <c r="R1501" s="3">
        <v>12865</v>
      </c>
      <c r="S1501" s="10">
        <v>64468.92</v>
      </c>
      <c r="T1501" s="1" t="str">
        <f>"Q"&amp;ROUNDUP(salesdata[[#This Row],[Month No.]]/3,0)</f>
        <v>Q3</v>
      </c>
      <c r="U1501" s="1" t="str">
        <f>TEXT(salesdata[[#This Row],[Date]],"dddd")</f>
        <v>Wednesday</v>
      </c>
      <c r="V1501" s="12">
        <f>IFERROR(salesdata[[#This Row],[Total Revenue]]/salesdata[[#This Row],[Total Units Sold]],0)</f>
        <v>5.0111869413136416</v>
      </c>
      <c r="W1501" s="1" t="str">
        <f>INDEX({"Product1","Product2","Product3","Product4"},MATCH(MAX(salesdata[[#This Row],[S-P1]],salesdata[[#This Row],[S-P2]],salesdata[[#This Row],[S-P3]],salesdata[[#This Row],[S-P4]]),CHOOSE({1,2,3,4},salesdata[[#This Row],[S-P1]],salesdata[[#This Row],[S-P2]],salesdata[[#This Row],[S-P3]],salesdata[[#This Row],[S-P4]]),0))</f>
        <v>Product3</v>
      </c>
      <c r="X1501" s="1" t="str">
        <f>IF(salesdata[[#This Row],[Total Revenue]]&gt;=70000,"High",IF(salesdata[[#This Row],[Total Revenue]]&gt;=40000,"Medium","Low"))</f>
        <v>Medium</v>
      </c>
      <c r="Y1501" s="1" t="str">
        <f>IFERROR(IF(SUMIF(salesdata[Year],salesdata[[#This Row],[Year]],salesdata[Total Revenue])&gt;SUMIF(salesdata[Year],salesdata[[#This Row],[Year]]-1,salesdata[Total Revenue]),"Growth Year","Decline Year"),"")</f>
        <v>Growth Year</v>
      </c>
    </row>
    <row r="1502" spans="1:25" x14ac:dyDescent="0.3">
      <c r="A1502" s="1">
        <v>1501</v>
      </c>
      <c r="B1502" s="2">
        <v>41830</v>
      </c>
      <c r="C1502" s="1">
        <v>2014</v>
      </c>
      <c r="D1502" s="1" t="s">
        <v>20</v>
      </c>
      <c r="E1502" s="1">
        <v>7</v>
      </c>
      <c r="F1502" s="3">
        <v>5868</v>
      </c>
      <c r="G1502" s="10">
        <v>18601.560000000001</v>
      </c>
      <c r="H1502" s="12">
        <f>IFERROR(salesdata[[#This Row],[S-P1]]/salesdata[[#This Row],[Q-P1]],0)</f>
        <v>3.1700000000000004</v>
      </c>
      <c r="I1502" s="3">
        <v>2261</v>
      </c>
      <c r="J1502" s="10">
        <v>14334.74</v>
      </c>
      <c r="K1502" s="12">
        <f>IFERROR(salesdata[[#This Row],[S-P2]]/salesdata[[#This Row],[Q-P2]],0)</f>
        <v>6.34</v>
      </c>
      <c r="L1502" s="3">
        <v>1532</v>
      </c>
      <c r="M1502" s="10">
        <v>8303.44</v>
      </c>
      <c r="N1502" s="12">
        <f>IFERROR(salesdata[[#This Row],[S-P3]]/salesdata[[#This Row],[Q-P3]],0)</f>
        <v>5.42</v>
      </c>
      <c r="O1502" s="3">
        <v>1374</v>
      </c>
      <c r="P1502" s="10">
        <v>9796.6200000000008</v>
      </c>
      <c r="Q1502" s="12">
        <f>IFERROR(salesdata[[#This Row],[S-P4]]/salesdata[[#This Row],[Q-P4]],0)</f>
        <v>7.1300000000000008</v>
      </c>
      <c r="R1502" s="3">
        <v>11035</v>
      </c>
      <c r="S1502" s="10">
        <v>51036.36</v>
      </c>
      <c r="T1502" s="1" t="str">
        <f>"Q"&amp;ROUNDUP(salesdata[[#This Row],[Month No.]]/3,0)</f>
        <v>Q3</v>
      </c>
      <c r="U1502" s="1" t="str">
        <f>TEXT(salesdata[[#This Row],[Date]],"dddd")</f>
        <v>Thursday</v>
      </c>
      <c r="V1502" s="12">
        <f>IFERROR(salesdata[[#This Row],[Total Revenue]]/salesdata[[#This Row],[Total Units Sold]],0)</f>
        <v>4.6249533303126418</v>
      </c>
      <c r="W1502" s="1" t="str">
        <f>INDEX({"Product1","Product2","Product3","Product4"},MATCH(MAX(salesdata[[#This Row],[S-P1]],salesdata[[#This Row],[S-P2]],salesdata[[#This Row],[S-P3]],salesdata[[#This Row],[S-P4]]),CHOOSE({1,2,3,4},salesdata[[#This Row],[S-P1]],salesdata[[#This Row],[S-P2]],salesdata[[#This Row],[S-P3]],salesdata[[#This Row],[S-P4]]),0))</f>
        <v>Product1</v>
      </c>
      <c r="X1502" s="1" t="str">
        <f>IF(salesdata[[#This Row],[Total Revenue]]&gt;=70000,"High",IF(salesdata[[#This Row],[Total Revenue]]&gt;=40000,"Medium","Low"))</f>
        <v>Medium</v>
      </c>
      <c r="Y1502" s="1" t="str">
        <f>IFERROR(IF(SUMIF(salesdata[Year],salesdata[[#This Row],[Year]],salesdata[Total Revenue])&gt;SUMIF(salesdata[Year],salesdata[[#This Row],[Year]]-1,salesdata[Total Revenue]),"Growth Year","Decline Year"),"")</f>
        <v>Growth Year</v>
      </c>
    </row>
    <row r="1503" spans="1:25" x14ac:dyDescent="0.3">
      <c r="A1503" s="1">
        <v>1502</v>
      </c>
      <c r="B1503" s="2">
        <v>41831</v>
      </c>
      <c r="C1503" s="1">
        <v>2014</v>
      </c>
      <c r="D1503" s="1" t="s">
        <v>20</v>
      </c>
      <c r="E1503" s="1">
        <v>7</v>
      </c>
      <c r="F1503" s="3">
        <v>3309</v>
      </c>
      <c r="G1503" s="10">
        <v>10489.53</v>
      </c>
      <c r="H1503" s="12">
        <f>IFERROR(salesdata[[#This Row],[S-P1]]/salesdata[[#This Row],[Q-P1]],0)</f>
        <v>3.1700000000000004</v>
      </c>
      <c r="I1503" s="3">
        <v>2522</v>
      </c>
      <c r="J1503" s="10">
        <v>15989.48</v>
      </c>
      <c r="K1503" s="12">
        <f>IFERROR(salesdata[[#This Row],[S-P2]]/salesdata[[#This Row],[Q-P2]],0)</f>
        <v>6.34</v>
      </c>
      <c r="L1503" s="3">
        <v>4886</v>
      </c>
      <c r="M1503" s="10">
        <v>26482.12</v>
      </c>
      <c r="N1503" s="12">
        <f>IFERROR(salesdata[[#This Row],[S-P3]]/salesdata[[#This Row],[Q-P3]],0)</f>
        <v>5.42</v>
      </c>
      <c r="O1503" s="3">
        <v>268</v>
      </c>
      <c r="P1503" s="10">
        <v>1910.84</v>
      </c>
      <c r="Q1503" s="12">
        <f>IFERROR(salesdata[[#This Row],[S-P4]]/salesdata[[#This Row],[Q-P4]],0)</f>
        <v>7.13</v>
      </c>
      <c r="R1503" s="3">
        <v>10985</v>
      </c>
      <c r="S1503" s="10">
        <v>54871.97</v>
      </c>
      <c r="T1503" s="1" t="str">
        <f>"Q"&amp;ROUNDUP(salesdata[[#This Row],[Month No.]]/3,0)</f>
        <v>Q3</v>
      </c>
      <c r="U1503" s="1" t="str">
        <f>TEXT(salesdata[[#This Row],[Date]],"dddd")</f>
        <v>Friday</v>
      </c>
      <c r="V1503" s="12">
        <f>IFERROR(salesdata[[#This Row],[Total Revenue]]/salesdata[[#This Row],[Total Units Sold]],0)</f>
        <v>4.9951725079654077</v>
      </c>
      <c r="W1503" s="1" t="str">
        <f>INDEX({"Product1","Product2","Product3","Product4"},MATCH(MAX(salesdata[[#This Row],[S-P1]],salesdata[[#This Row],[S-P2]],salesdata[[#This Row],[S-P3]],salesdata[[#This Row],[S-P4]]),CHOOSE({1,2,3,4},salesdata[[#This Row],[S-P1]],salesdata[[#This Row],[S-P2]],salesdata[[#This Row],[S-P3]],salesdata[[#This Row],[S-P4]]),0))</f>
        <v>Product3</v>
      </c>
      <c r="X1503" s="1" t="str">
        <f>IF(salesdata[[#This Row],[Total Revenue]]&gt;=70000,"High",IF(salesdata[[#This Row],[Total Revenue]]&gt;=40000,"Medium","Low"))</f>
        <v>Medium</v>
      </c>
      <c r="Y1503" s="1" t="str">
        <f>IFERROR(IF(SUMIF(salesdata[Year],salesdata[[#This Row],[Year]],salesdata[Total Revenue])&gt;SUMIF(salesdata[Year],salesdata[[#This Row],[Year]]-1,salesdata[Total Revenue]),"Growth Year","Decline Year"),"")</f>
        <v>Growth Year</v>
      </c>
    </row>
    <row r="1504" spans="1:25" x14ac:dyDescent="0.3">
      <c r="A1504" s="1">
        <v>1503</v>
      </c>
      <c r="B1504" s="2">
        <v>41832</v>
      </c>
      <c r="C1504" s="1">
        <v>2014</v>
      </c>
      <c r="D1504" s="1" t="s">
        <v>20</v>
      </c>
      <c r="E1504" s="1">
        <v>7</v>
      </c>
      <c r="F1504" s="3">
        <v>5772</v>
      </c>
      <c r="G1504" s="10">
        <v>18297.240000000002</v>
      </c>
      <c r="H1504" s="12">
        <f>IFERROR(salesdata[[#This Row],[S-P1]]/salesdata[[#This Row],[Q-P1]],0)</f>
        <v>3.1700000000000004</v>
      </c>
      <c r="I1504" s="3">
        <v>794</v>
      </c>
      <c r="J1504" s="10">
        <v>5033.96</v>
      </c>
      <c r="K1504" s="12">
        <f>IFERROR(salesdata[[#This Row],[S-P2]]/salesdata[[#This Row],[Q-P2]],0)</f>
        <v>6.34</v>
      </c>
      <c r="L1504" s="3">
        <v>5746</v>
      </c>
      <c r="M1504" s="10">
        <v>31143.32</v>
      </c>
      <c r="N1504" s="12">
        <f>IFERROR(salesdata[[#This Row],[S-P3]]/salesdata[[#This Row],[Q-P3]],0)</f>
        <v>5.42</v>
      </c>
      <c r="O1504" s="3">
        <v>1341</v>
      </c>
      <c r="P1504" s="10">
        <v>9561.33</v>
      </c>
      <c r="Q1504" s="12">
        <f>IFERROR(salesdata[[#This Row],[S-P4]]/salesdata[[#This Row],[Q-P4]],0)</f>
        <v>7.13</v>
      </c>
      <c r="R1504" s="3">
        <v>13653</v>
      </c>
      <c r="S1504" s="10">
        <v>64035.85</v>
      </c>
      <c r="T1504" s="1" t="str">
        <f>"Q"&amp;ROUNDUP(salesdata[[#This Row],[Month No.]]/3,0)</f>
        <v>Q3</v>
      </c>
      <c r="U1504" s="1" t="str">
        <f>TEXT(salesdata[[#This Row],[Date]],"dddd")</f>
        <v>Saturday</v>
      </c>
      <c r="V1504" s="12">
        <f>IFERROR(salesdata[[#This Row],[Total Revenue]]/salesdata[[#This Row],[Total Units Sold]],0)</f>
        <v>4.6902402402402403</v>
      </c>
      <c r="W1504" s="1" t="str">
        <f>INDEX({"Product1","Product2","Product3","Product4"},MATCH(MAX(salesdata[[#This Row],[S-P1]],salesdata[[#This Row],[S-P2]],salesdata[[#This Row],[S-P3]],salesdata[[#This Row],[S-P4]]),CHOOSE({1,2,3,4},salesdata[[#This Row],[S-P1]],salesdata[[#This Row],[S-P2]],salesdata[[#This Row],[S-P3]],salesdata[[#This Row],[S-P4]]),0))</f>
        <v>Product3</v>
      </c>
      <c r="X1504" s="1" t="str">
        <f>IF(salesdata[[#This Row],[Total Revenue]]&gt;=70000,"High",IF(salesdata[[#This Row],[Total Revenue]]&gt;=40000,"Medium","Low"))</f>
        <v>Medium</v>
      </c>
      <c r="Y1504" s="1" t="str">
        <f>IFERROR(IF(SUMIF(salesdata[Year],salesdata[[#This Row],[Year]],salesdata[Total Revenue])&gt;SUMIF(salesdata[Year],salesdata[[#This Row],[Year]]-1,salesdata[Total Revenue]),"Growth Year","Decline Year"),"")</f>
        <v>Growth Year</v>
      </c>
    </row>
    <row r="1505" spans="1:25" x14ac:dyDescent="0.3">
      <c r="A1505" s="1">
        <v>1504</v>
      </c>
      <c r="B1505" s="2">
        <v>41833</v>
      </c>
      <c r="C1505" s="1">
        <v>2014</v>
      </c>
      <c r="D1505" s="1" t="s">
        <v>20</v>
      </c>
      <c r="E1505" s="1">
        <v>7</v>
      </c>
      <c r="F1505" s="3">
        <v>6226</v>
      </c>
      <c r="G1505" s="10">
        <v>19736.419999999998</v>
      </c>
      <c r="H1505" s="12">
        <f>IFERROR(salesdata[[#This Row],[S-P1]]/salesdata[[#This Row],[Q-P1]],0)</f>
        <v>3.17</v>
      </c>
      <c r="I1505" s="3">
        <v>2948</v>
      </c>
      <c r="J1505" s="10">
        <v>18690.32</v>
      </c>
      <c r="K1505" s="12">
        <f>IFERROR(salesdata[[#This Row],[S-P2]]/salesdata[[#This Row],[Q-P2]],0)</f>
        <v>6.34</v>
      </c>
      <c r="L1505" s="3">
        <v>2977</v>
      </c>
      <c r="M1505" s="10">
        <v>16135.34</v>
      </c>
      <c r="N1505" s="12">
        <f>IFERROR(salesdata[[#This Row],[S-P3]]/salesdata[[#This Row],[Q-P3]],0)</f>
        <v>5.42</v>
      </c>
      <c r="O1505" s="3">
        <v>1370</v>
      </c>
      <c r="P1505" s="10">
        <v>9768.1</v>
      </c>
      <c r="Q1505" s="12">
        <f>IFERROR(salesdata[[#This Row],[S-P4]]/salesdata[[#This Row],[Q-P4]],0)</f>
        <v>7.13</v>
      </c>
      <c r="R1505" s="3">
        <v>13521</v>
      </c>
      <c r="S1505" s="10">
        <v>64330.18</v>
      </c>
      <c r="T1505" s="1" t="str">
        <f>"Q"&amp;ROUNDUP(salesdata[[#This Row],[Month No.]]/3,0)</f>
        <v>Q3</v>
      </c>
      <c r="U1505" s="1" t="str">
        <f>TEXT(salesdata[[#This Row],[Date]],"dddd")</f>
        <v>Sunday</v>
      </c>
      <c r="V1505" s="12">
        <f>IFERROR(salesdata[[#This Row],[Total Revenue]]/salesdata[[#This Row],[Total Units Sold]],0)</f>
        <v>4.757797500184898</v>
      </c>
      <c r="W1505" s="1" t="str">
        <f>INDEX({"Product1","Product2","Product3","Product4"},MATCH(MAX(salesdata[[#This Row],[S-P1]],salesdata[[#This Row],[S-P2]],salesdata[[#This Row],[S-P3]],salesdata[[#This Row],[S-P4]]),CHOOSE({1,2,3,4},salesdata[[#This Row],[S-P1]],salesdata[[#This Row],[S-P2]],salesdata[[#This Row],[S-P3]],salesdata[[#This Row],[S-P4]]),0))</f>
        <v>Product1</v>
      </c>
      <c r="X1505" s="1" t="str">
        <f>IF(salesdata[[#This Row],[Total Revenue]]&gt;=70000,"High",IF(salesdata[[#This Row],[Total Revenue]]&gt;=40000,"Medium","Low"))</f>
        <v>Medium</v>
      </c>
      <c r="Y1505" s="1" t="str">
        <f>IFERROR(IF(SUMIF(salesdata[Year],salesdata[[#This Row],[Year]],salesdata[Total Revenue])&gt;SUMIF(salesdata[Year],salesdata[[#This Row],[Year]]-1,salesdata[Total Revenue]),"Growth Year","Decline Year"),"")</f>
        <v>Growth Year</v>
      </c>
    </row>
    <row r="1506" spans="1:25" x14ac:dyDescent="0.3">
      <c r="A1506" s="1">
        <v>1505</v>
      </c>
      <c r="B1506" s="2">
        <v>41834</v>
      </c>
      <c r="C1506" s="1">
        <v>2014</v>
      </c>
      <c r="D1506" s="1" t="s">
        <v>20</v>
      </c>
      <c r="E1506" s="1">
        <v>7</v>
      </c>
      <c r="F1506" s="3">
        <v>7361</v>
      </c>
      <c r="G1506" s="10">
        <v>23334.37</v>
      </c>
      <c r="H1506" s="12">
        <f>IFERROR(salesdata[[#This Row],[S-P1]]/salesdata[[#This Row],[Q-P1]],0)</f>
        <v>3.17</v>
      </c>
      <c r="I1506" s="3">
        <v>2365</v>
      </c>
      <c r="J1506" s="10">
        <v>14994.1</v>
      </c>
      <c r="K1506" s="12">
        <f>IFERROR(salesdata[[#This Row],[S-P2]]/salesdata[[#This Row],[Q-P2]],0)</f>
        <v>6.34</v>
      </c>
      <c r="L1506" s="3">
        <v>4953</v>
      </c>
      <c r="M1506" s="10">
        <v>26845.26</v>
      </c>
      <c r="N1506" s="12">
        <f>IFERROR(salesdata[[#This Row],[S-P3]]/salesdata[[#This Row],[Q-P3]],0)</f>
        <v>5.42</v>
      </c>
      <c r="O1506" s="3">
        <v>1833</v>
      </c>
      <c r="P1506" s="10">
        <v>13069.29</v>
      </c>
      <c r="Q1506" s="12">
        <f>IFERROR(salesdata[[#This Row],[S-P4]]/salesdata[[#This Row],[Q-P4]],0)</f>
        <v>7.1300000000000008</v>
      </c>
      <c r="R1506" s="3">
        <v>16512</v>
      </c>
      <c r="S1506" s="10">
        <v>78243.02</v>
      </c>
      <c r="T1506" s="1" t="str">
        <f>"Q"&amp;ROUNDUP(salesdata[[#This Row],[Month No.]]/3,0)</f>
        <v>Q3</v>
      </c>
      <c r="U1506" s="1" t="str">
        <f>TEXT(salesdata[[#This Row],[Date]],"dddd")</f>
        <v>Monday</v>
      </c>
      <c r="V1506" s="12">
        <f>IFERROR(salesdata[[#This Row],[Total Revenue]]/salesdata[[#This Row],[Total Units Sold]],0)</f>
        <v>4.7385549903100781</v>
      </c>
      <c r="W1506" s="1" t="str">
        <f>INDEX({"Product1","Product2","Product3","Product4"},MATCH(MAX(salesdata[[#This Row],[S-P1]],salesdata[[#This Row],[S-P2]],salesdata[[#This Row],[S-P3]],salesdata[[#This Row],[S-P4]]),CHOOSE({1,2,3,4},salesdata[[#This Row],[S-P1]],salesdata[[#This Row],[S-P2]],salesdata[[#This Row],[S-P3]],salesdata[[#This Row],[S-P4]]),0))</f>
        <v>Product3</v>
      </c>
      <c r="X1506" s="1" t="str">
        <f>IF(salesdata[[#This Row],[Total Revenue]]&gt;=70000,"High",IF(salesdata[[#This Row],[Total Revenue]]&gt;=40000,"Medium","Low"))</f>
        <v>High</v>
      </c>
      <c r="Y1506" s="1" t="str">
        <f>IFERROR(IF(SUMIF(salesdata[Year],salesdata[[#This Row],[Year]],salesdata[Total Revenue])&gt;SUMIF(salesdata[Year],salesdata[[#This Row],[Year]]-1,salesdata[Total Revenue]),"Growth Year","Decline Year"),"")</f>
        <v>Growth Year</v>
      </c>
    </row>
    <row r="1507" spans="1:25" x14ac:dyDescent="0.3">
      <c r="A1507" s="1">
        <v>1506</v>
      </c>
      <c r="B1507" s="2">
        <v>41835</v>
      </c>
      <c r="C1507" s="1">
        <v>2014</v>
      </c>
      <c r="D1507" s="1" t="s">
        <v>20</v>
      </c>
      <c r="E1507" s="1">
        <v>7</v>
      </c>
      <c r="F1507" s="3">
        <v>3447</v>
      </c>
      <c r="G1507" s="10">
        <v>10926.99</v>
      </c>
      <c r="H1507" s="12">
        <f>IFERROR(salesdata[[#This Row],[S-P1]]/salesdata[[#This Row],[Q-P1]],0)</f>
        <v>3.17</v>
      </c>
      <c r="I1507" s="3">
        <v>1477</v>
      </c>
      <c r="J1507" s="10">
        <v>9364.18</v>
      </c>
      <c r="K1507" s="12">
        <f>IFERROR(salesdata[[#This Row],[S-P2]]/salesdata[[#This Row],[Q-P2]],0)</f>
        <v>6.34</v>
      </c>
      <c r="L1507" s="3">
        <v>945</v>
      </c>
      <c r="M1507" s="10">
        <v>5121.8999999999996</v>
      </c>
      <c r="N1507" s="12">
        <f>IFERROR(salesdata[[#This Row],[S-P3]]/salesdata[[#This Row],[Q-P3]],0)</f>
        <v>5.42</v>
      </c>
      <c r="O1507" s="3">
        <v>936</v>
      </c>
      <c r="P1507" s="10">
        <v>6673.68</v>
      </c>
      <c r="Q1507" s="12">
        <f>IFERROR(salesdata[[#This Row],[S-P4]]/salesdata[[#This Row],[Q-P4]],0)</f>
        <v>7.13</v>
      </c>
      <c r="R1507" s="3">
        <v>6805</v>
      </c>
      <c r="S1507" s="10">
        <v>32086.75</v>
      </c>
      <c r="T1507" s="1" t="str">
        <f>"Q"&amp;ROUNDUP(salesdata[[#This Row],[Month No.]]/3,0)</f>
        <v>Q3</v>
      </c>
      <c r="U1507" s="1" t="str">
        <f>TEXT(salesdata[[#This Row],[Date]],"dddd")</f>
        <v>Tuesday</v>
      </c>
      <c r="V1507" s="12">
        <f>IFERROR(salesdata[[#This Row],[Total Revenue]]/salesdata[[#This Row],[Total Units Sold]],0)</f>
        <v>4.7151726671565024</v>
      </c>
      <c r="W1507" s="1" t="str">
        <f>INDEX({"Product1","Product2","Product3","Product4"},MATCH(MAX(salesdata[[#This Row],[S-P1]],salesdata[[#This Row],[S-P2]],salesdata[[#This Row],[S-P3]],salesdata[[#This Row],[S-P4]]),CHOOSE({1,2,3,4},salesdata[[#This Row],[S-P1]],salesdata[[#This Row],[S-P2]],salesdata[[#This Row],[S-P3]],salesdata[[#This Row],[S-P4]]),0))</f>
        <v>Product1</v>
      </c>
      <c r="X1507" s="1" t="str">
        <f>IF(salesdata[[#This Row],[Total Revenue]]&gt;=70000,"High",IF(salesdata[[#This Row],[Total Revenue]]&gt;=40000,"Medium","Low"))</f>
        <v>Low</v>
      </c>
      <c r="Y1507" s="1" t="str">
        <f>IFERROR(IF(SUMIF(salesdata[Year],salesdata[[#This Row],[Year]],salesdata[Total Revenue])&gt;SUMIF(salesdata[Year],salesdata[[#This Row],[Year]]-1,salesdata[Total Revenue]),"Growth Year","Decline Year"),"")</f>
        <v>Growth Year</v>
      </c>
    </row>
    <row r="1508" spans="1:25" x14ac:dyDescent="0.3">
      <c r="A1508" s="1">
        <v>1507</v>
      </c>
      <c r="B1508" s="2">
        <v>41836</v>
      </c>
      <c r="C1508" s="1">
        <v>2014</v>
      </c>
      <c r="D1508" s="1" t="s">
        <v>20</v>
      </c>
      <c r="E1508" s="1">
        <v>7</v>
      </c>
      <c r="F1508" s="3">
        <v>6859</v>
      </c>
      <c r="G1508" s="10">
        <v>21743.03</v>
      </c>
      <c r="H1508" s="12">
        <f>IFERROR(salesdata[[#This Row],[S-P1]]/salesdata[[#This Row],[Q-P1]],0)</f>
        <v>3.17</v>
      </c>
      <c r="I1508" s="3">
        <v>291</v>
      </c>
      <c r="J1508" s="10">
        <v>1844.94</v>
      </c>
      <c r="K1508" s="12">
        <f>IFERROR(salesdata[[#This Row],[S-P2]]/salesdata[[#This Row],[Q-P2]],0)</f>
        <v>6.34</v>
      </c>
      <c r="L1508" s="3">
        <v>2651</v>
      </c>
      <c r="M1508" s="10">
        <v>14368.42</v>
      </c>
      <c r="N1508" s="12">
        <f>IFERROR(salesdata[[#This Row],[S-P3]]/salesdata[[#This Row],[Q-P3]],0)</f>
        <v>5.42</v>
      </c>
      <c r="O1508" s="3">
        <v>1243</v>
      </c>
      <c r="P1508" s="10">
        <v>8862.59</v>
      </c>
      <c r="Q1508" s="12">
        <f>IFERROR(salesdata[[#This Row],[S-P4]]/salesdata[[#This Row],[Q-P4]],0)</f>
        <v>7.13</v>
      </c>
      <c r="R1508" s="3">
        <v>11044</v>
      </c>
      <c r="S1508" s="10">
        <v>46818.98</v>
      </c>
      <c r="T1508" s="1" t="str">
        <f>"Q"&amp;ROUNDUP(salesdata[[#This Row],[Month No.]]/3,0)</f>
        <v>Q3</v>
      </c>
      <c r="U1508" s="1" t="str">
        <f>TEXT(salesdata[[#This Row],[Date]],"dddd")</f>
        <v>Wednesday</v>
      </c>
      <c r="V1508" s="12">
        <f>IFERROR(salesdata[[#This Row],[Total Revenue]]/salesdata[[#This Row],[Total Units Sold]],0)</f>
        <v>4.2393136544730172</v>
      </c>
      <c r="W1508" s="1" t="str">
        <f>INDEX({"Product1","Product2","Product3","Product4"},MATCH(MAX(salesdata[[#This Row],[S-P1]],salesdata[[#This Row],[S-P2]],salesdata[[#This Row],[S-P3]],salesdata[[#This Row],[S-P4]]),CHOOSE({1,2,3,4},salesdata[[#This Row],[S-P1]],salesdata[[#This Row],[S-P2]],salesdata[[#This Row],[S-P3]],salesdata[[#This Row],[S-P4]]),0))</f>
        <v>Product1</v>
      </c>
      <c r="X1508" s="1" t="str">
        <f>IF(salesdata[[#This Row],[Total Revenue]]&gt;=70000,"High",IF(salesdata[[#This Row],[Total Revenue]]&gt;=40000,"Medium","Low"))</f>
        <v>Medium</v>
      </c>
      <c r="Y1508" s="1" t="str">
        <f>IFERROR(IF(SUMIF(salesdata[Year],salesdata[[#This Row],[Year]],salesdata[Total Revenue])&gt;SUMIF(salesdata[Year],salesdata[[#This Row],[Year]]-1,salesdata[Total Revenue]),"Growth Year","Decline Year"),"")</f>
        <v>Growth Year</v>
      </c>
    </row>
    <row r="1509" spans="1:25" x14ac:dyDescent="0.3">
      <c r="A1509" s="1">
        <v>1508</v>
      </c>
      <c r="B1509" s="2">
        <v>41837</v>
      </c>
      <c r="C1509" s="1">
        <v>2014</v>
      </c>
      <c r="D1509" s="1" t="s">
        <v>20</v>
      </c>
      <c r="E1509" s="1">
        <v>7</v>
      </c>
      <c r="F1509" s="3">
        <v>5221</v>
      </c>
      <c r="G1509" s="10">
        <v>16550.57</v>
      </c>
      <c r="H1509" s="12">
        <f>IFERROR(salesdata[[#This Row],[S-P1]]/salesdata[[#This Row],[Q-P1]],0)</f>
        <v>3.17</v>
      </c>
      <c r="I1509" s="3">
        <v>565</v>
      </c>
      <c r="J1509" s="10">
        <v>3582.1</v>
      </c>
      <c r="K1509" s="12">
        <f>IFERROR(salesdata[[#This Row],[S-P2]]/salesdata[[#This Row],[Q-P2]],0)</f>
        <v>6.34</v>
      </c>
      <c r="L1509" s="3">
        <v>1417</v>
      </c>
      <c r="M1509" s="10">
        <v>7680.14</v>
      </c>
      <c r="N1509" s="12">
        <f>IFERROR(salesdata[[#This Row],[S-P3]]/salesdata[[#This Row],[Q-P3]],0)</f>
        <v>5.42</v>
      </c>
      <c r="O1509" s="3">
        <v>963</v>
      </c>
      <c r="P1509" s="10">
        <v>6866.19</v>
      </c>
      <c r="Q1509" s="12">
        <f>IFERROR(salesdata[[#This Row],[S-P4]]/salesdata[[#This Row],[Q-P4]],0)</f>
        <v>7.13</v>
      </c>
      <c r="R1509" s="3">
        <v>8166</v>
      </c>
      <c r="S1509" s="10">
        <v>34679</v>
      </c>
      <c r="T1509" s="1" t="str">
        <f>"Q"&amp;ROUNDUP(salesdata[[#This Row],[Month No.]]/3,0)</f>
        <v>Q3</v>
      </c>
      <c r="U1509" s="1" t="str">
        <f>TEXT(salesdata[[#This Row],[Date]],"dddd")</f>
        <v>Thursday</v>
      </c>
      <c r="V1509" s="12">
        <f>IFERROR(salesdata[[#This Row],[Total Revenue]]/salesdata[[#This Row],[Total Units Sold]],0)</f>
        <v>4.2467548371295614</v>
      </c>
      <c r="W1509" s="1" t="str">
        <f>INDEX({"Product1","Product2","Product3","Product4"},MATCH(MAX(salesdata[[#This Row],[S-P1]],salesdata[[#This Row],[S-P2]],salesdata[[#This Row],[S-P3]],salesdata[[#This Row],[S-P4]]),CHOOSE({1,2,3,4},salesdata[[#This Row],[S-P1]],salesdata[[#This Row],[S-P2]],salesdata[[#This Row],[S-P3]],salesdata[[#This Row],[S-P4]]),0))</f>
        <v>Product1</v>
      </c>
      <c r="X1509" s="1" t="str">
        <f>IF(salesdata[[#This Row],[Total Revenue]]&gt;=70000,"High",IF(salesdata[[#This Row],[Total Revenue]]&gt;=40000,"Medium","Low"))</f>
        <v>Low</v>
      </c>
      <c r="Y1509" s="1" t="str">
        <f>IFERROR(IF(SUMIF(salesdata[Year],salesdata[[#This Row],[Year]],salesdata[Total Revenue])&gt;SUMIF(salesdata[Year],salesdata[[#This Row],[Year]]-1,salesdata[Total Revenue]),"Growth Year","Decline Year"),"")</f>
        <v>Growth Year</v>
      </c>
    </row>
    <row r="1510" spans="1:25" x14ac:dyDescent="0.3">
      <c r="A1510" s="1">
        <v>1509</v>
      </c>
      <c r="B1510" s="2">
        <v>41838</v>
      </c>
      <c r="C1510" s="1">
        <v>2014</v>
      </c>
      <c r="D1510" s="1" t="s">
        <v>20</v>
      </c>
      <c r="E1510" s="1">
        <v>7</v>
      </c>
      <c r="F1510" s="3">
        <v>4701</v>
      </c>
      <c r="G1510" s="10">
        <v>14902.17</v>
      </c>
      <c r="H1510" s="12">
        <f>IFERROR(salesdata[[#This Row],[S-P1]]/salesdata[[#This Row],[Q-P1]],0)</f>
        <v>3.17</v>
      </c>
      <c r="I1510" s="3">
        <v>2362</v>
      </c>
      <c r="J1510" s="10">
        <v>14975.08</v>
      </c>
      <c r="K1510" s="12">
        <f>IFERROR(salesdata[[#This Row],[S-P2]]/salesdata[[#This Row],[Q-P2]],0)</f>
        <v>6.34</v>
      </c>
      <c r="L1510" s="3">
        <v>4278</v>
      </c>
      <c r="M1510" s="10">
        <v>23186.76</v>
      </c>
      <c r="N1510" s="12">
        <f>IFERROR(salesdata[[#This Row],[S-P3]]/salesdata[[#This Row],[Q-P3]],0)</f>
        <v>5.42</v>
      </c>
      <c r="O1510" s="3">
        <v>1174</v>
      </c>
      <c r="P1510" s="10">
        <v>8370.6200000000008</v>
      </c>
      <c r="Q1510" s="12">
        <f>IFERROR(salesdata[[#This Row],[S-P4]]/salesdata[[#This Row],[Q-P4]],0)</f>
        <v>7.1300000000000008</v>
      </c>
      <c r="R1510" s="3">
        <v>12515</v>
      </c>
      <c r="S1510" s="10">
        <v>61434.63</v>
      </c>
      <c r="T1510" s="1" t="str">
        <f>"Q"&amp;ROUNDUP(salesdata[[#This Row],[Month No.]]/3,0)</f>
        <v>Q3</v>
      </c>
      <c r="U1510" s="1" t="str">
        <f>TEXT(salesdata[[#This Row],[Date]],"dddd")</f>
        <v>Friday</v>
      </c>
      <c r="V1510" s="12">
        <f>IFERROR(salesdata[[#This Row],[Total Revenue]]/salesdata[[#This Row],[Total Units Sold]],0)</f>
        <v>4.9088797443068319</v>
      </c>
      <c r="W1510" s="1" t="str">
        <f>INDEX({"Product1","Product2","Product3","Product4"},MATCH(MAX(salesdata[[#This Row],[S-P1]],salesdata[[#This Row],[S-P2]],salesdata[[#This Row],[S-P3]],salesdata[[#This Row],[S-P4]]),CHOOSE({1,2,3,4},salesdata[[#This Row],[S-P1]],salesdata[[#This Row],[S-P2]],salesdata[[#This Row],[S-P3]],salesdata[[#This Row],[S-P4]]),0))</f>
        <v>Product3</v>
      </c>
      <c r="X1510" s="1" t="str">
        <f>IF(salesdata[[#This Row],[Total Revenue]]&gt;=70000,"High",IF(salesdata[[#This Row],[Total Revenue]]&gt;=40000,"Medium","Low"))</f>
        <v>Medium</v>
      </c>
      <c r="Y1510" s="1" t="str">
        <f>IFERROR(IF(SUMIF(salesdata[Year],salesdata[[#This Row],[Year]],salesdata[Total Revenue])&gt;SUMIF(salesdata[Year],salesdata[[#This Row],[Year]]-1,salesdata[Total Revenue]),"Growth Year","Decline Year"),"")</f>
        <v>Growth Year</v>
      </c>
    </row>
    <row r="1511" spans="1:25" x14ac:dyDescent="0.3">
      <c r="A1511" s="1">
        <v>1510</v>
      </c>
      <c r="B1511" s="2">
        <v>41839</v>
      </c>
      <c r="C1511" s="1">
        <v>2014</v>
      </c>
      <c r="D1511" s="1" t="s">
        <v>20</v>
      </c>
      <c r="E1511" s="1">
        <v>7</v>
      </c>
      <c r="F1511" s="3">
        <v>1134</v>
      </c>
      <c r="G1511" s="10">
        <v>3594.78</v>
      </c>
      <c r="H1511" s="12">
        <f>IFERROR(salesdata[[#This Row],[S-P1]]/salesdata[[#This Row],[Q-P1]],0)</f>
        <v>3.1700000000000004</v>
      </c>
      <c r="I1511" s="3">
        <v>2019</v>
      </c>
      <c r="J1511" s="10">
        <v>12800.46</v>
      </c>
      <c r="K1511" s="12">
        <f>IFERROR(salesdata[[#This Row],[S-P2]]/salesdata[[#This Row],[Q-P2]],0)</f>
        <v>6.34</v>
      </c>
      <c r="L1511" s="3">
        <v>3732</v>
      </c>
      <c r="M1511" s="10">
        <v>20227.439999999999</v>
      </c>
      <c r="N1511" s="12">
        <f>IFERROR(salesdata[[#This Row],[S-P3]]/salesdata[[#This Row],[Q-P3]],0)</f>
        <v>5.42</v>
      </c>
      <c r="O1511" s="3">
        <v>1128</v>
      </c>
      <c r="P1511" s="10">
        <v>8042.64</v>
      </c>
      <c r="Q1511" s="12">
        <f>IFERROR(salesdata[[#This Row],[S-P4]]/salesdata[[#This Row],[Q-P4]],0)</f>
        <v>7.13</v>
      </c>
      <c r="R1511" s="3">
        <v>8013</v>
      </c>
      <c r="S1511" s="10">
        <v>44665.32</v>
      </c>
      <c r="T1511" s="1" t="str">
        <f>"Q"&amp;ROUNDUP(salesdata[[#This Row],[Month No.]]/3,0)</f>
        <v>Q3</v>
      </c>
      <c r="U1511" s="1" t="str">
        <f>TEXT(salesdata[[#This Row],[Date]],"dddd")</f>
        <v>Saturday</v>
      </c>
      <c r="V1511" s="12">
        <f>IFERROR(salesdata[[#This Row],[Total Revenue]]/salesdata[[#This Row],[Total Units Sold]],0)</f>
        <v>5.5741070760014972</v>
      </c>
      <c r="W1511" s="1" t="str">
        <f>INDEX({"Product1","Product2","Product3","Product4"},MATCH(MAX(salesdata[[#This Row],[S-P1]],salesdata[[#This Row],[S-P2]],salesdata[[#This Row],[S-P3]],salesdata[[#This Row],[S-P4]]),CHOOSE({1,2,3,4},salesdata[[#This Row],[S-P1]],salesdata[[#This Row],[S-P2]],salesdata[[#This Row],[S-P3]],salesdata[[#This Row],[S-P4]]),0))</f>
        <v>Product3</v>
      </c>
      <c r="X1511" s="1" t="str">
        <f>IF(salesdata[[#This Row],[Total Revenue]]&gt;=70000,"High",IF(salesdata[[#This Row],[Total Revenue]]&gt;=40000,"Medium","Low"))</f>
        <v>Medium</v>
      </c>
      <c r="Y1511" s="1" t="str">
        <f>IFERROR(IF(SUMIF(salesdata[Year],salesdata[[#This Row],[Year]],salesdata[Total Revenue])&gt;SUMIF(salesdata[Year],salesdata[[#This Row],[Year]]-1,salesdata[Total Revenue]),"Growth Year","Decline Year"),"")</f>
        <v>Growth Year</v>
      </c>
    </row>
    <row r="1512" spans="1:25" x14ac:dyDescent="0.3">
      <c r="A1512" s="1">
        <v>1511</v>
      </c>
      <c r="B1512" s="2">
        <v>41840</v>
      </c>
      <c r="C1512" s="1">
        <v>2014</v>
      </c>
      <c r="D1512" s="1" t="s">
        <v>20</v>
      </c>
      <c r="E1512" s="1">
        <v>7</v>
      </c>
      <c r="F1512" s="3">
        <v>3425</v>
      </c>
      <c r="G1512" s="10">
        <v>10857.25</v>
      </c>
      <c r="H1512" s="12">
        <f>IFERROR(salesdata[[#This Row],[S-P1]]/salesdata[[#This Row],[Q-P1]],0)</f>
        <v>3.17</v>
      </c>
      <c r="I1512" s="3">
        <v>2656</v>
      </c>
      <c r="J1512" s="10">
        <v>16839.04</v>
      </c>
      <c r="K1512" s="12">
        <f>IFERROR(salesdata[[#This Row],[S-P2]]/salesdata[[#This Row],[Q-P2]],0)</f>
        <v>6.3400000000000007</v>
      </c>
      <c r="L1512" s="3">
        <v>1524</v>
      </c>
      <c r="M1512" s="10">
        <v>8260.08</v>
      </c>
      <c r="N1512" s="12">
        <f>IFERROR(salesdata[[#This Row],[S-P3]]/salesdata[[#This Row],[Q-P3]],0)</f>
        <v>5.42</v>
      </c>
      <c r="O1512" s="3">
        <v>1234</v>
      </c>
      <c r="P1512" s="10">
        <v>8798.42</v>
      </c>
      <c r="Q1512" s="12">
        <f>IFERROR(salesdata[[#This Row],[S-P4]]/salesdata[[#This Row],[Q-P4]],0)</f>
        <v>7.13</v>
      </c>
      <c r="R1512" s="3">
        <v>8839</v>
      </c>
      <c r="S1512" s="10">
        <v>44754.79</v>
      </c>
      <c r="T1512" s="1" t="str">
        <f>"Q"&amp;ROUNDUP(salesdata[[#This Row],[Month No.]]/3,0)</f>
        <v>Q3</v>
      </c>
      <c r="U1512" s="1" t="str">
        <f>TEXT(salesdata[[#This Row],[Date]],"dddd")</f>
        <v>Sunday</v>
      </c>
      <c r="V1512" s="12">
        <f>IFERROR(salesdata[[#This Row],[Total Revenue]]/salesdata[[#This Row],[Total Units Sold]],0)</f>
        <v>5.0633318248670669</v>
      </c>
      <c r="W1512" s="1" t="str">
        <f>INDEX({"Product1","Product2","Product3","Product4"},MATCH(MAX(salesdata[[#This Row],[S-P1]],salesdata[[#This Row],[S-P2]],salesdata[[#This Row],[S-P3]],salesdata[[#This Row],[S-P4]]),CHOOSE({1,2,3,4},salesdata[[#This Row],[S-P1]],salesdata[[#This Row],[S-P2]],salesdata[[#This Row],[S-P3]],salesdata[[#This Row],[S-P4]]),0))</f>
        <v>Product2</v>
      </c>
      <c r="X1512" s="1" t="str">
        <f>IF(salesdata[[#This Row],[Total Revenue]]&gt;=70000,"High",IF(salesdata[[#This Row],[Total Revenue]]&gt;=40000,"Medium","Low"))</f>
        <v>Medium</v>
      </c>
      <c r="Y1512" s="1" t="str">
        <f>IFERROR(IF(SUMIF(salesdata[Year],salesdata[[#This Row],[Year]],salesdata[Total Revenue])&gt;SUMIF(salesdata[Year],salesdata[[#This Row],[Year]]-1,salesdata[Total Revenue]),"Growth Year","Decline Year"),"")</f>
        <v>Growth Year</v>
      </c>
    </row>
    <row r="1513" spans="1:25" x14ac:dyDescent="0.3">
      <c r="A1513" s="1">
        <v>1512</v>
      </c>
      <c r="B1513" s="2">
        <v>41841</v>
      </c>
      <c r="C1513" s="1">
        <v>2014</v>
      </c>
      <c r="D1513" s="1" t="s">
        <v>20</v>
      </c>
      <c r="E1513" s="1">
        <v>7</v>
      </c>
      <c r="F1513" s="3">
        <v>5437</v>
      </c>
      <c r="G1513" s="10">
        <v>17235.29</v>
      </c>
      <c r="H1513" s="12">
        <f>IFERROR(salesdata[[#This Row],[S-P1]]/salesdata[[#This Row],[Q-P1]],0)</f>
        <v>3.1700000000000004</v>
      </c>
      <c r="I1513" s="3">
        <v>2684</v>
      </c>
      <c r="J1513" s="10">
        <v>17016.560000000001</v>
      </c>
      <c r="K1513" s="12">
        <f>IFERROR(salesdata[[#This Row],[S-P2]]/salesdata[[#This Row],[Q-P2]],0)</f>
        <v>6.3400000000000007</v>
      </c>
      <c r="L1513" s="3">
        <v>5913</v>
      </c>
      <c r="M1513" s="10">
        <v>32048.46</v>
      </c>
      <c r="N1513" s="12">
        <f>IFERROR(salesdata[[#This Row],[S-P3]]/salesdata[[#This Row],[Q-P3]],0)</f>
        <v>5.42</v>
      </c>
      <c r="O1513" s="3">
        <v>1042</v>
      </c>
      <c r="P1513" s="10">
        <v>7429.46</v>
      </c>
      <c r="Q1513" s="12">
        <f>IFERROR(salesdata[[#This Row],[S-P4]]/salesdata[[#This Row],[Q-P4]],0)</f>
        <v>7.13</v>
      </c>
      <c r="R1513" s="3">
        <v>15076</v>
      </c>
      <c r="S1513" s="10">
        <v>73729.77</v>
      </c>
      <c r="T1513" s="1" t="str">
        <f>"Q"&amp;ROUNDUP(salesdata[[#This Row],[Month No.]]/3,0)</f>
        <v>Q3</v>
      </c>
      <c r="U1513" s="1" t="str">
        <f>TEXT(salesdata[[#This Row],[Date]],"dddd")</f>
        <v>Monday</v>
      </c>
      <c r="V1513" s="12">
        <f>IFERROR(salesdata[[#This Row],[Total Revenue]]/salesdata[[#This Row],[Total Units Sold]],0)</f>
        <v>4.8905392677102686</v>
      </c>
      <c r="W1513" s="1" t="str">
        <f>INDEX({"Product1","Product2","Product3","Product4"},MATCH(MAX(salesdata[[#This Row],[S-P1]],salesdata[[#This Row],[S-P2]],salesdata[[#This Row],[S-P3]],salesdata[[#This Row],[S-P4]]),CHOOSE({1,2,3,4},salesdata[[#This Row],[S-P1]],salesdata[[#This Row],[S-P2]],salesdata[[#This Row],[S-P3]],salesdata[[#This Row],[S-P4]]),0))</f>
        <v>Product3</v>
      </c>
      <c r="X1513" s="1" t="str">
        <f>IF(salesdata[[#This Row],[Total Revenue]]&gt;=70000,"High",IF(salesdata[[#This Row],[Total Revenue]]&gt;=40000,"Medium","Low"))</f>
        <v>High</v>
      </c>
      <c r="Y1513" s="1" t="str">
        <f>IFERROR(IF(SUMIF(salesdata[Year],salesdata[[#This Row],[Year]],salesdata[Total Revenue])&gt;SUMIF(salesdata[Year],salesdata[[#This Row],[Year]]-1,salesdata[Total Revenue]),"Growth Year","Decline Year"),"")</f>
        <v>Growth Year</v>
      </c>
    </row>
    <row r="1514" spans="1:25" x14ac:dyDescent="0.3">
      <c r="A1514" s="1">
        <v>1513</v>
      </c>
      <c r="B1514" s="2">
        <v>41842</v>
      </c>
      <c r="C1514" s="1">
        <v>2014</v>
      </c>
      <c r="D1514" s="1" t="s">
        <v>20</v>
      </c>
      <c r="E1514" s="1">
        <v>7</v>
      </c>
      <c r="F1514" s="3">
        <v>5576</v>
      </c>
      <c r="G1514" s="10">
        <v>17675.919999999998</v>
      </c>
      <c r="H1514" s="12">
        <f>IFERROR(salesdata[[#This Row],[S-P1]]/salesdata[[#This Row],[Q-P1]],0)</f>
        <v>3.1699999999999995</v>
      </c>
      <c r="I1514" s="3">
        <v>1725</v>
      </c>
      <c r="J1514" s="10">
        <v>10936.5</v>
      </c>
      <c r="K1514" s="12">
        <f>IFERROR(salesdata[[#This Row],[S-P2]]/salesdata[[#This Row],[Q-P2]],0)</f>
        <v>6.34</v>
      </c>
      <c r="L1514" s="3">
        <v>1631</v>
      </c>
      <c r="M1514" s="10">
        <v>8840.02</v>
      </c>
      <c r="N1514" s="12">
        <f>IFERROR(salesdata[[#This Row],[S-P3]]/salesdata[[#This Row],[Q-P3]],0)</f>
        <v>5.42</v>
      </c>
      <c r="O1514" s="3">
        <v>1416</v>
      </c>
      <c r="P1514" s="10">
        <v>10096.08</v>
      </c>
      <c r="Q1514" s="12">
        <f>IFERROR(salesdata[[#This Row],[S-P4]]/salesdata[[#This Row],[Q-P4]],0)</f>
        <v>7.13</v>
      </c>
      <c r="R1514" s="3">
        <v>10348</v>
      </c>
      <c r="S1514" s="10">
        <v>47548.52</v>
      </c>
      <c r="T1514" s="1" t="str">
        <f>"Q"&amp;ROUNDUP(salesdata[[#This Row],[Month No.]]/3,0)</f>
        <v>Q3</v>
      </c>
      <c r="U1514" s="1" t="str">
        <f>TEXT(salesdata[[#This Row],[Date]],"dddd")</f>
        <v>Tuesday</v>
      </c>
      <c r="V1514" s="12">
        <f>IFERROR(salesdata[[#This Row],[Total Revenue]]/salesdata[[#This Row],[Total Units Sold]],0)</f>
        <v>4.5949478160030921</v>
      </c>
      <c r="W1514" s="1" t="str">
        <f>INDEX({"Product1","Product2","Product3","Product4"},MATCH(MAX(salesdata[[#This Row],[S-P1]],salesdata[[#This Row],[S-P2]],salesdata[[#This Row],[S-P3]],salesdata[[#This Row],[S-P4]]),CHOOSE({1,2,3,4},salesdata[[#This Row],[S-P1]],salesdata[[#This Row],[S-P2]],salesdata[[#This Row],[S-P3]],salesdata[[#This Row],[S-P4]]),0))</f>
        <v>Product1</v>
      </c>
      <c r="X1514" s="1" t="str">
        <f>IF(salesdata[[#This Row],[Total Revenue]]&gt;=70000,"High",IF(salesdata[[#This Row],[Total Revenue]]&gt;=40000,"Medium","Low"))</f>
        <v>Medium</v>
      </c>
      <c r="Y1514" s="1" t="str">
        <f>IFERROR(IF(SUMIF(salesdata[Year],salesdata[[#This Row],[Year]],salesdata[Total Revenue])&gt;SUMIF(salesdata[Year],salesdata[[#This Row],[Year]]-1,salesdata[Total Revenue]),"Growth Year","Decline Year"),"")</f>
        <v>Growth Year</v>
      </c>
    </row>
    <row r="1515" spans="1:25" x14ac:dyDescent="0.3">
      <c r="A1515" s="1">
        <v>1514</v>
      </c>
      <c r="B1515" s="2">
        <v>41843</v>
      </c>
      <c r="C1515" s="1">
        <v>2014</v>
      </c>
      <c r="D1515" s="1" t="s">
        <v>20</v>
      </c>
      <c r="E1515" s="1">
        <v>7</v>
      </c>
      <c r="F1515" s="3">
        <v>7732</v>
      </c>
      <c r="G1515" s="10">
        <v>24510.44</v>
      </c>
      <c r="H1515" s="12">
        <f>IFERROR(salesdata[[#This Row],[S-P1]]/salesdata[[#This Row],[Q-P1]],0)</f>
        <v>3.17</v>
      </c>
      <c r="I1515" s="3">
        <v>1446</v>
      </c>
      <c r="J1515" s="10">
        <v>9167.64</v>
      </c>
      <c r="K1515" s="12">
        <f>IFERROR(salesdata[[#This Row],[S-P2]]/salesdata[[#This Row],[Q-P2]],0)</f>
        <v>6.34</v>
      </c>
      <c r="L1515" s="3">
        <v>2199</v>
      </c>
      <c r="M1515" s="10">
        <v>11918.58</v>
      </c>
      <c r="N1515" s="12">
        <f>IFERROR(salesdata[[#This Row],[S-P3]]/salesdata[[#This Row],[Q-P3]],0)</f>
        <v>5.42</v>
      </c>
      <c r="O1515" s="3">
        <v>1296</v>
      </c>
      <c r="P1515" s="10">
        <v>9240.48</v>
      </c>
      <c r="Q1515" s="12">
        <f>IFERROR(salesdata[[#This Row],[S-P4]]/salesdata[[#This Row],[Q-P4]],0)</f>
        <v>7.13</v>
      </c>
      <c r="R1515" s="3">
        <v>12673</v>
      </c>
      <c r="S1515" s="10">
        <v>54837.14</v>
      </c>
      <c r="T1515" s="1" t="str">
        <f>"Q"&amp;ROUNDUP(salesdata[[#This Row],[Month No.]]/3,0)</f>
        <v>Q3</v>
      </c>
      <c r="U1515" s="1" t="str">
        <f>TEXT(salesdata[[#This Row],[Date]],"dddd")</f>
        <v>Wednesday</v>
      </c>
      <c r="V1515" s="12">
        <f>IFERROR(salesdata[[#This Row],[Total Revenue]]/salesdata[[#This Row],[Total Units Sold]],0)</f>
        <v>4.3270843525605613</v>
      </c>
      <c r="W1515" s="1" t="str">
        <f>INDEX({"Product1","Product2","Product3","Product4"},MATCH(MAX(salesdata[[#This Row],[S-P1]],salesdata[[#This Row],[S-P2]],salesdata[[#This Row],[S-P3]],salesdata[[#This Row],[S-P4]]),CHOOSE({1,2,3,4},salesdata[[#This Row],[S-P1]],salesdata[[#This Row],[S-P2]],salesdata[[#This Row],[S-P3]],salesdata[[#This Row],[S-P4]]),0))</f>
        <v>Product1</v>
      </c>
      <c r="X1515" s="1" t="str">
        <f>IF(salesdata[[#This Row],[Total Revenue]]&gt;=70000,"High",IF(salesdata[[#This Row],[Total Revenue]]&gt;=40000,"Medium","Low"))</f>
        <v>Medium</v>
      </c>
      <c r="Y1515" s="1" t="str">
        <f>IFERROR(IF(SUMIF(salesdata[Year],salesdata[[#This Row],[Year]],salesdata[Total Revenue])&gt;SUMIF(salesdata[Year],salesdata[[#This Row],[Year]]-1,salesdata[Total Revenue]),"Growth Year","Decline Year"),"")</f>
        <v>Growth Year</v>
      </c>
    </row>
    <row r="1516" spans="1:25" x14ac:dyDescent="0.3">
      <c r="A1516" s="1">
        <v>1515</v>
      </c>
      <c r="B1516" s="2">
        <v>41844</v>
      </c>
      <c r="C1516" s="1">
        <v>2014</v>
      </c>
      <c r="D1516" s="1" t="s">
        <v>20</v>
      </c>
      <c r="E1516" s="1">
        <v>7</v>
      </c>
      <c r="F1516" s="3">
        <v>3835</v>
      </c>
      <c r="G1516" s="10">
        <v>12156.95</v>
      </c>
      <c r="H1516" s="12">
        <f>IFERROR(salesdata[[#This Row],[S-P1]]/salesdata[[#This Row],[Q-P1]],0)</f>
        <v>3.1700000000000004</v>
      </c>
      <c r="I1516" s="3">
        <v>2196</v>
      </c>
      <c r="J1516" s="10">
        <v>13922.64</v>
      </c>
      <c r="K1516" s="12">
        <f>IFERROR(salesdata[[#This Row],[S-P2]]/salesdata[[#This Row],[Q-P2]],0)</f>
        <v>6.34</v>
      </c>
      <c r="L1516" s="3">
        <v>3197</v>
      </c>
      <c r="M1516" s="10">
        <v>17327.740000000002</v>
      </c>
      <c r="N1516" s="12">
        <f>IFERROR(salesdata[[#This Row],[S-P3]]/salesdata[[#This Row],[Q-P3]],0)</f>
        <v>5.4200000000000008</v>
      </c>
      <c r="O1516" s="3">
        <v>886</v>
      </c>
      <c r="P1516" s="10">
        <v>6317.18</v>
      </c>
      <c r="Q1516" s="12">
        <f>IFERROR(salesdata[[#This Row],[S-P4]]/salesdata[[#This Row],[Q-P4]],0)</f>
        <v>7.13</v>
      </c>
      <c r="R1516" s="3">
        <v>10114</v>
      </c>
      <c r="S1516" s="10">
        <v>49724.51</v>
      </c>
      <c r="T1516" s="1" t="str">
        <f>"Q"&amp;ROUNDUP(salesdata[[#This Row],[Month No.]]/3,0)</f>
        <v>Q3</v>
      </c>
      <c r="U1516" s="1" t="str">
        <f>TEXT(salesdata[[#This Row],[Date]],"dddd")</f>
        <v>Thursday</v>
      </c>
      <c r="V1516" s="12">
        <f>IFERROR(salesdata[[#This Row],[Total Revenue]]/salesdata[[#This Row],[Total Units Sold]],0)</f>
        <v>4.9164039944631206</v>
      </c>
      <c r="W1516" s="1" t="str">
        <f>INDEX({"Product1","Product2","Product3","Product4"},MATCH(MAX(salesdata[[#This Row],[S-P1]],salesdata[[#This Row],[S-P2]],salesdata[[#This Row],[S-P3]],salesdata[[#This Row],[S-P4]]),CHOOSE({1,2,3,4},salesdata[[#This Row],[S-P1]],salesdata[[#This Row],[S-P2]],salesdata[[#This Row],[S-P3]],salesdata[[#This Row],[S-P4]]),0))</f>
        <v>Product3</v>
      </c>
      <c r="X1516" s="1" t="str">
        <f>IF(salesdata[[#This Row],[Total Revenue]]&gt;=70000,"High",IF(salesdata[[#This Row],[Total Revenue]]&gt;=40000,"Medium","Low"))</f>
        <v>Medium</v>
      </c>
      <c r="Y1516" s="1" t="str">
        <f>IFERROR(IF(SUMIF(salesdata[Year],salesdata[[#This Row],[Year]],salesdata[Total Revenue])&gt;SUMIF(salesdata[Year],salesdata[[#This Row],[Year]]-1,salesdata[Total Revenue]),"Growth Year","Decline Year"),"")</f>
        <v>Growth Year</v>
      </c>
    </row>
    <row r="1517" spans="1:25" x14ac:dyDescent="0.3">
      <c r="A1517" s="1">
        <v>1516</v>
      </c>
      <c r="B1517" s="2">
        <v>41845</v>
      </c>
      <c r="C1517" s="1">
        <v>2014</v>
      </c>
      <c r="D1517" s="1" t="s">
        <v>20</v>
      </c>
      <c r="E1517" s="1">
        <v>7</v>
      </c>
      <c r="F1517" s="3">
        <v>1424</v>
      </c>
      <c r="G1517" s="10">
        <v>4514.08</v>
      </c>
      <c r="H1517" s="12">
        <f>IFERROR(salesdata[[#This Row],[S-P1]]/salesdata[[#This Row],[Q-P1]],0)</f>
        <v>3.17</v>
      </c>
      <c r="I1517" s="3">
        <v>3034</v>
      </c>
      <c r="J1517" s="10">
        <v>19235.560000000001</v>
      </c>
      <c r="K1517" s="12">
        <f>IFERROR(salesdata[[#This Row],[S-P2]]/salesdata[[#This Row],[Q-P2]],0)</f>
        <v>6.3400000000000007</v>
      </c>
      <c r="L1517" s="3">
        <v>733</v>
      </c>
      <c r="M1517" s="10">
        <v>3972.86</v>
      </c>
      <c r="N1517" s="12">
        <f>IFERROR(salesdata[[#This Row],[S-P3]]/salesdata[[#This Row],[Q-P3]],0)</f>
        <v>5.42</v>
      </c>
      <c r="O1517" s="3">
        <v>1541</v>
      </c>
      <c r="P1517" s="10">
        <v>10987.33</v>
      </c>
      <c r="Q1517" s="12">
        <f>IFERROR(salesdata[[#This Row],[S-P4]]/salesdata[[#This Row],[Q-P4]],0)</f>
        <v>7.13</v>
      </c>
      <c r="R1517" s="3">
        <v>6732</v>
      </c>
      <c r="S1517" s="10">
        <v>38709.83</v>
      </c>
      <c r="T1517" s="1" t="str">
        <f>"Q"&amp;ROUNDUP(salesdata[[#This Row],[Month No.]]/3,0)</f>
        <v>Q3</v>
      </c>
      <c r="U1517" s="1" t="str">
        <f>TEXT(salesdata[[#This Row],[Date]],"dddd")</f>
        <v>Friday</v>
      </c>
      <c r="V1517" s="12">
        <f>IFERROR(salesdata[[#This Row],[Total Revenue]]/salesdata[[#This Row],[Total Units Sold]],0)</f>
        <v>5.7501232917409393</v>
      </c>
      <c r="W1517" s="1" t="str">
        <f>INDEX({"Product1","Product2","Product3","Product4"},MATCH(MAX(salesdata[[#This Row],[S-P1]],salesdata[[#This Row],[S-P2]],salesdata[[#This Row],[S-P3]],salesdata[[#This Row],[S-P4]]),CHOOSE({1,2,3,4},salesdata[[#This Row],[S-P1]],salesdata[[#This Row],[S-P2]],salesdata[[#This Row],[S-P3]],salesdata[[#This Row],[S-P4]]),0))</f>
        <v>Product2</v>
      </c>
      <c r="X1517" s="1" t="str">
        <f>IF(salesdata[[#This Row],[Total Revenue]]&gt;=70000,"High",IF(salesdata[[#This Row],[Total Revenue]]&gt;=40000,"Medium","Low"))</f>
        <v>Low</v>
      </c>
      <c r="Y1517" s="1" t="str">
        <f>IFERROR(IF(SUMIF(salesdata[Year],salesdata[[#This Row],[Year]],salesdata[Total Revenue])&gt;SUMIF(salesdata[Year],salesdata[[#This Row],[Year]]-1,salesdata[Total Revenue]),"Growth Year","Decline Year"),"")</f>
        <v>Growth Year</v>
      </c>
    </row>
    <row r="1518" spans="1:25" x14ac:dyDescent="0.3">
      <c r="A1518" s="1">
        <v>1517</v>
      </c>
      <c r="B1518" s="2">
        <v>41846</v>
      </c>
      <c r="C1518" s="1">
        <v>2014</v>
      </c>
      <c r="D1518" s="1" t="s">
        <v>20</v>
      </c>
      <c r="E1518" s="1">
        <v>7</v>
      </c>
      <c r="F1518" s="3">
        <v>2856</v>
      </c>
      <c r="G1518" s="10">
        <v>9053.52</v>
      </c>
      <c r="H1518" s="12">
        <f>IFERROR(salesdata[[#This Row],[S-P1]]/salesdata[[#This Row],[Q-P1]],0)</f>
        <v>3.1700000000000004</v>
      </c>
      <c r="I1518" s="3">
        <v>3176</v>
      </c>
      <c r="J1518" s="10">
        <v>20135.84</v>
      </c>
      <c r="K1518" s="12">
        <f>IFERROR(salesdata[[#This Row],[S-P2]]/salesdata[[#This Row],[Q-P2]],0)</f>
        <v>6.34</v>
      </c>
      <c r="L1518" s="3">
        <v>5840</v>
      </c>
      <c r="M1518" s="10">
        <v>31652.799999999999</v>
      </c>
      <c r="N1518" s="12">
        <f>IFERROR(salesdata[[#This Row],[S-P3]]/salesdata[[#This Row],[Q-P3]],0)</f>
        <v>5.42</v>
      </c>
      <c r="O1518" s="3">
        <v>1193</v>
      </c>
      <c r="P1518" s="10">
        <v>8506.09</v>
      </c>
      <c r="Q1518" s="12">
        <f>IFERROR(salesdata[[#This Row],[S-P4]]/salesdata[[#This Row],[Q-P4]],0)</f>
        <v>7.13</v>
      </c>
      <c r="R1518" s="3">
        <v>13065</v>
      </c>
      <c r="S1518" s="10">
        <v>69348.25</v>
      </c>
      <c r="T1518" s="1" t="str">
        <f>"Q"&amp;ROUNDUP(salesdata[[#This Row],[Month No.]]/3,0)</f>
        <v>Q3</v>
      </c>
      <c r="U1518" s="1" t="str">
        <f>TEXT(salesdata[[#This Row],[Date]],"dddd")</f>
        <v>Saturday</v>
      </c>
      <c r="V1518" s="12">
        <f>IFERROR(salesdata[[#This Row],[Total Revenue]]/salesdata[[#This Row],[Total Units Sold]],0)</f>
        <v>5.3079410639112128</v>
      </c>
      <c r="W1518" s="1" t="str">
        <f>INDEX({"Product1","Product2","Product3","Product4"},MATCH(MAX(salesdata[[#This Row],[S-P1]],salesdata[[#This Row],[S-P2]],salesdata[[#This Row],[S-P3]],salesdata[[#This Row],[S-P4]]),CHOOSE({1,2,3,4},salesdata[[#This Row],[S-P1]],salesdata[[#This Row],[S-P2]],salesdata[[#This Row],[S-P3]],salesdata[[#This Row],[S-P4]]),0))</f>
        <v>Product3</v>
      </c>
      <c r="X1518" s="1" t="str">
        <f>IF(salesdata[[#This Row],[Total Revenue]]&gt;=70000,"High",IF(salesdata[[#This Row],[Total Revenue]]&gt;=40000,"Medium","Low"))</f>
        <v>Medium</v>
      </c>
      <c r="Y1518" s="1" t="str">
        <f>IFERROR(IF(SUMIF(salesdata[Year],salesdata[[#This Row],[Year]],salesdata[Total Revenue])&gt;SUMIF(salesdata[Year],salesdata[[#This Row],[Year]]-1,salesdata[Total Revenue]),"Growth Year","Decline Year"),"")</f>
        <v>Growth Year</v>
      </c>
    </row>
    <row r="1519" spans="1:25" x14ac:dyDescent="0.3">
      <c r="A1519" s="1">
        <v>1518</v>
      </c>
      <c r="B1519" s="2">
        <v>41847</v>
      </c>
      <c r="C1519" s="1">
        <v>2014</v>
      </c>
      <c r="D1519" s="1" t="s">
        <v>20</v>
      </c>
      <c r="E1519" s="1">
        <v>7</v>
      </c>
      <c r="F1519" s="3">
        <v>1949</v>
      </c>
      <c r="G1519" s="10">
        <v>6178.33</v>
      </c>
      <c r="H1519" s="12">
        <f>IFERROR(salesdata[[#This Row],[S-P1]]/salesdata[[#This Row],[Q-P1]],0)</f>
        <v>3.17</v>
      </c>
      <c r="I1519" s="3">
        <v>2194</v>
      </c>
      <c r="J1519" s="10">
        <v>13909.96</v>
      </c>
      <c r="K1519" s="12">
        <f>IFERROR(salesdata[[#This Row],[S-P2]]/salesdata[[#This Row],[Q-P2]],0)</f>
        <v>6.34</v>
      </c>
      <c r="L1519" s="3">
        <v>5914</v>
      </c>
      <c r="M1519" s="10">
        <v>32053.88</v>
      </c>
      <c r="N1519" s="12">
        <f>IFERROR(salesdata[[#This Row],[S-P3]]/salesdata[[#This Row],[Q-P3]],0)</f>
        <v>5.42</v>
      </c>
      <c r="O1519" s="3">
        <v>344</v>
      </c>
      <c r="P1519" s="10">
        <v>2452.7199999999998</v>
      </c>
      <c r="Q1519" s="12">
        <f>IFERROR(salesdata[[#This Row],[S-P4]]/salesdata[[#This Row],[Q-P4]],0)</f>
        <v>7.129999999999999</v>
      </c>
      <c r="R1519" s="3">
        <v>10401</v>
      </c>
      <c r="S1519" s="10">
        <v>54594.89</v>
      </c>
      <c r="T1519" s="1" t="str">
        <f>"Q"&amp;ROUNDUP(salesdata[[#This Row],[Month No.]]/3,0)</f>
        <v>Q3</v>
      </c>
      <c r="U1519" s="1" t="str">
        <f>TEXT(salesdata[[#This Row],[Date]],"dddd")</f>
        <v>Sunday</v>
      </c>
      <c r="V1519" s="12">
        <f>IFERROR(salesdata[[#This Row],[Total Revenue]]/salesdata[[#This Row],[Total Units Sold]],0)</f>
        <v>5.2490039419286605</v>
      </c>
      <c r="W1519" s="1" t="str">
        <f>INDEX({"Product1","Product2","Product3","Product4"},MATCH(MAX(salesdata[[#This Row],[S-P1]],salesdata[[#This Row],[S-P2]],salesdata[[#This Row],[S-P3]],salesdata[[#This Row],[S-P4]]),CHOOSE({1,2,3,4},salesdata[[#This Row],[S-P1]],salesdata[[#This Row],[S-P2]],salesdata[[#This Row],[S-P3]],salesdata[[#This Row],[S-P4]]),0))</f>
        <v>Product3</v>
      </c>
      <c r="X1519" s="1" t="str">
        <f>IF(salesdata[[#This Row],[Total Revenue]]&gt;=70000,"High",IF(salesdata[[#This Row],[Total Revenue]]&gt;=40000,"Medium","Low"))</f>
        <v>Medium</v>
      </c>
      <c r="Y1519" s="1" t="str">
        <f>IFERROR(IF(SUMIF(salesdata[Year],salesdata[[#This Row],[Year]],salesdata[Total Revenue])&gt;SUMIF(salesdata[Year],salesdata[[#This Row],[Year]]-1,salesdata[Total Revenue]),"Growth Year","Decline Year"),"")</f>
        <v>Growth Year</v>
      </c>
    </row>
    <row r="1520" spans="1:25" x14ac:dyDescent="0.3">
      <c r="A1520" s="1">
        <v>1519</v>
      </c>
      <c r="B1520" s="2">
        <v>41848</v>
      </c>
      <c r="C1520" s="1">
        <v>2014</v>
      </c>
      <c r="D1520" s="1" t="s">
        <v>20</v>
      </c>
      <c r="E1520" s="1">
        <v>7</v>
      </c>
      <c r="F1520" s="3">
        <v>3362</v>
      </c>
      <c r="G1520" s="10">
        <v>10657.54</v>
      </c>
      <c r="H1520" s="12">
        <f>IFERROR(salesdata[[#This Row],[S-P1]]/salesdata[[#This Row],[Q-P1]],0)</f>
        <v>3.1700000000000004</v>
      </c>
      <c r="I1520" s="3">
        <v>1790</v>
      </c>
      <c r="J1520" s="10">
        <v>11348.6</v>
      </c>
      <c r="K1520" s="12">
        <f>IFERROR(salesdata[[#This Row],[S-P2]]/salesdata[[#This Row],[Q-P2]],0)</f>
        <v>6.34</v>
      </c>
      <c r="L1520" s="3">
        <v>4652</v>
      </c>
      <c r="M1520" s="10">
        <v>25213.84</v>
      </c>
      <c r="N1520" s="12">
        <f>IFERROR(salesdata[[#This Row],[S-P3]]/salesdata[[#This Row],[Q-P3]],0)</f>
        <v>5.42</v>
      </c>
      <c r="O1520" s="3">
        <v>1801</v>
      </c>
      <c r="P1520" s="10">
        <v>12841.13</v>
      </c>
      <c r="Q1520" s="12">
        <f>IFERROR(salesdata[[#This Row],[S-P4]]/salesdata[[#This Row],[Q-P4]],0)</f>
        <v>7.13</v>
      </c>
      <c r="R1520" s="3">
        <v>11605</v>
      </c>
      <c r="S1520" s="10">
        <v>60061.11</v>
      </c>
      <c r="T1520" s="1" t="str">
        <f>"Q"&amp;ROUNDUP(salesdata[[#This Row],[Month No.]]/3,0)</f>
        <v>Q3</v>
      </c>
      <c r="U1520" s="1" t="str">
        <f>TEXT(salesdata[[#This Row],[Date]],"dddd")</f>
        <v>Monday</v>
      </c>
      <c r="V1520" s="12">
        <f>IFERROR(salesdata[[#This Row],[Total Revenue]]/salesdata[[#This Row],[Total Units Sold]],0)</f>
        <v>5.1754510986643689</v>
      </c>
      <c r="W1520" s="1" t="str">
        <f>INDEX({"Product1","Product2","Product3","Product4"},MATCH(MAX(salesdata[[#This Row],[S-P1]],salesdata[[#This Row],[S-P2]],salesdata[[#This Row],[S-P3]],salesdata[[#This Row],[S-P4]]),CHOOSE({1,2,3,4},salesdata[[#This Row],[S-P1]],salesdata[[#This Row],[S-P2]],salesdata[[#This Row],[S-P3]],salesdata[[#This Row],[S-P4]]),0))</f>
        <v>Product3</v>
      </c>
      <c r="X1520" s="1" t="str">
        <f>IF(salesdata[[#This Row],[Total Revenue]]&gt;=70000,"High",IF(salesdata[[#This Row],[Total Revenue]]&gt;=40000,"Medium","Low"))</f>
        <v>Medium</v>
      </c>
      <c r="Y1520" s="1" t="str">
        <f>IFERROR(IF(SUMIF(salesdata[Year],salesdata[[#This Row],[Year]],salesdata[Total Revenue])&gt;SUMIF(salesdata[Year],salesdata[[#This Row],[Year]]-1,salesdata[Total Revenue]),"Growth Year","Decline Year"),"")</f>
        <v>Growth Year</v>
      </c>
    </row>
    <row r="1521" spans="1:25" x14ac:dyDescent="0.3">
      <c r="A1521" s="1">
        <v>1520</v>
      </c>
      <c r="B1521" s="2">
        <v>41849</v>
      </c>
      <c r="C1521" s="1">
        <v>2014</v>
      </c>
      <c r="D1521" s="1" t="s">
        <v>20</v>
      </c>
      <c r="E1521" s="1">
        <v>7</v>
      </c>
      <c r="F1521" s="3">
        <v>7955</v>
      </c>
      <c r="G1521" s="10">
        <v>25217.35</v>
      </c>
      <c r="H1521" s="12">
        <f>IFERROR(salesdata[[#This Row],[S-P1]]/salesdata[[#This Row],[Q-P1]],0)</f>
        <v>3.17</v>
      </c>
      <c r="I1521" s="3">
        <v>3975</v>
      </c>
      <c r="J1521" s="10">
        <v>25201.5</v>
      </c>
      <c r="K1521" s="12">
        <f>IFERROR(salesdata[[#This Row],[S-P2]]/salesdata[[#This Row],[Q-P2]],0)</f>
        <v>6.34</v>
      </c>
      <c r="L1521" s="3">
        <v>1284</v>
      </c>
      <c r="M1521" s="10">
        <v>6959.28</v>
      </c>
      <c r="N1521" s="12">
        <f>IFERROR(salesdata[[#This Row],[S-P3]]/salesdata[[#This Row],[Q-P3]],0)</f>
        <v>5.42</v>
      </c>
      <c r="O1521" s="3">
        <v>1131</v>
      </c>
      <c r="P1521" s="10">
        <v>8064.03</v>
      </c>
      <c r="Q1521" s="12">
        <f>IFERROR(salesdata[[#This Row],[S-P4]]/salesdata[[#This Row],[Q-P4]],0)</f>
        <v>7.13</v>
      </c>
      <c r="R1521" s="3">
        <v>14345</v>
      </c>
      <c r="S1521" s="10">
        <v>65442.16</v>
      </c>
      <c r="T1521" s="1" t="str">
        <f>"Q"&amp;ROUNDUP(salesdata[[#This Row],[Month No.]]/3,0)</f>
        <v>Q3</v>
      </c>
      <c r="U1521" s="1" t="str">
        <f>TEXT(salesdata[[#This Row],[Date]],"dddd")</f>
        <v>Tuesday</v>
      </c>
      <c r="V1521" s="12">
        <f>IFERROR(salesdata[[#This Row],[Total Revenue]]/salesdata[[#This Row],[Total Units Sold]],0)</f>
        <v>4.5620188218891604</v>
      </c>
      <c r="W1521" s="1" t="str">
        <f>INDEX({"Product1","Product2","Product3","Product4"},MATCH(MAX(salesdata[[#This Row],[S-P1]],salesdata[[#This Row],[S-P2]],salesdata[[#This Row],[S-P3]],salesdata[[#This Row],[S-P4]]),CHOOSE({1,2,3,4},salesdata[[#This Row],[S-P1]],salesdata[[#This Row],[S-P2]],salesdata[[#This Row],[S-P3]],salesdata[[#This Row],[S-P4]]),0))</f>
        <v>Product1</v>
      </c>
      <c r="X1521" s="1" t="str">
        <f>IF(salesdata[[#This Row],[Total Revenue]]&gt;=70000,"High",IF(salesdata[[#This Row],[Total Revenue]]&gt;=40000,"Medium","Low"))</f>
        <v>Medium</v>
      </c>
      <c r="Y1521" s="1" t="str">
        <f>IFERROR(IF(SUMIF(salesdata[Year],salesdata[[#This Row],[Year]],salesdata[Total Revenue])&gt;SUMIF(salesdata[Year],salesdata[[#This Row],[Year]]-1,salesdata[Total Revenue]),"Growth Year","Decline Year"),"")</f>
        <v>Growth Year</v>
      </c>
    </row>
    <row r="1522" spans="1:25" x14ac:dyDescent="0.3">
      <c r="A1522" s="1">
        <v>1521</v>
      </c>
      <c r="B1522" s="2">
        <v>41850</v>
      </c>
      <c r="C1522" s="1">
        <v>2014</v>
      </c>
      <c r="D1522" s="1" t="s">
        <v>20</v>
      </c>
      <c r="E1522" s="1">
        <v>7</v>
      </c>
      <c r="F1522" s="3">
        <v>754</v>
      </c>
      <c r="G1522" s="10">
        <v>2390.1799999999998</v>
      </c>
      <c r="H1522" s="12">
        <f>IFERROR(salesdata[[#This Row],[S-P1]]/salesdata[[#This Row],[Q-P1]],0)</f>
        <v>3.17</v>
      </c>
      <c r="I1522" s="3">
        <v>2991</v>
      </c>
      <c r="J1522" s="10">
        <v>18962.939999999999</v>
      </c>
      <c r="K1522" s="12">
        <f>IFERROR(salesdata[[#This Row],[S-P2]]/salesdata[[#This Row],[Q-P2]],0)</f>
        <v>6.34</v>
      </c>
      <c r="L1522" s="3">
        <v>591</v>
      </c>
      <c r="M1522" s="10">
        <v>3203.22</v>
      </c>
      <c r="N1522" s="12">
        <f>IFERROR(salesdata[[#This Row],[S-P3]]/salesdata[[#This Row],[Q-P3]],0)</f>
        <v>5.42</v>
      </c>
      <c r="O1522" s="3">
        <v>1876</v>
      </c>
      <c r="P1522" s="10">
        <v>13375.88</v>
      </c>
      <c r="Q1522" s="12">
        <f>IFERROR(salesdata[[#This Row],[S-P4]]/salesdata[[#This Row],[Q-P4]],0)</f>
        <v>7.13</v>
      </c>
      <c r="R1522" s="3">
        <v>6212</v>
      </c>
      <c r="S1522" s="10">
        <v>37932.22</v>
      </c>
      <c r="T1522" s="1" t="str">
        <f>"Q"&amp;ROUNDUP(salesdata[[#This Row],[Month No.]]/3,0)</f>
        <v>Q3</v>
      </c>
      <c r="U1522" s="1" t="str">
        <f>TEXT(salesdata[[#This Row],[Date]],"dddd")</f>
        <v>Wednesday</v>
      </c>
      <c r="V1522" s="12">
        <f>IFERROR(salesdata[[#This Row],[Total Revenue]]/salesdata[[#This Row],[Total Units Sold]],0)</f>
        <v>6.1062813908564069</v>
      </c>
      <c r="W1522" s="1" t="str">
        <f>INDEX({"Product1","Product2","Product3","Product4"},MATCH(MAX(salesdata[[#This Row],[S-P1]],salesdata[[#This Row],[S-P2]],salesdata[[#This Row],[S-P3]],salesdata[[#This Row],[S-P4]]),CHOOSE({1,2,3,4},salesdata[[#This Row],[S-P1]],salesdata[[#This Row],[S-P2]],salesdata[[#This Row],[S-P3]],salesdata[[#This Row],[S-P4]]),0))</f>
        <v>Product2</v>
      </c>
      <c r="X1522" s="1" t="str">
        <f>IF(salesdata[[#This Row],[Total Revenue]]&gt;=70000,"High",IF(salesdata[[#This Row],[Total Revenue]]&gt;=40000,"Medium","Low"))</f>
        <v>Low</v>
      </c>
      <c r="Y1522" s="1" t="str">
        <f>IFERROR(IF(SUMIF(salesdata[Year],salesdata[[#This Row],[Year]],salesdata[Total Revenue])&gt;SUMIF(salesdata[Year],salesdata[[#This Row],[Year]]-1,salesdata[Total Revenue]),"Growth Year","Decline Year"),"")</f>
        <v>Growth Year</v>
      </c>
    </row>
    <row r="1523" spans="1:25" x14ac:dyDescent="0.3">
      <c r="A1523" s="1">
        <v>1522</v>
      </c>
      <c r="B1523" s="2">
        <v>41851</v>
      </c>
      <c r="C1523" s="1">
        <v>2014</v>
      </c>
      <c r="D1523" s="1" t="s">
        <v>20</v>
      </c>
      <c r="E1523" s="1">
        <v>7</v>
      </c>
      <c r="F1523" s="3">
        <v>1488</v>
      </c>
      <c r="G1523" s="10">
        <v>4716.96</v>
      </c>
      <c r="H1523" s="12">
        <f>IFERROR(salesdata[[#This Row],[S-P1]]/salesdata[[#This Row],[Q-P1]],0)</f>
        <v>3.17</v>
      </c>
      <c r="I1523" s="3">
        <v>1013</v>
      </c>
      <c r="J1523" s="10">
        <v>6422.42</v>
      </c>
      <c r="K1523" s="12">
        <f>IFERROR(salesdata[[#This Row],[S-P2]]/salesdata[[#This Row],[Q-P2]],0)</f>
        <v>6.34</v>
      </c>
      <c r="L1523" s="3">
        <v>535</v>
      </c>
      <c r="M1523" s="10">
        <v>2899.7</v>
      </c>
      <c r="N1523" s="12">
        <f>IFERROR(salesdata[[#This Row],[S-P3]]/salesdata[[#This Row],[Q-P3]],0)</f>
        <v>5.42</v>
      </c>
      <c r="O1523" s="3">
        <v>1507</v>
      </c>
      <c r="P1523" s="10">
        <v>10744.91</v>
      </c>
      <c r="Q1523" s="12">
        <f>IFERROR(salesdata[[#This Row],[S-P4]]/salesdata[[#This Row],[Q-P4]],0)</f>
        <v>7.13</v>
      </c>
      <c r="R1523" s="3">
        <v>4543</v>
      </c>
      <c r="S1523" s="10">
        <v>24783.99</v>
      </c>
      <c r="T1523" s="1" t="str">
        <f>"Q"&amp;ROUNDUP(salesdata[[#This Row],[Month No.]]/3,0)</f>
        <v>Q3</v>
      </c>
      <c r="U1523" s="1" t="str">
        <f>TEXT(salesdata[[#This Row],[Date]],"dddd")</f>
        <v>Thursday</v>
      </c>
      <c r="V1523" s="12">
        <f>IFERROR(salesdata[[#This Row],[Total Revenue]]/salesdata[[#This Row],[Total Units Sold]],0)</f>
        <v>5.4554237288135594</v>
      </c>
      <c r="W1523" s="1" t="str">
        <f>INDEX({"Product1","Product2","Product3","Product4"},MATCH(MAX(salesdata[[#This Row],[S-P1]],salesdata[[#This Row],[S-P2]],salesdata[[#This Row],[S-P3]],salesdata[[#This Row],[S-P4]]),CHOOSE({1,2,3,4},salesdata[[#This Row],[S-P1]],salesdata[[#This Row],[S-P2]],salesdata[[#This Row],[S-P3]],salesdata[[#This Row],[S-P4]]),0))</f>
        <v>Product4</v>
      </c>
      <c r="X1523" s="1" t="str">
        <f>IF(salesdata[[#This Row],[Total Revenue]]&gt;=70000,"High",IF(salesdata[[#This Row],[Total Revenue]]&gt;=40000,"Medium","Low"))</f>
        <v>Low</v>
      </c>
      <c r="Y1523" s="1" t="str">
        <f>IFERROR(IF(SUMIF(salesdata[Year],salesdata[[#This Row],[Year]],salesdata[Total Revenue])&gt;SUMIF(salesdata[Year],salesdata[[#This Row],[Year]]-1,salesdata[Total Revenue]),"Growth Year","Decline Year"),"")</f>
        <v>Growth Year</v>
      </c>
    </row>
    <row r="1524" spans="1:25" x14ac:dyDescent="0.3">
      <c r="A1524" s="1">
        <v>1523</v>
      </c>
      <c r="B1524" s="2">
        <v>41852</v>
      </c>
      <c r="C1524" s="1">
        <v>2014</v>
      </c>
      <c r="D1524" s="1" t="s">
        <v>21</v>
      </c>
      <c r="E1524" s="1">
        <v>8</v>
      </c>
      <c r="F1524" s="3">
        <v>6099</v>
      </c>
      <c r="G1524" s="10">
        <v>19333.830000000002</v>
      </c>
      <c r="H1524" s="12">
        <f>IFERROR(salesdata[[#This Row],[S-P1]]/salesdata[[#This Row],[Q-P1]],0)</f>
        <v>3.1700000000000004</v>
      </c>
      <c r="I1524" s="3">
        <v>2765</v>
      </c>
      <c r="J1524" s="10">
        <v>17530.099999999999</v>
      </c>
      <c r="K1524" s="12">
        <f>IFERROR(salesdata[[#This Row],[S-P2]]/salesdata[[#This Row],[Q-P2]],0)</f>
        <v>6.34</v>
      </c>
      <c r="L1524" s="3">
        <v>3207</v>
      </c>
      <c r="M1524" s="10">
        <v>17381.939999999999</v>
      </c>
      <c r="N1524" s="12">
        <f>IFERROR(salesdata[[#This Row],[S-P3]]/salesdata[[#This Row],[Q-P3]],0)</f>
        <v>5.42</v>
      </c>
      <c r="O1524" s="3">
        <v>1194</v>
      </c>
      <c r="P1524" s="10">
        <v>8513.2199999999993</v>
      </c>
      <c r="Q1524" s="12">
        <f>IFERROR(salesdata[[#This Row],[S-P4]]/salesdata[[#This Row],[Q-P4]],0)</f>
        <v>7.13</v>
      </c>
      <c r="R1524" s="3">
        <v>13265</v>
      </c>
      <c r="S1524" s="10">
        <v>62759.09</v>
      </c>
      <c r="T1524" s="1" t="str">
        <f>"Q"&amp;ROUNDUP(salesdata[[#This Row],[Month No.]]/3,0)</f>
        <v>Q3</v>
      </c>
      <c r="U1524" s="1" t="str">
        <f>TEXT(salesdata[[#This Row],[Date]],"dddd")</f>
        <v>Friday</v>
      </c>
      <c r="V1524" s="12">
        <f>IFERROR(salesdata[[#This Row],[Total Revenue]]/salesdata[[#This Row],[Total Units Sold]],0)</f>
        <v>4.7311790425932907</v>
      </c>
      <c r="W1524" s="1" t="str">
        <f>INDEX({"Product1","Product2","Product3","Product4"},MATCH(MAX(salesdata[[#This Row],[S-P1]],salesdata[[#This Row],[S-P2]],salesdata[[#This Row],[S-P3]],salesdata[[#This Row],[S-P4]]),CHOOSE({1,2,3,4},salesdata[[#This Row],[S-P1]],salesdata[[#This Row],[S-P2]],salesdata[[#This Row],[S-P3]],salesdata[[#This Row],[S-P4]]),0))</f>
        <v>Product1</v>
      </c>
      <c r="X1524" s="1" t="str">
        <f>IF(salesdata[[#This Row],[Total Revenue]]&gt;=70000,"High",IF(salesdata[[#This Row],[Total Revenue]]&gt;=40000,"Medium","Low"))</f>
        <v>Medium</v>
      </c>
      <c r="Y1524" s="1" t="str">
        <f>IFERROR(IF(SUMIF(salesdata[Year],salesdata[[#This Row],[Year]],salesdata[Total Revenue])&gt;SUMIF(salesdata[Year],salesdata[[#This Row],[Year]]-1,salesdata[Total Revenue]),"Growth Year","Decline Year"),"")</f>
        <v>Growth Year</v>
      </c>
    </row>
    <row r="1525" spans="1:25" x14ac:dyDescent="0.3">
      <c r="A1525" s="1">
        <v>1524</v>
      </c>
      <c r="B1525" s="2">
        <v>41853</v>
      </c>
      <c r="C1525" s="1">
        <v>2014</v>
      </c>
      <c r="D1525" s="1" t="s">
        <v>21</v>
      </c>
      <c r="E1525" s="1">
        <v>8</v>
      </c>
      <c r="F1525" s="3">
        <v>985</v>
      </c>
      <c r="G1525" s="10">
        <v>3122.45</v>
      </c>
      <c r="H1525" s="12">
        <f>IFERROR(salesdata[[#This Row],[S-P1]]/salesdata[[#This Row],[Q-P1]],0)</f>
        <v>3.17</v>
      </c>
      <c r="I1525" s="3">
        <v>3683</v>
      </c>
      <c r="J1525" s="10">
        <v>23350.22</v>
      </c>
      <c r="K1525" s="12">
        <f>IFERROR(salesdata[[#This Row],[S-P2]]/salesdata[[#This Row],[Q-P2]],0)</f>
        <v>6.3400000000000007</v>
      </c>
      <c r="L1525" s="3">
        <v>5156</v>
      </c>
      <c r="M1525" s="10">
        <v>27945.52</v>
      </c>
      <c r="N1525" s="12">
        <f>IFERROR(salesdata[[#This Row],[S-P3]]/salesdata[[#This Row],[Q-P3]],0)</f>
        <v>5.42</v>
      </c>
      <c r="O1525" s="3">
        <v>1412</v>
      </c>
      <c r="P1525" s="10">
        <v>10067.56</v>
      </c>
      <c r="Q1525" s="12">
        <f>IFERROR(salesdata[[#This Row],[S-P4]]/salesdata[[#This Row],[Q-P4]],0)</f>
        <v>7.13</v>
      </c>
      <c r="R1525" s="3">
        <v>11236</v>
      </c>
      <c r="S1525" s="10">
        <v>64485.75</v>
      </c>
      <c r="T1525" s="1" t="str">
        <f>"Q"&amp;ROUNDUP(salesdata[[#This Row],[Month No.]]/3,0)</f>
        <v>Q3</v>
      </c>
      <c r="U1525" s="1" t="str">
        <f>TEXT(salesdata[[#This Row],[Date]],"dddd")</f>
        <v>Saturday</v>
      </c>
      <c r="V1525" s="12">
        <f>IFERROR(salesdata[[#This Row],[Total Revenue]]/salesdata[[#This Row],[Total Units Sold]],0)</f>
        <v>5.7392087931648277</v>
      </c>
      <c r="W1525" s="1" t="str">
        <f>INDEX({"Product1","Product2","Product3","Product4"},MATCH(MAX(salesdata[[#This Row],[S-P1]],salesdata[[#This Row],[S-P2]],salesdata[[#This Row],[S-P3]],salesdata[[#This Row],[S-P4]]),CHOOSE({1,2,3,4},salesdata[[#This Row],[S-P1]],salesdata[[#This Row],[S-P2]],salesdata[[#This Row],[S-P3]],salesdata[[#This Row],[S-P4]]),0))</f>
        <v>Product3</v>
      </c>
      <c r="X1525" s="1" t="str">
        <f>IF(salesdata[[#This Row],[Total Revenue]]&gt;=70000,"High",IF(salesdata[[#This Row],[Total Revenue]]&gt;=40000,"Medium","Low"))</f>
        <v>Medium</v>
      </c>
      <c r="Y1525" s="1" t="str">
        <f>IFERROR(IF(SUMIF(salesdata[Year],salesdata[[#This Row],[Year]],salesdata[Total Revenue])&gt;SUMIF(salesdata[Year],salesdata[[#This Row],[Year]]-1,salesdata[Total Revenue]),"Growth Year","Decline Year"),"")</f>
        <v>Growth Year</v>
      </c>
    </row>
    <row r="1526" spans="1:25" x14ac:dyDescent="0.3">
      <c r="A1526" s="1">
        <v>1525</v>
      </c>
      <c r="B1526" s="2">
        <v>41854</v>
      </c>
      <c r="C1526" s="1">
        <v>2014</v>
      </c>
      <c r="D1526" s="1" t="s">
        <v>21</v>
      </c>
      <c r="E1526" s="1">
        <v>8</v>
      </c>
      <c r="F1526" s="3">
        <v>5307</v>
      </c>
      <c r="G1526" s="10">
        <v>16823.189999999999</v>
      </c>
      <c r="H1526" s="12">
        <f>IFERROR(salesdata[[#This Row],[S-P1]]/salesdata[[#This Row],[Q-P1]],0)</f>
        <v>3.17</v>
      </c>
      <c r="I1526" s="3">
        <v>688</v>
      </c>
      <c r="J1526" s="10">
        <v>4361.92</v>
      </c>
      <c r="K1526" s="12">
        <f>IFERROR(salesdata[[#This Row],[S-P2]]/salesdata[[#This Row],[Q-P2]],0)</f>
        <v>6.34</v>
      </c>
      <c r="L1526" s="3">
        <v>801</v>
      </c>
      <c r="M1526" s="10">
        <v>4341.42</v>
      </c>
      <c r="N1526" s="12">
        <f>IFERROR(salesdata[[#This Row],[S-P3]]/salesdata[[#This Row],[Q-P3]],0)</f>
        <v>5.42</v>
      </c>
      <c r="O1526" s="3">
        <v>1472</v>
      </c>
      <c r="P1526" s="10">
        <v>10495.36</v>
      </c>
      <c r="Q1526" s="12">
        <f>IFERROR(salesdata[[#This Row],[S-P4]]/salesdata[[#This Row],[Q-P4]],0)</f>
        <v>7.1300000000000008</v>
      </c>
      <c r="R1526" s="3">
        <v>8268</v>
      </c>
      <c r="S1526" s="10">
        <v>36021.89</v>
      </c>
      <c r="T1526" s="1" t="str">
        <f>"Q"&amp;ROUNDUP(salesdata[[#This Row],[Month No.]]/3,0)</f>
        <v>Q3</v>
      </c>
      <c r="U1526" s="1" t="str">
        <f>TEXT(salesdata[[#This Row],[Date]],"dddd")</f>
        <v>Sunday</v>
      </c>
      <c r="V1526" s="12">
        <f>IFERROR(salesdata[[#This Row],[Total Revenue]]/salesdata[[#This Row],[Total Units Sold]],0)</f>
        <v>4.3567839864537978</v>
      </c>
      <c r="W1526" s="1" t="str">
        <f>INDEX({"Product1","Product2","Product3","Product4"},MATCH(MAX(salesdata[[#This Row],[S-P1]],salesdata[[#This Row],[S-P2]],salesdata[[#This Row],[S-P3]],salesdata[[#This Row],[S-P4]]),CHOOSE({1,2,3,4},salesdata[[#This Row],[S-P1]],salesdata[[#This Row],[S-P2]],salesdata[[#This Row],[S-P3]],salesdata[[#This Row],[S-P4]]),0))</f>
        <v>Product1</v>
      </c>
      <c r="X1526" s="1" t="str">
        <f>IF(salesdata[[#This Row],[Total Revenue]]&gt;=70000,"High",IF(salesdata[[#This Row],[Total Revenue]]&gt;=40000,"Medium","Low"))</f>
        <v>Low</v>
      </c>
      <c r="Y1526" s="1" t="str">
        <f>IFERROR(IF(SUMIF(salesdata[Year],salesdata[[#This Row],[Year]],salesdata[Total Revenue])&gt;SUMIF(salesdata[Year],salesdata[[#This Row],[Year]]-1,salesdata[Total Revenue]),"Growth Year","Decline Year"),"")</f>
        <v>Growth Year</v>
      </c>
    </row>
    <row r="1527" spans="1:25" x14ac:dyDescent="0.3">
      <c r="A1527" s="1">
        <v>1526</v>
      </c>
      <c r="B1527" s="2">
        <v>41855</v>
      </c>
      <c r="C1527" s="1">
        <v>2014</v>
      </c>
      <c r="D1527" s="1" t="s">
        <v>21</v>
      </c>
      <c r="E1527" s="1">
        <v>8</v>
      </c>
      <c r="F1527" s="3">
        <v>3356</v>
      </c>
      <c r="G1527" s="10">
        <v>10638.52</v>
      </c>
      <c r="H1527" s="12">
        <f>IFERROR(salesdata[[#This Row],[S-P1]]/salesdata[[#This Row],[Q-P1]],0)</f>
        <v>3.17</v>
      </c>
      <c r="I1527" s="3">
        <v>457</v>
      </c>
      <c r="J1527" s="10">
        <v>2897.38</v>
      </c>
      <c r="K1527" s="12">
        <f>IFERROR(salesdata[[#This Row],[S-P2]]/salesdata[[#This Row],[Q-P2]],0)</f>
        <v>6.34</v>
      </c>
      <c r="L1527" s="3">
        <v>1644</v>
      </c>
      <c r="M1527" s="10">
        <v>8910.48</v>
      </c>
      <c r="N1527" s="12">
        <f>IFERROR(salesdata[[#This Row],[S-P3]]/salesdata[[#This Row],[Q-P3]],0)</f>
        <v>5.42</v>
      </c>
      <c r="O1527" s="3">
        <v>1838</v>
      </c>
      <c r="P1527" s="10">
        <v>13104.94</v>
      </c>
      <c r="Q1527" s="12">
        <f>IFERROR(salesdata[[#This Row],[S-P4]]/salesdata[[#This Row],[Q-P4]],0)</f>
        <v>7.13</v>
      </c>
      <c r="R1527" s="3">
        <v>7295</v>
      </c>
      <c r="S1527" s="10">
        <v>35551.32</v>
      </c>
      <c r="T1527" s="1" t="str">
        <f>"Q"&amp;ROUNDUP(salesdata[[#This Row],[Month No.]]/3,0)</f>
        <v>Q3</v>
      </c>
      <c r="U1527" s="1" t="str">
        <f>TEXT(salesdata[[#This Row],[Date]],"dddd")</f>
        <v>Monday</v>
      </c>
      <c r="V1527" s="12">
        <f>IFERROR(salesdata[[#This Row],[Total Revenue]]/salesdata[[#This Row],[Total Units Sold]],0)</f>
        <v>4.8733817683344753</v>
      </c>
      <c r="W1527" s="1" t="str">
        <f>INDEX({"Product1","Product2","Product3","Product4"},MATCH(MAX(salesdata[[#This Row],[S-P1]],salesdata[[#This Row],[S-P2]],salesdata[[#This Row],[S-P3]],salesdata[[#This Row],[S-P4]]),CHOOSE({1,2,3,4},salesdata[[#This Row],[S-P1]],salesdata[[#This Row],[S-P2]],salesdata[[#This Row],[S-P3]],salesdata[[#This Row],[S-P4]]),0))</f>
        <v>Product4</v>
      </c>
      <c r="X1527" s="1" t="str">
        <f>IF(salesdata[[#This Row],[Total Revenue]]&gt;=70000,"High",IF(salesdata[[#This Row],[Total Revenue]]&gt;=40000,"Medium","Low"))</f>
        <v>Low</v>
      </c>
      <c r="Y1527" s="1" t="str">
        <f>IFERROR(IF(SUMIF(salesdata[Year],salesdata[[#This Row],[Year]],salesdata[Total Revenue])&gt;SUMIF(salesdata[Year],salesdata[[#This Row],[Year]]-1,salesdata[Total Revenue]),"Growth Year","Decline Year"),"")</f>
        <v>Growth Year</v>
      </c>
    </row>
    <row r="1528" spans="1:25" x14ac:dyDescent="0.3">
      <c r="A1528" s="1">
        <v>1527</v>
      </c>
      <c r="B1528" s="2">
        <v>41856</v>
      </c>
      <c r="C1528" s="1">
        <v>2014</v>
      </c>
      <c r="D1528" s="1" t="s">
        <v>21</v>
      </c>
      <c r="E1528" s="1">
        <v>8</v>
      </c>
      <c r="F1528" s="3">
        <v>7988</v>
      </c>
      <c r="G1528" s="10">
        <v>25321.96</v>
      </c>
      <c r="H1528" s="12">
        <f>IFERROR(salesdata[[#This Row],[S-P1]]/salesdata[[#This Row],[Q-P1]],0)</f>
        <v>3.17</v>
      </c>
      <c r="I1528" s="3">
        <v>3301</v>
      </c>
      <c r="J1528" s="10">
        <v>20928.34</v>
      </c>
      <c r="K1528" s="12">
        <f>IFERROR(salesdata[[#This Row],[S-P2]]/salesdata[[#This Row],[Q-P2]],0)</f>
        <v>6.34</v>
      </c>
      <c r="L1528" s="3">
        <v>1740</v>
      </c>
      <c r="M1528" s="10">
        <v>9430.7999999999993</v>
      </c>
      <c r="N1528" s="12">
        <f>IFERROR(salesdata[[#This Row],[S-P3]]/salesdata[[#This Row],[Q-P3]],0)</f>
        <v>5.42</v>
      </c>
      <c r="O1528" s="3">
        <v>1098</v>
      </c>
      <c r="P1528" s="10">
        <v>7828.74</v>
      </c>
      <c r="Q1528" s="12">
        <f>IFERROR(salesdata[[#This Row],[S-P4]]/salesdata[[#This Row],[Q-P4]],0)</f>
        <v>7.13</v>
      </c>
      <c r="R1528" s="3">
        <v>14127</v>
      </c>
      <c r="S1528" s="10">
        <v>63509.84</v>
      </c>
      <c r="T1528" s="1" t="str">
        <f>"Q"&amp;ROUNDUP(salesdata[[#This Row],[Month No.]]/3,0)</f>
        <v>Q3</v>
      </c>
      <c r="U1528" s="1" t="str">
        <f>TEXT(salesdata[[#This Row],[Date]],"dddd")</f>
        <v>Tuesday</v>
      </c>
      <c r="V1528" s="12">
        <f>IFERROR(salesdata[[#This Row],[Total Revenue]]/salesdata[[#This Row],[Total Units Sold]],0)</f>
        <v>4.4956353082749345</v>
      </c>
      <c r="W1528" s="1" t="str">
        <f>INDEX({"Product1","Product2","Product3","Product4"},MATCH(MAX(salesdata[[#This Row],[S-P1]],salesdata[[#This Row],[S-P2]],salesdata[[#This Row],[S-P3]],salesdata[[#This Row],[S-P4]]),CHOOSE({1,2,3,4},salesdata[[#This Row],[S-P1]],salesdata[[#This Row],[S-P2]],salesdata[[#This Row],[S-P3]],salesdata[[#This Row],[S-P4]]),0))</f>
        <v>Product1</v>
      </c>
      <c r="X1528" s="1" t="str">
        <f>IF(salesdata[[#This Row],[Total Revenue]]&gt;=70000,"High",IF(salesdata[[#This Row],[Total Revenue]]&gt;=40000,"Medium","Low"))</f>
        <v>Medium</v>
      </c>
      <c r="Y1528" s="1" t="str">
        <f>IFERROR(IF(SUMIF(salesdata[Year],salesdata[[#This Row],[Year]],salesdata[Total Revenue])&gt;SUMIF(salesdata[Year],salesdata[[#This Row],[Year]]-1,salesdata[Total Revenue]),"Growth Year","Decline Year"),"")</f>
        <v>Growth Year</v>
      </c>
    </row>
    <row r="1529" spans="1:25" x14ac:dyDescent="0.3">
      <c r="A1529" s="1">
        <v>1528</v>
      </c>
      <c r="B1529" s="2">
        <v>41857</v>
      </c>
      <c r="C1529" s="1">
        <v>2014</v>
      </c>
      <c r="D1529" s="1" t="s">
        <v>21</v>
      </c>
      <c r="E1529" s="1">
        <v>8</v>
      </c>
      <c r="F1529" s="3">
        <v>5406</v>
      </c>
      <c r="G1529" s="10">
        <v>17137.02</v>
      </c>
      <c r="H1529" s="12">
        <f>IFERROR(salesdata[[#This Row],[S-P1]]/salesdata[[#This Row],[Q-P1]],0)</f>
        <v>3.17</v>
      </c>
      <c r="I1529" s="3">
        <v>2165</v>
      </c>
      <c r="J1529" s="10">
        <v>13726.1</v>
      </c>
      <c r="K1529" s="12">
        <f>IFERROR(salesdata[[#This Row],[S-P2]]/salesdata[[#This Row],[Q-P2]],0)</f>
        <v>6.34</v>
      </c>
      <c r="L1529" s="3">
        <v>2086</v>
      </c>
      <c r="M1529" s="10">
        <v>11306.12</v>
      </c>
      <c r="N1529" s="12">
        <f>IFERROR(salesdata[[#This Row],[S-P3]]/salesdata[[#This Row],[Q-P3]],0)</f>
        <v>5.4200000000000008</v>
      </c>
      <c r="O1529" s="3">
        <v>1705</v>
      </c>
      <c r="P1529" s="10">
        <v>12156.65</v>
      </c>
      <c r="Q1529" s="12">
        <f>IFERROR(salesdata[[#This Row],[S-P4]]/salesdata[[#This Row],[Q-P4]],0)</f>
        <v>7.13</v>
      </c>
      <c r="R1529" s="3">
        <v>11362</v>
      </c>
      <c r="S1529" s="10">
        <v>54325.89</v>
      </c>
      <c r="T1529" s="1" t="str">
        <f>"Q"&amp;ROUNDUP(salesdata[[#This Row],[Month No.]]/3,0)</f>
        <v>Q3</v>
      </c>
      <c r="U1529" s="1" t="str">
        <f>TEXT(salesdata[[#This Row],[Date]],"dddd")</f>
        <v>Wednesday</v>
      </c>
      <c r="V1529" s="12">
        <f>IFERROR(salesdata[[#This Row],[Total Revenue]]/salesdata[[#This Row],[Total Units Sold]],0)</f>
        <v>4.7813668368245024</v>
      </c>
      <c r="W1529" s="1" t="str">
        <f>INDEX({"Product1","Product2","Product3","Product4"},MATCH(MAX(salesdata[[#This Row],[S-P1]],salesdata[[#This Row],[S-P2]],salesdata[[#This Row],[S-P3]],salesdata[[#This Row],[S-P4]]),CHOOSE({1,2,3,4},salesdata[[#This Row],[S-P1]],salesdata[[#This Row],[S-P2]],salesdata[[#This Row],[S-P3]],salesdata[[#This Row],[S-P4]]),0))</f>
        <v>Product1</v>
      </c>
      <c r="X1529" s="1" t="str">
        <f>IF(salesdata[[#This Row],[Total Revenue]]&gt;=70000,"High",IF(salesdata[[#This Row],[Total Revenue]]&gt;=40000,"Medium","Low"))</f>
        <v>Medium</v>
      </c>
      <c r="Y1529" s="1" t="str">
        <f>IFERROR(IF(SUMIF(salesdata[Year],salesdata[[#This Row],[Year]],salesdata[Total Revenue])&gt;SUMIF(salesdata[Year],salesdata[[#This Row],[Year]]-1,salesdata[Total Revenue]),"Growth Year","Decline Year"),"")</f>
        <v>Growth Year</v>
      </c>
    </row>
    <row r="1530" spans="1:25" x14ac:dyDescent="0.3">
      <c r="A1530" s="1">
        <v>1529</v>
      </c>
      <c r="B1530" s="2">
        <v>41858</v>
      </c>
      <c r="C1530" s="1">
        <v>2014</v>
      </c>
      <c r="D1530" s="1" t="s">
        <v>21</v>
      </c>
      <c r="E1530" s="1">
        <v>8</v>
      </c>
      <c r="F1530" s="3">
        <v>3832</v>
      </c>
      <c r="G1530" s="10">
        <v>12147.44</v>
      </c>
      <c r="H1530" s="12">
        <f>IFERROR(salesdata[[#This Row],[S-P1]]/salesdata[[#This Row],[Q-P1]],0)</f>
        <v>3.17</v>
      </c>
      <c r="I1530" s="3">
        <v>2212</v>
      </c>
      <c r="J1530" s="10">
        <v>14024.08</v>
      </c>
      <c r="K1530" s="12">
        <f>IFERROR(salesdata[[#This Row],[S-P2]]/salesdata[[#This Row],[Q-P2]],0)</f>
        <v>6.34</v>
      </c>
      <c r="L1530" s="3">
        <v>1716</v>
      </c>
      <c r="M1530" s="10">
        <v>9300.7199999999993</v>
      </c>
      <c r="N1530" s="12">
        <f>IFERROR(salesdata[[#This Row],[S-P3]]/salesdata[[#This Row],[Q-P3]],0)</f>
        <v>5.42</v>
      </c>
      <c r="O1530" s="3">
        <v>1454</v>
      </c>
      <c r="P1530" s="10">
        <v>10367.02</v>
      </c>
      <c r="Q1530" s="12">
        <f>IFERROR(salesdata[[#This Row],[S-P4]]/salesdata[[#This Row],[Q-P4]],0)</f>
        <v>7.13</v>
      </c>
      <c r="R1530" s="3">
        <v>9214</v>
      </c>
      <c r="S1530" s="10">
        <v>45839.26</v>
      </c>
      <c r="T1530" s="1" t="str">
        <f>"Q"&amp;ROUNDUP(salesdata[[#This Row],[Month No.]]/3,0)</f>
        <v>Q3</v>
      </c>
      <c r="U1530" s="1" t="str">
        <f>TEXT(salesdata[[#This Row],[Date]],"dddd")</f>
        <v>Thursday</v>
      </c>
      <c r="V1530" s="12">
        <f>IFERROR(salesdata[[#This Row],[Total Revenue]]/salesdata[[#This Row],[Total Units Sold]],0)</f>
        <v>4.9749576731061431</v>
      </c>
      <c r="W1530" s="1" t="str">
        <f>INDEX({"Product1","Product2","Product3","Product4"},MATCH(MAX(salesdata[[#This Row],[S-P1]],salesdata[[#This Row],[S-P2]],salesdata[[#This Row],[S-P3]],salesdata[[#This Row],[S-P4]]),CHOOSE({1,2,3,4},salesdata[[#This Row],[S-P1]],salesdata[[#This Row],[S-P2]],salesdata[[#This Row],[S-P3]],salesdata[[#This Row],[S-P4]]),0))</f>
        <v>Product2</v>
      </c>
      <c r="X1530" s="1" t="str">
        <f>IF(salesdata[[#This Row],[Total Revenue]]&gt;=70000,"High",IF(salesdata[[#This Row],[Total Revenue]]&gt;=40000,"Medium","Low"))</f>
        <v>Medium</v>
      </c>
      <c r="Y1530" s="1" t="str">
        <f>IFERROR(IF(SUMIF(salesdata[Year],salesdata[[#This Row],[Year]],salesdata[Total Revenue])&gt;SUMIF(salesdata[Year],salesdata[[#This Row],[Year]]-1,salesdata[Total Revenue]),"Growth Year","Decline Year"),"")</f>
        <v>Growth Year</v>
      </c>
    </row>
    <row r="1531" spans="1:25" x14ac:dyDescent="0.3">
      <c r="A1531" s="1">
        <v>1530</v>
      </c>
      <c r="B1531" s="2">
        <v>41859</v>
      </c>
      <c r="C1531" s="1">
        <v>2014</v>
      </c>
      <c r="D1531" s="1" t="s">
        <v>21</v>
      </c>
      <c r="E1531" s="1">
        <v>8</v>
      </c>
      <c r="F1531" s="3">
        <v>3495</v>
      </c>
      <c r="G1531" s="10">
        <v>11079.15</v>
      </c>
      <c r="H1531" s="12">
        <f>IFERROR(salesdata[[#This Row],[S-P1]]/salesdata[[#This Row],[Q-P1]],0)</f>
        <v>3.17</v>
      </c>
      <c r="I1531" s="3">
        <v>1540</v>
      </c>
      <c r="J1531" s="10">
        <v>9763.6</v>
      </c>
      <c r="K1531" s="12">
        <f>IFERROR(salesdata[[#This Row],[S-P2]]/salesdata[[#This Row],[Q-P2]],0)</f>
        <v>6.34</v>
      </c>
      <c r="L1531" s="3">
        <v>4921</v>
      </c>
      <c r="M1531" s="10">
        <v>26671.82</v>
      </c>
      <c r="N1531" s="12">
        <f>IFERROR(salesdata[[#This Row],[S-P3]]/salesdata[[#This Row],[Q-P3]],0)</f>
        <v>5.42</v>
      </c>
      <c r="O1531" s="3">
        <v>984</v>
      </c>
      <c r="P1531" s="10">
        <v>7015.92</v>
      </c>
      <c r="Q1531" s="12">
        <f>IFERROR(salesdata[[#This Row],[S-P4]]/salesdata[[#This Row],[Q-P4]],0)</f>
        <v>7.13</v>
      </c>
      <c r="R1531" s="3">
        <v>10940</v>
      </c>
      <c r="S1531" s="10">
        <v>54530.49</v>
      </c>
      <c r="T1531" s="1" t="str">
        <f>"Q"&amp;ROUNDUP(salesdata[[#This Row],[Month No.]]/3,0)</f>
        <v>Q3</v>
      </c>
      <c r="U1531" s="1" t="str">
        <f>TEXT(salesdata[[#This Row],[Date]],"dddd")</f>
        <v>Friday</v>
      </c>
      <c r="V1531" s="12">
        <f>IFERROR(salesdata[[#This Row],[Total Revenue]]/salesdata[[#This Row],[Total Units Sold]],0)</f>
        <v>4.9845054844606942</v>
      </c>
      <c r="W1531" s="1" t="str">
        <f>INDEX({"Product1","Product2","Product3","Product4"},MATCH(MAX(salesdata[[#This Row],[S-P1]],salesdata[[#This Row],[S-P2]],salesdata[[#This Row],[S-P3]],salesdata[[#This Row],[S-P4]]),CHOOSE({1,2,3,4},salesdata[[#This Row],[S-P1]],salesdata[[#This Row],[S-P2]],salesdata[[#This Row],[S-P3]],salesdata[[#This Row],[S-P4]]),0))</f>
        <v>Product3</v>
      </c>
      <c r="X1531" s="1" t="str">
        <f>IF(salesdata[[#This Row],[Total Revenue]]&gt;=70000,"High",IF(salesdata[[#This Row],[Total Revenue]]&gt;=40000,"Medium","Low"))</f>
        <v>Medium</v>
      </c>
      <c r="Y1531" s="1" t="str">
        <f>IFERROR(IF(SUMIF(salesdata[Year],salesdata[[#This Row],[Year]],salesdata[Total Revenue])&gt;SUMIF(salesdata[Year],salesdata[[#This Row],[Year]]-1,salesdata[Total Revenue]),"Growth Year","Decline Year"),"")</f>
        <v>Growth Year</v>
      </c>
    </row>
    <row r="1532" spans="1:25" x14ac:dyDescent="0.3">
      <c r="A1532" s="1">
        <v>1531</v>
      </c>
      <c r="B1532" s="2">
        <v>41860</v>
      </c>
      <c r="C1532" s="1">
        <v>2014</v>
      </c>
      <c r="D1532" s="1" t="s">
        <v>21</v>
      </c>
      <c r="E1532" s="1">
        <v>8</v>
      </c>
      <c r="F1532" s="3">
        <v>5458</v>
      </c>
      <c r="G1532" s="10">
        <v>17301.86</v>
      </c>
      <c r="H1532" s="12">
        <f>IFERROR(salesdata[[#This Row],[S-P1]]/salesdata[[#This Row],[Q-P1]],0)</f>
        <v>3.17</v>
      </c>
      <c r="I1532" s="3">
        <v>1941</v>
      </c>
      <c r="J1532" s="10">
        <v>12305.94</v>
      </c>
      <c r="K1532" s="12">
        <f>IFERROR(salesdata[[#This Row],[S-P2]]/salesdata[[#This Row],[Q-P2]],0)</f>
        <v>6.34</v>
      </c>
      <c r="L1532" s="3">
        <v>5354</v>
      </c>
      <c r="M1532" s="10">
        <v>29018.68</v>
      </c>
      <c r="N1532" s="12">
        <f>IFERROR(salesdata[[#This Row],[S-P3]]/salesdata[[#This Row],[Q-P3]],0)</f>
        <v>5.42</v>
      </c>
      <c r="O1532" s="3">
        <v>1566</v>
      </c>
      <c r="P1532" s="10">
        <v>11165.58</v>
      </c>
      <c r="Q1532" s="12">
        <f>IFERROR(salesdata[[#This Row],[S-P4]]/salesdata[[#This Row],[Q-P4]],0)</f>
        <v>7.13</v>
      </c>
      <c r="R1532" s="3">
        <v>14319</v>
      </c>
      <c r="S1532" s="10">
        <v>69792.06</v>
      </c>
      <c r="T1532" s="1" t="str">
        <f>"Q"&amp;ROUNDUP(salesdata[[#This Row],[Month No.]]/3,0)</f>
        <v>Q3</v>
      </c>
      <c r="U1532" s="1" t="str">
        <f>TEXT(salesdata[[#This Row],[Date]],"dddd")</f>
        <v>Saturday</v>
      </c>
      <c r="V1532" s="12">
        <f>IFERROR(salesdata[[#This Row],[Total Revenue]]/salesdata[[#This Row],[Total Units Sold]],0)</f>
        <v>4.8740875759480407</v>
      </c>
      <c r="W1532" s="1" t="str">
        <f>INDEX({"Product1","Product2","Product3","Product4"},MATCH(MAX(salesdata[[#This Row],[S-P1]],salesdata[[#This Row],[S-P2]],salesdata[[#This Row],[S-P3]],salesdata[[#This Row],[S-P4]]),CHOOSE({1,2,3,4},salesdata[[#This Row],[S-P1]],salesdata[[#This Row],[S-P2]],salesdata[[#This Row],[S-P3]],salesdata[[#This Row],[S-P4]]),0))</f>
        <v>Product3</v>
      </c>
      <c r="X1532" s="1" t="str">
        <f>IF(salesdata[[#This Row],[Total Revenue]]&gt;=70000,"High",IF(salesdata[[#This Row],[Total Revenue]]&gt;=40000,"Medium","Low"))</f>
        <v>Medium</v>
      </c>
      <c r="Y1532" s="1" t="str">
        <f>IFERROR(IF(SUMIF(salesdata[Year],salesdata[[#This Row],[Year]],salesdata[Total Revenue])&gt;SUMIF(salesdata[Year],salesdata[[#This Row],[Year]]-1,salesdata[Total Revenue]),"Growth Year","Decline Year"),"")</f>
        <v>Growth Year</v>
      </c>
    </row>
    <row r="1533" spans="1:25" x14ac:dyDescent="0.3">
      <c r="A1533" s="1">
        <v>1532</v>
      </c>
      <c r="B1533" s="2">
        <v>41861</v>
      </c>
      <c r="C1533" s="1">
        <v>2014</v>
      </c>
      <c r="D1533" s="1" t="s">
        <v>21</v>
      </c>
      <c r="E1533" s="1">
        <v>8</v>
      </c>
      <c r="F1533" s="3">
        <v>5119</v>
      </c>
      <c r="G1533" s="10">
        <v>16227.23</v>
      </c>
      <c r="H1533" s="12">
        <f>IFERROR(salesdata[[#This Row],[S-P1]]/salesdata[[#This Row],[Q-P1]],0)</f>
        <v>3.17</v>
      </c>
      <c r="I1533" s="3">
        <v>1276</v>
      </c>
      <c r="J1533" s="10">
        <v>8089.84</v>
      </c>
      <c r="K1533" s="12">
        <f>IFERROR(salesdata[[#This Row],[S-P2]]/salesdata[[#This Row],[Q-P2]],0)</f>
        <v>6.34</v>
      </c>
      <c r="L1533" s="3">
        <v>5945</v>
      </c>
      <c r="M1533" s="10">
        <v>32221.9</v>
      </c>
      <c r="N1533" s="12">
        <f>IFERROR(salesdata[[#This Row],[S-P3]]/salesdata[[#This Row],[Q-P3]],0)</f>
        <v>5.42</v>
      </c>
      <c r="O1533" s="3">
        <v>548</v>
      </c>
      <c r="P1533" s="10">
        <v>3907.24</v>
      </c>
      <c r="Q1533" s="12">
        <f>IFERROR(salesdata[[#This Row],[S-P4]]/salesdata[[#This Row],[Q-P4]],0)</f>
        <v>7.13</v>
      </c>
      <c r="R1533" s="3">
        <v>12888</v>
      </c>
      <c r="S1533" s="10">
        <v>60446.21</v>
      </c>
      <c r="T1533" s="1" t="str">
        <f>"Q"&amp;ROUNDUP(salesdata[[#This Row],[Month No.]]/3,0)</f>
        <v>Q3</v>
      </c>
      <c r="U1533" s="1" t="str">
        <f>TEXT(salesdata[[#This Row],[Date]],"dddd")</f>
        <v>Sunday</v>
      </c>
      <c r="V1533" s="12">
        <f>IFERROR(salesdata[[#This Row],[Total Revenue]]/salesdata[[#This Row],[Total Units Sold]],0)</f>
        <v>4.6901156114214775</v>
      </c>
      <c r="W1533" s="1" t="str">
        <f>INDEX({"Product1","Product2","Product3","Product4"},MATCH(MAX(salesdata[[#This Row],[S-P1]],salesdata[[#This Row],[S-P2]],salesdata[[#This Row],[S-P3]],salesdata[[#This Row],[S-P4]]),CHOOSE({1,2,3,4},salesdata[[#This Row],[S-P1]],salesdata[[#This Row],[S-P2]],salesdata[[#This Row],[S-P3]],salesdata[[#This Row],[S-P4]]),0))</f>
        <v>Product3</v>
      </c>
      <c r="X1533" s="1" t="str">
        <f>IF(salesdata[[#This Row],[Total Revenue]]&gt;=70000,"High",IF(salesdata[[#This Row],[Total Revenue]]&gt;=40000,"Medium","Low"))</f>
        <v>Medium</v>
      </c>
      <c r="Y1533" s="1" t="str">
        <f>IFERROR(IF(SUMIF(salesdata[Year],salesdata[[#This Row],[Year]],salesdata[Total Revenue])&gt;SUMIF(salesdata[Year],salesdata[[#This Row],[Year]]-1,salesdata[Total Revenue]),"Growth Year","Decline Year"),"")</f>
        <v>Growth Year</v>
      </c>
    </row>
    <row r="1534" spans="1:25" x14ac:dyDescent="0.3">
      <c r="A1534" s="1">
        <v>1533</v>
      </c>
      <c r="B1534" s="2">
        <v>41862</v>
      </c>
      <c r="C1534" s="1">
        <v>2014</v>
      </c>
      <c r="D1534" s="1" t="s">
        <v>21</v>
      </c>
      <c r="E1534" s="1">
        <v>8</v>
      </c>
      <c r="F1534" s="3">
        <v>2870</v>
      </c>
      <c r="G1534" s="10">
        <v>9097.9</v>
      </c>
      <c r="H1534" s="12">
        <f>IFERROR(salesdata[[#This Row],[S-P1]]/salesdata[[#This Row],[Q-P1]],0)</f>
        <v>3.17</v>
      </c>
      <c r="I1534" s="3">
        <v>3842</v>
      </c>
      <c r="J1534" s="10">
        <v>24358.28</v>
      </c>
      <c r="K1534" s="12">
        <f>IFERROR(salesdata[[#This Row],[S-P2]]/salesdata[[#This Row],[Q-P2]],0)</f>
        <v>6.34</v>
      </c>
      <c r="L1534" s="3">
        <v>4804</v>
      </c>
      <c r="M1534" s="10">
        <v>26037.68</v>
      </c>
      <c r="N1534" s="12">
        <f>IFERROR(salesdata[[#This Row],[S-P3]]/salesdata[[#This Row],[Q-P3]],0)</f>
        <v>5.42</v>
      </c>
      <c r="O1534" s="3">
        <v>1720</v>
      </c>
      <c r="P1534" s="10">
        <v>12263.6</v>
      </c>
      <c r="Q1534" s="12">
        <f>IFERROR(salesdata[[#This Row],[S-P4]]/salesdata[[#This Row],[Q-P4]],0)</f>
        <v>7.13</v>
      </c>
      <c r="R1534" s="3">
        <v>13236</v>
      </c>
      <c r="S1534" s="10">
        <v>71757.460000000006</v>
      </c>
      <c r="T1534" s="1" t="str">
        <f>"Q"&amp;ROUNDUP(salesdata[[#This Row],[Month No.]]/3,0)</f>
        <v>Q3</v>
      </c>
      <c r="U1534" s="1" t="str">
        <f>TEXT(salesdata[[#This Row],[Date]],"dddd")</f>
        <v>Monday</v>
      </c>
      <c r="V1534" s="12">
        <f>IFERROR(salesdata[[#This Row],[Total Revenue]]/salesdata[[#This Row],[Total Units Sold]],0)</f>
        <v>5.4213856149894228</v>
      </c>
      <c r="W1534" s="1" t="str">
        <f>INDEX({"Product1","Product2","Product3","Product4"},MATCH(MAX(salesdata[[#This Row],[S-P1]],salesdata[[#This Row],[S-P2]],salesdata[[#This Row],[S-P3]],salesdata[[#This Row],[S-P4]]),CHOOSE({1,2,3,4},salesdata[[#This Row],[S-P1]],salesdata[[#This Row],[S-P2]],salesdata[[#This Row],[S-P3]],salesdata[[#This Row],[S-P4]]),0))</f>
        <v>Product3</v>
      </c>
      <c r="X1534" s="1" t="str">
        <f>IF(salesdata[[#This Row],[Total Revenue]]&gt;=70000,"High",IF(salesdata[[#This Row],[Total Revenue]]&gt;=40000,"Medium","Low"))</f>
        <v>High</v>
      </c>
      <c r="Y1534" s="1" t="str">
        <f>IFERROR(IF(SUMIF(salesdata[Year],salesdata[[#This Row],[Year]],salesdata[Total Revenue])&gt;SUMIF(salesdata[Year],salesdata[[#This Row],[Year]]-1,salesdata[Total Revenue]),"Growth Year","Decline Year"),"")</f>
        <v>Growth Year</v>
      </c>
    </row>
    <row r="1535" spans="1:25" x14ac:dyDescent="0.3">
      <c r="A1535" s="1">
        <v>1534</v>
      </c>
      <c r="B1535" s="2">
        <v>41863</v>
      </c>
      <c r="C1535" s="1">
        <v>2014</v>
      </c>
      <c r="D1535" s="1" t="s">
        <v>21</v>
      </c>
      <c r="E1535" s="1">
        <v>8</v>
      </c>
      <c r="F1535" s="3">
        <v>4537</v>
      </c>
      <c r="G1535" s="10">
        <v>14382.29</v>
      </c>
      <c r="H1535" s="12">
        <f>IFERROR(salesdata[[#This Row],[S-P1]]/salesdata[[#This Row],[Q-P1]],0)</f>
        <v>3.1700000000000004</v>
      </c>
      <c r="I1535" s="3">
        <v>3033</v>
      </c>
      <c r="J1535" s="10">
        <v>19229.22</v>
      </c>
      <c r="K1535" s="12">
        <f>IFERROR(salesdata[[#This Row],[S-P2]]/salesdata[[#This Row],[Q-P2]],0)</f>
        <v>6.3400000000000007</v>
      </c>
      <c r="L1535" s="3">
        <v>4263</v>
      </c>
      <c r="M1535" s="10">
        <v>23105.46</v>
      </c>
      <c r="N1535" s="12">
        <f>IFERROR(salesdata[[#This Row],[S-P3]]/salesdata[[#This Row],[Q-P3]],0)</f>
        <v>5.42</v>
      </c>
      <c r="O1535" s="3">
        <v>934</v>
      </c>
      <c r="P1535" s="10">
        <v>6659.42</v>
      </c>
      <c r="Q1535" s="12">
        <f>IFERROR(salesdata[[#This Row],[S-P4]]/salesdata[[#This Row],[Q-P4]],0)</f>
        <v>7.13</v>
      </c>
      <c r="R1535" s="3">
        <v>12767</v>
      </c>
      <c r="S1535" s="10">
        <v>63376.39</v>
      </c>
      <c r="T1535" s="1" t="str">
        <f>"Q"&amp;ROUNDUP(salesdata[[#This Row],[Month No.]]/3,0)</f>
        <v>Q3</v>
      </c>
      <c r="U1535" s="1" t="str">
        <f>TEXT(salesdata[[#This Row],[Date]],"dddd")</f>
        <v>Tuesday</v>
      </c>
      <c r="V1535" s="12">
        <f>IFERROR(salesdata[[#This Row],[Total Revenue]]/salesdata[[#This Row],[Total Units Sold]],0)</f>
        <v>4.964078483590507</v>
      </c>
      <c r="W1535" s="1" t="str">
        <f>INDEX({"Product1","Product2","Product3","Product4"},MATCH(MAX(salesdata[[#This Row],[S-P1]],salesdata[[#This Row],[S-P2]],salesdata[[#This Row],[S-P3]],salesdata[[#This Row],[S-P4]]),CHOOSE({1,2,3,4},salesdata[[#This Row],[S-P1]],salesdata[[#This Row],[S-P2]],salesdata[[#This Row],[S-P3]],salesdata[[#This Row],[S-P4]]),0))</f>
        <v>Product3</v>
      </c>
      <c r="X1535" s="1" t="str">
        <f>IF(salesdata[[#This Row],[Total Revenue]]&gt;=70000,"High",IF(salesdata[[#This Row],[Total Revenue]]&gt;=40000,"Medium","Low"))</f>
        <v>Medium</v>
      </c>
      <c r="Y1535" s="1" t="str">
        <f>IFERROR(IF(SUMIF(salesdata[Year],salesdata[[#This Row],[Year]],salesdata[Total Revenue])&gt;SUMIF(salesdata[Year],salesdata[[#This Row],[Year]]-1,salesdata[Total Revenue]),"Growth Year","Decline Year"),"")</f>
        <v>Growth Year</v>
      </c>
    </row>
    <row r="1536" spans="1:25" x14ac:dyDescent="0.3">
      <c r="A1536" s="1">
        <v>1535</v>
      </c>
      <c r="B1536" s="2">
        <v>41864</v>
      </c>
      <c r="C1536" s="1">
        <v>2014</v>
      </c>
      <c r="D1536" s="1" t="s">
        <v>21</v>
      </c>
      <c r="E1536" s="1">
        <v>8</v>
      </c>
      <c r="F1536" s="3">
        <v>6031</v>
      </c>
      <c r="G1536" s="10">
        <v>19118.27</v>
      </c>
      <c r="H1536" s="12">
        <f>IFERROR(salesdata[[#This Row],[S-P1]]/salesdata[[#This Row],[Q-P1]],0)</f>
        <v>3.17</v>
      </c>
      <c r="I1536" s="3">
        <v>3131</v>
      </c>
      <c r="J1536" s="10">
        <v>19850.54</v>
      </c>
      <c r="K1536" s="12">
        <f>IFERROR(salesdata[[#This Row],[S-P2]]/salesdata[[#This Row],[Q-P2]],0)</f>
        <v>6.34</v>
      </c>
      <c r="L1536" s="3">
        <v>5170</v>
      </c>
      <c r="M1536" s="10">
        <v>28021.4</v>
      </c>
      <c r="N1536" s="12">
        <f>IFERROR(salesdata[[#This Row],[S-P3]]/salesdata[[#This Row],[Q-P3]],0)</f>
        <v>5.42</v>
      </c>
      <c r="O1536" s="3">
        <v>349</v>
      </c>
      <c r="P1536" s="10">
        <v>2488.37</v>
      </c>
      <c r="Q1536" s="12">
        <f>IFERROR(salesdata[[#This Row],[S-P4]]/salesdata[[#This Row],[Q-P4]],0)</f>
        <v>7.13</v>
      </c>
      <c r="R1536" s="3">
        <v>14681</v>
      </c>
      <c r="S1536" s="10">
        <v>69478.58</v>
      </c>
      <c r="T1536" s="1" t="str">
        <f>"Q"&amp;ROUNDUP(salesdata[[#This Row],[Month No.]]/3,0)</f>
        <v>Q3</v>
      </c>
      <c r="U1536" s="1" t="str">
        <f>TEXT(salesdata[[#This Row],[Date]],"dddd")</f>
        <v>Wednesday</v>
      </c>
      <c r="V1536" s="12">
        <f>IFERROR(salesdata[[#This Row],[Total Revenue]]/salesdata[[#This Row],[Total Units Sold]],0)</f>
        <v>4.7325509161501262</v>
      </c>
      <c r="W1536" s="1" t="str">
        <f>INDEX({"Product1","Product2","Product3","Product4"},MATCH(MAX(salesdata[[#This Row],[S-P1]],salesdata[[#This Row],[S-P2]],salesdata[[#This Row],[S-P3]],salesdata[[#This Row],[S-P4]]),CHOOSE({1,2,3,4},salesdata[[#This Row],[S-P1]],salesdata[[#This Row],[S-P2]],salesdata[[#This Row],[S-P3]],salesdata[[#This Row],[S-P4]]),0))</f>
        <v>Product3</v>
      </c>
      <c r="X1536" s="1" t="str">
        <f>IF(salesdata[[#This Row],[Total Revenue]]&gt;=70000,"High",IF(salesdata[[#This Row],[Total Revenue]]&gt;=40000,"Medium","Low"))</f>
        <v>Medium</v>
      </c>
      <c r="Y1536" s="1" t="str">
        <f>IFERROR(IF(SUMIF(salesdata[Year],salesdata[[#This Row],[Year]],salesdata[Total Revenue])&gt;SUMIF(salesdata[Year],salesdata[[#This Row],[Year]]-1,salesdata[Total Revenue]),"Growth Year","Decline Year"),"")</f>
        <v>Growth Year</v>
      </c>
    </row>
    <row r="1537" spans="1:25" x14ac:dyDescent="0.3">
      <c r="A1537" s="1">
        <v>1536</v>
      </c>
      <c r="B1537" s="2">
        <v>41865</v>
      </c>
      <c r="C1537" s="1">
        <v>2014</v>
      </c>
      <c r="D1537" s="1" t="s">
        <v>21</v>
      </c>
      <c r="E1537" s="1">
        <v>8</v>
      </c>
      <c r="F1537" s="3">
        <v>5166</v>
      </c>
      <c r="G1537" s="10">
        <v>16376.22</v>
      </c>
      <c r="H1537" s="12">
        <f>IFERROR(salesdata[[#This Row],[S-P1]]/salesdata[[#This Row],[Q-P1]],0)</f>
        <v>3.17</v>
      </c>
      <c r="I1537" s="3">
        <v>3803</v>
      </c>
      <c r="J1537" s="10">
        <v>24111.02</v>
      </c>
      <c r="K1537" s="12">
        <f>IFERROR(salesdata[[#This Row],[S-P2]]/salesdata[[#This Row],[Q-P2]],0)</f>
        <v>6.34</v>
      </c>
      <c r="L1537" s="3">
        <v>4742</v>
      </c>
      <c r="M1537" s="10">
        <v>25701.64</v>
      </c>
      <c r="N1537" s="12">
        <f>IFERROR(salesdata[[#This Row],[S-P3]]/salesdata[[#This Row],[Q-P3]],0)</f>
        <v>5.42</v>
      </c>
      <c r="O1537" s="3">
        <v>1602</v>
      </c>
      <c r="P1537" s="10">
        <v>11422.26</v>
      </c>
      <c r="Q1537" s="12">
        <f>IFERROR(salesdata[[#This Row],[S-P4]]/salesdata[[#This Row],[Q-P4]],0)</f>
        <v>7.13</v>
      </c>
      <c r="R1537" s="3">
        <v>15313</v>
      </c>
      <c r="S1537" s="10">
        <v>77611.14</v>
      </c>
      <c r="T1537" s="1" t="str">
        <f>"Q"&amp;ROUNDUP(salesdata[[#This Row],[Month No.]]/3,0)</f>
        <v>Q3</v>
      </c>
      <c r="U1537" s="1" t="str">
        <f>TEXT(salesdata[[#This Row],[Date]],"dddd")</f>
        <v>Thursday</v>
      </c>
      <c r="V1537" s="12">
        <f>IFERROR(salesdata[[#This Row],[Total Revenue]]/salesdata[[#This Row],[Total Units Sold]],0)</f>
        <v>5.0683171161757983</v>
      </c>
      <c r="W1537" s="1" t="str">
        <f>INDEX({"Product1","Product2","Product3","Product4"},MATCH(MAX(salesdata[[#This Row],[S-P1]],salesdata[[#This Row],[S-P2]],salesdata[[#This Row],[S-P3]],salesdata[[#This Row],[S-P4]]),CHOOSE({1,2,3,4},salesdata[[#This Row],[S-P1]],salesdata[[#This Row],[S-P2]],salesdata[[#This Row],[S-P3]],salesdata[[#This Row],[S-P4]]),0))</f>
        <v>Product3</v>
      </c>
      <c r="X1537" s="1" t="str">
        <f>IF(salesdata[[#This Row],[Total Revenue]]&gt;=70000,"High",IF(salesdata[[#This Row],[Total Revenue]]&gt;=40000,"Medium","Low"))</f>
        <v>High</v>
      </c>
      <c r="Y1537" s="1" t="str">
        <f>IFERROR(IF(SUMIF(salesdata[Year],salesdata[[#This Row],[Year]],salesdata[Total Revenue])&gt;SUMIF(salesdata[Year],salesdata[[#This Row],[Year]]-1,salesdata[Total Revenue]),"Growth Year","Decline Year"),"")</f>
        <v>Growth Year</v>
      </c>
    </row>
    <row r="1538" spans="1:25" x14ac:dyDescent="0.3">
      <c r="A1538" s="1">
        <v>1537</v>
      </c>
      <c r="B1538" s="2">
        <v>41866</v>
      </c>
      <c r="C1538" s="1">
        <v>2014</v>
      </c>
      <c r="D1538" s="1" t="s">
        <v>21</v>
      </c>
      <c r="E1538" s="1">
        <v>8</v>
      </c>
      <c r="F1538" s="3">
        <v>3619</v>
      </c>
      <c r="G1538" s="10">
        <v>11472.23</v>
      </c>
      <c r="H1538" s="12">
        <f>IFERROR(salesdata[[#This Row],[S-P1]]/salesdata[[#This Row],[Q-P1]],0)</f>
        <v>3.17</v>
      </c>
      <c r="I1538" s="3">
        <v>1686</v>
      </c>
      <c r="J1538" s="10">
        <v>10689.24</v>
      </c>
      <c r="K1538" s="12">
        <f>IFERROR(salesdata[[#This Row],[S-P2]]/salesdata[[#This Row],[Q-P2]],0)</f>
        <v>6.34</v>
      </c>
      <c r="L1538" s="3">
        <v>3495</v>
      </c>
      <c r="M1538" s="10">
        <v>18942.900000000001</v>
      </c>
      <c r="N1538" s="12">
        <f>IFERROR(salesdata[[#This Row],[S-P3]]/salesdata[[#This Row],[Q-P3]],0)</f>
        <v>5.4200000000000008</v>
      </c>
      <c r="O1538" s="3">
        <v>1299</v>
      </c>
      <c r="P1538" s="10">
        <v>9261.8700000000008</v>
      </c>
      <c r="Q1538" s="12">
        <f>IFERROR(salesdata[[#This Row],[S-P4]]/salesdata[[#This Row],[Q-P4]],0)</f>
        <v>7.1300000000000008</v>
      </c>
      <c r="R1538" s="3">
        <v>10099</v>
      </c>
      <c r="S1538" s="10">
        <v>50366.239999999998</v>
      </c>
      <c r="T1538" s="1" t="str">
        <f>"Q"&amp;ROUNDUP(salesdata[[#This Row],[Month No.]]/3,0)</f>
        <v>Q3</v>
      </c>
      <c r="U1538" s="1" t="str">
        <f>TEXT(salesdata[[#This Row],[Date]],"dddd")</f>
        <v>Friday</v>
      </c>
      <c r="V1538" s="12">
        <f>IFERROR(salesdata[[#This Row],[Total Revenue]]/salesdata[[#This Row],[Total Units Sold]],0)</f>
        <v>4.9872502227943363</v>
      </c>
      <c r="W1538" s="1" t="str">
        <f>INDEX({"Product1","Product2","Product3","Product4"},MATCH(MAX(salesdata[[#This Row],[S-P1]],salesdata[[#This Row],[S-P2]],salesdata[[#This Row],[S-P3]],salesdata[[#This Row],[S-P4]]),CHOOSE({1,2,3,4},salesdata[[#This Row],[S-P1]],salesdata[[#This Row],[S-P2]],salesdata[[#This Row],[S-P3]],salesdata[[#This Row],[S-P4]]),0))</f>
        <v>Product3</v>
      </c>
      <c r="X1538" s="1" t="str">
        <f>IF(salesdata[[#This Row],[Total Revenue]]&gt;=70000,"High",IF(salesdata[[#This Row],[Total Revenue]]&gt;=40000,"Medium","Low"))</f>
        <v>Medium</v>
      </c>
      <c r="Y1538" s="1" t="str">
        <f>IFERROR(IF(SUMIF(salesdata[Year],salesdata[[#This Row],[Year]],salesdata[Total Revenue])&gt;SUMIF(salesdata[Year],salesdata[[#This Row],[Year]]-1,salesdata[Total Revenue]),"Growth Year","Decline Year"),"")</f>
        <v>Growth Year</v>
      </c>
    </row>
    <row r="1539" spans="1:25" x14ac:dyDescent="0.3">
      <c r="A1539" s="1">
        <v>1538</v>
      </c>
      <c r="B1539" s="2">
        <v>41867</v>
      </c>
      <c r="C1539" s="1">
        <v>2014</v>
      </c>
      <c r="D1539" s="1" t="s">
        <v>21</v>
      </c>
      <c r="E1539" s="1">
        <v>8</v>
      </c>
      <c r="F1539" s="3">
        <v>5000</v>
      </c>
      <c r="G1539" s="10">
        <v>15850</v>
      </c>
      <c r="H1539" s="12">
        <f>IFERROR(salesdata[[#This Row],[S-P1]]/salesdata[[#This Row],[Q-P1]],0)</f>
        <v>3.17</v>
      </c>
      <c r="I1539" s="3">
        <v>3288</v>
      </c>
      <c r="J1539" s="10">
        <v>20845.919999999998</v>
      </c>
      <c r="K1539" s="12">
        <f>IFERROR(salesdata[[#This Row],[S-P2]]/salesdata[[#This Row],[Q-P2]],0)</f>
        <v>6.34</v>
      </c>
      <c r="L1539" s="3">
        <v>2478</v>
      </c>
      <c r="M1539" s="10">
        <v>13430.76</v>
      </c>
      <c r="N1539" s="12">
        <f>IFERROR(salesdata[[#This Row],[S-P3]]/salesdata[[#This Row],[Q-P3]],0)</f>
        <v>5.42</v>
      </c>
      <c r="O1539" s="3">
        <v>1086</v>
      </c>
      <c r="P1539" s="10">
        <v>7743.18</v>
      </c>
      <c r="Q1539" s="12">
        <f>IFERROR(salesdata[[#This Row],[S-P4]]/salesdata[[#This Row],[Q-P4]],0)</f>
        <v>7.13</v>
      </c>
      <c r="R1539" s="3">
        <v>11852</v>
      </c>
      <c r="S1539" s="10">
        <v>57869.86</v>
      </c>
      <c r="T1539" s="1" t="str">
        <f>"Q"&amp;ROUNDUP(salesdata[[#This Row],[Month No.]]/3,0)</f>
        <v>Q3</v>
      </c>
      <c r="U1539" s="1" t="str">
        <f>TEXT(salesdata[[#This Row],[Date]],"dddd")</f>
        <v>Saturday</v>
      </c>
      <c r="V1539" s="12">
        <f>IFERROR(salesdata[[#This Row],[Total Revenue]]/salesdata[[#This Row],[Total Units Sold]],0)</f>
        <v>4.8827084036449548</v>
      </c>
      <c r="W1539" s="1" t="str">
        <f>INDEX({"Product1","Product2","Product3","Product4"},MATCH(MAX(salesdata[[#This Row],[S-P1]],salesdata[[#This Row],[S-P2]],salesdata[[#This Row],[S-P3]],salesdata[[#This Row],[S-P4]]),CHOOSE({1,2,3,4},salesdata[[#This Row],[S-P1]],salesdata[[#This Row],[S-P2]],salesdata[[#This Row],[S-P3]],salesdata[[#This Row],[S-P4]]),0))</f>
        <v>Product2</v>
      </c>
      <c r="X1539" s="1" t="str">
        <f>IF(salesdata[[#This Row],[Total Revenue]]&gt;=70000,"High",IF(salesdata[[#This Row],[Total Revenue]]&gt;=40000,"Medium","Low"))</f>
        <v>Medium</v>
      </c>
      <c r="Y1539" s="1" t="str">
        <f>IFERROR(IF(SUMIF(salesdata[Year],salesdata[[#This Row],[Year]],salesdata[Total Revenue])&gt;SUMIF(salesdata[Year],salesdata[[#This Row],[Year]]-1,salesdata[Total Revenue]),"Growth Year","Decline Year"),"")</f>
        <v>Growth Year</v>
      </c>
    </row>
    <row r="1540" spans="1:25" x14ac:dyDescent="0.3">
      <c r="A1540" s="1">
        <v>1539</v>
      </c>
      <c r="B1540" s="2">
        <v>41868</v>
      </c>
      <c r="C1540" s="1">
        <v>2014</v>
      </c>
      <c r="D1540" s="1" t="s">
        <v>21</v>
      </c>
      <c r="E1540" s="1">
        <v>8</v>
      </c>
      <c r="F1540" s="3">
        <v>4150</v>
      </c>
      <c r="G1540" s="10">
        <v>13155.5</v>
      </c>
      <c r="H1540" s="12">
        <f>IFERROR(salesdata[[#This Row],[S-P1]]/salesdata[[#This Row],[Q-P1]],0)</f>
        <v>3.17</v>
      </c>
      <c r="I1540" s="3">
        <v>2888</v>
      </c>
      <c r="J1540" s="10">
        <v>18309.919999999998</v>
      </c>
      <c r="K1540" s="12">
        <f>IFERROR(salesdata[[#This Row],[S-P2]]/salesdata[[#This Row],[Q-P2]],0)</f>
        <v>6.339999999999999</v>
      </c>
      <c r="L1540" s="3">
        <v>2540</v>
      </c>
      <c r="M1540" s="10">
        <v>13766.8</v>
      </c>
      <c r="N1540" s="12">
        <f>IFERROR(salesdata[[#This Row],[S-P3]]/salesdata[[#This Row],[Q-P3]],0)</f>
        <v>5.42</v>
      </c>
      <c r="O1540" s="3">
        <v>1067</v>
      </c>
      <c r="P1540" s="10">
        <v>7607.71</v>
      </c>
      <c r="Q1540" s="12">
        <f>IFERROR(salesdata[[#This Row],[S-P4]]/salesdata[[#This Row],[Q-P4]],0)</f>
        <v>7.13</v>
      </c>
      <c r="R1540" s="3">
        <v>10645</v>
      </c>
      <c r="S1540" s="10">
        <v>52839.93</v>
      </c>
      <c r="T1540" s="1" t="str">
        <f>"Q"&amp;ROUNDUP(salesdata[[#This Row],[Month No.]]/3,0)</f>
        <v>Q3</v>
      </c>
      <c r="U1540" s="1" t="str">
        <f>TEXT(salesdata[[#This Row],[Date]],"dddd")</f>
        <v>Sunday</v>
      </c>
      <c r="V1540" s="12">
        <f>IFERROR(salesdata[[#This Row],[Total Revenue]]/salesdata[[#This Row],[Total Units Sold]],0)</f>
        <v>4.9638262094880226</v>
      </c>
      <c r="W1540" s="1" t="str">
        <f>INDEX({"Product1","Product2","Product3","Product4"},MATCH(MAX(salesdata[[#This Row],[S-P1]],salesdata[[#This Row],[S-P2]],salesdata[[#This Row],[S-P3]],salesdata[[#This Row],[S-P4]]),CHOOSE({1,2,3,4},salesdata[[#This Row],[S-P1]],salesdata[[#This Row],[S-P2]],salesdata[[#This Row],[S-P3]],salesdata[[#This Row],[S-P4]]),0))</f>
        <v>Product2</v>
      </c>
      <c r="X1540" s="1" t="str">
        <f>IF(salesdata[[#This Row],[Total Revenue]]&gt;=70000,"High",IF(salesdata[[#This Row],[Total Revenue]]&gt;=40000,"Medium","Low"))</f>
        <v>Medium</v>
      </c>
      <c r="Y1540" s="1" t="str">
        <f>IFERROR(IF(SUMIF(salesdata[Year],salesdata[[#This Row],[Year]],salesdata[Total Revenue])&gt;SUMIF(salesdata[Year],salesdata[[#This Row],[Year]]-1,salesdata[Total Revenue]),"Growth Year","Decline Year"),"")</f>
        <v>Growth Year</v>
      </c>
    </row>
    <row r="1541" spans="1:25" x14ac:dyDescent="0.3">
      <c r="A1541" s="1">
        <v>1540</v>
      </c>
      <c r="B1541" s="2">
        <v>41869</v>
      </c>
      <c r="C1541" s="1">
        <v>2014</v>
      </c>
      <c r="D1541" s="1" t="s">
        <v>21</v>
      </c>
      <c r="E1541" s="1">
        <v>8</v>
      </c>
      <c r="F1541" s="3">
        <v>7559</v>
      </c>
      <c r="G1541" s="10">
        <v>23962.03</v>
      </c>
      <c r="H1541" s="12">
        <f>IFERROR(salesdata[[#This Row],[S-P1]]/salesdata[[#This Row],[Q-P1]],0)</f>
        <v>3.17</v>
      </c>
      <c r="I1541" s="3">
        <v>3118</v>
      </c>
      <c r="J1541" s="10">
        <v>19768.12</v>
      </c>
      <c r="K1541" s="12">
        <f>IFERROR(salesdata[[#This Row],[S-P2]]/salesdata[[#This Row],[Q-P2]],0)</f>
        <v>6.34</v>
      </c>
      <c r="L1541" s="3">
        <v>848</v>
      </c>
      <c r="M1541" s="10">
        <v>4596.16</v>
      </c>
      <c r="N1541" s="12">
        <f>IFERROR(salesdata[[#This Row],[S-P3]]/salesdata[[#This Row],[Q-P3]],0)</f>
        <v>5.42</v>
      </c>
      <c r="O1541" s="3">
        <v>524</v>
      </c>
      <c r="P1541" s="10">
        <v>3736.12</v>
      </c>
      <c r="Q1541" s="12">
        <f>IFERROR(salesdata[[#This Row],[S-P4]]/salesdata[[#This Row],[Q-P4]],0)</f>
        <v>7.13</v>
      </c>
      <c r="R1541" s="3">
        <v>12049</v>
      </c>
      <c r="S1541" s="10">
        <v>52062.43</v>
      </c>
      <c r="T1541" s="1" t="str">
        <f>"Q"&amp;ROUNDUP(salesdata[[#This Row],[Month No.]]/3,0)</f>
        <v>Q3</v>
      </c>
      <c r="U1541" s="1" t="str">
        <f>TEXT(salesdata[[#This Row],[Date]],"dddd")</f>
        <v>Monday</v>
      </c>
      <c r="V1541" s="12">
        <f>IFERROR(salesdata[[#This Row],[Total Revenue]]/salesdata[[#This Row],[Total Units Sold]],0)</f>
        <v>4.3208921902232547</v>
      </c>
      <c r="W1541" s="1" t="str">
        <f>INDEX({"Product1","Product2","Product3","Product4"},MATCH(MAX(salesdata[[#This Row],[S-P1]],salesdata[[#This Row],[S-P2]],salesdata[[#This Row],[S-P3]],salesdata[[#This Row],[S-P4]]),CHOOSE({1,2,3,4},salesdata[[#This Row],[S-P1]],salesdata[[#This Row],[S-P2]],salesdata[[#This Row],[S-P3]],salesdata[[#This Row],[S-P4]]),0))</f>
        <v>Product1</v>
      </c>
      <c r="X1541" s="1" t="str">
        <f>IF(salesdata[[#This Row],[Total Revenue]]&gt;=70000,"High",IF(salesdata[[#This Row],[Total Revenue]]&gt;=40000,"Medium","Low"))</f>
        <v>Medium</v>
      </c>
      <c r="Y1541" s="1" t="str">
        <f>IFERROR(IF(SUMIF(salesdata[Year],salesdata[[#This Row],[Year]],salesdata[Total Revenue])&gt;SUMIF(salesdata[Year],salesdata[[#This Row],[Year]]-1,salesdata[Total Revenue]),"Growth Year","Decline Year"),"")</f>
        <v>Growth Year</v>
      </c>
    </row>
    <row r="1542" spans="1:25" x14ac:dyDescent="0.3">
      <c r="A1542" s="1">
        <v>1541</v>
      </c>
      <c r="B1542" s="2">
        <v>41870</v>
      </c>
      <c r="C1542" s="1">
        <v>2014</v>
      </c>
      <c r="D1542" s="1" t="s">
        <v>21</v>
      </c>
      <c r="E1542" s="1">
        <v>8</v>
      </c>
      <c r="F1542" s="3">
        <v>6247</v>
      </c>
      <c r="G1542" s="10">
        <v>19802.990000000002</v>
      </c>
      <c r="H1542" s="12">
        <f>IFERROR(salesdata[[#This Row],[S-P1]]/salesdata[[#This Row],[Q-P1]],0)</f>
        <v>3.1700000000000004</v>
      </c>
      <c r="I1542" s="3">
        <v>867</v>
      </c>
      <c r="J1542" s="10">
        <v>5496.78</v>
      </c>
      <c r="K1542" s="12">
        <f>IFERROR(salesdata[[#This Row],[S-P2]]/salesdata[[#This Row],[Q-P2]],0)</f>
        <v>6.34</v>
      </c>
      <c r="L1542" s="3">
        <v>4912</v>
      </c>
      <c r="M1542" s="10">
        <v>26623.040000000001</v>
      </c>
      <c r="N1542" s="12">
        <f>IFERROR(salesdata[[#This Row],[S-P3]]/salesdata[[#This Row],[Q-P3]],0)</f>
        <v>5.42</v>
      </c>
      <c r="O1542" s="3">
        <v>1719</v>
      </c>
      <c r="P1542" s="10">
        <v>12256.47</v>
      </c>
      <c r="Q1542" s="12">
        <f>IFERROR(salesdata[[#This Row],[S-P4]]/salesdata[[#This Row],[Q-P4]],0)</f>
        <v>7.13</v>
      </c>
      <c r="R1542" s="3">
        <v>13745</v>
      </c>
      <c r="S1542" s="10">
        <v>64179.28</v>
      </c>
      <c r="T1542" s="1" t="str">
        <f>"Q"&amp;ROUNDUP(salesdata[[#This Row],[Month No.]]/3,0)</f>
        <v>Q3</v>
      </c>
      <c r="U1542" s="1" t="str">
        <f>TEXT(salesdata[[#This Row],[Date]],"dddd")</f>
        <v>Tuesday</v>
      </c>
      <c r="V1542" s="12">
        <f>IFERROR(salesdata[[#This Row],[Total Revenue]]/salesdata[[#This Row],[Total Units Sold]],0)</f>
        <v>4.6692819206984355</v>
      </c>
      <c r="W1542" s="1" t="str">
        <f>INDEX({"Product1","Product2","Product3","Product4"},MATCH(MAX(salesdata[[#This Row],[S-P1]],salesdata[[#This Row],[S-P2]],salesdata[[#This Row],[S-P3]],salesdata[[#This Row],[S-P4]]),CHOOSE({1,2,3,4},salesdata[[#This Row],[S-P1]],salesdata[[#This Row],[S-P2]],salesdata[[#This Row],[S-P3]],salesdata[[#This Row],[S-P4]]),0))</f>
        <v>Product3</v>
      </c>
      <c r="X1542" s="1" t="str">
        <f>IF(salesdata[[#This Row],[Total Revenue]]&gt;=70000,"High",IF(salesdata[[#This Row],[Total Revenue]]&gt;=40000,"Medium","Low"))</f>
        <v>Medium</v>
      </c>
      <c r="Y1542" s="1" t="str">
        <f>IFERROR(IF(SUMIF(salesdata[Year],salesdata[[#This Row],[Year]],salesdata[Total Revenue])&gt;SUMIF(salesdata[Year],salesdata[[#This Row],[Year]]-1,salesdata[Total Revenue]),"Growth Year","Decline Year"),"")</f>
        <v>Growth Year</v>
      </c>
    </row>
    <row r="1543" spans="1:25" x14ac:dyDescent="0.3">
      <c r="A1543" s="1">
        <v>1542</v>
      </c>
      <c r="B1543" s="2">
        <v>41871</v>
      </c>
      <c r="C1543" s="1">
        <v>2014</v>
      </c>
      <c r="D1543" s="1" t="s">
        <v>21</v>
      </c>
      <c r="E1543" s="1">
        <v>8</v>
      </c>
      <c r="F1543" s="3">
        <v>4630</v>
      </c>
      <c r="G1543" s="10">
        <v>14677.1</v>
      </c>
      <c r="H1543" s="12">
        <f>IFERROR(salesdata[[#This Row],[S-P1]]/salesdata[[#This Row],[Q-P1]],0)</f>
        <v>3.17</v>
      </c>
      <c r="I1543" s="3">
        <v>1933</v>
      </c>
      <c r="J1543" s="10">
        <v>12255.22</v>
      </c>
      <c r="K1543" s="12">
        <f>IFERROR(salesdata[[#This Row],[S-P2]]/salesdata[[#This Row],[Q-P2]],0)</f>
        <v>6.34</v>
      </c>
      <c r="L1543" s="3">
        <v>3241</v>
      </c>
      <c r="M1543" s="10">
        <v>17566.22</v>
      </c>
      <c r="N1543" s="12">
        <f>IFERROR(salesdata[[#This Row],[S-P3]]/salesdata[[#This Row],[Q-P3]],0)</f>
        <v>5.42</v>
      </c>
      <c r="O1543" s="3">
        <v>1990</v>
      </c>
      <c r="P1543" s="10">
        <v>14188.7</v>
      </c>
      <c r="Q1543" s="12">
        <f>IFERROR(salesdata[[#This Row],[S-P4]]/salesdata[[#This Row],[Q-P4]],0)</f>
        <v>7.1300000000000008</v>
      </c>
      <c r="R1543" s="3">
        <v>11794</v>
      </c>
      <c r="S1543" s="10">
        <v>58687.24</v>
      </c>
      <c r="T1543" s="1" t="str">
        <f>"Q"&amp;ROUNDUP(salesdata[[#This Row],[Month No.]]/3,0)</f>
        <v>Q3</v>
      </c>
      <c r="U1543" s="1" t="str">
        <f>TEXT(salesdata[[#This Row],[Date]],"dddd")</f>
        <v>Wednesday</v>
      </c>
      <c r="V1543" s="12">
        <f>IFERROR(salesdata[[#This Row],[Total Revenue]]/salesdata[[#This Row],[Total Units Sold]],0)</f>
        <v>4.9760250975072067</v>
      </c>
      <c r="W1543" s="1" t="str">
        <f>INDEX({"Product1","Product2","Product3","Product4"},MATCH(MAX(salesdata[[#This Row],[S-P1]],salesdata[[#This Row],[S-P2]],salesdata[[#This Row],[S-P3]],salesdata[[#This Row],[S-P4]]),CHOOSE({1,2,3,4},salesdata[[#This Row],[S-P1]],salesdata[[#This Row],[S-P2]],salesdata[[#This Row],[S-P3]],salesdata[[#This Row],[S-P4]]),0))</f>
        <v>Product3</v>
      </c>
      <c r="X1543" s="1" t="str">
        <f>IF(salesdata[[#This Row],[Total Revenue]]&gt;=70000,"High",IF(salesdata[[#This Row],[Total Revenue]]&gt;=40000,"Medium","Low"))</f>
        <v>Medium</v>
      </c>
      <c r="Y1543" s="1" t="str">
        <f>IFERROR(IF(SUMIF(salesdata[Year],salesdata[[#This Row],[Year]],salesdata[Total Revenue])&gt;SUMIF(salesdata[Year],salesdata[[#This Row],[Year]]-1,salesdata[Total Revenue]),"Growth Year","Decline Year"),"")</f>
        <v>Growth Year</v>
      </c>
    </row>
    <row r="1544" spans="1:25" x14ac:dyDescent="0.3">
      <c r="A1544" s="1">
        <v>1543</v>
      </c>
      <c r="B1544" s="2">
        <v>41872</v>
      </c>
      <c r="C1544" s="1">
        <v>2014</v>
      </c>
      <c r="D1544" s="1" t="s">
        <v>21</v>
      </c>
      <c r="E1544" s="1">
        <v>8</v>
      </c>
      <c r="F1544" s="3">
        <v>3357</v>
      </c>
      <c r="G1544" s="10">
        <v>10641.69</v>
      </c>
      <c r="H1544" s="12">
        <f>IFERROR(salesdata[[#This Row],[S-P1]]/salesdata[[#This Row],[Q-P1]],0)</f>
        <v>3.1700000000000004</v>
      </c>
      <c r="I1544" s="3">
        <v>2664</v>
      </c>
      <c r="J1544" s="10">
        <v>16889.759999999998</v>
      </c>
      <c r="K1544" s="12">
        <f>IFERROR(salesdata[[#This Row],[S-P2]]/salesdata[[#This Row],[Q-P2]],0)</f>
        <v>6.339999999999999</v>
      </c>
      <c r="L1544" s="3">
        <v>5183</v>
      </c>
      <c r="M1544" s="10">
        <v>28091.86</v>
      </c>
      <c r="N1544" s="12">
        <f>IFERROR(salesdata[[#This Row],[S-P3]]/salesdata[[#This Row],[Q-P3]],0)</f>
        <v>5.42</v>
      </c>
      <c r="O1544" s="3">
        <v>765</v>
      </c>
      <c r="P1544" s="10">
        <v>5454.45</v>
      </c>
      <c r="Q1544" s="12">
        <f>IFERROR(salesdata[[#This Row],[S-P4]]/salesdata[[#This Row],[Q-P4]],0)</f>
        <v>7.13</v>
      </c>
      <c r="R1544" s="3">
        <v>11969</v>
      </c>
      <c r="S1544" s="10">
        <v>61077.760000000002</v>
      </c>
      <c r="T1544" s="1" t="str">
        <f>"Q"&amp;ROUNDUP(salesdata[[#This Row],[Month No.]]/3,0)</f>
        <v>Q3</v>
      </c>
      <c r="U1544" s="1" t="str">
        <f>TEXT(salesdata[[#This Row],[Date]],"dddd")</f>
        <v>Thursday</v>
      </c>
      <c r="V1544" s="12">
        <f>IFERROR(salesdata[[#This Row],[Total Revenue]]/salesdata[[#This Row],[Total Units Sold]],0)</f>
        <v>5.1029960731890718</v>
      </c>
      <c r="W1544" s="1" t="str">
        <f>INDEX({"Product1","Product2","Product3","Product4"},MATCH(MAX(salesdata[[#This Row],[S-P1]],salesdata[[#This Row],[S-P2]],salesdata[[#This Row],[S-P3]],salesdata[[#This Row],[S-P4]]),CHOOSE({1,2,3,4},salesdata[[#This Row],[S-P1]],salesdata[[#This Row],[S-P2]],salesdata[[#This Row],[S-P3]],salesdata[[#This Row],[S-P4]]),0))</f>
        <v>Product3</v>
      </c>
      <c r="X1544" s="1" t="str">
        <f>IF(salesdata[[#This Row],[Total Revenue]]&gt;=70000,"High",IF(salesdata[[#This Row],[Total Revenue]]&gt;=40000,"Medium","Low"))</f>
        <v>Medium</v>
      </c>
      <c r="Y1544" s="1" t="str">
        <f>IFERROR(IF(SUMIF(salesdata[Year],salesdata[[#This Row],[Year]],salesdata[Total Revenue])&gt;SUMIF(salesdata[Year],salesdata[[#This Row],[Year]]-1,salesdata[Total Revenue]),"Growth Year","Decline Year"),"")</f>
        <v>Growth Year</v>
      </c>
    </row>
    <row r="1545" spans="1:25" x14ac:dyDescent="0.3">
      <c r="A1545" s="1">
        <v>1544</v>
      </c>
      <c r="B1545" s="2">
        <v>41873</v>
      </c>
      <c r="C1545" s="1">
        <v>2014</v>
      </c>
      <c r="D1545" s="1" t="s">
        <v>21</v>
      </c>
      <c r="E1545" s="1">
        <v>8</v>
      </c>
      <c r="F1545" s="3">
        <v>1149</v>
      </c>
      <c r="G1545" s="10">
        <v>3642.33</v>
      </c>
      <c r="H1545" s="12">
        <f>IFERROR(salesdata[[#This Row],[S-P1]]/salesdata[[#This Row],[Q-P1]],0)</f>
        <v>3.17</v>
      </c>
      <c r="I1545" s="3">
        <v>3927</v>
      </c>
      <c r="J1545" s="10">
        <v>24897.18</v>
      </c>
      <c r="K1545" s="12">
        <f>IFERROR(salesdata[[#This Row],[S-P2]]/salesdata[[#This Row],[Q-P2]],0)</f>
        <v>6.34</v>
      </c>
      <c r="L1545" s="3">
        <v>2854</v>
      </c>
      <c r="M1545" s="10">
        <v>15468.68</v>
      </c>
      <c r="N1545" s="12">
        <f>IFERROR(salesdata[[#This Row],[S-P3]]/salesdata[[#This Row],[Q-P3]],0)</f>
        <v>5.42</v>
      </c>
      <c r="O1545" s="3">
        <v>346</v>
      </c>
      <c r="P1545" s="10">
        <v>2466.98</v>
      </c>
      <c r="Q1545" s="12">
        <f>IFERROR(salesdata[[#This Row],[S-P4]]/salesdata[[#This Row],[Q-P4]],0)</f>
        <v>7.13</v>
      </c>
      <c r="R1545" s="3">
        <v>8276</v>
      </c>
      <c r="S1545" s="10">
        <v>46475.17</v>
      </c>
      <c r="T1545" s="1" t="str">
        <f>"Q"&amp;ROUNDUP(salesdata[[#This Row],[Month No.]]/3,0)</f>
        <v>Q3</v>
      </c>
      <c r="U1545" s="1" t="str">
        <f>TEXT(salesdata[[#This Row],[Date]],"dddd")</f>
        <v>Friday</v>
      </c>
      <c r="V1545" s="12">
        <f>IFERROR(salesdata[[#This Row],[Total Revenue]]/salesdata[[#This Row],[Total Units Sold]],0)</f>
        <v>5.6156561140647652</v>
      </c>
      <c r="W1545" s="1" t="str">
        <f>INDEX({"Product1","Product2","Product3","Product4"},MATCH(MAX(salesdata[[#This Row],[S-P1]],salesdata[[#This Row],[S-P2]],salesdata[[#This Row],[S-P3]],salesdata[[#This Row],[S-P4]]),CHOOSE({1,2,3,4},salesdata[[#This Row],[S-P1]],salesdata[[#This Row],[S-P2]],salesdata[[#This Row],[S-P3]],salesdata[[#This Row],[S-P4]]),0))</f>
        <v>Product2</v>
      </c>
      <c r="X1545" s="1" t="str">
        <f>IF(salesdata[[#This Row],[Total Revenue]]&gt;=70000,"High",IF(salesdata[[#This Row],[Total Revenue]]&gt;=40000,"Medium","Low"))</f>
        <v>Medium</v>
      </c>
      <c r="Y1545" s="1" t="str">
        <f>IFERROR(IF(SUMIF(salesdata[Year],salesdata[[#This Row],[Year]],salesdata[Total Revenue])&gt;SUMIF(salesdata[Year],salesdata[[#This Row],[Year]]-1,salesdata[Total Revenue]),"Growth Year","Decline Year"),"")</f>
        <v>Growth Year</v>
      </c>
    </row>
    <row r="1546" spans="1:25" x14ac:dyDescent="0.3">
      <c r="A1546" s="1">
        <v>1545</v>
      </c>
      <c r="B1546" s="2">
        <v>41874</v>
      </c>
      <c r="C1546" s="1">
        <v>2014</v>
      </c>
      <c r="D1546" s="1" t="s">
        <v>21</v>
      </c>
      <c r="E1546" s="1">
        <v>8</v>
      </c>
      <c r="F1546" s="3">
        <v>863</v>
      </c>
      <c r="G1546" s="10">
        <v>2735.71</v>
      </c>
      <c r="H1546" s="12">
        <f>IFERROR(salesdata[[#This Row],[S-P1]]/salesdata[[#This Row],[Q-P1]],0)</f>
        <v>3.17</v>
      </c>
      <c r="I1546" s="3">
        <v>1103</v>
      </c>
      <c r="J1546" s="10">
        <v>6993.02</v>
      </c>
      <c r="K1546" s="12">
        <f>IFERROR(salesdata[[#This Row],[S-P2]]/salesdata[[#This Row],[Q-P2]],0)</f>
        <v>6.3400000000000007</v>
      </c>
      <c r="L1546" s="3">
        <v>3135</v>
      </c>
      <c r="M1546" s="10">
        <v>16991.7</v>
      </c>
      <c r="N1546" s="12">
        <f>IFERROR(salesdata[[#This Row],[S-P3]]/salesdata[[#This Row],[Q-P3]],0)</f>
        <v>5.42</v>
      </c>
      <c r="O1546" s="3">
        <v>938</v>
      </c>
      <c r="P1546" s="10">
        <v>6687.94</v>
      </c>
      <c r="Q1546" s="12">
        <f>IFERROR(salesdata[[#This Row],[S-P4]]/salesdata[[#This Row],[Q-P4]],0)</f>
        <v>7.13</v>
      </c>
      <c r="R1546" s="3">
        <v>6039</v>
      </c>
      <c r="S1546" s="10">
        <v>33408.370000000003</v>
      </c>
      <c r="T1546" s="1" t="str">
        <f>"Q"&amp;ROUNDUP(salesdata[[#This Row],[Month No.]]/3,0)</f>
        <v>Q3</v>
      </c>
      <c r="U1546" s="1" t="str">
        <f>TEXT(salesdata[[#This Row],[Date]],"dddd")</f>
        <v>Saturday</v>
      </c>
      <c r="V1546" s="12">
        <f>IFERROR(salesdata[[#This Row],[Total Revenue]]/salesdata[[#This Row],[Total Units Sold]],0)</f>
        <v>5.5321029971849649</v>
      </c>
      <c r="W1546" s="1" t="str">
        <f>INDEX({"Product1","Product2","Product3","Product4"},MATCH(MAX(salesdata[[#This Row],[S-P1]],salesdata[[#This Row],[S-P2]],salesdata[[#This Row],[S-P3]],salesdata[[#This Row],[S-P4]]),CHOOSE({1,2,3,4},salesdata[[#This Row],[S-P1]],salesdata[[#This Row],[S-P2]],salesdata[[#This Row],[S-P3]],salesdata[[#This Row],[S-P4]]),0))</f>
        <v>Product3</v>
      </c>
      <c r="X1546" s="1" t="str">
        <f>IF(salesdata[[#This Row],[Total Revenue]]&gt;=70000,"High",IF(salesdata[[#This Row],[Total Revenue]]&gt;=40000,"Medium","Low"))</f>
        <v>Low</v>
      </c>
      <c r="Y1546" s="1" t="str">
        <f>IFERROR(IF(SUMIF(salesdata[Year],salesdata[[#This Row],[Year]],salesdata[Total Revenue])&gt;SUMIF(salesdata[Year],salesdata[[#This Row],[Year]]-1,salesdata[Total Revenue]),"Growth Year","Decline Year"),"")</f>
        <v>Growth Year</v>
      </c>
    </row>
    <row r="1547" spans="1:25" x14ac:dyDescent="0.3">
      <c r="A1547" s="1">
        <v>1546</v>
      </c>
      <c r="B1547" s="2">
        <v>41875</v>
      </c>
      <c r="C1547" s="1">
        <v>2014</v>
      </c>
      <c r="D1547" s="1" t="s">
        <v>21</v>
      </c>
      <c r="E1547" s="1">
        <v>8</v>
      </c>
      <c r="F1547" s="3">
        <v>6969</v>
      </c>
      <c r="G1547" s="10">
        <v>22091.73</v>
      </c>
      <c r="H1547" s="12">
        <f>IFERROR(salesdata[[#This Row],[S-P1]]/salesdata[[#This Row],[Q-P1]],0)</f>
        <v>3.17</v>
      </c>
      <c r="I1547" s="3">
        <v>1047</v>
      </c>
      <c r="J1547" s="10">
        <v>6637.98</v>
      </c>
      <c r="K1547" s="12">
        <f>IFERROR(salesdata[[#This Row],[S-P2]]/salesdata[[#This Row],[Q-P2]],0)</f>
        <v>6.34</v>
      </c>
      <c r="L1547" s="3">
        <v>4101</v>
      </c>
      <c r="M1547" s="10">
        <v>22227.42</v>
      </c>
      <c r="N1547" s="12">
        <f>IFERROR(salesdata[[#This Row],[S-P3]]/salesdata[[#This Row],[Q-P3]],0)</f>
        <v>5.42</v>
      </c>
      <c r="O1547" s="3">
        <v>1963</v>
      </c>
      <c r="P1547" s="10">
        <v>13996.19</v>
      </c>
      <c r="Q1547" s="12">
        <f>IFERROR(salesdata[[#This Row],[S-P4]]/salesdata[[#This Row],[Q-P4]],0)</f>
        <v>7.13</v>
      </c>
      <c r="R1547" s="3">
        <v>14080</v>
      </c>
      <c r="S1547" s="10">
        <v>64953.32</v>
      </c>
      <c r="T1547" s="1" t="str">
        <f>"Q"&amp;ROUNDUP(salesdata[[#This Row],[Month No.]]/3,0)</f>
        <v>Q3</v>
      </c>
      <c r="U1547" s="1" t="str">
        <f>TEXT(salesdata[[#This Row],[Date]],"dddd")</f>
        <v>Sunday</v>
      </c>
      <c r="V1547" s="12">
        <f>IFERROR(salesdata[[#This Row],[Total Revenue]]/salesdata[[#This Row],[Total Units Sold]],0)</f>
        <v>4.6131619318181816</v>
      </c>
      <c r="W1547" s="1" t="str">
        <f>INDEX({"Product1","Product2","Product3","Product4"},MATCH(MAX(salesdata[[#This Row],[S-P1]],salesdata[[#This Row],[S-P2]],salesdata[[#This Row],[S-P3]],salesdata[[#This Row],[S-P4]]),CHOOSE({1,2,3,4},salesdata[[#This Row],[S-P1]],salesdata[[#This Row],[S-P2]],salesdata[[#This Row],[S-P3]],salesdata[[#This Row],[S-P4]]),0))</f>
        <v>Product3</v>
      </c>
      <c r="X1547" s="1" t="str">
        <f>IF(salesdata[[#This Row],[Total Revenue]]&gt;=70000,"High",IF(salesdata[[#This Row],[Total Revenue]]&gt;=40000,"Medium","Low"))</f>
        <v>Medium</v>
      </c>
      <c r="Y1547" s="1" t="str">
        <f>IFERROR(IF(SUMIF(salesdata[Year],salesdata[[#This Row],[Year]],salesdata[Total Revenue])&gt;SUMIF(salesdata[Year],salesdata[[#This Row],[Year]]-1,salesdata[Total Revenue]),"Growth Year","Decline Year"),"")</f>
        <v>Growth Year</v>
      </c>
    </row>
    <row r="1548" spans="1:25" x14ac:dyDescent="0.3">
      <c r="A1548" s="1">
        <v>1547</v>
      </c>
      <c r="B1548" s="2">
        <v>41876</v>
      </c>
      <c r="C1548" s="1">
        <v>2014</v>
      </c>
      <c r="D1548" s="1" t="s">
        <v>21</v>
      </c>
      <c r="E1548" s="1">
        <v>8</v>
      </c>
      <c r="F1548" s="3">
        <v>4195</v>
      </c>
      <c r="G1548" s="10">
        <v>13298.15</v>
      </c>
      <c r="H1548" s="12">
        <f>IFERROR(salesdata[[#This Row],[S-P1]]/salesdata[[#This Row],[Q-P1]],0)</f>
        <v>3.17</v>
      </c>
      <c r="I1548" s="3">
        <v>1267</v>
      </c>
      <c r="J1548" s="10">
        <v>8032.78</v>
      </c>
      <c r="K1548" s="12">
        <f>IFERROR(salesdata[[#This Row],[S-P2]]/salesdata[[#This Row],[Q-P2]],0)</f>
        <v>6.34</v>
      </c>
      <c r="L1548" s="3">
        <v>2942</v>
      </c>
      <c r="M1548" s="10">
        <v>15945.64</v>
      </c>
      <c r="N1548" s="12">
        <f>IFERROR(salesdata[[#This Row],[S-P3]]/salesdata[[#This Row],[Q-P3]],0)</f>
        <v>5.42</v>
      </c>
      <c r="O1548" s="3">
        <v>1589</v>
      </c>
      <c r="P1548" s="10">
        <v>11329.57</v>
      </c>
      <c r="Q1548" s="12">
        <f>IFERROR(salesdata[[#This Row],[S-P4]]/salesdata[[#This Row],[Q-P4]],0)</f>
        <v>7.13</v>
      </c>
      <c r="R1548" s="3">
        <v>9993</v>
      </c>
      <c r="S1548" s="10">
        <v>48606.14</v>
      </c>
      <c r="T1548" s="1" t="str">
        <f>"Q"&amp;ROUNDUP(salesdata[[#This Row],[Month No.]]/3,0)</f>
        <v>Q3</v>
      </c>
      <c r="U1548" s="1" t="str">
        <f>TEXT(salesdata[[#This Row],[Date]],"dddd")</f>
        <v>Monday</v>
      </c>
      <c r="V1548" s="12">
        <f>IFERROR(salesdata[[#This Row],[Total Revenue]]/salesdata[[#This Row],[Total Units Sold]],0)</f>
        <v>4.8640188131692188</v>
      </c>
      <c r="W1548" s="1" t="str">
        <f>INDEX({"Product1","Product2","Product3","Product4"},MATCH(MAX(salesdata[[#This Row],[S-P1]],salesdata[[#This Row],[S-P2]],salesdata[[#This Row],[S-P3]],salesdata[[#This Row],[S-P4]]),CHOOSE({1,2,3,4},salesdata[[#This Row],[S-P1]],salesdata[[#This Row],[S-P2]],salesdata[[#This Row],[S-P3]],salesdata[[#This Row],[S-P4]]),0))</f>
        <v>Product3</v>
      </c>
      <c r="X1548" s="1" t="str">
        <f>IF(salesdata[[#This Row],[Total Revenue]]&gt;=70000,"High",IF(salesdata[[#This Row],[Total Revenue]]&gt;=40000,"Medium","Low"))</f>
        <v>Medium</v>
      </c>
      <c r="Y1548" s="1" t="str">
        <f>IFERROR(IF(SUMIF(salesdata[Year],salesdata[[#This Row],[Year]],salesdata[Total Revenue])&gt;SUMIF(salesdata[Year],salesdata[[#This Row],[Year]]-1,salesdata[Total Revenue]),"Growth Year","Decline Year"),"")</f>
        <v>Growth Year</v>
      </c>
    </row>
    <row r="1549" spans="1:25" x14ac:dyDescent="0.3">
      <c r="A1549" s="1">
        <v>1548</v>
      </c>
      <c r="B1549" s="2">
        <v>41877</v>
      </c>
      <c r="C1549" s="1">
        <v>2014</v>
      </c>
      <c r="D1549" s="1" t="s">
        <v>21</v>
      </c>
      <c r="E1549" s="1">
        <v>8</v>
      </c>
      <c r="F1549" s="3">
        <v>5382</v>
      </c>
      <c r="G1549" s="10">
        <v>17060.939999999999</v>
      </c>
      <c r="H1549" s="12">
        <f>IFERROR(salesdata[[#This Row],[S-P1]]/salesdata[[#This Row],[Q-P1]],0)</f>
        <v>3.17</v>
      </c>
      <c r="I1549" s="3">
        <v>2353</v>
      </c>
      <c r="J1549" s="10">
        <v>14918.02</v>
      </c>
      <c r="K1549" s="12">
        <f>IFERROR(salesdata[[#This Row],[S-P2]]/salesdata[[#This Row],[Q-P2]],0)</f>
        <v>6.34</v>
      </c>
      <c r="L1549" s="3">
        <v>4110</v>
      </c>
      <c r="M1549" s="10">
        <v>22276.2</v>
      </c>
      <c r="N1549" s="12">
        <f>IFERROR(salesdata[[#This Row],[S-P3]]/salesdata[[#This Row],[Q-P3]],0)</f>
        <v>5.42</v>
      </c>
      <c r="O1549" s="3">
        <v>699</v>
      </c>
      <c r="P1549" s="10">
        <v>4983.87</v>
      </c>
      <c r="Q1549" s="12">
        <f>IFERROR(salesdata[[#This Row],[S-P4]]/salesdata[[#This Row],[Q-P4]],0)</f>
        <v>7.13</v>
      </c>
      <c r="R1549" s="3">
        <v>12544</v>
      </c>
      <c r="S1549" s="10">
        <v>59239.03</v>
      </c>
      <c r="T1549" s="1" t="str">
        <f>"Q"&amp;ROUNDUP(salesdata[[#This Row],[Month No.]]/3,0)</f>
        <v>Q3</v>
      </c>
      <c r="U1549" s="1" t="str">
        <f>TEXT(salesdata[[#This Row],[Date]],"dddd")</f>
        <v>Tuesday</v>
      </c>
      <c r="V1549" s="12">
        <f>IFERROR(salesdata[[#This Row],[Total Revenue]]/salesdata[[#This Row],[Total Units Sold]],0)</f>
        <v>4.7224992028061221</v>
      </c>
      <c r="W1549" s="1" t="str">
        <f>INDEX({"Product1","Product2","Product3","Product4"},MATCH(MAX(salesdata[[#This Row],[S-P1]],salesdata[[#This Row],[S-P2]],salesdata[[#This Row],[S-P3]],salesdata[[#This Row],[S-P4]]),CHOOSE({1,2,3,4},salesdata[[#This Row],[S-P1]],salesdata[[#This Row],[S-P2]],salesdata[[#This Row],[S-P3]],salesdata[[#This Row],[S-P4]]),0))</f>
        <v>Product3</v>
      </c>
      <c r="X1549" s="1" t="str">
        <f>IF(salesdata[[#This Row],[Total Revenue]]&gt;=70000,"High",IF(salesdata[[#This Row],[Total Revenue]]&gt;=40000,"Medium","Low"))</f>
        <v>Medium</v>
      </c>
      <c r="Y1549" s="1" t="str">
        <f>IFERROR(IF(SUMIF(salesdata[Year],salesdata[[#This Row],[Year]],salesdata[Total Revenue])&gt;SUMIF(salesdata[Year],salesdata[[#This Row],[Year]]-1,salesdata[Total Revenue]),"Growth Year","Decline Year"),"")</f>
        <v>Growth Year</v>
      </c>
    </row>
    <row r="1550" spans="1:25" x14ac:dyDescent="0.3">
      <c r="A1550" s="1">
        <v>1549</v>
      </c>
      <c r="B1550" s="2">
        <v>41878</v>
      </c>
      <c r="C1550" s="1">
        <v>2014</v>
      </c>
      <c r="D1550" s="1" t="s">
        <v>21</v>
      </c>
      <c r="E1550" s="1">
        <v>8</v>
      </c>
      <c r="F1550" s="3">
        <v>891</v>
      </c>
      <c r="G1550" s="10">
        <v>2824.47</v>
      </c>
      <c r="H1550" s="12">
        <f>IFERROR(salesdata[[#This Row],[S-P1]]/salesdata[[#This Row],[Q-P1]],0)</f>
        <v>3.17</v>
      </c>
      <c r="I1550" s="3">
        <v>1935</v>
      </c>
      <c r="J1550" s="10">
        <v>12267.9</v>
      </c>
      <c r="K1550" s="12">
        <f>IFERROR(salesdata[[#This Row],[S-P2]]/salesdata[[#This Row],[Q-P2]],0)</f>
        <v>6.34</v>
      </c>
      <c r="L1550" s="3">
        <v>3196</v>
      </c>
      <c r="M1550" s="10">
        <v>17322.32</v>
      </c>
      <c r="N1550" s="12">
        <f>IFERROR(salesdata[[#This Row],[S-P3]]/salesdata[[#This Row],[Q-P3]],0)</f>
        <v>5.42</v>
      </c>
      <c r="O1550" s="3">
        <v>885</v>
      </c>
      <c r="P1550" s="10">
        <v>6310.05</v>
      </c>
      <c r="Q1550" s="12">
        <f>IFERROR(salesdata[[#This Row],[S-P4]]/salesdata[[#This Row],[Q-P4]],0)</f>
        <v>7.13</v>
      </c>
      <c r="R1550" s="3">
        <v>6907</v>
      </c>
      <c r="S1550" s="10">
        <v>38724.74</v>
      </c>
      <c r="T1550" s="1" t="str">
        <f>"Q"&amp;ROUNDUP(salesdata[[#This Row],[Month No.]]/3,0)</f>
        <v>Q3</v>
      </c>
      <c r="U1550" s="1" t="str">
        <f>TEXT(salesdata[[#This Row],[Date]],"dddd")</f>
        <v>Wednesday</v>
      </c>
      <c r="V1550" s="12">
        <f>IFERROR(salesdata[[#This Row],[Total Revenue]]/salesdata[[#This Row],[Total Units Sold]],0)</f>
        <v>5.6065933111336319</v>
      </c>
      <c r="W1550" s="1" t="str">
        <f>INDEX({"Product1","Product2","Product3","Product4"},MATCH(MAX(salesdata[[#This Row],[S-P1]],salesdata[[#This Row],[S-P2]],salesdata[[#This Row],[S-P3]],salesdata[[#This Row],[S-P4]]),CHOOSE({1,2,3,4},salesdata[[#This Row],[S-P1]],salesdata[[#This Row],[S-P2]],salesdata[[#This Row],[S-P3]],salesdata[[#This Row],[S-P4]]),0))</f>
        <v>Product3</v>
      </c>
      <c r="X1550" s="1" t="str">
        <f>IF(salesdata[[#This Row],[Total Revenue]]&gt;=70000,"High",IF(salesdata[[#This Row],[Total Revenue]]&gt;=40000,"Medium","Low"))</f>
        <v>Low</v>
      </c>
      <c r="Y1550" s="1" t="str">
        <f>IFERROR(IF(SUMIF(salesdata[Year],salesdata[[#This Row],[Year]],salesdata[Total Revenue])&gt;SUMIF(salesdata[Year],salesdata[[#This Row],[Year]]-1,salesdata[Total Revenue]),"Growth Year","Decline Year"),"")</f>
        <v>Growth Year</v>
      </c>
    </row>
    <row r="1551" spans="1:25" x14ac:dyDescent="0.3">
      <c r="A1551" s="1">
        <v>1550</v>
      </c>
      <c r="B1551" s="2">
        <v>41879</v>
      </c>
      <c r="C1551" s="1">
        <v>2014</v>
      </c>
      <c r="D1551" s="1" t="s">
        <v>21</v>
      </c>
      <c r="E1551" s="1">
        <v>8</v>
      </c>
      <c r="F1551" s="3">
        <v>2398</v>
      </c>
      <c r="G1551" s="10">
        <v>7601.66</v>
      </c>
      <c r="H1551" s="12">
        <f>IFERROR(salesdata[[#This Row],[S-P1]]/salesdata[[#This Row],[Q-P1]],0)</f>
        <v>3.17</v>
      </c>
      <c r="I1551" s="3">
        <v>3475</v>
      </c>
      <c r="J1551" s="10">
        <v>22031.5</v>
      </c>
      <c r="K1551" s="12">
        <f>IFERROR(salesdata[[#This Row],[S-P2]]/salesdata[[#This Row],[Q-P2]],0)</f>
        <v>6.34</v>
      </c>
      <c r="L1551" s="3">
        <v>2908</v>
      </c>
      <c r="M1551" s="10">
        <v>15761.36</v>
      </c>
      <c r="N1551" s="12">
        <f>IFERROR(salesdata[[#This Row],[S-P3]]/salesdata[[#This Row],[Q-P3]],0)</f>
        <v>5.42</v>
      </c>
      <c r="O1551" s="3">
        <v>747</v>
      </c>
      <c r="P1551" s="10">
        <v>5326.11</v>
      </c>
      <c r="Q1551" s="12">
        <f>IFERROR(salesdata[[#This Row],[S-P4]]/salesdata[[#This Row],[Q-P4]],0)</f>
        <v>7.13</v>
      </c>
      <c r="R1551" s="3">
        <v>9528</v>
      </c>
      <c r="S1551" s="10">
        <v>50720.63</v>
      </c>
      <c r="T1551" s="1" t="str">
        <f>"Q"&amp;ROUNDUP(salesdata[[#This Row],[Month No.]]/3,0)</f>
        <v>Q3</v>
      </c>
      <c r="U1551" s="1" t="str">
        <f>TEXT(salesdata[[#This Row],[Date]],"dddd")</f>
        <v>Thursday</v>
      </c>
      <c r="V1551" s="12">
        <f>IFERROR(salesdata[[#This Row],[Total Revenue]]/salesdata[[#This Row],[Total Units Sold]],0)</f>
        <v>5.3233238874895044</v>
      </c>
      <c r="W1551" s="1" t="str">
        <f>INDEX({"Product1","Product2","Product3","Product4"},MATCH(MAX(salesdata[[#This Row],[S-P1]],salesdata[[#This Row],[S-P2]],salesdata[[#This Row],[S-P3]],salesdata[[#This Row],[S-P4]]),CHOOSE({1,2,3,4},salesdata[[#This Row],[S-P1]],salesdata[[#This Row],[S-P2]],salesdata[[#This Row],[S-P3]],salesdata[[#This Row],[S-P4]]),0))</f>
        <v>Product2</v>
      </c>
      <c r="X1551" s="1" t="str">
        <f>IF(salesdata[[#This Row],[Total Revenue]]&gt;=70000,"High",IF(salesdata[[#This Row],[Total Revenue]]&gt;=40000,"Medium","Low"))</f>
        <v>Medium</v>
      </c>
      <c r="Y1551" s="1" t="str">
        <f>IFERROR(IF(SUMIF(salesdata[Year],salesdata[[#This Row],[Year]],salesdata[Total Revenue])&gt;SUMIF(salesdata[Year],salesdata[[#This Row],[Year]]-1,salesdata[Total Revenue]),"Growth Year","Decline Year"),"")</f>
        <v>Growth Year</v>
      </c>
    </row>
    <row r="1552" spans="1:25" x14ac:dyDescent="0.3">
      <c r="A1552" s="1">
        <v>1551</v>
      </c>
      <c r="B1552" s="2">
        <v>41880</v>
      </c>
      <c r="C1552" s="1">
        <v>2014</v>
      </c>
      <c r="D1552" s="1" t="s">
        <v>21</v>
      </c>
      <c r="E1552" s="1">
        <v>8</v>
      </c>
      <c r="F1552" s="3">
        <v>2170</v>
      </c>
      <c r="G1552" s="10">
        <v>6878.9</v>
      </c>
      <c r="H1552" s="12">
        <f>IFERROR(salesdata[[#This Row],[S-P1]]/salesdata[[#This Row],[Q-P1]],0)</f>
        <v>3.17</v>
      </c>
      <c r="I1552" s="3">
        <v>3571</v>
      </c>
      <c r="J1552" s="10">
        <v>22640.14</v>
      </c>
      <c r="K1552" s="12">
        <f>IFERROR(salesdata[[#This Row],[S-P2]]/salesdata[[#This Row],[Q-P2]],0)</f>
        <v>6.34</v>
      </c>
      <c r="L1552" s="3">
        <v>2447</v>
      </c>
      <c r="M1552" s="10">
        <v>13262.74</v>
      </c>
      <c r="N1552" s="12">
        <f>IFERROR(salesdata[[#This Row],[S-P3]]/salesdata[[#This Row],[Q-P3]],0)</f>
        <v>5.42</v>
      </c>
      <c r="O1552" s="3">
        <v>537</v>
      </c>
      <c r="P1552" s="10">
        <v>3828.81</v>
      </c>
      <c r="Q1552" s="12">
        <f>IFERROR(salesdata[[#This Row],[S-P4]]/salesdata[[#This Row],[Q-P4]],0)</f>
        <v>7.13</v>
      </c>
      <c r="R1552" s="3">
        <v>8725</v>
      </c>
      <c r="S1552" s="10">
        <v>46610.59</v>
      </c>
      <c r="T1552" s="1" t="str">
        <f>"Q"&amp;ROUNDUP(salesdata[[#This Row],[Month No.]]/3,0)</f>
        <v>Q3</v>
      </c>
      <c r="U1552" s="1" t="str">
        <f>TEXT(salesdata[[#This Row],[Date]],"dddd")</f>
        <v>Friday</v>
      </c>
      <c r="V1552" s="12">
        <f>IFERROR(salesdata[[#This Row],[Total Revenue]]/salesdata[[#This Row],[Total Units Sold]],0)</f>
        <v>5.3421879656160458</v>
      </c>
      <c r="W1552" s="1" t="str">
        <f>INDEX({"Product1","Product2","Product3","Product4"},MATCH(MAX(salesdata[[#This Row],[S-P1]],salesdata[[#This Row],[S-P2]],salesdata[[#This Row],[S-P3]],salesdata[[#This Row],[S-P4]]),CHOOSE({1,2,3,4},salesdata[[#This Row],[S-P1]],salesdata[[#This Row],[S-P2]],salesdata[[#This Row],[S-P3]],salesdata[[#This Row],[S-P4]]),0))</f>
        <v>Product2</v>
      </c>
      <c r="X1552" s="1" t="str">
        <f>IF(salesdata[[#This Row],[Total Revenue]]&gt;=70000,"High",IF(salesdata[[#This Row],[Total Revenue]]&gt;=40000,"Medium","Low"))</f>
        <v>Medium</v>
      </c>
      <c r="Y1552" s="1" t="str">
        <f>IFERROR(IF(SUMIF(salesdata[Year],salesdata[[#This Row],[Year]],salesdata[Total Revenue])&gt;SUMIF(salesdata[Year],salesdata[[#This Row],[Year]]-1,salesdata[Total Revenue]),"Growth Year","Decline Year"),"")</f>
        <v>Growth Year</v>
      </c>
    </row>
    <row r="1553" spans="1:25" x14ac:dyDescent="0.3">
      <c r="A1553" s="1">
        <v>1552</v>
      </c>
      <c r="B1553" s="2">
        <v>41882</v>
      </c>
      <c r="C1553" s="1">
        <v>2014</v>
      </c>
      <c r="D1553" s="1" t="s">
        <v>21</v>
      </c>
      <c r="E1553" s="1">
        <v>8</v>
      </c>
      <c r="F1553" s="3">
        <v>7708</v>
      </c>
      <c r="G1553" s="10">
        <v>24434.36</v>
      </c>
      <c r="H1553" s="12">
        <f>IFERROR(salesdata[[#This Row],[S-P1]]/salesdata[[#This Row],[Q-P1]],0)</f>
        <v>3.17</v>
      </c>
      <c r="I1553" s="3">
        <v>427</v>
      </c>
      <c r="J1553" s="10">
        <v>2707.18</v>
      </c>
      <c r="K1553" s="12">
        <f>IFERROR(salesdata[[#This Row],[S-P2]]/salesdata[[#This Row],[Q-P2]],0)</f>
        <v>6.34</v>
      </c>
      <c r="L1553" s="3">
        <v>3960</v>
      </c>
      <c r="M1553" s="10">
        <v>21463.200000000001</v>
      </c>
      <c r="N1553" s="12">
        <f>IFERROR(salesdata[[#This Row],[S-P3]]/salesdata[[#This Row],[Q-P3]],0)</f>
        <v>5.42</v>
      </c>
      <c r="O1553" s="3">
        <v>452</v>
      </c>
      <c r="P1553" s="10">
        <v>3222.76</v>
      </c>
      <c r="Q1553" s="12">
        <f>IFERROR(salesdata[[#This Row],[S-P4]]/salesdata[[#This Row],[Q-P4]],0)</f>
        <v>7.1300000000000008</v>
      </c>
      <c r="R1553" s="3">
        <v>12547</v>
      </c>
      <c r="S1553" s="10">
        <v>51827.5</v>
      </c>
      <c r="T1553" s="1" t="str">
        <f>"Q"&amp;ROUNDUP(salesdata[[#This Row],[Month No.]]/3,0)</f>
        <v>Q3</v>
      </c>
      <c r="U1553" s="1" t="str">
        <f>TEXT(salesdata[[#This Row],[Date]],"dddd")</f>
        <v>Sunday</v>
      </c>
      <c r="V1553" s="12">
        <f>IFERROR(salesdata[[#This Row],[Total Revenue]]/salesdata[[#This Row],[Total Units Sold]],0)</f>
        <v>4.1306686857416119</v>
      </c>
      <c r="W1553" s="1" t="str">
        <f>INDEX({"Product1","Product2","Product3","Product4"},MATCH(MAX(salesdata[[#This Row],[S-P1]],salesdata[[#This Row],[S-P2]],salesdata[[#This Row],[S-P3]],salesdata[[#This Row],[S-P4]]),CHOOSE({1,2,3,4},salesdata[[#This Row],[S-P1]],salesdata[[#This Row],[S-P2]],salesdata[[#This Row],[S-P3]],salesdata[[#This Row],[S-P4]]),0))</f>
        <v>Product1</v>
      </c>
      <c r="X1553" s="1" t="str">
        <f>IF(salesdata[[#This Row],[Total Revenue]]&gt;=70000,"High",IF(salesdata[[#This Row],[Total Revenue]]&gt;=40000,"Medium","Low"))</f>
        <v>Medium</v>
      </c>
      <c r="Y1553" s="1" t="str">
        <f>IFERROR(IF(SUMIF(salesdata[Year],salesdata[[#This Row],[Year]],salesdata[Total Revenue])&gt;SUMIF(salesdata[Year],salesdata[[#This Row],[Year]]-1,salesdata[Total Revenue]),"Growth Year","Decline Year"),"")</f>
        <v>Growth Year</v>
      </c>
    </row>
    <row r="1554" spans="1:25" x14ac:dyDescent="0.3">
      <c r="A1554" s="1">
        <v>1553</v>
      </c>
      <c r="B1554" s="2">
        <v>41883</v>
      </c>
      <c r="C1554" s="1">
        <v>2014</v>
      </c>
      <c r="D1554" s="1" t="s">
        <v>22</v>
      </c>
      <c r="E1554" s="1">
        <v>9</v>
      </c>
      <c r="F1554" s="3">
        <v>3889</v>
      </c>
      <c r="G1554" s="10">
        <v>12328.13</v>
      </c>
      <c r="H1554" s="12">
        <f>IFERROR(salesdata[[#This Row],[S-P1]]/salesdata[[#This Row],[Q-P1]],0)</f>
        <v>3.17</v>
      </c>
      <c r="I1554" s="3">
        <v>2385</v>
      </c>
      <c r="J1554" s="10">
        <v>15120.9</v>
      </c>
      <c r="K1554" s="12">
        <f>IFERROR(salesdata[[#This Row],[S-P2]]/salesdata[[#This Row],[Q-P2]],0)</f>
        <v>6.34</v>
      </c>
      <c r="L1554" s="3">
        <v>2264</v>
      </c>
      <c r="M1554" s="10">
        <v>12270.88</v>
      </c>
      <c r="N1554" s="12">
        <f>IFERROR(salesdata[[#This Row],[S-P3]]/salesdata[[#This Row],[Q-P3]],0)</f>
        <v>5.42</v>
      </c>
      <c r="O1554" s="3">
        <v>607</v>
      </c>
      <c r="P1554" s="10">
        <v>4327.91</v>
      </c>
      <c r="Q1554" s="12">
        <f>IFERROR(salesdata[[#This Row],[S-P4]]/salesdata[[#This Row],[Q-P4]],0)</f>
        <v>7.13</v>
      </c>
      <c r="R1554" s="3">
        <v>9145</v>
      </c>
      <c r="S1554" s="10">
        <v>44047.82</v>
      </c>
      <c r="T1554" s="1" t="str">
        <f>"Q"&amp;ROUNDUP(salesdata[[#This Row],[Month No.]]/3,0)</f>
        <v>Q3</v>
      </c>
      <c r="U1554" s="1" t="str">
        <f>TEXT(salesdata[[#This Row],[Date]],"dddd")</f>
        <v>Monday</v>
      </c>
      <c r="V1554" s="12">
        <f>IFERROR(salesdata[[#This Row],[Total Revenue]]/salesdata[[#This Row],[Total Units Sold]],0)</f>
        <v>4.8166014215418258</v>
      </c>
      <c r="W1554" s="1" t="str">
        <f>INDEX({"Product1","Product2","Product3","Product4"},MATCH(MAX(salesdata[[#This Row],[S-P1]],salesdata[[#This Row],[S-P2]],salesdata[[#This Row],[S-P3]],salesdata[[#This Row],[S-P4]]),CHOOSE({1,2,3,4},salesdata[[#This Row],[S-P1]],salesdata[[#This Row],[S-P2]],salesdata[[#This Row],[S-P3]],salesdata[[#This Row],[S-P4]]),0))</f>
        <v>Product2</v>
      </c>
      <c r="X1554" s="1" t="str">
        <f>IF(salesdata[[#This Row],[Total Revenue]]&gt;=70000,"High",IF(salesdata[[#This Row],[Total Revenue]]&gt;=40000,"Medium","Low"))</f>
        <v>Medium</v>
      </c>
      <c r="Y1554" s="1" t="str">
        <f>IFERROR(IF(SUMIF(salesdata[Year],salesdata[[#This Row],[Year]],salesdata[Total Revenue])&gt;SUMIF(salesdata[Year],salesdata[[#This Row],[Year]]-1,salesdata[Total Revenue]),"Growth Year","Decline Year"),"")</f>
        <v>Growth Year</v>
      </c>
    </row>
    <row r="1555" spans="1:25" x14ac:dyDescent="0.3">
      <c r="A1555" s="1">
        <v>1554</v>
      </c>
      <c r="B1555" s="2">
        <v>41884</v>
      </c>
      <c r="C1555" s="1">
        <v>2014</v>
      </c>
      <c r="D1555" s="1" t="s">
        <v>22</v>
      </c>
      <c r="E1555" s="1">
        <v>9</v>
      </c>
      <c r="F1555" s="3">
        <v>6890</v>
      </c>
      <c r="G1555" s="10">
        <v>21841.3</v>
      </c>
      <c r="H1555" s="12">
        <f>IFERROR(salesdata[[#This Row],[S-P1]]/salesdata[[#This Row],[Q-P1]],0)</f>
        <v>3.17</v>
      </c>
      <c r="I1555" s="3">
        <v>1010</v>
      </c>
      <c r="J1555" s="10">
        <v>6403.4</v>
      </c>
      <c r="K1555" s="12">
        <f>IFERROR(salesdata[[#This Row],[S-P2]]/salesdata[[#This Row],[Q-P2]],0)</f>
        <v>6.34</v>
      </c>
      <c r="L1555" s="3">
        <v>2673</v>
      </c>
      <c r="M1555" s="10">
        <v>14487.66</v>
      </c>
      <c r="N1555" s="12">
        <f>IFERROR(salesdata[[#This Row],[S-P3]]/salesdata[[#This Row],[Q-P3]],0)</f>
        <v>5.42</v>
      </c>
      <c r="O1555" s="3">
        <v>1282</v>
      </c>
      <c r="P1555" s="10">
        <v>9140.66</v>
      </c>
      <c r="Q1555" s="12">
        <f>IFERROR(salesdata[[#This Row],[S-P4]]/salesdata[[#This Row],[Q-P4]],0)</f>
        <v>7.13</v>
      </c>
      <c r="R1555" s="3">
        <v>11855</v>
      </c>
      <c r="S1555" s="10">
        <v>51873.02</v>
      </c>
      <c r="T1555" s="1" t="str">
        <f>"Q"&amp;ROUNDUP(salesdata[[#This Row],[Month No.]]/3,0)</f>
        <v>Q3</v>
      </c>
      <c r="U1555" s="1" t="str">
        <f>TEXT(salesdata[[#This Row],[Date]],"dddd")</f>
        <v>Tuesday</v>
      </c>
      <c r="V1555" s="12">
        <f>IFERROR(salesdata[[#This Row],[Total Revenue]]/salesdata[[#This Row],[Total Units Sold]],0)</f>
        <v>4.3756237874314632</v>
      </c>
      <c r="W1555" s="1" t="str">
        <f>INDEX({"Product1","Product2","Product3","Product4"},MATCH(MAX(salesdata[[#This Row],[S-P1]],salesdata[[#This Row],[S-P2]],salesdata[[#This Row],[S-P3]],salesdata[[#This Row],[S-P4]]),CHOOSE({1,2,3,4},salesdata[[#This Row],[S-P1]],salesdata[[#This Row],[S-P2]],salesdata[[#This Row],[S-P3]],salesdata[[#This Row],[S-P4]]),0))</f>
        <v>Product1</v>
      </c>
      <c r="X1555" s="1" t="str">
        <f>IF(salesdata[[#This Row],[Total Revenue]]&gt;=70000,"High",IF(salesdata[[#This Row],[Total Revenue]]&gt;=40000,"Medium","Low"))</f>
        <v>Medium</v>
      </c>
      <c r="Y1555" s="1" t="str">
        <f>IFERROR(IF(SUMIF(salesdata[Year],salesdata[[#This Row],[Year]],salesdata[Total Revenue])&gt;SUMIF(salesdata[Year],salesdata[[#This Row],[Year]]-1,salesdata[Total Revenue]),"Growth Year","Decline Year"),"")</f>
        <v>Growth Year</v>
      </c>
    </row>
    <row r="1556" spans="1:25" x14ac:dyDescent="0.3">
      <c r="A1556" s="1">
        <v>1555</v>
      </c>
      <c r="B1556" s="2">
        <v>41885</v>
      </c>
      <c r="C1556" s="1">
        <v>2014</v>
      </c>
      <c r="D1556" s="1" t="s">
        <v>22</v>
      </c>
      <c r="E1556" s="1">
        <v>9</v>
      </c>
      <c r="F1556" s="3">
        <v>6630</v>
      </c>
      <c r="G1556" s="10">
        <v>21017.1</v>
      </c>
      <c r="H1556" s="12">
        <f>IFERROR(salesdata[[#This Row],[S-P1]]/salesdata[[#This Row],[Q-P1]],0)</f>
        <v>3.17</v>
      </c>
      <c r="I1556" s="3">
        <v>2372</v>
      </c>
      <c r="J1556" s="10">
        <v>15038.48</v>
      </c>
      <c r="K1556" s="12">
        <f>IFERROR(salesdata[[#This Row],[S-P2]]/salesdata[[#This Row],[Q-P2]],0)</f>
        <v>6.34</v>
      </c>
      <c r="L1556" s="3">
        <v>1283</v>
      </c>
      <c r="M1556" s="10">
        <v>6953.86</v>
      </c>
      <c r="N1556" s="12">
        <f>IFERROR(salesdata[[#This Row],[S-P3]]/salesdata[[#This Row],[Q-P3]],0)</f>
        <v>5.42</v>
      </c>
      <c r="O1556" s="3">
        <v>917</v>
      </c>
      <c r="P1556" s="10">
        <v>6538.21</v>
      </c>
      <c r="Q1556" s="12">
        <f>IFERROR(salesdata[[#This Row],[S-P4]]/salesdata[[#This Row],[Q-P4]],0)</f>
        <v>7.13</v>
      </c>
      <c r="R1556" s="3">
        <v>11202</v>
      </c>
      <c r="S1556" s="10">
        <v>49547.65</v>
      </c>
      <c r="T1556" s="1" t="str">
        <f>"Q"&amp;ROUNDUP(salesdata[[#This Row],[Month No.]]/3,0)</f>
        <v>Q3</v>
      </c>
      <c r="U1556" s="1" t="str">
        <f>TEXT(salesdata[[#This Row],[Date]],"dddd")</f>
        <v>Wednesday</v>
      </c>
      <c r="V1556" s="12">
        <f>IFERROR(salesdata[[#This Row],[Total Revenue]]/salesdata[[#This Row],[Total Units Sold]],0)</f>
        <v>4.4231074808069986</v>
      </c>
      <c r="W1556" s="1" t="str">
        <f>INDEX({"Product1","Product2","Product3","Product4"},MATCH(MAX(salesdata[[#This Row],[S-P1]],salesdata[[#This Row],[S-P2]],salesdata[[#This Row],[S-P3]],salesdata[[#This Row],[S-P4]]),CHOOSE({1,2,3,4},salesdata[[#This Row],[S-P1]],salesdata[[#This Row],[S-P2]],salesdata[[#This Row],[S-P3]],salesdata[[#This Row],[S-P4]]),0))</f>
        <v>Product1</v>
      </c>
      <c r="X1556" s="1" t="str">
        <f>IF(salesdata[[#This Row],[Total Revenue]]&gt;=70000,"High",IF(salesdata[[#This Row],[Total Revenue]]&gt;=40000,"Medium","Low"))</f>
        <v>Medium</v>
      </c>
      <c r="Y1556" s="1" t="str">
        <f>IFERROR(IF(SUMIF(salesdata[Year],salesdata[[#This Row],[Year]],salesdata[Total Revenue])&gt;SUMIF(salesdata[Year],salesdata[[#This Row],[Year]]-1,salesdata[Total Revenue]),"Growth Year","Decline Year"),"")</f>
        <v>Growth Year</v>
      </c>
    </row>
    <row r="1557" spans="1:25" x14ac:dyDescent="0.3">
      <c r="A1557" s="1">
        <v>1556</v>
      </c>
      <c r="B1557" s="2">
        <v>41886</v>
      </c>
      <c r="C1557" s="1">
        <v>2014</v>
      </c>
      <c r="D1557" s="1" t="s">
        <v>22</v>
      </c>
      <c r="E1557" s="1">
        <v>9</v>
      </c>
      <c r="F1557" s="3">
        <v>4149</v>
      </c>
      <c r="G1557" s="10">
        <v>13152.33</v>
      </c>
      <c r="H1557" s="12">
        <f>IFERROR(salesdata[[#This Row],[S-P1]]/salesdata[[#This Row],[Q-P1]],0)</f>
        <v>3.17</v>
      </c>
      <c r="I1557" s="3">
        <v>1342</v>
      </c>
      <c r="J1557" s="10">
        <v>8508.2800000000007</v>
      </c>
      <c r="K1557" s="12">
        <f>IFERROR(salesdata[[#This Row],[S-P2]]/salesdata[[#This Row],[Q-P2]],0)</f>
        <v>6.3400000000000007</v>
      </c>
      <c r="L1557" s="3">
        <v>5354</v>
      </c>
      <c r="M1557" s="10">
        <v>29018.68</v>
      </c>
      <c r="N1557" s="12">
        <f>IFERROR(salesdata[[#This Row],[S-P3]]/salesdata[[#This Row],[Q-P3]],0)</f>
        <v>5.42</v>
      </c>
      <c r="O1557" s="3">
        <v>1046</v>
      </c>
      <c r="P1557" s="10">
        <v>7457.98</v>
      </c>
      <c r="Q1557" s="12">
        <f>IFERROR(salesdata[[#This Row],[S-P4]]/salesdata[[#This Row],[Q-P4]],0)</f>
        <v>7.13</v>
      </c>
      <c r="R1557" s="3">
        <v>11891</v>
      </c>
      <c r="S1557" s="10">
        <v>58137.27</v>
      </c>
      <c r="T1557" s="1" t="str">
        <f>"Q"&amp;ROUNDUP(salesdata[[#This Row],[Month No.]]/3,0)</f>
        <v>Q3</v>
      </c>
      <c r="U1557" s="1" t="str">
        <f>TEXT(salesdata[[#This Row],[Date]],"dddd")</f>
        <v>Thursday</v>
      </c>
      <c r="V1557" s="12">
        <f>IFERROR(salesdata[[#This Row],[Total Revenue]]/salesdata[[#This Row],[Total Units Sold]],0)</f>
        <v>4.8891825750567657</v>
      </c>
      <c r="W1557" s="1" t="str">
        <f>INDEX({"Product1","Product2","Product3","Product4"},MATCH(MAX(salesdata[[#This Row],[S-P1]],salesdata[[#This Row],[S-P2]],salesdata[[#This Row],[S-P3]],salesdata[[#This Row],[S-P4]]),CHOOSE({1,2,3,4},salesdata[[#This Row],[S-P1]],salesdata[[#This Row],[S-P2]],salesdata[[#This Row],[S-P3]],salesdata[[#This Row],[S-P4]]),0))</f>
        <v>Product3</v>
      </c>
      <c r="X1557" s="1" t="str">
        <f>IF(salesdata[[#This Row],[Total Revenue]]&gt;=70000,"High",IF(salesdata[[#This Row],[Total Revenue]]&gt;=40000,"Medium","Low"))</f>
        <v>Medium</v>
      </c>
      <c r="Y1557" s="1" t="str">
        <f>IFERROR(IF(SUMIF(salesdata[Year],salesdata[[#This Row],[Year]],salesdata[Total Revenue])&gt;SUMIF(salesdata[Year],salesdata[[#This Row],[Year]]-1,salesdata[Total Revenue]),"Growth Year","Decline Year"),"")</f>
        <v>Growth Year</v>
      </c>
    </row>
    <row r="1558" spans="1:25" x14ac:dyDescent="0.3">
      <c r="A1558" s="1">
        <v>1557</v>
      </c>
      <c r="B1558" s="2">
        <v>41887</v>
      </c>
      <c r="C1558" s="1">
        <v>2014</v>
      </c>
      <c r="D1558" s="1" t="s">
        <v>22</v>
      </c>
      <c r="E1558" s="1">
        <v>9</v>
      </c>
      <c r="F1558" s="3">
        <v>5979</v>
      </c>
      <c r="G1558" s="10">
        <v>18953.43</v>
      </c>
      <c r="H1558" s="12">
        <f>IFERROR(salesdata[[#This Row],[S-P1]]/salesdata[[#This Row],[Q-P1]],0)</f>
        <v>3.17</v>
      </c>
      <c r="I1558" s="3">
        <v>3209</v>
      </c>
      <c r="J1558" s="10">
        <v>20345.060000000001</v>
      </c>
      <c r="K1558" s="12">
        <f>IFERROR(salesdata[[#This Row],[S-P2]]/salesdata[[#This Row],[Q-P2]],0)</f>
        <v>6.3400000000000007</v>
      </c>
      <c r="L1558" s="3">
        <v>3793</v>
      </c>
      <c r="M1558" s="10">
        <v>20558.060000000001</v>
      </c>
      <c r="N1558" s="12">
        <f>IFERROR(salesdata[[#This Row],[S-P3]]/salesdata[[#This Row],[Q-P3]],0)</f>
        <v>5.42</v>
      </c>
      <c r="O1558" s="3">
        <v>379</v>
      </c>
      <c r="P1558" s="10">
        <v>2702.27</v>
      </c>
      <c r="Q1558" s="12">
        <f>IFERROR(salesdata[[#This Row],[S-P4]]/salesdata[[#This Row],[Q-P4]],0)</f>
        <v>7.13</v>
      </c>
      <c r="R1558" s="3">
        <v>13360</v>
      </c>
      <c r="S1558" s="10">
        <v>62558.82</v>
      </c>
      <c r="T1558" s="1" t="str">
        <f>"Q"&amp;ROUNDUP(salesdata[[#This Row],[Month No.]]/3,0)</f>
        <v>Q3</v>
      </c>
      <c r="U1558" s="1" t="str">
        <f>TEXT(salesdata[[#This Row],[Date]],"dddd")</f>
        <v>Friday</v>
      </c>
      <c r="V1558" s="12">
        <f>IFERROR(salesdata[[#This Row],[Total Revenue]]/salesdata[[#This Row],[Total Units Sold]],0)</f>
        <v>4.6825464071856286</v>
      </c>
      <c r="W1558" s="1" t="str">
        <f>INDEX({"Product1","Product2","Product3","Product4"},MATCH(MAX(salesdata[[#This Row],[S-P1]],salesdata[[#This Row],[S-P2]],salesdata[[#This Row],[S-P3]],salesdata[[#This Row],[S-P4]]),CHOOSE({1,2,3,4},salesdata[[#This Row],[S-P1]],salesdata[[#This Row],[S-P2]],salesdata[[#This Row],[S-P3]],salesdata[[#This Row],[S-P4]]),0))</f>
        <v>Product3</v>
      </c>
      <c r="X1558" s="1" t="str">
        <f>IF(salesdata[[#This Row],[Total Revenue]]&gt;=70000,"High",IF(salesdata[[#This Row],[Total Revenue]]&gt;=40000,"Medium","Low"))</f>
        <v>Medium</v>
      </c>
      <c r="Y1558" s="1" t="str">
        <f>IFERROR(IF(SUMIF(salesdata[Year],salesdata[[#This Row],[Year]],salesdata[Total Revenue])&gt;SUMIF(salesdata[Year],salesdata[[#This Row],[Year]]-1,salesdata[Total Revenue]),"Growth Year","Decline Year"),"")</f>
        <v>Growth Year</v>
      </c>
    </row>
    <row r="1559" spans="1:25" x14ac:dyDescent="0.3">
      <c r="A1559" s="1">
        <v>1558</v>
      </c>
      <c r="B1559" s="2">
        <v>41888</v>
      </c>
      <c r="C1559" s="1">
        <v>2014</v>
      </c>
      <c r="D1559" s="1" t="s">
        <v>22</v>
      </c>
      <c r="E1559" s="1">
        <v>9</v>
      </c>
      <c r="F1559" s="3">
        <v>5030</v>
      </c>
      <c r="G1559" s="10">
        <v>15945.1</v>
      </c>
      <c r="H1559" s="12">
        <f>IFERROR(salesdata[[#This Row],[S-P1]]/salesdata[[#This Row],[Q-P1]],0)</f>
        <v>3.17</v>
      </c>
      <c r="I1559" s="3">
        <v>3850</v>
      </c>
      <c r="J1559" s="10">
        <v>24409</v>
      </c>
      <c r="K1559" s="12">
        <f>IFERROR(salesdata[[#This Row],[S-P2]]/salesdata[[#This Row],[Q-P2]],0)</f>
        <v>6.34</v>
      </c>
      <c r="L1559" s="3">
        <v>5484</v>
      </c>
      <c r="M1559" s="10">
        <v>29723.279999999999</v>
      </c>
      <c r="N1559" s="12">
        <f>IFERROR(salesdata[[#This Row],[S-P3]]/salesdata[[#This Row],[Q-P3]],0)</f>
        <v>5.42</v>
      </c>
      <c r="O1559" s="3">
        <v>1528</v>
      </c>
      <c r="P1559" s="10">
        <v>10894.64</v>
      </c>
      <c r="Q1559" s="12">
        <f>IFERROR(salesdata[[#This Row],[S-P4]]/salesdata[[#This Row],[Q-P4]],0)</f>
        <v>7.13</v>
      </c>
      <c r="R1559" s="3">
        <v>15892</v>
      </c>
      <c r="S1559" s="10">
        <v>80972.02</v>
      </c>
      <c r="T1559" s="1" t="str">
        <f>"Q"&amp;ROUNDUP(salesdata[[#This Row],[Month No.]]/3,0)</f>
        <v>Q3</v>
      </c>
      <c r="U1559" s="1" t="str">
        <f>TEXT(salesdata[[#This Row],[Date]],"dddd")</f>
        <v>Saturday</v>
      </c>
      <c r="V1559" s="12">
        <f>IFERROR(salesdata[[#This Row],[Total Revenue]]/salesdata[[#This Row],[Total Units Sold]],0)</f>
        <v>5.0951434684117798</v>
      </c>
      <c r="W1559" s="1" t="str">
        <f>INDEX({"Product1","Product2","Product3","Product4"},MATCH(MAX(salesdata[[#This Row],[S-P1]],salesdata[[#This Row],[S-P2]],salesdata[[#This Row],[S-P3]],salesdata[[#This Row],[S-P4]]),CHOOSE({1,2,3,4},salesdata[[#This Row],[S-P1]],salesdata[[#This Row],[S-P2]],salesdata[[#This Row],[S-P3]],salesdata[[#This Row],[S-P4]]),0))</f>
        <v>Product3</v>
      </c>
      <c r="X1559" s="1" t="str">
        <f>IF(salesdata[[#This Row],[Total Revenue]]&gt;=70000,"High",IF(salesdata[[#This Row],[Total Revenue]]&gt;=40000,"Medium","Low"))</f>
        <v>High</v>
      </c>
      <c r="Y1559" s="1" t="str">
        <f>IFERROR(IF(SUMIF(salesdata[Year],salesdata[[#This Row],[Year]],salesdata[Total Revenue])&gt;SUMIF(salesdata[Year],salesdata[[#This Row],[Year]]-1,salesdata[Total Revenue]),"Growth Year","Decline Year"),"")</f>
        <v>Growth Year</v>
      </c>
    </row>
    <row r="1560" spans="1:25" x14ac:dyDescent="0.3">
      <c r="A1560" s="1">
        <v>1559</v>
      </c>
      <c r="B1560" s="2">
        <v>41889</v>
      </c>
      <c r="C1560" s="1">
        <v>2014</v>
      </c>
      <c r="D1560" s="1" t="s">
        <v>22</v>
      </c>
      <c r="E1560" s="1">
        <v>9</v>
      </c>
      <c r="F1560" s="3">
        <v>6540</v>
      </c>
      <c r="G1560" s="10">
        <v>20731.8</v>
      </c>
      <c r="H1560" s="12">
        <f>IFERROR(salesdata[[#This Row],[S-P1]]/salesdata[[#This Row],[Q-P1]],0)</f>
        <v>3.17</v>
      </c>
      <c r="I1560" s="3">
        <v>3079</v>
      </c>
      <c r="J1560" s="10">
        <v>19520.86</v>
      </c>
      <c r="K1560" s="12">
        <f>IFERROR(salesdata[[#This Row],[S-P2]]/salesdata[[#This Row],[Q-P2]],0)</f>
        <v>6.34</v>
      </c>
      <c r="L1560" s="3">
        <v>889</v>
      </c>
      <c r="M1560" s="10">
        <v>4818.38</v>
      </c>
      <c r="N1560" s="12">
        <f>IFERROR(salesdata[[#This Row],[S-P3]]/salesdata[[#This Row],[Q-P3]],0)</f>
        <v>5.42</v>
      </c>
      <c r="O1560" s="3">
        <v>726</v>
      </c>
      <c r="P1560" s="10">
        <v>5176.38</v>
      </c>
      <c r="Q1560" s="12">
        <f>IFERROR(salesdata[[#This Row],[S-P4]]/salesdata[[#This Row],[Q-P4]],0)</f>
        <v>7.13</v>
      </c>
      <c r="R1560" s="3">
        <v>11234</v>
      </c>
      <c r="S1560" s="10">
        <v>50247.42</v>
      </c>
      <c r="T1560" s="1" t="str">
        <f>"Q"&amp;ROUNDUP(salesdata[[#This Row],[Month No.]]/3,0)</f>
        <v>Q3</v>
      </c>
      <c r="U1560" s="1" t="str">
        <f>TEXT(salesdata[[#This Row],[Date]],"dddd")</f>
        <v>Sunday</v>
      </c>
      <c r="V1560" s="12">
        <f>IFERROR(salesdata[[#This Row],[Total Revenue]]/salesdata[[#This Row],[Total Units Sold]],0)</f>
        <v>4.4727986469645717</v>
      </c>
      <c r="W1560" s="1" t="str">
        <f>INDEX({"Product1","Product2","Product3","Product4"},MATCH(MAX(salesdata[[#This Row],[S-P1]],salesdata[[#This Row],[S-P2]],salesdata[[#This Row],[S-P3]],salesdata[[#This Row],[S-P4]]),CHOOSE({1,2,3,4},salesdata[[#This Row],[S-P1]],salesdata[[#This Row],[S-P2]],salesdata[[#This Row],[S-P3]],salesdata[[#This Row],[S-P4]]),0))</f>
        <v>Product1</v>
      </c>
      <c r="X1560" s="1" t="str">
        <f>IF(salesdata[[#This Row],[Total Revenue]]&gt;=70000,"High",IF(salesdata[[#This Row],[Total Revenue]]&gt;=40000,"Medium","Low"))</f>
        <v>Medium</v>
      </c>
      <c r="Y1560" s="1" t="str">
        <f>IFERROR(IF(SUMIF(salesdata[Year],salesdata[[#This Row],[Year]],salesdata[Total Revenue])&gt;SUMIF(salesdata[Year],salesdata[[#This Row],[Year]]-1,salesdata[Total Revenue]),"Growth Year","Decline Year"),"")</f>
        <v>Growth Year</v>
      </c>
    </row>
    <row r="1561" spans="1:25" x14ac:dyDescent="0.3">
      <c r="A1561" s="1">
        <v>1560</v>
      </c>
      <c r="B1561" s="2">
        <v>41890</v>
      </c>
      <c r="C1561" s="1">
        <v>2014</v>
      </c>
      <c r="D1561" s="1" t="s">
        <v>22</v>
      </c>
      <c r="E1561" s="1">
        <v>9</v>
      </c>
      <c r="F1561" s="3">
        <v>2277</v>
      </c>
      <c r="G1561" s="10">
        <v>7218.09</v>
      </c>
      <c r="H1561" s="12">
        <f>IFERROR(salesdata[[#This Row],[S-P1]]/salesdata[[#This Row],[Q-P1]],0)</f>
        <v>3.17</v>
      </c>
      <c r="I1561" s="3">
        <v>1019</v>
      </c>
      <c r="J1561" s="10">
        <v>6460.46</v>
      </c>
      <c r="K1561" s="12">
        <f>IFERROR(salesdata[[#This Row],[S-P2]]/salesdata[[#This Row],[Q-P2]],0)</f>
        <v>6.34</v>
      </c>
      <c r="L1561" s="3">
        <v>5509</v>
      </c>
      <c r="M1561" s="10">
        <v>29858.78</v>
      </c>
      <c r="N1561" s="12">
        <f>IFERROR(salesdata[[#This Row],[S-P3]]/salesdata[[#This Row],[Q-P3]],0)</f>
        <v>5.42</v>
      </c>
      <c r="O1561" s="3">
        <v>1150</v>
      </c>
      <c r="P1561" s="10">
        <v>8199.5</v>
      </c>
      <c r="Q1561" s="12">
        <f>IFERROR(salesdata[[#This Row],[S-P4]]/salesdata[[#This Row],[Q-P4]],0)</f>
        <v>7.13</v>
      </c>
      <c r="R1561" s="3">
        <v>9955</v>
      </c>
      <c r="S1561" s="10">
        <v>51736.83</v>
      </c>
      <c r="T1561" s="1" t="str">
        <f>"Q"&amp;ROUNDUP(salesdata[[#This Row],[Month No.]]/3,0)</f>
        <v>Q3</v>
      </c>
      <c r="U1561" s="1" t="str">
        <f>TEXT(salesdata[[#This Row],[Date]],"dddd")</f>
        <v>Monday</v>
      </c>
      <c r="V1561" s="12">
        <f>IFERROR(salesdata[[#This Row],[Total Revenue]]/salesdata[[#This Row],[Total Units Sold]],0)</f>
        <v>5.1970698141637373</v>
      </c>
      <c r="W1561" s="1" t="str">
        <f>INDEX({"Product1","Product2","Product3","Product4"},MATCH(MAX(salesdata[[#This Row],[S-P1]],salesdata[[#This Row],[S-P2]],salesdata[[#This Row],[S-P3]],salesdata[[#This Row],[S-P4]]),CHOOSE({1,2,3,4},salesdata[[#This Row],[S-P1]],salesdata[[#This Row],[S-P2]],salesdata[[#This Row],[S-P3]],salesdata[[#This Row],[S-P4]]),0))</f>
        <v>Product3</v>
      </c>
      <c r="X1561" s="1" t="str">
        <f>IF(salesdata[[#This Row],[Total Revenue]]&gt;=70000,"High",IF(salesdata[[#This Row],[Total Revenue]]&gt;=40000,"Medium","Low"))</f>
        <v>Medium</v>
      </c>
      <c r="Y1561" s="1" t="str">
        <f>IFERROR(IF(SUMIF(salesdata[Year],salesdata[[#This Row],[Year]],salesdata[Total Revenue])&gt;SUMIF(salesdata[Year],salesdata[[#This Row],[Year]]-1,salesdata[Total Revenue]),"Growth Year","Decline Year"),"")</f>
        <v>Growth Year</v>
      </c>
    </row>
    <row r="1562" spans="1:25" x14ac:dyDescent="0.3">
      <c r="A1562" s="1">
        <v>1561</v>
      </c>
      <c r="B1562" s="2">
        <v>41891</v>
      </c>
      <c r="C1562" s="1">
        <v>2014</v>
      </c>
      <c r="D1562" s="1" t="s">
        <v>22</v>
      </c>
      <c r="E1562" s="1">
        <v>9</v>
      </c>
      <c r="F1562" s="3">
        <v>6233</v>
      </c>
      <c r="G1562" s="10">
        <v>19758.61</v>
      </c>
      <c r="H1562" s="12">
        <f>IFERROR(salesdata[[#This Row],[S-P1]]/salesdata[[#This Row],[Q-P1]],0)</f>
        <v>3.17</v>
      </c>
      <c r="I1562" s="3">
        <v>1893</v>
      </c>
      <c r="J1562" s="10">
        <v>12001.62</v>
      </c>
      <c r="K1562" s="12">
        <f>IFERROR(salesdata[[#This Row],[S-P2]]/salesdata[[#This Row],[Q-P2]],0)</f>
        <v>6.3400000000000007</v>
      </c>
      <c r="L1562" s="3">
        <v>5098</v>
      </c>
      <c r="M1562" s="10">
        <v>27631.16</v>
      </c>
      <c r="N1562" s="12">
        <f>IFERROR(salesdata[[#This Row],[S-P3]]/salesdata[[#This Row],[Q-P3]],0)</f>
        <v>5.42</v>
      </c>
      <c r="O1562" s="3">
        <v>679</v>
      </c>
      <c r="P1562" s="10">
        <v>4841.2700000000004</v>
      </c>
      <c r="Q1562" s="12">
        <f>IFERROR(salesdata[[#This Row],[S-P4]]/salesdata[[#This Row],[Q-P4]],0)</f>
        <v>7.1300000000000008</v>
      </c>
      <c r="R1562" s="3">
        <v>13903</v>
      </c>
      <c r="S1562" s="10">
        <v>64232.66</v>
      </c>
      <c r="T1562" s="1" t="str">
        <f>"Q"&amp;ROUNDUP(salesdata[[#This Row],[Month No.]]/3,0)</f>
        <v>Q3</v>
      </c>
      <c r="U1562" s="1" t="str">
        <f>TEXT(salesdata[[#This Row],[Date]],"dddd")</f>
        <v>Tuesday</v>
      </c>
      <c r="V1562" s="12">
        <f>IFERROR(salesdata[[#This Row],[Total Revenue]]/salesdata[[#This Row],[Total Units Sold]],0)</f>
        <v>4.6200575415377978</v>
      </c>
      <c r="W1562" s="1" t="str">
        <f>INDEX({"Product1","Product2","Product3","Product4"},MATCH(MAX(salesdata[[#This Row],[S-P1]],salesdata[[#This Row],[S-P2]],salesdata[[#This Row],[S-P3]],salesdata[[#This Row],[S-P4]]),CHOOSE({1,2,3,4},salesdata[[#This Row],[S-P1]],salesdata[[#This Row],[S-P2]],salesdata[[#This Row],[S-P3]],salesdata[[#This Row],[S-P4]]),0))</f>
        <v>Product3</v>
      </c>
      <c r="X1562" s="1" t="str">
        <f>IF(salesdata[[#This Row],[Total Revenue]]&gt;=70000,"High",IF(salesdata[[#This Row],[Total Revenue]]&gt;=40000,"Medium","Low"))</f>
        <v>Medium</v>
      </c>
      <c r="Y1562" s="1" t="str">
        <f>IFERROR(IF(SUMIF(salesdata[Year],salesdata[[#This Row],[Year]],salesdata[Total Revenue])&gt;SUMIF(salesdata[Year],salesdata[[#This Row],[Year]]-1,salesdata[Total Revenue]),"Growth Year","Decline Year"),"")</f>
        <v>Growth Year</v>
      </c>
    </row>
    <row r="1563" spans="1:25" x14ac:dyDescent="0.3">
      <c r="A1563" s="1">
        <v>1562</v>
      </c>
      <c r="B1563" s="2">
        <v>41892</v>
      </c>
      <c r="C1563" s="1">
        <v>2014</v>
      </c>
      <c r="D1563" s="1" t="s">
        <v>22</v>
      </c>
      <c r="E1563" s="1">
        <v>9</v>
      </c>
      <c r="F1563" s="3">
        <v>6855</v>
      </c>
      <c r="G1563" s="10">
        <v>21730.35</v>
      </c>
      <c r="H1563" s="12">
        <f>IFERROR(salesdata[[#This Row],[S-P1]]/salesdata[[#This Row],[Q-P1]],0)</f>
        <v>3.17</v>
      </c>
      <c r="I1563" s="3">
        <v>2928</v>
      </c>
      <c r="J1563" s="10">
        <v>18563.52</v>
      </c>
      <c r="K1563" s="12">
        <f>IFERROR(salesdata[[#This Row],[S-P2]]/salesdata[[#This Row],[Q-P2]],0)</f>
        <v>6.34</v>
      </c>
      <c r="L1563" s="3">
        <v>3641</v>
      </c>
      <c r="M1563" s="10">
        <v>19734.22</v>
      </c>
      <c r="N1563" s="12">
        <f>IFERROR(salesdata[[#This Row],[S-P3]]/salesdata[[#This Row],[Q-P3]],0)</f>
        <v>5.42</v>
      </c>
      <c r="O1563" s="3">
        <v>695</v>
      </c>
      <c r="P1563" s="10">
        <v>4955.3500000000004</v>
      </c>
      <c r="Q1563" s="12">
        <f>IFERROR(salesdata[[#This Row],[S-P4]]/salesdata[[#This Row],[Q-P4]],0)</f>
        <v>7.1300000000000008</v>
      </c>
      <c r="R1563" s="3">
        <v>14119</v>
      </c>
      <c r="S1563" s="10">
        <v>64983.44</v>
      </c>
      <c r="T1563" s="1" t="str">
        <f>"Q"&amp;ROUNDUP(salesdata[[#This Row],[Month No.]]/3,0)</f>
        <v>Q3</v>
      </c>
      <c r="U1563" s="1" t="str">
        <f>TEXT(salesdata[[#This Row],[Date]],"dddd")</f>
        <v>Wednesday</v>
      </c>
      <c r="V1563" s="12">
        <f>IFERROR(salesdata[[#This Row],[Total Revenue]]/salesdata[[#This Row],[Total Units Sold]],0)</f>
        <v>4.6025525887102487</v>
      </c>
      <c r="W1563" s="1" t="str">
        <f>INDEX({"Product1","Product2","Product3","Product4"},MATCH(MAX(salesdata[[#This Row],[S-P1]],salesdata[[#This Row],[S-P2]],salesdata[[#This Row],[S-P3]],salesdata[[#This Row],[S-P4]]),CHOOSE({1,2,3,4},salesdata[[#This Row],[S-P1]],salesdata[[#This Row],[S-P2]],salesdata[[#This Row],[S-P3]],salesdata[[#This Row],[S-P4]]),0))</f>
        <v>Product1</v>
      </c>
      <c r="X1563" s="1" t="str">
        <f>IF(salesdata[[#This Row],[Total Revenue]]&gt;=70000,"High",IF(salesdata[[#This Row],[Total Revenue]]&gt;=40000,"Medium","Low"))</f>
        <v>Medium</v>
      </c>
      <c r="Y1563" s="1" t="str">
        <f>IFERROR(IF(SUMIF(salesdata[Year],salesdata[[#This Row],[Year]],salesdata[Total Revenue])&gt;SUMIF(salesdata[Year],salesdata[[#This Row],[Year]]-1,salesdata[Total Revenue]),"Growth Year","Decline Year"),"")</f>
        <v>Growth Year</v>
      </c>
    </row>
    <row r="1564" spans="1:25" x14ac:dyDescent="0.3">
      <c r="A1564" s="1">
        <v>1563</v>
      </c>
      <c r="B1564" s="2">
        <v>41893</v>
      </c>
      <c r="C1564" s="1">
        <v>2014</v>
      </c>
      <c r="D1564" s="1" t="s">
        <v>22</v>
      </c>
      <c r="E1564" s="1">
        <v>9</v>
      </c>
      <c r="F1564" s="3">
        <v>2984</v>
      </c>
      <c r="G1564" s="10">
        <v>9459.2800000000007</v>
      </c>
      <c r="H1564" s="12">
        <f>IFERROR(salesdata[[#This Row],[S-P1]]/salesdata[[#This Row],[Q-P1]],0)</f>
        <v>3.1700000000000004</v>
      </c>
      <c r="I1564" s="3">
        <v>2122</v>
      </c>
      <c r="J1564" s="10">
        <v>13453.48</v>
      </c>
      <c r="K1564" s="12">
        <f>IFERROR(salesdata[[#This Row],[S-P2]]/salesdata[[#This Row],[Q-P2]],0)</f>
        <v>6.34</v>
      </c>
      <c r="L1564" s="3">
        <v>3734</v>
      </c>
      <c r="M1564" s="10">
        <v>20238.28</v>
      </c>
      <c r="N1564" s="12">
        <f>IFERROR(salesdata[[#This Row],[S-P3]]/salesdata[[#This Row],[Q-P3]],0)</f>
        <v>5.42</v>
      </c>
      <c r="O1564" s="3">
        <v>888</v>
      </c>
      <c r="P1564" s="10">
        <v>6331.44</v>
      </c>
      <c r="Q1564" s="12">
        <f>IFERROR(salesdata[[#This Row],[S-P4]]/salesdata[[#This Row],[Q-P4]],0)</f>
        <v>7.13</v>
      </c>
      <c r="R1564" s="3">
        <v>9728</v>
      </c>
      <c r="S1564" s="10">
        <v>49482.48</v>
      </c>
      <c r="T1564" s="1" t="str">
        <f>"Q"&amp;ROUNDUP(salesdata[[#This Row],[Month No.]]/3,0)</f>
        <v>Q3</v>
      </c>
      <c r="U1564" s="1" t="str">
        <f>TEXT(salesdata[[#This Row],[Date]],"dddd")</f>
        <v>Thursday</v>
      </c>
      <c r="V1564" s="12">
        <f>IFERROR(salesdata[[#This Row],[Total Revenue]]/salesdata[[#This Row],[Total Units Sold]],0)</f>
        <v>5.0866036184210532</v>
      </c>
      <c r="W1564" s="1" t="str">
        <f>INDEX({"Product1","Product2","Product3","Product4"},MATCH(MAX(salesdata[[#This Row],[S-P1]],salesdata[[#This Row],[S-P2]],salesdata[[#This Row],[S-P3]],salesdata[[#This Row],[S-P4]]),CHOOSE({1,2,3,4},salesdata[[#This Row],[S-P1]],salesdata[[#This Row],[S-P2]],salesdata[[#This Row],[S-P3]],salesdata[[#This Row],[S-P4]]),0))</f>
        <v>Product3</v>
      </c>
      <c r="X1564" s="1" t="str">
        <f>IF(salesdata[[#This Row],[Total Revenue]]&gt;=70000,"High",IF(salesdata[[#This Row],[Total Revenue]]&gt;=40000,"Medium","Low"))</f>
        <v>Medium</v>
      </c>
      <c r="Y1564" s="1" t="str">
        <f>IFERROR(IF(SUMIF(salesdata[Year],salesdata[[#This Row],[Year]],salesdata[Total Revenue])&gt;SUMIF(salesdata[Year],salesdata[[#This Row],[Year]]-1,salesdata[Total Revenue]),"Growth Year","Decline Year"),"")</f>
        <v>Growth Year</v>
      </c>
    </row>
    <row r="1565" spans="1:25" x14ac:dyDescent="0.3">
      <c r="A1565" s="1">
        <v>1564</v>
      </c>
      <c r="B1565" s="2">
        <v>41894</v>
      </c>
      <c r="C1565" s="1">
        <v>2014</v>
      </c>
      <c r="D1565" s="1" t="s">
        <v>22</v>
      </c>
      <c r="E1565" s="1">
        <v>9</v>
      </c>
      <c r="F1565" s="3">
        <v>7722</v>
      </c>
      <c r="G1565" s="10">
        <v>24478.74</v>
      </c>
      <c r="H1565" s="12">
        <f>IFERROR(salesdata[[#This Row],[S-P1]]/salesdata[[#This Row],[Q-P1]],0)</f>
        <v>3.1700000000000004</v>
      </c>
      <c r="I1565" s="3">
        <v>1090</v>
      </c>
      <c r="J1565" s="10">
        <v>6910.6</v>
      </c>
      <c r="K1565" s="12">
        <f>IFERROR(salesdata[[#This Row],[S-P2]]/salesdata[[#This Row],[Q-P2]],0)</f>
        <v>6.3400000000000007</v>
      </c>
      <c r="L1565" s="3">
        <v>367</v>
      </c>
      <c r="M1565" s="10">
        <v>1989.14</v>
      </c>
      <c r="N1565" s="12">
        <f>IFERROR(salesdata[[#This Row],[S-P3]]/salesdata[[#This Row],[Q-P3]],0)</f>
        <v>5.42</v>
      </c>
      <c r="O1565" s="3">
        <v>1703</v>
      </c>
      <c r="P1565" s="10">
        <v>12142.39</v>
      </c>
      <c r="Q1565" s="12">
        <f>IFERROR(salesdata[[#This Row],[S-P4]]/salesdata[[#This Row],[Q-P4]],0)</f>
        <v>7.13</v>
      </c>
      <c r="R1565" s="3">
        <v>10882</v>
      </c>
      <c r="S1565" s="10">
        <v>45520.87</v>
      </c>
      <c r="T1565" s="1" t="str">
        <f>"Q"&amp;ROUNDUP(salesdata[[#This Row],[Month No.]]/3,0)</f>
        <v>Q3</v>
      </c>
      <c r="U1565" s="1" t="str">
        <f>TEXT(salesdata[[#This Row],[Date]],"dddd")</f>
        <v>Friday</v>
      </c>
      <c r="V1565" s="12">
        <f>IFERROR(salesdata[[#This Row],[Total Revenue]]/salesdata[[#This Row],[Total Units Sold]],0)</f>
        <v>4.1831345340929982</v>
      </c>
      <c r="W1565" s="1" t="str">
        <f>INDEX({"Product1","Product2","Product3","Product4"},MATCH(MAX(salesdata[[#This Row],[S-P1]],salesdata[[#This Row],[S-P2]],salesdata[[#This Row],[S-P3]],salesdata[[#This Row],[S-P4]]),CHOOSE({1,2,3,4},salesdata[[#This Row],[S-P1]],salesdata[[#This Row],[S-P2]],salesdata[[#This Row],[S-P3]],salesdata[[#This Row],[S-P4]]),0))</f>
        <v>Product1</v>
      </c>
      <c r="X1565" s="1" t="str">
        <f>IF(salesdata[[#This Row],[Total Revenue]]&gt;=70000,"High",IF(salesdata[[#This Row],[Total Revenue]]&gt;=40000,"Medium","Low"))</f>
        <v>Medium</v>
      </c>
      <c r="Y1565" s="1" t="str">
        <f>IFERROR(IF(SUMIF(salesdata[Year],salesdata[[#This Row],[Year]],salesdata[Total Revenue])&gt;SUMIF(salesdata[Year],salesdata[[#This Row],[Year]]-1,salesdata[Total Revenue]),"Growth Year","Decline Year"),"")</f>
        <v>Growth Year</v>
      </c>
    </row>
    <row r="1566" spans="1:25" x14ac:dyDescent="0.3">
      <c r="A1566" s="1">
        <v>1565</v>
      </c>
      <c r="B1566" s="2">
        <v>41895</v>
      </c>
      <c r="C1566" s="1">
        <v>2014</v>
      </c>
      <c r="D1566" s="1" t="s">
        <v>22</v>
      </c>
      <c r="E1566" s="1">
        <v>9</v>
      </c>
      <c r="F1566" s="3">
        <v>6438</v>
      </c>
      <c r="G1566" s="10">
        <v>20408.46</v>
      </c>
      <c r="H1566" s="12">
        <f>IFERROR(salesdata[[#This Row],[S-P1]]/salesdata[[#This Row],[Q-P1]],0)</f>
        <v>3.17</v>
      </c>
      <c r="I1566" s="3">
        <v>1105</v>
      </c>
      <c r="J1566" s="10">
        <v>7005.7</v>
      </c>
      <c r="K1566" s="12">
        <f>IFERROR(salesdata[[#This Row],[S-P2]]/salesdata[[#This Row],[Q-P2]],0)</f>
        <v>6.34</v>
      </c>
      <c r="L1566" s="3">
        <v>3078</v>
      </c>
      <c r="M1566" s="10">
        <v>16682.759999999998</v>
      </c>
      <c r="N1566" s="12">
        <f>IFERROR(salesdata[[#This Row],[S-P3]]/salesdata[[#This Row],[Q-P3]],0)</f>
        <v>5.419999999999999</v>
      </c>
      <c r="O1566" s="3">
        <v>1465</v>
      </c>
      <c r="P1566" s="10">
        <v>10445.450000000001</v>
      </c>
      <c r="Q1566" s="12">
        <f>IFERROR(salesdata[[#This Row],[S-P4]]/salesdata[[#This Row],[Q-P4]],0)</f>
        <v>7.1300000000000008</v>
      </c>
      <c r="R1566" s="3">
        <v>12086</v>
      </c>
      <c r="S1566" s="10">
        <v>54542.37</v>
      </c>
      <c r="T1566" s="1" t="str">
        <f>"Q"&amp;ROUNDUP(salesdata[[#This Row],[Month No.]]/3,0)</f>
        <v>Q3</v>
      </c>
      <c r="U1566" s="1" t="str">
        <f>TEXT(salesdata[[#This Row],[Date]],"dddd")</f>
        <v>Saturday</v>
      </c>
      <c r="V1566" s="12">
        <f>IFERROR(salesdata[[#This Row],[Total Revenue]]/salesdata[[#This Row],[Total Units Sold]],0)</f>
        <v>4.5128553698494125</v>
      </c>
      <c r="W1566" s="1" t="str">
        <f>INDEX({"Product1","Product2","Product3","Product4"},MATCH(MAX(salesdata[[#This Row],[S-P1]],salesdata[[#This Row],[S-P2]],salesdata[[#This Row],[S-P3]],salesdata[[#This Row],[S-P4]]),CHOOSE({1,2,3,4},salesdata[[#This Row],[S-P1]],salesdata[[#This Row],[S-P2]],salesdata[[#This Row],[S-P3]],salesdata[[#This Row],[S-P4]]),0))</f>
        <v>Product1</v>
      </c>
      <c r="X1566" s="1" t="str">
        <f>IF(salesdata[[#This Row],[Total Revenue]]&gt;=70000,"High",IF(salesdata[[#This Row],[Total Revenue]]&gt;=40000,"Medium","Low"))</f>
        <v>Medium</v>
      </c>
      <c r="Y1566" s="1" t="str">
        <f>IFERROR(IF(SUMIF(salesdata[Year],salesdata[[#This Row],[Year]],salesdata[Total Revenue])&gt;SUMIF(salesdata[Year],salesdata[[#This Row],[Year]]-1,salesdata[Total Revenue]),"Growth Year","Decline Year"),"")</f>
        <v>Growth Year</v>
      </c>
    </row>
    <row r="1567" spans="1:25" x14ac:dyDescent="0.3">
      <c r="A1567" s="1">
        <v>1566</v>
      </c>
      <c r="B1567" s="2">
        <v>41896</v>
      </c>
      <c r="C1567" s="1">
        <v>2014</v>
      </c>
      <c r="D1567" s="1" t="s">
        <v>22</v>
      </c>
      <c r="E1567" s="1">
        <v>9</v>
      </c>
      <c r="F1567" s="3">
        <v>2968</v>
      </c>
      <c r="G1567" s="10">
        <v>9408.56</v>
      </c>
      <c r="H1567" s="12">
        <f>IFERROR(salesdata[[#This Row],[S-P1]]/salesdata[[#This Row],[Q-P1]],0)</f>
        <v>3.17</v>
      </c>
      <c r="I1567" s="3">
        <v>3648</v>
      </c>
      <c r="J1567" s="10">
        <v>23128.32</v>
      </c>
      <c r="K1567" s="12">
        <f>IFERROR(salesdata[[#This Row],[S-P2]]/salesdata[[#This Row],[Q-P2]],0)</f>
        <v>6.34</v>
      </c>
      <c r="L1567" s="3">
        <v>5243</v>
      </c>
      <c r="M1567" s="10">
        <v>28417.06</v>
      </c>
      <c r="N1567" s="12">
        <f>IFERROR(salesdata[[#This Row],[S-P3]]/salesdata[[#This Row],[Q-P3]],0)</f>
        <v>5.42</v>
      </c>
      <c r="O1567" s="3">
        <v>1120</v>
      </c>
      <c r="P1567" s="10">
        <v>7985.6</v>
      </c>
      <c r="Q1567" s="12">
        <f>IFERROR(salesdata[[#This Row],[S-P4]]/salesdata[[#This Row],[Q-P4]],0)</f>
        <v>7.13</v>
      </c>
      <c r="R1567" s="3">
        <v>12979</v>
      </c>
      <c r="S1567" s="10">
        <v>68939.539999999994</v>
      </c>
      <c r="T1567" s="1" t="str">
        <f>"Q"&amp;ROUNDUP(salesdata[[#This Row],[Month No.]]/3,0)</f>
        <v>Q3</v>
      </c>
      <c r="U1567" s="1" t="str">
        <f>TEXT(salesdata[[#This Row],[Date]],"dddd")</f>
        <v>Sunday</v>
      </c>
      <c r="V1567" s="12">
        <f>IFERROR(salesdata[[#This Row],[Total Revenue]]/salesdata[[#This Row],[Total Units Sold]],0)</f>
        <v>5.3116218506818704</v>
      </c>
      <c r="W1567" s="1" t="str">
        <f>INDEX({"Product1","Product2","Product3","Product4"},MATCH(MAX(salesdata[[#This Row],[S-P1]],salesdata[[#This Row],[S-P2]],salesdata[[#This Row],[S-P3]],salesdata[[#This Row],[S-P4]]),CHOOSE({1,2,3,4},salesdata[[#This Row],[S-P1]],salesdata[[#This Row],[S-P2]],salesdata[[#This Row],[S-P3]],salesdata[[#This Row],[S-P4]]),0))</f>
        <v>Product3</v>
      </c>
      <c r="X1567" s="1" t="str">
        <f>IF(salesdata[[#This Row],[Total Revenue]]&gt;=70000,"High",IF(salesdata[[#This Row],[Total Revenue]]&gt;=40000,"Medium","Low"))</f>
        <v>Medium</v>
      </c>
      <c r="Y1567" s="1" t="str">
        <f>IFERROR(IF(SUMIF(salesdata[Year],salesdata[[#This Row],[Year]],salesdata[Total Revenue])&gt;SUMIF(salesdata[Year],salesdata[[#This Row],[Year]]-1,salesdata[Total Revenue]),"Growth Year","Decline Year"),"")</f>
        <v>Growth Year</v>
      </c>
    </row>
    <row r="1568" spans="1:25" x14ac:dyDescent="0.3">
      <c r="A1568" s="1">
        <v>1567</v>
      </c>
      <c r="B1568" s="2">
        <v>41897</v>
      </c>
      <c r="C1568" s="1">
        <v>2014</v>
      </c>
      <c r="D1568" s="1" t="s">
        <v>22</v>
      </c>
      <c r="E1568" s="1">
        <v>9</v>
      </c>
      <c r="F1568" s="3">
        <v>5129</v>
      </c>
      <c r="G1568" s="10">
        <v>16258.93</v>
      </c>
      <c r="H1568" s="12">
        <f>IFERROR(salesdata[[#This Row],[S-P1]]/salesdata[[#This Row],[Q-P1]],0)</f>
        <v>3.17</v>
      </c>
      <c r="I1568" s="3">
        <v>1498</v>
      </c>
      <c r="J1568" s="10">
        <v>9497.32</v>
      </c>
      <c r="K1568" s="12">
        <f>IFERROR(salesdata[[#This Row],[S-P2]]/salesdata[[#This Row],[Q-P2]],0)</f>
        <v>6.34</v>
      </c>
      <c r="L1568" s="3">
        <v>5944</v>
      </c>
      <c r="M1568" s="10">
        <v>32216.48</v>
      </c>
      <c r="N1568" s="12">
        <f>IFERROR(salesdata[[#This Row],[S-P3]]/salesdata[[#This Row],[Q-P3]],0)</f>
        <v>5.42</v>
      </c>
      <c r="O1568" s="3">
        <v>483</v>
      </c>
      <c r="P1568" s="10">
        <v>3443.79</v>
      </c>
      <c r="Q1568" s="12">
        <f>IFERROR(salesdata[[#This Row],[S-P4]]/salesdata[[#This Row],[Q-P4]],0)</f>
        <v>7.13</v>
      </c>
      <c r="R1568" s="3">
        <v>13054</v>
      </c>
      <c r="S1568" s="10">
        <v>61416.52</v>
      </c>
      <c r="T1568" s="1" t="str">
        <f>"Q"&amp;ROUNDUP(salesdata[[#This Row],[Month No.]]/3,0)</f>
        <v>Q3</v>
      </c>
      <c r="U1568" s="1" t="str">
        <f>TEXT(salesdata[[#This Row],[Date]],"dddd")</f>
        <v>Monday</v>
      </c>
      <c r="V1568" s="12">
        <f>IFERROR(salesdata[[#This Row],[Total Revenue]]/salesdata[[#This Row],[Total Units Sold]],0)</f>
        <v>4.7048046575762212</v>
      </c>
      <c r="W1568" s="1" t="str">
        <f>INDEX({"Product1","Product2","Product3","Product4"},MATCH(MAX(salesdata[[#This Row],[S-P1]],salesdata[[#This Row],[S-P2]],salesdata[[#This Row],[S-P3]],salesdata[[#This Row],[S-P4]]),CHOOSE({1,2,3,4},salesdata[[#This Row],[S-P1]],salesdata[[#This Row],[S-P2]],salesdata[[#This Row],[S-P3]],salesdata[[#This Row],[S-P4]]),0))</f>
        <v>Product3</v>
      </c>
      <c r="X1568" s="1" t="str">
        <f>IF(salesdata[[#This Row],[Total Revenue]]&gt;=70000,"High",IF(salesdata[[#This Row],[Total Revenue]]&gt;=40000,"Medium","Low"))</f>
        <v>Medium</v>
      </c>
      <c r="Y1568" s="1" t="str">
        <f>IFERROR(IF(SUMIF(salesdata[Year],salesdata[[#This Row],[Year]],salesdata[Total Revenue])&gt;SUMIF(salesdata[Year],salesdata[[#This Row],[Year]]-1,salesdata[Total Revenue]),"Growth Year","Decline Year"),"")</f>
        <v>Growth Year</v>
      </c>
    </row>
    <row r="1569" spans="1:25" x14ac:dyDescent="0.3">
      <c r="A1569" s="1">
        <v>1568</v>
      </c>
      <c r="B1569" s="2">
        <v>41898</v>
      </c>
      <c r="C1569" s="1">
        <v>2014</v>
      </c>
      <c r="D1569" s="1" t="s">
        <v>22</v>
      </c>
      <c r="E1569" s="1">
        <v>9</v>
      </c>
      <c r="F1569" s="3">
        <v>4454</v>
      </c>
      <c r="G1569" s="10">
        <v>14119.18</v>
      </c>
      <c r="H1569" s="12">
        <f>IFERROR(salesdata[[#This Row],[S-P1]]/salesdata[[#This Row],[Q-P1]],0)</f>
        <v>3.17</v>
      </c>
      <c r="I1569" s="3">
        <v>2927</v>
      </c>
      <c r="J1569" s="10">
        <v>18557.18</v>
      </c>
      <c r="K1569" s="12">
        <f>IFERROR(salesdata[[#This Row],[S-P2]]/salesdata[[#This Row],[Q-P2]],0)</f>
        <v>6.34</v>
      </c>
      <c r="L1569" s="3">
        <v>4712</v>
      </c>
      <c r="M1569" s="10">
        <v>25539.040000000001</v>
      </c>
      <c r="N1569" s="12">
        <f>IFERROR(salesdata[[#This Row],[S-P3]]/salesdata[[#This Row],[Q-P3]],0)</f>
        <v>5.42</v>
      </c>
      <c r="O1569" s="3">
        <v>865</v>
      </c>
      <c r="P1569" s="10">
        <v>6167.45</v>
      </c>
      <c r="Q1569" s="12">
        <f>IFERROR(salesdata[[#This Row],[S-P4]]/salesdata[[#This Row],[Q-P4]],0)</f>
        <v>7.13</v>
      </c>
      <c r="R1569" s="3">
        <v>12958</v>
      </c>
      <c r="S1569" s="10">
        <v>64382.85</v>
      </c>
      <c r="T1569" s="1" t="str">
        <f>"Q"&amp;ROUNDUP(salesdata[[#This Row],[Month No.]]/3,0)</f>
        <v>Q3</v>
      </c>
      <c r="U1569" s="1" t="str">
        <f>TEXT(salesdata[[#This Row],[Date]],"dddd")</f>
        <v>Tuesday</v>
      </c>
      <c r="V1569" s="12">
        <f>IFERROR(salesdata[[#This Row],[Total Revenue]]/salesdata[[#This Row],[Total Units Sold]],0)</f>
        <v>4.9685792560580335</v>
      </c>
      <c r="W1569" s="1" t="str">
        <f>INDEX({"Product1","Product2","Product3","Product4"},MATCH(MAX(salesdata[[#This Row],[S-P1]],salesdata[[#This Row],[S-P2]],salesdata[[#This Row],[S-P3]],salesdata[[#This Row],[S-P4]]),CHOOSE({1,2,3,4},salesdata[[#This Row],[S-P1]],salesdata[[#This Row],[S-P2]],salesdata[[#This Row],[S-P3]],salesdata[[#This Row],[S-P4]]),0))</f>
        <v>Product3</v>
      </c>
      <c r="X1569" s="1" t="str">
        <f>IF(salesdata[[#This Row],[Total Revenue]]&gt;=70000,"High",IF(salesdata[[#This Row],[Total Revenue]]&gt;=40000,"Medium","Low"))</f>
        <v>Medium</v>
      </c>
      <c r="Y1569" s="1" t="str">
        <f>IFERROR(IF(SUMIF(salesdata[Year],salesdata[[#This Row],[Year]],salesdata[Total Revenue])&gt;SUMIF(salesdata[Year],salesdata[[#This Row],[Year]]-1,salesdata[Total Revenue]),"Growth Year","Decline Year"),"")</f>
        <v>Growth Year</v>
      </c>
    </row>
    <row r="1570" spans="1:25" x14ac:dyDescent="0.3">
      <c r="A1570" s="1">
        <v>1569</v>
      </c>
      <c r="B1570" s="2">
        <v>41899</v>
      </c>
      <c r="C1570" s="1">
        <v>2014</v>
      </c>
      <c r="D1570" s="1" t="s">
        <v>22</v>
      </c>
      <c r="E1570" s="1">
        <v>9</v>
      </c>
      <c r="F1570" s="3">
        <v>5856</v>
      </c>
      <c r="G1570" s="10">
        <v>18563.52</v>
      </c>
      <c r="H1570" s="12">
        <f>IFERROR(salesdata[[#This Row],[S-P1]]/salesdata[[#This Row],[Q-P1]],0)</f>
        <v>3.17</v>
      </c>
      <c r="I1570" s="3">
        <v>1712</v>
      </c>
      <c r="J1570" s="10">
        <v>10854.08</v>
      </c>
      <c r="K1570" s="12">
        <f>IFERROR(salesdata[[#This Row],[S-P2]]/salesdata[[#This Row],[Q-P2]],0)</f>
        <v>6.34</v>
      </c>
      <c r="L1570" s="3">
        <v>2981</v>
      </c>
      <c r="M1570" s="10">
        <v>16157.02</v>
      </c>
      <c r="N1570" s="12">
        <f>IFERROR(salesdata[[#This Row],[S-P3]]/salesdata[[#This Row],[Q-P3]],0)</f>
        <v>5.42</v>
      </c>
      <c r="O1570" s="3">
        <v>1389</v>
      </c>
      <c r="P1570" s="10">
        <v>9903.57</v>
      </c>
      <c r="Q1570" s="12">
        <f>IFERROR(salesdata[[#This Row],[S-P4]]/salesdata[[#This Row],[Q-P4]],0)</f>
        <v>7.13</v>
      </c>
      <c r="R1570" s="3">
        <v>11938</v>
      </c>
      <c r="S1570" s="10">
        <v>55478.19</v>
      </c>
      <c r="T1570" s="1" t="str">
        <f>"Q"&amp;ROUNDUP(salesdata[[#This Row],[Month No.]]/3,0)</f>
        <v>Q3</v>
      </c>
      <c r="U1570" s="1" t="str">
        <f>TEXT(salesdata[[#This Row],[Date]],"dddd")</f>
        <v>Wednesday</v>
      </c>
      <c r="V1570" s="12">
        <f>IFERROR(salesdata[[#This Row],[Total Revenue]]/salesdata[[#This Row],[Total Units Sold]],0)</f>
        <v>4.6471929971519517</v>
      </c>
      <c r="W1570" s="1" t="str">
        <f>INDEX({"Product1","Product2","Product3","Product4"},MATCH(MAX(salesdata[[#This Row],[S-P1]],salesdata[[#This Row],[S-P2]],salesdata[[#This Row],[S-P3]],salesdata[[#This Row],[S-P4]]),CHOOSE({1,2,3,4},salesdata[[#This Row],[S-P1]],salesdata[[#This Row],[S-P2]],salesdata[[#This Row],[S-P3]],salesdata[[#This Row],[S-P4]]),0))</f>
        <v>Product1</v>
      </c>
      <c r="X1570" s="1" t="str">
        <f>IF(salesdata[[#This Row],[Total Revenue]]&gt;=70000,"High",IF(salesdata[[#This Row],[Total Revenue]]&gt;=40000,"Medium","Low"))</f>
        <v>Medium</v>
      </c>
      <c r="Y1570" s="1" t="str">
        <f>IFERROR(IF(SUMIF(salesdata[Year],salesdata[[#This Row],[Year]],salesdata[Total Revenue])&gt;SUMIF(salesdata[Year],salesdata[[#This Row],[Year]]-1,salesdata[Total Revenue]),"Growth Year","Decline Year"),"")</f>
        <v>Growth Year</v>
      </c>
    </row>
    <row r="1571" spans="1:25" x14ac:dyDescent="0.3">
      <c r="A1571" s="1">
        <v>1570</v>
      </c>
      <c r="B1571" s="2">
        <v>41900</v>
      </c>
      <c r="C1571" s="1">
        <v>2014</v>
      </c>
      <c r="D1571" s="1" t="s">
        <v>22</v>
      </c>
      <c r="E1571" s="1">
        <v>9</v>
      </c>
      <c r="F1571" s="3">
        <v>4722</v>
      </c>
      <c r="G1571" s="10">
        <v>14968.74</v>
      </c>
      <c r="H1571" s="12">
        <f>IFERROR(salesdata[[#This Row],[S-P1]]/salesdata[[#This Row],[Q-P1]],0)</f>
        <v>3.17</v>
      </c>
      <c r="I1571" s="3">
        <v>872</v>
      </c>
      <c r="J1571" s="10">
        <v>5528.48</v>
      </c>
      <c r="K1571" s="12">
        <f>IFERROR(salesdata[[#This Row],[S-P2]]/salesdata[[#This Row],[Q-P2]],0)</f>
        <v>6.34</v>
      </c>
      <c r="L1571" s="3">
        <v>3846</v>
      </c>
      <c r="M1571" s="10">
        <v>20845.32</v>
      </c>
      <c r="N1571" s="12">
        <f>IFERROR(salesdata[[#This Row],[S-P3]]/salesdata[[#This Row],[Q-P3]],0)</f>
        <v>5.42</v>
      </c>
      <c r="O1571" s="3">
        <v>537</v>
      </c>
      <c r="P1571" s="10">
        <v>3828.81</v>
      </c>
      <c r="Q1571" s="12">
        <f>IFERROR(salesdata[[#This Row],[S-P4]]/salesdata[[#This Row],[Q-P4]],0)</f>
        <v>7.13</v>
      </c>
      <c r="R1571" s="3">
        <v>9977</v>
      </c>
      <c r="S1571" s="10">
        <v>45171.35</v>
      </c>
      <c r="T1571" s="1" t="str">
        <f>"Q"&amp;ROUNDUP(salesdata[[#This Row],[Month No.]]/3,0)</f>
        <v>Q3</v>
      </c>
      <c r="U1571" s="1" t="str">
        <f>TEXT(salesdata[[#This Row],[Date]],"dddd")</f>
        <v>Thursday</v>
      </c>
      <c r="V1571" s="12">
        <f>IFERROR(salesdata[[#This Row],[Total Revenue]]/salesdata[[#This Row],[Total Units Sold]],0)</f>
        <v>4.5275483612308305</v>
      </c>
      <c r="W1571" s="1" t="str">
        <f>INDEX({"Product1","Product2","Product3","Product4"},MATCH(MAX(salesdata[[#This Row],[S-P1]],salesdata[[#This Row],[S-P2]],salesdata[[#This Row],[S-P3]],salesdata[[#This Row],[S-P4]]),CHOOSE({1,2,3,4},salesdata[[#This Row],[S-P1]],salesdata[[#This Row],[S-P2]],salesdata[[#This Row],[S-P3]],salesdata[[#This Row],[S-P4]]),0))</f>
        <v>Product3</v>
      </c>
      <c r="X1571" s="1" t="str">
        <f>IF(salesdata[[#This Row],[Total Revenue]]&gt;=70000,"High",IF(salesdata[[#This Row],[Total Revenue]]&gt;=40000,"Medium","Low"))</f>
        <v>Medium</v>
      </c>
      <c r="Y1571" s="1" t="str">
        <f>IFERROR(IF(SUMIF(salesdata[Year],salesdata[[#This Row],[Year]],salesdata[Total Revenue])&gt;SUMIF(salesdata[Year],salesdata[[#This Row],[Year]]-1,salesdata[Total Revenue]),"Growth Year","Decline Year"),"")</f>
        <v>Growth Year</v>
      </c>
    </row>
    <row r="1572" spans="1:25" x14ac:dyDescent="0.3">
      <c r="A1572" s="1">
        <v>1571</v>
      </c>
      <c r="B1572" s="2">
        <v>41901</v>
      </c>
      <c r="C1572" s="1">
        <v>2014</v>
      </c>
      <c r="D1572" s="1" t="s">
        <v>22</v>
      </c>
      <c r="E1572" s="1">
        <v>9</v>
      </c>
      <c r="F1572" s="3">
        <v>4031</v>
      </c>
      <c r="G1572" s="10">
        <v>12778.27</v>
      </c>
      <c r="H1572" s="12">
        <f>IFERROR(salesdata[[#This Row],[S-P1]]/salesdata[[#This Row],[Q-P1]],0)</f>
        <v>3.17</v>
      </c>
      <c r="I1572" s="3">
        <v>3001</v>
      </c>
      <c r="J1572" s="10">
        <v>19026.34</v>
      </c>
      <c r="K1572" s="12">
        <f>IFERROR(salesdata[[#This Row],[S-P2]]/salesdata[[#This Row],[Q-P2]],0)</f>
        <v>6.34</v>
      </c>
      <c r="L1572" s="3">
        <v>5695</v>
      </c>
      <c r="M1572" s="10">
        <v>30866.9</v>
      </c>
      <c r="N1572" s="12">
        <f>IFERROR(salesdata[[#This Row],[S-P3]]/salesdata[[#This Row],[Q-P3]],0)</f>
        <v>5.42</v>
      </c>
      <c r="O1572" s="3">
        <v>1630</v>
      </c>
      <c r="P1572" s="10">
        <v>11621.9</v>
      </c>
      <c r="Q1572" s="12">
        <f>IFERROR(salesdata[[#This Row],[S-P4]]/salesdata[[#This Row],[Q-P4]],0)</f>
        <v>7.13</v>
      </c>
      <c r="R1572" s="3">
        <v>14357</v>
      </c>
      <c r="S1572" s="10">
        <v>74293.41</v>
      </c>
      <c r="T1572" s="1" t="str">
        <f>"Q"&amp;ROUNDUP(salesdata[[#This Row],[Month No.]]/3,0)</f>
        <v>Q3</v>
      </c>
      <c r="U1572" s="1" t="str">
        <f>TEXT(salesdata[[#This Row],[Date]],"dddd")</f>
        <v>Friday</v>
      </c>
      <c r="V1572" s="12">
        <f>IFERROR(salesdata[[#This Row],[Total Revenue]]/salesdata[[#This Row],[Total Units Sold]],0)</f>
        <v>5.1747168628543569</v>
      </c>
      <c r="W1572" s="1" t="str">
        <f>INDEX({"Product1","Product2","Product3","Product4"},MATCH(MAX(salesdata[[#This Row],[S-P1]],salesdata[[#This Row],[S-P2]],salesdata[[#This Row],[S-P3]],salesdata[[#This Row],[S-P4]]),CHOOSE({1,2,3,4},salesdata[[#This Row],[S-P1]],salesdata[[#This Row],[S-P2]],salesdata[[#This Row],[S-P3]],salesdata[[#This Row],[S-P4]]),0))</f>
        <v>Product3</v>
      </c>
      <c r="X1572" s="1" t="str">
        <f>IF(salesdata[[#This Row],[Total Revenue]]&gt;=70000,"High",IF(salesdata[[#This Row],[Total Revenue]]&gt;=40000,"Medium","Low"))</f>
        <v>High</v>
      </c>
      <c r="Y1572" s="1" t="str">
        <f>IFERROR(IF(SUMIF(salesdata[Year],salesdata[[#This Row],[Year]],salesdata[Total Revenue])&gt;SUMIF(salesdata[Year],salesdata[[#This Row],[Year]]-1,salesdata[Total Revenue]),"Growth Year","Decline Year"),"")</f>
        <v>Growth Year</v>
      </c>
    </row>
    <row r="1573" spans="1:25" x14ac:dyDescent="0.3">
      <c r="A1573" s="1">
        <v>1572</v>
      </c>
      <c r="B1573" s="2">
        <v>41902</v>
      </c>
      <c r="C1573" s="1">
        <v>2014</v>
      </c>
      <c r="D1573" s="1" t="s">
        <v>22</v>
      </c>
      <c r="E1573" s="1">
        <v>9</v>
      </c>
      <c r="F1573" s="3">
        <v>1610</v>
      </c>
      <c r="G1573" s="10">
        <v>5103.7</v>
      </c>
      <c r="H1573" s="12">
        <f>IFERROR(salesdata[[#This Row],[S-P1]]/salesdata[[#This Row],[Q-P1]],0)</f>
        <v>3.17</v>
      </c>
      <c r="I1573" s="3">
        <v>2209</v>
      </c>
      <c r="J1573" s="10">
        <v>14005.06</v>
      </c>
      <c r="K1573" s="12">
        <f>IFERROR(salesdata[[#This Row],[S-P2]]/salesdata[[#This Row],[Q-P2]],0)</f>
        <v>6.34</v>
      </c>
      <c r="L1573" s="3">
        <v>1342</v>
      </c>
      <c r="M1573" s="10">
        <v>7273.64</v>
      </c>
      <c r="N1573" s="12">
        <f>IFERROR(salesdata[[#This Row],[S-P3]]/salesdata[[#This Row],[Q-P3]],0)</f>
        <v>5.42</v>
      </c>
      <c r="O1573" s="3">
        <v>1142</v>
      </c>
      <c r="P1573" s="10">
        <v>8142.46</v>
      </c>
      <c r="Q1573" s="12">
        <f>IFERROR(salesdata[[#This Row],[S-P4]]/salesdata[[#This Row],[Q-P4]],0)</f>
        <v>7.13</v>
      </c>
      <c r="R1573" s="3">
        <v>6303</v>
      </c>
      <c r="S1573" s="10">
        <v>34524.86</v>
      </c>
      <c r="T1573" s="1" t="str">
        <f>"Q"&amp;ROUNDUP(salesdata[[#This Row],[Month No.]]/3,0)</f>
        <v>Q3</v>
      </c>
      <c r="U1573" s="1" t="str">
        <f>TEXT(salesdata[[#This Row],[Date]],"dddd")</f>
        <v>Saturday</v>
      </c>
      <c r="V1573" s="12">
        <f>IFERROR(salesdata[[#This Row],[Total Revenue]]/salesdata[[#This Row],[Total Units Sold]],0)</f>
        <v>5.4775281611930824</v>
      </c>
      <c r="W1573" s="1" t="str">
        <f>INDEX({"Product1","Product2","Product3","Product4"},MATCH(MAX(salesdata[[#This Row],[S-P1]],salesdata[[#This Row],[S-P2]],salesdata[[#This Row],[S-P3]],salesdata[[#This Row],[S-P4]]),CHOOSE({1,2,3,4},salesdata[[#This Row],[S-P1]],salesdata[[#This Row],[S-P2]],salesdata[[#This Row],[S-P3]],salesdata[[#This Row],[S-P4]]),0))</f>
        <v>Product2</v>
      </c>
      <c r="X1573" s="1" t="str">
        <f>IF(salesdata[[#This Row],[Total Revenue]]&gt;=70000,"High",IF(salesdata[[#This Row],[Total Revenue]]&gt;=40000,"Medium","Low"))</f>
        <v>Low</v>
      </c>
      <c r="Y1573" s="1" t="str">
        <f>IFERROR(IF(SUMIF(salesdata[Year],salesdata[[#This Row],[Year]],salesdata[Total Revenue])&gt;SUMIF(salesdata[Year],salesdata[[#This Row],[Year]]-1,salesdata[Total Revenue]),"Growth Year","Decline Year"),"")</f>
        <v>Growth Year</v>
      </c>
    </row>
    <row r="1574" spans="1:25" x14ac:dyDescent="0.3">
      <c r="A1574" s="1">
        <v>1573</v>
      </c>
      <c r="B1574" s="2">
        <v>41903</v>
      </c>
      <c r="C1574" s="1">
        <v>2014</v>
      </c>
      <c r="D1574" s="1" t="s">
        <v>22</v>
      </c>
      <c r="E1574" s="1">
        <v>9</v>
      </c>
      <c r="F1574" s="3">
        <v>1238</v>
      </c>
      <c r="G1574" s="10">
        <v>3924.46</v>
      </c>
      <c r="H1574" s="12">
        <f>IFERROR(salesdata[[#This Row],[S-P1]]/salesdata[[#This Row],[Q-P1]],0)</f>
        <v>3.17</v>
      </c>
      <c r="I1574" s="3">
        <v>1354</v>
      </c>
      <c r="J1574" s="10">
        <v>8584.36</v>
      </c>
      <c r="K1574" s="12">
        <f>IFERROR(salesdata[[#This Row],[S-P2]]/salesdata[[#This Row],[Q-P2]],0)</f>
        <v>6.3400000000000007</v>
      </c>
      <c r="L1574" s="3">
        <v>5033</v>
      </c>
      <c r="M1574" s="10">
        <v>27278.86</v>
      </c>
      <c r="N1574" s="12">
        <f>IFERROR(salesdata[[#This Row],[S-P3]]/salesdata[[#This Row],[Q-P3]],0)</f>
        <v>5.42</v>
      </c>
      <c r="O1574" s="3">
        <v>1963</v>
      </c>
      <c r="P1574" s="10">
        <v>13996.19</v>
      </c>
      <c r="Q1574" s="12">
        <f>IFERROR(salesdata[[#This Row],[S-P4]]/salesdata[[#This Row],[Q-P4]],0)</f>
        <v>7.13</v>
      </c>
      <c r="R1574" s="3">
        <v>9588</v>
      </c>
      <c r="S1574" s="10">
        <v>53783.87</v>
      </c>
      <c r="T1574" s="1" t="str">
        <f>"Q"&amp;ROUNDUP(salesdata[[#This Row],[Month No.]]/3,0)</f>
        <v>Q3</v>
      </c>
      <c r="U1574" s="1" t="str">
        <f>TEXT(salesdata[[#This Row],[Date]],"dddd")</f>
        <v>Sunday</v>
      </c>
      <c r="V1574" s="12">
        <f>IFERROR(salesdata[[#This Row],[Total Revenue]]/salesdata[[#This Row],[Total Units Sold]],0)</f>
        <v>5.6094983312473925</v>
      </c>
      <c r="W1574" s="1" t="str">
        <f>INDEX({"Product1","Product2","Product3","Product4"},MATCH(MAX(salesdata[[#This Row],[S-P1]],salesdata[[#This Row],[S-P2]],salesdata[[#This Row],[S-P3]],salesdata[[#This Row],[S-P4]]),CHOOSE({1,2,3,4},salesdata[[#This Row],[S-P1]],salesdata[[#This Row],[S-P2]],salesdata[[#This Row],[S-P3]],salesdata[[#This Row],[S-P4]]),0))</f>
        <v>Product3</v>
      </c>
      <c r="X1574" s="1" t="str">
        <f>IF(salesdata[[#This Row],[Total Revenue]]&gt;=70000,"High",IF(salesdata[[#This Row],[Total Revenue]]&gt;=40000,"Medium","Low"))</f>
        <v>Medium</v>
      </c>
      <c r="Y1574" s="1" t="str">
        <f>IFERROR(IF(SUMIF(salesdata[Year],salesdata[[#This Row],[Year]],salesdata[Total Revenue])&gt;SUMIF(salesdata[Year],salesdata[[#This Row],[Year]]-1,salesdata[Total Revenue]),"Growth Year","Decline Year"),"")</f>
        <v>Growth Year</v>
      </c>
    </row>
    <row r="1575" spans="1:25" x14ac:dyDescent="0.3">
      <c r="A1575" s="1">
        <v>1574</v>
      </c>
      <c r="B1575" s="2">
        <v>41904</v>
      </c>
      <c r="C1575" s="1">
        <v>2014</v>
      </c>
      <c r="D1575" s="1" t="s">
        <v>22</v>
      </c>
      <c r="E1575" s="1">
        <v>9</v>
      </c>
      <c r="F1575" s="3">
        <v>4809</v>
      </c>
      <c r="G1575" s="10">
        <v>15244.53</v>
      </c>
      <c r="H1575" s="12">
        <f>IFERROR(salesdata[[#This Row],[S-P1]]/salesdata[[#This Row],[Q-P1]],0)</f>
        <v>3.17</v>
      </c>
      <c r="I1575" s="3">
        <v>2504</v>
      </c>
      <c r="J1575" s="10">
        <v>15875.36</v>
      </c>
      <c r="K1575" s="12">
        <f>IFERROR(salesdata[[#This Row],[S-P2]]/salesdata[[#This Row],[Q-P2]],0)</f>
        <v>6.34</v>
      </c>
      <c r="L1575" s="3">
        <v>953</v>
      </c>
      <c r="M1575" s="10">
        <v>5165.26</v>
      </c>
      <c r="N1575" s="12">
        <f>IFERROR(salesdata[[#This Row],[S-P3]]/salesdata[[#This Row],[Q-P3]],0)</f>
        <v>5.42</v>
      </c>
      <c r="O1575" s="3">
        <v>1792</v>
      </c>
      <c r="P1575" s="10">
        <v>12776.96</v>
      </c>
      <c r="Q1575" s="12">
        <f>IFERROR(salesdata[[#This Row],[S-P4]]/salesdata[[#This Row],[Q-P4]],0)</f>
        <v>7.13</v>
      </c>
      <c r="R1575" s="3">
        <v>10058</v>
      </c>
      <c r="S1575" s="10">
        <v>49062.11</v>
      </c>
      <c r="T1575" s="1" t="str">
        <f>"Q"&amp;ROUNDUP(salesdata[[#This Row],[Month No.]]/3,0)</f>
        <v>Q3</v>
      </c>
      <c r="U1575" s="1" t="str">
        <f>TEXT(salesdata[[#This Row],[Date]],"dddd")</f>
        <v>Monday</v>
      </c>
      <c r="V1575" s="12">
        <f>IFERROR(salesdata[[#This Row],[Total Revenue]]/salesdata[[#This Row],[Total Units Sold]],0)</f>
        <v>4.8779190693974943</v>
      </c>
      <c r="W1575" s="1" t="str">
        <f>INDEX({"Product1","Product2","Product3","Product4"},MATCH(MAX(salesdata[[#This Row],[S-P1]],salesdata[[#This Row],[S-P2]],salesdata[[#This Row],[S-P3]],salesdata[[#This Row],[S-P4]]),CHOOSE({1,2,3,4},salesdata[[#This Row],[S-P1]],salesdata[[#This Row],[S-P2]],salesdata[[#This Row],[S-P3]],salesdata[[#This Row],[S-P4]]),0))</f>
        <v>Product2</v>
      </c>
      <c r="X1575" s="1" t="str">
        <f>IF(salesdata[[#This Row],[Total Revenue]]&gt;=70000,"High",IF(salesdata[[#This Row],[Total Revenue]]&gt;=40000,"Medium","Low"))</f>
        <v>Medium</v>
      </c>
      <c r="Y1575" s="1" t="str">
        <f>IFERROR(IF(SUMIF(salesdata[Year],salesdata[[#This Row],[Year]],salesdata[Total Revenue])&gt;SUMIF(salesdata[Year],salesdata[[#This Row],[Year]]-1,salesdata[Total Revenue]),"Growth Year","Decline Year"),"")</f>
        <v>Growth Year</v>
      </c>
    </row>
    <row r="1576" spans="1:25" x14ac:dyDescent="0.3">
      <c r="A1576" s="1">
        <v>1575</v>
      </c>
      <c r="B1576" s="2">
        <v>41905</v>
      </c>
      <c r="C1576" s="1">
        <v>2014</v>
      </c>
      <c r="D1576" s="1" t="s">
        <v>22</v>
      </c>
      <c r="E1576" s="1">
        <v>9</v>
      </c>
      <c r="F1576" s="3">
        <v>6183</v>
      </c>
      <c r="G1576" s="10">
        <v>19600.11</v>
      </c>
      <c r="H1576" s="12">
        <f>IFERROR(salesdata[[#This Row],[S-P1]]/salesdata[[#This Row],[Q-P1]],0)</f>
        <v>3.17</v>
      </c>
      <c r="I1576" s="3">
        <v>871</v>
      </c>
      <c r="J1576" s="10">
        <v>5522.14</v>
      </c>
      <c r="K1576" s="12">
        <f>IFERROR(salesdata[[#This Row],[S-P2]]/salesdata[[#This Row],[Q-P2]],0)</f>
        <v>6.3400000000000007</v>
      </c>
      <c r="L1576" s="3">
        <v>1313</v>
      </c>
      <c r="M1576" s="10">
        <v>7116.46</v>
      </c>
      <c r="N1576" s="12">
        <f>IFERROR(salesdata[[#This Row],[S-P3]]/salesdata[[#This Row],[Q-P3]],0)</f>
        <v>5.42</v>
      </c>
      <c r="O1576" s="3">
        <v>1389</v>
      </c>
      <c r="P1576" s="10">
        <v>9903.57</v>
      </c>
      <c r="Q1576" s="12">
        <f>IFERROR(salesdata[[#This Row],[S-P4]]/salesdata[[#This Row],[Q-P4]],0)</f>
        <v>7.13</v>
      </c>
      <c r="R1576" s="3">
        <v>9756</v>
      </c>
      <c r="S1576" s="10">
        <v>42142.28</v>
      </c>
      <c r="T1576" s="1" t="str">
        <f>"Q"&amp;ROUNDUP(salesdata[[#This Row],[Month No.]]/3,0)</f>
        <v>Q3</v>
      </c>
      <c r="U1576" s="1" t="str">
        <f>TEXT(salesdata[[#This Row],[Date]],"dddd")</f>
        <v>Tuesday</v>
      </c>
      <c r="V1576" s="12">
        <f>IFERROR(salesdata[[#This Row],[Total Revenue]]/salesdata[[#This Row],[Total Units Sold]],0)</f>
        <v>4.3196268962689626</v>
      </c>
      <c r="W1576" s="1" t="str">
        <f>INDEX({"Product1","Product2","Product3","Product4"},MATCH(MAX(salesdata[[#This Row],[S-P1]],salesdata[[#This Row],[S-P2]],salesdata[[#This Row],[S-P3]],salesdata[[#This Row],[S-P4]]),CHOOSE({1,2,3,4},salesdata[[#This Row],[S-P1]],salesdata[[#This Row],[S-P2]],salesdata[[#This Row],[S-P3]],salesdata[[#This Row],[S-P4]]),0))</f>
        <v>Product1</v>
      </c>
      <c r="X1576" s="1" t="str">
        <f>IF(salesdata[[#This Row],[Total Revenue]]&gt;=70000,"High",IF(salesdata[[#This Row],[Total Revenue]]&gt;=40000,"Medium","Low"))</f>
        <v>Medium</v>
      </c>
      <c r="Y1576" s="1" t="str">
        <f>IFERROR(IF(SUMIF(salesdata[Year],salesdata[[#This Row],[Year]],salesdata[Total Revenue])&gt;SUMIF(salesdata[Year],salesdata[[#This Row],[Year]]-1,salesdata[Total Revenue]),"Growth Year","Decline Year"),"")</f>
        <v>Growth Year</v>
      </c>
    </row>
    <row r="1577" spans="1:25" x14ac:dyDescent="0.3">
      <c r="A1577" s="1">
        <v>1576</v>
      </c>
      <c r="B1577" s="2">
        <v>41906</v>
      </c>
      <c r="C1577" s="1">
        <v>2014</v>
      </c>
      <c r="D1577" s="1" t="s">
        <v>22</v>
      </c>
      <c r="E1577" s="1">
        <v>9</v>
      </c>
      <c r="F1577" s="3">
        <v>6810</v>
      </c>
      <c r="G1577" s="10">
        <v>21587.7</v>
      </c>
      <c r="H1577" s="12">
        <f>IFERROR(salesdata[[#This Row],[S-P1]]/salesdata[[#This Row],[Q-P1]],0)</f>
        <v>3.17</v>
      </c>
      <c r="I1577" s="3">
        <v>774</v>
      </c>
      <c r="J1577" s="10">
        <v>4907.16</v>
      </c>
      <c r="K1577" s="12">
        <f>IFERROR(salesdata[[#This Row],[S-P2]]/salesdata[[#This Row],[Q-P2]],0)</f>
        <v>6.34</v>
      </c>
      <c r="L1577" s="3">
        <v>4298</v>
      </c>
      <c r="M1577" s="10">
        <v>23295.16</v>
      </c>
      <c r="N1577" s="12">
        <f>IFERROR(salesdata[[#This Row],[S-P3]]/salesdata[[#This Row],[Q-P3]],0)</f>
        <v>5.42</v>
      </c>
      <c r="O1577" s="3">
        <v>1875</v>
      </c>
      <c r="P1577" s="10">
        <v>13368.75</v>
      </c>
      <c r="Q1577" s="12">
        <f>IFERROR(salesdata[[#This Row],[S-P4]]/salesdata[[#This Row],[Q-P4]],0)</f>
        <v>7.13</v>
      </c>
      <c r="R1577" s="3">
        <v>13757</v>
      </c>
      <c r="S1577" s="10">
        <v>63158.77</v>
      </c>
      <c r="T1577" s="1" t="str">
        <f>"Q"&amp;ROUNDUP(salesdata[[#This Row],[Month No.]]/3,0)</f>
        <v>Q3</v>
      </c>
      <c r="U1577" s="1" t="str">
        <f>TEXT(salesdata[[#This Row],[Date]],"dddd")</f>
        <v>Wednesday</v>
      </c>
      <c r="V1577" s="12">
        <f>IFERROR(salesdata[[#This Row],[Total Revenue]]/salesdata[[#This Row],[Total Units Sold]],0)</f>
        <v>4.591027840372174</v>
      </c>
      <c r="W1577" s="1" t="str">
        <f>INDEX({"Product1","Product2","Product3","Product4"},MATCH(MAX(salesdata[[#This Row],[S-P1]],salesdata[[#This Row],[S-P2]],salesdata[[#This Row],[S-P3]],salesdata[[#This Row],[S-P4]]),CHOOSE({1,2,3,4},salesdata[[#This Row],[S-P1]],salesdata[[#This Row],[S-P2]],salesdata[[#This Row],[S-P3]],salesdata[[#This Row],[S-P4]]),0))</f>
        <v>Product3</v>
      </c>
      <c r="X1577" s="1" t="str">
        <f>IF(salesdata[[#This Row],[Total Revenue]]&gt;=70000,"High",IF(salesdata[[#This Row],[Total Revenue]]&gt;=40000,"Medium","Low"))</f>
        <v>Medium</v>
      </c>
      <c r="Y1577" s="1" t="str">
        <f>IFERROR(IF(SUMIF(salesdata[Year],salesdata[[#This Row],[Year]],salesdata[Total Revenue])&gt;SUMIF(salesdata[Year],salesdata[[#This Row],[Year]]-1,salesdata[Total Revenue]),"Growth Year","Decline Year"),"")</f>
        <v>Growth Year</v>
      </c>
    </row>
    <row r="1578" spans="1:25" x14ac:dyDescent="0.3">
      <c r="A1578" s="1">
        <v>1577</v>
      </c>
      <c r="B1578" s="2">
        <v>41907</v>
      </c>
      <c r="C1578" s="1">
        <v>2014</v>
      </c>
      <c r="D1578" s="1" t="s">
        <v>22</v>
      </c>
      <c r="E1578" s="1">
        <v>9</v>
      </c>
      <c r="F1578" s="3">
        <v>5806</v>
      </c>
      <c r="G1578" s="10">
        <v>18405.02</v>
      </c>
      <c r="H1578" s="12">
        <f>IFERROR(salesdata[[#This Row],[S-P1]]/salesdata[[#This Row],[Q-P1]],0)</f>
        <v>3.17</v>
      </c>
      <c r="I1578" s="3">
        <v>914</v>
      </c>
      <c r="J1578" s="10">
        <v>5794.76</v>
      </c>
      <c r="K1578" s="12">
        <f>IFERROR(salesdata[[#This Row],[S-P2]]/salesdata[[#This Row],[Q-P2]],0)</f>
        <v>6.34</v>
      </c>
      <c r="L1578" s="3">
        <v>2637</v>
      </c>
      <c r="M1578" s="10">
        <v>14292.54</v>
      </c>
      <c r="N1578" s="12">
        <f>IFERROR(salesdata[[#This Row],[S-P3]]/salesdata[[#This Row],[Q-P3]],0)</f>
        <v>5.42</v>
      </c>
      <c r="O1578" s="3">
        <v>428</v>
      </c>
      <c r="P1578" s="10">
        <v>3051.64</v>
      </c>
      <c r="Q1578" s="12">
        <f>IFERROR(salesdata[[#This Row],[S-P4]]/salesdata[[#This Row],[Q-P4]],0)</f>
        <v>7.13</v>
      </c>
      <c r="R1578" s="3">
        <v>9785</v>
      </c>
      <c r="S1578" s="10">
        <v>41543.96</v>
      </c>
      <c r="T1578" s="1" t="str">
        <f>"Q"&amp;ROUNDUP(salesdata[[#This Row],[Month No.]]/3,0)</f>
        <v>Q3</v>
      </c>
      <c r="U1578" s="1" t="str">
        <f>TEXT(salesdata[[#This Row],[Date]],"dddd")</f>
        <v>Thursday</v>
      </c>
      <c r="V1578" s="12">
        <f>IFERROR(salesdata[[#This Row],[Total Revenue]]/salesdata[[#This Row],[Total Units Sold]],0)</f>
        <v>4.2456780786918751</v>
      </c>
      <c r="W1578" s="1" t="str">
        <f>INDEX({"Product1","Product2","Product3","Product4"},MATCH(MAX(salesdata[[#This Row],[S-P1]],salesdata[[#This Row],[S-P2]],salesdata[[#This Row],[S-P3]],salesdata[[#This Row],[S-P4]]),CHOOSE({1,2,3,4},salesdata[[#This Row],[S-P1]],salesdata[[#This Row],[S-P2]],salesdata[[#This Row],[S-P3]],salesdata[[#This Row],[S-P4]]),0))</f>
        <v>Product1</v>
      </c>
      <c r="X1578" s="1" t="str">
        <f>IF(salesdata[[#This Row],[Total Revenue]]&gt;=70000,"High",IF(salesdata[[#This Row],[Total Revenue]]&gt;=40000,"Medium","Low"))</f>
        <v>Medium</v>
      </c>
      <c r="Y1578" s="1" t="str">
        <f>IFERROR(IF(SUMIF(salesdata[Year],salesdata[[#This Row],[Year]],salesdata[Total Revenue])&gt;SUMIF(salesdata[Year],salesdata[[#This Row],[Year]]-1,salesdata[Total Revenue]),"Growth Year","Decline Year"),"")</f>
        <v>Growth Year</v>
      </c>
    </row>
    <row r="1579" spans="1:25" x14ac:dyDescent="0.3">
      <c r="A1579" s="1">
        <v>1578</v>
      </c>
      <c r="B1579" s="2">
        <v>41908</v>
      </c>
      <c r="C1579" s="1">
        <v>2014</v>
      </c>
      <c r="D1579" s="1" t="s">
        <v>22</v>
      </c>
      <c r="E1579" s="1">
        <v>9</v>
      </c>
      <c r="F1579" s="3">
        <v>254</v>
      </c>
      <c r="G1579" s="10">
        <v>805.18</v>
      </c>
      <c r="H1579" s="12">
        <f>IFERROR(salesdata[[#This Row],[S-P1]]/salesdata[[#This Row],[Q-P1]],0)</f>
        <v>3.17</v>
      </c>
      <c r="I1579" s="3">
        <v>3421</v>
      </c>
      <c r="J1579" s="10">
        <v>21689.14</v>
      </c>
      <c r="K1579" s="12">
        <f>IFERROR(salesdata[[#This Row],[S-P2]]/salesdata[[#This Row],[Q-P2]],0)</f>
        <v>6.34</v>
      </c>
      <c r="L1579" s="3">
        <v>560</v>
      </c>
      <c r="M1579" s="10">
        <v>3035.2</v>
      </c>
      <c r="N1579" s="12">
        <f>IFERROR(salesdata[[#This Row],[S-P3]]/salesdata[[#This Row],[Q-P3]],0)</f>
        <v>5.42</v>
      </c>
      <c r="O1579" s="3">
        <v>1023</v>
      </c>
      <c r="P1579" s="10">
        <v>7293.99</v>
      </c>
      <c r="Q1579" s="12">
        <f>IFERROR(salesdata[[#This Row],[S-P4]]/salesdata[[#This Row],[Q-P4]],0)</f>
        <v>7.13</v>
      </c>
      <c r="R1579" s="3">
        <v>5258</v>
      </c>
      <c r="S1579" s="10">
        <v>32823.51</v>
      </c>
      <c r="T1579" s="1" t="str">
        <f>"Q"&amp;ROUNDUP(salesdata[[#This Row],[Month No.]]/3,0)</f>
        <v>Q3</v>
      </c>
      <c r="U1579" s="1" t="str">
        <f>TEXT(salesdata[[#This Row],[Date]],"dddd")</f>
        <v>Friday</v>
      </c>
      <c r="V1579" s="12">
        <f>IFERROR(salesdata[[#This Row],[Total Revenue]]/salesdata[[#This Row],[Total Units Sold]],0)</f>
        <v>6.2425846329402814</v>
      </c>
      <c r="W1579" s="1" t="str">
        <f>INDEX({"Product1","Product2","Product3","Product4"},MATCH(MAX(salesdata[[#This Row],[S-P1]],salesdata[[#This Row],[S-P2]],salesdata[[#This Row],[S-P3]],salesdata[[#This Row],[S-P4]]),CHOOSE({1,2,3,4},salesdata[[#This Row],[S-P1]],salesdata[[#This Row],[S-P2]],salesdata[[#This Row],[S-P3]],salesdata[[#This Row],[S-P4]]),0))</f>
        <v>Product2</v>
      </c>
      <c r="X1579" s="1" t="str">
        <f>IF(salesdata[[#This Row],[Total Revenue]]&gt;=70000,"High",IF(salesdata[[#This Row],[Total Revenue]]&gt;=40000,"Medium","Low"))</f>
        <v>Low</v>
      </c>
      <c r="Y1579" s="1" t="str">
        <f>IFERROR(IF(SUMIF(salesdata[Year],salesdata[[#This Row],[Year]],salesdata[Total Revenue])&gt;SUMIF(salesdata[Year],salesdata[[#This Row],[Year]]-1,salesdata[Total Revenue]),"Growth Year","Decline Year"),"")</f>
        <v>Growth Year</v>
      </c>
    </row>
    <row r="1580" spans="1:25" x14ac:dyDescent="0.3">
      <c r="A1580" s="1">
        <v>1579</v>
      </c>
      <c r="B1580" s="2">
        <v>41909</v>
      </c>
      <c r="C1580" s="1">
        <v>2014</v>
      </c>
      <c r="D1580" s="1" t="s">
        <v>22</v>
      </c>
      <c r="E1580" s="1">
        <v>9</v>
      </c>
      <c r="F1580" s="3">
        <v>5435</v>
      </c>
      <c r="G1580" s="10">
        <v>17228.95</v>
      </c>
      <c r="H1580" s="12">
        <f>IFERROR(salesdata[[#This Row],[S-P1]]/salesdata[[#This Row],[Q-P1]],0)</f>
        <v>3.17</v>
      </c>
      <c r="I1580" s="3">
        <v>1754</v>
      </c>
      <c r="J1580" s="10">
        <v>11120.36</v>
      </c>
      <c r="K1580" s="12">
        <f>IFERROR(salesdata[[#This Row],[S-P2]]/salesdata[[#This Row],[Q-P2]],0)</f>
        <v>6.3400000000000007</v>
      </c>
      <c r="L1580" s="3">
        <v>3702</v>
      </c>
      <c r="M1580" s="10">
        <v>20064.84</v>
      </c>
      <c r="N1580" s="12">
        <f>IFERROR(salesdata[[#This Row],[S-P3]]/salesdata[[#This Row],[Q-P3]],0)</f>
        <v>5.42</v>
      </c>
      <c r="O1580" s="3">
        <v>1378</v>
      </c>
      <c r="P1580" s="10">
        <v>9825.14</v>
      </c>
      <c r="Q1580" s="12">
        <f>IFERROR(salesdata[[#This Row],[S-P4]]/salesdata[[#This Row],[Q-P4]],0)</f>
        <v>7.13</v>
      </c>
      <c r="R1580" s="3">
        <v>12269</v>
      </c>
      <c r="S1580" s="10">
        <v>58239.29</v>
      </c>
      <c r="T1580" s="1" t="str">
        <f>"Q"&amp;ROUNDUP(salesdata[[#This Row],[Month No.]]/3,0)</f>
        <v>Q3</v>
      </c>
      <c r="U1580" s="1" t="str">
        <f>TEXT(salesdata[[#This Row],[Date]],"dddd")</f>
        <v>Saturday</v>
      </c>
      <c r="V1580" s="12">
        <f>IFERROR(salesdata[[#This Row],[Total Revenue]]/salesdata[[#This Row],[Total Units Sold]],0)</f>
        <v>4.7468652701931697</v>
      </c>
      <c r="W1580" s="1" t="str">
        <f>INDEX({"Product1","Product2","Product3","Product4"},MATCH(MAX(salesdata[[#This Row],[S-P1]],salesdata[[#This Row],[S-P2]],salesdata[[#This Row],[S-P3]],salesdata[[#This Row],[S-P4]]),CHOOSE({1,2,3,4},salesdata[[#This Row],[S-P1]],salesdata[[#This Row],[S-P2]],salesdata[[#This Row],[S-P3]],salesdata[[#This Row],[S-P4]]),0))</f>
        <v>Product3</v>
      </c>
      <c r="X1580" s="1" t="str">
        <f>IF(salesdata[[#This Row],[Total Revenue]]&gt;=70000,"High",IF(salesdata[[#This Row],[Total Revenue]]&gt;=40000,"Medium","Low"))</f>
        <v>Medium</v>
      </c>
      <c r="Y1580" s="1" t="str">
        <f>IFERROR(IF(SUMIF(salesdata[Year],salesdata[[#This Row],[Year]],salesdata[Total Revenue])&gt;SUMIF(salesdata[Year],salesdata[[#This Row],[Year]]-1,salesdata[Total Revenue]),"Growth Year","Decline Year"),"")</f>
        <v>Growth Year</v>
      </c>
    </row>
    <row r="1581" spans="1:25" x14ac:dyDescent="0.3">
      <c r="A1581" s="1">
        <v>1580</v>
      </c>
      <c r="B1581" s="2">
        <v>41910</v>
      </c>
      <c r="C1581" s="1">
        <v>2014</v>
      </c>
      <c r="D1581" s="1" t="s">
        <v>22</v>
      </c>
      <c r="E1581" s="1">
        <v>9</v>
      </c>
      <c r="F1581" s="3">
        <v>6866</v>
      </c>
      <c r="G1581" s="10">
        <v>21765.22</v>
      </c>
      <c r="H1581" s="12">
        <f>IFERROR(salesdata[[#This Row],[S-P1]]/salesdata[[#This Row],[Q-P1]],0)</f>
        <v>3.1700000000000004</v>
      </c>
      <c r="I1581" s="3">
        <v>3327</v>
      </c>
      <c r="J1581" s="10">
        <v>21093.18</v>
      </c>
      <c r="K1581" s="12">
        <f>IFERROR(salesdata[[#This Row],[S-P2]]/salesdata[[#This Row],[Q-P2]],0)</f>
        <v>6.34</v>
      </c>
      <c r="L1581" s="3">
        <v>5498</v>
      </c>
      <c r="M1581" s="10">
        <v>29799.16</v>
      </c>
      <c r="N1581" s="12">
        <f>IFERROR(salesdata[[#This Row],[S-P3]]/salesdata[[#This Row],[Q-P3]],0)</f>
        <v>5.42</v>
      </c>
      <c r="O1581" s="3">
        <v>697</v>
      </c>
      <c r="P1581" s="10">
        <v>4969.6099999999997</v>
      </c>
      <c r="Q1581" s="12">
        <f>IFERROR(salesdata[[#This Row],[S-P4]]/salesdata[[#This Row],[Q-P4]],0)</f>
        <v>7.13</v>
      </c>
      <c r="R1581" s="3">
        <v>16388</v>
      </c>
      <c r="S1581" s="10">
        <v>77627.17</v>
      </c>
      <c r="T1581" s="1" t="str">
        <f>"Q"&amp;ROUNDUP(salesdata[[#This Row],[Month No.]]/3,0)</f>
        <v>Q3</v>
      </c>
      <c r="U1581" s="1" t="str">
        <f>TEXT(salesdata[[#This Row],[Date]],"dddd")</f>
        <v>Sunday</v>
      </c>
      <c r="V1581" s="12">
        <f>IFERROR(salesdata[[#This Row],[Total Revenue]]/salesdata[[#This Row],[Total Units Sold]],0)</f>
        <v>4.7368299975591892</v>
      </c>
      <c r="W1581" s="1" t="str">
        <f>INDEX({"Product1","Product2","Product3","Product4"},MATCH(MAX(salesdata[[#This Row],[S-P1]],salesdata[[#This Row],[S-P2]],salesdata[[#This Row],[S-P3]],salesdata[[#This Row],[S-P4]]),CHOOSE({1,2,3,4},salesdata[[#This Row],[S-P1]],salesdata[[#This Row],[S-P2]],salesdata[[#This Row],[S-P3]],salesdata[[#This Row],[S-P4]]),0))</f>
        <v>Product3</v>
      </c>
      <c r="X1581" s="1" t="str">
        <f>IF(salesdata[[#This Row],[Total Revenue]]&gt;=70000,"High",IF(salesdata[[#This Row],[Total Revenue]]&gt;=40000,"Medium","Low"))</f>
        <v>High</v>
      </c>
      <c r="Y1581" s="1" t="str">
        <f>IFERROR(IF(SUMIF(salesdata[Year],salesdata[[#This Row],[Year]],salesdata[Total Revenue])&gt;SUMIF(salesdata[Year],salesdata[[#This Row],[Year]]-1,salesdata[Total Revenue]),"Growth Year","Decline Year"),"")</f>
        <v>Growth Year</v>
      </c>
    </row>
    <row r="1582" spans="1:25" x14ac:dyDescent="0.3">
      <c r="A1582" s="1">
        <v>1581</v>
      </c>
      <c r="B1582" s="2">
        <v>41911</v>
      </c>
      <c r="C1582" s="1">
        <v>2014</v>
      </c>
      <c r="D1582" s="1" t="s">
        <v>22</v>
      </c>
      <c r="E1582" s="1">
        <v>9</v>
      </c>
      <c r="F1582" s="3">
        <v>5300</v>
      </c>
      <c r="G1582" s="10">
        <v>16801</v>
      </c>
      <c r="H1582" s="12">
        <f>IFERROR(salesdata[[#This Row],[S-P1]]/salesdata[[#This Row],[Q-P1]],0)</f>
        <v>3.17</v>
      </c>
      <c r="I1582" s="3">
        <v>2735</v>
      </c>
      <c r="J1582" s="10">
        <v>17339.900000000001</v>
      </c>
      <c r="K1582" s="12">
        <f>IFERROR(salesdata[[#This Row],[S-P2]]/salesdata[[#This Row],[Q-P2]],0)</f>
        <v>6.3400000000000007</v>
      </c>
      <c r="L1582" s="3">
        <v>1019</v>
      </c>
      <c r="M1582" s="10">
        <v>5522.98</v>
      </c>
      <c r="N1582" s="12">
        <f>IFERROR(salesdata[[#This Row],[S-P3]]/salesdata[[#This Row],[Q-P3]],0)</f>
        <v>5.42</v>
      </c>
      <c r="O1582" s="3">
        <v>967</v>
      </c>
      <c r="P1582" s="10">
        <v>6894.71</v>
      </c>
      <c r="Q1582" s="12">
        <f>IFERROR(salesdata[[#This Row],[S-P4]]/salesdata[[#This Row],[Q-P4]],0)</f>
        <v>7.13</v>
      </c>
      <c r="R1582" s="3">
        <v>10021</v>
      </c>
      <c r="S1582" s="10">
        <v>46558.59</v>
      </c>
      <c r="T1582" s="1" t="str">
        <f>"Q"&amp;ROUNDUP(salesdata[[#This Row],[Month No.]]/3,0)</f>
        <v>Q3</v>
      </c>
      <c r="U1582" s="1" t="str">
        <f>TEXT(salesdata[[#This Row],[Date]],"dddd")</f>
        <v>Monday</v>
      </c>
      <c r="V1582" s="12">
        <f>IFERROR(salesdata[[#This Row],[Total Revenue]]/salesdata[[#This Row],[Total Units Sold]],0)</f>
        <v>4.646102185410637</v>
      </c>
      <c r="W1582" s="1" t="str">
        <f>INDEX({"Product1","Product2","Product3","Product4"},MATCH(MAX(salesdata[[#This Row],[S-P1]],salesdata[[#This Row],[S-P2]],salesdata[[#This Row],[S-P3]],salesdata[[#This Row],[S-P4]]),CHOOSE({1,2,3,4},salesdata[[#This Row],[S-P1]],salesdata[[#This Row],[S-P2]],salesdata[[#This Row],[S-P3]],salesdata[[#This Row],[S-P4]]),0))</f>
        <v>Product2</v>
      </c>
      <c r="X1582" s="1" t="str">
        <f>IF(salesdata[[#This Row],[Total Revenue]]&gt;=70000,"High",IF(salesdata[[#This Row],[Total Revenue]]&gt;=40000,"Medium","Low"))</f>
        <v>Medium</v>
      </c>
      <c r="Y1582" s="1" t="str">
        <f>IFERROR(IF(SUMIF(salesdata[Year],salesdata[[#This Row],[Year]],salesdata[Total Revenue])&gt;SUMIF(salesdata[Year],salesdata[[#This Row],[Year]]-1,salesdata[Total Revenue]),"Growth Year","Decline Year"),"")</f>
        <v>Growth Year</v>
      </c>
    </row>
    <row r="1583" spans="1:25" x14ac:dyDescent="0.3">
      <c r="A1583" s="1">
        <v>1582</v>
      </c>
      <c r="B1583" s="2">
        <v>41912</v>
      </c>
      <c r="C1583" s="1">
        <v>2014</v>
      </c>
      <c r="D1583" s="1" t="s">
        <v>22</v>
      </c>
      <c r="E1583" s="1">
        <v>9</v>
      </c>
      <c r="F1583" s="3">
        <v>7987</v>
      </c>
      <c r="G1583" s="10">
        <v>25318.79</v>
      </c>
      <c r="H1583" s="12">
        <f>IFERROR(salesdata[[#This Row],[S-P1]]/salesdata[[#This Row],[Q-P1]],0)</f>
        <v>3.17</v>
      </c>
      <c r="I1583" s="3">
        <v>923</v>
      </c>
      <c r="J1583" s="10">
        <v>5851.82</v>
      </c>
      <c r="K1583" s="12">
        <f>IFERROR(salesdata[[#This Row],[S-P2]]/salesdata[[#This Row],[Q-P2]],0)</f>
        <v>6.34</v>
      </c>
      <c r="L1583" s="3">
        <v>2631</v>
      </c>
      <c r="M1583" s="10">
        <v>14260.02</v>
      </c>
      <c r="N1583" s="12">
        <f>IFERROR(salesdata[[#This Row],[S-P3]]/salesdata[[#This Row],[Q-P3]],0)</f>
        <v>5.42</v>
      </c>
      <c r="O1583" s="3">
        <v>1475</v>
      </c>
      <c r="P1583" s="10">
        <v>10516.75</v>
      </c>
      <c r="Q1583" s="12">
        <f>IFERROR(salesdata[[#This Row],[S-P4]]/salesdata[[#This Row],[Q-P4]],0)</f>
        <v>7.13</v>
      </c>
      <c r="R1583" s="3">
        <v>13016</v>
      </c>
      <c r="S1583" s="10">
        <v>55947.38</v>
      </c>
      <c r="T1583" s="1" t="str">
        <f>"Q"&amp;ROUNDUP(salesdata[[#This Row],[Month No.]]/3,0)</f>
        <v>Q3</v>
      </c>
      <c r="U1583" s="1" t="str">
        <f>TEXT(salesdata[[#This Row],[Date]],"dddd")</f>
        <v>Tuesday</v>
      </c>
      <c r="V1583" s="12">
        <f>IFERROR(salesdata[[#This Row],[Total Revenue]]/salesdata[[#This Row],[Total Units Sold]],0)</f>
        <v>4.298354333128457</v>
      </c>
      <c r="W1583" s="1" t="str">
        <f>INDEX({"Product1","Product2","Product3","Product4"},MATCH(MAX(salesdata[[#This Row],[S-P1]],salesdata[[#This Row],[S-P2]],salesdata[[#This Row],[S-P3]],salesdata[[#This Row],[S-P4]]),CHOOSE({1,2,3,4},salesdata[[#This Row],[S-P1]],salesdata[[#This Row],[S-P2]],salesdata[[#This Row],[S-P3]],salesdata[[#This Row],[S-P4]]),0))</f>
        <v>Product1</v>
      </c>
      <c r="X1583" s="1" t="str">
        <f>IF(salesdata[[#This Row],[Total Revenue]]&gt;=70000,"High",IF(salesdata[[#This Row],[Total Revenue]]&gt;=40000,"Medium","Low"))</f>
        <v>Medium</v>
      </c>
      <c r="Y1583" s="1" t="str">
        <f>IFERROR(IF(SUMIF(salesdata[Year],salesdata[[#This Row],[Year]],salesdata[Total Revenue])&gt;SUMIF(salesdata[Year],salesdata[[#This Row],[Year]]-1,salesdata[Total Revenue]),"Growth Year","Decline Year"),"")</f>
        <v>Growth Year</v>
      </c>
    </row>
    <row r="1584" spans="1:25" x14ac:dyDescent="0.3">
      <c r="A1584" s="1">
        <v>1583</v>
      </c>
      <c r="B1584" s="2">
        <v>41913</v>
      </c>
      <c r="C1584" s="1">
        <v>2014</v>
      </c>
      <c r="D1584" s="1" t="s">
        <v>23</v>
      </c>
      <c r="E1584" s="1">
        <v>10</v>
      </c>
      <c r="F1584" s="3">
        <v>4096</v>
      </c>
      <c r="G1584" s="10">
        <v>12984.32</v>
      </c>
      <c r="H1584" s="12">
        <f>IFERROR(salesdata[[#This Row],[S-P1]]/salesdata[[#This Row],[Q-P1]],0)</f>
        <v>3.17</v>
      </c>
      <c r="I1584" s="3">
        <v>674</v>
      </c>
      <c r="J1584" s="10">
        <v>4273.16</v>
      </c>
      <c r="K1584" s="12">
        <f>IFERROR(salesdata[[#This Row],[S-P2]]/salesdata[[#This Row],[Q-P2]],0)</f>
        <v>6.34</v>
      </c>
      <c r="L1584" s="3">
        <v>4337</v>
      </c>
      <c r="M1584" s="10">
        <v>23506.54</v>
      </c>
      <c r="N1584" s="12">
        <f>IFERROR(salesdata[[#This Row],[S-P3]]/salesdata[[#This Row],[Q-P3]],0)</f>
        <v>5.42</v>
      </c>
      <c r="O1584" s="3">
        <v>982</v>
      </c>
      <c r="P1584" s="10">
        <v>7001.66</v>
      </c>
      <c r="Q1584" s="12">
        <f>IFERROR(salesdata[[#This Row],[S-P4]]/salesdata[[#This Row],[Q-P4]],0)</f>
        <v>7.13</v>
      </c>
      <c r="R1584" s="3">
        <v>10089</v>
      </c>
      <c r="S1584" s="10">
        <v>47765.68</v>
      </c>
      <c r="T1584" s="1" t="str">
        <f>"Q"&amp;ROUNDUP(salesdata[[#This Row],[Month No.]]/3,0)</f>
        <v>Q4</v>
      </c>
      <c r="U1584" s="1" t="str">
        <f>TEXT(salesdata[[#This Row],[Date]],"dddd")</f>
        <v>Wednesday</v>
      </c>
      <c r="V1584" s="12">
        <f>IFERROR(salesdata[[#This Row],[Total Revenue]]/salesdata[[#This Row],[Total Units Sold]],0)</f>
        <v>4.7344315591237986</v>
      </c>
      <c r="W1584" s="1" t="str">
        <f>INDEX({"Product1","Product2","Product3","Product4"},MATCH(MAX(salesdata[[#This Row],[S-P1]],salesdata[[#This Row],[S-P2]],salesdata[[#This Row],[S-P3]],salesdata[[#This Row],[S-P4]]),CHOOSE({1,2,3,4},salesdata[[#This Row],[S-P1]],salesdata[[#This Row],[S-P2]],salesdata[[#This Row],[S-P3]],salesdata[[#This Row],[S-P4]]),0))</f>
        <v>Product3</v>
      </c>
      <c r="X1584" s="1" t="str">
        <f>IF(salesdata[[#This Row],[Total Revenue]]&gt;=70000,"High",IF(salesdata[[#This Row],[Total Revenue]]&gt;=40000,"Medium","Low"))</f>
        <v>Medium</v>
      </c>
      <c r="Y1584" s="1" t="str">
        <f>IFERROR(IF(SUMIF(salesdata[Year],salesdata[[#This Row],[Year]],salesdata[Total Revenue])&gt;SUMIF(salesdata[Year],salesdata[[#This Row],[Year]]-1,salesdata[Total Revenue]),"Growth Year","Decline Year"),"")</f>
        <v>Growth Year</v>
      </c>
    </row>
    <row r="1585" spans="1:25" x14ac:dyDescent="0.3">
      <c r="A1585" s="1">
        <v>1584</v>
      </c>
      <c r="B1585" s="2">
        <v>41914</v>
      </c>
      <c r="C1585" s="1">
        <v>2014</v>
      </c>
      <c r="D1585" s="1" t="s">
        <v>23</v>
      </c>
      <c r="E1585" s="1">
        <v>10</v>
      </c>
      <c r="F1585" s="3">
        <v>6858</v>
      </c>
      <c r="G1585" s="10">
        <v>21739.86</v>
      </c>
      <c r="H1585" s="12">
        <f>IFERROR(salesdata[[#This Row],[S-P1]]/salesdata[[#This Row],[Q-P1]],0)</f>
        <v>3.17</v>
      </c>
      <c r="I1585" s="3">
        <v>1270</v>
      </c>
      <c r="J1585" s="10">
        <v>8051.8</v>
      </c>
      <c r="K1585" s="12">
        <f>IFERROR(salesdata[[#This Row],[S-P2]]/salesdata[[#This Row],[Q-P2]],0)</f>
        <v>6.34</v>
      </c>
      <c r="L1585" s="3">
        <v>5833</v>
      </c>
      <c r="M1585" s="10">
        <v>31614.86</v>
      </c>
      <c r="N1585" s="12">
        <f>IFERROR(salesdata[[#This Row],[S-P3]]/salesdata[[#This Row],[Q-P3]],0)</f>
        <v>5.42</v>
      </c>
      <c r="O1585" s="3">
        <v>1094</v>
      </c>
      <c r="P1585" s="10">
        <v>7800.22</v>
      </c>
      <c r="Q1585" s="12">
        <f>IFERROR(salesdata[[#This Row],[S-P4]]/salesdata[[#This Row],[Q-P4]],0)</f>
        <v>7.13</v>
      </c>
      <c r="R1585" s="3">
        <v>15055</v>
      </c>
      <c r="S1585" s="10">
        <v>69206.740000000005</v>
      </c>
      <c r="T1585" s="1" t="str">
        <f>"Q"&amp;ROUNDUP(salesdata[[#This Row],[Month No.]]/3,0)</f>
        <v>Q4</v>
      </c>
      <c r="U1585" s="1" t="str">
        <f>TEXT(salesdata[[#This Row],[Date]],"dddd")</f>
        <v>Thursday</v>
      </c>
      <c r="V1585" s="12">
        <f>IFERROR(salesdata[[#This Row],[Total Revenue]]/salesdata[[#This Row],[Total Units Sold]],0)</f>
        <v>4.5969272666888079</v>
      </c>
      <c r="W1585" s="1" t="str">
        <f>INDEX({"Product1","Product2","Product3","Product4"},MATCH(MAX(salesdata[[#This Row],[S-P1]],salesdata[[#This Row],[S-P2]],salesdata[[#This Row],[S-P3]],salesdata[[#This Row],[S-P4]]),CHOOSE({1,2,3,4},salesdata[[#This Row],[S-P1]],salesdata[[#This Row],[S-P2]],salesdata[[#This Row],[S-P3]],salesdata[[#This Row],[S-P4]]),0))</f>
        <v>Product3</v>
      </c>
      <c r="X1585" s="1" t="str">
        <f>IF(salesdata[[#This Row],[Total Revenue]]&gt;=70000,"High",IF(salesdata[[#This Row],[Total Revenue]]&gt;=40000,"Medium","Low"))</f>
        <v>Medium</v>
      </c>
      <c r="Y1585" s="1" t="str">
        <f>IFERROR(IF(SUMIF(salesdata[Year],salesdata[[#This Row],[Year]],salesdata[Total Revenue])&gt;SUMIF(salesdata[Year],salesdata[[#This Row],[Year]]-1,salesdata[Total Revenue]),"Growth Year","Decline Year"),"")</f>
        <v>Growth Year</v>
      </c>
    </row>
    <row r="1586" spans="1:25" x14ac:dyDescent="0.3">
      <c r="A1586" s="1">
        <v>1585</v>
      </c>
      <c r="B1586" s="2">
        <v>41915</v>
      </c>
      <c r="C1586" s="1">
        <v>2014</v>
      </c>
      <c r="D1586" s="1" t="s">
        <v>23</v>
      </c>
      <c r="E1586" s="1">
        <v>10</v>
      </c>
      <c r="F1586" s="3">
        <v>7453</v>
      </c>
      <c r="G1586" s="10">
        <v>23626.01</v>
      </c>
      <c r="H1586" s="12">
        <f>IFERROR(salesdata[[#This Row],[S-P1]]/salesdata[[#This Row],[Q-P1]],0)</f>
        <v>3.17</v>
      </c>
      <c r="I1586" s="3">
        <v>1378</v>
      </c>
      <c r="J1586" s="10">
        <v>8736.52</v>
      </c>
      <c r="K1586" s="12">
        <f>IFERROR(salesdata[[#This Row],[S-P2]]/salesdata[[#This Row],[Q-P2]],0)</f>
        <v>6.3400000000000007</v>
      </c>
      <c r="L1586" s="3">
        <v>3898</v>
      </c>
      <c r="M1586" s="10">
        <v>21127.16</v>
      </c>
      <c r="N1586" s="12">
        <f>IFERROR(salesdata[[#This Row],[S-P3]]/salesdata[[#This Row],[Q-P3]],0)</f>
        <v>5.42</v>
      </c>
      <c r="O1586" s="3">
        <v>1282</v>
      </c>
      <c r="P1586" s="10">
        <v>9140.66</v>
      </c>
      <c r="Q1586" s="12">
        <f>IFERROR(salesdata[[#This Row],[S-P4]]/salesdata[[#This Row],[Q-P4]],0)</f>
        <v>7.13</v>
      </c>
      <c r="R1586" s="3">
        <v>14011</v>
      </c>
      <c r="S1586" s="10">
        <v>62630.35</v>
      </c>
      <c r="T1586" s="1" t="str">
        <f>"Q"&amp;ROUNDUP(salesdata[[#This Row],[Month No.]]/3,0)</f>
        <v>Q4</v>
      </c>
      <c r="U1586" s="1" t="str">
        <f>TEXT(salesdata[[#This Row],[Date]],"dddd")</f>
        <v>Friday</v>
      </c>
      <c r="V1586" s="12">
        <f>IFERROR(salesdata[[#This Row],[Total Revenue]]/salesdata[[#This Row],[Total Units Sold]],0)</f>
        <v>4.4700842195417883</v>
      </c>
      <c r="W1586" s="1" t="str">
        <f>INDEX({"Product1","Product2","Product3","Product4"},MATCH(MAX(salesdata[[#This Row],[S-P1]],salesdata[[#This Row],[S-P2]],salesdata[[#This Row],[S-P3]],salesdata[[#This Row],[S-P4]]),CHOOSE({1,2,3,4},salesdata[[#This Row],[S-P1]],salesdata[[#This Row],[S-P2]],salesdata[[#This Row],[S-P3]],salesdata[[#This Row],[S-P4]]),0))</f>
        <v>Product1</v>
      </c>
      <c r="X1586" s="1" t="str">
        <f>IF(salesdata[[#This Row],[Total Revenue]]&gt;=70000,"High",IF(salesdata[[#This Row],[Total Revenue]]&gt;=40000,"Medium","Low"))</f>
        <v>Medium</v>
      </c>
      <c r="Y1586" s="1" t="str">
        <f>IFERROR(IF(SUMIF(salesdata[Year],salesdata[[#This Row],[Year]],salesdata[Total Revenue])&gt;SUMIF(salesdata[Year],salesdata[[#This Row],[Year]]-1,salesdata[Total Revenue]),"Growth Year","Decline Year"),"")</f>
        <v>Growth Year</v>
      </c>
    </row>
    <row r="1587" spans="1:25" x14ac:dyDescent="0.3">
      <c r="A1587" s="1">
        <v>1586</v>
      </c>
      <c r="B1587" s="2">
        <v>41916</v>
      </c>
      <c r="C1587" s="1">
        <v>2014</v>
      </c>
      <c r="D1587" s="1" t="s">
        <v>23</v>
      </c>
      <c r="E1587" s="1">
        <v>10</v>
      </c>
      <c r="F1587" s="3">
        <v>575</v>
      </c>
      <c r="G1587" s="10">
        <v>1822.75</v>
      </c>
      <c r="H1587" s="12">
        <f>IFERROR(salesdata[[#This Row],[S-P1]]/salesdata[[#This Row],[Q-P1]],0)</f>
        <v>3.17</v>
      </c>
      <c r="I1587" s="3">
        <v>708</v>
      </c>
      <c r="J1587" s="10">
        <v>4488.72</v>
      </c>
      <c r="K1587" s="12">
        <f>IFERROR(salesdata[[#This Row],[S-P2]]/salesdata[[#This Row],[Q-P2]],0)</f>
        <v>6.3400000000000007</v>
      </c>
      <c r="L1587" s="3">
        <v>3097</v>
      </c>
      <c r="M1587" s="10">
        <v>16785.740000000002</v>
      </c>
      <c r="N1587" s="12">
        <f>IFERROR(salesdata[[#This Row],[S-P3]]/salesdata[[#This Row],[Q-P3]],0)</f>
        <v>5.4200000000000008</v>
      </c>
      <c r="O1587" s="3">
        <v>655</v>
      </c>
      <c r="P1587" s="10">
        <v>4670.1499999999996</v>
      </c>
      <c r="Q1587" s="12">
        <f>IFERROR(salesdata[[#This Row],[S-P4]]/salesdata[[#This Row],[Q-P4]],0)</f>
        <v>7.129999999999999</v>
      </c>
      <c r="R1587" s="3">
        <v>5035</v>
      </c>
      <c r="S1587" s="10">
        <v>27767.360000000001</v>
      </c>
      <c r="T1587" s="1" t="str">
        <f>"Q"&amp;ROUNDUP(salesdata[[#This Row],[Month No.]]/3,0)</f>
        <v>Q4</v>
      </c>
      <c r="U1587" s="1" t="str">
        <f>TEXT(salesdata[[#This Row],[Date]],"dddd")</f>
        <v>Saturday</v>
      </c>
      <c r="V1587" s="12">
        <f>IFERROR(salesdata[[#This Row],[Total Revenue]]/salesdata[[#This Row],[Total Units Sold]],0)</f>
        <v>5.5148679245283017</v>
      </c>
      <c r="W1587" s="1" t="str">
        <f>INDEX({"Product1","Product2","Product3","Product4"},MATCH(MAX(salesdata[[#This Row],[S-P1]],salesdata[[#This Row],[S-P2]],salesdata[[#This Row],[S-P3]],salesdata[[#This Row],[S-P4]]),CHOOSE({1,2,3,4},salesdata[[#This Row],[S-P1]],salesdata[[#This Row],[S-P2]],salesdata[[#This Row],[S-P3]],salesdata[[#This Row],[S-P4]]),0))</f>
        <v>Product3</v>
      </c>
      <c r="X1587" s="1" t="str">
        <f>IF(salesdata[[#This Row],[Total Revenue]]&gt;=70000,"High",IF(salesdata[[#This Row],[Total Revenue]]&gt;=40000,"Medium","Low"))</f>
        <v>Low</v>
      </c>
      <c r="Y1587" s="1" t="str">
        <f>IFERROR(IF(SUMIF(salesdata[Year],salesdata[[#This Row],[Year]],salesdata[Total Revenue])&gt;SUMIF(salesdata[Year],salesdata[[#This Row],[Year]]-1,salesdata[Total Revenue]),"Growth Year","Decline Year"),"")</f>
        <v>Growth Year</v>
      </c>
    </row>
    <row r="1588" spans="1:25" x14ac:dyDescent="0.3">
      <c r="A1588" s="1">
        <v>1587</v>
      </c>
      <c r="B1588" s="2">
        <v>41917</v>
      </c>
      <c r="C1588" s="1">
        <v>2014</v>
      </c>
      <c r="D1588" s="1" t="s">
        <v>23</v>
      </c>
      <c r="E1588" s="1">
        <v>10</v>
      </c>
      <c r="F1588" s="3">
        <v>7246</v>
      </c>
      <c r="G1588" s="10">
        <v>22969.82</v>
      </c>
      <c r="H1588" s="12">
        <f>IFERROR(salesdata[[#This Row],[S-P1]]/salesdata[[#This Row],[Q-P1]],0)</f>
        <v>3.17</v>
      </c>
      <c r="I1588" s="3">
        <v>3722</v>
      </c>
      <c r="J1588" s="10">
        <v>23597.48</v>
      </c>
      <c r="K1588" s="12">
        <f>IFERROR(salesdata[[#This Row],[S-P2]]/salesdata[[#This Row],[Q-P2]],0)</f>
        <v>6.34</v>
      </c>
      <c r="L1588" s="3">
        <v>947</v>
      </c>
      <c r="M1588" s="10">
        <v>5132.74</v>
      </c>
      <c r="N1588" s="12">
        <f>IFERROR(salesdata[[#This Row],[S-P3]]/salesdata[[#This Row],[Q-P3]],0)</f>
        <v>5.42</v>
      </c>
      <c r="O1588" s="3">
        <v>726</v>
      </c>
      <c r="P1588" s="10">
        <v>5176.38</v>
      </c>
      <c r="Q1588" s="12">
        <f>IFERROR(salesdata[[#This Row],[S-P4]]/salesdata[[#This Row],[Q-P4]],0)</f>
        <v>7.13</v>
      </c>
      <c r="R1588" s="3">
        <v>12641</v>
      </c>
      <c r="S1588" s="10">
        <v>56876.42</v>
      </c>
      <c r="T1588" s="1" t="str">
        <f>"Q"&amp;ROUNDUP(salesdata[[#This Row],[Month No.]]/3,0)</f>
        <v>Q4</v>
      </c>
      <c r="U1588" s="1" t="str">
        <f>TEXT(salesdata[[#This Row],[Date]],"dddd")</f>
        <v>Sunday</v>
      </c>
      <c r="V1588" s="12">
        <f>IFERROR(salesdata[[#This Row],[Total Revenue]]/salesdata[[#This Row],[Total Units Sold]],0)</f>
        <v>4.4993608100624947</v>
      </c>
      <c r="W1588" s="1" t="str">
        <f>INDEX({"Product1","Product2","Product3","Product4"},MATCH(MAX(salesdata[[#This Row],[S-P1]],salesdata[[#This Row],[S-P2]],salesdata[[#This Row],[S-P3]],salesdata[[#This Row],[S-P4]]),CHOOSE({1,2,3,4},salesdata[[#This Row],[S-P1]],salesdata[[#This Row],[S-P2]],salesdata[[#This Row],[S-P3]],salesdata[[#This Row],[S-P4]]),0))</f>
        <v>Product2</v>
      </c>
      <c r="X1588" s="1" t="str">
        <f>IF(salesdata[[#This Row],[Total Revenue]]&gt;=70000,"High",IF(salesdata[[#This Row],[Total Revenue]]&gt;=40000,"Medium","Low"))</f>
        <v>Medium</v>
      </c>
      <c r="Y1588" s="1" t="str">
        <f>IFERROR(IF(SUMIF(salesdata[Year],salesdata[[#This Row],[Year]],salesdata[Total Revenue])&gt;SUMIF(salesdata[Year],salesdata[[#This Row],[Year]]-1,salesdata[Total Revenue]),"Growth Year","Decline Year"),"")</f>
        <v>Growth Year</v>
      </c>
    </row>
    <row r="1589" spans="1:25" x14ac:dyDescent="0.3">
      <c r="A1589" s="1">
        <v>1588</v>
      </c>
      <c r="B1589" s="2">
        <v>41918</v>
      </c>
      <c r="C1589" s="1">
        <v>2014</v>
      </c>
      <c r="D1589" s="1" t="s">
        <v>23</v>
      </c>
      <c r="E1589" s="1">
        <v>10</v>
      </c>
      <c r="F1589" s="3">
        <v>6875</v>
      </c>
      <c r="G1589" s="10">
        <v>21793.75</v>
      </c>
      <c r="H1589" s="12">
        <f>IFERROR(salesdata[[#This Row],[S-P1]]/salesdata[[#This Row],[Q-P1]],0)</f>
        <v>3.17</v>
      </c>
      <c r="I1589" s="3">
        <v>3630</v>
      </c>
      <c r="J1589" s="10">
        <v>23014.2</v>
      </c>
      <c r="K1589" s="12">
        <f>IFERROR(salesdata[[#This Row],[S-P2]]/salesdata[[#This Row],[Q-P2]],0)</f>
        <v>6.34</v>
      </c>
      <c r="L1589" s="3">
        <v>5879</v>
      </c>
      <c r="M1589" s="10">
        <v>31864.18</v>
      </c>
      <c r="N1589" s="12">
        <f>IFERROR(salesdata[[#This Row],[S-P3]]/salesdata[[#This Row],[Q-P3]],0)</f>
        <v>5.42</v>
      </c>
      <c r="O1589" s="3">
        <v>1169</v>
      </c>
      <c r="P1589" s="10">
        <v>8334.9699999999993</v>
      </c>
      <c r="Q1589" s="12">
        <f>IFERROR(salesdata[[#This Row],[S-P4]]/salesdata[[#This Row],[Q-P4]],0)</f>
        <v>7.129999999999999</v>
      </c>
      <c r="R1589" s="3">
        <v>17553</v>
      </c>
      <c r="S1589" s="10">
        <v>85007.1</v>
      </c>
      <c r="T1589" s="1" t="str">
        <f>"Q"&amp;ROUNDUP(salesdata[[#This Row],[Month No.]]/3,0)</f>
        <v>Q4</v>
      </c>
      <c r="U1589" s="1" t="str">
        <f>TEXT(salesdata[[#This Row],[Date]],"dddd")</f>
        <v>Monday</v>
      </c>
      <c r="V1589" s="12">
        <f>IFERROR(salesdata[[#This Row],[Total Revenue]]/salesdata[[#This Row],[Total Units Sold]],0)</f>
        <v>4.8428815587079139</v>
      </c>
      <c r="W1589" s="1" t="str">
        <f>INDEX({"Product1","Product2","Product3","Product4"},MATCH(MAX(salesdata[[#This Row],[S-P1]],salesdata[[#This Row],[S-P2]],salesdata[[#This Row],[S-P3]],salesdata[[#This Row],[S-P4]]),CHOOSE({1,2,3,4},salesdata[[#This Row],[S-P1]],salesdata[[#This Row],[S-P2]],salesdata[[#This Row],[S-P3]],salesdata[[#This Row],[S-P4]]),0))</f>
        <v>Product3</v>
      </c>
      <c r="X1589" s="1" t="str">
        <f>IF(salesdata[[#This Row],[Total Revenue]]&gt;=70000,"High",IF(salesdata[[#This Row],[Total Revenue]]&gt;=40000,"Medium","Low"))</f>
        <v>High</v>
      </c>
      <c r="Y1589" s="1" t="str">
        <f>IFERROR(IF(SUMIF(salesdata[Year],salesdata[[#This Row],[Year]],salesdata[Total Revenue])&gt;SUMIF(salesdata[Year],salesdata[[#This Row],[Year]]-1,salesdata[Total Revenue]),"Growth Year","Decline Year"),"")</f>
        <v>Growth Year</v>
      </c>
    </row>
    <row r="1590" spans="1:25" x14ac:dyDescent="0.3">
      <c r="A1590" s="1">
        <v>1589</v>
      </c>
      <c r="B1590" s="2">
        <v>41919</v>
      </c>
      <c r="C1590" s="1">
        <v>2014</v>
      </c>
      <c r="D1590" s="1" t="s">
        <v>23</v>
      </c>
      <c r="E1590" s="1">
        <v>10</v>
      </c>
      <c r="F1590" s="3">
        <v>6260</v>
      </c>
      <c r="G1590" s="10">
        <v>19844.2</v>
      </c>
      <c r="H1590" s="12">
        <f>IFERROR(salesdata[[#This Row],[S-P1]]/salesdata[[#This Row],[Q-P1]],0)</f>
        <v>3.17</v>
      </c>
      <c r="I1590" s="3">
        <v>623</v>
      </c>
      <c r="J1590" s="10">
        <v>3949.82</v>
      </c>
      <c r="K1590" s="12">
        <f>IFERROR(salesdata[[#This Row],[S-P2]]/salesdata[[#This Row],[Q-P2]],0)</f>
        <v>6.34</v>
      </c>
      <c r="L1590" s="3">
        <v>5985</v>
      </c>
      <c r="M1590" s="10">
        <v>32438.7</v>
      </c>
      <c r="N1590" s="12">
        <f>IFERROR(salesdata[[#This Row],[S-P3]]/salesdata[[#This Row],[Q-P3]],0)</f>
        <v>5.42</v>
      </c>
      <c r="O1590" s="3">
        <v>553</v>
      </c>
      <c r="P1590" s="10">
        <v>3942.89</v>
      </c>
      <c r="Q1590" s="12">
        <f>IFERROR(salesdata[[#This Row],[S-P4]]/salesdata[[#This Row],[Q-P4]],0)</f>
        <v>7.13</v>
      </c>
      <c r="R1590" s="3">
        <v>13421</v>
      </c>
      <c r="S1590" s="10">
        <v>60175.61</v>
      </c>
      <c r="T1590" s="1" t="str">
        <f>"Q"&amp;ROUNDUP(salesdata[[#This Row],[Month No.]]/3,0)</f>
        <v>Q4</v>
      </c>
      <c r="U1590" s="1" t="str">
        <f>TEXT(salesdata[[#This Row],[Date]],"dddd")</f>
        <v>Tuesday</v>
      </c>
      <c r="V1590" s="12">
        <f>IFERROR(salesdata[[#This Row],[Total Revenue]]/salesdata[[#This Row],[Total Units Sold]],0)</f>
        <v>4.483690485060726</v>
      </c>
      <c r="W1590" s="1" t="str">
        <f>INDEX({"Product1","Product2","Product3","Product4"},MATCH(MAX(salesdata[[#This Row],[S-P1]],salesdata[[#This Row],[S-P2]],salesdata[[#This Row],[S-P3]],salesdata[[#This Row],[S-P4]]),CHOOSE({1,2,3,4},salesdata[[#This Row],[S-P1]],salesdata[[#This Row],[S-P2]],salesdata[[#This Row],[S-P3]],salesdata[[#This Row],[S-P4]]),0))</f>
        <v>Product3</v>
      </c>
      <c r="X1590" s="1" t="str">
        <f>IF(salesdata[[#This Row],[Total Revenue]]&gt;=70000,"High",IF(salesdata[[#This Row],[Total Revenue]]&gt;=40000,"Medium","Low"))</f>
        <v>Medium</v>
      </c>
      <c r="Y1590" s="1" t="str">
        <f>IFERROR(IF(SUMIF(salesdata[Year],salesdata[[#This Row],[Year]],salesdata[Total Revenue])&gt;SUMIF(salesdata[Year],salesdata[[#This Row],[Year]]-1,salesdata[Total Revenue]),"Growth Year","Decline Year"),"")</f>
        <v>Growth Year</v>
      </c>
    </row>
    <row r="1591" spans="1:25" x14ac:dyDescent="0.3">
      <c r="A1591" s="1">
        <v>1590</v>
      </c>
      <c r="B1591" s="2">
        <v>41920</v>
      </c>
      <c r="C1591" s="1">
        <v>2014</v>
      </c>
      <c r="D1591" s="1" t="s">
        <v>23</v>
      </c>
      <c r="E1591" s="1">
        <v>10</v>
      </c>
      <c r="F1591" s="3">
        <v>6031</v>
      </c>
      <c r="G1591" s="10">
        <v>19118.27</v>
      </c>
      <c r="H1591" s="12">
        <f>IFERROR(salesdata[[#This Row],[S-P1]]/salesdata[[#This Row],[Q-P1]],0)</f>
        <v>3.17</v>
      </c>
      <c r="I1591" s="3">
        <v>2297</v>
      </c>
      <c r="J1591" s="10">
        <v>14562.98</v>
      </c>
      <c r="K1591" s="12">
        <f>IFERROR(salesdata[[#This Row],[S-P2]]/salesdata[[#This Row],[Q-P2]],0)</f>
        <v>6.34</v>
      </c>
      <c r="L1591" s="3">
        <v>2022</v>
      </c>
      <c r="M1591" s="10">
        <v>10959.24</v>
      </c>
      <c r="N1591" s="12">
        <f>IFERROR(salesdata[[#This Row],[S-P3]]/salesdata[[#This Row],[Q-P3]],0)</f>
        <v>5.42</v>
      </c>
      <c r="O1591" s="3">
        <v>1997</v>
      </c>
      <c r="P1591" s="10">
        <v>14238.61</v>
      </c>
      <c r="Q1591" s="12">
        <f>IFERROR(salesdata[[#This Row],[S-P4]]/salesdata[[#This Row],[Q-P4]],0)</f>
        <v>7.13</v>
      </c>
      <c r="R1591" s="3">
        <v>12347</v>
      </c>
      <c r="S1591" s="10">
        <v>58879.1</v>
      </c>
      <c r="T1591" s="1" t="str">
        <f>"Q"&amp;ROUNDUP(salesdata[[#This Row],[Month No.]]/3,0)</f>
        <v>Q4</v>
      </c>
      <c r="U1591" s="1" t="str">
        <f>TEXT(salesdata[[#This Row],[Date]],"dddd")</f>
        <v>Wednesday</v>
      </c>
      <c r="V1591" s="12">
        <f>IFERROR(salesdata[[#This Row],[Total Revenue]]/salesdata[[#This Row],[Total Units Sold]],0)</f>
        <v>4.7686968494371103</v>
      </c>
      <c r="W1591" s="1" t="str">
        <f>INDEX({"Product1","Product2","Product3","Product4"},MATCH(MAX(salesdata[[#This Row],[S-P1]],salesdata[[#This Row],[S-P2]],salesdata[[#This Row],[S-P3]],salesdata[[#This Row],[S-P4]]),CHOOSE({1,2,3,4},salesdata[[#This Row],[S-P1]],salesdata[[#This Row],[S-P2]],salesdata[[#This Row],[S-P3]],salesdata[[#This Row],[S-P4]]),0))</f>
        <v>Product1</v>
      </c>
      <c r="X1591" s="1" t="str">
        <f>IF(salesdata[[#This Row],[Total Revenue]]&gt;=70000,"High",IF(salesdata[[#This Row],[Total Revenue]]&gt;=40000,"Medium","Low"))</f>
        <v>Medium</v>
      </c>
      <c r="Y1591" s="1" t="str">
        <f>IFERROR(IF(SUMIF(salesdata[Year],salesdata[[#This Row],[Year]],salesdata[Total Revenue])&gt;SUMIF(salesdata[Year],salesdata[[#This Row],[Year]]-1,salesdata[Total Revenue]),"Growth Year","Decline Year"),"")</f>
        <v>Growth Year</v>
      </c>
    </row>
    <row r="1592" spans="1:25" x14ac:dyDescent="0.3">
      <c r="A1592" s="1">
        <v>1591</v>
      </c>
      <c r="B1592" s="2">
        <v>41921</v>
      </c>
      <c r="C1592" s="1">
        <v>2014</v>
      </c>
      <c r="D1592" s="1" t="s">
        <v>23</v>
      </c>
      <c r="E1592" s="1">
        <v>10</v>
      </c>
      <c r="F1592" s="3">
        <v>6928</v>
      </c>
      <c r="G1592" s="10">
        <v>21961.759999999998</v>
      </c>
      <c r="H1592" s="12">
        <f>IFERROR(salesdata[[#This Row],[S-P1]]/salesdata[[#This Row],[Q-P1]],0)</f>
        <v>3.17</v>
      </c>
      <c r="I1592" s="3">
        <v>2426</v>
      </c>
      <c r="J1592" s="10">
        <v>15380.84</v>
      </c>
      <c r="K1592" s="12">
        <f>IFERROR(salesdata[[#This Row],[S-P2]]/salesdata[[#This Row],[Q-P2]],0)</f>
        <v>6.34</v>
      </c>
      <c r="L1592" s="3">
        <v>5782</v>
      </c>
      <c r="M1592" s="10">
        <v>31338.44</v>
      </c>
      <c r="N1592" s="12">
        <f>IFERROR(salesdata[[#This Row],[S-P3]]/salesdata[[#This Row],[Q-P3]],0)</f>
        <v>5.42</v>
      </c>
      <c r="O1592" s="3">
        <v>1951</v>
      </c>
      <c r="P1592" s="10">
        <v>13910.63</v>
      </c>
      <c r="Q1592" s="12">
        <f>IFERROR(salesdata[[#This Row],[S-P4]]/salesdata[[#This Row],[Q-P4]],0)</f>
        <v>7.13</v>
      </c>
      <c r="R1592" s="3">
        <v>17087</v>
      </c>
      <c r="S1592" s="10">
        <v>82591.67</v>
      </c>
      <c r="T1592" s="1" t="str">
        <f>"Q"&amp;ROUNDUP(salesdata[[#This Row],[Month No.]]/3,0)</f>
        <v>Q4</v>
      </c>
      <c r="U1592" s="1" t="str">
        <f>TEXT(salesdata[[#This Row],[Date]],"dddd")</f>
        <v>Thursday</v>
      </c>
      <c r="V1592" s="12">
        <f>IFERROR(salesdata[[#This Row],[Total Revenue]]/salesdata[[#This Row],[Total Units Sold]],0)</f>
        <v>4.8335968865219172</v>
      </c>
      <c r="W1592" s="1" t="str">
        <f>INDEX({"Product1","Product2","Product3","Product4"},MATCH(MAX(salesdata[[#This Row],[S-P1]],salesdata[[#This Row],[S-P2]],salesdata[[#This Row],[S-P3]],salesdata[[#This Row],[S-P4]]),CHOOSE({1,2,3,4},salesdata[[#This Row],[S-P1]],salesdata[[#This Row],[S-P2]],salesdata[[#This Row],[S-P3]],salesdata[[#This Row],[S-P4]]),0))</f>
        <v>Product3</v>
      </c>
      <c r="X1592" s="1" t="str">
        <f>IF(salesdata[[#This Row],[Total Revenue]]&gt;=70000,"High",IF(salesdata[[#This Row],[Total Revenue]]&gt;=40000,"Medium","Low"))</f>
        <v>High</v>
      </c>
      <c r="Y1592" s="1" t="str">
        <f>IFERROR(IF(SUMIF(salesdata[Year],salesdata[[#This Row],[Year]],salesdata[Total Revenue])&gt;SUMIF(salesdata[Year],salesdata[[#This Row],[Year]]-1,salesdata[Total Revenue]),"Growth Year","Decline Year"),"")</f>
        <v>Growth Year</v>
      </c>
    </row>
    <row r="1593" spans="1:25" x14ac:dyDescent="0.3">
      <c r="A1593" s="1">
        <v>1592</v>
      </c>
      <c r="B1593" s="2">
        <v>41922</v>
      </c>
      <c r="C1593" s="1">
        <v>2014</v>
      </c>
      <c r="D1593" s="1" t="s">
        <v>23</v>
      </c>
      <c r="E1593" s="1">
        <v>10</v>
      </c>
      <c r="F1593" s="3">
        <v>2807</v>
      </c>
      <c r="G1593" s="10">
        <v>8898.19</v>
      </c>
      <c r="H1593" s="12">
        <f>IFERROR(salesdata[[#This Row],[S-P1]]/salesdata[[#This Row],[Q-P1]],0)</f>
        <v>3.1700000000000004</v>
      </c>
      <c r="I1593" s="3">
        <v>906</v>
      </c>
      <c r="J1593" s="10">
        <v>5744.04</v>
      </c>
      <c r="K1593" s="12">
        <f>IFERROR(salesdata[[#This Row],[S-P2]]/salesdata[[#This Row],[Q-P2]],0)</f>
        <v>6.34</v>
      </c>
      <c r="L1593" s="3">
        <v>2065</v>
      </c>
      <c r="M1593" s="10">
        <v>11192.3</v>
      </c>
      <c r="N1593" s="12">
        <f>IFERROR(salesdata[[#This Row],[S-P3]]/salesdata[[#This Row],[Q-P3]],0)</f>
        <v>5.42</v>
      </c>
      <c r="O1593" s="3">
        <v>1624</v>
      </c>
      <c r="P1593" s="10">
        <v>11579.12</v>
      </c>
      <c r="Q1593" s="12">
        <f>IFERROR(salesdata[[#This Row],[S-P4]]/salesdata[[#This Row],[Q-P4]],0)</f>
        <v>7.1300000000000008</v>
      </c>
      <c r="R1593" s="3">
        <v>7402</v>
      </c>
      <c r="S1593" s="10">
        <v>37413.65</v>
      </c>
      <c r="T1593" s="1" t="str">
        <f>"Q"&amp;ROUNDUP(salesdata[[#This Row],[Month No.]]/3,0)</f>
        <v>Q4</v>
      </c>
      <c r="U1593" s="1" t="str">
        <f>TEXT(salesdata[[#This Row],[Date]],"dddd")</f>
        <v>Friday</v>
      </c>
      <c r="V1593" s="12">
        <f>IFERROR(salesdata[[#This Row],[Total Revenue]]/salesdata[[#This Row],[Total Units Sold]],0)</f>
        <v>5.0545325587679004</v>
      </c>
      <c r="W1593" s="1" t="str">
        <f>INDEX({"Product1","Product2","Product3","Product4"},MATCH(MAX(salesdata[[#This Row],[S-P1]],salesdata[[#This Row],[S-P2]],salesdata[[#This Row],[S-P3]],salesdata[[#This Row],[S-P4]]),CHOOSE({1,2,3,4},salesdata[[#This Row],[S-P1]],salesdata[[#This Row],[S-P2]],salesdata[[#This Row],[S-P3]],salesdata[[#This Row],[S-P4]]),0))</f>
        <v>Product4</v>
      </c>
      <c r="X1593" s="1" t="str">
        <f>IF(salesdata[[#This Row],[Total Revenue]]&gt;=70000,"High",IF(salesdata[[#This Row],[Total Revenue]]&gt;=40000,"Medium","Low"))</f>
        <v>Low</v>
      </c>
      <c r="Y1593" s="1" t="str">
        <f>IFERROR(IF(SUMIF(salesdata[Year],salesdata[[#This Row],[Year]],salesdata[Total Revenue])&gt;SUMIF(salesdata[Year],salesdata[[#This Row],[Year]]-1,salesdata[Total Revenue]),"Growth Year","Decline Year"),"")</f>
        <v>Growth Year</v>
      </c>
    </row>
    <row r="1594" spans="1:25" x14ac:dyDescent="0.3">
      <c r="A1594" s="1">
        <v>1593</v>
      </c>
      <c r="B1594" s="2">
        <v>41923</v>
      </c>
      <c r="C1594" s="1">
        <v>2014</v>
      </c>
      <c r="D1594" s="1" t="s">
        <v>23</v>
      </c>
      <c r="E1594" s="1">
        <v>10</v>
      </c>
      <c r="F1594" s="3">
        <v>2871</v>
      </c>
      <c r="G1594" s="10">
        <v>9101.07</v>
      </c>
      <c r="H1594" s="12">
        <f>IFERROR(salesdata[[#This Row],[S-P1]]/salesdata[[#This Row],[Q-P1]],0)</f>
        <v>3.17</v>
      </c>
      <c r="I1594" s="3">
        <v>886</v>
      </c>
      <c r="J1594" s="10">
        <v>5617.24</v>
      </c>
      <c r="K1594" s="12">
        <f>IFERROR(salesdata[[#This Row],[S-P2]]/salesdata[[#This Row],[Q-P2]],0)</f>
        <v>6.34</v>
      </c>
      <c r="L1594" s="3">
        <v>4641</v>
      </c>
      <c r="M1594" s="10">
        <v>25154.22</v>
      </c>
      <c r="N1594" s="12">
        <f>IFERROR(salesdata[[#This Row],[S-P3]]/salesdata[[#This Row],[Q-P3]],0)</f>
        <v>5.42</v>
      </c>
      <c r="O1594" s="3">
        <v>1411</v>
      </c>
      <c r="P1594" s="10">
        <v>10060.43</v>
      </c>
      <c r="Q1594" s="12">
        <f>IFERROR(salesdata[[#This Row],[S-P4]]/salesdata[[#This Row],[Q-P4]],0)</f>
        <v>7.13</v>
      </c>
      <c r="R1594" s="3">
        <v>9809</v>
      </c>
      <c r="S1594" s="10">
        <v>49932.959999999999</v>
      </c>
      <c r="T1594" s="1" t="str">
        <f>"Q"&amp;ROUNDUP(salesdata[[#This Row],[Month No.]]/3,0)</f>
        <v>Q4</v>
      </c>
      <c r="U1594" s="1" t="str">
        <f>TEXT(salesdata[[#This Row],[Date]],"dddd")</f>
        <v>Saturday</v>
      </c>
      <c r="V1594" s="12">
        <f>IFERROR(salesdata[[#This Row],[Total Revenue]]/salesdata[[#This Row],[Total Units Sold]],0)</f>
        <v>5.0905250280354775</v>
      </c>
      <c r="W1594" s="1" t="str">
        <f>INDEX({"Product1","Product2","Product3","Product4"},MATCH(MAX(salesdata[[#This Row],[S-P1]],salesdata[[#This Row],[S-P2]],salesdata[[#This Row],[S-P3]],salesdata[[#This Row],[S-P4]]),CHOOSE({1,2,3,4},salesdata[[#This Row],[S-P1]],salesdata[[#This Row],[S-P2]],salesdata[[#This Row],[S-P3]],salesdata[[#This Row],[S-P4]]),0))</f>
        <v>Product3</v>
      </c>
      <c r="X1594" s="1" t="str">
        <f>IF(salesdata[[#This Row],[Total Revenue]]&gt;=70000,"High",IF(salesdata[[#This Row],[Total Revenue]]&gt;=40000,"Medium","Low"))</f>
        <v>Medium</v>
      </c>
      <c r="Y1594" s="1" t="str">
        <f>IFERROR(IF(SUMIF(salesdata[Year],salesdata[[#This Row],[Year]],salesdata[Total Revenue])&gt;SUMIF(salesdata[Year],salesdata[[#This Row],[Year]]-1,salesdata[Total Revenue]),"Growth Year","Decline Year"),"")</f>
        <v>Growth Year</v>
      </c>
    </row>
    <row r="1595" spans="1:25" x14ac:dyDescent="0.3">
      <c r="A1595" s="1">
        <v>1594</v>
      </c>
      <c r="B1595" s="2">
        <v>41924</v>
      </c>
      <c r="C1595" s="1">
        <v>2014</v>
      </c>
      <c r="D1595" s="1" t="s">
        <v>23</v>
      </c>
      <c r="E1595" s="1">
        <v>10</v>
      </c>
      <c r="F1595" s="3">
        <v>7068</v>
      </c>
      <c r="G1595" s="10">
        <v>22405.56</v>
      </c>
      <c r="H1595" s="12">
        <f>IFERROR(salesdata[[#This Row],[S-P1]]/salesdata[[#This Row],[Q-P1]],0)</f>
        <v>3.1700000000000004</v>
      </c>
      <c r="I1595" s="3">
        <v>2307</v>
      </c>
      <c r="J1595" s="10">
        <v>14626.38</v>
      </c>
      <c r="K1595" s="12">
        <f>IFERROR(salesdata[[#This Row],[S-P2]]/salesdata[[#This Row],[Q-P2]],0)</f>
        <v>6.34</v>
      </c>
      <c r="L1595" s="3">
        <v>1539</v>
      </c>
      <c r="M1595" s="10">
        <v>8341.3799999999992</v>
      </c>
      <c r="N1595" s="12">
        <f>IFERROR(salesdata[[#This Row],[S-P3]]/salesdata[[#This Row],[Q-P3]],0)</f>
        <v>5.419999999999999</v>
      </c>
      <c r="O1595" s="3">
        <v>671</v>
      </c>
      <c r="P1595" s="10">
        <v>4784.2299999999996</v>
      </c>
      <c r="Q1595" s="12">
        <f>IFERROR(salesdata[[#This Row],[S-P4]]/salesdata[[#This Row],[Q-P4]],0)</f>
        <v>7.129999999999999</v>
      </c>
      <c r="R1595" s="3">
        <v>11585</v>
      </c>
      <c r="S1595" s="10">
        <v>50157.55</v>
      </c>
      <c r="T1595" s="1" t="str">
        <f>"Q"&amp;ROUNDUP(salesdata[[#This Row],[Month No.]]/3,0)</f>
        <v>Q4</v>
      </c>
      <c r="U1595" s="1" t="str">
        <f>TEXT(salesdata[[#This Row],[Date]],"dddd")</f>
        <v>Sunday</v>
      </c>
      <c r="V1595" s="12">
        <f>IFERROR(salesdata[[#This Row],[Total Revenue]]/salesdata[[#This Row],[Total Units Sold]],0)</f>
        <v>4.3295252481657318</v>
      </c>
      <c r="W1595" s="1" t="str">
        <f>INDEX({"Product1","Product2","Product3","Product4"},MATCH(MAX(salesdata[[#This Row],[S-P1]],salesdata[[#This Row],[S-P2]],salesdata[[#This Row],[S-P3]],salesdata[[#This Row],[S-P4]]),CHOOSE({1,2,3,4},salesdata[[#This Row],[S-P1]],salesdata[[#This Row],[S-P2]],salesdata[[#This Row],[S-P3]],salesdata[[#This Row],[S-P4]]),0))</f>
        <v>Product1</v>
      </c>
      <c r="X1595" s="1" t="str">
        <f>IF(salesdata[[#This Row],[Total Revenue]]&gt;=70000,"High",IF(salesdata[[#This Row],[Total Revenue]]&gt;=40000,"Medium","Low"))</f>
        <v>Medium</v>
      </c>
      <c r="Y1595" s="1" t="str">
        <f>IFERROR(IF(SUMIF(salesdata[Year],salesdata[[#This Row],[Year]],salesdata[Total Revenue])&gt;SUMIF(salesdata[Year],salesdata[[#This Row],[Year]]-1,salesdata[Total Revenue]),"Growth Year","Decline Year"),"")</f>
        <v>Growth Year</v>
      </c>
    </row>
    <row r="1596" spans="1:25" x14ac:dyDescent="0.3">
      <c r="A1596" s="1">
        <v>1595</v>
      </c>
      <c r="B1596" s="2">
        <v>41925</v>
      </c>
      <c r="C1596" s="1">
        <v>2014</v>
      </c>
      <c r="D1596" s="1" t="s">
        <v>23</v>
      </c>
      <c r="E1596" s="1">
        <v>10</v>
      </c>
      <c r="F1596" s="3">
        <v>3452</v>
      </c>
      <c r="G1596" s="10">
        <v>10942.84</v>
      </c>
      <c r="H1596" s="12">
        <f>IFERROR(salesdata[[#This Row],[S-P1]]/salesdata[[#This Row],[Q-P1]],0)</f>
        <v>3.17</v>
      </c>
      <c r="I1596" s="3">
        <v>539</v>
      </c>
      <c r="J1596" s="10">
        <v>3417.26</v>
      </c>
      <c r="K1596" s="12">
        <f>IFERROR(salesdata[[#This Row],[S-P2]]/salesdata[[#This Row],[Q-P2]],0)</f>
        <v>6.3400000000000007</v>
      </c>
      <c r="L1596" s="3">
        <v>3044</v>
      </c>
      <c r="M1596" s="10">
        <v>16498.48</v>
      </c>
      <c r="N1596" s="12">
        <f>IFERROR(salesdata[[#This Row],[S-P3]]/salesdata[[#This Row],[Q-P3]],0)</f>
        <v>5.42</v>
      </c>
      <c r="O1596" s="3">
        <v>1930</v>
      </c>
      <c r="P1596" s="10">
        <v>13760.9</v>
      </c>
      <c r="Q1596" s="12">
        <f>IFERROR(salesdata[[#This Row],[S-P4]]/salesdata[[#This Row],[Q-P4]],0)</f>
        <v>7.13</v>
      </c>
      <c r="R1596" s="3">
        <v>8965</v>
      </c>
      <c r="S1596" s="10">
        <v>44619.48</v>
      </c>
      <c r="T1596" s="1" t="str">
        <f>"Q"&amp;ROUNDUP(salesdata[[#This Row],[Month No.]]/3,0)</f>
        <v>Q4</v>
      </c>
      <c r="U1596" s="1" t="str">
        <f>TEXT(salesdata[[#This Row],[Date]],"dddd")</f>
        <v>Monday</v>
      </c>
      <c r="V1596" s="12">
        <f>IFERROR(salesdata[[#This Row],[Total Revenue]]/salesdata[[#This Row],[Total Units Sold]],0)</f>
        <v>4.9770752928053543</v>
      </c>
      <c r="W1596" s="1" t="str">
        <f>INDEX({"Product1","Product2","Product3","Product4"},MATCH(MAX(salesdata[[#This Row],[S-P1]],salesdata[[#This Row],[S-P2]],salesdata[[#This Row],[S-P3]],salesdata[[#This Row],[S-P4]]),CHOOSE({1,2,3,4},salesdata[[#This Row],[S-P1]],salesdata[[#This Row],[S-P2]],salesdata[[#This Row],[S-P3]],salesdata[[#This Row],[S-P4]]),0))</f>
        <v>Product3</v>
      </c>
      <c r="X1596" s="1" t="str">
        <f>IF(salesdata[[#This Row],[Total Revenue]]&gt;=70000,"High",IF(salesdata[[#This Row],[Total Revenue]]&gt;=40000,"Medium","Low"))</f>
        <v>Medium</v>
      </c>
      <c r="Y1596" s="1" t="str">
        <f>IFERROR(IF(SUMIF(salesdata[Year],salesdata[[#This Row],[Year]],salesdata[Total Revenue])&gt;SUMIF(salesdata[Year],salesdata[[#This Row],[Year]]-1,salesdata[Total Revenue]),"Growth Year","Decline Year"),"")</f>
        <v>Growth Year</v>
      </c>
    </row>
    <row r="1597" spans="1:25" x14ac:dyDescent="0.3">
      <c r="A1597" s="1">
        <v>1596</v>
      </c>
      <c r="B1597" s="2">
        <v>41926</v>
      </c>
      <c r="C1597" s="1">
        <v>2014</v>
      </c>
      <c r="D1597" s="1" t="s">
        <v>23</v>
      </c>
      <c r="E1597" s="1">
        <v>10</v>
      </c>
      <c r="F1597" s="3">
        <v>3492</v>
      </c>
      <c r="G1597" s="10">
        <v>11069.64</v>
      </c>
      <c r="H1597" s="12">
        <f>IFERROR(salesdata[[#This Row],[S-P1]]/salesdata[[#This Row],[Q-P1]],0)</f>
        <v>3.17</v>
      </c>
      <c r="I1597" s="3">
        <v>718</v>
      </c>
      <c r="J1597" s="10">
        <v>4552.12</v>
      </c>
      <c r="K1597" s="12">
        <f>IFERROR(salesdata[[#This Row],[S-P2]]/salesdata[[#This Row],[Q-P2]],0)</f>
        <v>6.34</v>
      </c>
      <c r="L1597" s="3">
        <v>2089</v>
      </c>
      <c r="M1597" s="10">
        <v>11322.38</v>
      </c>
      <c r="N1597" s="12">
        <f>IFERROR(salesdata[[#This Row],[S-P3]]/salesdata[[#This Row],[Q-P3]],0)</f>
        <v>5.42</v>
      </c>
      <c r="O1597" s="3">
        <v>860</v>
      </c>
      <c r="P1597" s="10">
        <v>6131.8</v>
      </c>
      <c r="Q1597" s="12">
        <f>IFERROR(salesdata[[#This Row],[S-P4]]/salesdata[[#This Row],[Q-P4]],0)</f>
        <v>7.13</v>
      </c>
      <c r="R1597" s="3">
        <v>7159</v>
      </c>
      <c r="S1597" s="10">
        <v>33075.94</v>
      </c>
      <c r="T1597" s="1" t="str">
        <f>"Q"&amp;ROUNDUP(salesdata[[#This Row],[Month No.]]/3,0)</f>
        <v>Q4</v>
      </c>
      <c r="U1597" s="1" t="str">
        <f>TEXT(salesdata[[#This Row],[Date]],"dddd")</f>
        <v>Tuesday</v>
      </c>
      <c r="V1597" s="12">
        <f>IFERROR(salesdata[[#This Row],[Total Revenue]]/salesdata[[#This Row],[Total Units Sold]],0)</f>
        <v>4.6201899706662948</v>
      </c>
      <c r="W1597" s="1" t="str">
        <f>INDEX({"Product1","Product2","Product3","Product4"},MATCH(MAX(salesdata[[#This Row],[S-P1]],salesdata[[#This Row],[S-P2]],salesdata[[#This Row],[S-P3]],salesdata[[#This Row],[S-P4]]),CHOOSE({1,2,3,4},salesdata[[#This Row],[S-P1]],salesdata[[#This Row],[S-P2]],salesdata[[#This Row],[S-P3]],salesdata[[#This Row],[S-P4]]),0))</f>
        <v>Product3</v>
      </c>
      <c r="X1597" s="1" t="str">
        <f>IF(salesdata[[#This Row],[Total Revenue]]&gt;=70000,"High",IF(salesdata[[#This Row],[Total Revenue]]&gt;=40000,"Medium","Low"))</f>
        <v>Low</v>
      </c>
      <c r="Y1597" s="1" t="str">
        <f>IFERROR(IF(SUMIF(salesdata[Year],salesdata[[#This Row],[Year]],salesdata[Total Revenue])&gt;SUMIF(salesdata[Year],salesdata[[#This Row],[Year]]-1,salesdata[Total Revenue]),"Growth Year","Decline Year"),"")</f>
        <v>Growth Year</v>
      </c>
    </row>
    <row r="1598" spans="1:25" x14ac:dyDescent="0.3">
      <c r="A1598" s="1">
        <v>1597</v>
      </c>
      <c r="B1598" s="2">
        <v>41927</v>
      </c>
      <c r="C1598" s="1">
        <v>2014</v>
      </c>
      <c r="D1598" s="1" t="s">
        <v>23</v>
      </c>
      <c r="E1598" s="1">
        <v>10</v>
      </c>
      <c r="F1598" s="3">
        <v>2423</v>
      </c>
      <c r="G1598" s="10">
        <v>7680.91</v>
      </c>
      <c r="H1598" s="12">
        <f>IFERROR(salesdata[[#This Row],[S-P1]]/salesdata[[#This Row],[Q-P1]],0)</f>
        <v>3.17</v>
      </c>
      <c r="I1598" s="3">
        <v>942</v>
      </c>
      <c r="J1598" s="10">
        <v>5972.28</v>
      </c>
      <c r="K1598" s="12">
        <f>IFERROR(salesdata[[#This Row],[S-P2]]/salesdata[[#This Row],[Q-P2]],0)</f>
        <v>6.34</v>
      </c>
      <c r="L1598" s="3">
        <v>1169</v>
      </c>
      <c r="M1598" s="10">
        <v>6335.98</v>
      </c>
      <c r="N1598" s="12">
        <f>IFERROR(salesdata[[#This Row],[S-P3]]/salesdata[[#This Row],[Q-P3]],0)</f>
        <v>5.42</v>
      </c>
      <c r="O1598" s="3">
        <v>695</v>
      </c>
      <c r="P1598" s="10">
        <v>4955.3500000000004</v>
      </c>
      <c r="Q1598" s="12">
        <f>IFERROR(salesdata[[#This Row],[S-P4]]/salesdata[[#This Row],[Q-P4]],0)</f>
        <v>7.1300000000000008</v>
      </c>
      <c r="R1598" s="3">
        <v>5229</v>
      </c>
      <c r="S1598" s="10">
        <v>24944.52</v>
      </c>
      <c r="T1598" s="1" t="str">
        <f>"Q"&amp;ROUNDUP(salesdata[[#This Row],[Month No.]]/3,0)</f>
        <v>Q4</v>
      </c>
      <c r="U1598" s="1" t="str">
        <f>TEXT(salesdata[[#This Row],[Date]],"dddd")</f>
        <v>Wednesday</v>
      </c>
      <c r="V1598" s="12">
        <f>IFERROR(salesdata[[#This Row],[Total Revenue]]/salesdata[[#This Row],[Total Units Sold]],0)</f>
        <v>4.7704188181296612</v>
      </c>
      <c r="W1598" s="1" t="str">
        <f>INDEX({"Product1","Product2","Product3","Product4"},MATCH(MAX(salesdata[[#This Row],[S-P1]],salesdata[[#This Row],[S-P2]],salesdata[[#This Row],[S-P3]],salesdata[[#This Row],[S-P4]]),CHOOSE({1,2,3,4},salesdata[[#This Row],[S-P1]],salesdata[[#This Row],[S-P2]],salesdata[[#This Row],[S-P3]],salesdata[[#This Row],[S-P4]]),0))</f>
        <v>Product1</v>
      </c>
      <c r="X1598" s="1" t="str">
        <f>IF(salesdata[[#This Row],[Total Revenue]]&gt;=70000,"High",IF(salesdata[[#This Row],[Total Revenue]]&gt;=40000,"Medium","Low"))</f>
        <v>Low</v>
      </c>
      <c r="Y1598" s="1" t="str">
        <f>IFERROR(IF(SUMIF(salesdata[Year],salesdata[[#This Row],[Year]],salesdata[Total Revenue])&gt;SUMIF(salesdata[Year],salesdata[[#This Row],[Year]]-1,salesdata[Total Revenue]),"Growth Year","Decline Year"),"")</f>
        <v>Growth Year</v>
      </c>
    </row>
    <row r="1599" spans="1:25" x14ac:dyDescent="0.3">
      <c r="A1599" s="1">
        <v>1598</v>
      </c>
      <c r="B1599" s="2">
        <v>41928</v>
      </c>
      <c r="C1599" s="1">
        <v>2014</v>
      </c>
      <c r="D1599" s="1" t="s">
        <v>23</v>
      </c>
      <c r="E1599" s="1">
        <v>10</v>
      </c>
      <c r="F1599" s="3">
        <v>6136</v>
      </c>
      <c r="G1599" s="10">
        <v>19451.12</v>
      </c>
      <c r="H1599" s="12">
        <f>IFERROR(salesdata[[#This Row],[S-P1]]/salesdata[[#This Row],[Q-P1]],0)</f>
        <v>3.17</v>
      </c>
      <c r="I1599" s="3">
        <v>1810</v>
      </c>
      <c r="J1599" s="10">
        <v>11475.4</v>
      </c>
      <c r="K1599" s="12">
        <f>IFERROR(salesdata[[#This Row],[S-P2]]/salesdata[[#This Row],[Q-P2]],0)</f>
        <v>6.34</v>
      </c>
      <c r="L1599" s="3">
        <v>3320</v>
      </c>
      <c r="M1599" s="10">
        <v>17994.400000000001</v>
      </c>
      <c r="N1599" s="12">
        <f>IFERROR(salesdata[[#This Row],[S-P3]]/salesdata[[#This Row],[Q-P3]],0)</f>
        <v>5.4200000000000008</v>
      </c>
      <c r="O1599" s="3">
        <v>921</v>
      </c>
      <c r="P1599" s="10">
        <v>6566.73</v>
      </c>
      <c r="Q1599" s="12">
        <f>IFERROR(salesdata[[#This Row],[S-P4]]/salesdata[[#This Row],[Q-P4]],0)</f>
        <v>7.13</v>
      </c>
      <c r="R1599" s="3">
        <v>12187</v>
      </c>
      <c r="S1599" s="10">
        <v>55487.65</v>
      </c>
      <c r="T1599" s="1" t="str">
        <f>"Q"&amp;ROUNDUP(salesdata[[#This Row],[Month No.]]/3,0)</f>
        <v>Q4</v>
      </c>
      <c r="U1599" s="1" t="str">
        <f>TEXT(salesdata[[#This Row],[Date]],"dddd")</f>
        <v>Thursday</v>
      </c>
      <c r="V1599" s="12">
        <f>IFERROR(salesdata[[#This Row],[Total Revenue]]/salesdata[[#This Row],[Total Units Sold]],0)</f>
        <v>4.5530196110609671</v>
      </c>
      <c r="W1599" s="1" t="str">
        <f>INDEX({"Product1","Product2","Product3","Product4"},MATCH(MAX(salesdata[[#This Row],[S-P1]],salesdata[[#This Row],[S-P2]],salesdata[[#This Row],[S-P3]],salesdata[[#This Row],[S-P4]]),CHOOSE({1,2,3,4},salesdata[[#This Row],[S-P1]],salesdata[[#This Row],[S-P2]],salesdata[[#This Row],[S-P3]],salesdata[[#This Row],[S-P4]]),0))</f>
        <v>Product1</v>
      </c>
      <c r="X1599" s="1" t="str">
        <f>IF(salesdata[[#This Row],[Total Revenue]]&gt;=70000,"High",IF(salesdata[[#This Row],[Total Revenue]]&gt;=40000,"Medium","Low"))</f>
        <v>Medium</v>
      </c>
      <c r="Y1599" s="1" t="str">
        <f>IFERROR(IF(SUMIF(salesdata[Year],salesdata[[#This Row],[Year]],salesdata[Total Revenue])&gt;SUMIF(salesdata[Year],salesdata[[#This Row],[Year]]-1,salesdata[Total Revenue]),"Growth Year","Decline Year"),"")</f>
        <v>Growth Year</v>
      </c>
    </row>
    <row r="1600" spans="1:25" x14ac:dyDescent="0.3">
      <c r="A1600" s="1">
        <v>1599</v>
      </c>
      <c r="B1600" s="2">
        <v>41929</v>
      </c>
      <c r="C1600" s="1">
        <v>2014</v>
      </c>
      <c r="D1600" s="1" t="s">
        <v>23</v>
      </c>
      <c r="E1600" s="1">
        <v>10</v>
      </c>
      <c r="F1600" s="3">
        <v>5652</v>
      </c>
      <c r="G1600" s="10">
        <v>17916.84</v>
      </c>
      <c r="H1600" s="12">
        <f>IFERROR(salesdata[[#This Row],[S-P1]]/salesdata[[#This Row],[Q-P1]],0)</f>
        <v>3.17</v>
      </c>
      <c r="I1600" s="3">
        <v>3741</v>
      </c>
      <c r="J1600" s="10">
        <v>23717.94</v>
      </c>
      <c r="K1600" s="12">
        <f>IFERROR(salesdata[[#This Row],[S-P2]]/salesdata[[#This Row],[Q-P2]],0)</f>
        <v>6.34</v>
      </c>
      <c r="L1600" s="3">
        <v>5324</v>
      </c>
      <c r="M1600" s="10">
        <v>28856.080000000002</v>
      </c>
      <c r="N1600" s="12">
        <f>IFERROR(salesdata[[#This Row],[S-P3]]/salesdata[[#This Row],[Q-P3]],0)</f>
        <v>5.42</v>
      </c>
      <c r="O1600" s="3">
        <v>1752</v>
      </c>
      <c r="P1600" s="10">
        <v>12491.76</v>
      </c>
      <c r="Q1600" s="12">
        <f>IFERROR(salesdata[[#This Row],[S-P4]]/salesdata[[#This Row],[Q-P4]],0)</f>
        <v>7.13</v>
      </c>
      <c r="R1600" s="3">
        <v>16469</v>
      </c>
      <c r="S1600" s="10">
        <v>82982.62</v>
      </c>
      <c r="T1600" s="1" t="str">
        <f>"Q"&amp;ROUNDUP(salesdata[[#This Row],[Month No.]]/3,0)</f>
        <v>Q4</v>
      </c>
      <c r="U1600" s="1" t="str">
        <f>TEXT(salesdata[[#This Row],[Date]],"dddd")</f>
        <v>Friday</v>
      </c>
      <c r="V1600" s="12">
        <f>IFERROR(salesdata[[#This Row],[Total Revenue]]/salesdata[[#This Row],[Total Units Sold]],0)</f>
        <v>5.0387163762219922</v>
      </c>
      <c r="W1600" s="1" t="str">
        <f>INDEX({"Product1","Product2","Product3","Product4"},MATCH(MAX(salesdata[[#This Row],[S-P1]],salesdata[[#This Row],[S-P2]],salesdata[[#This Row],[S-P3]],salesdata[[#This Row],[S-P4]]),CHOOSE({1,2,3,4},salesdata[[#This Row],[S-P1]],salesdata[[#This Row],[S-P2]],salesdata[[#This Row],[S-P3]],salesdata[[#This Row],[S-P4]]),0))</f>
        <v>Product3</v>
      </c>
      <c r="X1600" s="1" t="str">
        <f>IF(salesdata[[#This Row],[Total Revenue]]&gt;=70000,"High",IF(salesdata[[#This Row],[Total Revenue]]&gt;=40000,"Medium","Low"))</f>
        <v>High</v>
      </c>
      <c r="Y1600" s="1" t="str">
        <f>IFERROR(IF(SUMIF(salesdata[Year],salesdata[[#This Row],[Year]],salesdata[Total Revenue])&gt;SUMIF(salesdata[Year],salesdata[[#This Row],[Year]]-1,salesdata[Total Revenue]),"Growth Year","Decline Year"),"")</f>
        <v>Growth Year</v>
      </c>
    </row>
    <row r="1601" spans="1:25" x14ac:dyDescent="0.3">
      <c r="A1601" s="1">
        <v>1600</v>
      </c>
      <c r="B1601" s="2">
        <v>41930</v>
      </c>
      <c r="C1601" s="1">
        <v>2014</v>
      </c>
      <c r="D1601" s="1" t="s">
        <v>23</v>
      </c>
      <c r="E1601" s="1">
        <v>10</v>
      </c>
      <c r="F1601" s="3">
        <v>7891</v>
      </c>
      <c r="G1601" s="10">
        <v>25014.47</v>
      </c>
      <c r="H1601" s="12">
        <f>IFERROR(salesdata[[#This Row],[S-P1]]/salesdata[[#This Row],[Q-P1]],0)</f>
        <v>3.17</v>
      </c>
      <c r="I1601" s="3">
        <v>2493</v>
      </c>
      <c r="J1601" s="10">
        <v>15805.62</v>
      </c>
      <c r="K1601" s="12">
        <f>IFERROR(salesdata[[#This Row],[S-P2]]/salesdata[[#This Row],[Q-P2]],0)</f>
        <v>6.3400000000000007</v>
      </c>
      <c r="L1601" s="3">
        <v>5036</v>
      </c>
      <c r="M1601" s="10">
        <v>27295.119999999999</v>
      </c>
      <c r="N1601" s="12">
        <f>IFERROR(salesdata[[#This Row],[S-P3]]/salesdata[[#This Row],[Q-P3]],0)</f>
        <v>5.42</v>
      </c>
      <c r="O1601" s="3">
        <v>1613</v>
      </c>
      <c r="P1601" s="10">
        <v>11500.69</v>
      </c>
      <c r="Q1601" s="12">
        <f>IFERROR(salesdata[[#This Row],[S-P4]]/salesdata[[#This Row],[Q-P4]],0)</f>
        <v>7.13</v>
      </c>
      <c r="R1601" s="3">
        <v>17033</v>
      </c>
      <c r="S1601" s="10">
        <v>79615.899999999994</v>
      </c>
      <c r="T1601" s="1" t="str">
        <f>"Q"&amp;ROUNDUP(salesdata[[#This Row],[Month No.]]/3,0)</f>
        <v>Q4</v>
      </c>
      <c r="U1601" s="1" t="str">
        <f>TEXT(salesdata[[#This Row],[Date]],"dddd")</f>
        <v>Saturday</v>
      </c>
      <c r="V1601" s="12">
        <f>IFERROR(salesdata[[#This Row],[Total Revenue]]/salesdata[[#This Row],[Total Units Sold]],0)</f>
        <v>4.674214759584336</v>
      </c>
      <c r="W1601" s="1" t="str">
        <f>INDEX({"Product1","Product2","Product3","Product4"},MATCH(MAX(salesdata[[#This Row],[S-P1]],salesdata[[#This Row],[S-P2]],salesdata[[#This Row],[S-P3]],salesdata[[#This Row],[S-P4]]),CHOOSE({1,2,3,4},salesdata[[#This Row],[S-P1]],salesdata[[#This Row],[S-P2]],salesdata[[#This Row],[S-P3]],salesdata[[#This Row],[S-P4]]),0))</f>
        <v>Product3</v>
      </c>
      <c r="X1601" s="1" t="str">
        <f>IF(salesdata[[#This Row],[Total Revenue]]&gt;=70000,"High",IF(salesdata[[#This Row],[Total Revenue]]&gt;=40000,"Medium","Low"))</f>
        <v>High</v>
      </c>
      <c r="Y1601" s="1" t="str">
        <f>IFERROR(IF(SUMIF(salesdata[Year],salesdata[[#This Row],[Year]],salesdata[Total Revenue])&gt;SUMIF(salesdata[Year],salesdata[[#This Row],[Year]]-1,salesdata[Total Revenue]),"Growth Year","Decline Year"),"")</f>
        <v>Growth Year</v>
      </c>
    </row>
    <row r="1602" spans="1:25" x14ac:dyDescent="0.3">
      <c r="A1602" s="1">
        <v>1601</v>
      </c>
      <c r="B1602" s="2">
        <v>41931</v>
      </c>
      <c r="C1602" s="1">
        <v>2014</v>
      </c>
      <c r="D1602" s="1" t="s">
        <v>23</v>
      </c>
      <c r="E1602" s="1">
        <v>10</v>
      </c>
      <c r="F1602" s="3">
        <v>1472</v>
      </c>
      <c r="G1602" s="10">
        <v>4666.24</v>
      </c>
      <c r="H1602" s="12">
        <f>IFERROR(salesdata[[#This Row],[S-P1]]/salesdata[[#This Row],[Q-P1]],0)</f>
        <v>3.17</v>
      </c>
      <c r="I1602" s="3">
        <v>449</v>
      </c>
      <c r="J1602" s="10">
        <v>2846.66</v>
      </c>
      <c r="K1602" s="12">
        <f>IFERROR(salesdata[[#This Row],[S-P2]]/salesdata[[#This Row],[Q-P2]],0)</f>
        <v>6.34</v>
      </c>
      <c r="L1602" s="3">
        <v>495</v>
      </c>
      <c r="M1602" s="10">
        <v>2682.9</v>
      </c>
      <c r="N1602" s="12">
        <f>IFERROR(salesdata[[#This Row],[S-P3]]/salesdata[[#This Row],[Q-P3]],0)</f>
        <v>5.42</v>
      </c>
      <c r="O1602" s="3">
        <v>1931</v>
      </c>
      <c r="P1602" s="10">
        <v>13768.03</v>
      </c>
      <c r="Q1602" s="12">
        <f>IFERROR(salesdata[[#This Row],[S-P4]]/salesdata[[#This Row],[Q-P4]],0)</f>
        <v>7.1300000000000008</v>
      </c>
      <c r="R1602" s="3">
        <v>4347</v>
      </c>
      <c r="S1602" s="10">
        <v>23963.83</v>
      </c>
      <c r="T1602" s="1" t="str">
        <f>"Q"&amp;ROUNDUP(salesdata[[#This Row],[Month No.]]/3,0)</f>
        <v>Q4</v>
      </c>
      <c r="U1602" s="1" t="str">
        <f>TEXT(salesdata[[#This Row],[Date]],"dddd")</f>
        <v>Sunday</v>
      </c>
      <c r="V1602" s="12">
        <f>IFERROR(salesdata[[#This Row],[Total Revenue]]/salesdata[[#This Row],[Total Units Sold]],0)</f>
        <v>5.5127283183804927</v>
      </c>
      <c r="W1602" s="1" t="str">
        <f>INDEX({"Product1","Product2","Product3","Product4"},MATCH(MAX(salesdata[[#This Row],[S-P1]],salesdata[[#This Row],[S-P2]],salesdata[[#This Row],[S-P3]],salesdata[[#This Row],[S-P4]]),CHOOSE({1,2,3,4},salesdata[[#This Row],[S-P1]],salesdata[[#This Row],[S-P2]],salesdata[[#This Row],[S-P3]],salesdata[[#This Row],[S-P4]]),0))</f>
        <v>Product4</v>
      </c>
      <c r="X1602" s="1" t="str">
        <f>IF(salesdata[[#This Row],[Total Revenue]]&gt;=70000,"High",IF(salesdata[[#This Row],[Total Revenue]]&gt;=40000,"Medium","Low"))</f>
        <v>Low</v>
      </c>
      <c r="Y1602" s="1" t="str">
        <f>IFERROR(IF(SUMIF(salesdata[Year],salesdata[[#This Row],[Year]],salesdata[Total Revenue])&gt;SUMIF(salesdata[Year],salesdata[[#This Row],[Year]]-1,salesdata[Total Revenue]),"Growth Year","Decline Year"),"")</f>
        <v>Growth Year</v>
      </c>
    </row>
    <row r="1603" spans="1:25" x14ac:dyDescent="0.3">
      <c r="A1603" s="1">
        <v>1602</v>
      </c>
      <c r="B1603" s="2">
        <v>41932</v>
      </c>
      <c r="C1603" s="1">
        <v>2014</v>
      </c>
      <c r="D1603" s="1" t="s">
        <v>23</v>
      </c>
      <c r="E1603" s="1">
        <v>10</v>
      </c>
      <c r="F1603" s="3">
        <v>1056</v>
      </c>
      <c r="G1603" s="10">
        <v>3347.52</v>
      </c>
      <c r="H1603" s="12">
        <f>IFERROR(salesdata[[#This Row],[S-P1]]/salesdata[[#This Row],[Q-P1]],0)</f>
        <v>3.17</v>
      </c>
      <c r="I1603" s="3">
        <v>1669</v>
      </c>
      <c r="J1603" s="10">
        <v>10581.46</v>
      </c>
      <c r="K1603" s="12">
        <f>IFERROR(salesdata[[#This Row],[S-P2]]/salesdata[[#This Row],[Q-P2]],0)</f>
        <v>6.34</v>
      </c>
      <c r="L1603" s="3">
        <v>4700</v>
      </c>
      <c r="M1603" s="10">
        <v>25474</v>
      </c>
      <c r="N1603" s="12">
        <f>IFERROR(salesdata[[#This Row],[S-P3]]/salesdata[[#This Row],[Q-P3]],0)</f>
        <v>5.42</v>
      </c>
      <c r="O1603" s="3">
        <v>398</v>
      </c>
      <c r="P1603" s="10">
        <v>2837.74</v>
      </c>
      <c r="Q1603" s="12">
        <f>IFERROR(salesdata[[#This Row],[S-P4]]/salesdata[[#This Row],[Q-P4]],0)</f>
        <v>7.13</v>
      </c>
      <c r="R1603" s="3">
        <v>7823</v>
      </c>
      <c r="S1603" s="10">
        <v>42240.72</v>
      </c>
      <c r="T1603" s="1" t="str">
        <f>"Q"&amp;ROUNDUP(salesdata[[#This Row],[Month No.]]/3,0)</f>
        <v>Q4</v>
      </c>
      <c r="U1603" s="1" t="str">
        <f>TEXT(salesdata[[#This Row],[Date]],"dddd")</f>
        <v>Monday</v>
      </c>
      <c r="V1603" s="12">
        <f>IFERROR(salesdata[[#This Row],[Total Revenue]]/salesdata[[#This Row],[Total Units Sold]],0)</f>
        <v>5.3995551578678258</v>
      </c>
      <c r="W1603" s="1" t="str">
        <f>INDEX({"Product1","Product2","Product3","Product4"},MATCH(MAX(salesdata[[#This Row],[S-P1]],salesdata[[#This Row],[S-P2]],salesdata[[#This Row],[S-P3]],salesdata[[#This Row],[S-P4]]),CHOOSE({1,2,3,4},salesdata[[#This Row],[S-P1]],salesdata[[#This Row],[S-P2]],salesdata[[#This Row],[S-P3]],salesdata[[#This Row],[S-P4]]),0))</f>
        <v>Product3</v>
      </c>
      <c r="X1603" s="1" t="str">
        <f>IF(salesdata[[#This Row],[Total Revenue]]&gt;=70000,"High",IF(salesdata[[#This Row],[Total Revenue]]&gt;=40000,"Medium","Low"))</f>
        <v>Medium</v>
      </c>
      <c r="Y1603" s="1" t="str">
        <f>IFERROR(IF(SUMIF(salesdata[Year],salesdata[[#This Row],[Year]],salesdata[Total Revenue])&gt;SUMIF(salesdata[Year],salesdata[[#This Row],[Year]]-1,salesdata[Total Revenue]),"Growth Year","Decline Year"),"")</f>
        <v>Growth Year</v>
      </c>
    </row>
    <row r="1604" spans="1:25" x14ac:dyDescent="0.3">
      <c r="A1604" s="1">
        <v>1603</v>
      </c>
      <c r="B1604" s="2">
        <v>41933</v>
      </c>
      <c r="C1604" s="1">
        <v>2014</v>
      </c>
      <c r="D1604" s="1" t="s">
        <v>23</v>
      </c>
      <c r="E1604" s="1">
        <v>10</v>
      </c>
      <c r="F1604" s="3">
        <v>6017</v>
      </c>
      <c r="G1604" s="10">
        <v>19073.89</v>
      </c>
      <c r="H1604" s="12">
        <f>IFERROR(salesdata[[#This Row],[S-P1]]/salesdata[[#This Row],[Q-P1]],0)</f>
        <v>3.17</v>
      </c>
      <c r="I1604" s="3">
        <v>1010</v>
      </c>
      <c r="J1604" s="10">
        <v>6403.4</v>
      </c>
      <c r="K1604" s="12">
        <f>IFERROR(salesdata[[#This Row],[S-P2]]/salesdata[[#This Row],[Q-P2]],0)</f>
        <v>6.34</v>
      </c>
      <c r="L1604" s="3">
        <v>2990</v>
      </c>
      <c r="M1604" s="10">
        <v>16205.8</v>
      </c>
      <c r="N1604" s="12">
        <f>IFERROR(salesdata[[#This Row],[S-P3]]/salesdata[[#This Row],[Q-P3]],0)</f>
        <v>5.42</v>
      </c>
      <c r="O1604" s="3">
        <v>1040</v>
      </c>
      <c r="P1604" s="10">
        <v>7415.2</v>
      </c>
      <c r="Q1604" s="12">
        <f>IFERROR(salesdata[[#This Row],[S-P4]]/salesdata[[#This Row],[Q-P4]],0)</f>
        <v>7.13</v>
      </c>
      <c r="R1604" s="3">
        <v>11057</v>
      </c>
      <c r="S1604" s="10">
        <v>49098.29</v>
      </c>
      <c r="T1604" s="1" t="str">
        <f>"Q"&amp;ROUNDUP(salesdata[[#This Row],[Month No.]]/3,0)</f>
        <v>Q4</v>
      </c>
      <c r="U1604" s="1" t="str">
        <f>TEXT(salesdata[[#This Row],[Date]],"dddd")</f>
        <v>Tuesday</v>
      </c>
      <c r="V1604" s="12">
        <f>IFERROR(salesdata[[#This Row],[Total Revenue]]/salesdata[[#This Row],[Total Units Sold]],0)</f>
        <v>4.4404711947182784</v>
      </c>
      <c r="W1604" s="1" t="str">
        <f>INDEX({"Product1","Product2","Product3","Product4"},MATCH(MAX(salesdata[[#This Row],[S-P1]],salesdata[[#This Row],[S-P2]],salesdata[[#This Row],[S-P3]],salesdata[[#This Row],[S-P4]]),CHOOSE({1,2,3,4},salesdata[[#This Row],[S-P1]],salesdata[[#This Row],[S-P2]],salesdata[[#This Row],[S-P3]],salesdata[[#This Row],[S-P4]]),0))</f>
        <v>Product1</v>
      </c>
      <c r="X1604" s="1" t="str">
        <f>IF(salesdata[[#This Row],[Total Revenue]]&gt;=70000,"High",IF(salesdata[[#This Row],[Total Revenue]]&gt;=40000,"Medium","Low"))</f>
        <v>Medium</v>
      </c>
      <c r="Y1604" s="1" t="str">
        <f>IFERROR(IF(SUMIF(salesdata[Year],salesdata[[#This Row],[Year]],salesdata[Total Revenue])&gt;SUMIF(salesdata[Year],salesdata[[#This Row],[Year]]-1,salesdata[Total Revenue]),"Growth Year","Decline Year"),"")</f>
        <v>Growth Year</v>
      </c>
    </row>
    <row r="1605" spans="1:25" x14ac:dyDescent="0.3">
      <c r="A1605" s="1">
        <v>1604</v>
      </c>
      <c r="B1605" s="2">
        <v>41934</v>
      </c>
      <c r="C1605" s="1">
        <v>2014</v>
      </c>
      <c r="D1605" s="1" t="s">
        <v>23</v>
      </c>
      <c r="E1605" s="1">
        <v>10</v>
      </c>
      <c r="F1605" s="3">
        <v>5518</v>
      </c>
      <c r="G1605" s="10">
        <v>17492.060000000001</v>
      </c>
      <c r="H1605" s="12">
        <f>IFERROR(salesdata[[#This Row],[S-P1]]/salesdata[[#This Row],[Q-P1]],0)</f>
        <v>3.1700000000000004</v>
      </c>
      <c r="I1605" s="3">
        <v>1562</v>
      </c>
      <c r="J1605" s="10">
        <v>9903.08</v>
      </c>
      <c r="K1605" s="12">
        <f>IFERROR(salesdata[[#This Row],[S-P2]]/salesdata[[#This Row],[Q-P2]],0)</f>
        <v>6.34</v>
      </c>
      <c r="L1605" s="3">
        <v>4131</v>
      </c>
      <c r="M1605" s="10">
        <v>22390.02</v>
      </c>
      <c r="N1605" s="12">
        <f>IFERROR(salesdata[[#This Row],[S-P3]]/salesdata[[#This Row],[Q-P3]],0)</f>
        <v>5.42</v>
      </c>
      <c r="O1605" s="3">
        <v>1720</v>
      </c>
      <c r="P1605" s="10">
        <v>12263.6</v>
      </c>
      <c r="Q1605" s="12">
        <f>IFERROR(salesdata[[#This Row],[S-P4]]/salesdata[[#This Row],[Q-P4]],0)</f>
        <v>7.13</v>
      </c>
      <c r="R1605" s="3">
        <v>12931</v>
      </c>
      <c r="S1605" s="10">
        <v>62048.76</v>
      </c>
      <c r="T1605" s="1" t="str">
        <f>"Q"&amp;ROUNDUP(salesdata[[#This Row],[Month No.]]/3,0)</f>
        <v>Q4</v>
      </c>
      <c r="U1605" s="1" t="str">
        <f>TEXT(salesdata[[#This Row],[Date]],"dddd")</f>
        <v>Wednesday</v>
      </c>
      <c r="V1605" s="12">
        <f>IFERROR(salesdata[[#This Row],[Total Revenue]]/salesdata[[#This Row],[Total Units Sold]],0)</f>
        <v>4.7984502358672962</v>
      </c>
      <c r="W1605" s="1" t="str">
        <f>INDEX({"Product1","Product2","Product3","Product4"},MATCH(MAX(salesdata[[#This Row],[S-P1]],salesdata[[#This Row],[S-P2]],salesdata[[#This Row],[S-P3]],salesdata[[#This Row],[S-P4]]),CHOOSE({1,2,3,4},salesdata[[#This Row],[S-P1]],salesdata[[#This Row],[S-P2]],salesdata[[#This Row],[S-P3]],salesdata[[#This Row],[S-P4]]),0))</f>
        <v>Product3</v>
      </c>
      <c r="X1605" s="1" t="str">
        <f>IF(salesdata[[#This Row],[Total Revenue]]&gt;=70000,"High",IF(salesdata[[#This Row],[Total Revenue]]&gt;=40000,"Medium","Low"))</f>
        <v>Medium</v>
      </c>
      <c r="Y1605" s="1" t="str">
        <f>IFERROR(IF(SUMIF(salesdata[Year],salesdata[[#This Row],[Year]],salesdata[Total Revenue])&gt;SUMIF(salesdata[Year],salesdata[[#This Row],[Year]]-1,salesdata[Total Revenue]),"Growth Year","Decline Year"),"")</f>
        <v>Growth Year</v>
      </c>
    </row>
    <row r="1606" spans="1:25" x14ac:dyDescent="0.3">
      <c r="A1606" s="1">
        <v>1605</v>
      </c>
      <c r="B1606" s="2">
        <v>41935</v>
      </c>
      <c r="C1606" s="1">
        <v>2014</v>
      </c>
      <c r="D1606" s="1" t="s">
        <v>23</v>
      </c>
      <c r="E1606" s="1">
        <v>10</v>
      </c>
      <c r="F1606" s="3">
        <v>3687</v>
      </c>
      <c r="G1606" s="10">
        <v>11687.79</v>
      </c>
      <c r="H1606" s="12">
        <f>IFERROR(salesdata[[#This Row],[S-P1]]/salesdata[[#This Row],[Q-P1]],0)</f>
        <v>3.1700000000000004</v>
      </c>
      <c r="I1606" s="3">
        <v>1823</v>
      </c>
      <c r="J1606" s="10">
        <v>11557.82</v>
      </c>
      <c r="K1606" s="12">
        <f>IFERROR(salesdata[[#This Row],[S-P2]]/salesdata[[#This Row],[Q-P2]],0)</f>
        <v>6.34</v>
      </c>
      <c r="L1606" s="3">
        <v>386</v>
      </c>
      <c r="M1606" s="10">
        <v>2092.12</v>
      </c>
      <c r="N1606" s="12">
        <f>IFERROR(salesdata[[#This Row],[S-P3]]/salesdata[[#This Row],[Q-P3]],0)</f>
        <v>5.42</v>
      </c>
      <c r="O1606" s="3">
        <v>1270</v>
      </c>
      <c r="P1606" s="10">
        <v>9055.1</v>
      </c>
      <c r="Q1606" s="12">
        <f>IFERROR(salesdata[[#This Row],[S-P4]]/salesdata[[#This Row],[Q-P4]],0)</f>
        <v>7.13</v>
      </c>
      <c r="R1606" s="3">
        <v>7166</v>
      </c>
      <c r="S1606" s="10">
        <v>34392.83</v>
      </c>
      <c r="T1606" s="1" t="str">
        <f>"Q"&amp;ROUNDUP(salesdata[[#This Row],[Month No.]]/3,0)</f>
        <v>Q4</v>
      </c>
      <c r="U1606" s="1" t="str">
        <f>TEXT(salesdata[[#This Row],[Date]],"dddd")</f>
        <v>Thursday</v>
      </c>
      <c r="V1606" s="12">
        <f>IFERROR(salesdata[[#This Row],[Total Revenue]]/salesdata[[#This Row],[Total Units Sold]],0)</f>
        <v>4.7994459949762769</v>
      </c>
      <c r="W1606" s="1" t="str">
        <f>INDEX({"Product1","Product2","Product3","Product4"},MATCH(MAX(salesdata[[#This Row],[S-P1]],salesdata[[#This Row],[S-P2]],salesdata[[#This Row],[S-P3]],salesdata[[#This Row],[S-P4]]),CHOOSE({1,2,3,4},salesdata[[#This Row],[S-P1]],salesdata[[#This Row],[S-P2]],salesdata[[#This Row],[S-P3]],salesdata[[#This Row],[S-P4]]),0))</f>
        <v>Product1</v>
      </c>
      <c r="X1606" s="1" t="str">
        <f>IF(salesdata[[#This Row],[Total Revenue]]&gt;=70000,"High",IF(salesdata[[#This Row],[Total Revenue]]&gt;=40000,"Medium","Low"))</f>
        <v>Low</v>
      </c>
      <c r="Y1606" s="1" t="str">
        <f>IFERROR(IF(SUMIF(salesdata[Year],salesdata[[#This Row],[Year]],salesdata[Total Revenue])&gt;SUMIF(salesdata[Year],salesdata[[#This Row],[Year]]-1,salesdata[Total Revenue]),"Growth Year","Decline Year"),"")</f>
        <v>Growth Year</v>
      </c>
    </row>
    <row r="1607" spans="1:25" x14ac:dyDescent="0.3">
      <c r="A1607" s="1">
        <v>1606</v>
      </c>
      <c r="B1607" s="2">
        <v>41936</v>
      </c>
      <c r="C1607" s="1">
        <v>2014</v>
      </c>
      <c r="D1607" s="1" t="s">
        <v>23</v>
      </c>
      <c r="E1607" s="1">
        <v>10</v>
      </c>
      <c r="F1607" s="3">
        <v>3647</v>
      </c>
      <c r="G1607" s="10">
        <v>11560.99</v>
      </c>
      <c r="H1607" s="12">
        <f>IFERROR(salesdata[[#This Row],[S-P1]]/salesdata[[#This Row],[Q-P1]],0)</f>
        <v>3.17</v>
      </c>
      <c r="I1607" s="3">
        <v>1911</v>
      </c>
      <c r="J1607" s="10">
        <v>12115.74</v>
      </c>
      <c r="K1607" s="12">
        <f>IFERROR(salesdata[[#This Row],[S-P2]]/salesdata[[#This Row],[Q-P2]],0)</f>
        <v>6.34</v>
      </c>
      <c r="L1607" s="3">
        <v>4790</v>
      </c>
      <c r="M1607" s="10">
        <v>25961.8</v>
      </c>
      <c r="N1607" s="12">
        <f>IFERROR(salesdata[[#This Row],[S-P3]]/salesdata[[#This Row],[Q-P3]],0)</f>
        <v>5.42</v>
      </c>
      <c r="O1607" s="3">
        <v>571</v>
      </c>
      <c r="P1607" s="10">
        <v>4071.23</v>
      </c>
      <c r="Q1607" s="12">
        <f>IFERROR(salesdata[[#This Row],[S-P4]]/salesdata[[#This Row],[Q-P4]],0)</f>
        <v>7.13</v>
      </c>
      <c r="R1607" s="3">
        <v>10919</v>
      </c>
      <c r="S1607" s="10">
        <v>53709.760000000002</v>
      </c>
      <c r="T1607" s="1" t="str">
        <f>"Q"&amp;ROUNDUP(salesdata[[#This Row],[Month No.]]/3,0)</f>
        <v>Q4</v>
      </c>
      <c r="U1607" s="1" t="str">
        <f>TEXT(salesdata[[#This Row],[Date]],"dddd")</f>
        <v>Friday</v>
      </c>
      <c r="V1607" s="12">
        <f>IFERROR(salesdata[[#This Row],[Total Revenue]]/salesdata[[#This Row],[Total Units Sold]],0)</f>
        <v>4.9189266416338491</v>
      </c>
      <c r="W1607" s="1" t="str">
        <f>INDEX({"Product1","Product2","Product3","Product4"},MATCH(MAX(salesdata[[#This Row],[S-P1]],salesdata[[#This Row],[S-P2]],salesdata[[#This Row],[S-P3]],salesdata[[#This Row],[S-P4]]),CHOOSE({1,2,3,4},salesdata[[#This Row],[S-P1]],salesdata[[#This Row],[S-P2]],salesdata[[#This Row],[S-P3]],salesdata[[#This Row],[S-P4]]),0))</f>
        <v>Product3</v>
      </c>
      <c r="X1607" s="1" t="str">
        <f>IF(salesdata[[#This Row],[Total Revenue]]&gt;=70000,"High",IF(salesdata[[#This Row],[Total Revenue]]&gt;=40000,"Medium","Low"))</f>
        <v>Medium</v>
      </c>
      <c r="Y1607" s="1" t="str">
        <f>IFERROR(IF(SUMIF(salesdata[Year],salesdata[[#This Row],[Year]],salesdata[Total Revenue])&gt;SUMIF(salesdata[Year],salesdata[[#This Row],[Year]]-1,salesdata[Total Revenue]),"Growth Year","Decline Year"),"")</f>
        <v>Growth Year</v>
      </c>
    </row>
    <row r="1608" spans="1:25" x14ac:dyDescent="0.3">
      <c r="A1608" s="1">
        <v>1607</v>
      </c>
      <c r="B1608" s="2">
        <v>41937</v>
      </c>
      <c r="C1608" s="1">
        <v>2014</v>
      </c>
      <c r="D1608" s="1" t="s">
        <v>23</v>
      </c>
      <c r="E1608" s="1">
        <v>10</v>
      </c>
      <c r="F1608" s="3">
        <v>5112</v>
      </c>
      <c r="G1608" s="10">
        <v>16205.04</v>
      </c>
      <c r="H1608" s="12">
        <f>IFERROR(salesdata[[#This Row],[S-P1]]/salesdata[[#This Row],[Q-P1]],0)</f>
        <v>3.1700000000000004</v>
      </c>
      <c r="I1608" s="3">
        <v>3966</v>
      </c>
      <c r="J1608" s="10">
        <v>25144.44</v>
      </c>
      <c r="K1608" s="12">
        <f>IFERROR(salesdata[[#This Row],[S-P2]]/salesdata[[#This Row],[Q-P2]],0)</f>
        <v>6.34</v>
      </c>
      <c r="L1608" s="3">
        <v>5898</v>
      </c>
      <c r="M1608" s="10">
        <v>31967.16</v>
      </c>
      <c r="N1608" s="12">
        <f>IFERROR(salesdata[[#This Row],[S-P3]]/salesdata[[#This Row],[Q-P3]],0)</f>
        <v>5.42</v>
      </c>
      <c r="O1608" s="3">
        <v>1318</v>
      </c>
      <c r="P1608" s="10">
        <v>9397.34</v>
      </c>
      <c r="Q1608" s="12">
        <f>IFERROR(salesdata[[#This Row],[S-P4]]/salesdata[[#This Row],[Q-P4]],0)</f>
        <v>7.13</v>
      </c>
      <c r="R1608" s="3">
        <v>16294</v>
      </c>
      <c r="S1608" s="10">
        <v>82713.98</v>
      </c>
      <c r="T1608" s="1" t="str">
        <f>"Q"&amp;ROUNDUP(salesdata[[#This Row],[Month No.]]/3,0)</f>
        <v>Q4</v>
      </c>
      <c r="U1608" s="1" t="str">
        <f>TEXT(salesdata[[#This Row],[Date]],"dddd")</f>
        <v>Saturday</v>
      </c>
      <c r="V1608" s="12">
        <f>IFERROR(salesdata[[#This Row],[Total Revenue]]/salesdata[[#This Row],[Total Units Sold]],0)</f>
        <v>5.0763458941941817</v>
      </c>
      <c r="W1608" s="1" t="str">
        <f>INDEX({"Product1","Product2","Product3","Product4"},MATCH(MAX(salesdata[[#This Row],[S-P1]],salesdata[[#This Row],[S-P2]],salesdata[[#This Row],[S-P3]],salesdata[[#This Row],[S-P4]]),CHOOSE({1,2,3,4},salesdata[[#This Row],[S-P1]],salesdata[[#This Row],[S-P2]],salesdata[[#This Row],[S-P3]],salesdata[[#This Row],[S-P4]]),0))</f>
        <v>Product3</v>
      </c>
      <c r="X1608" s="1" t="str">
        <f>IF(salesdata[[#This Row],[Total Revenue]]&gt;=70000,"High",IF(salesdata[[#This Row],[Total Revenue]]&gt;=40000,"Medium","Low"))</f>
        <v>High</v>
      </c>
      <c r="Y1608" s="1" t="str">
        <f>IFERROR(IF(SUMIF(salesdata[Year],salesdata[[#This Row],[Year]],salesdata[Total Revenue])&gt;SUMIF(salesdata[Year],salesdata[[#This Row],[Year]]-1,salesdata[Total Revenue]),"Growth Year","Decline Year"),"")</f>
        <v>Growth Year</v>
      </c>
    </row>
    <row r="1609" spans="1:25" x14ac:dyDescent="0.3">
      <c r="A1609" s="1">
        <v>1608</v>
      </c>
      <c r="B1609" s="2">
        <v>41938</v>
      </c>
      <c r="C1609" s="1">
        <v>2014</v>
      </c>
      <c r="D1609" s="1" t="s">
        <v>23</v>
      </c>
      <c r="E1609" s="1">
        <v>10</v>
      </c>
      <c r="F1609" s="3">
        <v>3812</v>
      </c>
      <c r="G1609" s="10">
        <v>12084.04</v>
      </c>
      <c r="H1609" s="12">
        <f>IFERROR(salesdata[[#This Row],[S-P1]]/salesdata[[#This Row],[Q-P1]],0)</f>
        <v>3.1700000000000004</v>
      </c>
      <c r="I1609" s="3">
        <v>682</v>
      </c>
      <c r="J1609" s="10">
        <v>4323.88</v>
      </c>
      <c r="K1609" s="12">
        <f>IFERROR(salesdata[[#This Row],[S-P2]]/salesdata[[#This Row],[Q-P2]],0)</f>
        <v>6.34</v>
      </c>
      <c r="L1609" s="3">
        <v>5665</v>
      </c>
      <c r="M1609" s="10">
        <v>30704.3</v>
      </c>
      <c r="N1609" s="12">
        <f>IFERROR(salesdata[[#This Row],[S-P3]]/salesdata[[#This Row],[Q-P3]],0)</f>
        <v>5.42</v>
      </c>
      <c r="O1609" s="3">
        <v>636</v>
      </c>
      <c r="P1609" s="10">
        <v>4534.68</v>
      </c>
      <c r="Q1609" s="12">
        <f>IFERROR(salesdata[[#This Row],[S-P4]]/salesdata[[#This Row],[Q-P4]],0)</f>
        <v>7.1300000000000008</v>
      </c>
      <c r="R1609" s="3">
        <v>10795</v>
      </c>
      <c r="S1609" s="10">
        <v>51646.9</v>
      </c>
      <c r="T1609" s="1" t="str">
        <f>"Q"&amp;ROUNDUP(salesdata[[#This Row],[Month No.]]/3,0)</f>
        <v>Q4</v>
      </c>
      <c r="U1609" s="1" t="str">
        <f>TEXT(salesdata[[#This Row],[Date]],"dddd")</f>
        <v>Sunday</v>
      </c>
      <c r="V1609" s="12">
        <f>IFERROR(salesdata[[#This Row],[Total Revenue]]/salesdata[[#This Row],[Total Units Sold]],0)</f>
        <v>4.784335340435387</v>
      </c>
      <c r="W1609" s="1" t="str">
        <f>INDEX({"Product1","Product2","Product3","Product4"},MATCH(MAX(salesdata[[#This Row],[S-P1]],salesdata[[#This Row],[S-P2]],salesdata[[#This Row],[S-P3]],salesdata[[#This Row],[S-P4]]),CHOOSE({1,2,3,4},salesdata[[#This Row],[S-P1]],salesdata[[#This Row],[S-P2]],salesdata[[#This Row],[S-P3]],salesdata[[#This Row],[S-P4]]),0))</f>
        <v>Product3</v>
      </c>
      <c r="X1609" s="1" t="str">
        <f>IF(salesdata[[#This Row],[Total Revenue]]&gt;=70000,"High",IF(salesdata[[#This Row],[Total Revenue]]&gt;=40000,"Medium","Low"))</f>
        <v>Medium</v>
      </c>
      <c r="Y1609" s="1" t="str">
        <f>IFERROR(IF(SUMIF(salesdata[Year],salesdata[[#This Row],[Year]],salesdata[Total Revenue])&gt;SUMIF(salesdata[Year],salesdata[[#This Row],[Year]]-1,salesdata[Total Revenue]),"Growth Year","Decline Year"),"")</f>
        <v>Growth Year</v>
      </c>
    </row>
    <row r="1610" spans="1:25" x14ac:dyDescent="0.3">
      <c r="A1610" s="1">
        <v>1609</v>
      </c>
      <c r="B1610" s="2">
        <v>41939</v>
      </c>
      <c r="C1610" s="1">
        <v>2014</v>
      </c>
      <c r="D1610" s="1" t="s">
        <v>23</v>
      </c>
      <c r="E1610" s="1">
        <v>10</v>
      </c>
      <c r="F1610" s="3">
        <v>754</v>
      </c>
      <c r="G1610" s="10">
        <v>2390.1799999999998</v>
      </c>
      <c r="H1610" s="12">
        <f>IFERROR(salesdata[[#This Row],[S-P1]]/salesdata[[#This Row],[Q-P1]],0)</f>
        <v>3.17</v>
      </c>
      <c r="I1610" s="3">
        <v>1290</v>
      </c>
      <c r="J1610" s="10">
        <v>8178.6</v>
      </c>
      <c r="K1610" s="12">
        <f>IFERROR(salesdata[[#This Row],[S-P2]]/salesdata[[#This Row],[Q-P2]],0)</f>
        <v>6.34</v>
      </c>
      <c r="L1610" s="3">
        <v>2502</v>
      </c>
      <c r="M1610" s="10">
        <v>13560.84</v>
      </c>
      <c r="N1610" s="12">
        <f>IFERROR(salesdata[[#This Row],[S-P3]]/salesdata[[#This Row],[Q-P3]],0)</f>
        <v>5.42</v>
      </c>
      <c r="O1610" s="3">
        <v>829</v>
      </c>
      <c r="P1610" s="10">
        <v>5910.77</v>
      </c>
      <c r="Q1610" s="12">
        <f>IFERROR(salesdata[[#This Row],[S-P4]]/salesdata[[#This Row],[Q-P4]],0)</f>
        <v>7.1300000000000008</v>
      </c>
      <c r="R1610" s="3">
        <v>5375</v>
      </c>
      <c r="S1610" s="10">
        <v>30040.39</v>
      </c>
      <c r="T1610" s="1" t="str">
        <f>"Q"&amp;ROUNDUP(salesdata[[#This Row],[Month No.]]/3,0)</f>
        <v>Q4</v>
      </c>
      <c r="U1610" s="1" t="str">
        <f>TEXT(salesdata[[#This Row],[Date]],"dddd")</f>
        <v>Monday</v>
      </c>
      <c r="V1610" s="12">
        <f>IFERROR(salesdata[[#This Row],[Total Revenue]]/salesdata[[#This Row],[Total Units Sold]],0)</f>
        <v>5.5889097674418604</v>
      </c>
      <c r="W1610" s="1" t="str">
        <f>INDEX({"Product1","Product2","Product3","Product4"},MATCH(MAX(salesdata[[#This Row],[S-P1]],salesdata[[#This Row],[S-P2]],salesdata[[#This Row],[S-P3]],salesdata[[#This Row],[S-P4]]),CHOOSE({1,2,3,4},salesdata[[#This Row],[S-P1]],salesdata[[#This Row],[S-P2]],salesdata[[#This Row],[S-P3]],salesdata[[#This Row],[S-P4]]),0))</f>
        <v>Product3</v>
      </c>
      <c r="X1610" s="1" t="str">
        <f>IF(salesdata[[#This Row],[Total Revenue]]&gt;=70000,"High",IF(salesdata[[#This Row],[Total Revenue]]&gt;=40000,"Medium","Low"))</f>
        <v>Low</v>
      </c>
      <c r="Y1610" s="1" t="str">
        <f>IFERROR(IF(SUMIF(salesdata[Year],salesdata[[#This Row],[Year]],salesdata[Total Revenue])&gt;SUMIF(salesdata[Year],salesdata[[#This Row],[Year]]-1,salesdata[Total Revenue]),"Growth Year","Decline Year"),"")</f>
        <v>Growth Year</v>
      </c>
    </row>
    <row r="1611" spans="1:25" x14ac:dyDescent="0.3">
      <c r="A1611" s="1">
        <v>1610</v>
      </c>
      <c r="B1611" s="2">
        <v>41940</v>
      </c>
      <c r="C1611" s="1">
        <v>2014</v>
      </c>
      <c r="D1611" s="1" t="s">
        <v>23</v>
      </c>
      <c r="E1611" s="1">
        <v>10</v>
      </c>
      <c r="F1611" s="3">
        <v>1649</v>
      </c>
      <c r="G1611" s="10">
        <v>5227.33</v>
      </c>
      <c r="H1611" s="12">
        <f>IFERROR(salesdata[[#This Row],[S-P1]]/salesdata[[#This Row],[Q-P1]],0)</f>
        <v>3.17</v>
      </c>
      <c r="I1611" s="3">
        <v>458</v>
      </c>
      <c r="J1611" s="10">
        <v>2903.72</v>
      </c>
      <c r="K1611" s="12">
        <f>IFERROR(salesdata[[#This Row],[S-P2]]/salesdata[[#This Row],[Q-P2]],0)</f>
        <v>6.34</v>
      </c>
      <c r="L1611" s="3">
        <v>1323</v>
      </c>
      <c r="M1611" s="10">
        <v>7170.66</v>
      </c>
      <c r="N1611" s="12">
        <f>IFERROR(salesdata[[#This Row],[S-P3]]/salesdata[[#This Row],[Q-P3]],0)</f>
        <v>5.42</v>
      </c>
      <c r="O1611" s="3">
        <v>692</v>
      </c>
      <c r="P1611" s="10">
        <v>4933.96</v>
      </c>
      <c r="Q1611" s="12">
        <f>IFERROR(salesdata[[#This Row],[S-P4]]/salesdata[[#This Row],[Q-P4]],0)</f>
        <v>7.13</v>
      </c>
      <c r="R1611" s="3">
        <v>4122</v>
      </c>
      <c r="S1611" s="10">
        <v>20235.669999999998</v>
      </c>
      <c r="T1611" s="1" t="str">
        <f>"Q"&amp;ROUNDUP(salesdata[[#This Row],[Month No.]]/3,0)</f>
        <v>Q4</v>
      </c>
      <c r="U1611" s="1" t="str">
        <f>TEXT(salesdata[[#This Row],[Date]],"dddd")</f>
        <v>Tuesday</v>
      </c>
      <c r="V1611" s="12">
        <f>IFERROR(salesdata[[#This Row],[Total Revenue]]/salesdata[[#This Row],[Total Units Sold]],0)</f>
        <v>4.9091872877244054</v>
      </c>
      <c r="W1611" s="1" t="str">
        <f>INDEX({"Product1","Product2","Product3","Product4"},MATCH(MAX(salesdata[[#This Row],[S-P1]],salesdata[[#This Row],[S-P2]],salesdata[[#This Row],[S-P3]],salesdata[[#This Row],[S-P4]]),CHOOSE({1,2,3,4},salesdata[[#This Row],[S-P1]],salesdata[[#This Row],[S-P2]],salesdata[[#This Row],[S-P3]],salesdata[[#This Row],[S-P4]]),0))</f>
        <v>Product3</v>
      </c>
      <c r="X1611" s="1" t="str">
        <f>IF(salesdata[[#This Row],[Total Revenue]]&gt;=70000,"High",IF(salesdata[[#This Row],[Total Revenue]]&gt;=40000,"Medium","Low"))</f>
        <v>Low</v>
      </c>
      <c r="Y1611" s="1" t="str">
        <f>IFERROR(IF(SUMIF(salesdata[Year],salesdata[[#This Row],[Year]],salesdata[Total Revenue])&gt;SUMIF(salesdata[Year],salesdata[[#This Row],[Year]]-1,salesdata[Total Revenue]),"Growth Year","Decline Year"),"")</f>
        <v>Growth Year</v>
      </c>
    </row>
    <row r="1612" spans="1:25" x14ac:dyDescent="0.3">
      <c r="A1612" s="1">
        <v>1611</v>
      </c>
      <c r="B1612" s="2">
        <v>41941</v>
      </c>
      <c r="C1612" s="1">
        <v>2014</v>
      </c>
      <c r="D1612" s="1" t="s">
        <v>23</v>
      </c>
      <c r="E1612" s="1">
        <v>10</v>
      </c>
      <c r="F1612" s="3">
        <v>3766</v>
      </c>
      <c r="G1612" s="10">
        <v>11938.22</v>
      </c>
      <c r="H1612" s="12">
        <f>IFERROR(salesdata[[#This Row],[S-P1]]/salesdata[[#This Row],[Q-P1]],0)</f>
        <v>3.17</v>
      </c>
      <c r="I1612" s="3">
        <v>2561</v>
      </c>
      <c r="J1612" s="10">
        <v>16236.74</v>
      </c>
      <c r="K1612" s="12">
        <f>IFERROR(salesdata[[#This Row],[S-P2]]/salesdata[[#This Row],[Q-P2]],0)</f>
        <v>6.34</v>
      </c>
      <c r="L1612" s="3">
        <v>830</v>
      </c>
      <c r="M1612" s="10">
        <v>4498.6000000000004</v>
      </c>
      <c r="N1612" s="12">
        <f>IFERROR(salesdata[[#This Row],[S-P3]]/salesdata[[#This Row],[Q-P3]],0)</f>
        <v>5.4200000000000008</v>
      </c>
      <c r="O1612" s="3">
        <v>435</v>
      </c>
      <c r="P1612" s="10">
        <v>3101.55</v>
      </c>
      <c r="Q1612" s="12">
        <f>IFERROR(salesdata[[#This Row],[S-P4]]/salesdata[[#This Row],[Q-P4]],0)</f>
        <v>7.1300000000000008</v>
      </c>
      <c r="R1612" s="3">
        <v>7592</v>
      </c>
      <c r="S1612" s="10">
        <v>35775.11</v>
      </c>
      <c r="T1612" s="1" t="str">
        <f>"Q"&amp;ROUNDUP(salesdata[[#This Row],[Month No.]]/3,0)</f>
        <v>Q4</v>
      </c>
      <c r="U1612" s="1" t="str">
        <f>TEXT(salesdata[[#This Row],[Date]],"dddd")</f>
        <v>Wednesday</v>
      </c>
      <c r="V1612" s="12">
        <f>IFERROR(salesdata[[#This Row],[Total Revenue]]/salesdata[[#This Row],[Total Units Sold]],0)</f>
        <v>4.7122115384615384</v>
      </c>
      <c r="W1612" s="1" t="str">
        <f>INDEX({"Product1","Product2","Product3","Product4"},MATCH(MAX(salesdata[[#This Row],[S-P1]],salesdata[[#This Row],[S-P2]],salesdata[[#This Row],[S-P3]],salesdata[[#This Row],[S-P4]]),CHOOSE({1,2,3,4},salesdata[[#This Row],[S-P1]],salesdata[[#This Row],[S-P2]],salesdata[[#This Row],[S-P3]],salesdata[[#This Row],[S-P4]]),0))</f>
        <v>Product2</v>
      </c>
      <c r="X1612" s="1" t="str">
        <f>IF(salesdata[[#This Row],[Total Revenue]]&gt;=70000,"High",IF(salesdata[[#This Row],[Total Revenue]]&gt;=40000,"Medium","Low"))</f>
        <v>Low</v>
      </c>
      <c r="Y1612" s="1" t="str">
        <f>IFERROR(IF(SUMIF(salesdata[Year],salesdata[[#This Row],[Year]],salesdata[Total Revenue])&gt;SUMIF(salesdata[Year],salesdata[[#This Row],[Year]]-1,salesdata[Total Revenue]),"Growth Year","Decline Year"),"")</f>
        <v>Growth Year</v>
      </c>
    </row>
    <row r="1613" spans="1:25" x14ac:dyDescent="0.3">
      <c r="A1613" s="1">
        <v>1612</v>
      </c>
      <c r="B1613" s="2">
        <v>41942</v>
      </c>
      <c r="C1613" s="1">
        <v>2014</v>
      </c>
      <c r="D1613" s="1" t="s">
        <v>23</v>
      </c>
      <c r="E1613" s="1">
        <v>10</v>
      </c>
      <c r="F1613" s="3">
        <v>1376</v>
      </c>
      <c r="G1613" s="10">
        <v>4361.92</v>
      </c>
      <c r="H1613" s="12">
        <f>IFERROR(salesdata[[#This Row],[S-P1]]/salesdata[[#This Row],[Q-P1]],0)</f>
        <v>3.17</v>
      </c>
      <c r="I1613" s="3">
        <v>3664</v>
      </c>
      <c r="J1613" s="10">
        <v>23229.759999999998</v>
      </c>
      <c r="K1613" s="12">
        <f>IFERROR(salesdata[[#This Row],[S-P2]]/salesdata[[#This Row],[Q-P2]],0)</f>
        <v>6.34</v>
      </c>
      <c r="L1613" s="3">
        <v>5649</v>
      </c>
      <c r="M1613" s="10">
        <v>30617.58</v>
      </c>
      <c r="N1613" s="12">
        <f>IFERROR(salesdata[[#This Row],[S-P3]]/salesdata[[#This Row],[Q-P3]],0)</f>
        <v>5.42</v>
      </c>
      <c r="O1613" s="3">
        <v>1767</v>
      </c>
      <c r="P1613" s="10">
        <v>12598.71</v>
      </c>
      <c r="Q1613" s="12">
        <f>IFERROR(salesdata[[#This Row],[S-P4]]/salesdata[[#This Row],[Q-P4]],0)</f>
        <v>7.13</v>
      </c>
      <c r="R1613" s="3">
        <v>12456</v>
      </c>
      <c r="S1613" s="10">
        <v>70807.97</v>
      </c>
      <c r="T1613" s="1" t="str">
        <f>"Q"&amp;ROUNDUP(salesdata[[#This Row],[Month No.]]/3,0)</f>
        <v>Q4</v>
      </c>
      <c r="U1613" s="1" t="str">
        <f>TEXT(salesdata[[#This Row],[Date]],"dddd")</f>
        <v>Thursday</v>
      </c>
      <c r="V1613" s="12">
        <f>IFERROR(salesdata[[#This Row],[Total Revenue]]/salesdata[[#This Row],[Total Units Sold]],0)</f>
        <v>5.6846475594091199</v>
      </c>
      <c r="W1613" s="1" t="str">
        <f>INDEX({"Product1","Product2","Product3","Product4"},MATCH(MAX(salesdata[[#This Row],[S-P1]],salesdata[[#This Row],[S-P2]],salesdata[[#This Row],[S-P3]],salesdata[[#This Row],[S-P4]]),CHOOSE({1,2,3,4},salesdata[[#This Row],[S-P1]],salesdata[[#This Row],[S-P2]],salesdata[[#This Row],[S-P3]],salesdata[[#This Row],[S-P4]]),0))</f>
        <v>Product3</v>
      </c>
      <c r="X1613" s="1" t="str">
        <f>IF(salesdata[[#This Row],[Total Revenue]]&gt;=70000,"High",IF(salesdata[[#This Row],[Total Revenue]]&gt;=40000,"Medium","Low"))</f>
        <v>High</v>
      </c>
      <c r="Y1613" s="1" t="str">
        <f>IFERROR(IF(SUMIF(salesdata[Year],salesdata[[#This Row],[Year]],salesdata[Total Revenue])&gt;SUMIF(salesdata[Year],salesdata[[#This Row],[Year]]-1,salesdata[Total Revenue]),"Growth Year","Decline Year"),"")</f>
        <v>Growth Year</v>
      </c>
    </row>
    <row r="1614" spans="1:25" x14ac:dyDescent="0.3">
      <c r="A1614" s="1">
        <v>1613</v>
      </c>
      <c r="B1614" s="2">
        <v>41944</v>
      </c>
      <c r="C1614" s="1">
        <v>2014</v>
      </c>
      <c r="D1614" s="1" t="s">
        <v>24</v>
      </c>
      <c r="E1614" s="1">
        <v>11</v>
      </c>
      <c r="F1614" s="3">
        <v>2662</v>
      </c>
      <c r="G1614" s="10">
        <v>8438.5400000000009</v>
      </c>
      <c r="H1614" s="12">
        <f>IFERROR(salesdata[[#This Row],[S-P1]]/salesdata[[#This Row],[Q-P1]],0)</f>
        <v>3.1700000000000004</v>
      </c>
      <c r="I1614" s="3">
        <v>2685</v>
      </c>
      <c r="J1614" s="10">
        <v>17022.900000000001</v>
      </c>
      <c r="K1614" s="12">
        <f>IFERROR(salesdata[[#This Row],[S-P2]]/salesdata[[#This Row],[Q-P2]],0)</f>
        <v>6.3400000000000007</v>
      </c>
      <c r="L1614" s="3">
        <v>3285</v>
      </c>
      <c r="M1614" s="10">
        <v>17804.7</v>
      </c>
      <c r="N1614" s="12">
        <f>IFERROR(salesdata[[#This Row],[S-P3]]/salesdata[[#This Row],[Q-P3]],0)</f>
        <v>5.42</v>
      </c>
      <c r="O1614" s="3">
        <v>1817</v>
      </c>
      <c r="P1614" s="10">
        <v>12955.21</v>
      </c>
      <c r="Q1614" s="12">
        <f>IFERROR(salesdata[[#This Row],[S-P4]]/salesdata[[#This Row],[Q-P4]],0)</f>
        <v>7.13</v>
      </c>
      <c r="R1614" s="3">
        <v>10449</v>
      </c>
      <c r="S1614" s="10">
        <v>56221.35</v>
      </c>
      <c r="T1614" s="1" t="str">
        <f>"Q"&amp;ROUNDUP(salesdata[[#This Row],[Month No.]]/3,0)</f>
        <v>Q4</v>
      </c>
      <c r="U1614" s="1" t="str">
        <f>TEXT(salesdata[[#This Row],[Date]],"dddd")</f>
        <v>Saturday</v>
      </c>
      <c r="V1614" s="12">
        <f>IFERROR(salesdata[[#This Row],[Total Revenue]]/salesdata[[#This Row],[Total Units Sold]],0)</f>
        <v>5.3805483778351997</v>
      </c>
      <c r="W1614" s="1" t="str">
        <f>INDEX({"Product1","Product2","Product3","Product4"},MATCH(MAX(salesdata[[#This Row],[S-P1]],salesdata[[#This Row],[S-P2]],salesdata[[#This Row],[S-P3]],salesdata[[#This Row],[S-P4]]),CHOOSE({1,2,3,4},salesdata[[#This Row],[S-P1]],salesdata[[#This Row],[S-P2]],salesdata[[#This Row],[S-P3]],salesdata[[#This Row],[S-P4]]),0))</f>
        <v>Product3</v>
      </c>
      <c r="X1614" s="1" t="str">
        <f>IF(salesdata[[#This Row],[Total Revenue]]&gt;=70000,"High",IF(salesdata[[#This Row],[Total Revenue]]&gt;=40000,"Medium","Low"))</f>
        <v>Medium</v>
      </c>
      <c r="Y1614" s="1" t="str">
        <f>IFERROR(IF(SUMIF(salesdata[Year],salesdata[[#This Row],[Year]],salesdata[Total Revenue])&gt;SUMIF(salesdata[Year],salesdata[[#This Row],[Year]]-1,salesdata[Total Revenue]),"Growth Year","Decline Year"),"")</f>
        <v>Growth Year</v>
      </c>
    </row>
    <row r="1615" spans="1:25" x14ac:dyDescent="0.3">
      <c r="A1615" s="1">
        <v>1614</v>
      </c>
      <c r="B1615" s="2">
        <v>41945</v>
      </c>
      <c r="C1615" s="1">
        <v>2014</v>
      </c>
      <c r="D1615" s="1" t="s">
        <v>24</v>
      </c>
      <c r="E1615" s="1">
        <v>11</v>
      </c>
      <c r="F1615" s="3">
        <v>5618</v>
      </c>
      <c r="G1615" s="10">
        <v>17809.060000000001</v>
      </c>
      <c r="H1615" s="12">
        <f>IFERROR(salesdata[[#This Row],[S-P1]]/salesdata[[#This Row],[Q-P1]],0)</f>
        <v>3.1700000000000004</v>
      </c>
      <c r="I1615" s="3">
        <v>2968</v>
      </c>
      <c r="J1615" s="10">
        <v>18817.12</v>
      </c>
      <c r="K1615" s="12">
        <f>IFERROR(salesdata[[#This Row],[S-P2]]/salesdata[[#This Row],[Q-P2]],0)</f>
        <v>6.34</v>
      </c>
      <c r="L1615" s="3">
        <v>4612</v>
      </c>
      <c r="M1615" s="10">
        <v>24997.040000000001</v>
      </c>
      <c r="N1615" s="12">
        <f>IFERROR(salesdata[[#This Row],[S-P3]]/salesdata[[#This Row],[Q-P3]],0)</f>
        <v>5.42</v>
      </c>
      <c r="O1615" s="3">
        <v>628</v>
      </c>
      <c r="P1615" s="10">
        <v>4477.6400000000003</v>
      </c>
      <c r="Q1615" s="12">
        <f>IFERROR(salesdata[[#This Row],[S-P4]]/salesdata[[#This Row],[Q-P4]],0)</f>
        <v>7.1300000000000008</v>
      </c>
      <c r="R1615" s="3">
        <v>13826</v>
      </c>
      <c r="S1615" s="10">
        <v>66100.86</v>
      </c>
      <c r="T1615" s="1" t="str">
        <f>"Q"&amp;ROUNDUP(salesdata[[#This Row],[Month No.]]/3,0)</f>
        <v>Q4</v>
      </c>
      <c r="U1615" s="1" t="str">
        <f>TEXT(salesdata[[#This Row],[Date]],"dddd")</f>
        <v>Sunday</v>
      </c>
      <c r="V1615" s="12">
        <f>IFERROR(salesdata[[#This Row],[Total Revenue]]/salesdata[[#This Row],[Total Units Sold]],0)</f>
        <v>4.7809098799363516</v>
      </c>
      <c r="W1615" s="1" t="str">
        <f>INDEX({"Product1","Product2","Product3","Product4"},MATCH(MAX(salesdata[[#This Row],[S-P1]],salesdata[[#This Row],[S-P2]],salesdata[[#This Row],[S-P3]],salesdata[[#This Row],[S-P4]]),CHOOSE({1,2,3,4},salesdata[[#This Row],[S-P1]],salesdata[[#This Row],[S-P2]],salesdata[[#This Row],[S-P3]],salesdata[[#This Row],[S-P4]]),0))</f>
        <v>Product3</v>
      </c>
      <c r="X1615" s="1" t="str">
        <f>IF(salesdata[[#This Row],[Total Revenue]]&gt;=70000,"High",IF(salesdata[[#This Row],[Total Revenue]]&gt;=40000,"Medium","Low"))</f>
        <v>Medium</v>
      </c>
      <c r="Y1615" s="1" t="str">
        <f>IFERROR(IF(SUMIF(salesdata[Year],salesdata[[#This Row],[Year]],salesdata[Total Revenue])&gt;SUMIF(salesdata[Year],salesdata[[#This Row],[Year]]-1,salesdata[Total Revenue]),"Growth Year","Decline Year"),"")</f>
        <v>Growth Year</v>
      </c>
    </row>
    <row r="1616" spans="1:25" x14ac:dyDescent="0.3">
      <c r="A1616" s="1">
        <v>1615</v>
      </c>
      <c r="B1616" s="2">
        <v>41946</v>
      </c>
      <c r="C1616" s="1">
        <v>2014</v>
      </c>
      <c r="D1616" s="1" t="s">
        <v>24</v>
      </c>
      <c r="E1616" s="1">
        <v>11</v>
      </c>
      <c r="F1616" s="3">
        <v>6438</v>
      </c>
      <c r="G1616" s="10">
        <v>20408.46</v>
      </c>
      <c r="H1616" s="12">
        <f>IFERROR(salesdata[[#This Row],[S-P1]]/salesdata[[#This Row],[Q-P1]],0)</f>
        <v>3.17</v>
      </c>
      <c r="I1616" s="3">
        <v>1513</v>
      </c>
      <c r="J1616" s="10">
        <v>9592.42</v>
      </c>
      <c r="K1616" s="12">
        <f>IFERROR(salesdata[[#This Row],[S-P2]]/salesdata[[#This Row],[Q-P2]],0)</f>
        <v>6.34</v>
      </c>
      <c r="L1616" s="3">
        <v>393</v>
      </c>
      <c r="M1616" s="10">
        <v>2130.06</v>
      </c>
      <c r="N1616" s="12">
        <f>IFERROR(salesdata[[#This Row],[S-P3]]/salesdata[[#This Row],[Q-P3]],0)</f>
        <v>5.42</v>
      </c>
      <c r="O1616" s="3">
        <v>1759</v>
      </c>
      <c r="P1616" s="10">
        <v>12541.67</v>
      </c>
      <c r="Q1616" s="12">
        <f>IFERROR(salesdata[[#This Row],[S-P4]]/salesdata[[#This Row],[Q-P4]],0)</f>
        <v>7.13</v>
      </c>
      <c r="R1616" s="3">
        <v>10103</v>
      </c>
      <c r="S1616" s="10">
        <v>44672.61</v>
      </c>
      <c r="T1616" s="1" t="str">
        <f>"Q"&amp;ROUNDUP(salesdata[[#This Row],[Month No.]]/3,0)</f>
        <v>Q4</v>
      </c>
      <c r="U1616" s="1" t="str">
        <f>TEXT(salesdata[[#This Row],[Date]],"dddd")</f>
        <v>Monday</v>
      </c>
      <c r="V1616" s="12">
        <f>IFERROR(salesdata[[#This Row],[Total Revenue]]/salesdata[[#This Row],[Total Units Sold]],0)</f>
        <v>4.4217173116895969</v>
      </c>
      <c r="W1616" s="1" t="str">
        <f>INDEX({"Product1","Product2","Product3","Product4"},MATCH(MAX(salesdata[[#This Row],[S-P1]],salesdata[[#This Row],[S-P2]],salesdata[[#This Row],[S-P3]],salesdata[[#This Row],[S-P4]]),CHOOSE({1,2,3,4},salesdata[[#This Row],[S-P1]],salesdata[[#This Row],[S-P2]],salesdata[[#This Row],[S-P3]],salesdata[[#This Row],[S-P4]]),0))</f>
        <v>Product1</v>
      </c>
      <c r="X1616" s="1" t="str">
        <f>IF(salesdata[[#This Row],[Total Revenue]]&gt;=70000,"High",IF(salesdata[[#This Row],[Total Revenue]]&gt;=40000,"Medium","Low"))</f>
        <v>Medium</v>
      </c>
      <c r="Y1616" s="1" t="str">
        <f>IFERROR(IF(SUMIF(salesdata[Year],salesdata[[#This Row],[Year]],salesdata[Total Revenue])&gt;SUMIF(salesdata[Year],salesdata[[#This Row],[Year]]-1,salesdata[Total Revenue]),"Growth Year","Decline Year"),"")</f>
        <v>Growth Year</v>
      </c>
    </row>
    <row r="1617" spans="1:25" x14ac:dyDescent="0.3">
      <c r="A1617" s="1">
        <v>1616</v>
      </c>
      <c r="B1617" s="2">
        <v>41947</v>
      </c>
      <c r="C1617" s="1">
        <v>2014</v>
      </c>
      <c r="D1617" s="1" t="s">
        <v>24</v>
      </c>
      <c r="E1617" s="1">
        <v>11</v>
      </c>
      <c r="F1617" s="3">
        <v>5296</v>
      </c>
      <c r="G1617" s="10">
        <v>16788.32</v>
      </c>
      <c r="H1617" s="12">
        <f>IFERROR(salesdata[[#This Row],[S-P1]]/salesdata[[#This Row],[Q-P1]],0)</f>
        <v>3.17</v>
      </c>
      <c r="I1617" s="3">
        <v>2145</v>
      </c>
      <c r="J1617" s="10">
        <v>13599.3</v>
      </c>
      <c r="K1617" s="12">
        <f>IFERROR(salesdata[[#This Row],[S-P2]]/salesdata[[#This Row],[Q-P2]],0)</f>
        <v>6.34</v>
      </c>
      <c r="L1617" s="3">
        <v>1025</v>
      </c>
      <c r="M1617" s="10">
        <v>5555.5</v>
      </c>
      <c r="N1617" s="12">
        <f>IFERROR(salesdata[[#This Row],[S-P3]]/salesdata[[#This Row],[Q-P3]],0)</f>
        <v>5.42</v>
      </c>
      <c r="O1617" s="3">
        <v>1624</v>
      </c>
      <c r="P1617" s="10">
        <v>11579.12</v>
      </c>
      <c r="Q1617" s="12">
        <f>IFERROR(salesdata[[#This Row],[S-P4]]/salesdata[[#This Row],[Q-P4]],0)</f>
        <v>7.1300000000000008</v>
      </c>
      <c r="R1617" s="3">
        <v>10090</v>
      </c>
      <c r="S1617" s="10">
        <v>47522.239999999998</v>
      </c>
      <c r="T1617" s="1" t="str">
        <f>"Q"&amp;ROUNDUP(salesdata[[#This Row],[Month No.]]/3,0)</f>
        <v>Q4</v>
      </c>
      <c r="U1617" s="1" t="str">
        <f>TEXT(salesdata[[#This Row],[Date]],"dddd")</f>
        <v>Tuesday</v>
      </c>
      <c r="V1617" s="12">
        <f>IFERROR(salesdata[[#This Row],[Total Revenue]]/salesdata[[#This Row],[Total Units Sold]],0)</f>
        <v>4.7098354806739344</v>
      </c>
      <c r="W1617" s="1" t="str">
        <f>INDEX({"Product1","Product2","Product3","Product4"},MATCH(MAX(salesdata[[#This Row],[S-P1]],salesdata[[#This Row],[S-P2]],salesdata[[#This Row],[S-P3]],salesdata[[#This Row],[S-P4]]),CHOOSE({1,2,3,4},salesdata[[#This Row],[S-P1]],salesdata[[#This Row],[S-P2]],salesdata[[#This Row],[S-P3]],salesdata[[#This Row],[S-P4]]),0))</f>
        <v>Product1</v>
      </c>
      <c r="X1617" s="1" t="str">
        <f>IF(salesdata[[#This Row],[Total Revenue]]&gt;=70000,"High",IF(salesdata[[#This Row],[Total Revenue]]&gt;=40000,"Medium","Low"))</f>
        <v>Medium</v>
      </c>
      <c r="Y1617" s="1" t="str">
        <f>IFERROR(IF(SUMIF(salesdata[Year],salesdata[[#This Row],[Year]],salesdata[Total Revenue])&gt;SUMIF(salesdata[Year],salesdata[[#This Row],[Year]]-1,salesdata[Total Revenue]),"Growth Year","Decline Year"),"")</f>
        <v>Growth Year</v>
      </c>
    </row>
    <row r="1618" spans="1:25" x14ac:dyDescent="0.3">
      <c r="A1618" s="1">
        <v>1617</v>
      </c>
      <c r="B1618" s="2">
        <v>41948</v>
      </c>
      <c r="C1618" s="1">
        <v>2014</v>
      </c>
      <c r="D1618" s="1" t="s">
        <v>24</v>
      </c>
      <c r="E1618" s="1">
        <v>11</v>
      </c>
      <c r="F1618" s="3">
        <v>2380</v>
      </c>
      <c r="G1618" s="10">
        <v>7544.6</v>
      </c>
      <c r="H1618" s="12">
        <f>IFERROR(salesdata[[#This Row],[S-P1]]/salesdata[[#This Row],[Q-P1]],0)</f>
        <v>3.1700000000000004</v>
      </c>
      <c r="I1618" s="3">
        <v>2291</v>
      </c>
      <c r="J1618" s="10">
        <v>14524.94</v>
      </c>
      <c r="K1618" s="12">
        <f>IFERROR(salesdata[[#This Row],[S-P2]]/salesdata[[#This Row],[Q-P2]],0)</f>
        <v>6.34</v>
      </c>
      <c r="L1618" s="3">
        <v>5776</v>
      </c>
      <c r="M1618" s="10">
        <v>31305.919999999998</v>
      </c>
      <c r="N1618" s="12">
        <f>IFERROR(salesdata[[#This Row],[S-P3]]/salesdata[[#This Row],[Q-P3]],0)</f>
        <v>5.42</v>
      </c>
      <c r="O1618" s="3">
        <v>674</v>
      </c>
      <c r="P1618" s="10">
        <v>4805.62</v>
      </c>
      <c r="Q1618" s="12">
        <f>IFERROR(salesdata[[#This Row],[S-P4]]/salesdata[[#This Row],[Q-P4]],0)</f>
        <v>7.13</v>
      </c>
      <c r="R1618" s="3">
        <v>11121</v>
      </c>
      <c r="S1618" s="10">
        <v>58181.08</v>
      </c>
      <c r="T1618" s="1" t="str">
        <f>"Q"&amp;ROUNDUP(salesdata[[#This Row],[Month No.]]/3,0)</f>
        <v>Q4</v>
      </c>
      <c r="U1618" s="1" t="str">
        <f>TEXT(salesdata[[#This Row],[Date]],"dddd")</f>
        <v>Wednesday</v>
      </c>
      <c r="V1618" s="12">
        <f>IFERROR(salesdata[[#This Row],[Total Revenue]]/salesdata[[#This Row],[Total Units Sold]],0)</f>
        <v>5.2316410394748676</v>
      </c>
      <c r="W1618" s="1" t="str">
        <f>INDEX({"Product1","Product2","Product3","Product4"},MATCH(MAX(salesdata[[#This Row],[S-P1]],salesdata[[#This Row],[S-P2]],salesdata[[#This Row],[S-P3]],salesdata[[#This Row],[S-P4]]),CHOOSE({1,2,3,4},salesdata[[#This Row],[S-P1]],salesdata[[#This Row],[S-P2]],salesdata[[#This Row],[S-P3]],salesdata[[#This Row],[S-P4]]),0))</f>
        <v>Product3</v>
      </c>
      <c r="X1618" s="1" t="str">
        <f>IF(salesdata[[#This Row],[Total Revenue]]&gt;=70000,"High",IF(salesdata[[#This Row],[Total Revenue]]&gt;=40000,"Medium","Low"))</f>
        <v>Medium</v>
      </c>
      <c r="Y1618" s="1" t="str">
        <f>IFERROR(IF(SUMIF(salesdata[Year],salesdata[[#This Row],[Year]],salesdata[Total Revenue])&gt;SUMIF(salesdata[Year],salesdata[[#This Row],[Year]]-1,salesdata[Total Revenue]),"Growth Year","Decline Year"),"")</f>
        <v>Growth Year</v>
      </c>
    </row>
    <row r="1619" spans="1:25" x14ac:dyDescent="0.3">
      <c r="A1619" s="1">
        <v>1618</v>
      </c>
      <c r="B1619" s="2">
        <v>41949</v>
      </c>
      <c r="C1619" s="1">
        <v>2014</v>
      </c>
      <c r="D1619" s="1" t="s">
        <v>24</v>
      </c>
      <c r="E1619" s="1">
        <v>11</v>
      </c>
      <c r="F1619" s="3">
        <v>2427</v>
      </c>
      <c r="G1619" s="10">
        <v>7693.59</v>
      </c>
      <c r="H1619" s="12">
        <f>IFERROR(salesdata[[#This Row],[S-P1]]/salesdata[[#This Row],[Q-P1]],0)</f>
        <v>3.17</v>
      </c>
      <c r="I1619" s="3">
        <v>1283</v>
      </c>
      <c r="J1619" s="10">
        <v>8134.22</v>
      </c>
      <c r="K1619" s="12">
        <f>IFERROR(salesdata[[#This Row],[S-P2]]/salesdata[[#This Row],[Q-P2]],0)</f>
        <v>6.34</v>
      </c>
      <c r="L1619" s="3">
        <v>4026</v>
      </c>
      <c r="M1619" s="10">
        <v>21820.92</v>
      </c>
      <c r="N1619" s="12">
        <f>IFERROR(salesdata[[#This Row],[S-P3]]/salesdata[[#This Row],[Q-P3]],0)</f>
        <v>5.42</v>
      </c>
      <c r="O1619" s="3">
        <v>1355</v>
      </c>
      <c r="P1619" s="10">
        <v>9661.15</v>
      </c>
      <c r="Q1619" s="12">
        <f>IFERROR(salesdata[[#This Row],[S-P4]]/salesdata[[#This Row],[Q-P4]],0)</f>
        <v>7.13</v>
      </c>
      <c r="R1619" s="3">
        <v>9091</v>
      </c>
      <c r="S1619" s="10">
        <v>47309.88</v>
      </c>
      <c r="T1619" s="1" t="str">
        <f>"Q"&amp;ROUNDUP(salesdata[[#This Row],[Month No.]]/3,0)</f>
        <v>Q4</v>
      </c>
      <c r="U1619" s="1" t="str">
        <f>TEXT(salesdata[[#This Row],[Date]],"dddd")</f>
        <v>Thursday</v>
      </c>
      <c r="V1619" s="12">
        <f>IFERROR(salesdata[[#This Row],[Total Revenue]]/salesdata[[#This Row],[Total Units Sold]],0)</f>
        <v>5.2040347596524033</v>
      </c>
      <c r="W1619" s="1" t="str">
        <f>INDEX({"Product1","Product2","Product3","Product4"},MATCH(MAX(salesdata[[#This Row],[S-P1]],salesdata[[#This Row],[S-P2]],salesdata[[#This Row],[S-P3]],salesdata[[#This Row],[S-P4]]),CHOOSE({1,2,3,4},salesdata[[#This Row],[S-P1]],salesdata[[#This Row],[S-P2]],salesdata[[#This Row],[S-P3]],salesdata[[#This Row],[S-P4]]),0))</f>
        <v>Product3</v>
      </c>
      <c r="X1619" s="1" t="str">
        <f>IF(salesdata[[#This Row],[Total Revenue]]&gt;=70000,"High",IF(salesdata[[#This Row],[Total Revenue]]&gt;=40000,"Medium","Low"))</f>
        <v>Medium</v>
      </c>
      <c r="Y1619" s="1" t="str">
        <f>IFERROR(IF(SUMIF(salesdata[Year],salesdata[[#This Row],[Year]],salesdata[Total Revenue])&gt;SUMIF(salesdata[Year],salesdata[[#This Row],[Year]]-1,salesdata[Total Revenue]),"Growth Year","Decline Year"),"")</f>
        <v>Growth Year</v>
      </c>
    </row>
    <row r="1620" spans="1:25" x14ac:dyDescent="0.3">
      <c r="A1620" s="1">
        <v>1619</v>
      </c>
      <c r="B1620" s="2">
        <v>41950</v>
      </c>
      <c r="C1620" s="1">
        <v>2014</v>
      </c>
      <c r="D1620" s="1" t="s">
        <v>24</v>
      </c>
      <c r="E1620" s="1">
        <v>11</v>
      </c>
      <c r="F1620" s="3">
        <v>1816</v>
      </c>
      <c r="G1620" s="10">
        <v>5756.72</v>
      </c>
      <c r="H1620" s="12">
        <f>IFERROR(salesdata[[#This Row],[S-P1]]/salesdata[[#This Row],[Q-P1]],0)</f>
        <v>3.17</v>
      </c>
      <c r="I1620" s="3">
        <v>1690</v>
      </c>
      <c r="J1620" s="10">
        <v>10714.6</v>
      </c>
      <c r="K1620" s="12">
        <f>IFERROR(salesdata[[#This Row],[S-P2]]/salesdata[[#This Row],[Q-P2]],0)</f>
        <v>6.34</v>
      </c>
      <c r="L1620" s="3">
        <v>5455</v>
      </c>
      <c r="M1620" s="10">
        <v>29566.1</v>
      </c>
      <c r="N1620" s="12">
        <f>IFERROR(salesdata[[#This Row],[S-P3]]/salesdata[[#This Row],[Q-P3]],0)</f>
        <v>5.42</v>
      </c>
      <c r="O1620" s="3">
        <v>1971</v>
      </c>
      <c r="P1620" s="10">
        <v>14053.23</v>
      </c>
      <c r="Q1620" s="12">
        <f>IFERROR(salesdata[[#This Row],[S-P4]]/salesdata[[#This Row],[Q-P4]],0)</f>
        <v>7.13</v>
      </c>
      <c r="R1620" s="3">
        <v>10932</v>
      </c>
      <c r="S1620" s="10">
        <v>60090.65</v>
      </c>
      <c r="T1620" s="1" t="str">
        <f>"Q"&amp;ROUNDUP(salesdata[[#This Row],[Month No.]]/3,0)</f>
        <v>Q4</v>
      </c>
      <c r="U1620" s="1" t="str">
        <f>TEXT(salesdata[[#This Row],[Date]],"dddd")</f>
        <v>Friday</v>
      </c>
      <c r="V1620" s="12">
        <f>IFERROR(salesdata[[#This Row],[Total Revenue]]/salesdata[[#This Row],[Total Units Sold]],0)</f>
        <v>5.4967663739480424</v>
      </c>
      <c r="W1620" s="1" t="str">
        <f>INDEX({"Product1","Product2","Product3","Product4"},MATCH(MAX(salesdata[[#This Row],[S-P1]],salesdata[[#This Row],[S-P2]],salesdata[[#This Row],[S-P3]],salesdata[[#This Row],[S-P4]]),CHOOSE({1,2,3,4},salesdata[[#This Row],[S-P1]],salesdata[[#This Row],[S-P2]],salesdata[[#This Row],[S-P3]],salesdata[[#This Row],[S-P4]]),0))</f>
        <v>Product3</v>
      </c>
      <c r="X1620" s="1" t="str">
        <f>IF(salesdata[[#This Row],[Total Revenue]]&gt;=70000,"High",IF(salesdata[[#This Row],[Total Revenue]]&gt;=40000,"Medium","Low"))</f>
        <v>Medium</v>
      </c>
      <c r="Y1620" s="1" t="str">
        <f>IFERROR(IF(SUMIF(salesdata[Year],salesdata[[#This Row],[Year]],salesdata[Total Revenue])&gt;SUMIF(salesdata[Year],salesdata[[#This Row],[Year]]-1,salesdata[Total Revenue]),"Growth Year","Decline Year"),"")</f>
        <v>Growth Year</v>
      </c>
    </row>
    <row r="1621" spans="1:25" x14ac:dyDescent="0.3">
      <c r="A1621" s="1">
        <v>1620</v>
      </c>
      <c r="B1621" s="2">
        <v>41951</v>
      </c>
      <c r="C1621" s="1">
        <v>2014</v>
      </c>
      <c r="D1621" s="1" t="s">
        <v>24</v>
      </c>
      <c r="E1621" s="1">
        <v>11</v>
      </c>
      <c r="F1621" s="3">
        <v>6085</v>
      </c>
      <c r="G1621" s="10">
        <v>19289.45</v>
      </c>
      <c r="H1621" s="12">
        <f>IFERROR(salesdata[[#This Row],[S-P1]]/salesdata[[#This Row],[Q-P1]],0)</f>
        <v>3.17</v>
      </c>
      <c r="I1621" s="3">
        <v>2383</v>
      </c>
      <c r="J1621" s="10">
        <v>15108.22</v>
      </c>
      <c r="K1621" s="12">
        <f>IFERROR(salesdata[[#This Row],[S-P2]]/salesdata[[#This Row],[Q-P2]],0)</f>
        <v>6.34</v>
      </c>
      <c r="L1621" s="3">
        <v>5161</v>
      </c>
      <c r="M1621" s="10">
        <v>27972.62</v>
      </c>
      <c r="N1621" s="12">
        <f>IFERROR(salesdata[[#This Row],[S-P3]]/salesdata[[#This Row],[Q-P3]],0)</f>
        <v>5.42</v>
      </c>
      <c r="O1621" s="3">
        <v>1797</v>
      </c>
      <c r="P1621" s="10">
        <v>12812.61</v>
      </c>
      <c r="Q1621" s="12">
        <f>IFERROR(salesdata[[#This Row],[S-P4]]/salesdata[[#This Row],[Q-P4]],0)</f>
        <v>7.13</v>
      </c>
      <c r="R1621" s="3">
        <v>15426</v>
      </c>
      <c r="S1621" s="10">
        <v>75182.899999999994</v>
      </c>
      <c r="T1621" s="1" t="str">
        <f>"Q"&amp;ROUNDUP(salesdata[[#This Row],[Month No.]]/3,0)</f>
        <v>Q4</v>
      </c>
      <c r="U1621" s="1" t="str">
        <f>TEXT(salesdata[[#This Row],[Date]],"dddd")</f>
        <v>Saturday</v>
      </c>
      <c r="V1621" s="12">
        <f>IFERROR(salesdata[[#This Row],[Total Revenue]]/salesdata[[#This Row],[Total Units Sold]],0)</f>
        <v>4.8737780370802541</v>
      </c>
      <c r="W1621" s="1" t="str">
        <f>INDEX({"Product1","Product2","Product3","Product4"},MATCH(MAX(salesdata[[#This Row],[S-P1]],salesdata[[#This Row],[S-P2]],salesdata[[#This Row],[S-P3]],salesdata[[#This Row],[S-P4]]),CHOOSE({1,2,3,4},salesdata[[#This Row],[S-P1]],salesdata[[#This Row],[S-P2]],salesdata[[#This Row],[S-P3]],salesdata[[#This Row],[S-P4]]),0))</f>
        <v>Product3</v>
      </c>
      <c r="X1621" s="1" t="str">
        <f>IF(salesdata[[#This Row],[Total Revenue]]&gt;=70000,"High",IF(salesdata[[#This Row],[Total Revenue]]&gt;=40000,"Medium","Low"))</f>
        <v>High</v>
      </c>
      <c r="Y1621" s="1" t="str">
        <f>IFERROR(IF(SUMIF(salesdata[Year],salesdata[[#This Row],[Year]],salesdata[Total Revenue])&gt;SUMIF(salesdata[Year],salesdata[[#This Row],[Year]]-1,salesdata[Total Revenue]),"Growth Year","Decline Year"),"")</f>
        <v>Growth Year</v>
      </c>
    </row>
    <row r="1622" spans="1:25" x14ac:dyDescent="0.3">
      <c r="A1622" s="1">
        <v>1621</v>
      </c>
      <c r="B1622" s="2">
        <v>41952</v>
      </c>
      <c r="C1622" s="1">
        <v>2014</v>
      </c>
      <c r="D1622" s="1" t="s">
        <v>24</v>
      </c>
      <c r="E1622" s="1">
        <v>11</v>
      </c>
      <c r="F1622" s="3">
        <v>6119</v>
      </c>
      <c r="G1622" s="10">
        <v>19397.23</v>
      </c>
      <c r="H1622" s="12">
        <f>IFERROR(salesdata[[#This Row],[S-P1]]/salesdata[[#This Row],[Q-P1]],0)</f>
        <v>3.17</v>
      </c>
      <c r="I1622" s="3">
        <v>2756</v>
      </c>
      <c r="J1622" s="10">
        <v>17473.04</v>
      </c>
      <c r="K1622" s="12">
        <f>IFERROR(salesdata[[#This Row],[S-P2]]/salesdata[[#This Row],[Q-P2]],0)</f>
        <v>6.3400000000000007</v>
      </c>
      <c r="L1622" s="3">
        <v>1230</v>
      </c>
      <c r="M1622" s="10">
        <v>6666.6</v>
      </c>
      <c r="N1622" s="12">
        <f>IFERROR(salesdata[[#This Row],[S-P3]]/salesdata[[#This Row],[Q-P3]],0)</f>
        <v>5.42</v>
      </c>
      <c r="O1622" s="3">
        <v>1040</v>
      </c>
      <c r="P1622" s="10">
        <v>7415.2</v>
      </c>
      <c r="Q1622" s="12">
        <f>IFERROR(salesdata[[#This Row],[S-P4]]/salesdata[[#This Row],[Q-P4]],0)</f>
        <v>7.13</v>
      </c>
      <c r="R1622" s="3">
        <v>11145</v>
      </c>
      <c r="S1622" s="10">
        <v>50952.07</v>
      </c>
      <c r="T1622" s="1" t="str">
        <f>"Q"&amp;ROUNDUP(salesdata[[#This Row],[Month No.]]/3,0)</f>
        <v>Q4</v>
      </c>
      <c r="U1622" s="1" t="str">
        <f>TEXT(salesdata[[#This Row],[Date]],"dddd")</f>
        <v>Sunday</v>
      </c>
      <c r="V1622" s="12">
        <f>IFERROR(salesdata[[#This Row],[Total Revenue]]/salesdata[[#This Row],[Total Units Sold]],0)</f>
        <v>4.5717424854194704</v>
      </c>
      <c r="W1622" s="1" t="str">
        <f>INDEX({"Product1","Product2","Product3","Product4"},MATCH(MAX(salesdata[[#This Row],[S-P1]],salesdata[[#This Row],[S-P2]],salesdata[[#This Row],[S-P3]],salesdata[[#This Row],[S-P4]]),CHOOSE({1,2,3,4},salesdata[[#This Row],[S-P1]],salesdata[[#This Row],[S-P2]],salesdata[[#This Row],[S-P3]],salesdata[[#This Row],[S-P4]]),0))</f>
        <v>Product1</v>
      </c>
      <c r="X1622" s="1" t="str">
        <f>IF(salesdata[[#This Row],[Total Revenue]]&gt;=70000,"High",IF(salesdata[[#This Row],[Total Revenue]]&gt;=40000,"Medium","Low"))</f>
        <v>Medium</v>
      </c>
      <c r="Y1622" s="1" t="str">
        <f>IFERROR(IF(SUMIF(salesdata[Year],salesdata[[#This Row],[Year]],salesdata[Total Revenue])&gt;SUMIF(salesdata[Year],salesdata[[#This Row],[Year]]-1,salesdata[Total Revenue]),"Growth Year","Decline Year"),"")</f>
        <v>Growth Year</v>
      </c>
    </row>
    <row r="1623" spans="1:25" x14ac:dyDescent="0.3">
      <c r="A1623" s="1">
        <v>1622</v>
      </c>
      <c r="B1623" s="2">
        <v>41953</v>
      </c>
      <c r="C1623" s="1">
        <v>2014</v>
      </c>
      <c r="D1623" s="1" t="s">
        <v>24</v>
      </c>
      <c r="E1623" s="1">
        <v>11</v>
      </c>
      <c r="F1623" s="3">
        <v>2073</v>
      </c>
      <c r="G1623" s="10">
        <v>6571.41</v>
      </c>
      <c r="H1623" s="12">
        <f>IFERROR(salesdata[[#This Row],[S-P1]]/salesdata[[#This Row],[Q-P1]],0)</f>
        <v>3.17</v>
      </c>
      <c r="I1623" s="3">
        <v>3834</v>
      </c>
      <c r="J1623" s="10">
        <v>24307.56</v>
      </c>
      <c r="K1623" s="12">
        <f>IFERROR(salesdata[[#This Row],[S-P2]]/salesdata[[#This Row],[Q-P2]],0)</f>
        <v>6.3400000000000007</v>
      </c>
      <c r="L1623" s="3">
        <v>5284</v>
      </c>
      <c r="M1623" s="10">
        <v>28639.279999999999</v>
      </c>
      <c r="N1623" s="12">
        <f>IFERROR(salesdata[[#This Row],[S-P3]]/salesdata[[#This Row],[Q-P3]],0)</f>
        <v>5.42</v>
      </c>
      <c r="O1623" s="3">
        <v>1998</v>
      </c>
      <c r="P1623" s="10">
        <v>14245.74</v>
      </c>
      <c r="Q1623" s="12">
        <f>IFERROR(salesdata[[#This Row],[S-P4]]/salesdata[[#This Row],[Q-P4]],0)</f>
        <v>7.13</v>
      </c>
      <c r="R1623" s="3">
        <v>13189</v>
      </c>
      <c r="S1623" s="10">
        <v>73763.990000000005</v>
      </c>
      <c r="T1623" s="1" t="str">
        <f>"Q"&amp;ROUNDUP(salesdata[[#This Row],[Month No.]]/3,0)</f>
        <v>Q4</v>
      </c>
      <c r="U1623" s="1" t="str">
        <f>TEXT(salesdata[[#This Row],[Date]],"dddd")</f>
        <v>Monday</v>
      </c>
      <c r="V1623" s="12">
        <f>IFERROR(salesdata[[#This Row],[Total Revenue]]/salesdata[[#This Row],[Total Units Sold]],0)</f>
        <v>5.5928417620744568</v>
      </c>
      <c r="W1623" s="1" t="str">
        <f>INDEX({"Product1","Product2","Product3","Product4"},MATCH(MAX(salesdata[[#This Row],[S-P1]],salesdata[[#This Row],[S-P2]],salesdata[[#This Row],[S-P3]],salesdata[[#This Row],[S-P4]]),CHOOSE({1,2,3,4},salesdata[[#This Row],[S-P1]],salesdata[[#This Row],[S-P2]],salesdata[[#This Row],[S-P3]],salesdata[[#This Row],[S-P4]]),0))</f>
        <v>Product3</v>
      </c>
      <c r="X1623" s="1" t="str">
        <f>IF(salesdata[[#This Row],[Total Revenue]]&gt;=70000,"High",IF(salesdata[[#This Row],[Total Revenue]]&gt;=40000,"Medium","Low"))</f>
        <v>High</v>
      </c>
      <c r="Y1623" s="1" t="str">
        <f>IFERROR(IF(SUMIF(salesdata[Year],salesdata[[#This Row],[Year]],salesdata[Total Revenue])&gt;SUMIF(salesdata[Year],salesdata[[#This Row],[Year]]-1,salesdata[Total Revenue]),"Growth Year","Decline Year"),"")</f>
        <v>Growth Year</v>
      </c>
    </row>
    <row r="1624" spans="1:25" x14ac:dyDescent="0.3">
      <c r="A1624" s="1">
        <v>1623</v>
      </c>
      <c r="B1624" s="2">
        <v>41954</v>
      </c>
      <c r="C1624" s="1">
        <v>2014</v>
      </c>
      <c r="D1624" s="1" t="s">
        <v>24</v>
      </c>
      <c r="E1624" s="1">
        <v>11</v>
      </c>
      <c r="F1624" s="3">
        <v>5767</v>
      </c>
      <c r="G1624" s="10">
        <v>18281.39</v>
      </c>
      <c r="H1624" s="12">
        <f>IFERROR(salesdata[[#This Row],[S-P1]]/salesdata[[#This Row],[Q-P1]],0)</f>
        <v>3.17</v>
      </c>
      <c r="I1624" s="3">
        <v>792</v>
      </c>
      <c r="J1624" s="10">
        <v>5021.28</v>
      </c>
      <c r="K1624" s="12">
        <f>IFERROR(salesdata[[#This Row],[S-P2]]/salesdata[[#This Row],[Q-P2]],0)</f>
        <v>6.34</v>
      </c>
      <c r="L1624" s="3">
        <v>5118</v>
      </c>
      <c r="M1624" s="10">
        <v>27739.56</v>
      </c>
      <c r="N1624" s="12">
        <f>IFERROR(salesdata[[#This Row],[S-P3]]/salesdata[[#This Row],[Q-P3]],0)</f>
        <v>5.42</v>
      </c>
      <c r="O1624" s="3">
        <v>1846</v>
      </c>
      <c r="P1624" s="10">
        <v>13161.98</v>
      </c>
      <c r="Q1624" s="12">
        <f>IFERROR(salesdata[[#This Row],[S-P4]]/salesdata[[#This Row],[Q-P4]],0)</f>
        <v>7.13</v>
      </c>
      <c r="R1624" s="3">
        <v>13523</v>
      </c>
      <c r="S1624" s="10">
        <v>64204.21</v>
      </c>
      <c r="T1624" s="1" t="str">
        <f>"Q"&amp;ROUNDUP(salesdata[[#This Row],[Month No.]]/3,0)</f>
        <v>Q4</v>
      </c>
      <c r="U1624" s="1" t="str">
        <f>TEXT(salesdata[[#This Row],[Date]],"dddd")</f>
        <v>Tuesday</v>
      </c>
      <c r="V1624" s="12">
        <f>IFERROR(salesdata[[#This Row],[Total Revenue]]/salesdata[[#This Row],[Total Units Sold]],0)</f>
        <v>4.7477785994232047</v>
      </c>
      <c r="W1624" s="1" t="str">
        <f>INDEX({"Product1","Product2","Product3","Product4"},MATCH(MAX(salesdata[[#This Row],[S-P1]],salesdata[[#This Row],[S-P2]],salesdata[[#This Row],[S-P3]],salesdata[[#This Row],[S-P4]]),CHOOSE({1,2,3,4},salesdata[[#This Row],[S-P1]],salesdata[[#This Row],[S-P2]],salesdata[[#This Row],[S-P3]],salesdata[[#This Row],[S-P4]]),0))</f>
        <v>Product3</v>
      </c>
      <c r="X1624" s="1" t="str">
        <f>IF(salesdata[[#This Row],[Total Revenue]]&gt;=70000,"High",IF(salesdata[[#This Row],[Total Revenue]]&gt;=40000,"Medium","Low"))</f>
        <v>Medium</v>
      </c>
      <c r="Y1624" s="1" t="str">
        <f>IFERROR(IF(SUMIF(salesdata[Year],salesdata[[#This Row],[Year]],salesdata[Total Revenue])&gt;SUMIF(salesdata[Year],salesdata[[#This Row],[Year]]-1,salesdata[Total Revenue]),"Growth Year","Decline Year"),"")</f>
        <v>Growth Year</v>
      </c>
    </row>
    <row r="1625" spans="1:25" x14ac:dyDescent="0.3">
      <c r="A1625" s="1">
        <v>1624</v>
      </c>
      <c r="B1625" s="2">
        <v>41955</v>
      </c>
      <c r="C1625" s="1">
        <v>2014</v>
      </c>
      <c r="D1625" s="1" t="s">
        <v>24</v>
      </c>
      <c r="E1625" s="1">
        <v>11</v>
      </c>
      <c r="F1625" s="3">
        <v>1062</v>
      </c>
      <c r="G1625" s="10">
        <v>3366.54</v>
      </c>
      <c r="H1625" s="12">
        <f>IFERROR(salesdata[[#This Row],[S-P1]]/salesdata[[#This Row],[Q-P1]],0)</f>
        <v>3.17</v>
      </c>
      <c r="I1625" s="3">
        <v>969</v>
      </c>
      <c r="J1625" s="10">
        <v>6143.46</v>
      </c>
      <c r="K1625" s="12">
        <f>IFERROR(salesdata[[#This Row],[S-P2]]/salesdata[[#This Row],[Q-P2]],0)</f>
        <v>6.34</v>
      </c>
      <c r="L1625" s="3">
        <v>1560</v>
      </c>
      <c r="M1625" s="10">
        <v>8455.2000000000007</v>
      </c>
      <c r="N1625" s="12">
        <f>IFERROR(salesdata[[#This Row],[S-P3]]/salesdata[[#This Row],[Q-P3]],0)</f>
        <v>5.4200000000000008</v>
      </c>
      <c r="O1625" s="3">
        <v>475</v>
      </c>
      <c r="P1625" s="10">
        <v>3386.75</v>
      </c>
      <c r="Q1625" s="12">
        <f>IFERROR(salesdata[[#This Row],[S-P4]]/salesdata[[#This Row],[Q-P4]],0)</f>
        <v>7.13</v>
      </c>
      <c r="R1625" s="3">
        <v>4066</v>
      </c>
      <c r="S1625" s="10">
        <v>21351.95</v>
      </c>
      <c r="T1625" s="1" t="str">
        <f>"Q"&amp;ROUNDUP(salesdata[[#This Row],[Month No.]]/3,0)</f>
        <v>Q4</v>
      </c>
      <c r="U1625" s="1" t="str">
        <f>TEXT(salesdata[[#This Row],[Date]],"dddd")</f>
        <v>Wednesday</v>
      </c>
      <c r="V1625" s="12">
        <f>IFERROR(salesdata[[#This Row],[Total Revenue]]/salesdata[[#This Row],[Total Units Sold]],0)</f>
        <v>5.2513403836694543</v>
      </c>
      <c r="W1625" s="1" t="str">
        <f>INDEX({"Product1","Product2","Product3","Product4"},MATCH(MAX(salesdata[[#This Row],[S-P1]],salesdata[[#This Row],[S-P2]],salesdata[[#This Row],[S-P3]],salesdata[[#This Row],[S-P4]]),CHOOSE({1,2,3,4},salesdata[[#This Row],[S-P1]],salesdata[[#This Row],[S-P2]],salesdata[[#This Row],[S-P3]],salesdata[[#This Row],[S-P4]]),0))</f>
        <v>Product3</v>
      </c>
      <c r="X1625" s="1" t="str">
        <f>IF(salesdata[[#This Row],[Total Revenue]]&gt;=70000,"High",IF(salesdata[[#This Row],[Total Revenue]]&gt;=40000,"Medium","Low"))</f>
        <v>Low</v>
      </c>
      <c r="Y1625" s="1" t="str">
        <f>IFERROR(IF(SUMIF(salesdata[Year],salesdata[[#This Row],[Year]],salesdata[Total Revenue])&gt;SUMIF(salesdata[Year],salesdata[[#This Row],[Year]]-1,salesdata[Total Revenue]),"Growth Year","Decline Year"),"")</f>
        <v>Growth Year</v>
      </c>
    </row>
    <row r="1626" spans="1:25" x14ac:dyDescent="0.3">
      <c r="A1626" s="1">
        <v>1625</v>
      </c>
      <c r="B1626" s="2">
        <v>41956</v>
      </c>
      <c r="C1626" s="1">
        <v>2014</v>
      </c>
      <c r="D1626" s="1" t="s">
        <v>24</v>
      </c>
      <c r="E1626" s="1">
        <v>11</v>
      </c>
      <c r="F1626" s="3">
        <v>7178</v>
      </c>
      <c r="G1626" s="10">
        <v>22754.26</v>
      </c>
      <c r="H1626" s="12">
        <f>IFERROR(salesdata[[#This Row],[S-P1]]/salesdata[[#This Row],[Q-P1]],0)</f>
        <v>3.17</v>
      </c>
      <c r="I1626" s="3">
        <v>2656</v>
      </c>
      <c r="J1626" s="10">
        <v>16839.04</v>
      </c>
      <c r="K1626" s="12">
        <f>IFERROR(salesdata[[#This Row],[S-P2]]/salesdata[[#This Row],[Q-P2]],0)</f>
        <v>6.3400000000000007</v>
      </c>
      <c r="L1626" s="3">
        <v>5728</v>
      </c>
      <c r="M1626" s="10">
        <v>31045.759999999998</v>
      </c>
      <c r="N1626" s="12">
        <f>IFERROR(salesdata[[#This Row],[S-P3]]/salesdata[[#This Row],[Q-P3]],0)</f>
        <v>5.42</v>
      </c>
      <c r="O1626" s="3">
        <v>1076</v>
      </c>
      <c r="P1626" s="10">
        <v>7671.88</v>
      </c>
      <c r="Q1626" s="12">
        <f>IFERROR(salesdata[[#This Row],[S-P4]]/salesdata[[#This Row],[Q-P4]],0)</f>
        <v>7.13</v>
      </c>
      <c r="R1626" s="3">
        <v>16638</v>
      </c>
      <c r="S1626" s="10">
        <v>78310.94</v>
      </c>
      <c r="T1626" s="1" t="str">
        <f>"Q"&amp;ROUNDUP(salesdata[[#This Row],[Month No.]]/3,0)</f>
        <v>Q4</v>
      </c>
      <c r="U1626" s="1" t="str">
        <f>TEXT(salesdata[[#This Row],[Date]],"dddd")</f>
        <v>Thursday</v>
      </c>
      <c r="V1626" s="12">
        <f>IFERROR(salesdata[[#This Row],[Total Revenue]]/salesdata[[#This Row],[Total Units Sold]],0)</f>
        <v>4.7067520134631566</v>
      </c>
      <c r="W1626" s="1" t="str">
        <f>INDEX({"Product1","Product2","Product3","Product4"},MATCH(MAX(salesdata[[#This Row],[S-P1]],salesdata[[#This Row],[S-P2]],salesdata[[#This Row],[S-P3]],salesdata[[#This Row],[S-P4]]),CHOOSE({1,2,3,4},salesdata[[#This Row],[S-P1]],salesdata[[#This Row],[S-P2]],salesdata[[#This Row],[S-P3]],salesdata[[#This Row],[S-P4]]),0))</f>
        <v>Product3</v>
      </c>
      <c r="X1626" s="1" t="str">
        <f>IF(salesdata[[#This Row],[Total Revenue]]&gt;=70000,"High",IF(salesdata[[#This Row],[Total Revenue]]&gt;=40000,"Medium","Low"))</f>
        <v>High</v>
      </c>
      <c r="Y1626" s="1" t="str">
        <f>IFERROR(IF(SUMIF(salesdata[Year],salesdata[[#This Row],[Year]],salesdata[Total Revenue])&gt;SUMIF(salesdata[Year],salesdata[[#This Row],[Year]]-1,salesdata[Total Revenue]),"Growth Year","Decline Year"),"")</f>
        <v>Growth Year</v>
      </c>
    </row>
    <row r="1627" spans="1:25" x14ac:dyDescent="0.3">
      <c r="A1627" s="1">
        <v>1626</v>
      </c>
      <c r="B1627" s="2">
        <v>41957</v>
      </c>
      <c r="C1627" s="1">
        <v>2014</v>
      </c>
      <c r="D1627" s="1" t="s">
        <v>24</v>
      </c>
      <c r="E1627" s="1">
        <v>11</v>
      </c>
      <c r="F1627" s="3">
        <v>7924</v>
      </c>
      <c r="G1627" s="10">
        <v>25119.08</v>
      </c>
      <c r="H1627" s="12">
        <f>IFERROR(salesdata[[#This Row],[S-P1]]/salesdata[[#This Row],[Q-P1]],0)</f>
        <v>3.1700000000000004</v>
      </c>
      <c r="I1627" s="3">
        <v>3702</v>
      </c>
      <c r="J1627" s="10">
        <v>23470.68</v>
      </c>
      <c r="K1627" s="12">
        <f>IFERROR(salesdata[[#This Row],[S-P2]]/salesdata[[#This Row],[Q-P2]],0)</f>
        <v>6.34</v>
      </c>
      <c r="L1627" s="3">
        <v>3115</v>
      </c>
      <c r="M1627" s="10">
        <v>16883.3</v>
      </c>
      <c r="N1627" s="12">
        <f>IFERROR(salesdata[[#This Row],[S-P3]]/salesdata[[#This Row],[Q-P3]],0)</f>
        <v>5.42</v>
      </c>
      <c r="O1627" s="3">
        <v>617</v>
      </c>
      <c r="P1627" s="10">
        <v>4399.21</v>
      </c>
      <c r="Q1627" s="12">
        <f>IFERROR(salesdata[[#This Row],[S-P4]]/salesdata[[#This Row],[Q-P4]],0)</f>
        <v>7.13</v>
      </c>
      <c r="R1627" s="3">
        <v>15358</v>
      </c>
      <c r="S1627" s="10">
        <v>69872.27</v>
      </c>
      <c r="T1627" s="1" t="str">
        <f>"Q"&amp;ROUNDUP(salesdata[[#This Row],[Month No.]]/3,0)</f>
        <v>Q4</v>
      </c>
      <c r="U1627" s="1" t="str">
        <f>TEXT(salesdata[[#This Row],[Date]],"dddd")</f>
        <v>Friday</v>
      </c>
      <c r="V1627" s="12">
        <f>IFERROR(salesdata[[#This Row],[Total Revenue]]/salesdata[[#This Row],[Total Units Sold]],0)</f>
        <v>4.5495683031644747</v>
      </c>
      <c r="W1627" s="1" t="str">
        <f>INDEX({"Product1","Product2","Product3","Product4"},MATCH(MAX(salesdata[[#This Row],[S-P1]],salesdata[[#This Row],[S-P2]],salesdata[[#This Row],[S-P3]],salesdata[[#This Row],[S-P4]]),CHOOSE({1,2,3,4},salesdata[[#This Row],[S-P1]],salesdata[[#This Row],[S-P2]],salesdata[[#This Row],[S-P3]],salesdata[[#This Row],[S-P4]]),0))</f>
        <v>Product1</v>
      </c>
      <c r="X1627" s="1" t="str">
        <f>IF(salesdata[[#This Row],[Total Revenue]]&gt;=70000,"High",IF(salesdata[[#This Row],[Total Revenue]]&gt;=40000,"Medium","Low"))</f>
        <v>Medium</v>
      </c>
      <c r="Y1627" s="1" t="str">
        <f>IFERROR(IF(SUMIF(salesdata[Year],salesdata[[#This Row],[Year]],salesdata[Total Revenue])&gt;SUMIF(salesdata[Year],salesdata[[#This Row],[Year]]-1,salesdata[Total Revenue]),"Growth Year","Decline Year"),"")</f>
        <v>Growth Year</v>
      </c>
    </row>
    <row r="1628" spans="1:25" x14ac:dyDescent="0.3">
      <c r="A1628" s="1">
        <v>1627</v>
      </c>
      <c r="B1628" s="2">
        <v>41958</v>
      </c>
      <c r="C1628" s="1">
        <v>2014</v>
      </c>
      <c r="D1628" s="1" t="s">
        <v>24</v>
      </c>
      <c r="E1628" s="1">
        <v>11</v>
      </c>
      <c r="F1628" s="3">
        <v>2633</v>
      </c>
      <c r="G1628" s="10">
        <v>8346.61</v>
      </c>
      <c r="H1628" s="12">
        <f>IFERROR(salesdata[[#This Row],[S-P1]]/salesdata[[#This Row],[Q-P1]],0)</f>
        <v>3.1700000000000004</v>
      </c>
      <c r="I1628" s="3">
        <v>793</v>
      </c>
      <c r="J1628" s="10">
        <v>5027.62</v>
      </c>
      <c r="K1628" s="12">
        <f>IFERROR(salesdata[[#This Row],[S-P2]]/salesdata[[#This Row],[Q-P2]],0)</f>
        <v>6.34</v>
      </c>
      <c r="L1628" s="3">
        <v>4703</v>
      </c>
      <c r="M1628" s="10">
        <v>25490.26</v>
      </c>
      <c r="N1628" s="12">
        <f>IFERROR(salesdata[[#This Row],[S-P3]]/salesdata[[#This Row],[Q-P3]],0)</f>
        <v>5.42</v>
      </c>
      <c r="O1628" s="3">
        <v>1510</v>
      </c>
      <c r="P1628" s="10">
        <v>10766.3</v>
      </c>
      <c r="Q1628" s="12">
        <f>IFERROR(salesdata[[#This Row],[S-P4]]/salesdata[[#This Row],[Q-P4]],0)</f>
        <v>7.13</v>
      </c>
      <c r="R1628" s="3">
        <v>9639</v>
      </c>
      <c r="S1628" s="10">
        <v>49630.79</v>
      </c>
      <c r="T1628" s="1" t="str">
        <f>"Q"&amp;ROUNDUP(salesdata[[#This Row],[Month No.]]/3,0)</f>
        <v>Q4</v>
      </c>
      <c r="U1628" s="1" t="str">
        <f>TEXT(salesdata[[#This Row],[Date]],"dddd")</f>
        <v>Saturday</v>
      </c>
      <c r="V1628" s="12">
        <f>IFERROR(salesdata[[#This Row],[Total Revenue]]/salesdata[[#This Row],[Total Units Sold]],0)</f>
        <v>5.148956323270049</v>
      </c>
      <c r="W1628" s="1" t="str">
        <f>INDEX({"Product1","Product2","Product3","Product4"},MATCH(MAX(salesdata[[#This Row],[S-P1]],salesdata[[#This Row],[S-P2]],salesdata[[#This Row],[S-P3]],salesdata[[#This Row],[S-P4]]),CHOOSE({1,2,3,4},salesdata[[#This Row],[S-P1]],salesdata[[#This Row],[S-P2]],salesdata[[#This Row],[S-P3]],salesdata[[#This Row],[S-P4]]),0))</f>
        <v>Product3</v>
      </c>
      <c r="X1628" s="1" t="str">
        <f>IF(salesdata[[#This Row],[Total Revenue]]&gt;=70000,"High",IF(salesdata[[#This Row],[Total Revenue]]&gt;=40000,"Medium","Low"))</f>
        <v>Medium</v>
      </c>
      <c r="Y1628" s="1" t="str">
        <f>IFERROR(IF(SUMIF(salesdata[Year],salesdata[[#This Row],[Year]],salesdata[Total Revenue])&gt;SUMIF(salesdata[Year],salesdata[[#This Row],[Year]]-1,salesdata[Total Revenue]),"Growth Year","Decline Year"),"")</f>
        <v>Growth Year</v>
      </c>
    </row>
    <row r="1629" spans="1:25" x14ac:dyDescent="0.3">
      <c r="A1629" s="1">
        <v>1628</v>
      </c>
      <c r="B1629" s="2">
        <v>41959</v>
      </c>
      <c r="C1629" s="1">
        <v>2014</v>
      </c>
      <c r="D1629" s="1" t="s">
        <v>24</v>
      </c>
      <c r="E1629" s="1">
        <v>11</v>
      </c>
      <c r="F1629" s="3">
        <v>7405</v>
      </c>
      <c r="G1629" s="10">
        <v>23473.85</v>
      </c>
      <c r="H1629" s="12">
        <f>IFERROR(salesdata[[#This Row],[S-P1]]/salesdata[[#This Row],[Q-P1]],0)</f>
        <v>3.17</v>
      </c>
      <c r="I1629" s="3">
        <v>1545</v>
      </c>
      <c r="J1629" s="10">
        <v>9795.2999999999993</v>
      </c>
      <c r="K1629" s="12">
        <f>IFERROR(salesdata[[#This Row],[S-P2]]/salesdata[[#This Row],[Q-P2]],0)</f>
        <v>6.34</v>
      </c>
      <c r="L1629" s="3">
        <v>802</v>
      </c>
      <c r="M1629" s="10">
        <v>4346.84</v>
      </c>
      <c r="N1629" s="12">
        <f>IFERROR(salesdata[[#This Row],[S-P3]]/salesdata[[#This Row],[Q-P3]],0)</f>
        <v>5.42</v>
      </c>
      <c r="O1629" s="3">
        <v>1681</v>
      </c>
      <c r="P1629" s="10">
        <v>11985.53</v>
      </c>
      <c r="Q1629" s="12">
        <f>IFERROR(salesdata[[#This Row],[S-P4]]/salesdata[[#This Row],[Q-P4]],0)</f>
        <v>7.1300000000000008</v>
      </c>
      <c r="R1629" s="3">
        <v>11433</v>
      </c>
      <c r="S1629" s="10">
        <v>49601.52</v>
      </c>
      <c r="T1629" s="1" t="str">
        <f>"Q"&amp;ROUNDUP(salesdata[[#This Row],[Month No.]]/3,0)</f>
        <v>Q4</v>
      </c>
      <c r="U1629" s="1" t="str">
        <f>TEXT(salesdata[[#This Row],[Date]],"dddd")</f>
        <v>Sunday</v>
      </c>
      <c r="V1629" s="12">
        <f>IFERROR(salesdata[[#This Row],[Total Revenue]]/salesdata[[#This Row],[Total Units Sold]],0)</f>
        <v>4.3384518499081599</v>
      </c>
      <c r="W1629" s="1" t="str">
        <f>INDEX({"Product1","Product2","Product3","Product4"},MATCH(MAX(salesdata[[#This Row],[S-P1]],salesdata[[#This Row],[S-P2]],salesdata[[#This Row],[S-P3]],salesdata[[#This Row],[S-P4]]),CHOOSE({1,2,3,4},salesdata[[#This Row],[S-P1]],salesdata[[#This Row],[S-P2]],salesdata[[#This Row],[S-P3]],salesdata[[#This Row],[S-P4]]),0))</f>
        <v>Product1</v>
      </c>
      <c r="X1629" s="1" t="str">
        <f>IF(salesdata[[#This Row],[Total Revenue]]&gt;=70000,"High",IF(salesdata[[#This Row],[Total Revenue]]&gt;=40000,"Medium","Low"))</f>
        <v>Medium</v>
      </c>
      <c r="Y1629" s="1" t="str">
        <f>IFERROR(IF(SUMIF(salesdata[Year],salesdata[[#This Row],[Year]],salesdata[Total Revenue])&gt;SUMIF(salesdata[Year],salesdata[[#This Row],[Year]]-1,salesdata[Total Revenue]),"Growth Year","Decline Year"),"")</f>
        <v>Growth Year</v>
      </c>
    </row>
    <row r="1630" spans="1:25" x14ac:dyDescent="0.3">
      <c r="A1630" s="1">
        <v>1629</v>
      </c>
      <c r="B1630" s="2">
        <v>41960</v>
      </c>
      <c r="C1630" s="1">
        <v>2014</v>
      </c>
      <c r="D1630" s="1" t="s">
        <v>24</v>
      </c>
      <c r="E1630" s="1">
        <v>11</v>
      </c>
      <c r="F1630" s="3">
        <v>5598</v>
      </c>
      <c r="G1630" s="10">
        <v>17745.66</v>
      </c>
      <c r="H1630" s="12">
        <f>IFERROR(salesdata[[#This Row],[S-P1]]/salesdata[[#This Row],[Q-P1]],0)</f>
        <v>3.17</v>
      </c>
      <c r="I1630" s="3">
        <v>931</v>
      </c>
      <c r="J1630" s="10">
        <v>5902.54</v>
      </c>
      <c r="K1630" s="12">
        <f>IFERROR(salesdata[[#This Row],[S-P2]]/salesdata[[#This Row],[Q-P2]],0)</f>
        <v>6.34</v>
      </c>
      <c r="L1630" s="3">
        <v>1280</v>
      </c>
      <c r="M1630" s="10">
        <v>6937.6</v>
      </c>
      <c r="N1630" s="12">
        <f>IFERROR(salesdata[[#This Row],[S-P3]]/salesdata[[#This Row],[Q-P3]],0)</f>
        <v>5.42</v>
      </c>
      <c r="O1630" s="3">
        <v>1978</v>
      </c>
      <c r="P1630" s="10">
        <v>14103.14</v>
      </c>
      <c r="Q1630" s="12">
        <f>IFERROR(salesdata[[#This Row],[S-P4]]/salesdata[[#This Row],[Q-P4]],0)</f>
        <v>7.13</v>
      </c>
      <c r="R1630" s="3">
        <v>9787</v>
      </c>
      <c r="S1630" s="10">
        <v>44688.94</v>
      </c>
      <c r="T1630" s="1" t="str">
        <f>"Q"&amp;ROUNDUP(salesdata[[#This Row],[Month No.]]/3,0)</f>
        <v>Q4</v>
      </c>
      <c r="U1630" s="1" t="str">
        <f>TEXT(salesdata[[#This Row],[Date]],"dddd")</f>
        <v>Monday</v>
      </c>
      <c r="V1630" s="12">
        <f>IFERROR(salesdata[[#This Row],[Total Revenue]]/salesdata[[#This Row],[Total Units Sold]],0)</f>
        <v>4.5661530601818745</v>
      </c>
      <c r="W1630" s="1" t="str">
        <f>INDEX({"Product1","Product2","Product3","Product4"},MATCH(MAX(salesdata[[#This Row],[S-P1]],salesdata[[#This Row],[S-P2]],salesdata[[#This Row],[S-P3]],salesdata[[#This Row],[S-P4]]),CHOOSE({1,2,3,4},salesdata[[#This Row],[S-P1]],salesdata[[#This Row],[S-P2]],salesdata[[#This Row],[S-P3]],salesdata[[#This Row],[S-P4]]),0))</f>
        <v>Product1</v>
      </c>
      <c r="X1630" s="1" t="str">
        <f>IF(salesdata[[#This Row],[Total Revenue]]&gt;=70000,"High",IF(salesdata[[#This Row],[Total Revenue]]&gt;=40000,"Medium","Low"))</f>
        <v>Medium</v>
      </c>
      <c r="Y1630" s="1" t="str">
        <f>IFERROR(IF(SUMIF(salesdata[Year],salesdata[[#This Row],[Year]],salesdata[Total Revenue])&gt;SUMIF(salesdata[Year],salesdata[[#This Row],[Year]]-1,salesdata[Total Revenue]),"Growth Year","Decline Year"),"")</f>
        <v>Growth Year</v>
      </c>
    </row>
    <row r="1631" spans="1:25" x14ac:dyDescent="0.3">
      <c r="A1631" s="1">
        <v>1630</v>
      </c>
      <c r="B1631" s="2">
        <v>41961</v>
      </c>
      <c r="C1631" s="1">
        <v>2014</v>
      </c>
      <c r="D1631" s="1" t="s">
        <v>24</v>
      </c>
      <c r="E1631" s="1">
        <v>11</v>
      </c>
      <c r="F1631" s="3">
        <v>7234</v>
      </c>
      <c r="G1631" s="10">
        <v>22931.78</v>
      </c>
      <c r="H1631" s="12">
        <f>IFERROR(salesdata[[#This Row],[S-P1]]/salesdata[[#This Row],[Q-P1]],0)</f>
        <v>3.17</v>
      </c>
      <c r="I1631" s="3">
        <v>987</v>
      </c>
      <c r="J1631" s="10">
        <v>6257.58</v>
      </c>
      <c r="K1631" s="12">
        <f>IFERROR(salesdata[[#This Row],[S-P2]]/salesdata[[#This Row],[Q-P2]],0)</f>
        <v>6.34</v>
      </c>
      <c r="L1631" s="3">
        <v>5438</v>
      </c>
      <c r="M1631" s="10">
        <v>29473.96</v>
      </c>
      <c r="N1631" s="12">
        <f>IFERROR(salesdata[[#This Row],[S-P3]]/salesdata[[#This Row],[Q-P3]],0)</f>
        <v>5.42</v>
      </c>
      <c r="O1631" s="3">
        <v>1944</v>
      </c>
      <c r="P1631" s="10">
        <v>13860.72</v>
      </c>
      <c r="Q1631" s="12">
        <f>IFERROR(salesdata[[#This Row],[S-P4]]/salesdata[[#This Row],[Q-P4]],0)</f>
        <v>7.13</v>
      </c>
      <c r="R1631" s="3">
        <v>15603</v>
      </c>
      <c r="S1631" s="10">
        <v>72524.039999999994</v>
      </c>
      <c r="T1631" s="1" t="str">
        <f>"Q"&amp;ROUNDUP(salesdata[[#This Row],[Month No.]]/3,0)</f>
        <v>Q4</v>
      </c>
      <c r="U1631" s="1" t="str">
        <f>TEXT(salesdata[[#This Row],[Date]],"dddd")</f>
        <v>Tuesday</v>
      </c>
      <c r="V1631" s="12">
        <f>IFERROR(salesdata[[#This Row],[Total Revenue]]/salesdata[[#This Row],[Total Units Sold]],0)</f>
        <v>4.6480830609498165</v>
      </c>
      <c r="W1631" s="1" t="str">
        <f>INDEX({"Product1","Product2","Product3","Product4"},MATCH(MAX(salesdata[[#This Row],[S-P1]],salesdata[[#This Row],[S-P2]],salesdata[[#This Row],[S-P3]],salesdata[[#This Row],[S-P4]]),CHOOSE({1,2,3,4},salesdata[[#This Row],[S-P1]],salesdata[[#This Row],[S-P2]],salesdata[[#This Row],[S-P3]],salesdata[[#This Row],[S-P4]]),0))</f>
        <v>Product3</v>
      </c>
      <c r="X1631" s="1" t="str">
        <f>IF(salesdata[[#This Row],[Total Revenue]]&gt;=70000,"High",IF(salesdata[[#This Row],[Total Revenue]]&gt;=40000,"Medium","Low"))</f>
        <v>High</v>
      </c>
      <c r="Y1631" s="1" t="str">
        <f>IFERROR(IF(SUMIF(salesdata[Year],salesdata[[#This Row],[Year]],salesdata[Total Revenue])&gt;SUMIF(salesdata[Year],salesdata[[#This Row],[Year]]-1,salesdata[Total Revenue]),"Growth Year","Decline Year"),"")</f>
        <v>Growth Year</v>
      </c>
    </row>
    <row r="1632" spans="1:25" x14ac:dyDescent="0.3">
      <c r="A1632" s="1">
        <v>1631</v>
      </c>
      <c r="B1632" s="2">
        <v>41962</v>
      </c>
      <c r="C1632" s="1">
        <v>2014</v>
      </c>
      <c r="D1632" s="1" t="s">
        <v>24</v>
      </c>
      <c r="E1632" s="1">
        <v>11</v>
      </c>
      <c r="F1632" s="3">
        <v>5994</v>
      </c>
      <c r="G1632" s="10">
        <v>19000.98</v>
      </c>
      <c r="H1632" s="12">
        <f>IFERROR(salesdata[[#This Row],[S-P1]]/salesdata[[#This Row],[Q-P1]],0)</f>
        <v>3.17</v>
      </c>
      <c r="I1632" s="3">
        <v>2421</v>
      </c>
      <c r="J1632" s="10">
        <v>15349.14</v>
      </c>
      <c r="K1632" s="12">
        <f>IFERROR(salesdata[[#This Row],[S-P2]]/salesdata[[#This Row],[Q-P2]],0)</f>
        <v>6.34</v>
      </c>
      <c r="L1632" s="3">
        <v>1098</v>
      </c>
      <c r="M1632" s="10">
        <v>5951.16</v>
      </c>
      <c r="N1632" s="12">
        <f>IFERROR(salesdata[[#This Row],[S-P3]]/salesdata[[#This Row],[Q-P3]],0)</f>
        <v>5.42</v>
      </c>
      <c r="O1632" s="3">
        <v>763</v>
      </c>
      <c r="P1632" s="10">
        <v>5440.19</v>
      </c>
      <c r="Q1632" s="12">
        <f>IFERROR(salesdata[[#This Row],[S-P4]]/salesdata[[#This Row],[Q-P4]],0)</f>
        <v>7.13</v>
      </c>
      <c r="R1632" s="3">
        <v>10276</v>
      </c>
      <c r="S1632" s="10">
        <v>45741.47</v>
      </c>
      <c r="T1632" s="1" t="str">
        <f>"Q"&amp;ROUNDUP(salesdata[[#This Row],[Month No.]]/3,0)</f>
        <v>Q4</v>
      </c>
      <c r="U1632" s="1" t="str">
        <f>TEXT(salesdata[[#This Row],[Date]],"dddd")</f>
        <v>Wednesday</v>
      </c>
      <c r="V1632" s="12">
        <f>IFERROR(salesdata[[#This Row],[Total Revenue]]/salesdata[[#This Row],[Total Units Sold]],0)</f>
        <v>4.4512913585052551</v>
      </c>
      <c r="W1632" s="1" t="str">
        <f>INDEX({"Product1","Product2","Product3","Product4"},MATCH(MAX(salesdata[[#This Row],[S-P1]],salesdata[[#This Row],[S-P2]],salesdata[[#This Row],[S-P3]],salesdata[[#This Row],[S-P4]]),CHOOSE({1,2,3,4},salesdata[[#This Row],[S-P1]],salesdata[[#This Row],[S-P2]],salesdata[[#This Row],[S-P3]],salesdata[[#This Row],[S-P4]]),0))</f>
        <v>Product1</v>
      </c>
      <c r="X1632" s="1" t="str">
        <f>IF(salesdata[[#This Row],[Total Revenue]]&gt;=70000,"High",IF(salesdata[[#This Row],[Total Revenue]]&gt;=40000,"Medium","Low"))</f>
        <v>Medium</v>
      </c>
      <c r="Y1632" s="1" t="str">
        <f>IFERROR(IF(SUMIF(salesdata[Year],salesdata[[#This Row],[Year]],salesdata[Total Revenue])&gt;SUMIF(salesdata[Year],salesdata[[#This Row],[Year]]-1,salesdata[Total Revenue]),"Growth Year","Decline Year"),"")</f>
        <v>Growth Year</v>
      </c>
    </row>
    <row r="1633" spans="1:25" x14ac:dyDescent="0.3">
      <c r="A1633" s="1">
        <v>1632</v>
      </c>
      <c r="B1633" s="2">
        <v>41963</v>
      </c>
      <c r="C1633" s="1">
        <v>2014</v>
      </c>
      <c r="D1633" s="1" t="s">
        <v>24</v>
      </c>
      <c r="E1633" s="1">
        <v>11</v>
      </c>
      <c r="F1633" s="3">
        <v>526</v>
      </c>
      <c r="G1633" s="10">
        <v>1667.42</v>
      </c>
      <c r="H1633" s="12">
        <f>IFERROR(salesdata[[#This Row],[S-P1]]/salesdata[[#This Row],[Q-P1]],0)</f>
        <v>3.17</v>
      </c>
      <c r="I1633" s="3">
        <v>2952</v>
      </c>
      <c r="J1633" s="10">
        <v>18715.68</v>
      </c>
      <c r="K1633" s="12">
        <f>IFERROR(salesdata[[#This Row],[S-P2]]/salesdata[[#This Row],[Q-P2]],0)</f>
        <v>6.34</v>
      </c>
      <c r="L1633" s="3">
        <v>1317</v>
      </c>
      <c r="M1633" s="10">
        <v>7138.14</v>
      </c>
      <c r="N1633" s="12">
        <f>IFERROR(salesdata[[#This Row],[S-P3]]/salesdata[[#This Row],[Q-P3]],0)</f>
        <v>5.42</v>
      </c>
      <c r="O1633" s="3">
        <v>1493</v>
      </c>
      <c r="P1633" s="10">
        <v>10645.09</v>
      </c>
      <c r="Q1633" s="12">
        <f>IFERROR(salesdata[[#This Row],[S-P4]]/salesdata[[#This Row],[Q-P4]],0)</f>
        <v>7.13</v>
      </c>
      <c r="R1633" s="3">
        <v>6288</v>
      </c>
      <c r="S1633" s="10">
        <v>38166.33</v>
      </c>
      <c r="T1633" s="1" t="str">
        <f>"Q"&amp;ROUNDUP(salesdata[[#This Row],[Month No.]]/3,0)</f>
        <v>Q4</v>
      </c>
      <c r="U1633" s="1" t="str">
        <f>TEXT(salesdata[[#This Row],[Date]],"dddd")</f>
        <v>Thursday</v>
      </c>
      <c r="V1633" s="12">
        <f>IFERROR(salesdata[[#This Row],[Total Revenue]]/salesdata[[#This Row],[Total Units Sold]],0)</f>
        <v>6.0697089694656494</v>
      </c>
      <c r="W1633" s="1" t="str">
        <f>INDEX({"Product1","Product2","Product3","Product4"},MATCH(MAX(salesdata[[#This Row],[S-P1]],salesdata[[#This Row],[S-P2]],salesdata[[#This Row],[S-P3]],salesdata[[#This Row],[S-P4]]),CHOOSE({1,2,3,4},salesdata[[#This Row],[S-P1]],salesdata[[#This Row],[S-P2]],salesdata[[#This Row],[S-P3]],salesdata[[#This Row],[S-P4]]),0))</f>
        <v>Product2</v>
      </c>
      <c r="X1633" s="1" t="str">
        <f>IF(salesdata[[#This Row],[Total Revenue]]&gt;=70000,"High",IF(salesdata[[#This Row],[Total Revenue]]&gt;=40000,"Medium","Low"))</f>
        <v>Low</v>
      </c>
      <c r="Y1633" s="1" t="str">
        <f>IFERROR(IF(SUMIF(salesdata[Year],salesdata[[#This Row],[Year]],salesdata[Total Revenue])&gt;SUMIF(salesdata[Year],salesdata[[#This Row],[Year]]-1,salesdata[Total Revenue]),"Growth Year","Decline Year"),"")</f>
        <v>Growth Year</v>
      </c>
    </row>
    <row r="1634" spans="1:25" x14ac:dyDescent="0.3">
      <c r="A1634" s="1">
        <v>1633</v>
      </c>
      <c r="B1634" s="2">
        <v>41964</v>
      </c>
      <c r="C1634" s="1">
        <v>2014</v>
      </c>
      <c r="D1634" s="1" t="s">
        <v>24</v>
      </c>
      <c r="E1634" s="1">
        <v>11</v>
      </c>
      <c r="F1634" s="3">
        <v>5483</v>
      </c>
      <c r="G1634" s="10">
        <v>17381.11</v>
      </c>
      <c r="H1634" s="12">
        <f>IFERROR(salesdata[[#This Row],[S-P1]]/salesdata[[#This Row],[Q-P1]],0)</f>
        <v>3.17</v>
      </c>
      <c r="I1634" s="3">
        <v>755</v>
      </c>
      <c r="J1634" s="10">
        <v>4786.7</v>
      </c>
      <c r="K1634" s="12">
        <f>IFERROR(salesdata[[#This Row],[S-P2]]/salesdata[[#This Row],[Q-P2]],0)</f>
        <v>6.34</v>
      </c>
      <c r="L1634" s="3">
        <v>1559</v>
      </c>
      <c r="M1634" s="10">
        <v>8449.7800000000007</v>
      </c>
      <c r="N1634" s="12">
        <f>IFERROR(salesdata[[#This Row],[S-P3]]/salesdata[[#This Row],[Q-P3]],0)</f>
        <v>5.4200000000000008</v>
      </c>
      <c r="O1634" s="3">
        <v>1675</v>
      </c>
      <c r="P1634" s="10">
        <v>11942.75</v>
      </c>
      <c r="Q1634" s="12">
        <f>IFERROR(salesdata[[#This Row],[S-P4]]/salesdata[[#This Row],[Q-P4]],0)</f>
        <v>7.13</v>
      </c>
      <c r="R1634" s="3">
        <v>9472</v>
      </c>
      <c r="S1634" s="10">
        <v>42560.34</v>
      </c>
      <c r="T1634" s="1" t="str">
        <f>"Q"&amp;ROUNDUP(salesdata[[#This Row],[Month No.]]/3,0)</f>
        <v>Q4</v>
      </c>
      <c r="U1634" s="1" t="str">
        <f>TEXT(salesdata[[#This Row],[Date]],"dddd")</f>
        <v>Friday</v>
      </c>
      <c r="V1634" s="12">
        <f>IFERROR(salesdata[[#This Row],[Total Revenue]]/salesdata[[#This Row],[Total Units Sold]],0)</f>
        <v>4.4932791385135129</v>
      </c>
      <c r="W1634" s="1" t="str">
        <f>INDEX({"Product1","Product2","Product3","Product4"},MATCH(MAX(salesdata[[#This Row],[S-P1]],salesdata[[#This Row],[S-P2]],salesdata[[#This Row],[S-P3]],salesdata[[#This Row],[S-P4]]),CHOOSE({1,2,3,4},salesdata[[#This Row],[S-P1]],salesdata[[#This Row],[S-P2]],salesdata[[#This Row],[S-P3]],salesdata[[#This Row],[S-P4]]),0))</f>
        <v>Product1</v>
      </c>
      <c r="X1634" s="1" t="str">
        <f>IF(salesdata[[#This Row],[Total Revenue]]&gt;=70000,"High",IF(salesdata[[#This Row],[Total Revenue]]&gt;=40000,"Medium","Low"))</f>
        <v>Medium</v>
      </c>
      <c r="Y1634" s="1" t="str">
        <f>IFERROR(IF(SUMIF(salesdata[Year],salesdata[[#This Row],[Year]],salesdata[Total Revenue])&gt;SUMIF(salesdata[Year],salesdata[[#This Row],[Year]]-1,salesdata[Total Revenue]),"Growth Year","Decline Year"),"")</f>
        <v>Growth Year</v>
      </c>
    </row>
    <row r="1635" spans="1:25" x14ac:dyDescent="0.3">
      <c r="A1635" s="1">
        <v>1634</v>
      </c>
      <c r="B1635" s="2">
        <v>41965</v>
      </c>
      <c r="C1635" s="1">
        <v>2014</v>
      </c>
      <c r="D1635" s="1" t="s">
        <v>24</v>
      </c>
      <c r="E1635" s="1">
        <v>11</v>
      </c>
      <c r="F1635" s="3">
        <v>445</v>
      </c>
      <c r="G1635" s="10">
        <v>1410.65</v>
      </c>
      <c r="H1635" s="12">
        <f>IFERROR(salesdata[[#This Row],[S-P1]]/salesdata[[#This Row],[Q-P1]],0)</f>
        <v>3.1700000000000004</v>
      </c>
      <c r="I1635" s="3">
        <v>1244</v>
      </c>
      <c r="J1635" s="10">
        <v>7886.96</v>
      </c>
      <c r="K1635" s="12">
        <f>IFERROR(salesdata[[#This Row],[S-P2]]/salesdata[[#This Row],[Q-P2]],0)</f>
        <v>6.34</v>
      </c>
      <c r="L1635" s="3">
        <v>4031</v>
      </c>
      <c r="M1635" s="10">
        <v>21848.02</v>
      </c>
      <c r="N1635" s="12">
        <f>IFERROR(salesdata[[#This Row],[S-P3]]/salesdata[[#This Row],[Q-P3]],0)</f>
        <v>5.42</v>
      </c>
      <c r="O1635" s="3">
        <v>1840</v>
      </c>
      <c r="P1635" s="10">
        <v>13119.2</v>
      </c>
      <c r="Q1635" s="12">
        <f>IFERROR(salesdata[[#This Row],[S-P4]]/salesdata[[#This Row],[Q-P4]],0)</f>
        <v>7.1300000000000008</v>
      </c>
      <c r="R1635" s="3">
        <v>7560</v>
      </c>
      <c r="S1635" s="10">
        <v>44264.83</v>
      </c>
      <c r="T1635" s="1" t="str">
        <f>"Q"&amp;ROUNDUP(salesdata[[#This Row],[Month No.]]/3,0)</f>
        <v>Q4</v>
      </c>
      <c r="U1635" s="1" t="str">
        <f>TEXT(salesdata[[#This Row],[Date]],"dddd")</f>
        <v>Saturday</v>
      </c>
      <c r="V1635" s="12">
        <f>IFERROR(salesdata[[#This Row],[Total Revenue]]/salesdata[[#This Row],[Total Units Sold]],0)</f>
        <v>5.8551362433862435</v>
      </c>
      <c r="W1635" s="1" t="str">
        <f>INDEX({"Product1","Product2","Product3","Product4"},MATCH(MAX(salesdata[[#This Row],[S-P1]],salesdata[[#This Row],[S-P2]],salesdata[[#This Row],[S-P3]],salesdata[[#This Row],[S-P4]]),CHOOSE({1,2,3,4},salesdata[[#This Row],[S-P1]],salesdata[[#This Row],[S-P2]],salesdata[[#This Row],[S-P3]],salesdata[[#This Row],[S-P4]]),0))</f>
        <v>Product3</v>
      </c>
      <c r="X1635" s="1" t="str">
        <f>IF(salesdata[[#This Row],[Total Revenue]]&gt;=70000,"High",IF(salesdata[[#This Row],[Total Revenue]]&gt;=40000,"Medium","Low"))</f>
        <v>Medium</v>
      </c>
      <c r="Y1635" s="1" t="str">
        <f>IFERROR(IF(SUMIF(salesdata[Year],salesdata[[#This Row],[Year]],salesdata[Total Revenue])&gt;SUMIF(salesdata[Year],salesdata[[#This Row],[Year]]-1,salesdata[Total Revenue]),"Growth Year","Decline Year"),"")</f>
        <v>Growth Year</v>
      </c>
    </row>
    <row r="1636" spans="1:25" x14ac:dyDescent="0.3">
      <c r="A1636" s="1">
        <v>1635</v>
      </c>
      <c r="B1636" s="2">
        <v>41966</v>
      </c>
      <c r="C1636" s="1">
        <v>2014</v>
      </c>
      <c r="D1636" s="1" t="s">
        <v>24</v>
      </c>
      <c r="E1636" s="1">
        <v>11</v>
      </c>
      <c r="F1636" s="3">
        <v>1844</v>
      </c>
      <c r="G1636" s="10">
        <v>5845.48</v>
      </c>
      <c r="H1636" s="12">
        <f>IFERROR(salesdata[[#This Row],[S-P1]]/salesdata[[#This Row],[Q-P1]],0)</f>
        <v>3.17</v>
      </c>
      <c r="I1636" s="3">
        <v>2120</v>
      </c>
      <c r="J1636" s="10">
        <v>13440.8</v>
      </c>
      <c r="K1636" s="12">
        <f>IFERROR(salesdata[[#This Row],[S-P2]]/salesdata[[#This Row],[Q-P2]],0)</f>
        <v>6.34</v>
      </c>
      <c r="L1636" s="3">
        <v>4254</v>
      </c>
      <c r="M1636" s="10">
        <v>23056.68</v>
      </c>
      <c r="N1636" s="12">
        <f>IFERROR(salesdata[[#This Row],[S-P3]]/salesdata[[#This Row],[Q-P3]],0)</f>
        <v>5.42</v>
      </c>
      <c r="O1636" s="3">
        <v>530</v>
      </c>
      <c r="P1636" s="10">
        <v>3778.9</v>
      </c>
      <c r="Q1636" s="12">
        <f>IFERROR(salesdata[[#This Row],[S-P4]]/salesdata[[#This Row],[Q-P4]],0)</f>
        <v>7.13</v>
      </c>
      <c r="R1636" s="3">
        <v>8748</v>
      </c>
      <c r="S1636" s="10">
        <v>46121.86</v>
      </c>
      <c r="T1636" s="1" t="str">
        <f>"Q"&amp;ROUNDUP(salesdata[[#This Row],[Month No.]]/3,0)</f>
        <v>Q4</v>
      </c>
      <c r="U1636" s="1" t="str">
        <f>TEXT(salesdata[[#This Row],[Date]],"dddd")</f>
        <v>Sunday</v>
      </c>
      <c r="V1636" s="12">
        <f>IFERROR(salesdata[[#This Row],[Total Revenue]]/salesdata[[#This Row],[Total Units Sold]],0)</f>
        <v>5.2722748056698672</v>
      </c>
      <c r="W1636" s="1" t="str">
        <f>INDEX({"Product1","Product2","Product3","Product4"},MATCH(MAX(salesdata[[#This Row],[S-P1]],salesdata[[#This Row],[S-P2]],salesdata[[#This Row],[S-P3]],salesdata[[#This Row],[S-P4]]),CHOOSE({1,2,3,4},salesdata[[#This Row],[S-P1]],salesdata[[#This Row],[S-P2]],salesdata[[#This Row],[S-P3]],salesdata[[#This Row],[S-P4]]),0))</f>
        <v>Product3</v>
      </c>
      <c r="X1636" s="1" t="str">
        <f>IF(salesdata[[#This Row],[Total Revenue]]&gt;=70000,"High",IF(salesdata[[#This Row],[Total Revenue]]&gt;=40000,"Medium","Low"))</f>
        <v>Medium</v>
      </c>
      <c r="Y1636" s="1" t="str">
        <f>IFERROR(IF(SUMIF(salesdata[Year],salesdata[[#This Row],[Year]],salesdata[Total Revenue])&gt;SUMIF(salesdata[Year],salesdata[[#This Row],[Year]]-1,salesdata[Total Revenue]),"Growth Year","Decline Year"),"")</f>
        <v>Growth Year</v>
      </c>
    </row>
    <row r="1637" spans="1:25" x14ac:dyDescent="0.3">
      <c r="A1637" s="1">
        <v>1636</v>
      </c>
      <c r="B1637" s="2">
        <v>41967</v>
      </c>
      <c r="C1637" s="1">
        <v>2014</v>
      </c>
      <c r="D1637" s="1" t="s">
        <v>24</v>
      </c>
      <c r="E1637" s="1">
        <v>11</v>
      </c>
      <c r="F1637" s="3">
        <v>1342</v>
      </c>
      <c r="G1637" s="10">
        <v>4254.1400000000003</v>
      </c>
      <c r="H1637" s="12">
        <f>IFERROR(salesdata[[#This Row],[S-P1]]/salesdata[[#This Row],[Q-P1]],0)</f>
        <v>3.1700000000000004</v>
      </c>
      <c r="I1637" s="3">
        <v>3697</v>
      </c>
      <c r="J1637" s="10">
        <v>23438.98</v>
      </c>
      <c r="K1637" s="12">
        <f>IFERROR(salesdata[[#This Row],[S-P2]]/salesdata[[#This Row],[Q-P2]],0)</f>
        <v>6.34</v>
      </c>
      <c r="L1637" s="3">
        <v>1028</v>
      </c>
      <c r="M1637" s="10">
        <v>5571.76</v>
      </c>
      <c r="N1637" s="12">
        <f>IFERROR(salesdata[[#This Row],[S-P3]]/salesdata[[#This Row],[Q-P3]],0)</f>
        <v>5.42</v>
      </c>
      <c r="O1637" s="3">
        <v>1172</v>
      </c>
      <c r="P1637" s="10">
        <v>8356.36</v>
      </c>
      <c r="Q1637" s="12">
        <f>IFERROR(salesdata[[#This Row],[S-P4]]/salesdata[[#This Row],[Q-P4]],0)</f>
        <v>7.1300000000000008</v>
      </c>
      <c r="R1637" s="3">
        <v>7239</v>
      </c>
      <c r="S1637" s="10">
        <v>41621.24</v>
      </c>
      <c r="T1637" s="1" t="str">
        <f>"Q"&amp;ROUNDUP(salesdata[[#This Row],[Month No.]]/3,0)</f>
        <v>Q4</v>
      </c>
      <c r="U1637" s="1" t="str">
        <f>TEXT(salesdata[[#This Row],[Date]],"dddd")</f>
        <v>Monday</v>
      </c>
      <c r="V1637" s="12">
        <f>IFERROR(salesdata[[#This Row],[Total Revenue]]/salesdata[[#This Row],[Total Units Sold]],0)</f>
        <v>5.7495841967122532</v>
      </c>
      <c r="W1637" s="1" t="str">
        <f>INDEX({"Product1","Product2","Product3","Product4"},MATCH(MAX(salesdata[[#This Row],[S-P1]],salesdata[[#This Row],[S-P2]],salesdata[[#This Row],[S-P3]],salesdata[[#This Row],[S-P4]]),CHOOSE({1,2,3,4},salesdata[[#This Row],[S-P1]],salesdata[[#This Row],[S-P2]],salesdata[[#This Row],[S-P3]],salesdata[[#This Row],[S-P4]]),0))</f>
        <v>Product2</v>
      </c>
      <c r="X1637" s="1" t="str">
        <f>IF(salesdata[[#This Row],[Total Revenue]]&gt;=70000,"High",IF(salesdata[[#This Row],[Total Revenue]]&gt;=40000,"Medium","Low"))</f>
        <v>Medium</v>
      </c>
      <c r="Y1637" s="1" t="str">
        <f>IFERROR(IF(SUMIF(salesdata[Year],salesdata[[#This Row],[Year]],salesdata[Total Revenue])&gt;SUMIF(salesdata[Year],salesdata[[#This Row],[Year]]-1,salesdata[Total Revenue]),"Growth Year","Decline Year"),"")</f>
        <v>Growth Year</v>
      </c>
    </row>
    <row r="1638" spans="1:25" x14ac:dyDescent="0.3">
      <c r="A1638" s="1">
        <v>1637</v>
      </c>
      <c r="B1638" s="2">
        <v>41968</v>
      </c>
      <c r="C1638" s="1">
        <v>2014</v>
      </c>
      <c r="D1638" s="1" t="s">
        <v>24</v>
      </c>
      <c r="E1638" s="1">
        <v>11</v>
      </c>
      <c r="F1638" s="3">
        <v>332</v>
      </c>
      <c r="G1638" s="10">
        <v>1052.44</v>
      </c>
      <c r="H1638" s="12">
        <f>IFERROR(salesdata[[#This Row],[S-P1]]/salesdata[[#This Row],[Q-P1]],0)</f>
        <v>3.1700000000000004</v>
      </c>
      <c r="I1638" s="3">
        <v>885</v>
      </c>
      <c r="J1638" s="10">
        <v>5610.9</v>
      </c>
      <c r="K1638" s="12">
        <f>IFERROR(salesdata[[#This Row],[S-P2]]/salesdata[[#This Row],[Q-P2]],0)</f>
        <v>6.34</v>
      </c>
      <c r="L1638" s="3">
        <v>3008</v>
      </c>
      <c r="M1638" s="10">
        <v>16303.36</v>
      </c>
      <c r="N1638" s="12">
        <f>IFERROR(salesdata[[#This Row],[S-P3]]/salesdata[[#This Row],[Q-P3]],0)</f>
        <v>5.42</v>
      </c>
      <c r="O1638" s="3">
        <v>1564</v>
      </c>
      <c r="P1638" s="10">
        <v>11151.32</v>
      </c>
      <c r="Q1638" s="12">
        <f>IFERROR(salesdata[[#This Row],[S-P4]]/salesdata[[#This Row],[Q-P4]],0)</f>
        <v>7.13</v>
      </c>
      <c r="R1638" s="3">
        <v>5789</v>
      </c>
      <c r="S1638" s="10">
        <v>34118.019999999997</v>
      </c>
      <c r="T1638" s="1" t="str">
        <f>"Q"&amp;ROUNDUP(salesdata[[#This Row],[Month No.]]/3,0)</f>
        <v>Q4</v>
      </c>
      <c r="U1638" s="1" t="str">
        <f>TEXT(salesdata[[#This Row],[Date]],"dddd")</f>
        <v>Tuesday</v>
      </c>
      <c r="V1638" s="12">
        <f>IFERROR(salesdata[[#This Row],[Total Revenue]]/salesdata[[#This Row],[Total Units Sold]],0)</f>
        <v>5.8935947486612532</v>
      </c>
      <c r="W1638" s="1" t="str">
        <f>INDEX({"Product1","Product2","Product3","Product4"},MATCH(MAX(salesdata[[#This Row],[S-P1]],salesdata[[#This Row],[S-P2]],salesdata[[#This Row],[S-P3]],salesdata[[#This Row],[S-P4]]),CHOOSE({1,2,3,4},salesdata[[#This Row],[S-P1]],salesdata[[#This Row],[S-P2]],salesdata[[#This Row],[S-P3]],salesdata[[#This Row],[S-P4]]),0))</f>
        <v>Product3</v>
      </c>
      <c r="X1638" s="1" t="str">
        <f>IF(salesdata[[#This Row],[Total Revenue]]&gt;=70000,"High",IF(salesdata[[#This Row],[Total Revenue]]&gt;=40000,"Medium","Low"))</f>
        <v>Low</v>
      </c>
      <c r="Y1638" s="1" t="str">
        <f>IFERROR(IF(SUMIF(salesdata[Year],salesdata[[#This Row],[Year]],salesdata[Total Revenue])&gt;SUMIF(salesdata[Year],salesdata[[#This Row],[Year]]-1,salesdata[Total Revenue]),"Growth Year","Decline Year"),"")</f>
        <v>Growth Year</v>
      </c>
    </row>
    <row r="1639" spans="1:25" x14ac:dyDescent="0.3">
      <c r="A1639" s="1">
        <v>1638</v>
      </c>
      <c r="B1639" s="2">
        <v>41969</v>
      </c>
      <c r="C1639" s="1">
        <v>2014</v>
      </c>
      <c r="D1639" s="1" t="s">
        <v>24</v>
      </c>
      <c r="E1639" s="1">
        <v>11</v>
      </c>
      <c r="F1639" s="3">
        <v>2201</v>
      </c>
      <c r="G1639" s="10">
        <v>6977.17</v>
      </c>
      <c r="H1639" s="12">
        <f>IFERROR(salesdata[[#This Row],[S-P1]]/salesdata[[#This Row],[Q-P1]],0)</f>
        <v>3.17</v>
      </c>
      <c r="I1639" s="3">
        <v>1368</v>
      </c>
      <c r="J1639" s="10">
        <v>8673.1200000000008</v>
      </c>
      <c r="K1639" s="12">
        <f>IFERROR(salesdata[[#This Row],[S-P2]]/salesdata[[#This Row],[Q-P2]],0)</f>
        <v>6.3400000000000007</v>
      </c>
      <c r="L1639" s="3">
        <v>4376</v>
      </c>
      <c r="M1639" s="10">
        <v>23717.919999999998</v>
      </c>
      <c r="N1639" s="12">
        <f>IFERROR(salesdata[[#This Row],[S-P3]]/salesdata[[#This Row],[Q-P3]],0)</f>
        <v>5.42</v>
      </c>
      <c r="O1639" s="3">
        <v>483</v>
      </c>
      <c r="P1639" s="10">
        <v>3443.79</v>
      </c>
      <c r="Q1639" s="12">
        <f>IFERROR(salesdata[[#This Row],[S-P4]]/salesdata[[#This Row],[Q-P4]],0)</f>
        <v>7.13</v>
      </c>
      <c r="R1639" s="3">
        <v>8428</v>
      </c>
      <c r="S1639" s="10">
        <v>42812</v>
      </c>
      <c r="T1639" s="1" t="str">
        <f>"Q"&amp;ROUNDUP(salesdata[[#This Row],[Month No.]]/3,0)</f>
        <v>Q4</v>
      </c>
      <c r="U1639" s="1" t="str">
        <f>TEXT(salesdata[[#This Row],[Date]],"dddd")</f>
        <v>Wednesday</v>
      </c>
      <c r="V1639" s="12">
        <f>IFERROR(salesdata[[#This Row],[Total Revenue]]/salesdata[[#This Row],[Total Units Sold]],0)</f>
        <v>5.0797342192691026</v>
      </c>
      <c r="W1639" s="1" t="str">
        <f>INDEX({"Product1","Product2","Product3","Product4"},MATCH(MAX(salesdata[[#This Row],[S-P1]],salesdata[[#This Row],[S-P2]],salesdata[[#This Row],[S-P3]],salesdata[[#This Row],[S-P4]]),CHOOSE({1,2,3,4},salesdata[[#This Row],[S-P1]],salesdata[[#This Row],[S-P2]],salesdata[[#This Row],[S-P3]],salesdata[[#This Row],[S-P4]]),0))</f>
        <v>Product3</v>
      </c>
      <c r="X1639" s="1" t="str">
        <f>IF(salesdata[[#This Row],[Total Revenue]]&gt;=70000,"High",IF(salesdata[[#This Row],[Total Revenue]]&gt;=40000,"Medium","Low"))</f>
        <v>Medium</v>
      </c>
      <c r="Y1639" s="1" t="str">
        <f>IFERROR(IF(SUMIF(salesdata[Year],salesdata[[#This Row],[Year]],salesdata[Total Revenue])&gt;SUMIF(salesdata[Year],salesdata[[#This Row],[Year]]-1,salesdata[Total Revenue]),"Growth Year","Decline Year"),"")</f>
        <v>Growth Year</v>
      </c>
    </row>
    <row r="1640" spans="1:25" x14ac:dyDescent="0.3">
      <c r="A1640" s="1">
        <v>1639</v>
      </c>
      <c r="B1640" s="2">
        <v>41970</v>
      </c>
      <c r="C1640" s="1">
        <v>2014</v>
      </c>
      <c r="D1640" s="1" t="s">
        <v>24</v>
      </c>
      <c r="E1640" s="1">
        <v>11</v>
      </c>
      <c r="F1640" s="3">
        <v>287</v>
      </c>
      <c r="G1640" s="10">
        <v>909.79</v>
      </c>
      <c r="H1640" s="12">
        <f>IFERROR(salesdata[[#This Row],[S-P1]]/salesdata[[#This Row],[Q-P1]],0)</f>
        <v>3.17</v>
      </c>
      <c r="I1640" s="3">
        <v>1694</v>
      </c>
      <c r="J1640" s="10">
        <v>10739.96</v>
      </c>
      <c r="K1640" s="12">
        <f>IFERROR(salesdata[[#This Row],[S-P2]]/salesdata[[#This Row],[Q-P2]],0)</f>
        <v>6.34</v>
      </c>
      <c r="L1640" s="3">
        <v>4675</v>
      </c>
      <c r="M1640" s="10">
        <v>25338.5</v>
      </c>
      <c r="N1640" s="12">
        <f>IFERROR(salesdata[[#This Row],[S-P3]]/salesdata[[#This Row],[Q-P3]],0)</f>
        <v>5.42</v>
      </c>
      <c r="O1640" s="3">
        <v>1322</v>
      </c>
      <c r="P1640" s="10">
        <v>9425.86</v>
      </c>
      <c r="Q1640" s="12">
        <f>IFERROR(salesdata[[#This Row],[S-P4]]/salesdata[[#This Row],[Q-P4]],0)</f>
        <v>7.1300000000000008</v>
      </c>
      <c r="R1640" s="3">
        <v>7978</v>
      </c>
      <c r="S1640" s="10">
        <v>46414.11</v>
      </c>
      <c r="T1640" s="1" t="str">
        <f>"Q"&amp;ROUNDUP(salesdata[[#This Row],[Month No.]]/3,0)</f>
        <v>Q4</v>
      </c>
      <c r="U1640" s="1" t="str">
        <f>TEXT(salesdata[[#This Row],[Date]],"dddd")</f>
        <v>Thursday</v>
      </c>
      <c r="V1640" s="12">
        <f>IFERROR(salesdata[[#This Row],[Total Revenue]]/salesdata[[#This Row],[Total Units Sold]],0)</f>
        <v>5.8177625971421412</v>
      </c>
      <c r="W1640" s="1" t="str">
        <f>INDEX({"Product1","Product2","Product3","Product4"},MATCH(MAX(salesdata[[#This Row],[S-P1]],salesdata[[#This Row],[S-P2]],salesdata[[#This Row],[S-P3]],salesdata[[#This Row],[S-P4]]),CHOOSE({1,2,3,4},salesdata[[#This Row],[S-P1]],salesdata[[#This Row],[S-P2]],salesdata[[#This Row],[S-P3]],salesdata[[#This Row],[S-P4]]),0))</f>
        <v>Product3</v>
      </c>
      <c r="X1640" s="1" t="str">
        <f>IF(salesdata[[#This Row],[Total Revenue]]&gt;=70000,"High",IF(salesdata[[#This Row],[Total Revenue]]&gt;=40000,"Medium","Low"))</f>
        <v>Medium</v>
      </c>
      <c r="Y1640" s="1" t="str">
        <f>IFERROR(IF(SUMIF(salesdata[Year],salesdata[[#This Row],[Year]],salesdata[Total Revenue])&gt;SUMIF(salesdata[Year],salesdata[[#This Row],[Year]]-1,salesdata[Total Revenue]),"Growth Year","Decline Year"),"")</f>
        <v>Growth Year</v>
      </c>
    </row>
    <row r="1641" spans="1:25" x14ac:dyDescent="0.3">
      <c r="A1641" s="1">
        <v>1640</v>
      </c>
      <c r="B1641" s="2">
        <v>41971</v>
      </c>
      <c r="C1641" s="1">
        <v>2014</v>
      </c>
      <c r="D1641" s="1" t="s">
        <v>24</v>
      </c>
      <c r="E1641" s="1">
        <v>11</v>
      </c>
      <c r="F1641" s="3">
        <v>4139</v>
      </c>
      <c r="G1641" s="10">
        <v>13120.63</v>
      </c>
      <c r="H1641" s="12">
        <f>IFERROR(salesdata[[#This Row],[S-P1]]/salesdata[[#This Row],[Q-P1]],0)</f>
        <v>3.17</v>
      </c>
      <c r="I1641" s="3">
        <v>796</v>
      </c>
      <c r="J1641" s="10">
        <v>5046.6400000000003</v>
      </c>
      <c r="K1641" s="12">
        <f>IFERROR(salesdata[[#This Row],[S-P2]]/salesdata[[#This Row],[Q-P2]],0)</f>
        <v>6.3400000000000007</v>
      </c>
      <c r="L1641" s="3">
        <v>2169</v>
      </c>
      <c r="M1641" s="10">
        <v>11755.98</v>
      </c>
      <c r="N1641" s="12">
        <f>IFERROR(salesdata[[#This Row],[S-P3]]/salesdata[[#This Row],[Q-P3]],0)</f>
        <v>5.42</v>
      </c>
      <c r="O1641" s="3">
        <v>1432</v>
      </c>
      <c r="P1641" s="10">
        <v>10210.16</v>
      </c>
      <c r="Q1641" s="12">
        <f>IFERROR(salesdata[[#This Row],[S-P4]]/salesdata[[#This Row],[Q-P4]],0)</f>
        <v>7.13</v>
      </c>
      <c r="R1641" s="3">
        <v>8536</v>
      </c>
      <c r="S1641" s="10">
        <v>40133.410000000003</v>
      </c>
      <c r="T1641" s="1" t="str">
        <f>"Q"&amp;ROUNDUP(salesdata[[#This Row],[Month No.]]/3,0)</f>
        <v>Q4</v>
      </c>
      <c r="U1641" s="1" t="str">
        <f>TEXT(salesdata[[#This Row],[Date]],"dddd")</f>
        <v>Friday</v>
      </c>
      <c r="V1641" s="12">
        <f>IFERROR(salesdata[[#This Row],[Total Revenue]]/salesdata[[#This Row],[Total Units Sold]],0)</f>
        <v>4.7016647141518284</v>
      </c>
      <c r="W1641" s="1" t="str">
        <f>INDEX({"Product1","Product2","Product3","Product4"},MATCH(MAX(salesdata[[#This Row],[S-P1]],salesdata[[#This Row],[S-P2]],salesdata[[#This Row],[S-P3]],salesdata[[#This Row],[S-P4]]),CHOOSE({1,2,3,4},salesdata[[#This Row],[S-P1]],salesdata[[#This Row],[S-P2]],salesdata[[#This Row],[S-P3]],salesdata[[#This Row],[S-P4]]),0))</f>
        <v>Product1</v>
      </c>
      <c r="X1641" s="1" t="str">
        <f>IF(salesdata[[#This Row],[Total Revenue]]&gt;=70000,"High",IF(salesdata[[#This Row],[Total Revenue]]&gt;=40000,"Medium","Low"))</f>
        <v>Medium</v>
      </c>
      <c r="Y1641" s="1" t="str">
        <f>IFERROR(IF(SUMIF(salesdata[Year],salesdata[[#This Row],[Year]],salesdata[Total Revenue])&gt;SUMIF(salesdata[Year],salesdata[[#This Row],[Year]]-1,salesdata[Total Revenue]),"Growth Year","Decline Year"),"")</f>
        <v>Growth Year</v>
      </c>
    </row>
    <row r="1642" spans="1:25" x14ac:dyDescent="0.3">
      <c r="A1642" s="1">
        <v>1641</v>
      </c>
      <c r="B1642" s="2">
        <v>41972</v>
      </c>
      <c r="C1642" s="1">
        <v>2014</v>
      </c>
      <c r="D1642" s="1" t="s">
        <v>24</v>
      </c>
      <c r="E1642" s="1">
        <v>11</v>
      </c>
      <c r="F1642" s="3">
        <v>7463</v>
      </c>
      <c r="G1642" s="10">
        <v>23657.71</v>
      </c>
      <c r="H1642" s="12">
        <f>IFERROR(salesdata[[#This Row],[S-P1]]/salesdata[[#This Row],[Q-P1]],0)</f>
        <v>3.17</v>
      </c>
      <c r="I1642" s="3">
        <v>3562</v>
      </c>
      <c r="J1642" s="10">
        <v>22583.08</v>
      </c>
      <c r="K1642" s="12">
        <f>IFERROR(salesdata[[#This Row],[S-P2]]/salesdata[[#This Row],[Q-P2]],0)</f>
        <v>6.3400000000000007</v>
      </c>
      <c r="L1642" s="3">
        <v>4050</v>
      </c>
      <c r="M1642" s="10">
        <v>21951</v>
      </c>
      <c r="N1642" s="12">
        <f>IFERROR(salesdata[[#This Row],[S-P3]]/salesdata[[#This Row],[Q-P3]],0)</f>
        <v>5.42</v>
      </c>
      <c r="O1642" s="3">
        <v>1286</v>
      </c>
      <c r="P1642" s="10">
        <v>9169.18</v>
      </c>
      <c r="Q1642" s="12">
        <f>IFERROR(salesdata[[#This Row],[S-P4]]/salesdata[[#This Row],[Q-P4]],0)</f>
        <v>7.13</v>
      </c>
      <c r="R1642" s="3">
        <v>16361</v>
      </c>
      <c r="S1642" s="10">
        <v>77360.97</v>
      </c>
      <c r="T1642" s="1" t="str">
        <f>"Q"&amp;ROUNDUP(salesdata[[#This Row],[Month No.]]/3,0)</f>
        <v>Q4</v>
      </c>
      <c r="U1642" s="1" t="str">
        <f>TEXT(salesdata[[#This Row],[Date]],"dddd")</f>
        <v>Saturday</v>
      </c>
      <c r="V1642" s="12">
        <f>IFERROR(salesdata[[#This Row],[Total Revenue]]/salesdata[[#This Row],[Total Units Sold]],0)</f>
        <v>4.7283766273455168</v>
      </c>
      <c r="W1642" s="1" t="str">
        <f>INDEX({"Product1","Product2","Product3","Product4"},MATCH(MAX(salesdata[[#This Row],[S-P1]],salesdata[[#This Row],[S-P2]],salesdata[[#This Row],[S-P3]],salesdata[[#This Row],[S-P4]]),CHOOSE({1,2,3,4},salesdata[[#This Row],[S-P1]],salesdata[[#This Row],[S-P2]],salesdata[[#This Row],[S-P3]],salesdata[[#This Row],[S-P4]]),0))</f>
        <v>Product1</v>
      </c>
      <c r="X1642" s="1" t="str">
        <f>IF(salesdata[[#This Row],[Total Revenue]]&gt;=70000,"High",IF(salesdata[[#This Row],[Total Revenue]]&gt;=40000,"Medium","Low"))</f>
        <v>High</v>
      </c>
      <c r="Y1642" s="1" t="str">
        <f>IFERROR(IF(SUMIF(salesdata[Year],salesdata[[#This Row],[Year]],salesdata[Total Revenue])&gt;SUMIF(salesdata[Year],salesdata[[#This Row],[Year]]-1,salesdata[Total Revenue]),"Growth Year","Decline Year"),"")</f>
        <v>Growth Year</v>
      </c>
    </row>
    <row r="1643" spans="1:25" x14ac:dyDescent="0.3">
      <c r="A1643" s="1">
        <v>1642</v>
      </c>
      <c r="B1643" s="2">
        <v>41973</v>
      </c>
      <c r="C1643" s="1">
        <v>2014</v>
      </c>
      <c r="D1643" s="1" t="s">
        <v>24</v>
      </c>
      <c r="E1643" s="1">
        <v>11</v>
      </c>
      <c r="F1643" s="3">
        <v>1789</v>
      </c>
      <c r="G1643" s="10">
        <v>5671.13</v>
      </c>
      <c r="H1643" s="12">
        <f>IFERROR(salesdata[[#This Row],[S-P1]]/salesdata[[#This Row],[Q-P1]],0)</f>
        <v>3.17</v>
      </c>
      <c r="I1643" s="3">
        <v>1240</v>
      </c>
      <c r="J1643" s="10">
        <v>7861.6</v>
      </c>
      <c r="K1643" s="12">
        <f>IFERROR(salesdata[[#This Row],[S-P2]]/salesdata[[#This Row],[Q-P2]],0)</f>
        <v>6.34</v>
      </c>
      <c r="L1643" s="3">
        <v>3986</v>
      </c>
      <c r="M1643" s="10">
        <v>21604.12</v>
      </c>
      <c r="N1643" s="12">
        <f>IFERROR(salesdata[[#This Row],[S-P3]]/salesdata[[#This Row],[Q-P3]],0)</f>
        <v>5.42</v>
      </c>
      <c r="O1643" s="3">
        <v>2000</v>
      </c>
      <c r="P1643" s="10">
        <v>14260</v>
      </c>
      <c r="Q1643" s="12">
        <f>IFERROR(salesdata[[#This Row],[S-P4]]/salesdata[[#This Row],[Q-P4]],0)</f>
        <v>7.13</v>
      </c>
      <c r="R1643" s="3">
        <v>9015</v>
      </c>
      <c r="S1643" s="10">
        <v>49396.85</v>
      </c>
      <c r="T1643" s="1" t="str">
        <f>"Q"&amp;ROUNDUP(salesdata[[#This Row],[Month No.]]/3,0)</f>
        <v>Q4</v>
      </c>
      <c r="U1643" s="1" t="str">
        <f>TEXT(salesdata[[#This Row],[Date]],"dddd")</f>
        <v>Sunday</v>
      </c>
      <c r="V1643" s="12">
        <f>IFERROR(salesdata[[#This Row],[Total Revenue]]/salesdata[[#This Row],[Total Units Sold]],0)</f>
        <v>5.4794065446478086</v>
      </c>
      <c r="W1643" s="1" t="str">
        <f>INDEX({"Product1","Product2","Product3","Product4"},MATCH(MAX(salesdata[[#This Row],[S-P1]],salesdata[[#This Row],[S-P2]],salesdata[[#This Row],[S-P3]],salesdata[[#This Row],[S-P4]]),CHOOSE({1,2,3,4},salesdata[[#This Row],[S-P1]],salesdata[[#This Row],[S-P2]],salesdata[[#This Row],[S-P3]],salesdata[[#This Row],[S-P4]]),0))</f>
        <v>Product3</v>
      </c>
      <c r="X1643" s="1" t="str">
        <f>IF(salesdata[[#This Row],[Total Revenue]]&gt;=70000,"High",IF(salesdata[[#This Row],[Total Revenue]]&gt;=40000,"Medium","Low"))</f>
        <v>Medium</v>
      </c>
      <c r="Y1643" s="1" t="str">
        <f>IFERROR(IF(SUMIF(salesdata[Year],salesdata[[#This Row],[Year]],salesdata[Total Revenue])&gt;SUMIF(salesdata[Year],salesdata[[#This Row],[Year]]-1,salesdata[Total Revenue]),"Growth Year","Decline Year"),"")</f>
        <v>Growth Year</v>
      </c>
    </row>
    <row r="1644" spans="1:25" x14ac:dyDescent="0.3">
      <c r="A1644" s="1">
        <v>1643</v>
      </c>
      <c r="B1644" s="2">
        <v>41974</v>
      </c>
      <c r="C1644" s="1">
        <v>2014</v>
      </c>
      <c r="D1644" s="1" t="s">
        <v>25</v>
      </c>
      <c r="E1644" s="1">
        <v>12</v>
      </c>
      <c r="F1644" s="3">
        <v>5633</v>
      </c>
      <c r="G1644" s="10">
        <v>17856.61</v>
      </c>
      <c r="H1644" s="12">
        <f>IFERROR(salesdata[[#This Row],[S-P1]]/salesdata[[#This Row],[Q-P1]],0)</f>
        <v>3.17</v>
      </c>
      <c r="I1644" s="3">
        <v>2288</v>
      </c>
      <c r="J1644" s="10">
        <v>14505.92</v>
      </c>
      <c r="K1644" s="12">
        <f>IFERROR(salesdata[[#This Row],[S-P2]]/salesdata[[#This Row],[Q-P2]],0)</f>
        <v>6.34</v>
      </c>
      <c r="L1644" s="3">
        <v>5668</v>
      </c>
      <c r="M1644" s="10">
        <v>30720.560000000001</v>
      </c>
      <c r="N1644" s="12">
        <f>IFERROR(salesdata[[#This Row],[S-P3]]/salesdata[[#This Row],[Q-P3]],0)</f>
        <v>5.42</v>
      </c>
      <c r="O1644" s="3">
        <v>1830</v>
      </c>
      <c r="P1644" s="10">
        <v>13047.9</v>
      </c>
      <c r="Q1644" s="12">
        <f>IFERROR(salesdata[[#This Row],[S-P4]]/salesdata[[#This Row],[Q-P4]],0)</f>
        <v>7.13</v>
      </c>
      <c r="R1644" s="3">
        <v>15419</v>
      </c>
      <c r="S1644" s="10">
        <v>76130.990000000005</v>
      </c>
      <c r="T1644" s="1" t="str">
        <f>"Q"&amp;ROUNDUP(salesdata[[#This Row],[Month No.]]/3,0)</f>
        <v>Q4</v>
      </c>
      <c r="U1644" s="1" t="str">
        <f>TEXT(salesdata[[#This Row],[Date]],"dddd")</f>
        <v>Monday</v>
      </c>
      <c r="V1644" s="12">
        <f>IFERROR(salesdata[[#This Row],[Total Revenue]]/salesdata[[#This Row],[Total Units Sold]],0)</f>
        <v>4.9374790842467089</v>
      </c>
      <c r="W1644" s="1" t="str">
        <f>INDEX({"Product1","Product2","Product3","Product4"},MATCH(MAX(salesdata[[#This Row],[S-P1]],salesdata[[#This Row],[S-P2]],salesdata[[#This Row],[S-P3]],salesdata[[#This Row],[S-P4]]),CHOOSE({1,2,3,4},salesdata[[#This Row],[S-P1]],salesdata[[#This Row],[S-P2]],salesdata[[#This Row],[S-P3]],salesdata[[#This Row],[S-P4]]),0))</f>
        <v>Product3</v>
      </c>
      <c r="X1644" s="1" t="str">
        <f>IF(salesdata[[#This Row],[Total Revenue]]&gt;=70000,"High",IF(salesdata[[#This Row],[Total Revenue]]&gt;=40000,"Medium","Low"))</f>
        <v>High</v>
      </c>
      <c r="Y1644" s="1" t="str">
        <f>IFERROR(IF(SUMIF(salesdata[Year],salesdata[[#This Row],[Year]],salesdata[Total Revenue])&gt;SUMIF(salesdata[Year],salesdata[[#This Row],[Year]]-1,salesdata[Total Revenue]),"Growth Year","Decline Year"),"")</f>
        <v>Growth Year</v>
      </c>
    </row>
    <row r="1645" spans="1:25" x14ac:dyDescent="0.3">
      <c r="A1645" s="1">
        <v>1644</v>
      </c>
      <c r="B1645" s="2">
        <v>41975</v>
      </c>
      <c r="C1645" s="1">
        <v>2014</v>
      </c>
      <c r="D1645" s="1" t="s">
        <v>25</v>
      </c>
      <c r="E1645" s="1">
        <v>12</v>
      </c>
      <c r="F1645" s="3">
        <v>2304</v>
      </c>
      <c r="G1645" s="10">
        <v>7303.68</v>
      </c>
      <c r="H1645" s="12">
        <f>IFERROR(salesdata[[#This Row],[S-P1]]/salesdata[[#This Row],[Q-P1]],0)</f>
        <v>3.17</v>
      </c>
      <c r="I1645" s="3">
        <v>1029</v>
      </c>
      <c r="J1645" s="10">
        <v>6523.86</v>
      </c>
      <c r="K1645" s="12">
        <f>IFERROR(salesdata[[#This Row],[S-P2]]/salesdata[[#This Row],[Q-P2]],0)</f>
        <v>6.34</v>
      </c>
      <c r="L1645" s="3">
        <v>4754</v>
      </c>
      <c r="M1645" s="10">
        <v>25766.68</v>
      </c>
      <c r="N1645" s="12">
        <f>IFERROR(salesdata[[#This Row],[S-P3]]/salesdata[[#This Row],[Q-P3]],0)</f>
        <v>5.42</v>
      </c>
      <c r="O1645" s="3">
        <v>1361</v>
      </c>
      <c r="P1645" s="10">
        <v>9703.93</v>
      </c>
      <c r="Q1645" s="12">
        <f>IFERROR(salesdata[[#This Row],[S-P4]]/salesdata[[#This Row],[Q-P4]],0)</f>
        <v>7.13</v>
      </c>
      <c r="R1645" s="3">
        <v>9448</v>
      </c>
      <c r="S1645" s="10">
        <v>49298.15</v>
      </c>
      <c r="T1645" s="1" t="str">
        <f>"Q"&amp;ROUNDUP(salesdata[[#This Row],[Month No.]]/3,0)</f>
        <v>Q4</v>
      </c>
      <c r="U1645" s="1" t="str">
        <f>TEXT(salesdata[[#This Row],[Date]],"dddd")</f>
        <v>Tuesday</v>
      </c>
      <c r="V1645" s="12">
        <f>IFERROR(salesdata[[#This Row],[Total Revenue]]/salesdata[[#This Row],[Total Units Sold]],0)</f>
        <v>5.2178397544453858</v>
      </c>
      <c r="W1645" s="1" t="str">
        <f>INDEX({"Product1","Product2","Product3","Product4"},MATCH(MAX(salesdata[[#This Row],[S-P1]],salesdata[[#This Row],[S-P2]],salesdata[[#This Row],[S-P3]],salesdata[[#This Row],[S-P4]]),CHOOSE({1,2,3,4},salesdata[[#This Row],[S-P1]],salesdata[[#This Row],[S-P2]],salesdata[[#This Row],[S-P3]],salesdata[[#This Row],[S-P4]]),0))</f>
        <v>Product3</v>
      </c>
      <c r="X1645" s="1" t="str">
        <f>IF(salesdata[[#This Row],[Total Revenue]]&gt;=70000,"High",IF(salesdata[[#This Row],[Total Revenue]]&gt;=40000,"Medium","Low"))</f>
        <v>Medium</v>
      </c>
      <c r="Y1645" s="1" t="str">
        <f>IFERROR(IF(SUMIF(salesdata[Year],salesdata[[#This Row],[Year]],salesdata[Total Revenue])&gt;SUMIF(salesdata[Year],salesdata[[#This Row],[Year]]-1,salesdata[Total Revenue]),"Growth Year","Decline Year"),"")</f>
        <v>Growth Year</v>
      </c>
    </row>
    <row r="1646" spans="1:25" x14ac:dyDescent="0.3">
      <c r="A1646" s="1">
        <v>1645</v>
      </c>
      <c r="B1646" s="2">
        <v>41976</v>
      </c>
      <c r="C1646" s="1">
        <v>2014</v>
      </c>
      <c r="D1646" s="1" t="s">
        <v>25</v>
      </c>
      <c r="E1646" s="1">
        <v>12</v>
      </c>
      <c r="F1646" s="3">
        <v>4261</v>
      </c>
      <c r="G1646" s="10">
        <v>13507.37</v>
      </c>
      <c r="H1646" s="12">
        <f>IFERROR(salesdata[[#This Row],[S-P1]]/salesdata[[#This Row],[Q-P1]],0)</f>
        <v>3.1700000000000004</v>
      </c>
      <c r="I1646" s="3">
        <v>844</v>
      </c>
      <c r="J1646" s="10">
        <v>5350.96</v>
      </c>
      <c r="K1646" s="12">
        <f>IFERROR(salesdata[[#This Row],[S-P2]]/salesdata[[#This Row],[Q-P2]],0)</f>
        <v>6.34</v>
      </c>
      <c r="L1646" s="3">
        <v>600</v>
      </c>
      <c r="M1646" s="10">
        <v>3252</v>
      </c>
      <c r="N1646" s="12">
        <f>IFERROR(salesdata[[#This Row],[S-P3]]/salesdata[[#This Row],[Q-P3]],0)</f>
        <v>5.42</v>
      </c>
      <c r="O1646" s="3">
        <v>434</v>
      </c>
      <c r="P1646" s="10">
        <v>3094.42</v>
      </c>
      <c r="Q1646" s="12">
        <f>IFERROR(salesdata[[#This Row],[S-P4]]/salesdata[[#This Row],[Q-P4]],0)</f>
        <v>7.13</v>
      </c>
      <c r="R1646" s="3">
        <v>6139</v>
      </c>
      <c r="S1646" s="10">
        <v>25204.75</v>
      </c>
      <c r="T1646" s="1" t="str">
        <f>"Q"&amp;ROUNDUP(salesdata[[#This Row],[Month No.]]/3,0)</f>
        <v>Q4</v>
      </c>
      <c r="U1646" s="1" t="str">
        <f>TEXT(salesdata[[#This Row],[Date]],"dddd")</f>
        <v>Wednesday</v>
      </c>
      <c r="V1646" s="12">
        <f>IFERROR(salesdata[[#This Row],[Total Revenue]]/salesdata[[#This Row],[Total Units Sold]],0)</f>
        <v>4.1056768203290437</v>
      </c>
      <c r="W1646" s="1" t="str">
        <f>INDEX({"Product1","Product2","Product3","Product4"},MATCH(MAX(salesdata[[#This Row],[S-P1]],salesdata[[#This Row],[S-P2]],salesdata[[#This Row],[S-P3]],salesdata[[#This Row],[S-P4]]),CHOOSE({1,2,3,4},salesdata[[#This Row],[S-P1]],salesdata[[#This Row],[S-P2]],salesdata[[#This Row],[S-P3]],salesdata[[#This Row],[S-P4]]),0))</f>
        <v>Product1</v>
      </c>
      <c r="X1646" s="1" t="str">
        <f>IF(salesdata[[#This Row],[Total Revenue]]&gt;=70000,"High",IF(salesdata[[#This Row],[Total Revenue]]&gt;=40000,"Medium","Low"))</f>
        <v>Low</v>
      </c>
      <c r="Y1646" s="1" t="str">
        <f>IFERROR(IF(SUMIF(salesdata[Year],salesdata[[#This Row],[Year]],salesdata[Total Revenue])&gt;SUMIF(salesdata[Year],salesdata[[#This Row],[Year]]-1,salesdata[Total Revenue]),"Growth Year","Decline Year"),"")</f>
        <v>Growth Year</v>
      </c>
    </row>
    <row r="1647" spans="1:25" x14ac:dyDescent="0.3">
      <c r="A1647" s="1">
        <v>1646</v>
      </c>
      <c r="B1647" s="2">
        <v>41977</v>
      </c>
      <c r="C1647" s="1">
        <v>2014</v>
      </c>
      <c r="D1647" s="1" t="s">
        <v>25</v>
      </c>
      <c r="E1647" s="1">
        <v>12</v>
      </c>
      <c r="F1647" s="3">
        <v>7405</v>
      </c>
      <c r="G1647" s="10">
        <v>23473.85</v>
      </c>
      <c r="H1647" s="12">
        <f>IFERROR(salesdata[[#This Row],[S-P1]]/salesdata[[#This Row],[Q-P1]],0)</f>
        <v>3.17</v>
      </c>
      <c r="I1647" s="3">
        <v>2944</v>
      </c>
      <c r="J1647" s="10">
        <v>18664.96</v>
      </c>
      <c r="K1647" s="12">
        <f>IFERROR(salesdata[[#This Row],[S-P2]]/salesdata[[#This Row],[Q-P2]],0)</f>
        <v>6.34</v>
      </c>
      <c r="L1647" s="3">
        <v>792</v>
      </c>
      <c r="M1647" s="10">
        <v>4292.6400000000003</v>
      </c>
      <c r="N1647" s="12">
        <f>IFERROR(salesdata[[#This Row],[S-P3]]/salesdata[[#This Row],[Q-P3]],0)</f>
        <v>5.4200000000000008</v>
      </c>
      <c r="O1647" s="3">
        <v>1868</v>
      </c>
      <c r="P1647" s="10">
        <v>13318.84</v>
      </c>
      <c r="Q1647" s="12">
        <f>IFERROR(salesdata[[#This Row],[S-P4]]/salesdata[[#This Row],[Q-P4]],0)</f>
        <v>7.13</v>
      </c>
      <c r="R1647" s="3">
        <v>13009</v>
      </c>
      <c r="S1647" s="10">
        <v>59750.29</v>
      </c>
      <c r="T1647" s="1" t="str">
        <f>"Q"&amp;ROUNDUP(salesdata[[#This Row],[Month No.]]/3,0)</f>
        <v>Q4</v>
      </c>
      <c r="U1647" s="1" t="str">
        <f>TEXT(salesdata[[#This Row],[Date]],"dddd")</f>
        <v>Thursday</v>
      </c>
      <c r="V1647" s="12">
        <f>IFERROR(salesdata[[#This Row],[Total Revenue]]/salesdata[[#This Row],[Total Units Sold]],0)</f>
        <v>4.592996387116612</v>
      </c>
      <c r="W1647" s="1" t="str">
        <f>INDEX({"Product1","Product2","Product3","Product4"},MATCH(MAX(salesdata[[#This Row],[S-P1]],salesdata[[#This Row],[S-P2]],salesdata[[#This Row],[S-P3]],salesdata[[#This Row],[S-P4]]),CHOOSE({1,2,3,4},salesdata[[#This Row],[S-P1]],salesdata[[#This Row],[S-P2]],salesdata[[#This Row],[S-P3]],salesdata[[#This Row],[S-P4]]),0))</f>
        <v>Product1</v>
      </c>
      <c r="X1647" s="1" t="str">
        <f>IF(salesdata[[#This Row],[Total Revenue]]&gt;=70000,"High",IF(salesdata[[#This Row],[Total Revenue]]&gt;=40000,"Medium","Low"))</f>
        <v>Medium</v>
      </c>
      <c r="Y1647" s="1" t="str">
        <f>IFERROR(IF(SUMIF(salesdata[Year],salesdata[[#This Row],[Year]],salesdata[Total Revenue])&gt;SUMIF(salesdata[Year],salesdata[[#This Row],[Year]]-1,salesdata[Total Revenue]),"Growth Year","Decline Year"),"")</f>
        <v>Growth Year</v>
      </c>
    </row>
    <row r="1648" spans="1:25" x14ac:dyDescent="0.3">
      <c r="A1648" s="1">
        <v>1647</v>
      </c>
      <c r="B1648" s="2">
        <v>41978</v>
      </c>
      <c r="C1648" s="1">
        <v>2014</v>
      </c>
      <c r="D1648" s="1" t="s">
        <v>25</v>
      </c>
      <c r="E1648" s="1">
        <v>12</v>
      </c>
      <c r="F1648" s="3">
        <v>2456</v>
      </c>
      <c r="G1648" s="10">
        <v>7785.52</v>
      </c>
      <c r="H1648" s="12">
        <f>IFERROR(salesdata[[#This Row],[S-P1]]/salesdata[[#This Row],[Q-P1]],0)</f>
        <v>3.1700000000000004</v>
      </c>
      <c r="I1648" s="3">
        <v>492</v>
      </c>
      <c r="J1648" s="10">
        <v>3119.28</v>
      </c>
      <c r="K1648" s="12">
        <f>IFERROR(salesdata[[#This Row],[S-P2]]/salesdata[[#This Row],[Q-P2]],0)</f>
        <v>6.3400000000000007</v>
      </c>
      <c r="L1648" s="3">
        <v>1238</v>
      </c>
      <c r="M1648" s="10">
        <v>6709.96</v>
      </c>
      <c r="N1648" s="12">
        <f>IFERROR(salesdata[[#This Row],[S-P3]]/salesdata[[#This Row],[Q-P3]],0)</f>
        <v>5.42</v>
      </c>
      <c r="O1648" s="3">
        <v>527</v>
      </c>
      <c r="P1648" s="10">
        <v>3757.51</v>
      </c>
      <c r="Q1648" s="12">
        <f>IFERROR(salesdata[[#This Row],[S-P4]]/salesdata[[#This Row],[Q-P4]],0)</f>
        <v>7.1300000000000008</v>
      </c>
      <c r="R1648" s="3">
        <v>4713</v>
      </c>
      <c r="S1648" s="10">
        <v>21372.27</v>
      </c>
      <c r="T1648" s="1" t="str">
        <f>"Q"&amp;ROUNDUP(salesdata[[#This Row],[Month No.]]/3,0)</f>
        <v>Q4</v>
      </c>
      <c r="U1648" s="1" t="str">
        <f>TEXT(salesdata[[#This Row],[Date]],"dddd")</f>
        <v>Friday</v>
      </c>
      <c r="V1648" s="12">
        <f>IFERROR(salesdata[[#This Row],[Total Revenue]]/salesdata[[#This Row],[Total Units Sold]],0)</f>
        <v>4.5347485677912163</v>
      </c>
      <c r="W1648" s="1" t="str">
        <f>INDEX({"Product1","Product2","Product3","Product4"},MATCH(MAX(salesdata[[#This Row],[S-P1]],salesdata[[#This Row],[S-P2]],salesdata[[#This Row],[S-P3]],salesdata[[#This Row],[S-P4]]),CHOOSE({1,2,3,4},salesdata[[#This Row],[S-P1]],salesdata[[#This Row],[S-P2]],salesdata[[#This Row],[S-P3]],salesdata[[#This Row],[S-P4]]),0))</f>
        <v>Product1</v>
      </c>
      <c r="X1648" s="1" t="str">
        <f>IF(salesdata[[#This Row],[Total Revenue]]&gt;=70000,"High",IF(salesdata[[#This Row],[Total Revenue]]&gt;=40000,"Medium","Low"))</f>
        <v>Low</v>
      </c>
      <c r="Y1648" s="1" t="str">
        <f>IFERROR(IF(SUMIF(salesdata[Year],salesdata[[#This Row],[Year]],salesdata[Total Revenue])&gt;SUMIF(salesdata[Year],salesdata[[#This Row],[Year]]-1,salesdata[Total Revenue]),"Growth Year","Decline Year"),"")</f>
        <v>Growth Year</v>
      </c>
    </row>
    <row r="1649" spans="1:25" x14ac:dyDescent="0.3">
      <c r="A1649" s="1">
        <v>1648</v>
      </c>
      <c r="B1649" s="2">
        <v>41979</v>
      </c>
      <c r="C1649" s="1">
        <v>2014</v>
      </c>
      <c r="D1649" s="1" t="s">
        <v>25</v>
      </c>
      <c r="E1649" s="1">
        <v>12</v>
      </c>
      <c r="F1649" s="3">
        <v>7800</v>
      </c>
      <c r="G1649" s="10">
        <v>24726</v>
      </c>
      <c r="H1649" s="12">
        <f>IFERROR(salesdata[[#This Row],[S-P1]]/salesdata[[#This Row],[Q-P1]],0)</f>
        <v>3.17</v>
      </c>
      <c r="I1649" s="3">
        <v>2622</v>
      </c>
      <c r="J1649" s="10">
        <v>16623.48</v>
      </c>
      <c r="K1649" s="12">
        <f>IFERROR(salesdata[[#This Row],[S-P2]]/salesdata[[#This Row],[Q-P2]],0)</f>
        <v>6.34</v>
      </c>
      <c r="L1649" s="3">
        <v>5588</v>
      </c>
      <c r="M1649" s="10">
        <v>30286.959999999999</v>
      </c>
      <c r="N1649" s="12">
        <f>IFERROR(salesdata[[#This Row],[S-P3]]/salesdata[[#This Row],[Q-P3]],0)</f>
        <v>5.42</v>
      </c>
      <c r="O1649" s="3">
        <v>1028</v>
      </c>
      <c r="P1649" s="10">
        <v>7329.64</v>
      </c>
      <c r="Q1649" s="12">
        <f>IFERROR(salesdata[[#This Row],[S-P4]]/salesdata[[#This Row],[Q-P4]],0)</f>
        <v>7.13</v>
      </c>
      <c r="R1649" s="3">
        <v>17038</v>
      </c>
      <c r="S1649" s="10">
        <v>78966.080000000002</v>
      </c>
      <c r="T1649" s="1" t="str">
        <f>"Q"&amp;ROUNDUP(salesdata[[#This Row],[Month No.]]/3,0)</f>
        <v>Q4</v>
      </c>
      <c r="U1649" s="1" t="str">
        <f>TEXT(salesdata[[#This Row],[Date]],"dddd")</f>
        <v>Saturday</v>
      </c>
      <c r="V1649" s="12">
        <f>IFERROR(salesdata[[#This Row],[Total Revenue]]/salesdata[[#This Row],[Total Units Sold]],0)</f>
        <v>4.6347036037093554</v>
      </c>
      <c r="W1649" s="1" t="str">
        <f>INDEX({"Product1","Product2","Product3","Product4"},MATCH(MAX(salesdata[[#This Row],[S-P1]],salesdata[[#This Row],[S-P2]],salesdata[[#This Row],[S-P3]],salesdata[[#This Row],[S-P4]]),CHOOSE({1,2,3,4},salesdata[[#This Row],[S-P1]],salesdata[[#This Row],[S-P2]],salesdata[[#This Row],[S-P3]],salesdata[[#This Row],[S-P4]]),0))</f>
        <v>Product3</v>
      </c>
      <c r="X1649" s="1" t="str">
        <f>IF(salesdata[[#This Row],[Total Revenue]]&gt;=70000,"High",IF(salesdata[[#This Row],[Total Revenue]]&gt;=40000,"Medium","Low"))</f>
        <v>High</v>
      </c>
      <c r="Y1649" s="1" t="str">
        <f>IFERROR(IF(SUMIF(salesdata[Year],salesdata[[#This Row],[Year]],salesdata[Total Revenue])&gt;SUMIF(salesdata[Year],salesdata[[#This Row],[Year]]-1,salesdata[Total Revenue]),"Growth Year","Decline Year"),"")</f>
        <v>Growth Year</v>
      </c>
    </row>
    <row r="1650" spans="1:25" x14ac:dyDescent="0.3">
      <c r="A1650" s="1">
        <v>1649</v>
      </c>
      <c r="B1650" s="2">
        <v>41980</v>
      </c>
      <c r="C1650" s="1">
        <v>2014</v>
      </c>
      <c r="D1650" s="1" t="s">
        <v>25</v>
      </c>
      <c r="E1650" s="1">
        <v>12</v>
      </c>
      <c r="F1650" s="3">
        <v>4147</v>
      </c>
      <c r="G1650" s="10">
        <v>13145.99</v>
      </c>
      <c r="H1650" s="12">
        <f>IFERROR(salesdata[[#This Row],[S-P1]]/salesdata[[#This Row],[Q-P1]],0)</f>
        <v>3.17</v>
      </c>
      <c r="I1650" s="3">
        <v>1783</v>
      </c>
      <c r="J1650" s="10">
        <v>11304.22</v>
      </c>
      <c r="K1650" s="12">
        <f>IFERROR(salesdata[[#This Row],[S-P2]]/salesdata[[#This Row],[Q-P2]],0)</f>
        <v>6.34</v>
      </c>
      <c r="L1650" s="3">
        <v>893</v>
      </c>
      <c r="M1650" s="10">
        <v>4840.0600000000004</v>
      </c>
      <c r="N1650" s="12">
        <f>IFERROR(salesdata[[#This Row],[S-P3]]/salesdata[[#This Row],[Q-P3]],0)</f>
        <v>5.4200000000000008</v>
      </c>
      <c r="O1650" s="3">
        <v>595</v>
      </c>
      <c r="P1650" s="10">
        <v>4242.3500000000004</v>
      </c>
      <c r="Q1650" s="12">
        <f>IFERROR(salesdata[[#This Row],[S-P4]]/salesdata[[#This Row],[Q-P4]],0)</f>
        <v>7.1300000000000008</v>
      </c>
      <c r="R1650" s="3">
        <v>7418</v>
      </c>
      <c r="S1650" s="10">
        <v>33532.620000000003</v>
      </c>
      <c r="T1650" s="1" t="str">
        <f>"Q"&amp;ROUNDUP(salesdata[[#This Row],[Month No.]]/3,0)</f>
        <v>Q4</v>
      </c>
      <c r="U1650" s="1" t="str">
        <f>TEXT(salesdata[[#This Row],[Date]],"dddd")</f>
        <v>Sunday</v>
      </c>
      <c r="V1650" s="12">
        <f>IFERROR(salesdata[[#This Row],[Total Revenue]]/salesdata[[#This Row],[Total Units Sold]],0)</f>
        <v>4.5204394715556759</v>
      </c>
      <c r="W1650" s="1" t="str">
        <f>INDEX({"Product1","Product2","Product3","Product4"},MATCH(MAX(salesdata[[#This Row],[S-P1]],salesdata[[#This Row],[S-P2]],salesdata[[#This Row],[S-P3]],salesdata[[#This Row],[S-P4]]),CHOOSE({1,2,3,4},salesdata[[#This Row],[S-P1]],salesdata[[#This Row],[S-P2]],salesdata[[#This Row],[S-P3]],salesdata[[#This Row],[S-P4]]),0))</f>
        <v>Product1</v>
      </c>
      <c r="X1650" s="1" t="str">
        <f>IF(salesdata[[#This Row],[Total Revenue]]&gt;=70000,"High",IF(salesdata[[#This Row],[Total Revenue]]&gt;=40000,"Medium","Low"))</f>
        <v>Low</v>
      </c>
      <c r="Y1650" s="1" t="str">
        <f>IFERROR(IF(SUMIF(salesdata[Year],salesdata[[#This Row],[Year]],salesdata[Total Revenue])&gt;SUMIF(salesdata[Year],salesdata[[#This Row],[Year]]-1,salesdata[Total Revenue]),"Growth Year","Decline Year"),"")</f>
        <v>Growth Year</v>
      </c>
    </row>
    <row r="1651" spans="1:25" x14ac:dyDescent="0.3">
      <c r="A1651" s="1">
        <v>1650</v>
      </c>
      <c r="B1651" s="2">
        <v>41981</v>
      </c>
      <c r="C1651" s="1">
        <v>2014</v>
      </c>
      <c r="D1651" s="1" t="s">
        <v>25</v>
      </c>
      <c r="E1651" s="1">
        <v>12</v>
      </c>
      <c r="F1651" s="3">
        <v>3060</v>
      </c>
      <c r="G1651" s="10">
        <v>9700.2000000000007</v>
      </c>
      <c r="H1651" s="12">
        <f>IFERROR(salesdata[[#This Row],[S-P1]]/salesdata[[#This Row],[Q-P1]],0)</f>
        <v>3.1700000000000004</v>
      </c>
      <c r="I1651" s="3">
        <v>483</v>
      </c>
      <c r="J1651" s="10">
        <v>3062.22</v>
      </c>
      <c r="K1651" s="12">
        <f>IFERROR(salesdata[[#This Row],[S-P2]]/salesdata[[#This Row],[Q-P2]],0)</f>
        <v>6.34</v>
      </c>
      <c r="L1651" s="3">
        <v>963</v>
      </c>
      <c r="M1651" s="10">
        <v>5219.46</v>
      </c>
      <c r="N1651" s="12">
        <f>IFERROR(salesdata[[#This Row],[S-P3]]/salesdata[[#This Row],[Q-P3]],0)</f>
        <v>5.42</v>
      </c>
      <c r="O1651" s="3">
        <v>1173</v>
      </c>
      <c r="P1651" s="10">
        <v>8363.49</v>
      </c>
      <c r="Q1651" s="12">
        <f>IFERROR(salesdata[[#This Row],[S-P4]]/salesdata[[#This Row],[Q-P4]],0)</f>
        <v>7.13</v>
      </c>
      <c r="R1651" s="3">
        <v>5679</v>
      </c>
      <c r="S1651" s="10">
        <v>26345.37</v>
      </c>
      <c r="T1651" s="1" t="str">
        <f>"Q"&amp;ROUNDUP(salesdata[[#This Row],[Month No.]]/3,0)</f>
        <v>Q4</v>
      </c>
      <c r="U1651" s="1" t="str">
        <f>TEXT(salesdata[[#This Row],[Date]],"dddd")</f>
        <v>Monday</v>
      </c>
      <c r="V1651" s="12">
        <f>IFERROR(salesdata[[#This Row],[Total Revenue]]/salesdata[[#This Row],[Total Units Sold]],0)</f>
        <v>4.6390861067089277</v>
      </c>
      <c r="W1651" s="1" t="str">
        <f>INDEX({"Product1","Product2","Product3","Product4"},MATCH(MAX(salesdata[[#This Row],[S-P1]],salesdata[[#This Row],[S-P2]],salesdata[[#This Row],[S-P3]],salesdata[[#This Row],[S-P4]]),CHOOSE({1,2,3,4},salesdata[[#This Row],[S-P1]],salesdata[[#This Row],[S-P2]],salesdata[[#This Row],[S-P3]],salesdata[[#This Row],[S-P4]]),0))</f>
        <v>Product1</v>
      </c>
      <c r="X1651" s="1" t="str">
        <f>IF(salesdata[[#This Row],[Total Revenue]]&gt;=70000,"High",IF(salesdata[[#This Row],[Total Revenue]]&gt;=40000,"Medium","Low"))</f>
        <v>Low</v>
      </c>
      <c r="Y1651" s="1" t="str">
        <f>IFERROR(IF(SUMIF(salesdata[Year],salesdata[[#This Row],[Year]],salesdata[Total Revenue])&gt;SUMIF(salesdata[Year],salesdata[[#This Row],[Year]]-1,salesdata[Total Revenue]),"Growth Year","Decline Year"),"")</f>
        <v>Growth Year</v>
      </c>
    </row>
    <row r="1652" spans="1:25" x14ac:dyDescent="0.3">
      <c r="A1652" s="1">
        <v>1651</v>
      </c>
      <c r="B1652" s="2">
        <v>41982</v>
      </c>
      <c r="C1652" s="1">
        <v>2014</v>
      </c>
      <c r="D1652" s="1" t="s">
        <v>25</v>
      </c>
      <c r="E1652" s="1">
        <v>12</v>
      </c>
      <c r="F1652" s="3">
        <v>1741</v>
      </c>
      <c r="G1652" s="10">
        <v>5518.97</v>
      </c>
      <c r="H1652" s="12">
        <f>IFERROR(salesdata[[#This Row],[S-P1]]/salesdata[[#This Row],[Q-P1]],0)</f>
        <v>3.17</v>
      </c>
      <c r="I1652" s="3">
        <v>3698</v>
      </c>
      <c r="J1652" s="10">
        <v>23445.32</v>
      </c>
      <c r="K1652" s="12">
        <f>IFERROR(salesdata[[#This Row],[S-P2]]/salesdata[[#This Row],[Q-P2]],0)</f>
        <v>6.34</v>
      </c>
      <c r="L1652" s="3">
        <v>5319</v>
      </c>
      <c r="M1652" s="10">
        <v>28828.98</v>
      </c>
      <c r="N1652" s="12">
        <f>IFERROR(salesdata[[#This Row],[S-P3]]/salesdata[[#This Row],[Q-P3]],0)</f>
        <v>5.42</v>
      </c>
      <c r="O1652" s="3">
        <v>355</v>
      </c>
      <c r="P1652" s="10">
        <v>2531.15</v>
      </c>
      <c r="Q1652" s="12">
        <f>IFERROR(salesdata[[#This Row],[S-P4]]/salesdata[[#This Row],[Q-P4]],0)</f>
        <v>7.13</v>
      </c>
      <c r="R1652" s="3">
        <v>11113</v>
      </c>
      <c r="S1652" s="10">
        <v>60324.42</v>
      </c>
      <c r="T1652" s="1" t="str">
        <f>"Q"&amp;ROUNDUP(salesdata[[#This Row],[Month No.]]/3,0)</f>
        <v>Q4</v>
      </c>
      <c r="U1652" s="1" t="str">
        <f>TEXT(salesdata[[#This Row],[Date]],"dddd")</f>
        <v>Tuesday</v>
      </c>
      <c r="V1652" s="12">
        <f>IFERROR(salesdata[[#This Row],[Total Revenue]]/salesdata[[#This Row],[Total Units Sold]],0)</f>
        <v>5.4282749932511472</v>
      </c>
      <c r="W1652" s="1" t="str">
        <f>INDEX({"Product1","Product2","Product3","Product4"},MATCH(MAX(salesdata[[#This Row],[S-P1]],salesdata[[#This Row],[S-P2]],salesdata[[#This Row],[S-P3]],salesdata[[#This Row],[S-P4]]),CHOOSE({1,2,3,4},salesdata[[#This Row],[S-P1]],salesdata[[#This Row],[S-P2]],salesdata[[#This Row],[S-P3]],salesdata[[#This Row],[S-P4]]),0))</f>
        <v>Product3</v>
      </c>
      <c r="X1652" s="1" t="str">
        <f>IF(salesdata[[#This Row],[Total Revenue]]&gt;=70000,"High",IF(salesdata[[#This Row],[Total Revenue]]&gt;=40000,"Medium","Low"))</f>
        <v>Medium</v>
      </c>
      <c r="Y1652" s="1" t="str">
        <f>IFERROR(IF(SUMIF(salesdata[Year],salesdata[[#This Row],[Year]],salesdata[Total Revenue])&gt;SUMIF(salesdata[Year],salesdata[[#This Row],[Year]]-1,salesdata[Total Revenue]),"Growth Year","Decline Year"),"")</f>
        <v>Growth Year</v>
      </c>
    </row>
    <row r="1653" spans="1:25" x14ac:dyDescent="0.3">
      <c r="A1653" s="1">
        <v>1652</v>
      </c>
      <c r="B1653" s="2">
        <v>41983</v>
      </c>
      <c r="C1653" s="1">
        <v>2014</v>
      </c>
      <c r="D1653" s="1" t="s">
        <v>25</v>
      </c>
      <c r="E1653" s="1">
        <v>12</v>
      </c>
      <c r="F1653" s="3">
        <v>4689</v>
      </c>
      <c r="G1653" s="10">
        <v>14864.13</v>
      </c>
      <c r="H1653" s="12">
        <f>IFERROR(salesdata[[#This Row],[S-P1]]/salesdata[[#This Row],[Q-P1]],0)</f>
        <v>3.17</v>
      </c>
      <c r="I1653" s="3">
        <v>3780</v>
      </c>
      <c r="J1653" s="10">
        <v>23965.200000000001</v>
      </c>
      <c r="K1653" s="12">
        <f>IFERROR(salesdata[[#This Row],[S-P2]]/salesdata[[#This Row],[Q-P2]],0)</f>
        <v>6.34</v>
      </c>
      <c r="L1653" s="3">
        <v>1509</v>
      </c>
      <c r="M1653" s="10">
        <v>8178.78</v>
      </c>
      <c r="N1653" s="12">
        <f>IFERROR(salesdata[[#This Row],[S-P3]]/salesdata[[#This Row],[Q-P3]],0)</f>
        <v>5.42</v>
      </c>
      <c r="O1653" s="3">
        <v>325</v>
      </c>
      <c r="P1653" s="10">
        <v>2317.25</v>
      </c>
      <c r="Q1653" s="12">
        <f>IFERROR(salesdata[[#This Row],[S-P4]]/salesdata[[#This Row],[Q-P4]],0)</f>
        <v>7.13</v>
      </c>
      <c r="R1653" s="3">
        <v>10303</v>
      </c>
      <c r="S1653" s="10">
        <v>49325.36</v>
      </c>
      <c r="T1653" s="1" t="str">
        <f>"Q"&amp;ROUNDUP(salesdata[[#This Row],[Month No.]]/3,0)</f>
        <v>Q4</v>
      </c>
      <c r="U1653" s="1" t="str">
        <f>TEXT(salesdata[[#This Row],[Date]],"dddd")</f>
        <v>Wednesday</v>
      </c>
      <c r="V1653" s="12">
        <f>IFERROR(salesdata[[#This Row],[Total Revenue]]/salesdata[[#This Row],[Total Units Sold]],0)</f>
        <v>4.7874754925749778</v>
      </c>
      <c r="W1653" s="1" t="str">
        <f>INDEX({"Product1","Product2","Product3","Product4"},MATCH(MAX(salesdata[[#This Row],[S-P1]],salesdata[[#This Row],[S-P2]],salesdata[[#This Row],[S-P3]],salesdata[[#This Row],[S-P4]]),CHOOSE({1,2,3,4},salesdata[[#This Row],[S-P1]],salesdata[[#This Row],[S-P2]],salesdata[[#This Row],[S-P3]],salesdata[[#This Row],[S-P4]]),0))</f>
        <v>Product2</v>
      </c>
      <c r="X1653" s="1" t="str">
        <f>IF(salesdata[[#This Row],[Total Revenue]]&gt;=70000,"High",IF(salesdata[[#This Row],[Total Revenue]]&gt;=40000,"Medium","Low"))</f>
        <v>Medium</v>
      </c>
      <c r="Y1653" s="1" t="str">
        <f>IFERROR(IF(SUMIF(salesdata[Year],salesdata[[#This Row],[Year]],salesdata[Total Revenue])&gt;SUMIF(salesdata[Year],salesdata[[#This Row],[Year]]-1,salesdata[Total Revenue]),"Growth Year","Decline Year"),"")</f>
        <v>Growth Year</v>
      </c>
    </row>
    <row r="1654" spans="1:25" x14ac:dyDescent="0.3">
      <c r="A1654" s="1">
        <v>1653</v>
      </c>
      <c r="B1654" s="2">
        <v>41984</v>
      </c>
      <c r="C1654" s="1">
        <v>2014</v>
      </c>
      <c r="D1654" s="1" t="s">
        <v>25</v>
      </c>
      <c r="E1654" s="1">
        <v>12</v>
      </c>
      <c r="F1654" s="3">
        <v>4233</v>
      </c>
      <c r="G1654" s="10">
        <v>13418.61</v>
      </c>
      <c r="H1654" s="12">
        <f>IFERROR(salesdata[[#This Row],[S-P1]]/salesdata[[#This Row],[Q-P1]],0)</f>
        <v>3.17</v>
      </c>
      <c r="I1654" s="3">
        <v>561</v>
      </c>
      <c r="J1654" s="10">
        <v>3556.74</v>
      </c>
      <c r="K1654" s="12">
        <f>IFERROR(salesdata[[#This Row],[S-P2]]/salesdata[[#This Row],[Q-P2]],0)</f>
        <v>6.34</v>
      </c>
      <c r="L1654" s="3">
        <v>2143</v>
      </c>
      <c r="M1654" s="10">
        <v>11615.06</v>
      </c>
      <c r="N1654" s="12">
        <f>IFERROR(salesdata[[#This Row],[S-P3]]/salesdata[[#This Row],[Q-P3]],0)</f>
        <v>5.42</v>
      </c>
      <c r="O1654" s="3">
        <v>1279</v>
      </c>
      <c r="P1654" s="10">
        <v>9119.27</v>
      </c>
      <c r="Q1654" s="12">
        <f>IFERROR(salesdata[[#This Row],[S-P4]]/salesdata[[#This Row],[Q-P4]],0)</f>
        <v>7.1300000000000008</v>
      </c>
      <c r="R1654" s="3">
        <v>8216</v>
      </c>
      <c r="S1654" s="10">
        <v>37709.68</v>
      </c>
      <c r="T1654" s="1" t="str">
        <f>"Q"&amp;ROUNDUP(salesdata[[#This Row],[Month No.]]/3,0)</f>
        <v>Q4</v>
      </c>
      <c r="U1654" s="1" t="str">
        <f>TEXT(salesdata[[#This Row],[Date]],"dddd")</f>
        <v>Thursday</v>
      </c>
      <c r="V1654" s="12">
        <f>IFERROR(salesdata[[#This Row],[Total Revenue]]/salesdata[[#This Row],[Total Units Sold]],0)</f>
        <v>4.5897857838364171</v>
      </c>
      <c r="W1654" s="1" t="str">
        <f>INDEX({"Product1","Product2","Product3","Product4"},MATCH(MAX(salesdata[[#This Row],[S-P1]],salesdata[[#This Row],[S-P2]],salesdata[[#This Row],[S-P3]],salesdata[[#This Row],[S-P4]]),CHOOSE({1,2,3,4},salesdata[[#This Row],[S-P1]],salesdata[[#This Row],[S-P2]],salesdata[[#This Row],[S-P3]],salesdata[[#This Row],[S-P4]]),0))</f>
        <v>Product1</v>
      </c>
      <c r="X1654" s="1" t="str">
        <f>IF(salesdata[[#This Row],[Total Revenue]]&gt;=70000,"High",IF(salesdata[[#This Row],[Total Revenue]]&gt;=40000,"Medium","Low"))</f>
        <v>Low</v>
      </c>
      <c r="Y1654" s="1" t="str">
        <f>IFERROR(IF(SUMIF(salesdata[Year],salesdata[[#This Row],[Year]],salesdata[Total Revenue])&gt;SUMIF(salesdata[Year],salesdata[[#This Row],[Year]]-1,salesdata[Total Revenue]),"Growth Year","Decline Year"),"")</f>
        <v>Growth Year</v>
      </c>
    </row>
    <row r="1655" spans="1:25" x14ac:dyDescent="0.3">
      <c r="A1655" s="1">
        <v>1654</v>
      </c>
      <c r="B1655" s="2">
        <v>41985</v>
      </c>
      <c r="C1655" s="1">
        <v>2014</v>
      </c>
      <c r="D1655" s="1" t="s">
        <v>25</v>
      </c>
      <c r="E1655" s="1">
        <v>12</v>
      </c>
      <c r="F1655" s="3">
        <v>6782</v>
      </c>
      <c r="G1655" s="10">
        <v>21498.94</v>
      </c>
      <c r="H1655" s="12">
        <f>IFERROR(salesdata[[#This Row],[S-P1]]/salesdata[[#This Row],[Q-P1]],0)</f>
        <v>3.17</v>
      </c>
      <c r="I1655" s="3">
        <v>2666</v>
      </c>
      <c r="J1655" s="10">
        <v>16902.439999999999</v>
      </c>
      <c r="K1655" s="12">
        <f>IFERROR(salesdata[[#This Row],[S-P2]]/salesdata[[#This Row],[Q-P2]],0)</f>
        <v>6.34</v>
      </c>
      <c r="L1655" s="3">
        <v>3434</v>
      </c>
      <c r="M1655" s="10">
        <v>18612.28</v>
      </c>
      <c r="N1655" s="12">
        <f>IFERROR(salesdata[[#This Row],[S-P3]]/salesdata[[#This Row],[Q-P3]],0)</f>
        <v>5.42</v>
      </c>
      <c r="O1655" s="3">
        <v>451</v>
      </c>
      <c r="P1655" s="10">
        <v>3215.63</v>
      </c>
      <c r="Q1655" s="12">
        <f>IFERROR(salesdata[[#This Row],[S-P4]]/salesdata[[#This Row],[Q-P4]],0)</f>
        <v>7.13</v>
      </c>
      <c r="R1655" s="3">
        <v>13333</v>
      </c>
      <c r="S1655" s="10">
        <v>60229.29</v>
      </c>
      <c r="T1655" s="1" t="str">
        <f>"Q"&amp;ROUNDUP(salesdata[[#This Row],[Month No.]]/3,0)</f>
        <v>Q4</v>
      </c>
      <c r="U1655" s="1" t="str">
        <f>TEXT(salesdata[[#This Row],[Date]],"dddd")</f>
        <v>Friday</v>
      </c>
      <c r="V1655" s="12">
        <f>IFERROR(salesdata[[#This Row],[Total Revenue]]/salesdata[[#This Row],[Total Units Sold]],0)</f>
        <v>4.5173096827420682</v>
      </c>
      <c r="W1655" s="1" t="str">
        <f>INDEX({"Product1","Product2","Product3","Product4"},MATCH(MAX(salesdata[[#This Row],[S-P1]],salesdata[[#This Row],[S-P2]],salesdata[[#This Row],[S-P3]],salesdata[[#This Row],[S-P4]]),CHOOSE({1,2,3,4},salesdata[[#This Row],[S-P1]],salesdata[[#This Row],[S-P2]],salesdata[[#This Row],[S-P3]],salesdata[[#This Row],[S-P4]]),0))</f>
        <v>Product1</v>
      </c>
      <c r="X1655" s="1" t="str">
        <f>IF(salesdata[[#This Row],[Total Revenue]]&gt;=70000,"High",IF(salesdata[[#This Row],[Total Revenue]]&gt;=40000,"Medium","Low"))</f>
        <v>Medium</v>
      </c>
      <c r="Y1655" s="1" t="str">
        <f>IFERROR(IF(SUMIF(salesdata[Year],salesdata[[#This Row],[Year]],salesdata[Total Revenue])&gt;SUMIF(salesdata[Year],salesdata[[#This Row],[Year]]-1,salesdata[Total Revenue]),"Growth Year","Decline Year"),"")</f>
        <v>Growth Year</v>
      </c>
    </row>
    <row r="1656" spans="1:25" x14ac:dyDescent="0.3">
      <c r="A1656" s="1">
        <v>1655</v>
      </c>
      <c r="B1656" s="2">
        <v>41986</v>
      </c>
      <c r="C1656" s="1">
        <v>2014</v>
      </c>
      <c r="D1656" s="1" t="s">
        <v>25</v>
      </c>
      <c r="E1656" s="1">
        <v>12</v>
      </c>
      <c r="F1656" s="3">
        <v>5737</v>
      </c>
      <c r="G1656" s="10">
        <v>18186.29</v>
      </c>
      <c r="H1656" s="12">
        <f>IFERROR(salesdata[[#This Row],[S-P1]]/salesdata[[#This Row],[Q-P1]],0)</f>
        <v>3.1700000000000004</v>
      </c>
      <c r="I1656" s="3">
        <v>3433</v>
      </c>
      <c r="J1656" s="10">
        <v>21765.22</v>
      </c>
      <c r="K1656" s="12">
        <f>IFERROR(salesdata[[#This Row],[S-P2]]/salesdata[[#This Row],[Q-P2]],0)</f>
        <v>6.3400000000000007</v>
      </c>
      <c r="L1656" s="3">
        <v>2459</v>
      </c>
      <c r="M1656" s="10">
        <v>13327.78</v>
      </c>
      <c r="N1656" s="12">
        <f>IFERROR(salesdata[[#This Row],[S-P3]]/salesdata[[#This Row],[Q-P3]],0)</f>
        <v>5.42</v>
      </c>
      <c r="O1656" s="3">
        <v>556</v>
      </c>
      <c r="P1656" s="10">
        <v>3964.28</v>
      </c>
      <c r="Q1656" s="12">
        <f>IFERROR(salesdata[[#This Row],[S-P4]]/salesdata[[#This Row],[Q-P4]],0)</f>
        <v>7.1300000000000008</v>
      </c>
      <c r="R1656" s="3">
        <v>12185</v>
      </c>
      <c r="S1656" s="10">
        <v>57243.57</v>
      </c>
      <c r="T1656" s="1" t="str">
        <f>"Q"&amp;ROUNDUP(salesdata[[#This Row],[Month No.]]/3,0)</f>
        <v>Q4</v>
      </c>
      <c r="U1656" s="1" t="str">
        <f>TEXT(salesdata[[#This Row],[Date]],"dddd")</f>
        <v>Saturday</v>
      </c>
      <c r="V1656" s="12">
        <f>IFERROR(salesdata[[#This Row],[Total Revenue]]/salesdata[[#This Row],[Total Units Sold]],0)</f>
        <v>4.6978719737382031</v>
      </c>
      <c r="W1656" s="1" t="str">
        <f>INDEX({"Product1","Product2","Product3","Product4"},MATCH(MAX(salesdata[[#This Row],[S-P1]],salesdata[[#This Row],[S-P2]],salesdata[[#This Row],[S-P3]],salesdata[[#This Row],[S-P4]]),CHOOSE({1,2,3,4},salesdata[[#This Row],[S-P1]],salesdata[[#This Row],[S-P2]],salesdata[[#This Row],[S-P3]],salesdata[[#This Row],[S-P4]]),0))</f>
        <v>Product2</v>
      </c>
      <c r="X1656" s="1" t="str">
        <f>IF(salesdata[[#This Row],[Total Revenue]]&gt;=70000,"High",IF(salesdata[[#This Row],[Total Revenue]]&gt;=40000,"Medium","Low"))</f>
        <v>Medium</v>
      </c>
      <c r="Y1656" s="1" t="str">
        <f>IFERROR(IF(SUMIF(salesdata[Year],salesdata[[#This Row],[Year]],salesdata[Total Revenue])&gt;SUMIF(salesdata[Year],salesdata[[#This Row],[Year]]-1,salesdata[Total Revenue]),"Growth Year","Decline Year"),"")</f>
        <v>Growth Year</v>
      </c>
    </row>
    <row r="1657" spans="1:25" x14ac:dyDescent="0.3">
      <c r="A1657" s="1">
        <v>1656</v>
      </c>
      <c r="B1657" s="2">
        <v>41987</v>
      </c>
      <c r="C1657" s="1">
        <v>2014</v>
      </c>
      <c r="D1657" s="1" t="s">
        <v>25</v>
      </c>
      <c r="E1657" s="1">
        <v>12</v>
      </c>
      <c r="F1657" s="3">
        <v>4880</v>
      </c>
      <c r="G1657" s="10">
        <v>15469.6</v>
      </c>
      <c r="H1657" s="12">
        <f>IFERROR(salesdata[[#This Row],[S-P1]]/salesdata[[#This Row],[Q-P1]],0)</f>
        <v>3.17</v>
      </c>
      <c r="I1657" s="3">
        <v>709</v>
      </c>
      <c r="J1657" s="10">
        <v>4495.0600000000004</v>
      </c>
      <c r="K1657" s="12">
        <f>IFERROR(salesdata[[#This Row],[S-P2]]/salesdata[[#This Row],[Q-P2]],0)</f>
        <v>6.3400000000000007</v>
      </c>
      <c r="L1657" s="3">
        <v>4019</v>
      </c>
      <c r="M1657" s="10">
        <v>21782.98</v>
      </c>
      <c r="N1657" s="12">
        <f>IFERROR(salesdata[[#This Row],[S-P3]]/salesdata[[#This Row],[Q-P3]],0)</f>
        <v>5.42</v>
      </c>
      <c r="O1657" s="3">
        <v>1103</v>
      </c>
      <c r="P1657" s="10">
        <v>7864.39</v>
      </c>
      <c r="Q1657" s="12">
        <f>IFERROR(salesdata[[#This Row],[S-P4]]/salesdata[[#This Row],[Q-P4]],0)</f>
        <v>7.13</v>
      </c>
      <c r="R1657" s="3">
        <v>10711</v>
      </c>
      <c r="S1657" s="10">
        <v>49612.03</v>
      </c>
      <c r="T1657" s="1" t="str">
        <f>"Q"&amp;ROUNDUP(salesdata[[#This Row],[Month No.]]/3,0)</f>
        <v>Q4</v>
      </c>
      <c r="U1657" s="1" t="str">
        <f>TEXT(salesdata[[#This Row],[Date]],"dddd")</f>
        <v>Sunday</v>
      </c>
      <c r="V1657" s="12">
        <f>IFERROR(salesdata[[#This Row],[Total Revenue]]/salesdata[[#This Row],[Total Units Sold]],0)</f>
        <v>4.6318765754831484</v>
      </c>
      <c r="W1657" s="1" t="str">
        <f>INDEX({"Product1","Product2","Product3","Product4"},MATCH(MAX(salesdata[[#This Row],[S-P1]],salesdata[[#This Row],[S-P2]],salesdata[[#This Row],[S-P3]],salesdata[[#This Row],[S-P4]]),CHOOSE({1,2,3,4},salesdata[[#This Row],[S-P1]],salesdata[[#This Row],[S-P2]],salesdata[[#This Row],[S-P3]],salesdata[[#This Row],[S-P4]]),0))</f>
        <v>Product3</v>
      </c>
      <c r="X1657" s="1" t="str">
        <f>IF(salesdata[[#This Row],[Total Revenue]]&gt;=70000,"High",IF(salesdata[[#This Row],[Total Revenue]]&gt;=40000,"Medium","Low"))</f>
        <v>Medium</v>
      </c>
      <c r="Y1657" s="1" t="str">
        <f>IFERROR(IF(SUMIF(salesdata[Year],salesdata[[#This Row],[Year]],salesdata[Total Revenue])&gt;SUMIF(salesdata[Year],salesdata[[#This Row],[Year]]-1,salesdata[Total Revenue]),"Growth Year","Decline Year"),"")</f>
        <v>Growth Year</v>
      </c>
    </row>
    <row r="1658" spans="1:25" x14ac:dyDescent="0.3">
      <c r="A1658" s="1">
        <v>1657</v>
      </c>
      <c r="B1658" s="2">
        <v>41988</v>
      </c>
      <c r="C1658" s="1">
        <v>2014</v>
      </c>
      <c r="D1658" s="1" t="s">
        <v>25</v>
      </c>
      <c r="E1658" s="1">
        <v>12</v>
      </c>
      <c r="F1658" s="3">
        <v>7043</v>
      </c>
      <c r="G1658" s="10">
        <v>22326.31</v>
      </c>
      <c r="H1658" s="12">
        <f>IFERROR(salesdata[[#This Row],[S-P1]]/salesdata[[#This Row],[Q-P1]],0)</f>
        <v>3.1700000000000004</v>
      </c>
      <c r="I1658" s="3">
        <v>1950</v>
      </c>
      <c r="J1658" s="10">
        <v>12363</v>
      </c>
      <c r="K1658" s="12">
        <f>IFERROR(salesdata[[#This Row],[S-P2]]/salesdata[[#This Row],[Q-P2]],0)</f>
        <v>6.34</v>
      </c>
      <c r="L1658" s="3">
        <v>4772</v>
      </c>
      <c r="M1658" s="10">
        <v>25864.240000000002</v>
      </c>
      <c r="N1658" s="12">
        <f>IFERROR(salesdata[[#This Row],[S-P3]]/salesdata[[#This Row],[Q-P3]],0)</f>
        <v>5.42</v>
      </c>
      <c r="O1658" s="3">
        <v>395</v>
      </c>
      <c r="P1658" s="10">
        <v>2816.35</v>
      </c>
      <c r="Q1658" s="12">
        <f>IFERROR(salesdata[[#This Row],[S-P4]]/salesdata[[#This Row],[Q-P4]],0)</f>
        <v>7.13</v>
      </c>
      <c r="R1658" s="3">
        <v>14160</v>
      </c>
      <c r="S1658" s="10">
        <v>63369.9</v>
      </c>
      <c r="T1658" s="1" t="str">
        <f>"Q"&amp;ROUNDUP(salesdata[[#This Row],[Month No.]]/3,0)</f>
        <v>Q4</v>
      </c>
      <c r="U1658" s="1" t="str">
        <f>TEXT(salesdata[[#This Row],[Date]],"dddd")</f>
        <v>Monday</v>
      </c>
      <c r="V1658" s="12">
        <f>IFERROR(salesdata[[#This Row],[Total Revenue]]/salesdata[[#This Row],[Total Units Sold]],0)</f>
        <v>4.4752754237288137</v>
      </c>
      <c r="W1658" s="1" t="str">
        <f>INDEX({"Product1","Product2","Product3","Product4"},MATCH(MAX(salesdata[[#This Row],[S-P1]],salesdata[[#This Row],[S-P2]],salesdata[[#This Row],[S-P3]],salesdata[[#This Row],[S-P4]]),CHOOSE({1,2,3,4},salesdata[[#This Row],[S-P1]],salesdata[[#This Row],[S-P2]],salesdata[[#This Row],[S-P3]],salesdata[[#This Row],[S-P4]]),0))</f>
        <v>Product3</v>
      </c>
      <c r="X1658" s="1" t="str">
        <f>IF(salesdata[[#This Row],[Total Revenue]]&gt;=70000,"High",IF(salesdata[[#This Row],[Total Revenue]]&gt;=40000,"Medium","Low"))</f>
        <v>Medium</v>
      </c>
      <c r="Y1658" s="1" t="str">
        <f>IFERROR(IF(SUMIF(salesdata[Year],salesdata[[#This Row],[Year]],salesdata[Total Revenue])&gt;SUMIF(salesdata[Year],salesdata[[#This Row],[Year]]-1,salesdata[Total Revenue]),"Growth Year","Decline Year"),"")</f>
        <v>Growth Year</v>
      </c>
    </row>
    <row r="1659" spans="1:25" x14ac:dyDescent="0.3">
      <c r="A1659" s="1">
        <v>1658</v>
      </c>
      <c r="B1659" s="2">
        <v>41989</v>
      </c>
      <c r="C1659" s="1">
        <v>2014</v>
      </c>
      <c r="D1659" s="1" t="s">
        <v>25</v>
      </c>
      <c r="E1659" s="1">
        <v>12</v>
      </c>
      <c r="F1659" s="3">
        <v>3044</v>
      </c>
      <c r="G1659" s="10">
        <v>9649.48</v>
      </c>
      <c r="H1659" s="12">
        <f>IFERROR(salesdata[[#This Row],[S-P1]]/salesdata[[#This Row],[Q-P1]],0)</f>
        <v>3.17</v>
      </c>
      <c r="I1659" s="3">
        <v>1539</v>
      </c>
      <c r="J1659" s="10">
        <v>9757.26</v>
      </c>
      <c r="K1659" s="12">
        <f>IFERROR(salesdata[[#This Row],[S-P2]]/salesdata[[#This Row],[Q-P2]],0)</f>
        <v>6.34</v>
      </c>
      <c r="L1659" s="3">
        <v>865</v>
      </c>
      <c r="M1659" s="10">
        <v>4688.3</v>
      </c>
      <c r="N1659" s="12">
        <f>IFERROR(salesdata[[#This Row],[S-P3]]/salesdata[[#This Row],[Q-P3]],0)</f>
        <v>5.42</v>
      </c>
      <c r="O1659" s="3">
        <v>1748</v>
      </c>
      <c r="P1659" s="10">
        <v>12463.24</v>
      </c>
      <c r="Q1659" s="12">
        <f>IFERROR(salesdata[[#This Row],[S-P4]]/salesdata[[#This Row],[Q-P4]],0)</f>
        <v>7.13</v>
      </c>
      <c r="R1659" s="3">
        <v>7196</v>
      </c>
      <c r="S1659" s="10">
        <v>36558.28</v>
      </c>
      <c r="T1659" s="1" t="str">
        <f>"Q"&amp;ROUNDUP(salesdata[[#This Row],[Month No.]]/3,0)</f>
        <v>Q4</v>
      </c>
      <c r="U1659" s="1" t="str">
        <f>TEXT(salesdata[[#This Row],[Date]],"dddd")</f>
        <v>Tuesday</v>
      </c>
      <c r="V1659" s="12">
        <f>IFERROR(salesdata[[#This Row],[Total Revenue]]/salesdata[[#This Row],[Total Units Sold]],0)</f>
        <v>5.0803613118399111</v>
      </c>
      <c r="W1659" s="1" t="str">
        <f>INDEX({"Product1","Product2","Product3","Product4"},MATCH(MAX(salesdata[[#This Row],[S-P1]],salesdata[[#This Row],[S-P2]],salesdata[[#This Row],[S-P3]],salesdata[[#This Row],[S-P4]]),CHOOSE({1,2,3,4},salesdata[[#This Row],[S-P1]],salesdata[[#This Row],[S-P2]],salesdata[[#This Row],[S-P3]],salesdata[[#This Row],[S-P4]]),0))</f>
        <v>Product4</v>
      </c>
      <c r="X1659" s="1" t="str">
        <f>IF(salesdata[[#This Row],[Total Revenue]]&gt;=70000,"High",IF(salesdata[[#This Row],[Total Revenue]]&gt;=40000,"Medium","Low"))</f>
        <v>Low</v>
      </c>
      <c r="Y1659" s="1" t="str">
        <f>IFERROR(IF(SUMIF(salesdata[Year],salesdata[[#This Row],[Year]],salesdata[Total Revenue])&gt;SUMIF(salesdata[Year],salesdata[[#This Row],[Year]]-1,salesdata[Total Revenue]),"Growth Year","Decline Year"),"")</f>
        <v>Growth Year</v>
      </c>
    </row>
    <row r="1660" spans="1:25" x14ac:dyDescent="0.3">
      <c r="A1660" s="1">
        <v>1659</v>
      </c>
      <c r="B1660" s="2">
        <v>41990</v>
      </c>
      <c r="C1660" s="1">
        <v>2014</v>
      </c>
      <c r="D1660" s="1" t="s">
        <v>25</v>
      </c>
      <c r="E1660" s="1">
        <v>12</v>
      </c>
      <c r="F1660" s="3">
        <v>4446</v>
      </c>
      <c r="G1660" s="10">
        <v>14093.82</v>
      </c>
      <c r="H1660" s="12">
        <f>IFERROR(salesdata[[#This Row],[S-P1]]/salesdata[[#This Row],[Q-P1]],0)</f>
        <v>3.17</v>
      </c>
      <c r="I1660" s="3">
        <v>416</v>
      </c>
      <c r="J1660" s="10">
        <v>2637.44</v>
      </c>
      <c r="K1660" s="12">
        <f>IFERROR(salesdata[[#This Row],[S-P2]]/salesdata[[#This Row],[Q-P2]],0)</f>
        <v>6.34</v>
      </c>
      <c r="L1660" s="3">
        <v>1557</v>
      </c>
      <c r="M1660" s="10">
        <v>8438.94</v>
      </c>
      <c r="N1660" s="12">
        <f>IFERROR(salesdata[[#This Row],[S-P3]]/salesdata[[#This Row],[Q-P3]],0)</f>
        <v>5.42</v>
      </c>
      <c r="O1660" s="3">
        <v>267</v>
      </c>
      <c r="P1660" s="10">
        <v>1903.71</v>
      </c>
      <c r="Q1660" s="12">
        <f>IFERROR(salesdata[[#This Row],[S-P4]]/salesdata[[#This Row],[Q-P4]],0)</f>
        <v>7.13</v>
      </c>
      <c r="R1660" s="3">
        <v>6686</v>
      </c>
      <c r="S1660" s="10">
        <v>27073.91</v>
      </c>
      <c r="T1660" s="1" t="str">
        <f>"Q"&amp;ROUNDUP(salesdata[[#This Row],[Month No.]]/3,0)</f>
        <v>Q4</v>
      </c>
      <c r="U1660" s="1" t="str">
        <f>TEXT(salesdata[[#This Row],[Date]],"dddd")</f>
        <v>Wednesday</v>
      </c>
      <c r="V1660" s="12">
        <f>IFERROR(salesdata[[#This Row],[Total Revenue]]/salesdata[[#This Row],[Total Units Sold]],0)</f>
        <v>4.0493434041280283</v>
      </c>
      <c r="W1660" s="1" t="str">
        <f>INDEX({"Product1","Product2","Product3","Product4"},MATCH(MAX(salesdata[[#This Row],[S-P1]],salesdata[[#This Row],[S-P2]],salesdata[[#This Row],[S-P3]],salesdata[[#This Row],[S-P4]]),CHOOSE({1,2,3,4},salesdata[[#This Row],[S-P1]],salesdata[[#This Row],[S-P2]],salesdata[[#This Row],[S-P3]],salesdata[[#This Row],[S-P4]]),0))</f>
        <v>Product1</v>
      </c>
      <c r="X1660" s="1" t="str">
        <f>IF(salesdata[[#This Row],[Total Revenue]]&gt;=70000,"High",IF(salesdata[[#This Row],[Total Revenue]]&gt;=40000,"Medium","Low"))</f>
        <v>Low</v>
      </c>
      <c r="Y1660" s="1" t="str">
        <f>IFERROR(IF(SUMIF(salesdata[Year],salesdata[[#This Row],[Year]],salesdata[Total Revenue])&gt;SUMIF(salesdata[Year],salesdata[[#This Row],[Year]]-1,salesdata[Total Revenue]),"Growth Year","Decline Year"),"")</f>
        <v>Growth Year</v>
      </c>
    </row>
    <row r="1661" spans="1:25" x14ac:dyDescent="0.3">
      <c r="A1661" s="1">
        <v>1660</v>
      </c>
      <c r="B1661" s="2">
        <v>41991</v>
      </c>
      <c r="C1661" s="1">
        <v>2014</v>
      </c>
      <c r="D1661" s="1" t="s">
        <v>25</v>
      </c>
      <c r="E1661" s="1">
        <v>12</v>
      </c>
      <c r="F1661" s="3">
        <v>2574</v>
      </c>
      <c r="G1661" s="10">
        <v>8159.58</v>
      </c>
      <c r="H1661" s="12">
        <f>IFERROR(salesdata[[#This Row],[S-P1]]/salesdata[[#This Row],[Q-P1]],0)</f>
        <v>3.17</v>
      </c>
      <c r="I1661" s="3">
        <v>363</v>
      </c>
      <c r="J1661" s="10">
        <v>2301.42</v>
      </c>
      <c r="K1661" s="12">
        <f>IFERROR(salesdata[[#This Row],[S-P2]]/salesdata[[#This Row],[Q-P2]],0)</f>
        <v>6.34</v>
      </c>
      <c r="L1661" s="3">
        <v>5817</v>
      </c>
      <c r="M1661" s="10">
        <v>31528.14</v>
      </c>
      <c r="N1661" s="12">
        <f>IFERROR(salesdata[[#This Row],[S-P3]]/salesdata[[#This Row],[Q-P3]],0)</f>
        <v>5.42</v>
      </c>
      <c r="O1661" s="3">
        <v>854</v>
      </c>
      <c r="P1661" s="10">
        <v>6089.02</v>
      </c>
      <c r="Q1661" s="12">
        <f>IFERROR(salesdata[[#This Row],[S-P4]]/salesdata[[#This Row],[Q-P4]],0)</f>
        <v>7.1300000000000008</v>
      </c>
      <c r="R1661" s="3">
        <v>9608</v>
      </c>
      <c r="S1661" s="10">
        <v>48078.16</v>
      </c>
      <c r="T1661" s="1" t="str">
        <f>"Q"&amp;ROUNDUP(salesdata[[#This Row],[Month No.]]/3,0)</f>
        <v>Q4</v>
      </c>
      <c r="U1661" s="1" t="str">
        <f>TEXT(salesdata[[#This Row],[Date]],"dddd")</f>
        <v>Thursday</v>
      </c>
      <c r="V1661" s="12">
        <f>IFERROR(salesdata[[#This Row],[Total Revenue]]/salesdata[[#This Row],[Total Units Sold]],0)</f>
        <v>5.0039716902581182</v>
      </c>
      <c r="W1661" s="1" t="str">
        <f>INDEX({"Product1","Product2","Product3","Product4"},MATCH(MAX(salesdata[[#This Row],[S-P1]],salesdata[[#This Row],[S-P2]],salesdata[[#This Row],[S-P3]],salesdata[[#This Row],[S-P4]]),CHOOSE({1,2,3,4},salesdata[[#This Row],[S-P1]],salesdata[[#This Row],[S-P2]],salesdata[[#This Row],[S-P3]],salesdata[[#This Row],[S-P4]]),0))</f>
        <v>Product3</v>
      </c>
      <c r="X1661" s="1" t="str">
        <f>IF(salesdata[[#This Row],[Total Revenue]]&gt;=70000,"High",IF(salesdata[[#This Row],[Total Revenue]]&gt;=40000,"Medium","Low"))</f>
        <v>Medium</v>
      </c>
      <c r="Y1661" s="1" t="str">
        <f>IFERROR(IF(SUMIF(salesdata[Year],salesdata[[#This Row],[Year]],salesdata[Total Revenue])&gt;SUMIF(salesdata[Year],salesdata[[#This Row],[Year]]-1,salesdata[Total Revenue]),"Growth Year","Decline Year"),"")</f>
        <v>Growth Year</v>
      </c>
    </row>
    <row r="1662" spans="1:25" x14ac:dyDescent="0.3">
      <c r="A1662" s="1">
        <v>1661</v>
      </c>
      <c r="B1662" s="2">
        <v>41992</v>
      </c>
      <c r="C1662" s="1">
        <v>2014</v>
      </c>
      <c r="D1662" s="1" t="s">
        <v>25</v>
      </c>
      <c r="E1662" s="1">
        <v>12</v>
      </c>
      <c r="F1662" s="3">
        <v>7200</v>
      </c>
      <c r="G1662" s="10">
        <v>22824</v>
      </c>
      <c r="H1662" s="12">
        <f>IFERROR(salesdata[[#This Row],[S-P1]]/salesdata[[#This Row],[Q-P1]],0)</f>
        <v>3.17</v>
      </c>
      <c r="I1662" s="3">
        <v>1884</v>
      </c>
      <c r="J1662" s="10">
        <v>11944.56</v>
      </c>
      <c r="K1662" s="12">
        <f>IFERROR(salesdata[[#This Row],[S-P2]]/salesdata[[#This Row],[Q-P2]],0)</f>
        <v>6.34</v>
      </c>
      <c r="L1662" s="3">
        <v>5007</v>
      </c>
      <c r="M1662" s="10">
        <v>27137.94</v>
      </c>
      <c r="N1662" s="12">
        <f>IFERROR(salesdata[[#This Row],[S-P3]]/salesdata[[#This Row],[Q-P3]],0)</f>
        <v>5.42</v>
      </c>
      <c r="O1662" s="3">
        <v>1431</v>
      </c>
      <c r="P1662" s="10">
        <v>10203.030000000001</v>
      </c>
      <c r="Q1662" s="12">
        <f>IFERROR(salesdata[[#This Row],[S-P4]]/salesdata[[#This Row],[Q-P4]],0)</f>
        <v>7.1300000000000008</v>
      </c>
      <c r="R1662" s="3">
        <v>15522</v>
      </c>
      <c r="S1662" s="10">
        <v>72109.53</v>
      </c>
      <c r="T1662" s="1" t="str">
        <f>"Q"&amp;ROUNDUP(salesdata[[#This Row],[Month No.]]/3,0)</f>
        <v>Q4</v>
      </c>
      <c r="U1662" s="1" t="str">
        <f>TEXT(salesdata[[#This Row],[Date]],"dddd")</f>
        <v>Friday</v>
      </c>
      <c r="V1662" s="12">
        <f>IFERROR(salesdata[[#This Row],[Total Revenue]]/salesdata[[#This Row],[Total Units Sold]],0)</f>
        <v>4.6456339389253962</v>
      </c>
      <c r="W1662" s="1" t="str">
        <f>INDEX({"Product1","Product2","Product3","Product4"},MATCH(MAX(salesdata[[#This Row],[S-P1]],salesdata[[#This Row],[S-P2]],salesdata[[#This Row],[S-P3]],salesdata[[#This Row],[S-P4]]),CHOOSE({1,2,3,4},salesdata[[#This Row],[S-P1]],salesdata[[#This Row],[S-P2]],salesdata[[#This Row],[S-P3]],salesdata[[#This Row],[S-P4]]),0))</f>
        <v>Product3</v>
      </c>
      <c r="X1662" s="1" t="str">
        <f>IF(salesdata[[#This Row],[Total Revenue]]&gt;=70000,"High",IF(salesdata[[#This Row],[Total Revenue]]&gt;=40000,"Medium","Low"))</f>
        <v>High</v>
      </c>
      <c r="Y1662" s="1" t="str">
        <f>IFERROR(IF(SUMIF(salesdata[Year],salesdata[[#This Row],[Year]],salesdata[Total Revenue])&gt;SUMIF(salesdata[Year],salesdata[[#This Row],[Year]]-1,salesdata[Total Revenue]),"Growth Year","Decline Year"),"")</f>
        <v>Growth Year</v>
      </c>
    </row>
    <row r="1663" spans="1:25" x14ac:dyDescent="0.3">
      <c r="A1663" s="1">
        <v>1662</v>
      </c>
      <c r="B1663" s="2">
        <v>41993</v>
      </c>
      <c r="C1663" s="1">
        <v>2014</v>
      </c>
      <c r="D1663" s="1" t="s">
        <v>25</v>
      </c>
      <c r="E1663" s="1">
        <v>12</v>
      </c>
      <c r="F1663" s="3">
        <v>1376</v>
      </c>
      <c r="G1663" s="10">
        <v>4361.92</v>
      </c>
      <c r="H1663" s="12">
        <f>IFERROR(salesdata[[#This Row],[S-P1]]/salesdata[[#This Row],[Q-P1]],0)</f>
        <v>3.17</v>
      </c>
      <c r="I1663" s="3">
        <v>762</v>
      </c>
      <c r="J1663" s="10">
        <v>4831.08</v>
      </c>
      <c r="K1663" s="12">
        <f>IFERROR(salesdata[[#This Row],[S-P2]]/salesdata[[#This Row],[Q-P2]],0)</f>
        <v>6.34</v>
      </c>
      <c r="L1663" s="3">
        <v>4238</v>
      </c>
      <c r="M1663" s="10">
        <v>22969.96</v>
      </c>
      <c r="N1663" s="12">
        <f>IFERROR(salesdata[[#This Row],[S-P3]]/salesdata[[#This Row],[Q-P3]],0)</f>
        <v>5.42</v>
      </c>
      <c r="O1663" s="3">
        <v>1758</v>
      </c>
      <c r="P1663" s="10">
        <v>12534.54</v>
      </c>
      <c r="Q1663" s="12">
        <f>IFERROR(salesdata[[#This Row],[S-P4]]/salesdata[[#This Row],[Q-P4]],0)</f>
        <v>7.1300000000000008</v>
      </c>
      <c r="R1663" s="3">
        <v>8134</v>
      </c>
      <c r="S1663" s="10">
        <v>44697.5</v>
      </c>
      <c r="T1663" s="1" t="str">
        <f>"Q"&amp;ROUNDUP(salesdata[[#This Row],[Month No.]]/3,0)</f>
        <v>Q4</v>
      </c>
      <c r="U1663" s="1" t="str">
        <f>TEXT(salesdata[[#This Row],[Date]],"dddd")</f>
        <v>Saturday</v>
      </c>
      <c r="V1663" s="12">
        <f>IFERROR(salesdata[[#This Row],[Total Revenue]]/salesdata[[#This Row],[Total Units Sold]],0)</f>
        <v>5.4951438406687974</v>
      </c>
      <c r="W1663" s="1" t="str">
        <f>INDEX({"Product1","Product2","Product3","Product4"},MATCH(MAX(salesdata[[#This Row],[S-P1]],salesdata[[#This Row],[S-P2]],salesdata[[#This Row],[S-P3]],salesdata[[#This Row],[S-P4]]),CHOOSE({1,2,3,4},salesdata[[#This Row],[S-P1]],salesdata[[#This Row],[S-P2]],salesdata[[#This Row],[S-P3]],salesdata[[#This Row],[S-P4]]),0))</f>
        <v>Product3</v>
      </c>
      <c r="X1663" s="1" t="str">
        <f>IF(salesdata[[#This Row],[Total Revenue]]&gt;=70000,"High",IF(salesdata[[#This Row],[Total Revenue]]&gt;=40000,"Medium","Low"))</f>
        <v>Medium</v>
      </c>
      <c r="Y1663" s="1" t="str">
        <f>IFERROR(IF(SUMIF(salesdata[Year],salesdata[[#This Row],[Year]],salesdata[Total Revenue])&gt;SUMIF(salesdata[Year],salesdata[[#This Row],[Year]]-1,salesdata[Total Revenue]),"Growth Year","Decline Year"),"")</f>
        <v>Growth Year</v>
      </c>
    </row>
    <row r="1664" spans="1:25" x14ac:dyDescent="0.3">
      <c r="A1664" s="1">
        <v>1663</v>
      </c>
      <c r="B1664" s="2">
        <v>41994</v>
      </c>
      <c r="C1664" s="1">
        <v>2014</v>
      </c>
      <c r="D1664" s="1" t="s">
        <v>25</v>
      </c>
      <c r="E1664" s="1">
        <v>12</v>
      </c>
      <c r="F1664" s="3">
        <v>3710</v>
      </c>
      <c r="G1664" s="10">
        <v>11760.7</v>
      </c>
      <c r="H1664" s="12">
        <f>IFERROR(salesdata[[#This Row],[S-P1]]/salesdata[[#This Row],[Q-P1]],0)</f>
        <v>3.1700000000000004</v>
      </c>
      <c r="I1664" s="3">
        <v>1194</v>
      </c>
      <c r="J1664" s="10">
        <v>7569.96</v>
      </c>
      <c r="K1664" s="12">
        <f>IFERROR(salesdata[[#This Row],[S-P2]]/salesdata[[#This Row],[Q-P2]],0)</f>
        <v>6.34</v>
      </c>
      <c r="L1664" s="3">
        <v>5685</v>
      </c>
      <c r="M1664" s="10">
        <v>30812.7</v>
      </c>
      <c r="N1664" s="12">
        <f>IFERROR(salesdata[[#This Row],[S-P3]]/salesdata[[#This Row],[Q-P3]],0)</f>
        <v>5.42</v>
      </c>
      <c r="O1664" s="3">
        <v>865</v>
      </c>
      <c r="P1664" s="10">
        <v>6167.45</v>
      </c>
      <c r="Q1664" s="12">
        <f>IFERROR(salesdata[[#This Row],[S-P4]]/salesdata[[#This Row],[Q-P4]],0)</f>
        <v>7.13</v>
      </c>
      <c r="R1664" s="3">
        <v>11454</v>
      </c>
      <c r="S1664" s="10">
        <v>56310.81</v>
      </c>
      <c r="T1664" s="1" t="str">
        <f>"Q"&amp;ROUNDUP(salesdata[[#This Row],[Month No.]]/3,0)</f>
        <v>Q4</v>
      </c>
      <c r="U1664" s="1" t="str">
        <f>TEXT(salesdata[[#This Row],[Date]],"dddd")</f>
        <v>Sunday</v>
      </c>
      <c r="V1664" s="12">
        <f>IFERROR(salesdata[[#This Row],[Total Revenue]]/salesdata[[#This Row],[Total Units Sold]],0)</f>
        <v>4.9162572027239388</v>
      </c>
      <c r="W1664" s="1" t="str">
        <f>INDEX({"Product1","Product2","Product3","Product4"},MATCH(MAX(salesdata[[#This Row],[S-P1]],salesdata[[#This Row],[S-P2]],salesdata[[#This Row],[S-P3]],salesdata[[#This Row],[S-P4]]),CHOOSE({1,2,3,4},salesdata[[#This Row],[S-P1]],salesdata[[#This Row],[S-P2]],salesdata[[#This Row],[S-P3]],salesdata[[#This Row],[S-P4]]),0))</f>
        <v>Product3</v>
      </c>
      <c r="X1664" s="1" t="str">
        <f>IF(salesdata[[#This Row],[Total Revenue]]&gt;=70000,"High",IF(salesdata[[#This Row],[Total Revenue]]&gt;=40000,"Medium","Low"))</f>
        <v>Medium</v>
      </c>
      <c r="Y1664" s="1" t="str">
        <f>IFERROR(IF(SUMIF(salesdata[Year],salesdata[[#This Row],[Year]],salesdata[Total Revenue])&gt;SUMIF(salesdata[Year],salesdata[[#This Row],[Year]]-1,salesdata[Total Revenue]),"Growth Year","Decline Year"),"")</f>
        <v>Growth Year</v>
      </c>
    </row>
    <row r="1665" spans="1:25" x14ac:dyDescent="0.3">
      <c r="A1665" s="1">
        <v>1664</v>
      </c>
      <c r="B1665" s="2">
        <v>41995</v>
      </c>
      <c r="C1665" s="1">
        <v>2014</v>
      </c>
      <c r="D1665" s="1" t="s">
        <v>25</v>
      </c>
      <c r="E1665" s="1">
        <v>12</v>
      </c>
      <c r="F1665" s="3">
        <v>6892</v>
      </c>
      <c r="G1665" s="10">
        <v>21847.64</v>
      </c>
      <c r="H1665" s="12">
        <f>IFERROR(salesdata[[#This Row],[S-P1]]/salesdata[[#This Row],[Q-P1]],0)</f>
        <v>3.17</v>
      </c>
      <c r="I1665" s="3">
        <v>553</v>
      </c>
      <c r="J1665" s="10">
        <v>3506.02</v>
      </c>
      <c r="K1665" s="12">
        <f>IFERROR(salesdata[[#This Row],[S-P2]]/salesdata[[#This Row],[Q-P2]],0)</f>
        <v>6.34</v>
      </c>
      <c r="L1665" s="3">
        <v>4496</v>
      </c>
      <c r="M1665" s="10">
        <v>24368.32</v>
      </c>
      <c r="N1665" s="12">
        <f>IFERROR(salesdata[[#This Row],[S-P3]]/salesdata[[#This Row],[Q-P3]],0)</f>
        <v>5.42</v>
      </c>
      <c r="O1665" s="3">
        <v>1882</v>
      </c>
      <c r="P1665" s="10">
        <v>13418.66</v>
      </c>
      <c r="Q1665" s="12">
        <f>IFERROR(salesdata[[#This Row],[S-P4]]/salesdata[[#This Row],[Q-P4]],0)</f>
        <v>7.13</v>
      </c>
      <c r="R1665" s="3">
        <v>13823</v>
      </c>
      <c r="S1665" s="10">
        <v>63140.639999999999</v>
      </c>
      <c r="T1665" s="1" t="str">
        <f>"Q"&amp;ROUNDUP(salesdata[[#This Row],[Month No.]]/3,0)</f>
        <v>Q4</v>
      </c>
      <c r="U1665" s="1" t="str">
        <f>TEXT(salesdata[[#This Row],[Date]],"dddd")</f>
        <v>Monday</v>
      </c>
      <c r="V1665" s="12">
        <f>IFERROR(salesdata[[#This Row],[Total Revenue]]/salesdata[[#This Row],[Total Units Sold]],0)</f>
        <v>4.5677957028141503</v>
      </c>
      <c r="W1665" s="1" t="str">
        <f>INDEX({"Product1","Product2","Product3","Product4"},MATCH(MAX(salesdata[[#This Row],[S-P1]],salesdata[[#This Row],[S-P2]],salesdata[[#This Row],[S-P3]],salesdata[[#This Row],[S-P4]]),CHOOSE({1,2,3,4},salesdata[[#This Row],[S-P1]],salesdata[[#This Row],[S-P2]],salesdata[[#This Row],[S-P3]],salesdata[[#This Row],[S-P4]]),0))</f>
        <v>Product3</v>
      </c>
      <c r="X1665" s="1" t="str">
        <f>IF(salesdata[[#This Row],[Total Revenue]]&gt;=70000,"High",IF(salesdata[[#This Row],[Total Revenue]]&gt;=40000,"Medium","Low"))</f>
        <v>Medium</v>
      </c>
      <c r="Y1665" s="1" t="str">
        <f>IFERROR(IF(SUMIF(salesdata[Year],salesdata[[#This Row],[Year]],salesdata[Total Revenue])&gt;SUMIF(salesdata[Year],salesdata[[#This Row],[Year]]-1,salesdata[Total Revenue]),"Growth Year","Decline Year"),"")</f>
        <v>Growth Year</v>
      </c>
    </row>
    <row r="1666" spans="1:25" x14ac:dyDescent="0.3">
      <c r="A1666" s="1">
        <v>1665</v>
      </c>
      <c r="B1666" s="2">
        <v>41996</v>
      </c>
      <c r="C1666" s="1">
        <v>2014</v>
      </c>
      <c r="D1666" s="1" t="s">
        <v>25</v>
      </c>
      <c r="E1666" s="1">
        <v>12</v>
      </c>
      <c r="F1666" s="3">
        <v>3757</v>
      </c>
      <c r="G1666" s="10">
        <v>11909.69</v>
      </c>
      <c r="H1666" s="12">
        <f>IFERROR(salesdata[[#This Row],[S-P1]]/salesdata[[#This Row],[Q-P1]],0)</f>
        <v>3.17</v>
      </c>
      <c r="I1666" s="3">
        <v>1282</v>
      </c>
      <c r="J1666" s="10">
        <v>8127.88</v>
      </c>
      <c r="K1666" s="12">
        <f>IFERROR(salesdata[[#This Row],[S-P2]]/salesdata[[#This Row],[Q-P2]],0)</f>
        <v>6.34</v>
      </c>
      <c r="L1666" s="3">
        <v>3457</v>
      </c>
      <c r="M1666" s="10">
        <v>18736.939999999999</v>
      </c>
      <c r="N1666" s="12">
        <f>IFERROR(salesdata[[#This Row],[S-P3]]/salesdata[[#This Row],[Q-P3]],0)</f>
        <v>5.42</v>
      </c>
      <c r="O1666" s="3">
        <v>1870</v>
      </c>
      <c r="P1666" s="10">
        <v>13333.1</v>
      </c>
      <c r="Q1666" s="12">
        <f>IFERROR(salesdata[[#This Row],[S-P4]]/salesdata[[#This Row],[Q-P4]],0)</f>
        <v>7.13</v>
      </c>
      <c r="R1666" s="3">
        <v>10366</v>
      </c>
      <c r="S1666" s="10">
        <v>52107.61</v>
      </c>
      <c r="T1666" s="1" t="str">
        <f>"Q"&amp;ROUNDUP(salesdata[[#This Row],[Month No.]]/3,0)</f>
        <v>Q4</v>
      </c>
      <c r="U1666" s="1" t="str">
        <f>TEXT(salesdata[[#This Row],[Date]],"dddd")</f>
        <v>Tuesday</v>
      </c>
      <c r="V1666" s="12">
        <f>IFERROR(salesdata[[#This Row],[Total Revenue]]/salesdata[[#This Row],[Total Units Sold]],0)</f>
        <v>5.0267808219178081</v>
      </c>
      <c r="W1666" s="1" t="str">
        <f>INDEX({"Product1","Product2","Product3","Product4"},MATCH(MAX(salesdata[[#This Row],[S-P1]],salesdata[[#This Row],[S-P2]],salesdata[[#This Row],[S-P3]],salesdata[[#This Row],[S-P4]]),CHOOSE({1,2,3,4},salesdata[[#This Row],[S-P1]],salesdata[[#This Row],[S-P2]],salesdata[[#This Row],[S-P3]],salesdata[[#This Row],[S-P4]]),0))</f>
        <v>Product3</v>
      </c>
      <c r="X1666" s="1" t="str">
        <f>IF(salesdata[[#This Row],[Total Revenue]]&gt;=70000,"High",IF(salesdata[[#This Row],[Total Revenue]]&gt;=40000,"Medium","Low"))</f>
        <v>Medium</v>
      </c>
      <c r="Y1666" s="1" t="str">
        <f>IFERROR(IF(SUMIF(salesdata[Year],salesdata[[#This Row],[Year]],salesdata[Total Revenue])&gt;SUMIF(salesdata[Year],salesdata[[#This Row],[Year]]-1,salesdata[Total Revenue]),"Growth Year","Decline Year"),"")</f>
        <v>Growth Year</v>
      </c>
    </row>
    <row r="1667" spans="1:25" x14ac:dyDescent="0.3">
      <c r="A1667" s="1">
        <v>1666</v>
      </c>
      <c r="B1667" s="2">
        <v>41997</v>
      </c>
      <c r="C1667" s="1">
        <v>2014</v>
      </c>
      <c r="D1667" s="1" t="s">
        <v>25</v>
      </c>
      <c r="E1667" s="1">
        <v>12</v>
      </c>
      <c r="F1667" s="3">
        <v>4226</v>
      </c>
      <c r="G1667" s="10">
        <v>13396.42</v>
      </c>
      <c r="H1667" s="12">
        <f>IFERROR(salesdata[[#This Row],[S-P1]]/salesdata[[#This Row],[Q-P1]],0)</f>
        <v>3.17</v>
      </c>
      <c r="I1667" s="3">
        <v>2761</v>
      </c>
      <c r="J1667" s="10">
        <v>17504.740000000002</v>
      </c>
      <c r="K1667" s="12">
        <f>IFERROR(salesdata[[#This Row],[S-P2]]/salesdata[[#This Row],[Q-P2]],0)</f>
        <v>6.3400000000000007</v>
      </c>
      <c r="L1667" s="3">
        <v>2177</v>
      </c>
      <c r="M1667" s="10">
        <v>11799.34</v>
      </c>
      <c r="N1667" s="12">
        <f>IFERROR(salesdata[[#This Row],[S-P3]]/salesdata[[#This Row],[Q-P3]],0)</f>
        <v>5.42</v>
      </c>
      <c r="O1667" s="3">
        <v>556</v>
      </c>
      <c r="P1667" s="10">
        <v>3964.28</v>
      </c>
      <c r="Q1667" s="12">
        <f>IFERROR(salesdata[[#This Row],[S-P4]]/salesdata[[#This Row],[Q-P4]],0)</f>
        <v>7.1300000000000008</v>
      </c>
      <c r="R1667" s="3">
        <v>9720</v>
      </c>
      <c r="S1667" s="10">
        <v>46664.78</v>
      </c>
      <c r="T1667" s="1" t="str">
        <f>"Q"&amp;ROUNDUP(salesdata[[#This Row],[Month No.]]/3,0)</f>
        <v>Q4</v>
      </c>
      <c r="U1667" s="1" t="str">
        <f>TEXT(salesdata[[#This Row],[Date]],"dddd")</f>
        <v>Wednesday</v>
      </c>
      <c r="V1667" s="12">
        <f>IFERROR(salesdata[[#This Row],[Total Revenue]]/salesdata[[#This Row],[Total Units Sold]],0)</f>
        <v>4.8009032921810695</v>
      </c>
      <c r="W1667" s="1" t="str">
        <f>INDEX({"Product1","Product2","Product3","Product4"},MATCH(MAX(salesdata[[#This Row],[S-P1]],salesdata[[#This Row],[S-P2]],salesdata[[#This Row],[S-P3]],salesdata[[#This Row],[S-P4]]),CHOOSE({1,2,3,4},salesdata[[#This Row],[S-P1]],salesdata[[#This Row],[S-P2]],salesdata[[#This Row],[S-P3]],salesdata[[#This Row],[S-P4]]),0))</f>
        <v>Product2</v>
      </c>
      <c r="X1667" s="1" t="str">
        <f>IF(salesdata[[#This Row],[Total Revenue]]&gt;=70000,"High",IF(salesdata[[#This Row],[Total Revenue]]&gt;=40000,"Medium","Low"))</f>
        <v>Medium</v>
      </c>
      <c r="Y1667" s="1" t="str">
        <f>IFERROR(IF(SUMIF(salesdata[Year],salesdata[[#This Row],[Year]],salesdata[Total Revenue])&gt;SUMIF(salesdata[Year],salesdata[[#This Row],[Year]]-1,salesdata[Total Revenue]),"Growth Year","Decline Year"),"")</f>
        <v>Growth Year</v>
      </c>
    </row>
    <row r="1668" spans="1:25" x14ac:dyDescent="0.3">
      <c r="A1668" s="1">
        <v>1667</v>
      </c>
      <c r="B1668" s="2">
        <v>41998</v>
      </c>
      <c r="C1668" s="1">
        <v>2014</v>
      </c>
      <c r="D1668" s="1" t="s">
        <v>25</v>
      </c>
      <c r="E1668" s="1">
        <v>12</v>
      </c>
      <c r="F1668" s="3">
        <v>5868</v>
      </c>
      <c r="G1668" s="10">
        <v>18601.560000000001</v>
      </c>
      <c r="H1668" s="12">
        <f>IFERROR(salesdata[[#This Row],[S-P1]]/salesdata[[#This Row],[Q-P1]],0)</f>
        <v>3.1700000000000004</v>
      </c>
      <c r="I1668" s="3">
        <v>3974</v>
      </c>
      <c r="J1668" s="10">
        <v>25195.16</v>
      </c>
      <c r="K1668" s="12">
        <f>IFERROR(salesdata[[#This Row],[S-P2]]/salesdata[[#This Row],[Q-P2]],0)</f>
        <v>6.34</v>
      </c>
      <c r="L1668" s="3">
        <v>835</v>
      </c>
      <c r="M1668" s="10">
        <v>4525.7</v>
      </c>
      <c r="N1668" s="12">
        <f>IFERROR(salesdata[[#This Row],[S-P3]]/salesdata[[#This Row],[Q-P3]],0)</f>
        <v>5.42</v>
      </c>
      <c r="O1668" s="3">
        <v>1265</v>
      </c>
      <c r="P1668" s="10">
        <v>9019.4500000000007</v>
      </c>
      <c r="Q1668" s="12">
        <f>IFERROR(salesdata[[#This Row],[S-P4]]/salesdata[[#This Row],[Q-P4]],0)</f>
        <v>7.1300000000000008</v>
      </c>
      <c r="R1668" s="3">
        <v>11942</v>
      </c>
      <c r="S1668" s="10">
        <v>57341.87</v>
      </c>
      <c r="T1668" s="1" t="str">
        <f>"Q"&amp;ROUNDUP(salesdata[[#This Row],[Month No.]]/3,0)</f>
        <v>Q4</v>
      </c>
      <c r="U1668" s="1" t="str">
        <f>TEXT(salesdata[[#This Row],[Date]],"dddd")</f>
        <v>Thursday</v>
      </c>
      <c r="V1668" s="12">
        <f>IFERROR(salesdata[[#This Row],[Total Revenue]]/salesdata[[#This Row],[Total Units Sold]],0)</f>
        <v>4.8016973706246864</v>
      </c>
      <c r="W1668" s="1" t="str">
        <f>INDEX({"Product1","Product2","Product3","Product4"},MATCH(MAX(salesdata[[#This Row],[S-P1]],salesdata[[#This Row],[S-P2]],salesdata[[#This Row],[S-P3]],salesdata[[#This Row],[S-P4]]),CHOOSE({1,2,3,4},salesdata[[#This Row],[S-P1]],salesdata[[#This Row],[S-P2]],salesdata[[#This Row],[S-P3]],salesdata[[#This Row],[S-P4]]),0))</f>
        <v>Product2</v>
      </c>
      <c r="X1668" s="1" t="str">
        <f>IF(salesdata[[#This Row],[Total Revenue]]&gt;=70000,"High",IF(salesdata[[#This Row],[Total Revenue]]&gt;=40000,"Medium","Low"))</f>
        <v>Medium</v>
      </c>
      <c r="Y1668" s="1" t="str">
        <f>IFERROR(IF(SUMIF(salesdata[Year],salesdata[[#This Row],[Year]],salesdata[Total Revenue])&gt;SUMIF(salesdata[Year],salesdata[[#This Row],[Year]]-1,salesdata[Total Revenue]),"Growth Year","Decline Year"),"")</f>
        <v>Growth Year</v>
      </c>
    </row>
    <row r="1669" spans="1:25" x14ac:dyDescent="0.3">
      <c r="A1669" s="1">
        <v>1668</v>
      </c>
      <c r="B1669" s="2">
        <v>41999</v>
      </c>
      <c r="C1669" s="1">
        <v>2014</v>
      </c>
      <c r="D1669" s="1" t="s">
        <v>25</v>
      </c>
      <c r="E1669" s="1">
        <v>12</v>
      </c>
      <c r="F1669" s="3">
        <v>4428</v>
      </c>
      <c r="G1669" s="10">
        <v>14036.76</v>
      </c>
      <c r="H1669" s="12">
        <f>IFERROR(salesdata[[#This Row],[S-P1]]/salesdata[[#This Row],[Q-P1]],0)</f>
        <v>3.17</v>
      </c>
      <c r="I1669" s="3">
        <v>808</v>
      </c>
      <c r="J1669" s="10">
        <v>5122.72</v>
      </c>
      <c r="K1669" s="12">
        <f>IFERROR(salesdata[[#This Row],[S-P2]]/salesdata[[#This Row],[Q-P2]],0)</f>
        <v>6.3400000000000007</v>
      </c>
      <c r="L1669" s="3">
        <v>728</v>
      </c>
      <c r="M1669" s="10">
        <v>3945.76</v>
      </c>
      <c r="N1669" s="12">
        <f>IFERROR(salesdata[[#This Row],[S-P3]]/salesdata[[#This Row],[Q-P3]],0)</f>
        <v>5.42</v>
      </c>
      <c r="O1669" s="3">
        <v>1700</v>
      </c>
      <c r="P1669" s="10">
        <v>12121</v>
      </c>
      <c r="Q1669" s="12">
        <f>IFERROR(salesdata[[#This Row],[S-P4]]/salesdata[[#This Row],[Q-P4]],0)</f>
        <v>7.13</v>
      </c>
      <c r="R1669" s="3">
        <v>7664</v>
      </c>
      <c r="S1669" s="10">
        <v>35226.239999999998</v>
      </c>
      <c r="T1669" s="1" t="str">
        <f>"Q"&amp;ROUNDUP(salesdata[[#This Row],[Month No.]]/3,0)</f>
        <v>Q4</v>
      </c>
      <c r="U1669" s="1" t="str">
        <f>TEXT(salesdata[[#This Row],[Date]],"dddd")</f>
        <v>Friday</v>
      </c>
      <c r="V1669" s="12">
        <f>IFERROR(salesdata[[#This Row],[Total Revenue]]/salesdata[[#This Row],[Total Units Sold]],0)</f>
        <v>4.5963256784968678</v>
      </c>
      <c r="W1669" s="1" t="str">
        <f>INDEX({"Product1","Product2","Product3","Product4"},MATCH(MAX(salesdata[[#This Row],[S-P1]],salesdata[[#This Row],[S-P2]],salesdata[[#This Row],[S-P3]],salesdata[[#This Row],[S-P4]]),CHOOSE({1,2,3,4},salesdata[[#This Row],[S-P1]],salesdata[[#This Row],[S-P2]],salesdata[[#This Row],[S-P3]],salesdata[[#This Row],[S-P4]]),0))</f>
        <v>Product1</v>
      </c>
      <c r="X1669" s="1" t="str">
        <f>IF(salesdata[[#This Row],[Total Revenue]]&gt;=70000,"High",IF(salesdata[[#This Row],[Total Revenue]]&gt;=40000,"Medium","Low"))</f>
        <v>Low</v>
      </c>
      <c r="Y1669" s="1" t="str">
        <f>IFERROR(IF(SUMIF(salesdata[Year],salesdata[[#This Row],[Year]],salesdata[Total Revenue])&gt;SUMIF(salesdata[Year],salesdata[[#This Row],[Year]]-1,salesdata[Total Revenue]),"Growth Year","Decline Year"),"")</f>
        <v>Growth Year</v>
      </c>
    </row>
    <row r="1670" spans="1:25" x14ac:dyDescent="0.3">
      <c r="A1670" s="1">
        <v>1669</v>
      </c>
      <c r="B1670" s="2">
        <v>42000</v>
      </c>
      <c r="C1670" s="1">
        <v>2014</v>
      </c>
      <c r="D1670" s="1" t="s">
        <v>25</v>
      </c>
      <c r="E1670" s="1">
        <v>12</v>
      </c>
      <c r="F1670" s="3">
        <v>1151</v>
      </c>
      <c r="G1670" s="10">
        <v>3648.67</v>
      </c>
      <c r="H1670" s="12">
        <f>IFERROR(salesdata[[#This Row],[S-P1]]/salesdata[[#This Row],[Q-P1]],0)</f>
        <v>3.17</v>
      </c>
      <c r="I1670" s="3">
        <v>1706</v>
      </c>
      <c r="J1670" s="10">
        <v>10816.04</v>
      </c>
      <c r="K1670" s="12">
        <f>IFERROR(salesdata[[#This Row],[S-P2]]/salesdata[[#This Row],[Q-P2]],0)</f>
        <v>6.3400000000000007</v>
      </c>
      <c r="L1670" s="3">
        <v>3786</v>
      </c>
      <c r="M1670" s="10">
        <v>20520.12</v>
      </c>
      <c r="N1670" s="12">
        <f>IFERROR(salesdata[[#This Row],[S-P3]]/salesdata[[#This Row],[Q-P3]],0)</f>
        <v>5.42</v>
      </c>
      <c r="O1670" s="3">
        <v>1454</v>
      </c>
      <c r="P1670" s="10">
        <v>10367.02</v>
      </c>
      <c r="Q1670" s="12">
        <f>IFERROR(salesdata[[#This Row],[S-P4]]/salesdata[[#This Row],[Q-P4]],0)</f>
        <v>7.13</v>
      </c>
      <c r="R1670" s="3">
        <v>8097</v>
      </c>
      <c r="S1670" s="10">
        <v>45351.85</v>
      </c>
      <c r="T1670" s="1" t="str">
        <f>"Q"&amp;ROUNDUP(salesdata[[#This Row],[Month No.]]/3,0)</f>
        <v>Q4</v>
      </c>
      <c r="U1670" s="1" t="str">
        <f>TEXT(salesdata[[#This Row],[Date]],"dddd")</f>
        <v>Saturday</v>
      </c>
      <c r="V1670" s="12">
        <f>IFERROR(salesdata[[#This Row],[Total Revenue]]/salesdata[[#This Row],[Total Units Sold]],0)</f>
        <v>5.6010682969000865</v>
      </c>
      <c r="W1670" s="1" t="str">
        <f>INDEX({"Product1","Product2","Product3","Product4"},MATCH(MAX(salesdata[[#This Row],[S-P1]],salesdata[[#This Row],[S-P2]],salesdata[[#This Row],[S-P3]],salesdata[[#This Row],[S-P4]]),CHOOSE({1,2,3,4},salesdata[[#This Row],[S-P1]],salesdata[[#This Row],[S-P2]],salesdata[[#This Row],[S-P3]],salesdata[[#This Row],[S-P4]]),0))</f>
        <v>Product3</v>
      </c>
      <c r="X1670" s="1" t="str">
        <f>IF(salesdata[[#This Row],[Total Revenue]]&gt;=70000,"High",IF(salesdata[[#This Row],[Total Revenue]]&gt;=40000,"Medium","Low"))</f>
        <v>Medium</v>
      </c>
      <c r="Y1670" s="1" t="str">
        <f>IFERROR(IF(SUMIF(salesdata[Year],salesdata[[#This Row],[Year]],salesdata[Total Revenue])&gt;SUMIF(salesdata[Year],salesdata[[#This Row],[Year]]-1,salesdata[Total Revenue]),"Growth Year","Decline Year"),"")</f>
        <v>Growth Year</v>
      </c>
    </row>
    <row r="1671" spans="1:25" x14ac:dyDescent="0.3">
      <c r="A1671" s="1">
        <v>1670</v>
      </c>
      <c r="B1671" s="2">
        <v>42001</v>
      </c>
      <c r="C1671" s="1">
        <v>2014</v>
      </c>
      <c r="D1671" s="1" t="s">
        <v>25</v>
      </c>
      <c r="E1671" s="1">
        <v>12</v>
      </c>
      <c r="F1671" s="3">
        <v>1391</v>
      </c>
      <c r="G1671" s="10">
        <v>4409.47</v>
      </c>
      <c r="H1671" s="12">
        <f>IFERROR(salesdata[[#This Row],[S-P1]]/salesdata[[#This Row],[Q-P1]],0)</f>
        <v>3.1700000000000004</v>
      </c>
      <c r="I1671" s="3">
        <v>2755</v>
      </c>
      <c r="J1671" s="10">
        <v>17466.7</v>
      </c>
      <c r="K1671" s="12">
        <f>IFERROR(salesdata[[#This Row],[S-P2]]/salesdata[[#This Row],[Q-P2]],0)</f>
        <v>6.34</v>
      </c>
      <c r="L1671" s="3">
        <v>4531</v>
      </c>
      <c r="M1671" s="10">
        <v>24558.02</v>
      </c>
      <c r="N1671" s="12">
        <f>IFERROR(salesdata[[#This Row],[S-P3]]/salesdata[[#This Row],[Q-P3]],0)</f>
        <v>5.42</v>
      </c>
      <c r="O1671" s="3">
        <v>1107</v>
      </c>
      <c r="P1671" s="10">
        <v>7892.91</v>
      </c>
      <c r="Q1671" s="12">
        <f>IFERROR(salesdata[[#This Row],[S-P4]]/salesdata[[#This Row],[Q-P4]],0)</f>
        <v>7.13</v>
      </c>
      <c r="R1671" s="3">
        <v>9784</v>
      </c>
      <c r="S1671" s="10">
        <v>54327.1</v>
      </c>
      <c r="T1671" s="1" t="str">
        <f>"Q"&amp;ROUNDUP(salesdata[[#This Row],[Month No.]]/3,0)</f>
        <v>Q4</v>
      </c>
      <c r="U1671" s="1" t="str">
        <f>TEXT(salesdata[[#This Row],[Date]],"dddd")</f>
        <v>Sunday</v>
      </c>
      <c r="V1671" s="12">
        <f>IFERROR(salesdata[[#This Row],[Total Revenue]]/salesdata[[#This Row],[Total Units Sold]],0)</f>
        <v>5.5526471790678658</v>
      </c>
      <c r="W1671" s="1" t="str">
        <f>INDEX({"Product1","Product2","Product3","Product4"},MATCH(MAX(salesdata[[#This Row],[S-P1]],salesdata[[#This Row],[S-P2]],salesdata[[#This Row],[S-P3]],salesdata[[#This Row],[S-P4]]),CHOOSE({1,2,3,4},salesdata[[#This Row],[S-P1]],salesdata[[#This Row],[S-P2]],salesdata[[#This Row],[S-P3]],salesdata[[#This Row],[S-P4]]),0))</f>
        <v>Product3</v>
      </c>
      <c r="X1671" s="1" t="str">
        <f>IF(salesdata[[#This Row],[Total Revenue]]&gt;=70000,"High",IF(salesdata[[#This Row],[Total Revenue]]&gt;=40000,"Medium","Low"))</f>
        <v>Medium</v>
      </c>
      <c r="Y1671" s="1" t="str">
        <f>IFERROR(IF(SUMIF(salesdata[Year],salesdata[[#This Row],[Year]],salesdata[Total Revenue])&gt;SUMIF(salesdata[Year],salesdata[[#This Row],[Year]]-1,salesdata[Total Revenue]),"Growth Year","Decline Year"),"")</f>
        <v>Growth Year</v>
      </c>
    </row>
    <row r="1672" spans="1:25" x14ac:dyDescent="0.3">
      <c r="A1672" s="1">
        <v>1671</v>
      </c>
      <c r="B1672" s="2">
        <v>42002</v>
      </c>
      <c r="C1672" s="1">
        <v>2014</v>
      </c>
      <c r="D1672" s="1" t="s">
        <v>25</v>
      </c>
      <c r="E1672" s="1">
        <v>12</v>
      </c>
      <c r="F1672" s="3">
        <v>7909</v>
      </c>
      <c r="G1672" s="10">
        <v>25071.53</v>
      </c>
      <c r="H1672" s="12">
        <f>IFERROR(salesdata[[#This Row],[S-P1]]/salesdata[[#This Row],[Q-P1]],0)</f>
        <v>3.17</v>
      </c>
      <c r="I1672" s="3">
        <v>1605</v>
      </c>
      <c r="J1672" s="10">
        <v>10175.700000000001</v>
      </c>
      <c r="K1672" s="12">
        <f>IFERROR(salesdata[[#This Row],[S-P2]]/salesdata[[#This Row],[Q-P2]],0)</f>
        <v>6.3400000000000007</v>
      </c>
      <c r="L1672" s="3">
        <v>3065</v>
      </c>
      <c r="M1672" s="10">
        <v>16612.3</v>
      </c>
      <c r="N1672" s="12">
        <f>IFERROR(salesdata[[#This Row],[S-P3]]/salesdata[[#This Row],[Q-P3]],0)</f>
        <v>5.42</v>
      </c>
      <c r="O1672" s="3">
        <v>840</v>
      </c>
      <c r="P1672" s="10">
        <v>5989.2</v>
      </c>
      <c r="Q1672" s="12">
        <f>IFERROR(salesdata[[#This Row],[S-P4]]/salesdata[[#This Row],[Q-P4]],0)</f>
        <v>7.13</v>
      </c>
      <c r="R1672" s="3">
        <v>13419</v>
      </c>
      <c r="S1672" s="10">
        <v>57848.73</v>
      </c>
      <c r="T1672" s="1" t="str">
        <f>"Q"&amp;ROUNDUP(salesdata[[#This Row],[Month No.]]/3,0)</f>
        <v>Q4</v>
      </c>
      <c r="U1672" s="1" t="str">
        <f>TEXT(salesdata[[#This Row],[Date]],"dddd")</f>
        <v>Monday</v>
      </c>
      <c r="V1672" s="12">
        <f>IFERROR(salesdata[[#This Row],[Total Revenue]]/salesdata[[#This Row],[Total Units Sold]],0)</f>
        <v>4.3109568522244581</v>
      </c>
      <c r="W1672" s="1" t="str">
        <f>INDEX({"Product1","Product2","Product3","Product4"},MATCH(MAX(salesdata[[#This Row],[S-P1]],salesdata[[#This Row],[S-P2]],salesdata[[#This Row],[S-P3]],salesdata[[#This Row],[S-P4]]),CHOOSE({1,2,3,4},salesdata[[#This Row],[S-P1]],salesdata[[#This Row],[S-P2]],salesdata[[#This Row],[S-P3]],salesdata[[#This Row],[S-P4]]),0))</f>
        <v>Product1</v>
      </c>
      <c r="X1672" s="1" t="str">
        <f>IF(salesdata[[#This Row],[Total Revenue]]&gt;=70000,"High",IF(salesdata[[#This Row],[Total Revenue]]&gt;=40000,"Medium","Low"))</f>
        <v>Medium</v>
      </c>
      <c r="Y1672" s="1" t="str">
        <f>IFERROR(IF(SUMIF(salesdata[Year],salesdata[[#This Row],[Year]],salesdata[Total Revenue])&gt;SUMIF(salesdata[Year],salesdata[[#This Row],[Year]]-1,salesdata[Total Revenue]),"Growth Year","Decline Year"),"")</f>
        <v>Growth Year</v>
      </c>
    </row>
    <row r="1673" spans="1:25" x14ac:dyDescent="0.3">
      <c r="A1673" s="1">
        <v>1672</v>
      </c>
      <c r="B1673" s="2">
        <v>42003</v>
      </c>
      <c r="C1673" s="1">
        <v>2014</v>
      </c>
      <c r="D1673" s="1" t="s">
        <v>25</v>
      </c>
      <c r="E1673" s="1">
        <v>12</v>
      </c>
      <c r="F1673" s="3">
        <v>2123</v>
      </c>
      <c r="G1673" s="10">
        <v>6729.91</v>
      </c>
      <c r="H1673" s="12">
        <f>IFERROR(salesdata[[#This Row],[S-P1]]/salesdata[[#This Row],[Q-P1]],0)</f>
        <v>3.17</v>
      </c>
      <c r="I1673" s="3">
        <v>2323</v>
      </c>
      <c r="J1673" s="10">
        <v>14727.82</v>
      </c>
      <c r="K1673" s="12">
        <f>IFERROR(salesdata[[#This Row],[S-P2]]/salesdata[[#This Row],[Q-P2]],0)</f>
        <v>6.34</v>
      </c>
      <c r="L1673" s="3">
        <v>1363</v>
      </c>
      <c r="M1673" s="10">
        <v>7387.46</v>
      </c>
      <c r="N1673" s="12">
        <f>IFERROR(salesdata[[#This Row],[S-P3]]/salesdata[[#This Row],[Q-P3]],0)</f>
        <v>5.42</v>
      </c>
      <c r="O1673" s="3">
        <v>650</v>
      </c>
      <c r="P1673" s="10">
        <v>4634.5</v>
      </c>
      <c r="Q1673" s="12">
        <f>IFERROR(salesdata[[#This Row],[S-P4]]/salesdata[[#This Row],[Q-P4]],0)</f>
        <v>7.13</v>
      </c>
      <c r="R1673" s="3">
        <v>6459</v>
      </c>
      <c r="S1673" s="10">
        <v>33479.69</v>
      </c>
      <c r="T1673" s="1" t="str">
        <f>"Q"&amp;ROUNDUP(salesdata[[#This Row],[Month No.]]/3,0)</f>
        <v>Q4</v>
      </c>
      <c r="U1673" s="1" t="str">
        <f>TEXT(salesdata[[#This Row],[Date]],"dddd")</f>
        <v>Tuesday</v>
      </c>
      <c r="V1673" s="12">
        <f>IFERROR(salesdata[[#This Row],[Total Revenue]]/salesdata[[#This Row],[Total Units Sold]],0)</f>
        <v>5.1834169376064407</v>
      </c>
      <c r="W1673" s="1" t="str">
        <f>INDEX({"Product1","Product2","Product3","Product4"},MATCH(MAX(salesdata[[#This Row],[S-P1]],salesdata[[#This Row],[S-P2]],salesdata[[#This Row],[S-P3]],salesdata[[#This Row],[S-P4]]),CHOOSE({1,2,3,4},salesdata[[#This Row],[S-P1]],salesdata[[#This Row],[S-P2]],salesdata[[#This Row],[S-P3]],salesdata[[#This Row],[S-P4]]),0))</f>
        <v>Product2</v>
      </c>
      <c r="X1673" s="1" t="str">
        <f>IF(salesdata[[#This Row],[Total Revenue]]&gt;=70000,"High",IF(salesdata[[#This Row],[Total Revenue]]&gt;=40000,"Medium","Low"))</f>
        <v>Low</v>
      </c>
      <c r="Y1673" s="1" t="str">
        <f>IFERROR(IF(SUMIF(salesdata[Year],salesdata[[#This Row],[Year]],salesdata[Total Revenue])&gt;SUMIF(salesdata[Year],salesdata[[#This Row],[Year]]-1,salesdata[Total Revenue]),"Growth Year","Decline Year"),"")</f>
        <v>Growth Year</v>
      </c>
    </row>
    <row r="1674" spans="1:25" x14ac:dyDescent="0.3">
      <c r="A1674" s="1">
        <v>1673</v>
      </c>
      <c r="B1674" s="2">
        <v>42005</v>
      </c>
      <c r="C1674" s="1">
        <v>2015</v>
      </c>
      <c r="D1674" s="1" t="s">
        <v>26</v>
      </c>
      <c r="E1674" s="1">
        <v>1</v>
      </c>
      <c r="F1674" s="3">
        <v>2352</v>
      </c>
      <c r="G1674" s="10">
        <v>7455.84</v>
      </c>
      <c r="H1674" s="12">
        <f>IFERROR(salesdata[[#This Row],[S-P1]]/salesdata[[#This Row],[Q-P1]],0)</f>
        <v>3.17</v>
      </c>
      <c r="I1674" s="3">
        <v>2545</v>
      </c>
      <c r="J1674" s="10">
        <v>16135.3</v>
      </c>
      <c r="K1674" s="12">
        <f>IFERROR(salesdata[[#This Row],[S-P2]]/salesdata[[#This Row],[Q-P2]],0)</f>
        <v>6.34</v>
      </c>
      <c r="L1674" s="3">
        <v>2131</v>
      </c>
      <c r="M1674" s="10">
        <v>11550.02</v>
      </c>
      <c r="N1674" s="12">
        <f>IFERROR(salesdata[[#This Row],[S-P3]]/salesdata[[#This Row],[Q-P3]],0)</f>
        <v>5.42</v>
      </c>
      <c r="O1674" s="3">
        <v>1261</v>
      </c>
      <c r="P1674" s="10">
        <v>8990.93</v>
      </c>
      <c r="Q1674" s="12">
        <f>IFERROR(salesdata[[#This Row],[S-P4]]/salesdata[[#This Row],[Q-P4]],0)</f>
        <v>7.13</v>
      </c>
      <c r="R1674" s="3">
        <v>8289</v>
      </c>
      <c r="S1674" s="10">
        <v>44132.09</v>
      </c>
      <c r="T1674" s="1" t="str">
        <f>"Q"&amp;ROUNDUP(salesdata[[#This Row],[Month No.]]/3,0)</f>
        <v>Q1</v>
      </c>
      <c r="U1674" s="1" t="str">
        <f>TEXT(salesdata[[#This Row],[Date]],"dddd")</f>
        <v>Thursday</v>
      </c>
      <c r="V1674" s="12">
        <f>IFERROR(salesdata[[#This Row],[Total Revenue]]/salesdata[[#This Row],[Total Units Sold]],0)</f>
        <v>5.3241754131982137</v>
      </c>
      <c r="W1674" s="1" t="str">
        <f>INDEX({"Product1","Product2","Product3","Product4"},MATCH(MAX(salesdata[[#This Row],[S-P1]],salesdata[[#This Row],[S-P2]],salesdata[[#This Row],[S-P3]],salesdata[[#This Row],[S-P4]]),CHOOSE({1,2,3,4},salesdata[[#This Row],[S-P1]],salesdata[[#This Row],[S-P2]],salesdata[[#This Row],[S-P3]],salesdata[[#This Row],[S-P4]]),0))</f>
        <v>Product2</v>
      </c>
      <c r="X1674" s="1" t="str">
        <f>IF(salesdata[[#This Row],[Total Revenue]]&gt;=70000,"High",IF(salesdata[[#This Row],[Total Revenue]]&gt;=40000,"Medium","Low"))</f>
        <v>Medium</v>
      </c>
      <c r="Y1674" s="1" t="str">
        <f>IFERROR(IF(SUMIF(salesdata[Year],salesdata[[#This Row],[Year]],salesdata[Total Revenue])&gt;SUMIF(salesdata[Year],salesdata[[#This Row],[Year]]-1,salesdata[Total Revenue]),"Growth Year","Decline Year"),"")</f>
        <v>Decline Year</v>
      </c>
    </row>
    <row r="1675" spans="1:25" x14ac:dyDescent="0.3">
      <c r="A1675" s="1">
        <v>1674</v>
      </c>
      <c r="B1675" s="2">
        <v>42006</v>
      </c>
      <c r="C1675" s="1">
        <v>2015</v>
      </c>
      <c r="D1675" s="1" t="s">
        <v>26</v>
      </c>
      <c r="E1675" s="1">
        <v>1</v>
      </c>
      <c r="F1675" s="3">
        <v>1628</v>
      </c>
      <c r="G1675" s="10">
        <v>5160.76</v>
      </c>
      <c r="H1675" s="12">
        <f>IFERROR(salesdata[[#This Row],[S-P1]]/salesdata[[#This Row],[Q-P1]],0)</f>
        <v>3.17</v>
      </c>
      <c r="I1675" s="3">
        <v>3389</v>
      </c>
      <c r="J1675" s="10">
        <v>21486.26</v>
      </c>
      <c r="K1675" s="12">
        <f>IFERROR(salesdata[[#This Row],[S-P2]]/salesdata[[#This Row],[Q-P2]],0)</f>
        <v>6.34</v>
      </c>
      <c r="L1675" s="3">
        <v>3271</v>
      </c>
      <c r="M1675" s="10">
        <v>17728.82</v>
      </c>
      <c r="N1675" s="12">
        <f>IFERROR(salesdata[[#This Row],[S-P3]]/salesdata[[#This Row],[Q-P3]],0)</f>
        <v>5.42</v>
      </c>
      <c r="O1675" s="3">
        <v>1504</v>
      </c>
      <c r="P1675" s="10">
        <v>10723.52</v>
      </c>
      <c r="Q1675" s="12">
        <f>IFERROR(salesdata[[#This Row],[S-P4]]/salesdata[[#This Row],[Q-P4]],0)</f>
        <v>7.13</v>
      </c>
      <c r="R1675" s="3">
        <v>9792</v>
      </c>
      <c r="S1675" s="10">
        <v>55099.360000000001</v>
      </c>
      <c r="T1675" s="1" t="str">
        <f>"Q"&amp;ROUNDUP(salesdata[[#This Row],[Month No.]]/3,0)</f>
        <v>Q1</v>
      </c>
      <c r="U1675" s="1" t="str">
        <f>TEXT(salesdata[[#This Row],[Date]],"dddd")</f>
        <v>Friday</v>
      </c>
      <c r="V1675" s="12">
        <f>IFERROR(salesdata[[#This Row],[Total Revenue]]/salesdata[[#This Row],[Total Units Sold]],0)</f>
        <v>5.6269771241830062</v>
      </c>
      <c r="W1675" s="1" t="str">
        <f>INDEX({"Product1","Product2","Product3","Product4"},MATCH(MAX(salesdata[[#This Row],[S-P1]],salesdata[[#This Row],[S-P2]],salesdata[[#This Row],[S-P3]],salesdata[[#This Row],[S-P4]]),CHOOSE({1,2,3,4},salesdata[[#This Row],[S-P1]],salesdata[[#This Row],[S-P2]],salesdata[[#This Row],[S-P3]],salesdata[[#This Row],[S-P4]]),0))</f>
        <v>Product2</v>
      </c>
      <c r="X1675" s="1" t="str">
        <f>IF(salesdata[[#This Row],[Total Revenue]]&gt;=70000,"High",IF(salesdata[[#This Row],[Total Revenue]]&gt;=40000,"Medium","Low"))</f>
        <v>Medium</v>
      </c>
      <c r="Y1675" s="1" t="str">
        <f>IFERROR(IF(SUMIF(salesdata[Year],salesdata[[#This Row],[Year]],salesdata[Total Revenue])&gt;SUMIF(salesdata[Year],salesdata[[#This Row],[Year]]-1,salesdata[Total Revenue]),"Growth Year","Decline Year"),"")</f>
        <v>Decline Year</v>
      </c>
    </row>
    <row r="1676" spans="1:25" x14ac:dyDescent="0.3">
      <c r="A1676" s="1">
        <v>1675</v>
      </c>
      <c r="B1676" s="2">
        <v>42007</v>
      </c>
      <c r="C1676" s="1">
        <v>2015</v>
      </c>
      <c r="D1676" s="1" t="s">
        <v>26</v>
      </c>
      <c r="E1676" s="1">
        <v>1</v>
      </c>
      <c r="F1676" s="3">
        <v>1332</v>
      </c>
      <c r="G1676" s="10">
        <v>4222.4399999999996</v>
      </c>
      <c r="H1676" s="12">
        <f>IFERROR(salesdata[[#This Row],[S-P1]]/salesdata[[#This Row],[Q-P1]],0)</f>
        <v>3.1699999999999995</v>
      </c>
      <c r="I1676" s="3">
        <v>2702</v>
      </c>
      <c r="J1676" s="10">
        <v>17130.68</v>
      </c>
      <c r="K1676" s="12">
        <f>IFERROR(salesdata[[#This Row],[S-P2]]/salesdata[[#This Row],[Q-P2]],0)</f>
        <v>6.34</v>
      </c>
      <c r="L1676" s="3">
        <v>360</v>
      </c>
      <c r="M1676" s="10">
        <v>1951.2</v>
      </c>
      <c r="N1676" s="12">
        <f>IFERROR(salesdata[[#This Row],[S-P3]]/salesdata[[#This Row],[Q-P3]],0)</f>
        <v>5.42</v>
      </c>
      <c r="O1676" s="3">
        <v>375</v>
      </c>
      <c r="P1676" s="10">
        <v>2673.75</v>
      </c>
      <c r="Q1676" s="12">
        <f>IFERROR(salesdata[[#This Row],[S-P4]]/salesdata[[#This Row],[Q-P4]],0)</f>
        <v>7.13</v>
      </c>
      <c r="R1676" s="3">
        <v>4769</v>
      </c>
      <c r="S1676" s="10">
        <v>25978.07</v>
      </c>
      <c r="T1676" s="1" t="str">
        <f>"Q"&amp;ROUNDUP(salesdata[[#This Row],[Month No.]]/3,0)</f>
        <v>Q1</v>
      </c>
      <c r="U1676" s="1" t="str">
        <f>TEXT(salesdata[[#This Row],[Date]],"dddd")</f>
        <v>Saturday</v>
      </c>
      <c r="V1676" s="12">
        <f>IFERROR(salesdata[[#This Row],[Total Revenue]]/salesdata[[#This Row],[Total Units Sold]],0)</f>
        <v>5.4472782553994543</v>
      </c>
      <c r="W1676" s="1" t="str">
        <f>INDEX({"Product1","Product2","Product3","Product4"},MATCH(MAX(salesdata[[#This Row],[S-P1]],salesdata[[#This Row],[S-P2]],salesdata[[#This Row],[S-P3]],salesdata[[#This Row],[S-P4]]),CHOOSE({1,2,3,4},salesdata[[#This Row],[S-P1]],salesdata[[#This Row],[S-P2]],salesdata[[#This Row],[S-P3]],salesdata[[#This Row],[S-P4]]),0))</f>
        <v>Product2</v>
      </c>
      <c r="X1676" s="1" t="str">
        <f>IF(salesdata[[#This Row],[Total Revenue]]&gt;=70000,"High",IF(salesdata[[#This Row],[Total Revenue]]&gt;=40000,"Medium","Low"))</f>
        <v>Low</v>
      </c>
      <c r="Y1676" s="1" t="str">
        <f>IFERROR(IF(SUMIF(salesdata[Year],salesdata[[#This Row],[Year]],salesdata[Total Revenue])&gt;SUMIF(salesdata[Year],salesdata[[#This Row],[Year]]-1,salesdata[Total Revenue]),"Growth Year","Decline Year"),"")</f>
        <v>Decline Year</v>
      </c>
    </row>
    <row r="1677" spans="1:25" x14ac:dyDescent="0.3">
      <c r="A1677" s="1">
        <v>1676</v>
      </c>
      <c r="B1677" s="2">
        <v>42008</v>
      </c>
      <c r="C1677" s="1">
        <v>2015</v>
      </c>
      <c r="D1677" s="1" t="s">
        <v>26</v>
      </c>
      <c r="E1677" s="1">
        <v>1</v>
      </c>
      <c r="F1677" s="3">
        <v>7076</v>
      </c>
      <c r="G1677" s="10">
        <v>22430.92</v>
      </c>
      <c r="H1677" s="12">
        <f>IFERROR(salesdata[[#This Row],[S-P1]]/salesdata[[#This Row],[Q-P1]],0)</f>
        <v>3.17</v>
      </c>
      <c r="I1677" s="3">
        <v>2139</v>
      </c>
      <c r="J1677" s="10">
        <v>13561.26</v>
      </c>
      <c r="K1677" s="12">
        <f>IFERROR(salesdata[[#This Row],[S-P2]]/salesdata[[#This Row],[Q-P2]],0)</f>
        <v>6.34</v>
      </c>
      <c r="L1677" s="3">
        <v>1016</v>
      </c>
      <c r="M1677" s="10">
        <v>5506.72</v>
      </c>
      <c r="N1677" s="12">
        <f>IFERROR(salesdata[[#This Row],[S-P3]]/salesdata[[#This Row],[Q-P3]],0)</f>
        <v>5.42</v>
      </c>
      <c r="O1677" s="3">
        <v>1153</v>
      </c>
      <c r="P1677" s="10">
        <v>8220.89</v>
      </c>
      <c r="Q1677" s="12">
        <f>IFERROR(salesdata[[#This Row],[S-P4]]/salesdata[[#This Row],[Q-P4]],0)</f>
        <v>7.13</v>
      </c>
      <c r="R1677" s="3">
        <v>11384</v>
      </c>
      <c r="S1677" s="10">
        <v>49719.79</v>
      </c>
      <c r="T1677" s="1" t="str">
        <f>"Q"&amp;ROUNDUP(salesdata[[#This Row],[Month No.]]/3,0)</f>
        <v>Q1</v>
      </c>
      <c r="U1677" s="1" t="str">
        <f>TEXT(salesdata[[#This Row],[Date]],"dddd")</f>
        <v>Sunday</v>
      </c>
      <c r="V1677" s="12">
        <f>IFERROR(salesdata[[#This Row],[Total Revenue]]/salesdata[[#This Row],[Total Units Sold]],0)</f>
        <v>4.3675149332396348</v>
      </c>
      <c r="W1677" s="1" t="str">
        <f>INDEX({"Product1","Product2","Product3","Product4"},MATCH(MAX(salesdata[[#This Row],[S-P1]],salesdata[[#This Row],[S-P2]],salesdata[[#This Row],[S-P3]],salesdata[[#This Row],[S-P4]]),CHOOSE({1,2,3,4},salesdata[[#This Row],[S-P1]],salesdata[[#This Row],[S-P2]],salesdata[[#This Row],[S-P3]],salesdata[[#This Row],[S-P4]]),0))</f>
        <v>Product1</v>
      </c>
      <c r="X1677" s="1" t="str">
        <f>IF(salesdata[[#This Row],[Total Revenue]]&gt;=70000,"High",IF(salesdata[[#This Row],[Total Revenue]]&gt;=40000,"Medium","Low"))</f>
        <v>Medium</v>
      </c>
      <c r="Y1677" s="1" t="str">
        <f>IFERROR(IF(SUMIF(salesdata[Year],salesdata[[#This Row],[Year]],salesdata[Total Revenue])&gt;SUMIF(salesdata[Year],salesdata[[#This Row],[Year]]-1,salesdata[Total Revenue]),"Growth Year","Decline Year"),"")</f>
        <v>Decline Year</v>
      </c>
    </row>
    <row r="1678" spans="1:25" x14ac:dyDescent="0.3">
      <c r="A1678" s="1">
        <v>1677</v>
      </c>
      <c r="B1678" s="2">
        <v>42009</v>
      </c>
      <c r="C1678" s="1">
        <v>2015</v>
      </c>
      <c r="D1678" s="1" t="s">
        <v>26</v>
      </c>
      <c r="E1678" s="1">
        <v>1</v>
      </c>
      <c r="F1678" s="3">
        <v>5673</v>
      </c>
      <c r="G1678" s="10">
        <v>17983.41</v>
      </c>
      <c r="H1678" s="12">
        <f>IFERROR(salesdata[[#This Row],[S-P1]]/salesdata[[#This Row],[Q-P1]],0)</f>
        <v>3.17</v>
      </c>
      <c r="I1678" s="3">
        <v>3017</v>
      </c>
      <c r="J1678" s="10">
        <v>19127.78</v>
      </c>
      <c r="K1678" s="12">
        <f>IFERROR(salesdata[[#This Row],[S-P2]]/salesdata[[#This Row],[Q-P2]],0)</f>
        <v>6.34</v>
      </c>
      <c r="L1678" s="3">
        <v>4945</v>
      </c>
      <c r="M1678" s="10">
        <v>26801.9</v>
      </c>
      <c r="N1678" s="12">
        <f>IFERROR(salesdata[[#This Row],[S-P3]]/salesdata[[#This Row],[Q-P3]],0)</f>
        <v>5.42</v>
      </c>
      <c r="O1678" s="3">
        <v>661</v>
      </c>
      <c r="P1678" s="10">
        <v>4712.93</v>
      </c>
      <c r="Q1678" s="12">
        <f>IFERROR(salesdata[[#This Row],[S-P4]]/salesdata[[#This Row],[Q-P4]],0)</f>
        <v>7.1300000000000008</v>
      </c>
      <c r="R1678" s="3">
        <v>14296</v>
      </c>
      <c r="S1678" s="10">
        <v>68626.02</v>
      </c>
      <c r="T1678" s="1" t="str">
        <f>"Q"&amp;ROUNDUP(salesdata[[#This Row],[Month No.]]/3,0)</f>
        <v>Q1</v>
      </c>
      <c r="U1678" s="1" t="str">
        <f>TEXT(salesdata[[#This Row],[Date]],"dddd")</f>
        <v>Monday</v>
      </c>
      <c r="V1678" s="12">
        <f>IFERROR(salesdata[[#This Row],[Total Revenue]]/salesdata[[#This Row],[Total Units Sold]],0)</f>
        <v>4.800365137101287</v>
      </c>
      <c r="W1678" s="1" t="str">
        <f>INDEX({"Product1","Product2","Product3","Product4"},MATCH(MAX(salesdata[[#This Row],[S-P1]],salesdata[[#This Row],[S-P2]],salesdata[[#This Row],[S-P3]],salesdata[[#This Row],[S-P4]]),CHOOSE({1,2,3,4},salesdata[[#This Row],[S-P1]],salesdata[[#This Row],[S-P2]],salesdata[[#This Row],[S-P3]],salesdata[[#This Row],[S-P4]]),0))</f>
        <v>Product3</v>
      </c>
      <c r="X1678" s="1" t="str">
        <f>IF(salesdata[[#This Row],[Total Revenue]]&gt;=70000,"High",IF(salesdata[[#This Row],[Total Revenue]]&gt;=40000,"Medium","Low"))</f>
        <v>Medium</v>
      </c>
      <c r="Y1678" s="1" t="str">
        <f>IFERROR(IF(SUMIF(salesdata[Year],salesdata[[#This Row],[Year]],salesdata[Total Revenue])&gt;SUMIF(salesdata[Year],salesdata[[#This Row],[Year]]-1,salesdata[Total Revenue]),"Growth Year","Decline Year"),"")</f>
        <v>Decline Year</v>
      </c>
    </row>
    <row r="1679" spans="1:25" x14ac:dyDescent="0.3">
      <c r="A1679" s="1">
        <v>1678</v>
      </c>
      <c r="B1679" s="2">
        <v>42010</v>
      </c>
      <c r="C1679" s="1">
        <v>2015</v>
      </c>
      <c r="D1679" s="1" t="s">
        <v>26</v>
      </c>
      <c r="E1679" s="1">
        <v>1</v>
      </c>
      <c r="F1679" s="3">
        <v>7931</v>
      </c>
      <c r="G1679" s="10">
        <v>25141.27</v>
      </c>
      <c r="H1679" s="12">
        <f>IFERROR(salesdata[[#This Row],[S-P1]]/salesdata[[#This Row],[Q-P1]],0)</f>
        <v>3.17</v>
      </c>
      <c r="I1679" s="3">
        <v>3483</v>
      </c>
      <c r="J1679" s="10">
        <v>22082.22</v>
      </c>
      <c r="K1679" s="12">
        <f>IFERROR(salesdata[[#This Row],[S-P2]]/salesdata[[#This Row],[Q-P2]],0)</f>
        <v>6.3400000000000007</v>
      </c>
      <c r="L1679" s="3">
        <v>1778</v>
      </c>
      <c r="M1679" s="10">
        <v>9636.76</v>
      </c>
      <c r="N1679" s="12">
        <f>IFERROR(salesdata[[#This Row],[S-P3]]/salesdata[[#This Row],[Q-P3]],0)</f>
        <v>5.42</v>
      </c>
      <c r="O1679" s="3">
        <v>773</v>
      </c>
      <c r="P1679" s="10">
        <v>5511.49</v>
      </c>
      <c r="Q1679" s="12">
        <f>IFERROR(salesdata[[#This Row],[S-P4]]/salesdata[[#This Row],[Q-P4]],0)</f>
        <v>7.13</v>
      </c>
      <c r="R1679" s="3">
        <v>13965</v>
      </c>
      <c r="S1679" s="10">
        <v>62371.74</v>
      </c>
      <c r="T1679" s="1" t="str">
        <f>"Q"&amp;ROUNDUP(salesdata[[#This Row],[Month No.]]/3,0)</f>
        <v>Q1</v>
      </c>
      <c r="U1679" s="1" t="str">
        <f>TEXT(salesdata[[#This Row],[Date]],"dddd")</f>
        <v>Tuesday</v>
      </c>
      <c r="V1679" s="12">
        <f>IFERROR(salesdata[[#This Row],[Total Revenue]]/salesdata[[#This Row],[Total Units Sold]],0)</f>
        <v>4.4662900107411385</v>
      </c>
      <c r="W1679" s="1" t="str">
        <f>INDEX({"Product1","Product2","Product3","Product4"},MATCH(MAX(salesdata[[#This Row],[S-P1]],salesdata[[#This Row],[S-P2]],salesdata[[#This Row],[S-P3]],salesdata[[#This Row],[S-P4]]),CHOOSE({1,2,3,4},salesdata[[#This Row],[S-P1]],salesdata[[#This Row],[S-P2]],salesdata[[#This Row],[S-P3]],salesdata[[#This Row],[S-P4]]),0))</f>
        <v>Product1</v>
      </c>
      <c r="X1679" s="1" t="str">
        <f>IF(salesdata[[#This Row],[Total Revenue]]&gt;=70000,"High",IF(salesdata[[#This Row],[Total Revenue]]&gt;=40000,"Medium","Low"))</f>
        <v>Medium</v>
      </c>
      <c r="Y1679" s="1" t="str">
        <f>IFERROR(IF(SUMIF(salesdata[Year],salesdata[[#This Row],[Year]],salesdata[Total Revenue])&gt;SUMIF(salesdata[Year],salesdata[[#This Row],[Year]]-1,salesdata[Total Revenue]),"Growth Year","Decline Year"),"")</f>
        <v>Decline Year</v>
      </c>
    </row>
    <row r="1680" spans="1:25" x14ac:dyDescent="0.3">
      <c r="A1680" s="1">
        <v>1679</v>
      </c>
      <c r="B1680" s="2">
        <v>42011</v>
      </c>
      <c r="C1680" s="1">
        <v>2015</v>
      </c>
      <c r="D1680" s="1" t="s">
        <v>26</v>
      </c>
      <c r="E1680" s="1">
        <v>1</v>
      </c>
      <c r="F1680" s="3">
        <v>776</v>
      </c>
      <c r="G1680" s="10">
        <v>2459.92</v>
      </c>
      <c r="H1680" s="12">
        <f>IFERROR(salesdata[[#This Row],[S-P1]]/salesdata[[#This Row],[Q-P1]],0)</f>
        <v>3.17</v>
      </c>
      <c r="I1680" s="3">
        <v>3521</v>
      </c>
      <c r="J1680" s="10">
        <v>22323.14</v>
      </c>
      <c r="K1680" s="12">
        <f>IFERROR(salesdata[[#This Row],[S-P2]]/salesdata[[#This Row],[Q-P2]],0)</f>
        <v>6.34</v>
      </c>
      <c r="L1680" s="3">
        <v>5185</v>
      </c>
      <c r="M1680" s="10">
        <v>28102.7</v>
      </c>
      <c r="N1680" s="12">
        <f>IFERROR(salesdata[[#This Row],[S-P3]]/salesdata[[#This Row],[Q-P3]],0)</f>
        <v>5.42</v>
      </c>
      <c r="O1680" s="3">
        <v>323</v>
      </c>
      <c r="P1680" s="10">
        <v>2302.9899999999998</v>
      </c>
      <c r="Q1680" s="12">
        <f>IFERROR(salesdata[[#This Row],[S-P4]]/salesdata[[#This Row],[Q-P4]],0)</f>
        <v>7.129999999999999</v>
      </c>
      <c r="R1680" s="3">
        <v>9805</v>
      </c>
      <c r="S1680" s="10">
        <v>55188.75</v>
      </c>
      <c r="T1680" s="1" t="str">
        <f>"Q"&amp;ROUNDUP(salesdata[[#This Row],[Month No.]]/3,0)</f>
        <v>Q1</v>
      </c>
      <c r="U1680" s="1" t="str">
        <f>TEXT(salesdata[[#This Row],[Date]],"dddd")</f>
        <v>Wednesday</v>
      </c>
      <c r="V1680" s="12">
        <f>IFERROR(salesdata[[#This Row],[Total Revenue]]/salesdata[[#This Row],[Total Units Sold]],0)</f>
        <v>5.6286333503314632</v>
      </c>
      <c r="W1680" s="1" t="str">
        <f>INDEX({"Product1","Product2","Product3","Product4"},MATCH(MAX(salesdata[[#This Row],[S-P1]],salesdata[[#This Row],[S-P2]],salesdata[[#This Row],[S-P3]],salesdata[[#This Row],[S-P4]]),CHOOSE({1,2,3,4},salesdata[[#This Row],[S-P1]],salesdata[[#This Row],[S-P2]],salesdata[[#This Row],[S-P3]],salesdata[[#This Row],[S-P4]]),0))</f>
        <v>Product3</v>
      </c>
      <c r="X1680" s="1" t="str">
        <f>IF(salesdata[[#This Row],[Total Revenue]]&gt;=70000,"High",IF(salesdata[[#This Row],[Total Revenue]]&gt;=40000,"Medium","Low"))</f>
        <v>Medium</v>
      </c>
      <c r="Y1680" s="1" t="str">
        <f>IFERROR(IF(SUMIF(salesdata[Year],salesdata[[#This Row],[Year]],salesdata[Total Revenue])&gt;SUMIF(salesdata[Year],salesdata[[#This Row],[Year]]-1,salesdata[Total Revenue]),"Growth Year","Decline Year"),"")</f>
        <v>Decline Year</v>
      </c>
    </row>
    <row r="1681" spans="1:25" x14ac:dyDescent="0.3">
      <c r="A1681" s="1">
        <v>1680</v>
      </c>
      <c r="B1681" s="2">
        <v>42012</v>
      </c>
      <c r="C1681" s="1">
        <v>2015</v>
      </c>
      <c r="D1681" s="1" t="s">
        <v>26</v>
      </c>
      <c r="E1681" s="1">
        <v>1</v>
      </c>
      <c r="F1681" s="3">
        <v>7893</v>
      </c>
      <c r="G1681" s="10">
        <v>25020.81</v>
      </c>
      <c r="H1681" s="12">
        <f>IFERROR(salesdata[[#This Row],[S-P1]]/salesdata[[#This Row],[Q-P1]],0)</f>
        <v>3.1700000000000004</v>
      </c>
      <c r="I1681" s="3">
        <v>2379</v>
      </c>
      <c r="J1681" s="10">
        <v>15082.86</v>
      </c>
      <c r="K1681" s="12">
        <f>IFERROR(salesdata[[#This Row],[S-P2]]/salesdata[[#This Row],[Q-P2]],0)</f>
        <v>6.34</v>
      </c>
      <c r="L1681" s="3">
        <v>3035</v>
      </c>
      <c r="M1681" s="10">
        <v>16449.7</v>
      </c>
      <c r="N1681" s="12">
        <f>IFERROR(salesdata[[#This Row],[S-P3]]/salesdata[[#This Row],[Q-P3]],0)</f>
        <v>5.42</v>
      </c>
      <c r="O1681" s="3">
        <v>931</v>
      </c>
      <c r="P1681" s="10">
        <v>6638.03</v>
      </c>
      <c r="Q1681" s="12">
        <f>IFERROR(salesdata[[#This Row],[S-P4]]/salesdata[[#This Row],[Q-P4]],0)</f>
        <v>7.13</v>
      </c>
      <c r="R1681" s="3">
        <v>14238</v>
      </c>
      <c r="S1681" s="10">
        <v>63191.4</v>
      </c>
      <c r="T1681" s="1" t="str">
        <f>"Q"&amp;ROUNDUP(salesdata[[#This Row],[Month No.]]/3,0)</f>
        <v>Q1</v>
      </c>
      <c r="U1681" s="1" t="str">
        <f>TEXT(salesdata[[#This Row],[Date]],"dddd")</f>
        <v>Thursday</v>
      </c>
      <c r="V1681" s="12">
        <f>IFERROR(salesdata[[#This Row],[Total Revenue]]/salesdata[[#This Row],[Total Units Sold]],0)</f>
        <v>4.4382216603455547</v>
      </c>
      <c r="W1681" s="1" t="str">
        <f>INDEX({"Product1","Product2","Product3","Product4"},MATCH(MAX(salesdata[[#This Row],[S-P1]],salesdata[[#This Row],[S-P2]],salesdata[[#This Row],[S-P3]],salesdata[[#This Row],[S-P4]]),CHOOSE({1,2,3,4},salesdata[[#This Row],[S-P1]],salesdata[[#This Row],[S-P2]],salesdata[[#This Row],[S-P3]],salesdata[[#This Row],[S-P4]]),0))</f>
        <v>Product1</v>
      </c>
      <c r="X1681" s="1" t="str">
        <f>IF(salesdata[[#This Row],[Total Revenue]]&gt;=70000,"High",IF(salesdata[[#This Row],[Total Revenue]]&gt;=40000,"Medium","Low"))</f>
        <v>Medium</v>
      </c>
      <c r="Y1681" s="1" t="str">
        <f>IFERROR(IF(SUMIF(salesdata[Year],salesdata[[#This Row],[Year]],salesdata[Total Revenue])&gt;SUMIF(salesdata[Year],salesdata[[#This Row],[Year]]-1,salesdata[Total Revenue]),"Growth Year","Decline Year"),"")</f>
        <v>Decline Year</v>
      </c>
    </row>
    <row r="1682" spans="1:25" x14ac:dyDescent="0.3">
      <c r="A1682" s="1">
        <v>1681</v>
      </c>
      <c r="B1682" s="2">
        <v>42013</v>
      </c>
      <c r="C1682" s="1">
        <v>2015</v>
      </c>
      <c r="D1682" s="1" t="s">
        <v>26</v>
      </c>
      <c r="E1682" s="1">
        <v>1</v>
      </c>
      <c r="F1682" s="3">
        <v>4624</v>
      </c>
      <c r="G1682" s="10">
        <v>14658.08</v>
      </c>
      <c r="H1682" s="12">
        <f>IFERROR(salesdata[[#This Row],[S-P1]]/salesdata[[#This Row],[Q-P1]],0)</f>
        <v>3.17</v>
      </c>
      <c r="I1682" s="3">
        <v>976</v>
      </c>
      <c r="J1682" s="10">
        <v>6187.84</v>
      </c>
      <c r="K1682" s="12">
        <f>IFERROR(salesdata[[#This Row],[S-P2]]/salesdata[[#This Row],[Q-P2]],0)</f>
        <v>6.34</v>
      </c>
      <c r="L1682" s="3">
        <v>2218</v>
      </c>
      <c r="M1682" s="10">
        <v>12021.56</v>
      </c>
      <c r="N1682" s="12">
        <f>IFERROR(salesdata[[#This Row],[S-P3]]/salesdata[[#This Row],[Q-P3]],0)</f>
        <v>5.42</v>
      </c>
      <c r="O1682" s="3">
        <v>1840</v>
      </c>
      <c r="P1682" s="10">
        <v>13119.2</v>
      </c>
      <c r="Q1682" s="12">
        <f>IFERROR(salesdata[[#This Row],[S-P4]]/salesdata[[#This Row],[Q-P4]],0)</f>
        <v>7.1300000000000008</v>
      </c>
      <c r="R1682" s="3">
        <v>9658</v>
      </c>
      <c r="S1682" s="10">
        <v>45986.68</v>
      </c>
      <c r="T1682" s="1" t="str">
        <f>"Q"&amp;ROUNDUP(salesdata[[#This Row],[Month No.]]/3,0)</f>
        <v>Q1</v>
      </c>
      <c r="U1682" s="1" t="str">
        <f>TEXT(salesdata[[#This Row],[Date]],"dddd")</f>
        <v>Friday</v>
      </c>
      <c r="V1682" s="12">
        <f>IFERROR(salesdata[[#This Row],[Total Revenue]]/salesdata[[#This Row],[Total Units Sold]],0)</f>
        <v>4.7615117001449576</v>
      </c>
      <c r="W1682" s="1" t="str">
        <f>INDEX({"Product1","Product2","Product3","Product4"},MATCH(MAX(salesdata[[#This Row],[S-P1]],salesdata[[#This Row],[S-P2]],salesdata[[#This Row],[S-P3]],salesdata[[#This Row],[S-P4]]),CHOOSE({1,2,3,4},salesdata[[#This Row],[S-P1]],salesdata[[#This Row],[S-P2]],salesdata[[#This Row],[S-P3]],salesdata[[#This Row],[S-P4]]),0))</f>
        <v>Product1</v>
      </c>
      <c r="X1682" s="1" t="str">
        <f>IF(salesdata[[#This Row],[Total Revenue]]&gt;=70000,"High",IF(salesdata[[#This Row],[Total Revenue]]&gt;=40000,"Medium","Low"))</f>
        <v>Medium</v>
      </c>
      <c r="Y1682" s="1" t="str">
        <f>IFERROR(IF(SUMIF(salesdata[Year],salesdata[[#This Row],[Year]],salesdata[Total Revenue])&gt;SUMIF(salesdata[Year],salesdata[[#This Row],[Year]]-1,salesdata[Total Revenue]),"Growth Year","Decline Year"),"")</f>
        <v>Decline Year</v>
      </c>
    </row>
    <row r="1683" spans="1:25" x14ac:dyDescent="0.3">
      <c r="A1683" s="1">
        <v>1682</v>
      </c>
      <c r="B1683" s="2">
        <v>42014</v>
      </c>
      <c r="C1683" s="1">
        <v>2015</v>
      </c>
      <c r="D1683" s="1" t="s">
        <v>26</v>
      </c>
      <c r="E1683" s="1">
        <v>1</v>
      </c>
      <c r="F1683" s="3">
        <v>926</v>
      </c>
      <c r="G1683" s="10">
        <v>2935.42</v>
      </c>
      <c r="H1683" s="12">
        <f>IFERROR(salesdata[[#This Row],[S-P1]]/salesdata[[#This Row],[Q-P1]],0)</f>
        <v>3.17</v>
      </c>
      <c r="I1683" s="3">
        <v>2436</v>
      </c>
      <c r="J1683" s="10">
        <v>15444.24</v>
      </c>
      <c r="K1683" s="12">
        <f>IFERROR(salesdata[[#This Row],[S-P2]]/salesdata[[#This Row],[Q-P2]],0)</f>
        <v>6.34</v>
      </c>
      <c r="L1683" s="3">
        <v>1273</v>
      </c>
      <c r="M1683" s="10">
        <v>6899.66</v>
      </c>
      <c r="N1683" s="12">
        <f>IFERROR(salesdata[[#This Row],[S-P3]]/salesdata[[#This Row],[Q-P3]],0)</f>
        <v>5.42</v>
      </c>
      <c r="O1683" s="3">
        <v>1465</v>
      </c>
      <c r="P1683" s="10">
        <v>10445.450000000001</v>
      </c>
      <c r="Q1683" s="12">
        <f>IFERROR(salesdata[[#This Row],[S-P4]]/salesdata[[#This Row],[Q-P4]],0)</f>
        <v>7.1300000000000008</v>
      </c>
      <c r="R1683" s="3">
        <v>6100</v>
      </c>
      <c r="S1683" s="10">
        <v>35724.769999999997</v>
      </c>
      <c r="T1683" s="1" t="str">
        <f>"Q"&amp;ROUNDUP(salesdata[[#This Row],[Month No.]]/3,0)</f>
        <v>Q1</v>
      </c>
      <c r="U1683" s="1" t="str">
        <f>TEXT(salesdata[[#This Row],[Date]],"dddd")</f>
        <v>Saturday</v>
      </c>
      <c r="V1683" s="12">
        <f>IFERROR(salesdata[[#This Row],[Total Revenue]]/salesdata[[#This Row],[Total Units Sold]],0)</f>
        <v>5.8565196721311468</v>
      </c>
      <c r="W1683" s="1" t="str">
        <f>INDEX({"Product1","Product2","Product3","Product4"},MATCH(MAX(salesdata[[#This Row],[S-P1]],salesdata[[#This Row],[S-P2]],salesdata[[#This Row],[S-P3]],salesdata[[#This Row],[S-P4]]),CHOOSE({1,2,3,4},salesdata[[#This Row],[S-P1]],salesdata[[#This Row],[S-P2]],salesdata[[#This Row],[S-P3]],salesdata[[#This Row],[S-P4]]),0))</f>
        <v>Product2</v>
      </c>
      <c r="X1683" s="1" t="str">
        <f>IF(salesdata[[#This Row],[Total Revenue]]&gt;=70000,"High",IF(salesdata[[#This Row],[Total Revenue]]&gt;=40000,"Medium","Low"))</f>
        <v>Low</v>
      </c>
      <c r="Y1683" s="1" t="str">
        <f>IFERROR(IF(SUMIF(salesdata[Year],salesdata[[#This Row],[Year]],salesdata[Total Revenue])&gt;SUMIF(salesdata[Year],salesdata[[#This Row],[Year]]-1,salesdata[Total Revenue]),"Growth Year","Decline Year"),"")</f>
        <v>Decline Year</v>
      </c>
    </row>
    <row r="1684" spans="1:25" x14ac:dyDescent="0.3">
      <c r="A1684" s="1">
        <v>1683</v>
      </c>
      <c r="B1684" s="2">
        <v>42015</v>
      </c>
      <c r="C1684" s="1">
        <v>2015</v>
      </c>
      <c r="D1684" s="1" t="s">
        <v>26</v>
      </c>
      <c r="E1684" s="1">
        <v>1</v>
      </c>
      <c r="F1684" s="3">
        <v>1542</v>
      </c>
      <c r="G1684" s="10">
        <v>4888.1400000000003</v>
      </c>
      <c r="H1684" s="12">
        <f>IFERROR(salesdata[[#This Row],[S-P1]]/salesdata[[#This Row],[Q-P1]],0)</f>
        <v>3.1700000000000004</v>
      </c>
      <c r="I1684" s="3">
        <v>1109</v>
      </c>
      <c r="J1684" s="10">
        <v>7031.06</v>
      </c>
      <c r="K1684" s="12">
        <f>IFERROR(salesdata[[#This Row],[S-P2]]/salesdata[[#This Row],[Q-P2]],0)</f>
        <v>6.3400000000000007</v>
      </c>
      <c r="L1684" s="3">
        <v>3051</v>
      </c>
      <c r="M1684" s="10">
        <v>16536.419999999998</v>
      </c>
      <c r="N1684" s="12">
        <f>IFERROR(salesdata[[#This Row],[S-P3]]/salesdata[[#This Row],[Q-P3]],0)</f>
        <v>5.419999999999999</v>
      </c>
      <c r="O1684" s="3">
        <v>1983</v>
      </c>
      <c r="P1684" s="10">
        <v>14138.79</v>
      </c>
      <c r="Q1684" s="12">
        <f>IFERROR(salesdata[[#This Row],[S-P4]]/salesdata[[#This Row],[Q-P4]],0)</f>
        <v>7.1300000000000008</v>
      </c>
      <c r="R1684" s="3">
        <v>7685</v>
      </c>
      <c r="S1684" s="10">
        <v>42594.41</v>
      </c>
      <c r="T1684" s="1" t="str">
        <f>"Q"&amp;ROUNDUP(salesdata[[#This Row],[Month No.]]/3,0)</f>
        <v>Q1</v>
      </c>
      <c r="U1684" s="1" t="str">
        <f>TEXT(salesdata[[#This Row],[Date]],"dddd")</f>
        <v>Sunday</v>
      </c>
      <c r="V1684" s="12">
        <f>IFERROR(salesdata[[#This Row],[Total Revenue]]/salesdata[[#This Row],[Total Units Sold]],0)</f>
        <v>5.5425387117761877</v>
      </c>
      <c r="W1684" s="1" t="str">
        <f>INDEX({"Product1","Product2","Product3","Product4"},MATCH(MAX(salesdata[[#This Row],[S-P1]],salesdata[[#This Row],[S-P2]],salesdata[[#This Row],[S-P3]],salesdata[[#This Row],[S-P4]]),CHOOSE({1,2,3,4},salesdata[[#This Row],[S-P1]],salesdata[[#This Row],[S-P2]],salesdata[[#This Row],[S-P3]],salesdata[[#This Row],[S-P4]]),0))</f>
        <v>Product3</v>
      </c>
      <c r="X1684" s="1" t="str">
        <f>IF(salesdata[[#This Row],[Total Revenue]]&gt;=70000,"High",IF(salesdata[[#This Row],[Total Revenue]]&gt;=40000,"Medium","Low"))</f>
        <v>Medium</v>
      </c>
      <c r="Y1684" s="1" t="str">
        <f>IFERROR(IF(SUMIF(salesdata[Year],salesdata[[#This Row],[Year]],salesdata[Total Revenue])&gt;SUMIF(salesdata[Year],salesdata[[#This Row],[Year]]-1,salesdata[Total Revenue]),"Growth Year","Decline Year"),"")</f>
        <v>Decline Year</v>
      </c>
    </row>
    <row r="1685" spans="1:25" x14ac:dyDescent="0.3">
      <c r="A1685" s="1">
        <v>1684</v>
      </c>
      <c r="B1685" s="2">
        <v>42016</v>
      </c>
      <c r="C1685" s="1">
        <v>2015</v>
      </c>
      <c r="D1685" s="1" t="s">
        <v>26</v>
      </c>
      <c r="E1685" s="1">
        <v>1</v>
      </c>
      <c r="F1685" s="3">
        <v>1538</v>
      </c>
      <c r="G1685" s="10">
        <v>4875.46</v>
      </c>
      <c r="H1685" s="12">
        <f>IFERROR(salesdata[[#This Row],[S-P1]]/salesdata[[#This Row],[Q-P1]],0)</f>
        <v>3.17</v>
      </c>
      <c r="I1685" s="3">
        <v>1058</v>
      </c>
      <c r="J1685" s="10">
        <v>6707.72</v>
      </c>
      <c r="K1685" s="12">
        <f>IFERROR(salesdata[[#This Row],[S-P2]]/salesdata[[#This Row],[Q-P2]],0)</f>
        <v>6.34</v>
      </c>
      <c r="L1685" s="3">
        <v>1895</v>
      </c>
      <c r="M1685" s="10">
        <v>10270.9</v>
      </c>
      <c r="N1685" s="12">
        <f>IFERROR(salesdata[[#This Row],[S-P3]]/salesdata[[#This Row],[Q-P3]],0)</f>
        <v>5.42</v>
      </c>
      <c r="O1685" s="3">
        <v>1241</v>
      </c>
      <c r="P1685" s="10">
        <v>8848.33</v>
      </c>
      <c r="Q1685" s="12">
        <f>IFERROR(salesdata[[#This Row],[S-P4]]/salesdata[[#This Row],[Q-P4]],0)</f>
        <v>7.13</v>
      </c>
      <c r="R1685" s="3">
        <v>5732</v>
      </c>
      <c r="S1685" s="10">
        <v>30702.41</v>
      </c>
      <c r="T1685" s="1" t="str">
        <f>"Q"&amp;ROUNDUP(salesdata[[#This Row],[Month No.]]/3,0)</f>
        <v>Q1</v>
      </c>
      <c r="U1685" s="1" t="str">
        <f>TEXT(salesdata[[#This Row],[Date]],"dddd")</f>
        <v>Monday</v>
      </c>
      <c r="V1685" s="12">
        <f>IFERROR(salesdata[[#This Row],[Total Revenue]]/salesdata[[#This Row],[Total Units Sold]],0)</f>
        <v>5.356317166782973</v>
      </c>
      <c r="W1685" s="1" t="str">
        <f>INDEX({"Product1","Product2","Product3","Product4"},MATCH(MAX(salesdata[[#This Row],[S-P1]],salesdata[[#This Row],[S-P2]],salesdata[[#This Row],[S-P3]],salesdata[[#This Row],[S-P4]]),CHOOSE({1,2,3,4},salesdata[[#This Row],[S-P1]],salesdata[[#This Row],[S-P2]],salesdata[[#This Row],[S-P3]],salesdata[[#This Row],[S-P4]]),0))</f>
        <v>Product3</v>
      </c>
      <c r="X1685" s="1" t="str">
        <f>IF(salesdata[[#This Row],[Total Revenue]]&gt;=70000,"High",IF(salesdata[[#This Row],[Total Revenue]]&gt;=40000,"Medium","Low"))</f>
        <v>Low</v>
      </c>
      <c r="Y1685" s="1" t="str">
        <f>IFERROR(IF(SUMIF(salesdata[Year],salesdata[[#This Row],[Year]],salesdata[Total Revenue])&gt;SUMIF(salesdata[Year],salesdata[[#This Row],[Year]]-1,salesdata[Total Revenue]),"Growth Year","Decline Year"),"")</f>
        <v>Decline Year</v>
      </c>
    </row>
    <row r="1686" spans="1:25" x14ac:dyDescent="0.3">
      <c r="A1686" s="1">
        <v>1685</v>
      </c>
      <c r="B1686" s="2">
        <v>42017</v>
      </c>
      <c r="C1686" s="1">
        <v>2015</v>
      </c>
      <c r="D1686" s="1" t="s">
        <v>26</v>
      </c>
      <c r="E1686" s="1">
        <v>1</v>
      </c>
      <c r="F1686" s="3">
        <v>4821</v>
      </c>
      <c r="G1686" s="10">
        <v>15282.57</v>
      </c>
      <c r="H1686" s="12">
        <f>IFERROR(salesdata[[#This Row],[S-P1]]/salesdata[[#This Row],[Q-P1]],0)</f>
        <v>3.17</v>
      </c>
      <c r="I1686" s="3">
        <v>3281</v>
      </c>
      <c r="J1686" s="10">
        <v>20801.54</v>
      </c>
      <c r="K1686" s="12">
        <f>IFERROR(salesdata[[#This Row],[S-P2]]/salesdata[[#This Row],[Q-P2]],0)</f>
        <v>6.34</v>
      </c>
      <c r="L1686" s="3">
        <v>629</v>
      </c>
      <c r="M1686" s="10">
        <v>3409.18</v>
      </c>
      <c r="N1686" s="12">
        <f>IFERROR(salesdata[[#This Row],[S-P3]]/salesdata[[#This Row],[Q-P3]],0)</f>
        <v>5.42</v>
      </c>
      <c r="O1686" s="3">
        <v>1437</v>
      </c>
      <c r="P1686" s="10">
        <v>10245.81</v>
      </c>
      <c r="Q1686" s="12">
        <f>IFERROR(salesdata[[#This Row],[S-P4]]/salesdata[[#This Row],[Q-P4]],0)</f>
        <v>7.13</v>
      </c>
      <c r="R1686" s="3">
        <v>10168</v>
      </c>
      <c r="S1686" s="10">
        <v>49739.1</v>
      </c>
      <c r="T1686" s="1" t="str">
        <f>"Q"&amp;ROUNDUP(salesdata[[#This Row],[Month No.]]/3,0)</f>
        <v>Q1</v>
      </c>
      <c r="U1686" s="1" t="str">
        <f>TEXT(salesdata[[#This Row],[Date]],"dddd")</f>
        <v>Tuesday</v>
      </c>
      <c r="V1686" s="12">
        <f>IFERROR(salesdata[[#This Row],[Total Revenue]]/salesdata[[#This Row],[Total Units Sold]],0)</f>
        <v>4.8917289535798583</v>
      </c>
      <c r="W1686" s="1" t="str">
        <f>INDEX({"Product1","Product2","Product3","Product4"},MATCH(MAX(salesdata[[#This Row],[S-P1]],salesdata[[#This Row],[S-P2]],salesdata[[#This Row],[S-P3]],salesdata[[#This Row],[S-P4]]),CHOOSE({1,2,3,4},salesdata[[#This Row],[S-P1]],salesdata[[#This Row],[S-P2]],salesdata[[#This Row],[S-P3]],salesdata[[#This Row],[S-P4]]),0))</f>
        <v>Product2</v>
      </c>
      <c r="X1686" s="1" t="str">
        <f>IF(salesdata[[#This Row],[Total Revenue]]&gt;=70000,"High",IF(salesdata[[#This Row],[Total Revenue]]&gt;=40000,"Medium","Low"))</f>
        <v>Medium</v>
      </c>
      <c r="Y1686" s="1" t="str">
        <f>IFERROR(IF(SUMIF(salesdata[Year],salesdata[[#This Row],[Year]],salesdata[Total Revenue])&gt;SUMIF(salesdata[Year],salesdata[[#This Row],[Year]]-1,salesdata[Total Revenue]),"Growth Year","Decline Year"),"")</f>
        <v>Decline Year</v>
      </c>
    </row>
    <row r="1687" spans="1:25" x14ac:dyDescent="0.3">
      <c r="A1687" s="1">
        <v>1686</v>
      </c>
      <c r="B1687" s="2">
        <v>42018</v>
      </c>
      <c r="C1687" s="1">
        <v>2015</v>
      </c>
      <c r="D1687" s="1" t="s">
        <v>26</v>
      </c>
      <c r="E1687" s="1">
        <v>1</v>
      </c>
      <c r="F1687" s="3">
        <v>5694</v>
      </c>
      <c r="G1687" s="10">
        <v>18049.98</v>
      </c>
      <c r="H1687" s="12">
        <f>IFERROR(salesdata[[#This Row],[S-P1]]/salesdata[[#This Row],[Q-P1]],0)</f>
        <v>3.17</v>
      </c>
      <c r="I1687" s="3">
        <v>2320</v>
      </c>
      <c r="J1687" s="10">
        <v>14708.8</v>
      </c>
      <c r="K1687" s="12">
        <f>IFERROR(salesdata[[#This Row],[S-P2]]/salesdata[[#This Row],[Q-P2]],0)</f>
        <v>6.34</v>
      </c>
      <c r="L1687" s="3">
        <v>3260</v>
      </c>
      <c r="M1687" s="10">
        <v>17669.2</v>
      </c>
      <c r="N1687" s="12">
        <f>IFERROR(salesdata[[#This Row],[S-P3]]/salesdata[[#This Row],[Q-P3]],0)</f>
        <v>5.42</v>
      </c>
      <c r="O1687" s="3">
        <v>1037</v>
      </c>
      <c r="P1687" s="10">
        <v>7393.81</v>
      </c>
      <c r="Q1687" s="12">
        <f>IFERROR(salesdata[[#This Row],[S-P4]]/salesdata[[#This Row],[Q-P4]],0)</f>
        <v>7.1300000000000008</v>
      </c>
      <c r="R1687" s="3">
        <v>12311</v>
      </c>
      <c r="S1687" s="10">
        <v>57821.79</v>
      </c>
      <c r="T1687" s="1" t="str">
        <f>"Q"&amp;ROUNDUP(salesdata[[#This Row],[Month No.]]/3,0)</f>
        <v>Q1</v>
      </c>
      <c r="U1687" s="1" t="str">
        <f>TEXT(salesdata[[#This Row],[Date]],"dddd")</f>
        <v>Wednesday</v>
      </c>
      <c r="V1687" s="12">
        <f>IFERROR(salesdata[[#This Row],[Total Revenue]]/salesdata[[#This Row],[Total Units Sold]],0)</f>
        <v>4.6967581837381207</v>
      </c>
      <c r="W1687" s="1" t="str">
        <f>INDEX({"Product1","Product2","Product3","Product4"},MATCH(MAX(salesdata[[#This Row],[S-P1]],salesdata[[#This Row],[S-P2]],salesdata[[#This Row],[S-P3]],salesdata[[#This Row],[S-P4]]),CHOOSE({1,2,3,4},salesdata[[#This Row],[S-P1]],salesdata[[#This Row],[S-P2]],salesdata[[#This Row],[S-P3]],salesdata[[#This Row],[S-P4]]),0))</f>
        <v>Product1</v>
      </c>
      <c r="X1687" s="1" t="str">
        <f>IF(salesdata[[#This Row],[Total Revenue]]&gt;=70000,"High",IF(salesdata[[#This Row],[Total Revenue]]&gt;=40000,"Medium","Low"))</f>
        <v>Medium</v>
      </c>
      <c r="Y1687" s="1" t="str">
        <f>IFERROR(IF(SUMIF(salesdata[Year],salesdata[[#This Row],[Year]],salesdata[Total Revenue])&gt;SUMIF(salesdata[Year],salesdata[[#This Row],[Year]]-1,salesdata[Total Revenue]),"Growth Year","Decline Year"),"")</f>
        <v>Decline Year</v>
      </c>
    </row>
    <row r="1688" spans="1:25" x14ac:dyDescent="0.3">
      <c r="A1688" s="1">
        <v>1687</v>
      </c>
      <c r="B1688" s="2">
        <v>42019</v>
      </c>
      <c r="C1688" s="1">
        <v>2015</v>
      </c>
      <c r="D1688" s="1" t="s">
        <v>26</v>
      </c>
      <c r="E1688" s="1">
        <v>1</v>
      </c>
      <c r="F1688" s="3">
        <v>2183</v>
      </c>
      <c r="G1688" s="10">
        <v>6920.11</v>
      </c>
      <c r="H1688" s="12">
        <f>IFERROR(salesdata[[#This Row],[S-P1]]/salesdata[[#This Row],[Q-P1]],0)</f>
        <v>3.17</v>
      </c>
      <c r="I1688" s="3">
        <v>3460</v>
      </c>
      <c r="J1688" s="10">
        <v>21936.400000000001</v>
      </c>
      <c r="K1688" s="12">
        <f>IFERROR(salesdata[[#This Row],[S-P2]]/salesdata[[#This Row],[Q-P2]],0)</f>
        <v>6.3400000000000007</v>
      </c>
      <c r="L1688" s="3">
        <v>1797</v>
      </c>
      <c r="M1688" s="10">
        <v>9739.74</v>
      </c>
      <c r="N1688" s="12">
        <f>IFERROR(salesdata[[#This Row],[S-P3]]/salesdata[[#This Row],[Q-P3]],0)</f>
        <v>5.42</v>
      </c>
      <c r="O1688" s="3">
        <v>1644</v>
      </c>
      <c r="P1688" s="10">
        <v>11721.72</v>
      </c>
      <c r="Q1688" s="12">
        <f>IFERROR(salesdata[[#This Row],[S-P4]]/salesdata[[#This Row],[Q-P4]],0)</f>
        <v>7.13</v>
      </c>
      <c r="R1688" s="3">
        <v>9084</v>
      </c>
      <c r="S1688" s="10">
        <v>50317.97</v>
      </c>
      <c r="T1688" s="1" t="str">
        <f>"Q"&amp;ROUNDUP(salesdata[[#This Row],[Month No.]]/3,0)</f>
        <v>Q1</v>
      </c>
      <c r="U1688" s="1" t="str">
        <f>TEXT(salesdata[[#This Row],[Date]],"dddd")</f>
        <v>Thursday</v>
      </c>
      <c r="V1688" s="12">
        <f>IFERROR(salesdata[[#This Row],[Total Revenue]]/salesdata[[#This Row],[Total Units Sold]],0)</f>
        <v>5.5391864817261123</v>
      </c>
      <c r="W1688" s="1" t="str">
        <f>INDEX({"Product1","Product2","Product3","Product4"},MATCH(MAX(salesdata[[#This Row],[S-P1]],salesdata[[#This Row],[S-P2]],salesdata[[#This Row],[S-P3]],salesdata[[#This Row],[S-P4]]),CHOOSE({1,2,3,4},salesdata[[#This Row],[S-P1]],salesdata[[#This Row],[S-P2]],salesdata[[#This Row],[S-P3]],salesdata[[#This Row],[S-P4]]),0))</f>
        <v>Product2</v>
      </c>
      <c r="X1688" s="1" t="str">
        <f>IF(salesdata[[#This Row],[Total Revenue]]&gt;=70000,"High",IF(salesdata[[#This Row],[Total Revenue]]&gt;=40000,"Medium","Low"))</f>
        <v>Medium</v>
      </c>
      <c r="Y1688" s="1" t="str">
        <f>IFERROR(IF(SUMIF(salesdata[Year],salesdata[[#This Row],[Year]],salesdata[Total Revenue])&gt;SUMIF(salesdata[Year],salesdata[[#This Row],[Year]]-1,salesdata[Total Revenue]),"Growth Year","Decline Year"),"")</f>
        <v>Decline Year</v>
      </c>
    </row>
    <row r="1689" spans="1:25" x14ac:dyDescent="0.3">
      <c r="A1689" s="1">
        <v>1688</v>
      </c>
      <c r="B1689" s="2">
        <v>42020</v>
      </c>
      <c r="C1689" s="1">
        <v>2015</v>
      </c>
      <c r="D1689" s="1" t="s">
        <v>26</v>
      </c>
      <c r="E1689" s="1">
        <v>1</v>
      </c>
      <c r="F1689" s="3">
        <v>5861</v>
      </c>
      <c r="G1689" s="10">
        <v>18579.37</v>
      </c>
      <c r="H1689" s="12">
        <f>IFERROR(salesdata[[#This Row],[S-P1]]/salesdata[[#This Row],[Q-P1]],0)</f>
        <v>3.17</v>
      </c>
      <c r="I1689" s="3">
        <v>459</v>
      </c>
      <c r="J1689" s="10">
        <v>2910.06</v>
      </c>
      <c r="K1689" s="12">
        <f>IFERROR(salesdata[[#This Row],[S-P2]]/salesdata[[#This Row],[Q-P2]],0)</f>
        <v>6.34</v>
      </c>
      <c r="L1689" s="3">
        <v>2015</v>
      </c>
      <c r="M1689" s="10">
        <v>10921.3</v>
      </c>
      <c r="N1689" s="12">
        <f>IFERROR(salesdata[[#This Row],[S-P3]]/salesdata[[#This Row],[Q-P3]],0)</f>
        <v>5.42</v>
      </c>
      <c r="O1689" s="3">
        <v>1190</v>
      </c>
      <c r="P1689" s="10">
        <v>8484.7000000000007</v>
      </c>
      <c r="Q1689" s="12">
        <f>IFERROR(salesdata[[#This Row],[S-P4]]/salesdata[[#This Row],[Q-P4]],0)</f>
        <v>7.1300000000000008</v>
      </c>
      <c r="R1689" s="3">
        <v>9525</v>
      </c>
      <c r="S1689" s="10">
        <v>40895.43</v>
      </c>
      <c r="T1689" s="1" t="str">
        <f>"Q"&amp;ROUNDUP(salesdata[[#This Row],[Month No.]]/3,0)</f>
        <v>Q1</v>
      </c>
      <c r="U1689" s="1" t="str">
        <f>TEXT(salesdata[[#This Row],[Date]],"dddd")</f>
        <v>Friday</v>
      </c>
      <c r="V1689" s="12">
        <f>IFERROR(salesdata[[#This Row],[Total Revenue]]/salesdata[[#This Row],[Total Units Sold]],0)</f>
        <v>4.2934834645669291</v>
      </c>
      <c r="W1689" s="1" t="str">
        <f>INDEX({"Product1","Product2","Product3","Product4"},MATCH(MAX(salesdata[[#This Row],[S-P1]],salesdata[[#This Row],[S-P2]],salesdata[[#This Row],[S-P3]],salesdata[[#This Row],[S-P4]]),CHOOSE({1,2,3,4},salesdata[[#This Row],[S-P1]],salesdata[[#This Row],[S-P2]],salesdata[[#This Row],[S-P3]],salesdata[[#This Row],[S-P4]]),0))</f>
        <v>Product1</v>
      </c>
      <c r="X1689" s="1" t="str">
        <f>IF(salesdata[[#This Row],[Total Revenue]]&gt;=70000,"High",IF(salesdata[[#This Row],[Total Revenue]]&gt;=40000,"Medium","Low"))</f>
        <v>Medium</v>
      </c>
      <c r="Y1689" s="1" t="str">
        <f>IFERROR(IF(SUMIF(salesdata[Year],salesdata[[#This Row],[Year]],salesdata[Total Revenue])&gt;SUMIF(salesdata[Year],salesdata[[#This Row],[Year]]-1,salesdata[Total Revenue]),"Growth Year","Decline Year"),"")</f>
        <v>Decline Year</v>
      </c>
    </row>
    <row r="1690" spans="1:25" x14ac:dyDescent="0.3">
      <c r="A1690" s="1">
        <v>1689</v>
      </c>
      <c r="B1690" s="2">
        <v>42021</v>
      </c>
      <c r="C1690" s="1">
        <v>2015</v>
      </c>
      <c r="D1690" s="1" t="s">
        <v>26</v>
      </c>
      <c r="E1690" s="1">
        <v>1</v>
      </c>
      <c r="F1690" s="3">
        <v>4247</v>
      </c>
      <c r="G1690" s="10">
        <v>13462.99</v>
      </c>
      <c r="H1690" s="12">
        <f>IFERROR(salesdata[[#This Row],[S-P1]]/salesdata[[#This Row],[Q-P1]],0)</f>
        <v>3.17</v>
      </c>
      <c r="I1690" s="3">
        <v>1978</v>
      </c>
      <c r="J1690" s="10">
        <v>12540.52</v>
      </c>
      <c r="K1690" s="12">
        <f>IFERROR(salesdata[[#This Row],[S-P2]]/salesdata[[#This Row],[Q-P2]],0)</f>
        <v>6.34</v>
      </c>
      <c r="L1690" s="3">
        <v>5797</v>
      </c>
      <c r="M1690" s="10">
        <v>31419.74</v>
      </c>
      <c r="N1690" s="12">
        <f>IFERROR(salesdata[[#This Row],[S-P3]]/salesdata[[#This Row],[Q-P3]],0)</f>
        <v>5.42</v>
      </c>
      <c r="O1690" s="3">
        <v>1120</v>
      </c>
      <c r="P1690" s="10">
        <v>7985.6</v>
      </c>
      <c r="Q1690" s="12">
        <f>IFERROR(salesdata[[#This Row],[S-P4]]/salesdata[[#This Row],[Q-P4]],0)</f>
        <v>7.13</v>
      </c>
      <c r="R1690" s="3">
        <v>13142</v>
      </c>
      <c r="S1690" s="10">
        <v>65408.85</v>
      </c>
      <c r="T1690" s="1" t="str">
        <f>"Q"&amp;ROUNDUP(salesdata[[#This Row],[Month No.]]/3,0)</f>
        <v>Q1</v>
      </c>
      <c r="U1690" s="1" t="str">
        <f>TEXT(salesdata[[#This Row],[Date]],"dddd")</f>
        <v>Saturday</v>
      </c>
      <c r="V1690" s="12">
        <f>IFERROR(salesdata[[#This Row],[Total Revenue]]/salesdata[[#This Row],[Total Units Sold]],0)</f>
        <v>4.9770849185816468</v>
      </c>
      <c r="W1690" s="1" t="str">
        <f>INDEX({"Product1","Product2","Product3","Product4"},MATCH(MAX(salesdata[[#This Row],[S-P1]],salesdata[[#This Row],[S-P2]],salesdata[[#This Row],[S-P3]],salesdata[[#This Row],[S-P4]]),CHOOSE({1,2,3,4},salesdata[[#This Row],[S-P1]],salesdata[[#This Row],[S-P2]],salesdata[[#This Row],[S-P3]],salesdata[[#This Row],[S-P4]]),0))</f>
        <v>Product3</v>
      </c>
      <c r="X1690" s="1" t="str">
        <f>IF(salesdata[[#This Row],[Total Revenue]]&gt;=70000,"High",IF(salesdata[[#This Row],[Total Revenue]]&gt;=40000,"Medium","Low"))</f>
        <v>Medium</v>
      </c>
      <c r="Y1690" s="1" t="str">
        <f>IFERROR(IF(SUMIF(salesdata[Year],salesdata[[#This Row],[Year]],salesdata[Total Revenue])&gt;SUMIF(salesdata[Year],salesdata[[#This Row],[Year]]-1,salesdata[Total Revenue]),"Growth Year","Decline Year"),"")</f>
        <v>Decline Year</v>
      </c>
    </row>
    <row r="1691" spans="1:25" x14ac:dyDescent="0.3">
      <c r="A1691" s="1">
        <v>1690</v>
      </c>
      <c r="B1691" s="2">
        <v>42022</v>
      </c>
      <c r="C1691" s="1">
        <v>2015</v>
      </c>
      <c r="D1691" s="1" t="s">
        <v>26</v>
      </c>
      <c r="E1691" s="1">
        <v>1</v>
      </c>
      <c r="F1691" s="3">
        <v>711</v>
      </c>
      <c r="G1691" s="10">
        <v>2253.87</v>
      </c>
      <c r="H1691" s="12">
        <f>IFERROR(salesdata[[#This Row],[S-P1]]/salesdata[[#This Row],[Q-P1]],0)</f>
        <v>3.17</v>
      </c>
      <c r="I1691" s="3">
        <v>3690</v>
      </c>
      <c r="J1691" s="10">
        <v>23394.6</v>
      </c>
      <c r="K1691" s="12">
        <f>IFERROR(salesdata[[#This Row],[S-P2]]/salesdata[[#This Row],[Q-P2]],0)</f>
        <v>6.34</v>
      </c>
      <c r="L1691" s="3">
        <v>5006</v>
      </c>
      <c r="M1691" s="10">
        <v>27132.52</v>
      </c>
      <c r="N1691" s="12">
        <f>IFERROR(salesdata[[#This Row],[S-P3]]/salesdata[[#This Row],[Q-P3]],0)</f>
        <v>5.42</v>
      </c>
      <c r="O1691" s="3">
        <v>524</v>
      </c>
      <c r="P1691" s="10">
        <v>3736.12</v>
      </c>
      <c r="Q1691" s="12">
        <f>IFERROR(salesdata[[#This Row],[S-P4]]/salesdata[[#This Row],[Q-P4]],0)</f>
        <v>7.13</v>
      </c>
      <c r="R1691" s="3">
        <v>9931</v>
      </c>
      <c r="S1691" s="10">
        <v>56517.11</v>
      </c>
      <c r="T1691" s="1" t="str">
        <f>"Q"&amp;ROUNDUP(salesdata[[#This Row],[Month No.]]/3,0)</f>
        <v>Q1</v>
      </c>
      <c r="U1691" s="1" t="str">
        <f>TEXT(salesdata[[#This Row],[Date]],"dddd")</f>
        <v>Sunday</v>
      </c>
      <c r="V1691" s="12">
        <f>IFERROR(salesdata[[#This Row],[Total Revenue]]/salesdata[[#This Row],[Total Units Sold]],0)</f>
        <v>5.6909787533984497</v>
      </c>
      <c r="W1691" s="1" t="str">
        <f>INDEX({"Product1","Product2","Product3","Product4"},MATCH(MAX(salesdata[[#This Row],[S-P1]],salesdata[[#This Row],[S-P2]],salesdata[[#This Row],[S-P3]],salesdata[[#This Row],[S-P4]]),CHOOSE({1,2,3,4},salesdata[[#This Row],[S-P1]],salesdata[[#This Row],[S-P2]],salesdata[[#This Row],[S-P3]],salesdata[[#This Row],[S-P4]]),0))</f>
        <v>Product3</v>
      </c>
      <c r="X1691" s="1" t="str">
        <f>IF(salesdata[[#This Row],[Total Revenue]]&gt;=70000,"High",IF(salesdata[[#This Row],[Total Revenue]]&gt;=40000,"Medium","Low"))</f>
        <v>Medium</v>
      </c>
      <c r="Y1691" s="1" t="str">
        <f>IFERROR(IF(SUMIF(salesdata[Year],salesdata[[#This Row],[Year]],salesdata[Total Revenue])&gt;SUMIF(salesdata[Year],salesdata[[#This Row],[Year]]-1,salesdata[Total Revenue]),"Growth Year","Decline Year"),"")</f>
        <v>Decline Year</v>
      </c>
    </row>
    <row r="1692" spans="1:25" x14ac:dyDescent="0.3">
      <c r="A1692" s="1">
        <v>1691</v>
      </c>
      <c r="B1692" s="2">
        <v>42023</v>
      </c>
      <c r="C1692" s="1">
        <v>2015</v>
      </c>
      <c r="D1692" s="1" t="s">
        <v>26</v>
      </c>
      <c r="E1692" s="1">
        <v>1</v>
      </c>
      <c r="F1692" s="3">
        <v>5982</v>
      </c>
      <c r="G1692" s="10">
        <v>18962.939999999999</v>
      </c>
      <c r="H1692" s="12">
        <f>IFERROR(salesdata[[#This Row],[S-P1]]/salesdata[[#This Row],[Q-P1]],0)</f>
        <v>3.17</v>
      </c>
      <c r="I1692" s="3">
        <v>2425</v>
      </c>
      <c r="J1692" s="10">
        <v>15374.5</v>
      </c>
      <c r="K1692" s="12">
        <f>IFERROR(salesdata[[#This Row],[S-P2]]/salesdata[[#This Row],[Q-P2]],0)</f>
        <v>6.34</v>
      </c>
      <c r="L1692" s="3">
        <v>1310</v>
      </c>
      <c r="M1692" s="10">
        <v>7100.2</v>
      </c>
      <c r="N1692" s="12">
        <f>IFERROR(salesdata[[#This Row],[S-P3]]/salesdata[[#This Row],[Q-P3]],0)</f>
        <v>5.42</v>
      </c>
      <c r="O1692" s="3">
        <v>834</v>
      </c>
      <c r="P1692" s="10">
        <v>5946.42</v>
      </c>
      <c r="Q1692" s="12">
        <f>IFERROR(salesdata[[#This Row],[S-P4]]/salesdata[[#This Row],[Q-P4]],0)</f>
        <v>7.13</v>
      </c>
      <c r="R1692" s="3">
        <v>10551</v>
      </c>
      <c r="S1692" s="10">
        <v>47384.06</v>
      </c>
      <c r="T1692" s="1" t="str">
        <f>"Q"&amp;ROUNDUP(salesdata[[#This Row],[Month No.]]/3,0)</f>
        <v>Q1</v>
      </c>
      <c r="U1692" s="1" t="str">
        <f>TEXT(salesdata[[#This Row],[Date]],"dddd")</f>
        <v>Monday</v>
      </c>
      <c r="V1692" s="12">
        <f>IFERROR(salesdata[[#This Row],[Total Revenue]]/salesdata[[#This Row],[Total Units Sold]],0)</f>
        <v>4.4909544119040845</v>
      </c>
      <c r="W1692" s="1" t="str">
        <f>INDEX({"Product1","Product2","Product3","Product4"},MATCH(MAX(salesdata[[#This Row],[S-P1]],salesdata[[#This Row],[S-P2]],salesdata[[#This Row],[S-P3]],salesdata[[#This Row],[S-P4]]),CHOOSE({1,2,3,4},salesdata[[#This Row],[S-P1]],salesdata[[#This Row],[S-P2]],salesdata[[#This Row],[S-P3]],salesdata[[#This Row],[S-P4]]),0))</f>
        <v>Product1</v>
      </c>
      <c r="X1692" s="1" t="str">
        <f>IF(salesdata[[#This Row],[Total Revenue]]&gt;=70000,"High",IF(salesdata[[#This Row],[Total Revenue]]&gt;=40000,"Medium","Low"))</f>
        <v>Medium</v>
      </c>
      <c r="Y1692" s="1" t="str">
        <f>IFERROR(IF(SUMIF(salesdata[Year],salesdata[[#This Row],[Year]],salesdata[Total Revenue])&gt;SUMIF(salesdata[Year],salesdata[[#This Row],[Year]]-1,salesdata[Total Revenue]),"Growth Year","Decline Year"),"")</f>
        <v>Decline Year</v>
      </c>
    </row>
    <row r="1693" spans="1:25" x14ac:dyDescent="0.3">
      <c r="A1693" s="1">
        <v>1692</v>
      </c>
      <c r="B1693" s="2">
        <v>42024</v>
      </c>
      <c r="C1693" s="1">
        <v>2015</v>
      </c>
      <c r="D1693" s="1" t="s">
        <v>26</v>
      </c>
      <c r="E1693" s="1">
        <v>1</v>
      </c>
      <c r="F1693" s="3">
        <v>2365</v>
      </c>
      <c r="G1693" s="10">
        <v>7497.05</v>
      </c>
      <c r="H1693" s="12">
        <f>IFERROR(salesdata[[#This Row],[S-P1]]/salesdata[[#This Row],[Q-P1]],0)</f>
        <v>3.17</v>
      </c>
      <c r="I1693" s="3">
        <v>911</v>
      </c>
      <c r="J1693" s="10">
        <v>5775.74</v>
      </c>
      <c r="K1693" s="12">
        <f>IFERROR(salesdata[[#This Row],[S-P2]]/salesdata[[#This Row],[Q-P2]],0)</f>
        <v>6.34</v>
      </c>
      <c r="L1693" s="3">
        <v>4648</v>
      </c>
      <c r="M1693" s="10">
        <v>25192.16</v>
      </c>
      <c r="N1693" s="12">
        <f>IFERROR(salesdata[[#This Row],[S-P3]]/salesdata[[#This Row],[Q-P3]],0)</f>
        <v>5.42</v>
      </c>
      <c r="O1693" s="3">
        <v>1131</v>
      </c>
      <c r="P1693" s="10">
        <v>8064.03</v>
      </c>
      <c r="Q1693" s="12">
        <f>IFERROR(salesdata[[#This Row],[S-P4]]/salesdata[[#This Row],[Q-P4]],0)</f>
        <v>7.13</v>
      </c>
      <c r="R1693" s="3">
        <v>9055</v>
      </c>
      <c r="S1693" s="10">
        <v>46528.98</v>
      </c>
      <c r="T1693" s="1" t="str">
        <f>"Q"&amp;ROUNDUP(salesdata[[#This Row],[Month No.]]/3,0)</f>
        <v>Q1</v>
      </c>
      <c r="U1693" s="1" t="str">
        <f>TEXT(salesdata[[#This Row],[Date]],"dddd")</f>
        <v>Tuesday</v>
      </c>
      <c r="V1693" s="12">
        <f>IFERROR(salesdata[[#This Row],[Total Revenue]]/salesdata[[#This Row],[Total Units Sold]],0)</f>
        <v>5.1384848150193267</v>
      </c>
      <c r="W1693" s="1" t="str">
        <f>INDEX({"Product1","Product2","Product3","Product4"},MATCH(MAX(salesdata[[#This Row],[S-P1]],salesdata[[#This Row],[S-P2]],salesdata[[#This Row],[S-P3]],salesdata[[#This Row],[S-P4]]),CHOOSE({1,2,3,4},salesdata[[#This Row],[S-P1]],salesdata[[#This Row],[S-P2]],salesdata[[#This Row],[S-P3]],salesdata[[#This Row],[S-P4]]),0))</f>
        <v>Product3</v>
      </c>
      <c r="X1693" s="1" t="str">
        <f>IF(salesdata[[#This Row],[Total Revenue]]&gt;=70000,"High",IF(salesdata[[#This Row],[Total Revenue]]&gt;=40000,"Medium","Low"))</f>
        <v>Medium</v>
      </c>
      <c r="Y1693" s="1" t="str">
        <f>IFERROR(IF(SUMIF(salesdata[Year],salesdata[[#This Row],[Year]],salesdata[Total Revenue])&gt;SUMIF(salesdata[Year],salesdata[[#This Row],[Year]]-1,salesdata[Total Revenue]),"Growth Year","Decline Year"),"")</f>
        <v>Decline Year</v>
      </c>
    </row>
    <row r="1694" spans="1:25" x14ac:dyDescent="0.3">
      <c r="A1694" s="1">
        <v>1693</v>
      </c>
      <c r="B1694" s="2">
        <v>42025</v>
      </c>
      <c r="C1694" s="1">
        <v>2015</v>
      </c>
      <c r="D1694" s="1" t="s">
        <v>26</v>
      </c>
      <c r="E1694" s="1">
        <v>1</v>
      </c>
      <c r="F1694" s="3">
        <v>2585</v>
      </c>
      <c r="G1694" s="10">
        <v>8194.4500000000007</v>
      </c>
      <c r="H1694" s="12">
        <f>IFERROR(salesdata[[#This Row],[S-P1]]/salesdata[[#This Row],[Q-P1]],0)</f>
        <v>3.1700000000000004</v>
      </c>
      <c r="I1694" s="3">
        <v>2819</v>
      </c>
      <c r="J1694" s="10">
        <v>17872.46</v>
      </c>
      <c r="K1694" s="12">
        <f>IFERROR(salesdata[[#This Row],[S-P2]]/salesdata[[#This Row],[Q-P2]],0)</f>
        <v>6.34</v>
      </c>
      <c r="L1694" s="3">
        <v>1339</v>
      </c>
      <c r="M1694" s="10">
        <v>7257.38</v>
      </c>
      <c r="N1694" s="12">
        <f>IFERROR(salesdata[[#This Row],[S-P3]]/salesdata[[#This Row],[Q-P3]],0)</f>
        <v>5.42</v>
      </c>
      <c r="O1694" s="3">
        <v>898</v>
      </c>
      <c r="P1694" s="10">
        <v>6402.74</v>
      </c>
      <c r="Q1694" s="12">
        <f>IFERROR(salesdata[[#This Row],[S-P4]]/salesdata[[#This Row],[Q-P4]],0)</f>
        <v>7.13</v>
      </c>
      <c r="R1694" s="3">
        <v>7641</v>
      </c>
      <c r="S1694" s="10">
        <v>39727.03</v>
      </c>
      <c r="T1694" s="1" t="str">
        <f>"Q"&amp;ROUNDUP(salesdata[[#This Row],[Month No.]]/3,0)</f>
        <v>Q1</v>
      </c>
      <c r="U1694" s="1" t="str">
        <f>TEXT(salesdata[[#This Row],[Date]],"dddd")</f>
        <v>Wednesday</v>
      </c>
      <c r="V1694" s="12">
        <f>IFERROR(salesdata[[#This Row],[Total Revenue]]/salesdata[[#This Row],[Total Units Sold]],0)</f>
        <v>5.1991925140688391</v>
      </c>
      <c r="W1694" s="1" t="str">
        <f>INDEX({"Product1","Product2","Product3","Product4"},MATCH(MAX(salesdata[[#This Row],[S-P1]],salesdata[[#This Row],[S-P2]],salesdata[[#This Row],[S-P3]],salesdata[[#This Row],[S-P4]]),CHOOSE({1,2,3,4},salesdata[[#This Row],[S-P1]],salesdata[[#This Row],[S-P2]],salesdata[[#This Row],[S-P3]],salesdata[[#This Row],[S-P4]]),0))</f>
        <v>Product2</v>
      </c>
      <c r="X1694" s="1" t="str">
        <f>IF(salesdata[[#This Row],[Total Revenue]]&gt;=70000,"High",IF(salesdata[[#This Row],[Total Revenue]]&gt;=40000,"Medium","Low"))</f>
        <v>Low</v>
      </c>
      <c r="Y1694" s="1" t="str">
        <f>IFERROR(IF(SUMIF(salesdata[Year],salesdata[[#This Row],[Year]],salesdata[Total Revenue])&gt;SUMIF(salesdata[Year],salesdata[[#This Row],[Year]]-1,salesdata[Total Revenue]),"Growth Year","Decline Year"),"")</f>
        <v>Decline Year</v>
      </c>
    </row>
    <row r="1695" spans="1:25" x14ac:dyDescent="0.3">
      <c r="A1695" s="1">
        <v>1694</v>
      </c>
      <c r="B1695" s="2">
        <v>42026</v>
      </c>
      <c r="C1695" s="1">
        <v>2015</v>
      </c>
      <c r="D1695" s="1" t="s">
        <v>26</v>
      </c>
      <c r="E1695" s="1">
        <v>1</v>
      </c>
      <c r="F1695" s="3">
        <v>6405</v>
      </c>
      <c r="G1695" s="10">
        <v>20303.849999999999</v>
      </c>
      <c r="H1695" s="12">
        <f>IFERROR(salesdata[[#This Row],[S-P1]]/salesdata[[#This Row],[Q-P1]],0)</f>
        <v>3.17</v>
      </c>
      <c r="I1695" s="3">
        <v>2993</v>
      </c>
      <c r="J1695" s="10">
        <v>18975.62</v>
      </c>
      <c r="K1695" s="12">
        <f>IFERROR(salesdata[[#This Row],[S-P2]]/salesdata[[#This Row],[Q-P2]],0)</f>
        <v>6.34</v>
      </c>
      <c r="L1695" s="3">
        <v>2394</v>
      </c>
      <c r="M1695" s="10">
        <v>12975.48</v>
      </c>
      <c r="N1695" s="12">
        <f>IFERROR(salesdata[[#This Row],[S-P3]]/salesdata[[#This Row],[Q-P3]],0)</f>
        <v>5.42</v>
      </c>
      <c r="O1695" s="3">
        <v>900</v>
      </c>
      <c r="P1695" s="10">
        <v>6417</v>
      </c>
      <c r="Q1695" s="12">
        <f>IFERROR(salesdata[[#This Row],[S-P4]]/salesdata[[#This Row],[Q-P4]],0)</f>
        <v>7.13</v>
      </c>
      <c r="R1695" s="3">
        <v>12692</v>
      </c>
      <c r="S1695" s="10">
        <v>58671.95</v>
      </c>
      <c r="T1695" s="1" t="str">
        <f>"Q"&amp;ROUNDUP(salesdata[[#This Row],[Month No.]]/3,0)</f>
        <v>Q1</v>
      </c>
      <c r="U1695" s="1" t="str">
        <f>TEXT(salesdata[[#This Row],[Date]],"dddd")</f>
        <v>Thursday</v>
      </c>
      <c r="V1695" s="12">
        <f>IFERROR(salesdata[[#This Row],[Total Revenue]]/salesdata[[#This Row],[Total Units Sold]],0)</f>
        <v>4.6227505515285214</v>
      </c>
      <c r="W1695" s="1" t="str">
        <f>INDEX({"Product1","Product2","Product3","Product4"},MATCH(MAX(salesdata[[#This Row],[S-P1]],salesdata[[#This Row],[S-P2]],salesdata[[#This Row],[S-P3]],salesdata[[#This Row],[S-P4]]),CHOOSE({1,2,3,4},salesdata[[#This Row],[S-P1]],salesdata[[#This Row],[S-P2]],salesdata[[#This Row],[S-P3]],salesdata[[#This Row],[S-P4]]),0))</f>
        <v>Product1</v>
      </c>
      <c r="X1695" s="1" t="str">
        <f>IF(salesdata[[#This Row],[Total Revenue]]&gt;=70000,"High",IF(salesdata[[#This Row],[Total Revenue]]&gt;=40000,"Medium","Low"))</f>
        <v>Medium</v>
      </c>
      <c r="Y1695" s="1" t="str">
        <f>IFERROR(IF(SUMIF(salesdata[Year],salesdata[[#This Row],[Year]],salesdata[Total Revenue])&gt;SUMIF(salesdata[Year],salesdata[[#This Row],[Year]]-1,salesdata[Total Revenue]),"Growth Year","Decline Year"),"")</f>
        <v>Decline Year</v>
      </c>
    </row>
    <row r="1696" spans="1:25" x14ac:dyDescent="0.3">
      <c r="A1696" s="1">
        <v>1695</v>
      </c>
      <c r="B1696" s="2">
        <v>42027</v>
      </c>
      <c r="C1696" s="1">
        <v>2015</v>
      </c>
      <c r="D1696" s="1" t="s">
        <v>26</v>
      </c>
      <c r="E1696" s="1">
        <v>1</v>
      </c>
      <c r="F1696" s="3">
        <v>1127</v>
      </c>
      <c r="G1696" s="10">
        <v>3572.59</v>
      </c>
      <c r="H1696" s="12">
        <f>IFERROR(salesdata[[#This Row],[S-P1]]/salesdata[[#This Row],[Q-P1]],0)</f>
        <v>3.17</v>
      </c>
      <c r="I1696" s="3">
        <v>2457</v>
      </c>
      <c r="J1696" s="10">
        <v>15577.38</v>
      </c>
      <c r="K1696" s="12">
        <f>IFERROR(salesdata[[#This Row],[S-P2]]/salesdata[[#This Row],[Q-P2]],0)</f>
        <v>6.34</v>
      </c>
      <c r="L1696" s="3">
        <v>4276</v>
      </c>
      <c r="M1696" s="10">
        <v>23175.919999999998</v>
      </c>
      <c r="N1696" s="12">
        <f>IFERROR(salesdata[[#This Row],[S-P3]]/salesdata[[#This Row],[Q-P3]],0)</f>
        <v>5.42</v>
      </c>
      <c r="O1696" s="3">
        <v>1608</v>
      </c>
      <c r="P1696" s="10">
        <v>11465.04</v>
      </c>
      <c r="Q1696" s="12">
        <f>IFERROR(salesdata[[#This Row],[S-P4]]/salesdata[[#This Row],[Q-P4]],0)</f>
        <v>7.1300000000000008</v>
      </c>
      <c r="R1696" s="3">
        <v>9468</v>
      </c>
      <c r="S1696" s="10">
        <v>53790.93</v>
      </c>
      <c r="T1696" s="1" t="str">
        <f>"Q"&amp;ROUNDUP(salesdata[[#This Row],[Month No.]]/3,0)</f>
        <v>Q1</v>
      </c>
      <c r="U1696" s="1" t="str">
        <f>TEXT(salesdata[[#This Row],[Date]],"dddd")</f>
        <v>Friday</v>
      </c>
      <c r="V1696" s="12">
        <f>IFERROR(salesdata[[#This Row],[Total Revenue]]/salesdata[[#This Row],[Total Units Sold]],0)</f>
        <v>5.6813403041825099</v>
      </c>
      <c r="W1696" s="1" t="str">
        <f>INDEX({"Product1","Product2","Product3","Product4"},MATCH(MAX(salesdata[[#This Row],[S-P1]],salesdata[[#This Row],[S-P2]],salesdata[[#This Row],[S-P3]],salesdata[[#This Row],[S-P4]]),CHOOSE({1,2,3,4},salesdata[[#This Row],[S-P1]],salesdata[[#This Row],[S-P2]],salesdata[[#This Row],[S-P3]],salesdata[[#This Row],[S-P4]]),0))</f>
        <v>Product3</v>
      </c>
      <c r="X1696" s="1" t="str">
        <f>IF(salesdata[[#This Row],[Total Revenue]]&gt;=70000,"High",IF(salesdata[[#This Row],[Total Revenue]]&gt;=40000,"Medium","Low"))</f>
        <v>Medium</v>
      </c>
      <c r="Y1696" s="1" t="str">
        <f>IFERROR(IF(SUMIF(salesdata[Year],salesdata[[#This Row],[Year]],salesdata[Total Revenue])&gt;SUMIF(salesdata[Year],salesdata[[#This Row],[Year]]-1,salesdata[Total Revenue]),"Growth Year","Decline Year"),"")</f>
        <v>Decline Year</v>
      </c>
    </row>
    <row r="1697" spans="1:25" x14ac:dyDescent="0.3">
      <c r="A1697" s="1">
        <v>1696</v>
      </c>
      <c r="B1697" s="2">
        <v>42028</v>
      </c>
      <c r="C1697" s="1">
        <v>2015</v>
      </c>
      <c r="D1697" s="1" t="s">
        <v>26</v>
      </c>
      <c r="E1697" s="1">
        <v>1</v>
      </c>
      <c r="F1697" s="3">
        <v>1283</v>
      </c>
      <c r="G1697" s="10">
        <v>4067.11</v>
      </c>
      <c r="H1697" s="12">
        <f>IFERROR(salesdata[[#This Row],[S-P1]]/salesdata[[#This Row],[Q-P1]],0)</f>
        <v>3.17</v>
      </c>
      <c r="I1697" s="3">
        <v>1594</v>
      </c>
      <c r="J1697" s="10">
        <v>10105.959999999999</v>
      </c>
      <c r="K1697" s="12">
        <f>IFERROR(salesdata[[#This Row],[S-P2]]/salesdata[[#This Row],[Q-P2]],0)</f>
        <v>6.34</v>
      </c>
      <c r="L1697" s="3">
        <v>4992</v>
      </c>
      <c r="M1697" s="10">
        <v>27056.639999999999</v>
      </c>
      <c r="N1697" s="12">
        <f>IFERROR(salesdata[[#This Row],[S-P3]]/salesdata[[#This Row],[Q-P3]],0)</f>
        <v>5.42</v>
      </c>
      <c r="O1697" s="3">
        <v>1737</v>
      </c>
      <c r="P1697" s="10">
        <v>12384.81</v>
      </c>
      <c r="Q1697" s="12">
        <f>IFERROR(salesdata[[#This Row],[S-P4]]/salesdata[[#This Row],[Q-P4]],0)</f>
        <v>7.13</v>
      </c>
      <c r="R1697" s="3">
        <v>9606</v>
      </c>
      <c r="S1697" s="10">
        <v>53614.52</v>
      </c>
      <c r="T1697" s="1" t="str">
        <f>"Q"&amp;ROUNDUP(salesdata[[#This Row],[Month No.]]/3,0)</f>
        <v>Q1</v>
      </c>
      <c r="U1697" s="1" t="str">
        <f>TEXT(salesdata[[#This Row],[Date]],"dddd")</f>
        <v>Saturday</v>
      </c>
      <c r="V1697" s="12">
        <f>IFERROR(salesdata[[#This Row],[Total Revenue]]/salesdata[[#This Row],[Total Units Sold]],0)</f>
        <v>5.5813574849052676</v>
      </c>
      <c r="W1697" s="1" t="str">
        <f>INDEX({"Product1","Product2","Product3","Product4"},MATCH(MAX(salesdata[[#This Row],[S-P1]],salesdata[[#This Row],[S-P2]],salesdata[[#This Row],[S-P3]],salesdata[[#This Row],[S-P4]]),CHOOSE({1,2,3,4},salesdata[[#This Row],[S-P1]],salesdata[[#This Row],[S-P2]],salesdata[[#This Row],[S-P3]],salesdata[[#This Row],[S-P4]]),0))</f>
        <v>Product3</v>
      </c>
      <c r="X1697" s="1" t="str">
        <f>IF(salesdata[[#This Row],[Total Revenue]]&gt;=70000,"High",IF(salesdata[[#This Row],[Total Revenue]]&gt;=40000,"Medium","Low"))</f>
        <v>Medium</v>
      </c>
      <c r="Y1697" s="1" t="str">
        <f>IFERROR(IF(SUMIF(salesdata[Year],salesdata[[#This Row],[Year]],salesdata[Total Revenue])&gt;SUMIF(salesdata[Year],salesdata[[#This Row],[Year]]-1,salesdata[Total Revenue]),"Growth Year","Decline Year"),"")</f>
        <v>Decline Year</v>
      </c>
    </row>
    <row r="1698" spans="1:25" x14ac:dyDescent="0.3">
      <c r="A1698" s="1">
        <v>1697</v>
      </c>
      <c r="B1698" s="2">
        <v>42029</v>
      </c>
      <c r="C1698" s="1">
        <v>2015</v>
      </c>
      <c r="D1698" s="1" t="s">
        <v>26</v>
      </c>
      <c r="E1698" s="1">
        <v>1</v>
      </c>
      <c r="F1698" s="3">
        <v>5280</v>
      </c>
      <c r="G1698" s="10">
        <v>16737.599999999999</v>
      </c>
      <c r="H1698" s="12">
        <f>IFERROR(salesdata[[#This Row],[S-P1]]/salesdata[[#This Row],[Q-P1]],0)</f>
        <v>3.17</v>
      </c>
      <c r="I1698" s="3">
        <v>1355</v>
      </c>
      <c r="J1698" s="10">
        <v>8590.7000000000007</v>
      </c>
      <c r="K1698" s="12">
        <f>IFERROR(salesdata[[#This Row],[S-P2]]/salesdata[[#This Row],[Q-P2]],0)</f>
        <v>6.3400000000000007</v>
      </c>
      <c r="L1698" s="3">
        <v>5145</v>
      </c>
      <c r="M1698" s="10">
        <v>27885.9</v>
      </c>
      <c r="N1698" s="12">
        <f>IFERROR(salesdata[[#This Row],[S-P3]]/salesdata[[#This Row],[Q-P3]],0)</f>
        <v>5.42</v>
      </c>
      <c r="O1698" s="3">
        <v>431</v>
      </c>
      <c r="P1698" s="10">
        <v>3073.03</v>
      </c>
      <c r="Q1698" s="12">
        <f>IFERROR(salesdata[[#This Row],[S-P4]]/salesdata[[#This Row],[Q-P4]],0)</f>
        <v>7.1300000000000008</v>
      </c>
      <c r="R1698" s="3">
        <v>12211</v>
      </c>
      <c r="S1698" s="10">
        <v>56287.23</v>
      </c>
      <c r="T1698" s="1" t="str">
        <f>"Q"&amp;ROUNDUP(salesdata[[#This Row],[Month No.]]/3,0)</f>
        <v>Q1</v>
      </c>
      <c r="U1698" s="1" t="str">
        <f>TEXT(salesdata[[#This Row],[Date]],"dddd")</f>
        <v>Sunday</v>
      </c>
      <c r="V1698" s="12">
        <f>IFERROR(salesdata[[#This Row],[Total Revenue]]/salesdata[[#This Row],[Total Units Sold]],0)</f>
        <v>4.609551224305954</v>
      </c>
      <c r="W1698" s="1" t="str">
        <f>INDEX({"Product1","Product2","Product3","Product4"},MATCH(MAX(salesdata[[#This Row],[S-P1]],salesdata[[#This Row],[S-P2]],salesdata[[#This Row],[S-P3]],salesdata[[#This Row],[S-P4]]),CHOOSE({1,2,3,4},salesdata[[#This Row],[S-P1]],salesdata[[#This Row],[S-P2]],salesdata[[#This Row],[S-P3]],salesdata[[#This Row],[S-P4]]),0))</f>
        <v>Product3</v>
      </c>
      <c r="X1698" s="1" t="str">
        <f>IF(salesdata[[#This Row],[Total Revenue]]&gt;=70000,"High",IF(salesdata[[#This Row],[Total Revenue]]&gt;=40000,"Medium","Low"))</f>
        <v>Medium</v>
      </c>
      <c r="Y1698" s="1" t="str">
        <f>IFERROR(IF(SUMIF(salesdata[Year],salesdata[[#This Row],[Year]],salesdata[Total Revenue])&gt;SUMIF(salesdata[Year],salesdata[[#This Row],[Year]]-1,salesdata[Total Revenue]),"Growth Year","Decline Year"),"")</f>
        <v>Decline Year</v>
      </c>
    </row>
    <row r="1699" spans="1:25" x14ac:dyDescent="0.3">
      <c r="A1699" s="1">
        <v>1698</v>
      </c>
      <c r="B1699" s="2">
        <v>42030</v>
      </c>
      <c r="C1699" s="1">
        <v>2015</v>
      </c>
      <c r="D1699" s="1" t="s">
        <v>26</v>
      </c>
      <c r="E1699" s="1">
        <v>1</v>
      </c>
      <c r="F1699" s="3">
        <v>5772</v>
      </c>
      <c r="G1699" s="10">
        <v>18297.240000000002</v>
      </c>
      <c r="H1699" s="12">
        <f>IFERROR(salesdata[[#This Row],[S-P1]]/salesdata[[#This Row],[Q-P1]],0)</f>
        <v>3.1700000000000004</v>
      </c>
      <c r="I1699" s="3">
        <v>3561</v>
      </c>
      <c r="J1699" s="10">
        <v>22576.74</v>
      </c>
      <c r="K1699" s="12">
        <f>IFERROR(salesdata[[#This Row],[S-P2]]/salesdata[[#This Row],[Q-P2]],0)</f>
        <v>6.3400000000000007</v>
      </c>
      <c r="L1699" s="3">
        <v>1540</v>
      </c>
      <c r="M1699" s="10">
        <v>8346.7999999999993</v>
      </c>
      <c r="N1699" s="12">
        <f>IFERROR(salesdata[[#This Row],[S-P3]]/salesdata[[#This Row],[Q-P3]],0)</f>
        <v>5.42</v>
      </c>
      <c r="O1699" s="3">
        <v>1674</v>
      </c>
      <c r="P1699" s="10">
        <v>11935.62</v>
      </c>
      <c r="Q1699" s="12">
        <f>IFERROR(salesdata[[#This Row],[S-P4]]/salesdata[[#This Row],[Q-P4]],0)</f>
        <v>7.1300000000000008</v>
      </c>
      <c r="R1699" s="3">
        <v>12547</v>
      </c>
      <c r="S1699" s="10">
        <v>61156.4</v>
      </c>
      <c r="T1699" s="1" t="str">
        <f>"Q"&amp;ROUNDUP(salesdata[[#This Row],[Month No.]]/3,0)</f>
        <v>Q1</v>
      </c>
      <c r="U1699" s="1" t="str">
        <f>TEXT(salesdata[[#This Row],[Date]],"dddd")</f>
        <v>Monday</v>
      </c>
      <c r="V1699" s="12">
        <f>IFERROR(salesdata[[#This Row],[Total Revenue]]/salesdata[[#This Row],[Total Units Sold]],0)</f>
        <v>4.8741850641587634</v>
      </c>
      <c r="W1699" s="1" t="str">
        <f>INDEX({"Product1","Product2","Product3","Product4"},MATCH(MAX(salesdata[[#This Row],[S-P1]],salesdata[[#This Row],[S-P2]],salesdata[[#This Row],[S-P3]],salesdata[[#This Row],[S-P4]]),CHOOSE({1,2,3,4},salesdata[[#This Row],[S-P1]],salesdata[[#This Row],[S-P2]],salesdata[[#This Row],[S-P3]],salesdata[[#This Row],[S-P4]]),0))</f>
        <v>Product2</v>
      </c>
      <c r="X1699" s="1" t="str">
        <f>IF(salesdata[[#This Row],[Total Revenue]]&gt;=70000,"High",IF(salesdata[[#This Row],[Total Revenue]]&gt;=40000,"Medium","Low"))</f>
        <v>Medium</v>
      </c>
      <c r="Y1699" s="1" t="str">
        <f>IFERROR(IF(SUMIF(salesdata[Year],salesdata[[#This Row],[Year]],salesdata[Total Revenue])&gt;SUMIF(salesdata[Year],salesdata[[#This Row],[Year]]-1,salesdata[Total Revenue]),"Growth Year","Decline Year"),"")</f>
        <v>Decline Year</v>
      </c>
    </row>
    <row r="1700" spans="1:25" x14ac:dyDescent="0.3">
      <c r="A1700" s="1">
        <v>1699</v>
      </c>
      <c r="B1700" s="2">
        <v>42031</v>
      </c>
      <c r="C1700" s="1">
        <v>2015</v>
      </c>
      <c r="D1700" s="1" t="s">
        <v>26</v>
      </c>
      <c r="E1700" s="1">
        <v>1</v>
      </c>
      <c r="F1700" s="3">
        <v>2010</v>
      </c>
      <c r="G1700" s="10">
        <v>6371.7</v>
      </c>
      <c r="H1700" s="12">
        <f>IFERROR(salesdata[[#This Row],[S-P1]]/salesdata[[#This Row],[Q-P1]],0)</f>
        <v>3.17</v>
      </c>
      <c r="I1700" s="3">
        <v>3583</v>
      </c>
      <c r="J1700" s="10">
        <v>22716.22</v>
      </c>
      <c r="K1700" s="12">
        <f>IFERROR(salesdata[[#This Row],[S-P2]]/salesdata[[#This Row],[Q-P2]],0)</f>
        <v>6.3400000000000007</v>
      </c>
      <c r="L1700" s="3">
        <v>2531</v>
      </c>
      <c r="M1700" s="10">
        <v>13718.02</v>
      </c>
      <c r="N1700" s="12">
        <f>IFERROR(salesdata[[#This Row],[S-P3]]/salesdata[[#This Row],[Q-P3]],0)</f>
        <v>5.42</v>
      </c>
      <c r="O1700" s="3">
        <v>1060</v>
      </c>
      <c r="P1700" s="10">
        <v>7557.8</v>
      </c>
      <c r="Q1700" s="12">
        <f>IFERROR(salesdata[[#This Row],[S-P4]]/salesdata[[#This Row],[Q-P4]],0)</f>
        <v>7.13</v>
      </c>
      <c r="R1700" s="3">
        <v>9184</v>
      </c>
      <c r="S1700" s="10">
        <v>50363.74</v>
      </c>
      <c r="T1700" s="1" t="str">
        <f>"Q"&amp;ROUNDUP(salesdata[[#This Row],[Month No.]]/3,0)</f>
        <v>Q1</v>
      </c>
      <c r="U1700" s="1" t="str">
        <f>TEXT(salesdata[[#This Row],[Date]],"dddd")</f>
        <v>Tuesday</v>
      </c>
      <c r="V1700" s="12">
        <f>IFERROR(salesdata[[#This Row],[Total Revenue]]/salesdata[[#This Row],[Total Units Sold]],0)</f>
        <v>5.4838567073170728</v>
      </c>
      <c r="W1700" s="1" t="str">
        <f>INDEX({"Product1","Product2","Product3","Product4"},MATCH(MAX(salesdata[[#This Row],[S-P1]],salesdata[[#This Row],[S-P2]],salesdata[[#This Row],[S-P3]],salesdata[[#This Row],[S-P4]]),CHOOSE({1,2,3,4},salesdata[[#This Row],[S-P1]],salesdata[[#This Row],[S-P2]],salesdata[[#This Row],[S-P3]],salesdata[[#This Row],[S-P4]]),0))</f>
        <v>Product2</v>
      </c>
      <c r="X1700" s="1" t="str">
        <f>IF(salesdata[[#This Row],[Total Revenue]]&gt;=70000,"High",IF(salesdata[[#This Row],[Total Revenue]]&gt;=40000,"Medium","Low"))</f>
        <v>Medium</v>
      </c>
      <c r="Y1700" s="1" t="str">
        <f>IFERROR(IF(SUMIF(salesdata[Year],salesdata[[#This Row],[Year]],salesdata[Total Revenue])&gt;SUMIF(salesdata[Year],salesdata[[#This Row],[Year]]-1,salesdata[Total Revenue]),"Growth Year","Decline Year"),"")</f>
        <v>Decline Year</v>
      </c>
    </row>
    <row r="1701" spans="1:25" x14ac:dyDescent="0.3">
      <c r="A1701" s="1">
        <v>1700</v>
      </c>
      <c r="B1701" s="2">
        <v>42032</v>
      </c>
      <c r="C1701" s="1">
        <v>2015</v>
      </c>
      <c r="D1701" s="1" t="s">
        <v>26</v>
      </c>
      <c r="E1701" s="1">
        <v>1</v>
      </c>
      <c r="F1701" s="3">
        <v>5963</v>
      </c>
      <c r="G1701" s="10">
        <v>18902.71</v>
      </c>
      <c r="H1701" s="12">
        <f>IFERROR(salesdata[[#This Row],[S-P1]]/salesdata[[#This Row],[Q-P1]],0)</f>
        <v>3.17</v>
      </c>
      <c r="I1701" s="3">
        <v>1153</v>
      </c>
      <c r="J1701" s="10">
        <v>7310.02</v>
      </c>
      <c r="K1701" s="12">
        <f>IFERROR(salesdata[[#This Row],[S-P2]]/salesdata[[#This Row],[Q-P2]],0)</f>
        <v>6.3400000000000007</v>
      </c>
      <c r="L1701" s="3">
        <v>3683</v>
      </c>
      <c r="M1701" s="10">
        <v>19961.86</v>
      </c>
      <c r="N1701" s="12">
        <f>IFERROR(salesdata[[#This Row],[S-P3]]/salesdata[[#This Row],[Q-P3]],0)</f>
        <v>5.42</v>
      </c>
      <c r="O1701" s="3">
        <v>1367</v>
      </c>
      <c r="P1701" s="10">
        <v>9746.7099999999991</v>
      </c>
      <c r="Q1701" s="12">
        <f>IFERROR(salesdata[[#This Row],[S-P4]]/salesdata[[#This Row],[Q-P4]],0)</f>
        <v>7.129999999999999</v>
      </c>
      <c r="R1701" s="3">
        <v>12166</v>
      </c>
      <c r="S1701" s="10">
        <v>55921.3</v>
      </c>
      <c r="T1701" s="1" t="str">
        <f>"Q"&amp;ROUNDUP(salesdata[[#This Row],[Month No.]]/3,0)</f>
        <v>Q1</v>
      </c>
      <c r="U1701" s="1" t="str">
        <f>TEXT(salesdata[[#This Row],[Date]],"dddd")</f>
        <v>Wednesday</v>
      </c>
      <c r="V1701" s="12">
        <f>IFERROR(salesdata[[#This Row],[Total Revenue]]/salesdata[[#This Row],[Total Units Sold]],0)</f>
        <v>4.5965230971560089</v>
      </c>
      <c r="W1701" s="1" t="str">
        <f>INDEX({"Product1","Product2","Product3","Product4"},MATCH(MAX(salesdata[[#This Row],[S-P1]],salesdata[[#This Row],[S-P2]],salesdata[[#This Row],[S-P3]],salesdata[[#This Row],[S-P4]]),CHOOSE({1,2,3,4},salesdata[[#This Row],[S-P1]],salesdata[[#This Row],[S-P2]],salesdata[[#This Row],[S-P3]],salesdata[[#This Row],[S-P4]]),0))</f>
        <v>Product3</v>
      </c>
      <c r="X1701" s="1" t="str">
        <f>IF(salesdata[[#This Row],[Total Revenue]]&gt;=70000,"High",IF(salesdata[[#This Row],[Total Revenue]]&gt;=40000,"Medium","Low"))</f>
        <v>Medium</v>
      </c>
      <c r="Y1701" s="1" t="str">
        <f>IFERROR(IF(SUMIF(salesdata[Year],salesdata[[#This Row],[Year]],salesdata[Total Revenue])&gt;SUMIF(salesdata[Year],salesdata[[#This Row],[Year]]-1,salesdata[Total Revenue]),"Growth Year","Decline Year"),"")</f>
        <v>Decline Year</v>
      </c>
    </row>
    <row r="1702" spans="1:25" x14ac:dyDescent="0.3">
      <c r="A1702" s="1">
        <v>1701</v>
      </c>
      <c r="B1702" s="2">
        <v>42033</v>
      </c>
      <c r="C1702" s="1">
        <v>2015</v>
      </c>
      <c r="D1702" s="1" t="s">
        <v>26</v>
      </c>
      <c r="E1702" s="1">
        <v>1</v>
      </c>
      <c r="F1702" s="3">
        <v>1794</v>
      </c>
      <c r="G1702" s="10">
        <v>5686.98</v>
      </c>
      <c r="H1702" s="12">
        <f>IFERROR(salesdata[[#This Row],[S-P1]]/salesdata[[#This Row],[Q-P1]],0)</f>
        <v>3.17</v>
      </c>
      <c r="I1702" s="3">
        <v>2442</v>
      </c>
      <c r="J1702" s="10">
        <v>15482.28</v>
      </c>
      <c r="K1702" s="12">
        <f>IFERROR(salesdata[[#This Row],[S-P2]]/salesdata[[#This Row],[Q-P2]],0)</f>
        <v>6.34</v>
      </c>
      <c r="L1702" s="3">
        <v>1288</v>
      </c>
      <c r="M1702" s="10">
        <v>6980.96</v>
      </c>
      <c r="N1702" s="12">
        <f>IFERROR(salesdata[[#This Row],[S-P3]]/salesdata[[#This Row],[Q-P3]],0)</f>
        <v>5.42</v>
      </c>
      <c r="O1702" s="3">
        <v>788</v>
      </c>
      <c r="P1702" s="10">
        <v>5618.44</v>
      </c>
      <c r="Q1702" s="12">
        <f>IFERROR(salesdata[[#This Row],[S-P4]]/salesdata[[#This Row],[Q-P4]],0)</f>
        <v>7.13</v>
      </c>
      <c r="R1702" s="3">
        <v>6312</v>
      </c>
      <c r="S1702" s="10">
        <v>33768.660000000003</v>
      </c>
      <c r="T1702" s="1" t="str">
        <f>"Q"&amp;ROUNDUP(salesdata[[#This Row],[Month No.]]/3,0)</f>
        <v>Q1</v>
      </c>
      <c r="U1702" s="1" t="str">
        <f>TEXT(salesdata[[#This Row],[Date]],"dddd")</f>
        <v>Thursday</v>
      </c>
      <c r="V1702" s="12">
        <f>IFERROR(salesdata[[#This Row],[Total Revenue]]/salesdata[[#This Row],[Total Units Sold]],0)</f>
        <v>5.3499144486692023</v>
      </c>
      <c r="W1702" s="1" t="str">
        <f>INDEX({"Product1","Product2","Product3","Product4"},MATCH(MAX(salesdata[[#This Row],[S-P1]],salesdata[[#This Row],[S-P2]],salesdata[[#This Row],[S-P3]],salesdata[[#This Row],[S-P4]]),CHOOSE({1,2,3,4},salesdata[[#This Row],[S-P1]],salesdata[[#This Row],[S-P2]],salesdata[[#This Row],[S-P3]],salesdata[[#This Row],[S-P4]]),0))</f>
        <v>Product2</v>
      </c>
      <c r="X1702" s="1" t="str">
        <f>IF(salesdata[[#This Row],[Total Revenue]]&gt;=70000,"High",IF(salesdata[[#This Row],[Total Revenue]]&gt;=40000,"Medium","Low"))</f>
        <v>Low</v>
      </c>
      <c r="Y1702" s="1" t="str">
        <f>IFERROR(IF(SUMIF(salesdata[Year],salesdata[[#This Row],[Year]],salesdata[Total Revenue])&gt;SUMIF(salesdata[Year],salesdata[[#This Row],[Year]]-1,salesdata[Total Revenue]),"Growth Year","Decline Year"),"")</f>
        <v>Decline Year</v>
      </c>
    </row>
    <row r="1703" spans="1:25" x14ac:dyDescent="0.3">
      <c r="A1703" s="1">
        <v>1702</v>
      </c>
      <c r="B1703" s="2">
        <v>42034</v>
      </c>
      <c r="C1703" s="1">
        <v>2015</v>
      </c>
      <c r="D1703" s="1" t="s">
        <v>26</v>
      </c>
      <c r="E1703" s="1">
        <v>1</v>
      </c>
      <c r="F1703" s="3">
        <v>5549</v>
      </c>
      <c r="G1703" s="10">
        <v>17590.330000000002</v>
      </c>
      <c r="H1703" s="12">
        <f>IFERROR(salesdata[[#This Row],[S-P1]]/salesdata[[#This Row],[Q-P1]],0)</f>
        <v>3.1700000000000004</v>
      </c>
      <c r="I1703" s="3">
        <v>3751</v>
      </c>
      <c r="J1703" s="10">
        <v>23781.34</v>
      </c>
      <c r="K1703" s="12">
        <f>IFERROR(salesdata[[#This Row],[S-P2]]/salesdata[[#This Row],[Q-P2]],0)</f>
        <v>6.34</v>
      </c>
      <c r="L1703" s="3">
        <v>3742</v>
      </c>
      <c r="M1703" s="10">
        <v>20281.64</v>
      </c>
      <c r="N1703" s="12">
        <f>IFERROR(salesdata[[#This Row],[S-P3]]/salesdata[[#This Row],[Q-P3]],0)</f>
        <v>5.42</v>
      </c>
      <c r="O1703" s="3">
        <v>719</v>
      </c>
      <c r="P1703" s="10">
        <v>5126.47</v>
      </c>
      <c r="Q1703" s="12">
        <f>IFERROR(salesdata[[#This Row],[S-P4]]/salesdata[[#This Row],[Q-P4]],0)</f>
        <v>7.1300000000000008</v>
      </c>
      <c r="R1703" s="3">
        <v>13761</v>
      </c>
      <c r="S1703" s="10">
        <v>66779.78</v>
      </c>
      <c r="T1703" s="1" t="str">
        <f>"Q"&amp;ROUNDUP(salesdata[[#This Row],[Month No.]]/3,0)</f>
        <v>Q1</v>
      </c>
      <c r="U1703" s="1" t="str">
        <f>TEXT(salesdata[[#This Row],[Date]],"dddd")</f>
        <v>Friday</v>
      </c>
      <c r="V1703" s="12">
        <f>IFERROR(salesdata[[#This Row],[Total Revenue]]/salesdata[[#This Row],[Total Units Sold]],0)</f>
        <v>4.8528290095196569</v>
      </c>
      <c r="W1703" s="1" t="str">
        <f>INDEX({"Product1","Product2","Product3","Product4"},MATCH(MAX(salesdata[[#This Row],[S-P1]],salesdata[[#This Row],[S-P2]],salesdata[[#This Row],[S-P3]],salesdata[[#This Row],[S-P4]]),CHOOSE({1,2,3,4},salesdata[[#This Row],[S-P1]],salesdata[[#This Row],[S-P2]],salesdata[[#This Row],[S-P3]],salesdata[[#This Row],[S-P4]]),0))</f>
        <v>Product2</v>
      </c>
      <c r="X1703" s="1" t="str">
        <f>IF(salesdata[[#This Row],[Total Revenue]]&gt;=70000,"High",IF(salesdata[[#This Row],[Total Revenue]]&gt;=40000,"Medium","Low"))</f>
        <v>Medium</v>
      </c>
      <c r="Y1703" s="1" t="str">
        <f>IFERROR(IF(SUMIF(salesdata[Year],salesdata[[#This Row],[Year]],salesdata[Total Revenue])&gt;SUMIF(salesdata[Year],salesdata[[#This Row],[Year]]-1,salesdata[Total Revenue]),"Growth Year","Decline Year"),"")</f>
        <v>Decline Year</v>
      </c>
    </row>
    <row r="1704" spans="1:25" x14ac:dyDescent="0.3">
      <c r="A1704" s="1">
        <v>1703</v>
      </c>
      <c r="B1704" s="2">
        <v>42035</v>
      </c>
      <c r="C1704" s="1">
        <v>2015</v>
      </c>
      <c r="D1704" s="1" t="s">
        <v>26</v>
      </c>
      <c r="E1704" s="1">
        <v>1</v>
      </c>
      <c r="F1704" s="3">
        <v>4000</v>
      </c>
      <c r="G1704" s="10">
        <v>12680</v>
      </c>
      <c r="H1704" s="12">
        <f>IFERROR(salesdata[[#This Row],[S-P1]]/salesdata[[#This Row],[Q-P1]],0)</f>
        <v>3.17</v>
      </c>
      <c r="I1704" s="3">
        <v>3967</v>
      </c>
      <c r="J1704" s="10">
        <v>25150.78</v>
      </c>
      <c r="K1704" s="12">
        <f>IFERROR(salesdata[[#This Row],[S-P2]]/salesdata[[#This Row],[Q-P2]],0)</f>
        <v>6.34</v>
      </c>
      <c r="L1704" s="3">
        <v>345</v>
      </c>
      <c r="M1704" s="10">
        <v>1869.9</v>
      </c>
      <c r="N1704" s="12">
        <f>IFERROR(salesdata[[#This Row],[S-P3]]/salesdata[[#This Row],[Q-P3]],0)</f>
        <v>5.42</v>
      </c>
      <c r="O1704" s="3">
        <v>1575</v>
      </c>
      <c r="P1704" s="10">
        <v>11229.75</v>
      </c>
      <c r="Q1704" s="12">
        <f>IFERROR(salesdata[[#This Row],[S-P4]]/salesdata[[#This Row],[Q-P4]],0)</f>
        <v>7.13</v>
      </c>
      <c r="R1704" s="3">
        <v>9887</v>
      </c>
      <c r="S1704" s="10">
        <v>50930.43</v>
      </c>
      <c r="T1704" s="1" t="str">
        <f>"Q"&amp;ROUNDUP(salesdata[[#This Row],[Month No.]]/3,0)</f>
        <v>Q1</v>
      </c>
      <c r="U1704" s="1" t="str">
        <f>TEXT(salesdata[[#This Row],[Date]],"dddd")</f>
        <v>Saturday</v>
      </c>
      <c r="V1704" s="12">
        <f>IFERROR(salesdata[[#This Row],[Total Revenue]]/salesdata[[#This Row],[Total Units Sold]],0)</f>
        <v>5.1512521492869423</v>
      </c>
      <c r="W1704" s="1" t="str">
        <f>INDEX({"Product1","Product2","Product3","Product4"},MATCH(MAX(salesdata[[#This Row],[S-P1]],salesdata[[#This Row],[S-P2]],salesdata[[#This Row],[S-P3]],salesdata[[#This Row],[S-P4]]),CHOOSE({1,2,3,4},salesdata[[#This Row],[S-P1]],salesdata[[#This Row],[S-P2]],salesdata[[#This Row],[S-P3]],salesdata[[#This Row],[S-P4]]),0))</f>
        <v>Product2</v>
      </c>
      <c r="X1704" s="1" t="str">
        <f>IF(salesdata[[#This Row],[Total Revenue]]&gt;=70000,"High",IF(salesdata[[#This Row],[Total Revenue]]&gt;=40000,"Medium","Low"))</f>
        <v>Medium</v>
      </c>
      <c r="Y1704" s="1" t="str">
        <f>IFERROR(IF(SUMIF(salesdata[Year],salesdata[[#This Row],[Year]],salesdata[Total Revenue])&gt;SUMIF(salesdata[Year],salesdata[[#This Row],[Year]]-1,salesdata[Total Revenue]),"Growth Year","Decline Year"),"")</f>
        <v>Decline Year</v>
      </c>
    </row>
    <row r="1705" spans="1:25" x14ac:dyDescent="0.3">
      <c r="A1705" s="1">
        <v>1704</v>
      </c>
      <c r="B1705" s="2">
        <v>42036</v>
      </c>
      <c r="C1705" s="1">
        <v>2015</v>
      </c>
      <c r="D1705" s="1" t="s">
        <v>27</v>
      </c>
      <c r="E1705" s="1">
        <v>2</v>
      </c>
      <c r="F1705" s="3">
        <v>5961</v>
      </c>
      <c r="G1705" s="10">
        <v>18896.37</v>
      </c>
      <c r="H1705" s="12">
        <f>IFERROR(salesdata[[#This Row],[S-P1]]/salesdata[[#This Row],[Q-P1]],0)</f>
        <v>3.17</v>
      </c>
      <c r="I1705" s="3">
        <v>521</v>
      </c>
      <c r="J1705" s="10">
        <v>3303.14</v>
      </c>
      <c r="K1705" s="12">
        <f>IFERROR(salesdata[[#This Row],[S-P2]]/salesdata[[#This Row],[Q-P2]],0)</f>
        <v>6.34</v>
      </c>
      <c r="L1705" s="3">
        <v>1047</v>
      </c>
      <c r="M1705" s="10">
        <v>5674.74</v>
      </c>
      <c r="N1705" s="12">
        <f>IFERROR(salesdata[[#This Row],[S-P3]]/salesdata[[#This Row],[Q-P3]],0)</f>
        <v>5.42</v>
      </c>
      <c r="O1705" s="3">
        <v>1272</v>
      </c>
      <c r="P1705" s="10">
        <v>9069.36</v>
      </c>
      <c r="Q1705" s="12">
        <f>IFERROR(salesdata[[#This Row],[S-P4]]/salesdata[[#This Row],[Q-P4]],0)</f>
        <v>7.1300000000000008</v>
      </c>
      <c r="R1705" s="3">
        <v>8801</v>
      </c>
      <c r="S1705" s="10">
        <v>36943.61</v>
      </c>
      <c r="T1705" s="1" t="str">
        <f>"Q"&amp;ROUNDUP(salesdata[[#This Row],[Month No.]]/3,0)</f>
        <v>Q1</v>
      </c>
      <c r="U1705" s="1" t="str">
        <f>TEXT(salesdata[[#This Row],[Date]],"dddd")</f>
        <v>Sunday</v>
      </c>
      <c r="V1705" s="12">
        <f>IFERROR(salesdata[[#This Row],[Total Revenue]]/salesdata[[#This Row],[Total Units Sold]],0)</f>
        <v>4.197660493125781</v>
      </c>
      <c r="W1705" s="1" t="str">
        <f>INDEX({"Product1","Product2","Product3","Product4"},MATCH(MAX(salesdata[[#This Row],[S-P1]],salesdata[[#This Row],[S-P2]],salesdata[[#This Row],[S-P3]],salesdata[[#This Row],[S-P4]]),CHOOSE({1,2,3,4},salesdata[[#This Row],[S-P1]],salesdata[[#This Row],[S-P2]],salesdata[[#This Row],[S-P3]],salesdata[[#This Row],[S-P4]]),0))</f>
        <v>Product1</v>
      </c>
      <c r="X1705" s="1" t="str">
        <f>IF(salesdata[[#This Row],[Total Revenue]]&gt;=70000,"High",IF(salesdata[[#This Row],[Total Revenue]]&gt;=40000,"Medium","Low"))</f>
        <v>Low</v>
      </c>
      <c r="Y1705" s="1" t="str">
        <f>IFERROR(IF(SUMIF(salesdata[Year],salesdata[[#This Row],[Year]],salesdata[Total Revenue])&gt;SUMIF(salesdata[Year],salesdata[[#This Row],[Year]]-1,salesdata[Total Revenue]),"Growth Year","Decline Year"),"")</f>
        <v>Decline Year</v>
      </c>
    </row>
    <row r="1706" spans="1:25" x14ac:dyDescent="0.3">
      <c r="A1706" s="1">
        <v>1705</v>
      </c>
      <c r="B1706" s="2">
        <v>42037</v>
      </c>
      <c r="C1706" s="1">
        <v>2015</v>
      </c>
      <c r="D1706" s="1" t="s">
        <v>27</v>
      </c>
      <c r="E1706" s="1">
        <v>2</v>
      </c>
      <c r="F1706" s="3">
        <v>6527</v>
      </c>
      <c r="G1706" s="10">
        <v>20690.59</v>
      </c>
      <c r="H1706" s="12">
        <f>IFERROR(salesdata[[#This Row],[S-P1]]/salesdata[[#This Row],[Q-P1]],0)</f>
        <v>3.17</v>
      </c>
      <c r="I1706" s="3">
        <v>2120</v>
      </c>
      <c r="J1706" s="10">
        <v>13440.8</v>
      </c>
      <c r="K1706" s="12">
        <f>IFERROR(salesdata[[#This Row],[S-P2]]/salesdata[[#This Row],[Q-P2]],0)</f>
        <v>6.34</v>
      </c>
      <c r="L1706" s="3">
        <v>4175</v>
      </c>
      <c r="M1706" s="10">
        <v>22628.5</v>
      </c>
      <c r="N1706" s="12">
        <f>IFERROR(salesdata[[#This Row],[S-P3]]/salesdata[[#This Row],[Q-P3]],0)</f>
        <v>5.42</v>
      </c>
      <c r="O1706" s="3">
        <v>1659</v>
      </c>
      <c r="P1706" s="10">
        <v>11828.67</v>
      </c>
      <c r="Q1706" s="12">
        <f>IFERROR(salesdata[[#This Row],[S-P4]]/salesdata[[#This Row],[Q-P4]],0)</f>
        <v>7.13</v>
      </c>
      <c r="R1706" s="3">
        <v>14481</v>
      </c>
      <c r="S1706" s="10">
        <v>68588.56</v>
      </c>
      <c r="T1706" s="1" t="str">
        <f>"Q"&amp;ROUNDUP(salesdata[[#This Row],[Month No.]]/3,0)</f>
        <v>Q1</v>
      </c>
      <c r="U1706" s="1" t="str">
        <f>TEXT(salesdata[[#This Row],[Date]],"dddd")</f>
        <v>Monday</v>
      </c>
      <c r="V1706" s="12">
        <f>IFERROR(salesdata[[#This Row],[Total Revenue]]/salesdata[[#This Row],[Total Units Sold]],0)</f>
        <v>4.7364519024929219</v>
      </c>
      <c r="W1706" s="1" t="str">
        <f>INDEX({"Product1","Product2","Product3","Product4"},MATCH(MAX(salesdata[[#This Row],[S-P1]],salesdata[[#This Row],[S-P2]],salesdata[[#This Row],[S-P3]],salesdata[[#This Row],[S-P4]]),CHOOSE({1,2,3,4},salesdata[[#This Row],[S-P1]],salesdata[[#This Row],[S-P2]],salesdata[[#This Row],[S-P3]],salesdata[[#This Row],[S-P4]]),0))</f>
        <v>Product3</v>
      </c>
      <c r="X1706" s="1" t="str">
        <f>IF(salesdata[[#This Row],[Total Revenue]]&gt;=70000,"High",IF(salesdata[[#This Row],[Total Revenue]]&gt;=40000,"Medium","Low"))</f>
        <v>Medium</v>
      </c>
      <c r="Y1706" s="1" t="str">
        <f>IFERROR(IF(SUMIF(salesdata[Year],salesdata[[#This Row],[Year]],salesdata[Total Revenue])&gt;SUMIF(salesdata[Year],salesdata[[#This Row],[Year]]-1,salesdata[Total Revenue]),"Growth Year","Decline Year"),"")</f>
        <v>Decline Year</v>
      </c>
    </row>
    <row r="1707" spans="1:25" x14ac:dyDescent="0.3">
      <c r="A1707" s="1">
        <v>1706</v>
      </c>
      <c r="B1707" s="2">
        <v>42038</v>
      </c>
      <c r="C1707" s="1">
        <v>2015</v>
      </c>
      <c r="D1707" s="1" t="s">
        <v>27</v>
      </c>
      <c r="E1707" s="1">
        <v>2</v>
      </c>
      <c r="F1707" s="3">
        <v>2357</v>
      </c>
      <c r="G1707" s="10">
        <v>7471.69</v>
      </c>
      <c r="H1707" s="12">
        <f>IFERROR(salesdata[[#This Row],[S-P1]]/salesdata[[#This Row],[Q-P1]],0)</f>
        <v>3.17</v>
      </c>
      <c r="I1707" s="3">
        <v>913</v>
      </c>
      <c r="J1707" s="10">
        <v>5788.42</v>
      </c>
      <c r="K1707" s="12">
        <f>IFERROR(salesdata[[#This Row],[S-P2]]/salesdata[[#This Row],[Q-P2]],0)</f>
        <v>6.34</v>
      </c>
      <c r="L1707" s="3">
        <v>4027</v>
      </c>
      <c r="M1707" s="10">
        <v>21826.34</v>
      </c>
      <c r="N1707" s="12">
        <f>IFERROR(salesdata[[#This Row],[S-P3]]/salesdata[[#This Row],[Q-P3]],0)</f>
        <v>5.42</v>
      </c>
      <c r="O1707" s="3">
        <v>1546</v>
      </c>
      <c r="P1707" s="10">
        <v>11022.98</v>
      </c>
      <c r="Q1707" s="12">
        <f>IFERROR(salesdata[[#This Row],[S-P4]]/salesdata[[#This Row],[Q-P4]],0)</f>
        <v>7.13</v>
      </c>
      <c r="R1707" s="3">
        <v>8843</v>
      </c>
      <c r="S1707" s="10">
        <v>46109.43</v>
      </c>
      <c r="T1707" s="1" t="str">
        <f>"Q"&amp;ROUNDUP(salesdata[[#This Row],[Month No.]]/3,0)</f>
        <v>Q1</v>
      </c>
      <c r="U1707" s="1" t="str">
        <f>TEXT(salesdata[[#This Row],[Date]],"dddd")</f>
        <v>Tuesday</v>
      </c>
      <c r="V1707" s="12">
        <f>IFERROR(salesdata[[#This Row],[Total Revenue]]/salesdata[[#This Row],[Total Units Sold]],0)</f>
        <v>5.2142293339364469</v>
      </c>
      <c r="W1707" s="1" t="str">
        <f>INDEX({"Product1","Product2","Product3","Product4"},MATCH(MAX(salesdata[[#This Row],[S-P1]],salesdata[[#This Row],[S-P2]],salesdata[[#This Row],[S-P3]],salesdata[[#This Row],[S-P4]]),CHOOSE({1,2,3,4},salesdata[[#This Row],[S-P1]],salesdata[[#This Row],[S-P2]],salesdata[[#This Row],[S-P3]],salesdata[[#This Row],[S-P4]]),0))</f>
        <v>Product3</v>
      </c>
      <c r="X1707" s="1" t="str">
        <f>IF(salesdata[[#This Row],[Total Revenue]]&gt;=70000,"High",IF(salesdata[[#This Row],[Total Revenue]]&gt;=40000,"Medium","Low"))</f>
        <v>Medium</v>
      </c>
      <c r="Y1707" s="1" t="str">
        <f>IFERROR(IF(SUMIF(salesdata[Year],salesdata[[#This Row],[Year]],salesdata[Total Revenue])&gt;SUMIF(salesdata[Year],salesdata[[#This Row],[Year]]-1,salesdata[Total Revenue]),"Growth Year","Decline Year"),"")</f>
        <v>Decline Year</v>
      </c>
    </row>
    <row r="1708" spans="1:25" x14ac:dyDescent="0.3">
      <c r="A1708" s="1">
        <v>1707</v>
      </c>
      <c r="B1708" s="2">
        <v>42039</v>
      </c>
      <c r="C1708" s="1">
        <v>2015</v>
      </c>
      <c r="D1708" s="1" t="s">
        <v>27</v>
      </c>
      <c r="E1708" s="1">
        <v>2</v>
      </c>
      <c r="F1708" s="3">
        <v>6559</v>
      </c>
      <c r="G1708" s="10">
        <v>20792.03</v>
      </c>
      <c r="H1708" s="12">
        <f>IFERROR(salesdata[[#This Row],[S-P1]]/salesdata[[#This Row],[Q-P1]],0)</f>
        <v>3.17</v>
      </c>
      <c r="I1708" s="3">
        <v>688</v>
      </c>
      <c r="J1708" s="10">
        <v>4361.92</v>
      </c>
      <c r="K1708" s="12">
        <f>IFERROR(salesdata[[#This Row],[S-P2]]/salesdata[[#This Row],[Q-P2]],0)</f>
        <v>6.34</v>
      </c>
      <c r="L1708" s="3">
        <v>2536</v>
      </c>
      <c r="M1708" s="10">
        <v>13745.12</v>
      </c>
      <c r="N1708" s="12">
        <f>IFERROR(salesdata[[#This Row],[S-P3]]/salesdata[[#This Row],[Q-P3]],0)</f>
        <v>5.42</v>
      </c>
      <c r="O1708" s="3">
        <v>1642</v>
      </c>
      <c r="P1708" s="10">
        <v>11707.46</v>
      </c>
      <c r="Q1708" s="12">
        <f>IFERROR(salesdata[[#This Row],[S-P4]]/salesdata[[#This Row],[Q-P4]],0)</f>
        <v>7.13</v>
      </c>
      <c r="R1708" s="3">
        <v>11425</v>
      </c>
      <c r="S1708" s="10">
        <v>50606.53</v>
      </c>
      <c r="T1708" s="1" t="str">
        <f>"Q"&amp;ROUNDUP(salesdata[[#This Row],[Month No.]]/3,0)</f>
        <v>Q1</v>
      </c>
      <c r="U1708" s="1" t="str">
        <f>TEXT(salesdata[[#This Row],[Date]],"dddd")</f>
        <v>Wednesday</v>
      </c>
      <c r="V1708" s="12">
        <f>IFERROR(salesdata[[#This Row],[Total Revenue]]/salesdata[[#This Row],[Total Units Sold]],0)</f>
        <v>4.4294555798687085</v>
      </c>
      <c r="W1708" s="1" t="str">
        <f>INDEX({"Product1","Product2","Product3","Product4"},MATCH(MAX(salesdata[[#This Row],[S-P1]],salesdata[[#This Row],[S-P2]],salesdata[[#This Row],[S-P3]],salesdata[[#This Row],[S-P4]]),CHOOSE({1,2,3,4},salesdata[[#This Row],[S-P1]],salesdata[[#This Row],[S-P2]],salesdata[[#This Row],[S-P3]],salesdata[[#This Row],[S-P4]]),0))</f>
        <v>Product1</v>
      </c>
      <c r="X1708" s="1" t="str">
        <f>IF(salesdata[[#This Row],[Total Revenue]]&gt;=70000,"High",IF(salesdata[[#This Row],[Total Revenue]]&gt;=40000,"Medium","Low"))</f>
        <v>Medium</v>
      </c>
      <c r="Y1708" s="1" t="str">
        <f>IFERROR(IF(SUMIF(salesdata[Year],salesdata[[#This Row],[Year]],salesdata[Total Revenue])&gt;SUMIF(salesdata[Year],salesdata[[#This Row],[Year]]-1,salesdata[Total Revenue]),"Growth Year","Decline Year"),"")</f>
        <v>Decline Year</v>
      </c>
    </row>
    <row r="1709" spans="1:25" x14ac:dyDescent="0.3">
      <c r="A1709" s="1">
        <v>1708</v>
      </c>
      <c r="B1709" s="2">
        <v>42040</v>
      </c>
      <c r="C1709" s="1">
        <v>2015</v>
      </c>
      <c r="D1709" s="1" t="s">
        <v>27</v>
      </c>
      <c r="E1709" s="1">
        <v>2</v>
      </c>
      <c r="F1709" s="3">
        <v>4902</v>
      </c>
      <c r="G1709" s="10">
        <v>15539.34</v>
      </c>
      <c r="H1709" s="12">
        <f>IFERROR(salesdata[[#This Row],[S-P1]]/salesdata[[#This Row],[Q-P1]],0)</f>
        <v>3.17</v>
      </c>
      <c r="I1709" s="3">
        <v>2871</v>
      </c>
      <c r="J1709" s="10">
        <v>18202.14</v>
      </c>
      <c r="K1709" s="12">
        <f>IFERROR(salesdata[[#This Row],[S-P2]]/salesdata[[#This Row],[Q-P2]],0)</f>
        <v>6.34</v>
      </c>
      <c r="L1709" s="3">
        <v>1550</v>
      </c>
      <c r="M1709" s="10">
        <v>8401</v>
      </c>
      <c r="N1709" s="12">
        <f>IFERROR(salesdata[[#This Row],[S-P3]]/salesdata[[#This Row],[Q-P3]],0)</f>
        <v>5.42</v>
      </c>
      <c r="O1709" s="3">
        <v>920</v>
      </c>
      <c r="P1709" s="10">
        <v>6559.6</v>
      </c>
      <c r="Q1709" s="12">
        <f>IFERROR(salesdata[[#This Row],[S-P4]]/salesdata[[#This Row],[Q-P4]],0)</f>
        <v>7.1300000000000008</v>
      </c>
      <c r="R1709" s="3">
        <v>10243</v>
      </c>
      <c r="S1709" s="10">
        <v>48702.080000000002</v>
      </c>
      <c r="T1709" s="1" t="str">
        <f>"Q"&amp;ROUNDUP(salesdata[[#This Row],[Month No.]]/3,0)</f>
        <v>Q1</v>
      </c>
      <c r="U1709" s="1" t="str">
        <f>TEXT(salesdata[[#This Row],[Date]],"dddd")</f>
        <v>Thursday</v>
      </c>
      <c r="V1709" s="12">
        <f>IFERROR(salesdata[[#This Row],[Total Revenue]]/salesdata[[#This Row],[Total Units Sold]],0)</f>
        <v>4.7546695304110127</v>
      </c>
      <c r="W1709" s="1" t="str">
        <f>INDEX({"Product1","Product2","Product3","Product4"},MATCH(MAX(salesdata[[#This Row],[S-P1]],salesdata[[#This Row],[S-P2]],salesdata[[#This Row],[S-P3]],salesdata[[#This Row],[S-P4]]),CHOOSE({1,2,3,4},salesdata[[#This Row],[S-P1]],salesdata[[#This Row],[S-P2]],salesdata[[#This Row],[S-P3]],salesdata[[#This Row],[S-P4]]),0))</f>
        <v>Product2</v>
      </c>
      <c r="X1709" s="1" t="str">
        <f>IF(salesdata[[#This Row],[Total Revenue]]&gt;=70000,"High",IF(salesdata[[#This Row],[Total Revenue]]&gt;=40000,"Medium","Low"))</f>
        <v>Medium</v>
      </c>
      <c r="Y1709" s="1" t="str">
        <f>IFERROR(IF(SUMIF(salesdata[Year],salesdata[[#This Row],[Year]],salesdata[Total Revenue])&gt;SUMIF(salesdata[Year],salesdata[[#This Row],[Year]]-1,salesdata[Total Revenue]),"Growth Year","Decline Year"),"")</f>
        <v>Decline Year</v>
      </c>
    </row>
    <row r="1710" spans="1:25" x14ac:dyDescent="0.3">
      <c r="A1710" s="1">
        <v>1709</v>
      </c>
      <c r="B1710" s="2">
        <v>42041</v>
      </c>
      <c r="C1710" s="1">
        <v>2015</v>
      </c>
      <c r="D1710" s="1" t="s">
        <v>27</v>
      </c>
      <c r="E1710" s="1">
        <v>2</v>
      </c>
      <c r="F1710" s="3">
        <v>7540</v>
      </c>
      <c r="G1710" s="10">
        <v>23901.8</v>
      </c>
      <c r="H1710" s="12">
        <f>IFERROR(salesdata[[#This Row],[S-P1]]/salesdata[[#This Row],[Q-P1]],0)</f>
        <v>3.17</v>
      </c>
      <c r="I1710" s="3">
        <v>1402</v>
      </c>
      <c r="J1710" s="10">
        <v>8888.68</v>
      </c>
      <c r="K1710" s="12">
        <f>IFERROR(salesdata[[#This Row],[S-P2]]/salesdata[[#This Row],[Q-P2]],0)</f>
        <v>6.34</v>
      </c>
      <c r="L1710" s="3">
        <v>2118</v>
      </c>
      <c r="M1710" s="10">
        <v>11479.56</v>
      </c>
      <c r="N1710" s="12">
        <f>IFERROR(salesdata[[#This Row],[S-P3]]/salesdata[[#This Row],[Q-P3]],0)</f>
        <v>5.42</v>
      </c>
      <c r="O1710" s="3">
        <v>1241</v>
      </c>
      <c r="P1710" s="10">
        <v>8848.33</v>
      </c>
      <c r="Q1710" s="12">
        <f>IFERROR(salesdata[[#This Row],[S-P4]]/salesdata[[#This Row],[Q-P4]],0)</f>
        <v>7.13</v>
      </c>
      <c r="R1710" s="3">
        <v>12301</v>
      </c>
      <c r="S1710" s="10">
        <v>53118.37</v>
      </c>
      <c r="T1710" s="1" t="str">
        <f>"Q"&amp;ROUNDUP(salesdata[[#This Row],[Month No.]]/3,0)</f>
        <v>Q1</v>
      </c>
      <c r="U1710" s="1" t="str">
        <f>TEXT(salesdata[[#This Row],[Date]],"dddd")</f>
        <v>Friday</v>
      </c>
      <c r="V1710" s="12">
        <f>IFERROR(salesdata[[#This Row],[Total Revenue]]/salesdata[[#This Row],[Total Units Sold]],0)</f>
        <v>4.3182155922282748</v>
      </c>
      <c r="W1710" s="1" t="str">
        <f>INDEX({"Product1","Product2","Product3","Product4"},MATCH(MAX(salesdata[[#This Row],[S-P1]],salesdata[[#This Row],[S-P2]],salesdata[[#This Row],[S-P3]],salesdata[[#This Row],[S-P4]]),CHOOSE({1,2,3,4},salesdata[[#This Row],[S-P1]],salesdata[[#This Row],[S-P2]],salesdata[[#This Row],[S-P3]],salesdata[[#This Row],[S-P4]]),0))</f>
        <v>Product1</v>
      </c>
      <c r="X1710" s="1" t="str">
        <f>IF(salesdata[[#This Row],[Total Revenue]]&gt;=70000,"High",IF(salesdata[[#This Row],[Total Revenue]]&gt;=40000,"Medium","Low"))</f>
        <v>Medium</v>
      </c>
      <c r="Y1710" s="1" t="str">
        <f>IFERROR(IF(SUMIF(salesdata[Year],salesdata[[#This Row],[Year]],salesdata[Total Revenue])&gt;SUMIF(salesdata[Year],salesdata[[#This Row],[Year]]-1,salesdata[Total Revenue]),"Growth Year","Decline Year"),"")</f>
        <v>Decline Year</v>
      </c>
    </row>
    <row r="1711" spans="1:25" x14ac:dyDescent="0.3">
      <c r="A1711" s="1">
        <v>1710</v>
      </c>
      <c r="B1711" s="2">
        <v>42042</v>
      </c>
      <c r="C1711" s="1">
        <v>2015</v>
      </c>
      <c r="D1711" s="1" t="s">
        <v>27</v>
      </c>
      <c r="E1711" s="1">
        <v>2</v>
      </c>
      <c r="F1711" s="3">
        <v>1042</v>
      </c>
      <c r="G1711" s="10">
        <v>3303.14</v>
      </c>
      <c r="H1711" s="12">
        <f>IFERROR(salesdata[[#This Row],[S-P1]]/salesdata[[#This Row],[Q-P1]],0)</f>
        <v>3.17</v>
      </c>
      <c r="I1711" s="3">
        <v>1295</v>
      </c>
      <c r="J1711" s="10">
        <v>8210.2999999999993</v>
      </c>
      <c r="K1711" s="12">
        <f>IFERROR(salesdata[[#This Row],[S-P2]]/salesdata[[#This Row],[Q-P2]],0)</f>
        <v>6.34</v>
      </c>
      <c r="L1711" s="3">
        <v>3822</v>
      </c>
      <c r="M1711" s="10">
        <v>20715.240000000002</v>
      </c>
      <c r="N1711" s="12">
        <f>IFERROR(salesdata[[#This Row],[S-P3]]/salesdata[[#This Row],[Q-P3]],0)</f>
        <v>5.4200000000000008</v>
      </c>
      <c r="O1711" s="3">
        <v>1081</v>
      </c>
      <c r="P1711" s="10">
        <v>7707.53</v>
      </c>
      <c r="Q1711" s="12">
        <f>IFERROR(salesdata[[#This Row],[S-P4]]/salesdata[[#This Row],[Q-P4]],0)</f>
        <v>7.13</v>
      </c>
      <c r="R1711" s="3">
        <v>7240</v>
      </c>
      <c r="S1711" s="10">
        <v>39936.21</v>
      </c>
      <c r="T1711" s="1" t="str">
        <f>"Q"&amp;ROUNDUP(salesdata[[#This Row],[Month No.]]/3,0)</f>
        <v>Q1</v>
      </c>
      <c r="U1711" s="1" t="str">
        <f>TEXT(salesdata[[#This Row],[Date]],"dddd")</f>
        <v>Saturday</v>
      </c>
      <c r="V1711" s="12">
        <f>IFERROR(salesdata[[#This Row],[Total Revenue]]/salesdata[[#This Row],[Total Units Sold]],0)</f>
        <v>5.5160511049723757</v>
      </c>
      <c r="W1711" s="1" t="str">
        <f>INDEX({"Product1","Product2","Product3","Product4"},MATCH(MAX(salesdata[[#This Row],[S-P1]],salesdata[[#This Row],[S-P2]],salesdata[[#This Row],[S-P3]],salesdata[[#This Row],[S-P4]]),CHOOSE({1,2,3,4},salesdata[[#This Row],[S-P1]],salesdata[[#This Row],[S-P2]],salesdata[[#This Row],[S-P3]],salesdata[[#This Row],[S-P4]]),0))</f>
        <v>Product3</v>
      </c>
      <c r="X1711" s="1" t="str">
        <f>IF(salesdata[[#This Row],[Total Revenue]]&gt;=70000,"High",IF(salesdata[[#This Row],[Total Revenue]]&gt;=40000,"Medium","Low"))</f>
        <v>Low</v>
      </c>
      <c r="Y1711" s="1" t="str">
        <f>IFERROR(IF(SUMIF(salesdata[Year],salesdata[[#This Row],[Year]],salesdata[Total Revenue])&gt;SUMIF(salesdata[Year],salesdata[[#This Row],[Year]]-1,salesdata[Total Revenue]),"Growth Year","Decline Year"),"")</f>
        <v>Decline Year</v>
      </c>
    </row>
    <row r="1712" spans="1:25" x14ac:dyDescent="0.3">
      <c r="A1712" s="1">
        <v>1711</v>
      </c>
      <c r="B1712" s="2">
        <v>42043</v>
      </c>
      <c r="C1712" s="1">
        <v>2015</v>
      </c>
      <c r="D1712" s="1" t="s">
        <v>27</v>
      </c>
      <c r="E1712" s="1">
        <v>2</v>
      </c>
      <c r="F1712" s="3">
        <v>6018</v>
      </c>
      <c r="G1712" s="10">
        <v>19077.060000000001</v>
      </c>
      <c r="H1712" s="12">
        <f>IFERROR(salesdata[[#This Row],[S-P1]]/salesdata[[#This Row],[Q-P1]],0)</f>
        <v>3.1700000000000004</v>
      </c>
      <c r="I1712" s="3">
        <v>344</v>
      </c>
      <c r="J1712" s="10">
        <v>2180.96</v>
      </c>
      <c r="K1712" s="12">
        <f>IFERROR(salesdata[[#This Row],[S-P2]]/salesdata[[#This Row],[Q-P2]],0)</f>
        <v>6.34</v>
      </c>
      <c r="L1712" s="3">
        <v>3433</v>
      </c>
      <c r="M1712" s="10">
        <v>18606.86</v>
      </c>
      <c r="N1712" s="12">
        <f>IFERROR(salesdata[[#This Row],[S-P3]]/salesdata[[#This Row],[Q-P3]],0)</f>
        <v>5.42</v>
      </c>
      <c r="O1712" s="3">
        <v>710</v>
      </c>
      <c r="P1712" s="10">
        <v>5062.3</v>
      </c>
      <c r="Q1712" s="12">
        <f>IFERROR(salesdata[[#This Row],[S-P4]]/salesdata[[#This Row],[Q-P4]],0)</f>
        <v>7.13</v>
      </c>
      <c r="R1712" s="3">
        <v>10505</v>
      </c>
      <c r="S1712" s="10">
        <v>44927.18</v>
      </c>
      <c r="T1712" s="1" t="str">
        <f>"Q"&amp;ROUNDUP(salesdata[[#This Row],[Month No.]]/3,0)</f>
        <v>Q1</v>
      </c>
      <c r="U1712" s="1" t="str">
        <f>TEXT(salesdata[[#This Row],[Date]],"dddd")</f>
        <v>Sunday</v>
      </c>
      <c r="V1712" s="12">
        <f>IFERROR(salesdata[[#This Row],[Total Revenue]]/salesdata[[#This Row],[Total Units Sold]],0)</f>
        <v>4.2767425035697286</v>
      </c>
      <c r="W1712" s="1" t="str">
        <f>INDEX({"Product1","Product2","Product3","Product4"},MATCH(MAX(salesdata[[#This Row],[S-P1]],salesdata[[#This Row],[S-P2]],salesdata[[#This Row],[S-P3]],salesdata[[#This Row],[S-P4]]),CHOOSE({1,2,3,4},salesdata[[#This Row],[S-P1]],salesdata[[#This Row],[S-P2]],salesdata[[#This Row],[S-P3]],salesdata[[#This Row],[S-P4]]),0))</f>
        <v>Product1</v>
      </c>
      <c r="X1712" s="1" t="str">
        <f>IF(salesdata[[#This Row],[Total Revenue]]&gt;=70000,"High",IF(salesdata[[#This Row],[Total Revenue]]&gt;=40000,"Medium","Low"))</f>
        <v>Medium</v>
      </c>
      <c r="Y1712" s="1" t="str">
        <f>IFERROR(IF(SUMIF(salesdata[Year],salesdata[[#This Row],[Year]],salesdata[Total Revenue])&gt;SUMIF(salesdata[Year],salesdata[[#This Row],[Year]]-1,salesdata[Total Revenue]),"Growth Year","Decline Year"),"")</f>
        <v>Decline Year</v>
      </c>
    </row>
    <row r="1713" spans="1:25" x14ac:dyDescent="0.3">
      <c r="A1713" s="1">
        <v>1712</v>
      </c>
      <c r="B1713" s="2">
        <v>42044</v>
      </c>
      <c r="C1713" s="1">
        <v>2015</v>
      </c>
      <c r="D1713" s="1" t="s">
        <v>27</v>
      </c>
      <c r="E1713" s="1">
        <v>2</v>
      </c>
      <c r="F1713" s="3">
        <v>3306</v>
      </c>
      <c r="G1713" s="10">
        <v>10480.02</v>
      </c>
      <c r="H1713" s="12">
        <f>IFERROR(salesdata[[#This Row],[S-P1]]/salesdata[[#This Row],[Q-P1]],0)</f>
        <v>3.17</v>
      </c>
      <c r="I1713" s="3">
        <v>2863</v>
      </c>
      <c r="J1713" s="10">
        <v>18151.419999999998</v>
      </c>
      <c r="K1713" s="12">
        <f>IFERROR(salesdata[[#This Row],[S-P2]]/salesdata[[#This Row],[Q-P2]],0)</f>
        <v>6.339999999999999</v>
      </c>
      <c r="L1713" s="3">
        <v>2506</v>
      </c>
      <c r="M1713" s="10">
        <v>13582.52</v>
      </c>
      <c r="N1713" s="12">
        <f>IFERROR(salesdata[[#This Row],[S-P3]]/salesdata[[#This Row],[Q-P3]],0)</f>
        <v>5.42</v>
      </c>
      <c r="O1713" s="3">
        <v>343</v>
      </c>
      <c r="P1713" s="10">
        <v>2445.59</v>
      </c>
      <c r="Q1713" s="12">
        <f>IFERROR(salesdata[[#This Row],[S-P4]]/salesdata[[#This Row],[Q-P4]],0)</f>
        <v>7.1300000000000008</v>
      </c>
      <c r="R1713" s="3">
        <v>9018</v>
      </c>
      <c r="S1713" s="10">
        <v>44659.55</v>
      </c>
      <c r="T1713" s="1" t="str">
        <f>"Q"&amp;ROUNDUP(salesdata[[#This Row],[Month No.]]/3,0)</f>
        <v>Q1</v>
      </c>
      <c r="U1713" s="1" t="str">
        <f>TEXT(salesdata[[#This Row],[Date]],"dddd")</f>
        <v>Monday</v>
      </c>
      <c r="V1713" s="12">
        <f>IFERROR(salesdata[[#This Row],[Total Revenue]]/salesdata[[#This Row],[Total Units Sold]],0)</f>
        <v>4.9522676868485256</v>
      </c>
      <c r="W1713" s="1" t="str">
        <f>INDEX({"Product1","Product2","Product3","Product4"},MATCH(MAX(salesdata[[#This Row],[S-P1]],salesdata[[#This Row],[S-P2]],salesdata[[#This Row],[S-P3]],salesdata[[#This Row],[S-P4]]),CHOOSE({1,2,3,4},salesdata[[#This Row],[S-P1]],salesdata[[#This Row],[S-P2]],salesdata[[#This Row],[S-P3]],salesdata[[#This Row],[S-P4]]),0))</f>
        <v>Product2</v>
      </c>
      <c r="X1713" s="1" t="str">
        <f>IF(salesdata[[#This Row],[Total Revenue]]&gt;=70000,"High",IF(salesdata[[#This Row],[Total Revenue]]&gt;=40000,"Medium","Low"))</f>
        <v>Medium</v>
      </c>
      <c r="Y1713" s="1" t="str">
        <f>IFERROR(IF(SUMIF(salesdata[Year],salesdata[[#This Row],[Year]],salesdata[Total Revenue])&gt;SUMIF(salesdata[Year],salesdata[[#This Row],[Year]]-1,salesdata[Total Revenue]),"Growth Year","Decline Year"),"")</f>
        <v>Decline Year</v>
      </c>
    </row>
    <row r="1714" spans="1:25" x14ac:dyDescent="0.3">
      <c r="A1714" s="1">
        <v>1713</v>
      </c>
      <c r="B1714" s="2">
        <v>42045</v>
      </c>
      <c r="C1714" s="1">
        <v>2015</v>
      </c>
      <c r="D1714" s="1" t="s">
        <v>27</v>
      </c>
      <c r="E1714" s="1">
        <v>2</v>
      </c>
      <c r="F1714" s="3">
        <v>6072</v>
      </c>
      <c r="G1714" s="10">
        <v>19248.240000000002</v>
      </c>
      <c r="H1714" s="12">
        <f>IFERROR(salesdata[[#This Row],[S-P1]]/salesdata[[#This Row],[Q-P1]],0)</f>
        <v>3.1700000000000004</v>
      </c>
      <c r="I1714" s="3">
        <v>2701</v>
      </c>
      <c r="J1714" s="10">
        <v>17124.34</v>
      </c>
      <c r="K1714" s="12">
        <f>IFERROR(salesdata[[#This Row],[S-P2]]/salesdata[[#This Row],[Q-P2]],0)</f>
        <v>6.34</v>
      </c>
      <c r="L1714" s="3">
        <v>445</v>
      </c>
      <c r="M1714" s="10">
        <v>2411.9</v>
      </c>
      <c r="N1714" s="12">
        <f>IFERROR(salesdata[[#This Row],[S-P3]]/salesdata[[#This Row],[Q-P3]],0)</f>
        <v>5.42</v>
      </c>
      <c r="O1714" s="3">
        <v>1583</v>
      </c>
      <c r="P1714" s="10">
        <v>11286.79</v>
      </c>
      <c r="Q1714" s="12">
        <f>IFERROR(salesdata[[#This Row],[S-P4]]/salesdata[[#This Row],[Q-P4]],0)</f>
        <v>7.1300000000000008</v>
      </c>
      <c r="R1714" s="3">
        <v>10801</v>
      </c>
      <c r="S1714" s="10">
        <v>50071.27</v>
      </c>
      <c r="T1714" s="1" t="str">
        <f>"Q"&amp;ROUNDUP(salesdata[[#This Row],[Month No.]]/3,0)</f>
        <v>Q1</v>
      </c>
      <c r="U1714" s="1" t="str">
        <f>TEXT(salesdata[[#This Row],[Date]],"dddd")</f>
        <v>Tuesday</v>
      </c>
      <c r="V1714" s="12">
        <f>IFERROR(salesdata[[#This Row],[Total Revenue]]/salesdata[[#This Row],[Total Units Sold]],0)</f>
        <v>4.6357994630126838</v>
      </c>
      <c r="W1714" s="1" t="str">
        <f>INDEX({"Product1","Product2","Product3","Product4"},MATCH(MAX(salesdata[[#This Row],[S-P1]],salesdata[[#This Row],[S-P2]],salesdata[[#This Row],[S-P3]],salesdata[[#This Row],[S-P4]]),CHOOSE({1,2,3,4},salesdata[[#This Row],[S-P1]],salesdata[[#This Row],[S-P2]],salesdata[[#This Row],[S-P3]],salesdata[[#This Row],[S-P4]]),0))</f>
        <v>Product1</v>
      </c>
      <c r="X1714" s="1" t="str">
        <f>IF(salesdata[[#This Row],[Total Revenue]]&gt;=70000,"High",IF(salesdata[[#This Row],[Total Revenue]]&gt;=40000,"Medium","Low"))</f>
        <v>Medium</v>
      </c>
      <c r="Y1714" s="1" t="str">
        <f>IFERROR(IF(SUMIF(salesdata[Year],salesdata[[#This Row],[Year]],salesdata[Total Revenue])&gt;SUMIF(salesdata[Year],salesdata[[#This Row],[Year]]-1,salesdata[Total Revenue]),"Growth Year","Decline Year"),"")</f>
        <v>Decline Year</v>
      </c>
    </row>
    <row r="1715" spans="1:25" x14ac:dyDescent="0.3">
      <c r="A1715" s="1">
        <v>1714</v>
      </c>
      <c r="B1715" s="2">
        <v>42046</v>
      </c>
      <c r="C1715" s="1">
        <v>2015</v>
      </c>
      <c r="D1715" s="1" t="s">
        <v>27</v>
      </c>
      <c r="E1715" s="1">
        <v>2</v>
      </c>
      <c r="F1715" s="3">
        <v>7189</v>
      </c>
      <c r="G1715" s="10">
        <v>22789.13</v>
      </c>
      <c r="H1715" s="12">
        <f>IFERROR(salesdata[[#This Row],[S-P1]]/salesdata[[#This Row],[Q-P1]],0)</f>
        <v>3.17</v>
      </c>
      <c r="I1715" s="3">
        <v>411</v>
      </c>
      <c r="J1715" s="10">
        <v>2605.7399999999998</v>
      </c>
      <c r="K1715" s="12">
        <f>IFERROR(salesdata[[#This Row],[S-P2]]/salesdata[[#This Row],[Q-P2]],0)</f>
        <v>6.34</v>
      </c>
      <c r="L1715" s="3">
        <v>4879</v>
      </c>
      <c r="M1715" s="10">
        <v>26444.18</v>
      </c>
      <c r="N1715" s="12">
        <f>IFERROR(salesdata[[#This Row],[S-P3]]/salesdata[[#This Row],[Q-P3]],0)</f>
        <v>5.42</v>
      </c>
      <c r="O1715" s="3">
        <v>355</v>
      </c>
      <c r="P1715" s="10">
        <v>2531.15</v>
      </c>
      <c r="Q1715" s="12">
        <f>IFERROR(salesdata[[#This Row],[S-P4]]/salesdata[[#This Row],[Q-P4]],0)</f>
        <v>7.13</v>
      </c>
      <c r="R1715" s="3">
        <v>12834</v>
      </c>
      <c r="S1715" s="10">
        <v>54370.2</v>
      </c>
      <c r="T1715" s="1" t="str">
        <f>"Q"&amp;ROUNDUP(salesdata[[#This Row],[Month No.]]/3,0)</f>
        <v>Q1</v>
      </c>
      <c r="U1715" s="1" t="str">
        <f>TEXT(salesdata[[#This Row],[Date]],"dddd")</f>
        <v>Wednesday</v>
      </c>
      <c r="V1715" s="12">
        <f>IFERROR(salesdata[[#This Row],[Total Revenue]]/salesdata[[#This Row],[Total Units Sold]],0)</f>
        <v>4.2364188873305277</v>
      </c>
      <c r="W1715" s="1" t="str">
        <f>INDEX({"Product1","Product2","Product3","Product4"},MATCH(MAX(salesdata[[#This Row],[S-P1]],salesdata[[#This Row],[S-P2]],salesdata[[#This Row],[S-P3]],salesdata[[#This Row],[S-P4]]),CHOOSE({1,2,3,4},salesdata[[#This Row],[S-P1]],salesdata[[#This Row],[S-P2]],salesdata[[#This Row],[S-P3]],salesdata[[#This Row],[S-P4]]),0))</f>
        <v>Product3</v>
      </c>
      <c r="X1715" s="1" t="str">
        <f>IF(salesdata[[#This Row],[Total Revenue]]&gt;=70000,"High",IF(salesdata[[#This Row],[Total Revenue]]&gt;=40000,"Medium","Low"))</f>
        <v>Medium</v>
      </c>
      <c r="Y1715" s="1" t="str">
        <f>IFERROR(IF(SUMIF(salesdata[Year],salesdata[[#This Row],[Year]],salesdata[Total Revenue])&gt;SUMIF(salesdata[Year],salesdata[[#This Row],[Year]]-1,salesdata[Total Revenue]),"Growth Year","Decline Year"),"")</f>
        <v>Decline Year</v>
      </c>
    </row>
    <row r="1716" spans="1:25" x14ac:dyDescent="0.3">
      <c r="A1716" s="1">
        <v>1715</v>
      </c>
      <c r="B1716" s="2">
        <v>42047</v>
      </c>
      <c r="C1716" s="1">
        <v>2015</v>
      </c>
      <c r="D1716" s="1" t="s">
        <v>27</v>
      </c>
      <c r="E1716" s="1">
        <v>2</v>
      </c>
      <c r="F1716" s="3">
        <v>7325</v>
      </c>
      <c r="G1716" s="10">
        <v>23220.25</v>
      </c>
      <c r="H1716" s="12">
        <f>IFERROR(salesdata[[#This Row],[S-P1]]/salesdata[[#This Row],[Q-P1]],0)</f>
        <v>3.17</v>
      </c>
      <c r="I1716" s="3">
        <v>2673</v>
      </c>
      <c r="J1716" s="10">
        <v>16946.82</v>
      </c>
      <c r="K1716" s="12">
        <f>IFERROR(salesdata[[#This Row],[S-P2]]/salesdata[[#This Row],[Q-P2]],0)</f>
        <v>6.34</v>
      </c>
      <c r="L1716" s="3">
        <v>3952</v>
      </c>
      <c r="M1716" s="10">
        <v>21419.84</v>
      </c>
      <c r="N1716" s="12">
        <f>IFERROR(salesdata[[#This Row],[S-P3]]/salesdata[[#This Row],[Q-P3]],0)</f>
        <v>5.42</v>
      </c>
      <c r="O1716" s="3">
        <v>534</v>
      </c>
      <c r="P1716" s="10">
        <v>3807.42</v>
      </c>
      <c r="Q1716" s="12">
        <f>IFERROR(salesdata[[#This Row],[S-P4]]/salesdata[[#This Row],[Q-P4]],0)</f>
        <v>7.13</v>
      </c>
      <c r="R1716" s="3">
        <v>14484</v>
      </c>
      <c r="S1716" s="10">
        <v>65394.33</v>
      </c>
      <c r="T1716" s="1" t="str">
        <f>"Q"&amp;ROUNDUP(salesdata[[#This Row],[Month No.]]/3,0)</f>
        <v>Q1</v>
      </c>
      <c r="U1716" s="1" t="str">
        <f>TEXT(salesdata[[#This Row],[Date]],"dddd")</f>
        <v>Thursday</v>
      </c>
      <c r="V1716" s="12">
        <f>IFERROR(salesdata[[#This Row],[Total Revenue]]/salesdata[[#This Row],[Total Units Sold]],0)</f>
        <v>4.514935791217896</v>
      </c>
      <c r="W1716" s="1" t="str">
        <f>INDEX({"Product1","Product2","Product3","Product4"},MATCH(MAX(salesdata[[#This Row],[S-P1]],salesdata[[#This Row],[S-P2]],salesdata[[#This Row],[S-P3]],salesdata[[#This Row],[S-P4]]),CHOOSE({1,2,3,4},salesdata[[#This Row],[S-P1]],salesdata[[#This Row],[S-P2]],salesdata[[#This Row],[S-P3]],salesdata[[#This Row],[S-P4]]),0))</f>
        <v>Product1</v>
      </c>
      <c r="X1716" s="1" t="str">
        <f>IF(salesdata[[#This Row],[Total Revenue]]&gt;=70000,"High",IF(salesdata[[#This Row],[Total Revenue]]&gt;=40000,"Medium","Low"))</f>
        <v>Medium</v>
      </c>
      <c r="Y1716" s="1" t="str">
        <f>IFERROR(IF(SUMIF(salesdata[Year],salesdata[[#This Row],[Year]],salesdata[Total Revenue])&gt;SUMIF(salesdata[Year],salesdata[[#This Row],[Year]]-1,salesdata[Total Revenue]),"Growth Year","Decline Year"),"")</f>
        <v>Decline Year</v>
      </c>
    </row>
    <row r="1717" spans="1:25" x14ac:dyDescent="0.3">
      <c r="A1717" s="1">
        <v>1716</v>
      </c>
      <c r="B1717" s="2">
        <v>42048</v>
      </c>
      <c r="C1717" s="1">
        <v>2015</v>
      </c>
      <c r="D1717" s="1" t="s">
        <v>27</v>
      </c>
      <c r="E1717" s="1">
        <v>2</v>
      </c>
      <c r="F1717" s="3">
        <v>1408</v>
      </c>
      <c r="G1717" s="10">
        <v>4463.3599999999997</v>
      </c>
      <c r="H1717" s="12">
        <f>IFERROR(salesdata[[#This Row],[S-P1]]/salesdata[[#This Row],[Q-P1]],0)</f>
        <v>3.17</v>
      </c>
      <c r="I1717" s="3">
        <v>2398</v>
      </c>
      <c r="J1717" s="10">
        <v>15203.32</v>
      </c>
      <c r="K1717" s="12">
        <f>IFERROR(salesdata[[#This Row],[S-P2]]/salesdata[[#This Row],[Q-P2]],0)</f>
        <v>6.34</v>
      </c>
      <c r="L1717" s="3">
        <v>2307</v>
      </c>
      <c r="M1717" s="10">
        <v>12503.94</v>
      </c>
      <c r="N1717" s="12">
        <f>IFERROR(salesdata[[#This Row],[S-P3]]/salesdata[[#This Row],[Q-P3]],0)</f>
        <v>5.42</v>
      </c>
      <c r="O1717" s="3">
        <v>377</v>
      </c>
      <c r="P1717" s="10">
        <v>2688.01</v>
      </c>
      <c r="Q1717" s="12">
        <f>IFERROR(salesdata[[#This Row],[S-P4]]/salesdata[[#This Row],[Q-P4]],0)</f>
        <v>7.1300000000000008</v>
      </c>
      <c r="R1717" s="3">
        <v>6490</v>
      </c>
      <c r="S1717" s="10">
        <v>34858.629999999997</v>
      </c>
      <c r="T1717" s="1" t="str">
        <f>"Q"&amp;ROUNDUP(salesdata[[#This Row],[Month No.]]/3,0)</f>
        <v>Q1</v>
      </c>
      <c r="U1717" s="1" t="str">
        <f>TEXT(salesdata[[#This Row],[Date]],"dddd")</f>
        <v>Friday</v>
      </c>
      <c r="V1717" s="12">
        <f>IFERROR(salesdata[[#This Row],[Total Revenue]]/salesdata[[#This Row],[Total Units Sold]],0)</f>
        <v>5.3711294298921413</v>
      </c>
      <c r="W1717" s="1" t="str">
        <f>INDEX({"Product1","Product2","Product3","Product4"},MATCH(MAX(salesdata[[#This Row],[S-P1]],salesdata[[#This Row],[S-P2]],salesdata[[#This Row],[S-P3]],salesdata[[#This Row],[S-P4]]),CHOOSE({1,2,3,4},salesdata[[#This Row],[S-P1]],salesdata[[#This Row],[S-P2]],salesdata[[#This Row],[S-P3]],salesdata[[#This Row],[S-P4]]),0))</f>
        <v>Product2</v>
      </c>
      <c r="X1717" s="1" t="str">
        <f>IF(salesdata[[#This Row],[Total Revenue]]&gt;=70000,"High",IF(salesdata[[#This Row],[Total Revenue]]&gt;=40000,"Medium","Low"))</f>
        <v>Low</v>
      </c>
      <c r="Y1717" s="1" t="str">
        <f>IFERROR(IF(SUMIF(salesdata[Year],salesdata[[#This Row],[Year]],salesdata[Total Revenue])&gt;SUMIF(salesdata[Year],salesdata[[#This Row],[Year]]-1,salesdata[Total Revenue]),"Growth Year","Decline Year"),"")</f>
        <v>Decline Year</v>
      </c>
    </row>
    <row r="1718" spans="1:25" x14ac:dyDescent="0.3">
      <c r="A1718" s="1">
        <v>1717</v>
      </c>
      <c r="B1718" s="2">
        <v>42049</v>
      </c>
      <c r="C1718" s="1">
        <v>2015</v>
      </c>
      <c r="D1718" s="1" t="s">
        <v>27</v>
      </c>
      <c r="E1718" s="1">
        <v>2</v>
      </c>
      <c r="F1718" s="3">
        <v>5452</v>
      </c>
      <c r="G1718" s="10">
        <v>17282.84</v>
      </c>
      <c r="H1718" s="12">
        <f>IFERROR(salesdata[[#This Row],[S-P1]]/salesdata[[#This Row],[Q-P1]],0)</f>
        <v>3.17</v>
      </c>
      <c r="I1718" s="3">
        <v>2018</v>
      </c>
      <c r="J1718" s="10">
        <v>12794.12</v>
      </c>
      <c r="K1718" s="12">
        <f>IFERROR(salesdata[[#This Row],[S-P2]]/salesdata[[#This Row],[Q-P2]],0)</f>
        <v>6.3400000000000007</v>
      </c>
      <c r="L1718" s="3">
        <v>4180</v>
      </c>
      <c r="M1718" s="10">
        <v>22655.599999999999</v>
      </c>
      <c r="N1718" s="12">
        <f>IFERROR(salesdata[[#This Row],[S-P3]]/salesdata[[#This Row],[Q-P3]],0)</f>
        <v>5.42</v>
      </c>
      <c r="O1718" s="3">
        <v>587</v>
      </c>
      <c r="P1718" s="10">
        <v>4185.3100000000004</v>
      </c>
      <c r="Q1718" s="12">
        <f>IFERROR(salesdata[[#This Row],[S-P4]]/salesdata[[#This Row],[Q-P4]],0)</f>
        <v>7.1300000000000008</v>
      </c>
      <c r="R1718" s="3">
        <v>12237</v>
      </c>
      <c r="S1718" s="10">
        <v>56917.87</v>
      </c>
      <c r="T1718" s="1" t="str">
        <f>"Q"&amp;ROUNDUP(salesdata[[#This Row],[Month No.]]/3,0)</f>
        <v>Q1</v>
      </c>
      <c r="U1718" s="1" t="str">
        <f>TEXT(salesdata[[#This Row],[Date]],"dddd")</f>
        <v>Saturday</v>
      </c>
      <c r="V1718" s="12">
        <f>IFERROR(salesdata[[#This Row],[Total Revenue]]/salesdata[[#This Row],[Total Units Sold]],0)</f>
        <v>4.6512928005230041</v>
      </c>
      <c r="W1718" s="1" t="str">
        <f>INDEX({"Product1","Product2","Product3","Product4"},MATCH(MAX(salesdata[[#This Row],[S-P1]],salesdata[[#This Row],[S-P2]],salesdata[[#This Row],[S-P3]],salesdata[[#This Row],[S-P4]]),CHOOSE({1,2,3,4},salesdata[[#This Row],[S-P1]],salesdata[[#This Row],[S-P2]],salesdata[[#This Row],[S-P3]],salesdata[[#This Row],[S-P4]]),0))</f>
        <v>Product3</v>
      </c>
      <c r="X1718" s="1" t="str">
        <f>IF(salesdata[[#This Row],[Total Revenue]]&gt;=70000,"High",IF(salesdata[[#This Row],[Total Revenue]]&gt;=40000,"Medium","Low"))</f>
        <v>Medium</v>
      </c>
      <c r="Y1718" s="1" t="str">
        <f>IFERROR(IF(SUMIF(salesdata[Year],salesdata[[#This Row],[Year]],salesdata[Total Revenue])&gt;SUMIF(salesdata[Year],salesdata[[#This Row],[Year]]-1,salesdata[Total Revenue]),"Growth Year","Decline Year"),"")</f>
        <v>Decline Year</v>
      </c>
    </row>
    <row r="1719" spans="1:25" x14ac:dyDescent="0.3">
      <c r="A1719" s="1">
        <v>1718</v>
      </c>
      <c r="B1719" s="2">
        <v>42050</v>
      </c>
      <c r="C1719" s="1">
        <v>2015</v>
      </c>
      <c r="D1719" s="1" t="s">
        <v>27</v>
      </c>
      <c r="E1719" s="1">
        <v>2</v>
      </c>
      <c r="F1719" s="3">
        <v>1606</v>
      </c>
      <c r="G1719" s="10">
        <v>5091.0200000000004</v>
      </c>
      <c r="H1719" s="12">
        <f>IFERROR(salesdata[[#This Row],[S-P1]]/salesdata[[#This Row],[Q-P1]],0)</f>
        <v>3.1700000000000004</v>
      </c>
      <c r="I1719" s="3">
        <v>705</v>
      </c>
      <c r="J1719" s="10">
        <v>4469.7</v>
      </c>
      <c r="K1719" s="12">
        <f>IFERROR(salesdata[[#This Row],[S-P2]]/salesdata[[#This Row],[Q-P2]],0)</f>
        <v>6.34</v>
      </c>
      <c r="L1719" s="3">
        <v>2578</v>
      </c>
      <c r="M1719" s="10">
        <v>13972.76</v>
      </c>
      <c r="N1719" s="12">
        <f>IFERROR(salesdata[[#This Row],[S-P3]]/salesdata[[#This Row],[Q-P3]],0)</f>
        <v>5.42</v>
      </c>
      <c r="O1719" s="3">
        <v>1188</v>
      </c>
      <c r="P1719" s="10">
        <v>8470.44</v>
      </c>
      <c r="Q1719" s="12">
        <f>IFERROR(salesdata[[#This Row],[S-P4]]/salesdata[[#This Row],[Q-P4]],0)</f>
        <v>7.1300000000000008</v>
      </c>
      <c r="R1719" s="3">
        <v>6077</v>
      </c>
      <c r="S1719" s="10">
        <v>32003.919999999998</v>
      </c>
      <c r="T1719" s="1" t="str">
        <f>"Q"&amp;ROUNDUP(salesdata[[#This Row],[Month No.]]/3,0)</f>
        <v>Q1</v>
      </c>
      <c r="U1719" s="1" t="str">
        <f>TEXT(salesdata[[#This Row],[Date]],"dddd")</f>
        <v>Sunday</v>
      </c>
      <c r="V1719" s="12">
        <f>IFERROR(salesdata[[#This Row],[Total Revenue]]/salesdata[[#This Row],[Total Units Sold]],0)</f>
        <v>5.2664011847951286</v>
      </c>
      <c r="W1719" s="1" t="str">
        <f>INDEX({"Product1","Product2","Product3","Product4"},MATCH(MAX(salesdata[[#This Row],[S-P1]],salesdata[[#This Row],[S-P2]],salesdata[[#This Row],[S-P3]],salesdata[[#This Row],[S-P4]]),CHOOSE({1,2,3,4},salesdata[[#This Row],[S-P1]],salesdata[[#This Row],[S-P2]],salesdata[[#This Row],[S-P3]],salesdata[[#This Row],[S-P4]]),0))</f>
        <v>Product3</v>
      </c>
      <c r="X1719" s="1" t="str">
        <f>IF(salesdata[[#This Row],[Total Revenue]]&gt;=70000,"High",IF(salesdata[[#This Row],[Total Revenue]]&gt;=40000,"Medium","Low"))</f>
        <v>Low</v>
      </c>
      <c r="Y1719" s="1" t="str">
        <f>IFERROR(IF(SUMIF(salesdata[Year],salesdata[[#This Row],[Year]],salesdata[Total Revenue])&gt;SUMIF(salesdata[Year],salesdata[[#This Row],[Year]]-1,salesdata[Total Revenue]),"Growth Year","Decline Year"),"")</f>
        <v>Decline Year</v>
      </c>
    </row>
    <row r="1720" spans="1:25" x14ac:dyDescent="0.3">
      <c r="A1720" s="1">
        <v>1719</v>
      </c>
      <c r="B1720" s="2">
        <v>42051</v>
      </c>
      <c r="C1720" s="1">
        <v>2015</v>
      </c>
      <c r="D1720" s="1" t="s">
        <v>27</v>
      </c>
      <c r="E1720" s="1">
        <v>2</v>
      </c>
      <c r="F1720" s="3">
        <v>7145</v>
      </c>
      <c r="G1720" s="10">
        <v>22649.65</v>
      </c>
      <c r="H1720" s="12">
        <f>IFERROR(salesdata[[#This Row],[S-P1]]/salesdata[[#This Row],[Q-P1]],0)</f>
        <v>3.1700000000000004</v>
      </c>
      <c r="I1720" s="3">
        <v>3194</v>
      </c>
      <c r="J1720" s="10">
        <v>20249.96</v>
      </c>
      <c r="K1720" s="12">
        <f>IFERROR(salesdata[[#This Row],[S-P2]]/salesdata[[#This Row],[Q-P2]],0)</f>
        <v>6.34</v>
      </c>
      <c r="L1720" s="3">
        <v>5087</v>
      </c>
      <c r="M1720" s="10">
        <v>27571.54</v>
      </c>
      <c r="N1720" s="12">
        <f>IFERROR(salesdata[[#This Row],[S-P3]]/salesdata[[#This Row],[Q-P3]],0)</f>
        <v>5.42</v>
      </c>
      <c r="O1720" s="3">
        <v>394</v>
      </c>
      <c r="P1720" s="10">
        <v>2809.22</v>
      </c>
      <c r="Q1720" s="12">
        <f>IFERROR(salesdata[[#This Row],[S-P4]]/salesdata[[#This Row],[Q-P4]],0)</f>
        <v>7.13</v>
      </c>
      <c r="R1720" s="3">
        <v>15820</v>
      </c>
      <c r="S1720" s="10">
        <v>73280.37</v>
      </c>
      <c r="T1720" s="1" t="str">
        <f>"Q"&amp;ROUNDUP(salesdata[[#This Row],[Month No.]]/3,0)</f>
        <v>Q1</v>
      </c>
      <c r="U1720" s="1" t="str">
        <f>TEXT(salesdata[[#This Row],[Date]],"dddd")</f>
        <v>Monday</v>
      </c>
      <c r="V1720" s="12">
        <f>IFERROR(salesdata[[#This Row],[Total Revenue]]/salesdata[[#This Row],[Total Units Sold]],0)</f>
        <v>4.6321346396965861</v>
      </c>
      <c r="W1720" s="1" t="str">
        <f>INDEX({"Product1","Product2","Product3","Product4"},MATCH(MAX(salesdata[[#This Row],[S-P1]],salesdata[[#This Row],[S-P2]],salesdata[[#This Row],[S-P3]],salesdata[[#This Row],[S-P4]]),CHOOSE({1,2,3,4},salesdata[[#This Row],[S-P1]],salesdata[[#This Row],[S-P2]],salesdata[[#This Row],[S-P3]],salesdata[[#This Row],[S-P4]]),0))</f>
        <v>Product3</v>
      </c>
      <c r="X1720" s="1" t="str">
        <f>IF(salesdata[[#This Row],[Total Revenue]]&gt;=70000,"High",IF(salesdata[[#This Row],[Total Revenue]]&gt;=40000,"Medium","Low"))</f>
        <v>High</v>
      </c>
      <c r="Y1720" s="1" t="str">
        <f>IFERROR(IF(SUMIF(salesdata[Year],salesdata[[#This Row],[Year]],salesdata[Total Revenue])&gt;SUMIF(salesdata[Year],salesdata[[#This Row],[Year]]-1,salesdata[Total Revenue]),"Growth Year","Decline Year"),"")</f>
        <v>Decline Year</v>
      </c>
    </row>
    <row r="1721" spans="1:25" x14ac:dyDescent="0.3">
      <c r="A1721" s="1">
        <v>1720</v>
      </c>
      <c r="B1721" s="2">
        <v>42052</v>
      </c>
      <c r="C1721" s="1">
        <v>2015</v>
      </c>
      <c r="D1721" s="1" t="s">
        <v>27</v>
      </c>
      <c r="E1721" s="1">
        <v>2</v>
      </c>
      <c r="F1721" s="3">
        <v>2212</v>
      </c>
      <c r="G1721" s="10">
        <v>7012.04</v>
      </c>
      <c r="H1721" s="12">
        <f>IFERROR(salesdata[[#This Row],[S-P1]]/salesdata[[#This Row],[Q-P1]],0)</f>
        <v>3.17</v>
      </c>
      <c r="I1721" s="3">
        <v>2405</v>
      </c>
      <c r="J1721" s="10">
        <v>15247.7</v>
      </c>
      <c r="K1721" s="12">
        <f>IFERROR(salesdata[[#This Row],[S-P2]]/salesdata[[#This Row],[Q-P2]],0)</f>
        <v>6.3400000000000007</v>
      </c>
      <c r="L1721" s="3">
        <v>5926</v>
      </c>
      <c r="M1721" s="10">
        <v>32118.92</v>
      </c>
      <c r="N1721" s="12">
        <f>IFERROR(salesdata[[#This Row],[S-P3]]/salesdata[[#This Row],[Q-P3]],0)</f>
        <v>5.42</v>
      </c>
      <c r="O1721" s="3">
        <v>502</v>
      </c>
      <c r="P1721" s="10">
        <v>3579.26</v>
      </c>
      <c r="Q1721" s="12">
        <f>IFERROR(salesdata[[#This Row],[S-P4]]/salesdata[[#This Row],[Q-P4]],0)</f>
        <v>7.1300000000000008</v>
      </c>
      <c r="R1721" s="3">
        <v>11045</v>
      </c>
      <c r="S1721" s="10">
        <v>57957.919999999998</v>
      </c>
      <c r="T1721" s="1" t="str">
        <f>"Q"&amp;ROUNDUP(salesdata[[#This Row],[Month No.]]/3,0)</f>
        <v>Q1</v>
      </c>
      <c r="U1721" s="1" t="str">
        <f>TEXT(salesdata[[#This Row],[Date]],"dddd")</f>
        <v>Tuesday</v>
      </c>
      <c r="V1721" s="12">
        <f>IFERROR(salesdata[[#This Row],[Total Revenue]]/salesdata[[#This Row],[Total Units Sold]],0)</f>
        <v>5.2474350384789492</v>
      </c>
      <c r="W1721" s="1" t="str">
        <f>INDEX({"Product1","Product2","Product3","Product4"},MATCH(MAX(salesdata[[#This Row],[S-P1]],salesdata[[#This Row],[S-P2]],salesdata[[#This Row],[S-P3]],salesdata[[#This Row],[S-P4]]),CHOOSE({1,2,3,4},salesdata[[#This Row],[S-P1]],salesdata[[#This Row],[S-P2]],salesdata[[#This Row],[S-P3]],salesdata[[#This Row],[S-P4]]),0))</f>
        <v>Product3</v>
      </c>
      <c r="X1721" s="1" t="str">
        <f>IF(salesdata[[#This Row],[Total Revenue]]&gt;=70000,"High",IF(salesdata[[#This Row],[Total Revenue]]&gt;=40000,"Medium","Low"))</f>
        <v>Medium</v>
      </c>
      <c r="Y1721" s="1" t="str">
        <f>IFERROR(IF(SUMIF(salesdata[Year],salesdata[[#This Row],[Year]],salesdata[Total Revenue])&gt;SUMIF(salesdata[Year],salesdata[[#This Row],[Year]]-1,salesdata[Total Revenue]),"Growth Year","Decline Year"),"")</f>
        <v>Decline Year</v>
      </c>
    </row>
    <row r="1722" spans="1:25" x14ac:dyDescent="0.3">
      <c r="A1722" s="1">
        <v>1721</v>
      </c>
      <c r="B1722" s="2">
        <v>42053</v>
      </c>
      <c r="C1722" s="1">
        <v>2015</v>
      </c>
      <c r="D1722" s="1" t="s">
        <v>27</v>
      </c>
      <c r="E1722" s="1">
        <v>2</v>
      </c>
      <c r="F1722" s="3">
        <v>7020</v>
      </c>
      <c r="G1722" s="10">
        <v>22253.4</v>
      </c>
      <c r="H1722" s="12">
        <f>IFERROR(salesdata[[#This Row],[S-P1]]/salesdata[[#This Row],[Q-P1]],0)</f>
        <v>3.1700000000000004</v>
      </c>
      <c r="I1722" s="3">
        <v>1522</v>
      </c>
      <c r="J1722" s="10">
        <v>9649.48</v>
      </c>
      <c r="K1722" s="12">
        <f>IFERROR(salesdata[[#This Row],[S-P2]]/salesdata[[#This Row],[Q-P2]],0)</f>
        <v>6.34</v>
      </c>
      <c r="L1722" s="3">
        <v>1927</v>
      </c>
      <c r="M1722" s="10">
        <v>10444.34</v>
      </c>
      <c r="N1722" s="12">
        <f>IFERROR(salesdata[[#This Row],[S-P3]]/salesdata[[#This Row],[Q-P3]],0)</f>
        <v>5.42</v>
      </c>
      <c r="O1722" s="3">
        <v>792</v>
      </c>
      <c r="P1722" s="10">
        <v>5646.96</v>
      </c>
      <c r="Q1722" s="12">
        <f>IFERROR(salesdata[[#This Row],[S-P4]]/salesdata[[#This Row],[Q-P4]],0)</f>
        <v>7.13</v>
      </c>
      <c r="R1722" s="3">
        <v>11261</v>
      </c>
      <c r="S1722" s="10">
        <v>47994.18</v>
      </c>
      <c r="T1722" s="1" t="str">
        <f>"Q"&amp;ROUNDUP(salesdata[[#This Row],[Month No.]]/3,0)</f>
        <v>Q1</v>
      </c>
      <c r="U1722" s="1" t="str">
        <f>TEXT(salesdata[[#This Row],[Date]],"dddd")</f>
        <v>Wednesday</v>
      </c>
      <c r="V1722" s="12">
        <f>IFERROR(salesdata[[#This Row],[Total Revenue]]/salesdata[[#This Row],[Total Units Sold]],0)</f>
        <v>4.2619820619838382</v>
      </c>
      <c r="W1722" s="1" t="str">
        <f>INDEX({"Product1","Product2","Product3","Product4"},MATCH(MAX(salesdata[[#This Row],[S-P1]],salesdata[[#This Row],[S-P2]],salesdata[[#This Row],[S-P3]],salesdata[[#This Row],[S-P4]]),CHOOSE({1,2,3,4},salesdata[[#This Row],[S-P1]],salesdata[[#This Row],[S-P2]],salesdata[[#This Row],[S-P3]],salesdata[[#This Row],[S-P4]]),0))</f>
        <v>Product1</v>
      </c>
      <c r="X1722" s="1" t="str">
        <f>IF(salesdata[[#This Row],[Total Revenue]]&gt;=70000,"High",IF(salesdata[[#This Row],[Total Revenue]]&gt;=40000,"Medium","Low"))</f>
        <v>Medium</v>
      </c>
      <c r="Y1722" s="1" t="str">
        <f>IFERROR(IF(SUMIF(salesdata[Year],salesdata[[#This Row],[Year]],salesdata[Total Revenue])&gt;SUMIF(salesdata[Year],salesdata[[#This Row],[Year]]-1,salesdata[Total Revenue]),"Growth Year","Decline Year"),"")</f>
        <v>Decline Year</v>
      </c>
    </row>
    <row r="1723" spans="1:25" x14ac:dyDescent="0.3">
      <c r="A1723" s="1">
        <v>1722</v>
      </c>
      <c r="B1723" s="2">
        <v>42054</v>
      </c>
      <c r="C1723" s="1">
        <v>2015</v>
      </c>
      <c r="D1723" s="1" t="s">
        <v>27</v>
      </c>
      <c r="E1723" s="1">
        <v>2</v>
      </c>
      <c r="F1723" s="3">
        <v>4783</v>
      </c>
      <c r="G1723" s="10">
        <v>15162.11</v>
      </c>
      <c r="H1723" s="12">
        <f>IFERROR(salesdata[[#This Row],[S-P1]]/salesdata[[#This Row],[Q-P1]],0)</f>
        <v>3.17</v>
      </c>
      <c r="I1723" s="3">
        <v>485</v>
      </c>
      <c r="J1723" s="10">
        <v>3074.9</v>
      </c>
      <c r="K1723" s="12">
        <f>IFERROR(salesdata[[#This Row],[S-P2]]/salesdata[[#This Row],[Q-P2]],0)</f>
        <v>6.34</v>
      </c>
      <c r="L1723" s="3">
        <v>2505</v>
      </c>
      <c r="M1723" s="10">
        <v>13577.1</v>
      </c>
      <c r="N1723" s="12">
        <f>IFERROR(salesdata[[#This Row],[S-P3]]/salesdata[[#This Row],[Q-P3]],0)</f>
        <v>5.42</v>
      </c>
      <c r="O1723" s="3">
        <v>1698</v>
      </c>
      <c r="P1723" s="10">
        <v>12106.74</v>
      </c>
      <c r="Q1723" s="12">
        <f>IFERROR(salesdata[[#This Row],[S-P4]]/salesdata[[#This Row],[Q-P4]],0)</f>
        <v>7.13</v>
      </c>
      <c r="R1723" s="3">
        <v>9471</v>
      </c>
      <c r="S1723" s="10">
        <v>43920.85</v>
      </c>
      <c r="T1723" s="1" t="str">
        <f>"Q"&amp;ROUNDUP(salesdata[[#This Row],[Month No.]]/3,0)</f>
        <v>Q1</v>
      </c>
      <c r="U1723" s="1" t="str">
        <f>TEXT(salesdata[[#This Row],[Date]],"dddd")</f>
        <v>Thursday</v>
      </c>
      <c r="V1723" s="12">
        <f>IFERROR(salesdata[[#This Row],[Total Revenue]]/salesdata[[#This Row],[Total Units Sold]],0)</f>
        <v>4.6374036532573113</v>
      </c>
      <c r="W1723" s="1" t="str">
        <f>INDEX({"Product1","Product2","Product3","Product4"},MATCH(MAX(salesdata[[#This Row],[S-P1]],salesdata[[#This Row],[S-P2]],salesdata[[#This Row],[S-P3]],salesdata[[#This Row],[S-P4]]),CHOOSE({1,2,3,4},salesdata[[#This Row],[S-P1]],salesdata[[#This Row],[S-P2]],salesdata[[#This Row],[S-P3]],salesdata[[#This Row],[S-P4]]),0))</f>
        <v>Product1</v>
      </c>
      <c r="X1723" s="1" t="str">
        <f>IF(salesdata[[#This Row],[Total Revenue]]&gt;=70000,"High",IF(salesdata[[#This Row],[Total Revenue]]&gt;=40000,"Medium","Low"))</f>
        <v>Medium</v>
      </c>
      <c r="Y1723" s="1" t="str">
        <f>IFERROR(IF(SUMIF(salesdata[Year],salesdata[[#This Row],[Year]],salesdata[Total Revenue])&gt;SUMIF(salesdata[Year],salesdata[[#This Row],[Year]]-1,salesdata[Total Revenue]),"Growth Year","Decline Year"),"")</f>
        <v>Decline Year</v>
      </c>
    </row>
    <row r="1724" spans="1:25" x14ac:dyDescent="0.3">
      <c r="A1724" s="1">
        <v>1723</v>
      </c>
      <c r="B1724" s="2">
        <v>42055</v>
      </c>
      <c r="C1724" s="1">
        <v>2015</v>
      </c>
      <c r="D1724" s="1" t="s">
        <v>27</v>
      </c>
      <c r="E1724" s="1">
        <v>2</v>
      </c>
      <c r="F1724" s="3">
        <v>6184</v>
      </c>
      <c r="G1724" s="10">
        <v>19603.28</v>
      </c>
      <c r="H1724" s="12">
        <f>IFERROR(salesdata[[#This Row],[S-P1]]/salesdata[[#This Row],[Q-P1]],0)</f>
        <v>3.17</v>
      </c>
      <c r="I1724" s="3">
        <v>2723</v>
      </c>
      <c r="J1724" s="10">
        <v>17263.82</v>
      </c>
      <c r="K1724" s="12">
        <f>IFERROR(salesdata[[#This Row],[S-P2]]/salesdata[[#This Row],[Q-P2]],0)</f>
        <v>6.34</v>
      </c>
      <c r="L1724" s="3">
        <v>938</v>
      </c>
      <c r="M1724" s="10">
        <v>5083.96</v>
      </c>
      <c r="N1724" s="12">
        <f>IFERROR(salesdata[[#This Row],[S-P3]]/salesdata[[#This Row],[Q-P3]],0)</f>
        <v>5.42</v>
      </c>
      <c r="O1724" s="3">
        <v>1816</v>
      </c>
      <c r="P1724" s="10">
        <v>12948.08</v>
      </c>
      <c r="Q1724" s="12">
        <f>IFERROR(salesdata[[#This Row],[S-P4]]/salesdata[[#This Row],[Q-P4]],0)</f>
        <v>7.13</v>
      </c>
      <c r="R1724" s="3">
        <v>11661</v>
      </c>
      <c r="S1724" s="10">
        <v>54899.14</v>
      </c>
      <c r="T1724" s="1" t="str">
        <f>"Q"&amp;ROUNDUP(salesdata[[#This Row],[Month No.]]/3,0)</f>
        <v>Q1</v>
      </c>
      <c r="U1724" s="1" t="str">
        <f>TEXT(salesdata[[#This Row],[Date]],"dddd")</f>
        <v>Friday</v>
      </c>
      <c r="V1724" s="12">
        <f>IFERROR(salesdata[[#This Row],[Total Revenue]]/salesdata[[#This Row],[Total Units Sold]],0)</f>
        <v>4.7079272789640685</v>
      </c>
      <c r="W1724" s="1" t="str">
        <f>INDEX({"Product1","Product2","Product3","Product4"},MATCH(MAX(salesdata[[#This Row],[S-P1]],salesdata[[#This Row],[S-P2]],salesdata[[#This Row],[S-P3]],salesdata[[#This Row],[S-P4]]),CHOOSE({1,2,3,4},salesdata[[#This Row],[S-P1]],salesdata[[#This Row],[S-P2]],salesdata[[#This Row],[S-P3]],salesdata[[#This Row],[S-P4]]),0))</f>
        <v>Product1</v>
      </c>
      <c r="X1724" s="1" t="str">
        <f>IF(salesdata[[#This Row],[Total Revenue]]&gt;=70000,"High",IF(salesdata[[#This Row],[Total Revenue]]&gt;=40000,"Medium","Low"))</f>
        <v>Medium</v>
      </c>
      <c r="Y1724" s="1" t="str">
        <f>IFERROR(IF(SUMIF(salesdata[Year],salesdata[[#This Row],[Year]],salesdata[Total Revenue])&gt;SUMIF(salesdata[Year],salesdata[[#This Row],[Year]]-1,salesdata[Total Revenue]),"Growth Year","Decline Year"),"")</f>
        <v>Decline Year</v>
      </c>
    </row>
    <row r="1725" spans="1:25" x14ac:dyDescent="0.3">
      <c r="A1725" s="1">
        <v>1724</v>
      </c>
      <c r="B1725" s="2">
        <v>42056</v>
      </c>
      <c r="C1725" s="1">
        <v>2015</v>
      </c>
      <c r="D1725" s="1" t="s">
        <v>27</v>
      </c>
      <c r="E1725" s="1">
        <v>2</v>
      </c>
      <c r="F1725" s="3">
        <v>4302</v>
      </c>
      <c r="G1725" s="10">
        <v>13637.34</v>
      </c>
      <c r="H1725" s="12">
        <f>IFERROR(salesdata[[#This Row],[S-P1]]/salesdata[[#This Row],[Q-P1]],0)</f>
        <v>3.17</v>
      </c>
      <c r="I1725" s="3">
        <v>497</v>
      </c>
      <c r="J1725" s="10">
        <v>3150.98</v>
      </c>
      <c r="K1725" s="12">
        <f>IFERROR(salesdata[[#This Row],[S-P2]]/salesdata[[#This Row],[Q-P2]],0)</f>
        <v>6.34</v>
      </c>
      <c r="L1725" s="3">
        <v>376</v>
      </c>
      <c r="M1725" s="10">
        <v>2037.92</v>
      </c>
      <c r="N1725" s="12">
        <f>IFERROR(salesdata[[#This Row],[S-P3]]/salesdata[[#This Row],[Q-P3]],0)</f>
        <v>5.42</v>
      </c>
      <c r="O1725" s="3">
        <v>777</v>
      </c>
      <c r="P1725" s="10">
        <v>5540.01</v>
      </c>
      <c r="Q1725" s="12">
        <f>IFERROR(salesdata[[#This Row],[S-P4]]/salesdata[[#This Row],[Q-P4]],0)</f>
        <v>7.13</v>
      </c>
      <c r="R1725" s="3">
        <v>5952</v>
      </c>
      <c r="S1725" s="10">
        <v>24366.25</v>
      </c>
      <c r="T1725" s="1" t="str">
        <f>"Q"&amp;ROUNDUP(salesdata[[#This Row],[Month No.]]/3,0)</f>
        <v>Q1</v>
      </c>
      <c r="U1725" s="1" t="str">
        <f>TEXT(salesdata[[#This Row],[Date]],"dddd")</f>
        <v>Saturday</v>
      </c>
      <c r="V1725" s="12">
        <f>IFERROR(salesdata[[#This Row],[Total Revenue]]/salesdata[[#This Row],[Total Units Sold]],0)</f>
        <v>4.093792002688172</v>
      </c>
      <c r="W1725" s="1" t="str">
        <f>INDEX({"Product1","Product2","Product3","Product4"},MATCH(MAX(salesdata[[#This Row],[S-P1]],salesdata[[#This Row],[S-P2]],salesdata[[#This Row],[S-P3]],salesdata[[#This Row],[S-P4]]),CHOOSE({1,2,3,4},salesdata[[#This Row],[S-P1]],salesdata[[#This Row],[S-P2]],salesdata[[#This Row],[S-P3]],salesdata[[#This Row],[S-P4]]),0))</f>
        <v>Product1</v>
      </c>
      <c r="X1725" s="1" t="str">
        <f>IF(salesdata[[#This Row],[Total Revenue]]&gt;=70000,"High",IF(salesdata[[#This Row],[Total Revenue]]&gt;=40000,"Medium","Low"))</f>
        <v>Low</v>
      </c>
      <c r="Y1725" s="1" t="str">
        <f>IFERROR(IF(SUMIF(salesdata[Year],salesdata[[#This Row],[Year]],salesdata[Total Revenue])&gt;SUMIF(salesdata[Year],salesdata[[#This Row],[Year]]-1,salesdata[Total Revenue]),"Growth Year","Decline Year"),"")</f>
        <v>Decline Year</v>
      </c>
    </row>
    <row r="1726" spans="1:25" x14ac:dyDescent="0.3">
      <c r="A1726" s="1">
        <v>1725</v>
      </c>
      <c r="B1726" s="2">
        <v>42057</v>
      </c>
      <c r="C1726" s="1">
        <v>2015</v>
      </c>
      <c r="D1726" s="1" t="s">
        <v>27</v>
      </c>
      <c r="E1726" s="1">
        <v>2</v>
      </c>
      <c r="F1726" s="3">
        <v>7496</v>
      </c>
      <c r="G1726" s="10">
        <v>23762.32</v>
      </c>
      <c r="H1726" s="12">
        <f>IFERROR(salesdata[[#This Row],[S-P1]]/salesdata[[#This Row],[Q-P1]],0)</f>
        <v>3.17</v>
      </c>
      <c r="I1726" s="3">
        <v>1962</v>
      </c>
      <c r="J1726" s="10">
        <v>12439.08</v>
      </c>
      <c r="K1726" s="12">
        <f>IFERROR(salesdata[[#This Row],[S-P2]]/salesdata[[#This Row],[Q-P2]],0)</f>
        <v>6.34</v>
      </c>
      <c r="L1726" s="3">
        <v>5577</v>
      </c>
      <c r="M1726" s="10">
        <v>30227.34</v>
      </c>
      <c r="N1726" s="12">
        <f>IFERROR(salesdata[[#This Row],[S-P3]]/salesdata[[#This Row],[Q-P3]],0)</f>
        <v>5.42</v>
      </c>
      <c r="O1726" s="3">
        <v>913</v>
      </c>
      <c r="P1726" s="10">
        <v>6509.69</v>
      </c>
      <c r="Q1726" s="12">
        <f>IFERROR(salesdata[[#This Row],[S-P4]]/salesdata[[#This Row],[Q-P4]],0)</f>
        <v>7.13</v>
      </c>
      <c r="R1726" s="3">
        <v>15948</v>
      </c>
      <c r="S1726" s="10">
        <v>72938.429999999993</v>
      </c>
      <c r="T1726" s="1" t="str">
        <f>"Q"&amp;ROUNDUP(salesdata[[#This Row],[Month No.]]/3,0)</f>
        <v>Q1</v>
      </c>
      <c r="U1726" s="1" t="str">
        <f>TEXT(salesdata[[#This Row],[Date]],"dddd")</f>
        <v>Sunday</v>
      </c>
      <c r="V1726" s="12">
        <f>IFERROR(salesdata[[#This Row],[Total Revenue]]/salesdata[[#This Row],[Total Units Sold]],0)</f>
        <v>4.5735158013544011</v>
      </c>
      <c r="W1726" s="1" t="str">
        <f>INDEX({"Product1","Product2","Product3","Product4"},MATCH(MAX(salesdata[[#This Row],[S-P1]],salesdata[[#This Row],[S-P2]],salesdata[[#This Row],[S-P3]],salesdata[[#This Row],[S-P4]]),CHOOSE({1,2,3,4},salesdata[[#This Row],[S-P1]],salesdata[[#This Row],[S-P2]],salesdata[[#This Row],[S-P3]],salesdata[[#This Row],[S-P4]]),0))</f>
        <v>Product3</v>
      </c>
      <c r="X1726" s="1" t="str">
        <f>IF(salesdata[[#This Row],[Total Revenue]]&gt;=70000,"High",IF(salesdata[[#This Row],[Total Revenue]]&gt;=40000,"Medium","Low"))</f>
        <v>High</v>
      </c>
      <c r="Y1726" s="1" t="str">
        <f>IFERROR(IF(SUMIF(salesdata[Year],salesdata[[#This Row],[Year]],salesdata[Total Revenue])&gt;SUMIF(salesdata[Year],salesdata[[#This Row],[Year]]-1,salesdata[Total Revenue]),"Growth Year","Decline Year"),"")</f>
        <v>Decline Year</v>
      </c>
    </row>
    <row r="1727" spans="1:25" x14ac:dyDescent="0.3">
      <c r="A1727" s="1">
        <v>1726</v>
      </c>
      <c r="B1727" s="2">
        <v>42058</v>
      </c>
      <c r="C1727" s="1">
        <v>2015</v>
      </c>
      <c r="D1727" s="1" t="s">
        <v>27</v>
      </c>
      <c r="E1727" s="1">
        <v>2</v>
      </c>
      <c r="F1727" s="3">
        <v>496</v>
      </c>
      <c r="G1727" s="10">
        <v>1572.32</v>
      </c>
      <c r="H1727" s="12">
        <f>IFERROR(salesdata[[#This Row],[S-P1]]/salesdata[[#This Row],[Q-P1]],0)</f>
        <v>3.17</v>
      </c>
      <c r="I1727" s="3">
        <v>1051</v>
      </c>
      <c r="J1727" s="10">
        <v>6663.34</v>
      </c>
      <c r="K1727" s="12">
        <f>IFERROR(salesdata[[#This Row],[S-P2]]/salesdata[[#This Row],[Q-P2]],0)</f>
        <v>6.34</v>
      </c>
      <c r="L1727" s="3">
        <v>1555</v>
      </c>
      <c r="M1727" s="10">
        <v>8428.1</v>
      </c>
      <c r="N1727" s="12">
        <f>IFERROR(salesdata[[#This Row],[S-P3]]/salesdata[[#This Row],[Q-P3]],0)</f>
        <v>5.42</v>
      </c>
      <c r="O1727" s="3">
        <v>1813</v>
      </c>
      <c r="P1727" s="10">
        <v>12926.69</v>
      </c>
      <c r="Q1727" s="12">
        <f>IFERROR(salesdata[[#This Row],[S-P4]]/salesdata[[#This Row],[Q-P4]],0)</f>
        <v>7.13</v>
      </c>
      <c r="R1727" s="3">
        <v>4915</v>
      </c>
      <c r="S1727" s="10">
        <v>29590.45</v>
      </c>
      <c r="T1727" s="1" t="str">
        <f>"Q"&amp;ROUNDUP(salesdata[[#This Row],[Month No.]]/3,0)</f>
        <v>Q1</v>
      </c>
      <c r="U1727" s="1" t="str">
        <f>TEXT(salesdata[[#This Row],[Date]],"dddd")</f>
        <v>Monday</v>
      </c>
      <c r="V1727" s="12">
        <f>IFERROR(salesdata[[#This Row],[Total Revenue]]/salesdata[[#This Row],[Total Units Sold]],0)</f>
        <v>6.0204374364191251</v>
      </c>
      <c r="W1727" s="1" t="str">
        <f>INDEX({"Product1","Product2","Product3","Product4"},MATCH(MAX(salesdata[[#This Row],[S-P1]],salesdata[[#This Row],[S-P2]],salesdata[[#This Row],[S-P3]],salesdata[[#This Row],[S-P4]]),CHOOSE({1,2,3,4},salesdata[[#This Row],[S-P1]],salesdata[[#This Row],[S-P2]],salesdata[[#This Row],[S-P3]],salesdata[[#This Row],[S-P4]]),0))</f>
        <v>Product4</v>
      </c>
      <c r="X1727" s="1" t="str">
        <f>IF(salesdata[[#This Row],[Total Revenue]]&gt;=70000,"High",IF(salesdata[[#This Row],[Total Revenue]]&gt;=40000,"Medium","Low"))</f>
        <v>Low</v>
      </c>
      <c r="Y1727" s="1" t="str">
        <f>IFERROR(IF(SUMIF(salesdata[Year],salesdata[[#This Row],[Year]],salesdata[Total Revenue])&gt;SUMIF(salesdata[Year],salesdata[[#This Row],[Year]]-1,salesdata[Total Revenue]),"Growth Year","Decline Year"),"")</f>
        <v>Decline Year</v>
      </c>
    </row>
    <row r="1728" spans="1:25" x14ac:dyDescent="0.3">
      <c r="A1728" s="1">
        <v>1727</v>
      </c>
      <c r="B1728" s="2">
        <v>42059</v>
      </c>
      <c r="C1728" s="1">
        <v>2015</v>
      </c>
      <c r="D1728" s="1" t="s">
        <v>27</v>
      </c>
      <c r="E1728" s="1">
        <v>2</v>
      </c>
      <c r="F1728" s="3">
        <v>5184</v>
      </c>
      <c r="G1728" s="10">
        <v>16433.28</v>
      </c>
      <c r="H1728" s="12">
        <f>IFERROR(salesdata[[#This Row],[S-P1]]/salesdata[[#This Row],[Q-P1]],0)</f>
        <v>3.17</v>
      </c>
      <c r="I1728" s="3">
        <v>897</v>
      </c>
      <c r="J1728" s="10">
        <v>5686.98</v>
      </c>
      <c r="K1728" s="12">
        <f>IFERROR(salesdata[[#This Row],[S-P2]]/salesdata[[#This Row],[Q-P2]],0)</f>
        <v>6.34</v>
      </c>
      <c r="L1728" s="3">
        <v>2835</v>
      </c>
      <c r="M1728" s="10">
        <v>15365.7</v>
      </c>
      <c r="N1728" s="12">
        <f>IFERROR(salesdata[[#This Row],[S-P3]]/salesdata[[#This Row],[Q-P3]],0)</f>
        <v>5.42</v>
      </c>
      <c r="O1728" s="3">
        <v>1555</v>
      </c>
      <c r="P1728" s="10">
        <v>11087.15</v>
      </c>
      <c r="Q1728" s="12">
        <f>IFERROR(salesdata[[#This Row],[S-P4]]/salesdata[[#This Row],[Q-P4]],0)</f>
        <v>7.13</v>
      </c>
      <c r="R1728" s="3">
        <v>10471</v>
      </c>
      <c r="S1728" s="10">
        <v>48573.11</v>
      </c>
      <c r="T1728" s="1" t="str">
        <f>"Q"&amp;ROUNDUP(salesdata[[#This Row],[Month No.]]/3,0)</f>
        <v>Q1</v>
      </c>
      <c r="U1728" s="1" t="str">
        <f>TEXT(salesdata[[#This Row],[Date]],"dddd")</f>
        <v>Tuesday</v>
      </c>
      <c r="V1728" s="12">
        <f>IFERROR(salesdata[[#This Row],[Total Revenue]]/salesdata[[#This Row],[Total Units Sold]],0)</f>
        <v>4.6388224620380099</v>
      </c>
      <c r="W1728" s="1" t="str">
        <f>INDEX({"Product1","Product2","Product3","Product4"},MATCH(MAX(salesdata[[#This Row],[S-P1]],salesdata[[#This Row],[S-P2]],salesdata[[#This Row],[S-P3]],salesdata[[#This Row],[S-P4]]),CHOOSE({1,2,3,4},salesdata[[#This Row],[S-P1]],salesdata[[#This Row],[S-P2]],salesdata[[#This Row],[S-P3]],salesdata[[#This Row],[S-P4]]),0))</f>
        <v>Product1</v>
      </c>
      <c r="X1728" s="1" t="str">
        <f>IF(salesdata[[#This Row],[Total Revenue]]&gt;=70000,"High",IF(salesdata[[#This Row],[Total Revenue]]&gt;=40000,"Medium","Low"))</f>
        <v>Medium</v>
      </c>
      <c r="Y1728" s="1" t="str">
        <f>IFERROR(IF(SUMIF(salesdata[Year],salesdata[[#This Row],[Year]],salesdata[Total Revenue])&gt;SUMIF(salesdata[Year],salesdata[[#This Row],[Year]]-1,salesdata[Total Revenue]),"Growth Year","Decline Year"),"")</f>
        <v>Decline Year</v>
      </c>
    </row>
    <row r="1729" spans="1:25" x14ac:dyDescent="0.3">
      <c r="A1729" s="1">
        <v>1728</v>
      </c>
      <c r="B1729" s="2">
        <v>42060</v>
      </c>
      <c r="C1729" s="1">
        <v>2015</v>
      </c>
      <c r="D1729" s="1" t="s">
        <v>27</v>
      </c>
      <c r="E1729" s="1">
        <v>2</v>
      </c>
      <c r="F1729" s="3">
        <v>5861</v>
      </c>
      <c r="G1729" s="10">
        <v>18579.37</v>
      </c>
      <c r="H1729" s="12">
        <f>IFERROR(salesdata[[#This Row],[S-P1]]/salesdata[[#This Row],[Q-P1]],0)</f>
        <v>3.17</v>
      </c>
      <c r="I1729" s="3">
        <v>486</v>
      </c>
      <c r="J1729" s="10">
        <v>3081.24</v>
      </c>
      <c r="K1729" s="12">
        <f>IFERROR(salesdata[[#This Row],[S-P2]]/salesdata[[#This Row],[Q-P2]],0)</f>
        <v>6.34</v>
      </c>
      <c r="L1729" s="3">
        <v>5247</v>
      </c>
      <c r="M1729" s="10">
        <v>28438.74</v>
      </c>
      <c r="N1729" s="12">
        <f>IFERROR(salesdata[[#This Row],[S-P3]]/salesdata[[#This Row],[Q-P3]],0)</f>
        <v>5.42</v>
      </c>
      <c r="O1729" s="3">
        <v>1676</v>
      </c>
      <c r="P1729" s="10">
        <v>11949.88</v>
      </c>
      <c r="Q1729" s="12">
        <f>IFERROR(salesdata[[#This Row],[S-P4]]/salesdata[[#This Row],[Q-P4]],0)</f>
        <v>7.13</v>
      </c>
      <c r="R1729" s="3">
        <v>13270</v>
      </c>
      <c r="S1729" s="10">
        <v>62049.23</v>
      </c>
      <c r="T1729" s="1" t="str">
        <f>"Q"&amp;ROUNDUP(salesdata[[#This Row],[Month No.]]/3,0)</f>
        <v>Q1</v>
      </c>
      <c r="U1729" s="1" t="str">
        <f>TEXT(salesdata[[#This Row],[Date]],"dddd")</f>
        <v>Wednesday</v>
      </c>
      <c r="V1729" s="12">
        <f>IFERROR(salesdata[[#This Row],[Total Revenue]]/salesdata[[#This Row],[Total Units Sold]],0)</f>
        <v>4.6759027882441604</v>
      </c>
      <c r="W1729" s="1" t="str">
        <f>INDEX({"Product1","Product2","Product3","Product4"},MATCH(MAX(salesdata[[#This Row],[S-P1]],salesdata[[#This Row],[S-P2]],salesdata[[#This Row],[S-P3]],salesdata[[#This Row],[S-P4]]),CHOOSE({1,2,3,4},salesdata[[#This Row],[S-P1]],salesdata[[#This Row],[S-P2]],salesdata[[#This Row],[S-P3]],salesdata[[#This Row],[S-P4]]),0))</f>
        <v>Product3</v>
      </c>
      <c r="X1729" s="1" t="str">
        <f>IF(salesdata[[#This Row],[Total Revenue]]&gt;=70000,"High",IF(salesdata[[#This Row],[Total Revenue]]&gt;=40000,"Medium","Low"))</f>
        <v>Medium</v>
      </c>
      <c r="Y1729" s="1" t="str">
        <f>IFERROR(IF(SUMIF(salesdata[Year],salesdata[[#This Row],[Year]],salesdata[Total Revenue])&gt;SUMIF(salesdata[Year],salesdata[[#This Row],[Year]]-1,salesdata[Total Revenue]),"Growth Year","Decline Year"),"")</f>
        <v>Decline Year</v>
      </c>
    </row>
    <row r="1730" spans="1:25" x14ac:dyDescent="0.3">
      <c r="A1730" s="1">
        <v>1729</v>
      </c>
      <c r="B1730" s="2">
        <v>42061</v>
      </c>
      <c r="C1730" s="1">
        <v>2015</v>
      </c>
      <c r="D1730" s="1" t="s">
        <v>27</v>
      </c>
      <c r="E1730" s="1">
        <v>2</v>
      </c>
      <c r="F1730" s="3">
        <v>7177</v>
      </c>
      <c r="G1730" s="10">
        <v>22751.09</v>
      </c>
      <c r="H1730" s="12">
        <f>IFERROR(salesdata[[#This Row],[S-P1]]/salesdata[[#This Row],[Q-P1]],0)</f>
        <v>3.17</v>
      </c>
      <c r="I1730" s="3">
        <v>2185</v>
      </c>
      <c r="J1730" s="10">
        <v>13852.9</v>
      </c>
      <c r="K1730" s="12">
        <f>IFERROR(salesdata[[#This Row],[S-P2]]/salesdata[[#This Row],[Q-P2]],0)</f>
        <v>6.34</v>
      </c>
      <c r="L1730" s="3">
        <v>1932</v>
      </c>
      <c r="M1730" s="10">
        <v>10471.44</v>
      </c>
      <c r="N1730" s="12">
        <f>IFERROR(salesdata[[#This Row],[S-P3]]/salesdata[[#This Row],[Q-P3]],0)</f>
        <v>5.42</v>
      </c>
      <c r="O1730" s="3">
        <v>1615</v>
      </c>
      <c r="P1730" s="10">
        <v>11514.95</v>
      </c>
      <c r="Q1730" s="12">
        <f>IFERROR(salesdata[[#This Row],[S-P4]]/salesdata[[#This Row],[Q-P4]],0)</f>
        <v>7.1300000000000008</v>
      </c>
      <c r="R1730" s="3">
        <v>12909</v>
      </c>
      <c r="S1730" s="10">
        <v>58590.38</v>
      </c>
      <c r="T1730" s="1" t="str">
        <f>"Q"&amp;ROUNDUP(salesdata[[#This Row],[Month No.]]/3,0)</f>
        <v>Q1</v>
      </c>
      <c r="U1730" s="1" t="str">
        <f>TEXT(salesdata[[#This Row],[Date]],"dddd")</f>
        <v>Thursday</v>
      </c>
      <c r="V1730" s="12">
        <f>IFERROR(salesdata[[#This Row],[Total Revenue]]/salesdata[[#This Row],[Total Units Sold]],0)</f>
        <v>4.5387233712913471</v>
      </c>
      <c r="W1730" s="1" t="str">
        <f>INDEX({"Product1","Product2","Product3","Product4"},MATCH(MAX(salesdata[[#This Row],[S-P1]],salesdata[[#This Row],[S-P2]],salesdata[[#This Row],[S-P3]],salesdata[[#This Row],[S-P4]]),CHOOSE({1,2,3,4},salesdata[[#This Row],[S-P1]],salesdata[[#This Row],[S-P2]],salesdata[[#This Row],[S-P3]],salesdata[[#This Row],[S-P4]]),0))</f>
        <v>Product1</v>
      </c>
      <c r="X1730" s="1" t="str">
        <f>IF(salesdata[[#This Row],[Total Revenue]]&gt;=70000,"High",IF(salesdata[[#This Row],[Total Revenue]]&gt;=40000,"Medium","Low"))</f>
        <v>Medium</v>
      </c>
      <c r="Y1730" s="1" t="str">
        <f>IFERROR(IF(SUMIF(salesdata[Year],salesdata[[#This Row],[Year]],salesdata[Total Revenue])&gt;SUMIF(salesdata[Year],salesdata[[#This Row],[Year]]-1,salesdata[Total Revenue]),"Growth Year","Decline Year"),"")</f>
        <v>Decline Year</v>
      </c>
    </row>
    <row r="1731" spans="1:25" x14ac:dyDescent="0.3">
      <c r="A1731" s="1">
        <v>1730</v>
      </c>
      <c r="B1731" s="2">
        <v>42062</v>
      </c>
      <c r="C1731" s="1">
        <v>2015</v>
      </c>
      <c r="D1731" s="1" t="s">
        <v>27</v>
      </c>
      <c r="E1731" s="1">
        <v>2</v>
      </c>
      <c r="F1731" s="3">
        <v>2780</v>
      </c>
      <c r="G1731" s="10">
        <v>8812.6</v>
      </c>
      <c r="H1731" s="12">
        <f>IFERROR(salesdata[[#This Row],[S-P1]]/salesdata[[#This Row],[Q-P1]],0)</f>
        <v>3.17</v>
      </c>
      <c r="I1731" s="3">
        <v>1072</v>
      </c>
      <c r="J1731" s="10">
        <v>6796.48</v>
      </c>
      <c r="K1731" s="12">
        <f>IFERROR(salesdata[[#This Row],[S-P2]]/salesdata[[#This Row],[Q-P2]],0)</f>
        <v>6.34</v>
      </c>
      <c r="L1731" s="3">
        <v>2555</v>
      </c>
      <c r="M1731" s="10">
        <v>13848.1</v>
      </c>
      <c r="N1731" s="12">
        <f>IFERROR(salesdata[[#This Row],[S-P3]]/salesdata[[#This Row],[Q-P3]],0)</f>
        <v>5.42</v>
      </c>
      <c r="O1731" s="3">
        <v>1911</v>
      </c>
      <c r="P1731" s="10">
        <v>13625.43</v>
      </c>
      <c r="Q1731" s="12">
        <f>IFERROR(salesdata[[#This Row],[S-P4]]/salesdata[[#This Row],[Q-P4]],0)</f>
        <v>7.13</v>
      </c>
      <c r="R1731" s="3">
        <v>8318</v>
      </c>
      <c r="S1731" s="10">
        <v>43082.61</v>
      </c>
      <c r="T1731" s="1" t="str">
        <f>"Q"&amp;ROUNDUP(salesdata[[#This Row],[Month No.]]/3,0)</f>
        <v>Q1</v>
      </c>
      <c r="U1731" s="1" t="str">
        <f>TEXT(salesdata[[#This Row],[Date]],"dddd")</f>
        <v>Friday</v>
      </c>
      <c r="V1731" s="12">
        <f>IFERROR(salesdata[[#This Row],[Total Revenue]]/salesdata[[#This Row],[Total Units Sold]],0)</f>
        <v>5.1794433758114931</v>
      </c>
      <c r="W1731" s="1" t="str">
        <f>INDEX({"Product1","Product2","Product3","Product4"},MATCH(MAX(salesdata[[#This Row],[S-P1]],salesdata[[#This Row],[S-P2]],salesdata[[#This Row],[S-P3]],salesdata[[#This Row],[S-P4]]),CHOOSE({1,2,3,4},salesdata[[#This Row],[S-P1]],salesdata[[#This Row],[S-P2]],salesdata[[#This Row],[S-P3]],salesdata[[#This Row],[S-P4]]),0))</f>
        <v>Product3</v>
      </c>
      <c r="X1731" s="1" t="str">
        <f>IF(salesdata[[#This Row],[Total Revenue]]&gt;=70000,"High",IF(salesdata[[#This Row],[Total Revenue]]&gt;=40000,"Medium","Low"))</f>
        <v>Medium</v>
      </c>
      <c r="Y1731" s="1" t="str">
        <f>IFERROR(IF(SUMIF(salesdata[Year],salesdata[[#This Row],[Year]],salesdata[Total Revenue])&gt;SUMIF(salesdata[Year],salesdata[[#This Row],[Year]]-1,salesdata[Total Revenue]),"Growth Year","Decline Year"),"")</f>
        <v>Decline Year</v>
      </c>
    </row>
    <row r="1732" spans="1:25" x14ac:dyDescent="0.3">
      <c r="A1732" s="1">
        <v>1731</v>
      </c>
      <c r="B1732" s="2">
        <v>42063</v>
      </c>
      <c r="C1732" s="1">
        <v>2015</v>
      </c>
      <c r="D1732" s="1" t="s">
        <v>27</v>
      </c>
      <c r="E1732" s="1">
        <v>2</v>
      </c>
      <c r="F1732" s="3">
        <v>5821</v>
      </c>
      <c r="G1732" s="10">
        <v>18452.57</v>
      </c>
      <c r="H1732" s="12">
        <f>IFERROR(salesdata[[#This Row],[S-P1]]/salesdata[[#This Row],[Q-P1]],0)</f>
        <v>3.17</v>
      </c>
      <c r="I1732" s="3">
        <v>3542</v>
      </c>
      <c r="J1732" s="10">
        <v>22456.28</v>
      </c>
      <c r="K1732" s="12">
        <f>IFERROR(salesdata[[#This Row],[S-P2]]/salesdata[[#This Row],[Q-P2]],0)</f>
        <v>6.34</v>
      </c>
      <c r="L1732" s="3">
        <v>4698</v>
      </c>
      <c r="M1732" s="10">
        <v>25463.16</v>
      </c>
      <c r="N1732" s="12">
        <f>IFERROR(salesdata[[#This Row],[S-P3]]/salesdata[[#This Row],[Q-P3]],0)</f>
        <v>5.42</v>
      </c>
      <c r="O1732" s="3">
        <v>1036</v>
      </c>
      <c r="P1732" s="10">
        <v>7386.68</v>
      </c>
      <c r="Q1732" s="12">
        <f>IFERROR(salesdata[[#This Row],[S-P4]]/salesdata[[#This Row],[Q-P4]],0)</f>
        <v>7.13</v>
      </c>
      <c r="R1732" s="3">
        <v>15097</v>
      </c>
      <c r="S1732" s="10">
        <v>73758.69</v>
      </c>
      <c r="T1732" s="1" t="str">
        <f>"Q"&amp;ROUNDUP(salesdata[[#This Row],[Month No.]]/3,0)</f>
        <v>Q1</v>
      </c>
      <c r="U1732" s="1" t="str">
        <f>TEXT(salesdata[[#This Row],[Date]],"dddd")</f>
        <v>Saturday</v>
      </c>
      <c r="V1732" s="12">
        <f>IFERROR(salesdata[[#This Row],[Total Revenue]]/salesdata[[#This Row],[Total Units Sold]],0)</f>
        <v>4.8856521163144997</v>
      </c>
      <c r="W1732" s="1" t="str">
        <f>INDEX({"Product1","Product2","Product3","Product4"},MATCH(MAX(salesdata[[#This Row],[S-P1]],salesdata[[#This Row],[S-P2]],salesdata[[#This Row],[S-P3]],salesdata[[#This Row],[S-P4]]),CHOOSE({1,2,3,4},salesdata[[#This Row],[S-P1]],salesdata[[#This Row],[S-P2]],salesdata[[#This Row],[S-P3]],salesdata[[#This Row],[S-P4]]),0))</f>
        <v>Product3</v>
      </c>
      <c r="X1732" s="1" t="str">
        <f>IF(salesdata[[#This Row],[Total Revenue]]&gt;=70000,"High",IF(salesdata[[#This Row],[Total Revenue]]&gt;=40000,"Medium","Low"))</f>
        <v>High</v>
      </c>
      <c r="Y1732" s="1" t="str">
        <f>IFERROR(IF(SUMIF(salesdata[Year],salesdata[[#This Row],[Year]],salesdata[Total Revenue])&gt;SUMIF(salesdata[Year],salesdata[[#This Row],[Year]]-1,salesdata[Total Revenue]),"Growth Year","Decline Year"),"")</f>
        <v>Decline Year</v>
      </c>
    </row>
    <row r="1733" spans="1:25" x14ac:dyDescent="0.3">
      <c r="A1733" s="1">
        <v>1732</v>
      </c>
      <c r="B1733" s="2">
        <v>42064</v>
      </c>
      <c r="C1733" s="1">
        <v>2015</v>
      </c>
      <c r="D1733" s="1" t="s">
        <v>28</v>
      </c>
      <c r="E1733" s="1">
        <v>3</v>
      </c>
      <c r="F1733" s="3">
        <v>3283</v>
      </c>
      <c r="G1733" s="10">
        <v>10407.11</v>
      </c>
      <c r="H1733" s="12">
        <f>IFERROR(salesdata[[#This Row],[S-P1]]/salesdata[[#This Row],[Q-P1]],0)</f>
        <v>3.1700000000000004</v>
      </c>
      <c r="I1733" s="3">
        <v>2632</v>
      </c>
      <c r="J1733" s="10">
        <v>16686.88</v>
      </c>
      <c r="K1733" s="12">
        <f>IFERROR(salesdata[[#This Row],[S-P2]]/salesdata[[#This Row],[Q-P2]],0)</f>
        <v>6.3400000000000007</v>
      </c>
      <c r="L1733" s="3">
        <v>2430</v>
      </c>
      <c r="M1733" s="10">
        <v>13170.6</v>
      </c>
      <c r="N1733" s="12">
        <f>IFERROR(salesdata[[#This Row],[S-P3]]/salesdata[[#This Row],[Q-P3]],0)</f>
        <v>5.42</v>
      </c>
      <c r="O1733" s="3">
        <v>1488</v>
      </c>
      <c r="P1733" s="10">
        <v>10609.44</v>
      </c>
      <c r="Q1733" s="12">
        <f>IFERROR(salesdata[[#This Row],[S-P4]]/salesdata[[#This Row],[Q-P4]],0)</f>
        <v>7.1300000000000008</v>
      </c>
      <c r="R1733" s="3">
        <v>9833</v>
      </c>
      <c r="S1733" s="10">
        <v>50874.03</v>
      </c>
      <c r="T1733" s="1" t="str">
        <f>"Q"&amp;ROUNDUP(salesdata[[#This Row],[Month No.]]/3,0)</f>
        <v>Q1</v>
      </c>
      <c r="U1733" s="1" t="str">
        <f>TEXT(salesdata[[#This Row],[Date]],"dddd")</f>
        <v>Sunday</v>
      </c>
      <c r="V1733" s="12">
        <f>IFERROR(salesdata[[#This Row],[Total Revenue]]/salesdata[[#This Row],[Total Units Sold]],0)</f>
        <v>5.1738055527306006</v>
      </c>
      <c r="W1733" s="1" t="str">
        <f>INDEX({"Product1","Product2","Product3","Product4"},MATCH(MAX(salesdata[[#This Row],[S-P1]],salesdata[[#This Row],[S-P2]],salesdata[[#This Row],[S-P3]],salesdata[[#This Row],[S-P4]]),CHOOSE({1,2,3,4},salesdata[[#This Row],[S-P1]],salesdata[[#This Row],[S-P2]],salesdata[[#This Row],[S-P3]],salesdata[[#This Row],[S-P4]]),0))</f>
        <v>Product2</v>
      </c>
      <c r="X1733" s="1" t="str">
        <f>IF(salesdata[[#This Row],[Total Revenue]]&gt;=70000,"High",IF(salesdata[[#This Row],[Total Revenue]]&gt;=40000,"Medium","Low"))</f>
        <v>Medium</v>
      </c>
      <c r="Y1733" s="1" t="str">
        <f>IFERROR(IF(SUMIF(salesdata[Year],salesdata[[#This Row],[Year]],salesdata[Total Revenue])&gt;SUMIF(salesdata[Year],salesdata[[#This Row],[Year]]-1,salesdata[Total Revenue]),"Growth Year","Decline Year"),"")</f>
        <v>Decline Year</v>
      </c>
    </row>
    <row r="1734" spans="1:25" x14ac:dyDescent="0.3">
      <c r="A1734" s="1">
        <v>1733</v>
      </c>
      <c r="B1734" s="2">
        <v>42065</v>
      </c>
      <c r="C1734" s="1">
        <v>2015</v>
      </c>
      <c r="D1734" s="1" t="s">
        <v>28</v>
      </c>
      <c r="E1734" s="1">
        <v>3</v>
      </c>
      <c r="F1734" s="3">
        <v>7349</v>
      </c>
      <c r="G1734" s="10">
        <v>23296.33</v>
      </c>
      <c r="H1734" s="12">
        <f>IFERROR(salesdata[[#This Row],[S-P1]]/salesdata[[#This Row],[Q-P1]],0)</f>
        <v>3.1700000000000004</v>
      </c>
      <c r="I1734" s="3">
        <v>886</v>
      </c>
      <c r="J1734" s="10">
        <v>5617.24</v>
      </c>
      <c r="K1734" s="12">
        <f>IFERROR(salesdata[[#This Row],[S-P2]]/salesdata[[#This Row],[Q-P2]],0)</f>
        <v>6.34</v>
      </c>
      <c r="L1734" s="3">
        <v>5022</v>
      </c>
      <c r="M1734" s="10">
        <v>27219.24</v>
      </c>
      <c r="N1734" s="12">
        <f>IFERROR(salesdata[[#This Row],[S-P3]]/salesdata[[#This Row],[Q-P3]],0)</f>
        <v>5.42</v>
      </c>
      <c r="O1734" s="3">
        <v>1758</v>
      </c>
      <c r="P1734" s="10">
        <v>12534.54</v>
      </c>
      <c r="Q1734" s="12">
        <f>IFERROR(salesdata[[#This Row],[S-P4]]/salesdata[[#This Row],[Q-P4]],0)</f>
        <v>7.1300000000000008</v>
      </c>
      <c r="R1734" s="3">
        <v>15015</v>
      </c>
      <c r="S1734" s="10">
        <v>68667.350000000006</v>
      </c>
      <c r="T1734" s="1" t="str">
        <f>"Q"&amp;ROUNDUP(salesdata[[#This Row],[Month No.]]/3,0)</f>
        <v>Q1</v>
      </c>
      <c r="U1734" s="1" t="str">
        <f>TEXT(salesdata[[#This Row],[Date]],"dddd")</f>
        <v>Monday</v>
      </c>
      <c r="V1734" s="12">
        <f>IFERROR(salesdata[[#This Row],[Total Revenue]]/salesdata[[#This Row],[Total Units Sold]],0)</f>
        <v>4.573250083250084</v>
      </c>
      <c r="W1734" s="1" t="str">
        <f>INDEX({"Product1","Product2","Product3","Product4"},MATCH(MAX(salesdata[[#This Row],[S-P1]],salesdata[[#This Row],[S-P2]],salesdata[[#This Row],[S-P3]],salesdata[[#This Row],[S-P4]]),CHOOSE({1,2,3,4},salesdata[[#This Row],[S-P1]],salesdata[[#This Row],[S-P2]],salesdata[[#This Row],[S-P3]],salesdata[[#This Row],[S-P4]]),0))</f>
        <v>Product3</v>
      </c>
      <c r="X1734" s="1" t="str">
        <f>IF(salesdata[[#This Row],[Total Revenue]]&gt;=70000,"High",IF(salesdata[[#This Row],[Total Revenue]]&gt;=40000,"Medium","Low"))</f>
        <v>Medium</v>
      </c>
      <c r="Y1734" s="1" t="str">
        <f>IFERROR(IF(SUMIF(salesdata[Year],salesdata[[#This Row],[Year]],salesdata[Total Revenue])&gt;SUMIF(salesdata[Year],salesdata[[#This Row],[Year]]-1,salesdata[Total Revenue]),"Growth Year","Decline Year"),"")</f>
        <v>Decline Year</v>
      </c>
    </row>
    <row r="1735" spans="1:25" x14ac:dyDescent="0.3">
      <c r="A1735" s="1">
        <v>1734</v>
      </c>
      <c r="B1735" s="2">
        <v>42066</v>
      </c>
      <c r="C1735" s="1">
        <v>2015</v>
      </c>
      <c r="D1735" s="1" t="s">
        <v>28</v>
      </c>
      <c r="E1735" s="1">
        <v>3</v>
      </c>
      <c r="F1735" s="3">
        <v>3360</v>
      </c>
      <c r="G1735" s="10">
        <v>10651.2</v>
      </c>
      <c r="H1735" s="12">
        <f>IFERROR(salesdata[[#This Row],[S-P1]]/salesdata[[#This Row],[Q-P1]],0)</f>
        <v>3.1700000000000004</v>
      </c>
      <c r="I1735" s="3">
        <v>2180</v>
      </c>
      <c r="J1735" s="10">
        <v>13821.2</v>
      </c>
      <c r="K1735" s="12">
        <f>IFERROR(salesdata[[#This Row],[S-P2]]/salesdata[[#This Row],[Q-P2]],0)</f>
        <v>6.3400000000000007</v>
      </c>
      <c r="L1735" s="3">
        <v>436</v>
      </c>
      <c r="M1735" s="10">
        <v>2363.12</v>
      </c>
      <c r="N1735" s="12">
        <f>IFERROR(salesdata[[#This Row],[S-P3]]/salesdata[[#This Row],[Q-P3]],0)</f>
        <v>5.42</v>
      </c>
      <c r="O1735" s="3">
        <v>1559</v>
      </c>
      <c r="P1735" s="10">
        <v>11115.67</v>
      </c>
      <c r="Q1735" s="12">
        <f>IFERROR(salesdata[[#This Row],[S-P4]]/salesdata[[#This Row],[Q-P4]],0)</f>
        <v>7.13</v>
      </c>
      <c r="R1735" s="3">
        <v>7535</v>
      </c>
      <c r="S1735" s="10">
        <v>37951.19</v>
      </c>
      <c r="T1735" s="1" t="str">
        <f>"Q"&amp;ROUNDUP(salesdata[[#This Row],[Month No.]]/3,0)</f>
        <v>Q1</v>
      </c>
      <c r="U1735" s="1" t="str">
        <f>TEXT(salesdata[[#This Row],[Date]],"dddd")</f>
        <v>Tuesday</v>
      </c>
      <c r="V1735" s="12">
        <f>IFERROR(salesdata[[#This Row],[Total Revenue]]/salesdata[[#This Row],[Total Units Sold]],0)</f>
        <v>5.0366542800265428</v>
      </c>
      <c r="W1735" s="1" t="str">
        <f>INDEX({"Product1","Product2","Product3","Product4"},MATCH(MAX(salesdata[[#This Row],[S-P1]],salesdata[[#This Row],[S-P2]],salesdata[[#This Row],[S-P3]],salesdata[[#This Row],[S-P4]]),CHOOSE({1,2,3,4},salesdata[[#This Row],[S-P1]],salesdata[[#This Row],[S-P2]],salesdata[[#This Row],[S-P3]],salesdata[[#This Row],[S-P4]]),0))</f>
        <v>Product2</v>
      </c>
      <c r="X1735" s="1" t="str">
        <f>IF(salesdata[[#This Row],[Total Revenue]]&gt;=70000,"High",IF(salesdata[[#This Row],[Total Revenue]]&gt;=40000,"Medium","Low"))</f>
        <v>Low</v>
      </c>
      <c r="Y1735" s="1" t="str">
        <f>IFERROR(IF(SUMIF(salesdata[Year],salesdata[[#This Row],[Year]],salesdata[Total Revenue])&gt;SUMIF(salesdata[Year],salesdata[[#This Row],[Year]]-1,salesdata[Total Revenue]),"Growth Year","Decline Year"),"")</f>
        <v>Decline Year</v>
      </c>
    </row>
    <row r="1736" spans="1:25" x14ac:dyDescent="0.3">
      <c r="A1736" s="1">
        <v>1735</v>
      </c>
      <c r="B1736" s="2">
        <v>42067</v>
      </c>
      <c r="C1736" s="1">
        <v>2015</v>
      </c>
      <c r="D1736" s="1" t="s">
        <v>28</v>
      </c>
      <c r="E1736" s="1">
        <v>3</v>
      </c>
      <c r="F1736" s="3">
        <v>623</v>
      </c>
      <c r="G1736" s="10">
        <v>1974.91</v>
      </c>
      <c r="H1736" s="12">
        <f>IFERROR(salesdata[[#This Row],[S-P1]]/salesdata[[#This Row],[Q-P1]],0)</f>
        <v>3.17</v>
      </c>
      <c r="I1736" s="3">
        <v>736</v>
      </c>
      <c r="J1736" s="10">
        <v>4666.24</v>
      </c>
      <c r="K1736" s="12">
        <f>IFERROR(salesdata[[#This Row],[S-P2]]/salesdata[[#This Row],[Q-P2]],0)</f>
        <v>6.34</v>
      </c>
      <c r="L1736" s="3">
        <v>2370</v>
      </c>
      <c r="M1736" s="10">
        <v>12845.4</v>
      </c>
      <c r="N1736" s="12">
        <f>IFERROR(salesdata[[#This Row],[S-P3]]/salesdata[[#This Row],[Q-P3]],0)</f>
        <v>5.42</v>
      </c>
      <c r="O1736" s="3">
        <v>513</v>
      </c>
      <c r="P1736" s="10">
        <v>3657.69</v>
      </c>
      <c r="Q1736" s="12">
        <f>IFERROR(salesdata[[#This Row],[S-P4]]/salesdata[[#This Row],[Q-P4]],0)</f>
        <v>7.13</v>
      </c>
      <c r="R1736" s="3">
        <v>4242</v>
      </c>
      <c r="S1736" s="10">
        <v>23144.240000000002</v>
      </c>
      <c r="T1736" s="1" t="str">
        <f>"Q"&amp;ROUNDUP(salesdata[[#This Row],[Month No.]]/3,0)</f>
        <v>Q1</v>
      </c>
      <c r="U1736" s="1" t="str">
        <f>TEXT(salesdata[[#This Row],[Date]],"dddd")</f>
        <v>Wednesday</v>
      </c>
      <c r="V1736" s="12">
        <f>IFERROR(salesdata[[#This Row],[Total Revenue]]/salesdata[[#This Row],[Total Units Sold]],0)</f>
        <v>5.4559735973597361</v>
      </c>
      <c r="W1736" s="1" t="str">
        <f>INDEX({"Product1","Product2","Product3","Product4"},MATCH(MAX(salesdata[[#This Row],[S-P1]],salesdata[[#This Row],[S-P2]],salesdata[[#This Row],[S-P3]],salesdata[[#This Row],[S-P4]]),CHOOSE({1,2,3,4},salesdata[[#This Row],[S-P1]],salesdata[[#This Row],[S-P2]],salesdata[[#This Row],[S-P3]],salesdata[[#This Row],[S-P4]]),0))</f>
        <v>Product3</v>
      </c>
      <c r="X1736" s="1" t="str">
        <f>IF(salesdata[[#This Row],[Total Revenue]]&gt;=70000,"High",IF(salesdata[[#This Row],[Total Revenue]]&gt;=40000,"Medium","Low"))</f>
        <v>Low</v>
      </c>
      <c r="Y1736" s="1" t="str">
        <f>IFERROR(IF(SUMIF(salesdata[Year],salesdata[[#This Row],[Year]],salesdata[Total Revenue])&gt;SUMIF(salesdata[Year],salesdata[[#This Row],[Year]]-1,salesdata[Total Revenue]),"Growth Year","Decline Year"),"")</f>
        <v>Decline Year</v>
      </c>
    </row>
    <row r="1737" spans="1:25" x14ac:dyDescent="0.3">
      <c r="A1737" s="1">
        <v>1736</v>
      </c>
      <c r="B1737" s="2">
        <v>42068</v>
      </c>
      <c r="C1737" s="1">
        <v>2015</v>
      </c>
      <c r="D1737" s="1" t="s">
        <v>28</v>
      </c>
      <c r="E1737" s="1">
        <v>3</v>
      </c>
      <c r="F1737" s="3">
        <v>1626</v>
      </c>
      <c r="G1737" s="10">
        <v>5154.42</v>
      </c>
      <c r="H1737" s="12">
        <f>IFERROR(salesdata[[#This Row],[S-P1]]/salesdata[[#This Row],[Q-P1]],0)</f>
        <v>3.17</v>
      </c>
      <c r="I1737" s="3">
        <v>2237</v>
      </c>
      <c r="J1737" s="10">
        <v>14182.58</v>
      </c>
      <c r="K1737" s="12">
        <f>IFERROR(salesdata[[#This Row],[S-P2]]/salesdata[[#This Row],[Q-P2]],0)</f>
        <v>6.34</v>
      </c>
      <c r="L1737" s="3">
        <v>2367</v>
      </c>
      <c r="M1737" s="10">
        <v>12829.14</v>
      </c>
      <c r="N1737" s="12">
        <f>IFERROR(salesdata[[#This Row],[S-P3]]/salesdata[[#This Row],[Q-P3]],0)</f>
        <v>5.42</v>
      </c>
      <c r="O1737" s="3">
        <v>605</v>
      </c>
      <c r="P1737" s="10">
        <v>4313.6499999999996</v>
      </c>
      <c r="Q1737" s="12">
        <f>IFERROR(salesdata[[#This Row],[S-P4]]/salesdata[[#This Row],[Q-P4]],0)</f>
        <v>7.129999999999999</v>
      </c>
      <c r="R1737" s="3">
        <v>6835</v>
      </c>
      <c r="S1737" s="10">
        <v>36479.79</v>
      </c>
      <c r="T1737" s="1" t="str">
        <f>"Q"&amp;ROUNDUP(salesdata[[#This Row],[Month No.]]/3,0)</f>
        <v>Q1</v>
      </c>
      <c r="U1737" s="1" t="str">
        <f>TEXT(salesdata[[#This Row],[Date]],"dddd")</f>
        <v>Thursday</v>
      </c>
      <c r="V1737" s="12">
        <f>IFERROR(salesdata[[#This Row],[Total Revenue]]/salesdata[[#This Row],[Total Units Sold]],0)</f>
        <v>5.3372040965618144</v>
      </c>
      <c r="W1737" s="1" t="str">
        <f>INDEX({"Product1","Product2","Product3","Product4"},MATCH(MAX(salesdata[[#This Row],[S-P1]],salesdata[[#This Row],[S-P2]],salesdata[[#This Row],[S-P3]],salesdata[[#This Row],[S-P4]]),CHOOSE({1,2,3,4},salesdata[[#This Row],[S-P1]],salesdata[[#This Row],[S-P2]],salesdata[[#This Row],[S-P3]],salesdata[[#This Row],[S-P4]]),0))</f>
        <v>Product2</v>
      </c>
      <c r="X1737" s="1" t="str">
        <f>IF(salesdata[[#This Row],[Total Revenue]]&gt;=70000,"High",IF(salesdata[[#This Row],[Total Revenue]]&gt;=40000,"Medium","Low"))</f>
        <v>Low</v>
      </c>
      <c r="Y1737" s="1" t="str">
        <f>IFERROR(IF(SUMIF(salesdata[Year],salesdata[[#This Row],[Year]],salesdata[Total Revenue])&gt;SUMIF(salesdata[Year],salesdata[[#This Row],[Year]]-1,salesdata[Total Revenue]),"Growth Year","Decline Year"),"")</f>
        <v>Decline Year</v>
      </c>
    </row>
    <row r="1738" spans="1:25" x14ac:dyDescent="0.3">
      <c r="A1738" s="1">
        <v>1737</v>
      </c>
      <c r="B1738" s="2">
        <v>42069</v>
      </c>
      <c r="C1738" s="1">
        <v>2015</v>
      </c>
      <c r="D1738" s="1" t="s">
        <v>28</v>
      </c>
      <c r="E1738" s="1">
        <v>3</v>
      </c>
      <c r="F1738" s="3">
        <v>2866</v>
      </c>
      <c r="G1738" s="10">
        <v>9085.2199999999993</v>
      </c>
      <c r="H1738" s="12">
        <f>IFERROR(salesdata[[#This Row],[S-P1]]/salesdata[[#This Row],[Q-P1]],0)</f>
        <v>3.17</v>
      </c>
      <c r="I1738" s="3">
        <v>344</v>
      </c>
      <c r="J1738" s="10">
        <v>2180.96</v>
      </c>
      <c r="K1738" s="12">
        <f>IFERROR(salesdata[[#This Row],[S-P2]]/salesdata[[#This Row],[Q-P2]],0)</f>
        <v>6.34</v>
      </c>
      <c r="L1738" s="3">
        <v>3775</v>
      </c>
      <c r="M1738" s="10">
        <v>20460.5</v>
      </c>
      <c r="N1738" s="12">
        <f>IFERROR(salesdata[[#This Row],[S-P3]]/salesdata[[#This Row],[Q-P3]],0)</f>
        <v>5.42</v>
      </c>
      <c r="O1738" s="3">
        <v>987</v>
      </c>
      <c r="P1738" s="10">
        <v>7037.31</v>
      </c>
      <c r="Q1738" s="12">
        <f>IFERROR(salesdata[[#This Row],[S-P4]]/salesdata[[#This Row],[Q-P4]],0)</f>
        <v>7.1300000000000008</v>
      </c>
      <c r="R1738" s="3">
        <v>7972</v>
      </c>
      <c r="S1738" s="10">
        <v>38763.99</v>
      </c>
      <c r="T1738" s="1" t="str">
        <f>"Q"&amp;ROUNDUP(salesdata[[#This Row],[Month No.]]/3,0)</f>
        <v>Q1</v>
      </c>
      <c r="U1738" s="1" t="str">
        <f>TEXT(salesdata[[#This Row],[Date]],"dddd")</f>
        <v>Friday</v>
      </c>
      <c r="V1738" s="12">
        <f>IFERROR(salesdata[[#This Row],[Total Revenue]]/salesdata[[#This Row],[Total Units Sold]],0)</f>
        <v>4.8625175614651273</v>
      </c>
      <c r="W1738" s="1" t="str">
        <f>INDEX({"Product1","Product2","Product3","Product4"},MATCH(MAX(salesdata[[#This Row],[S-P1]],salesdata[[#This Row],[S-P2]],salesdata[[#This Row],[S-P3]],salesdata[[#This Row],[S-P4]]),CHOOSE({1,2,3,4},salesdata[[#This Row],[S-P1]],salesdata[[#This Row],[S-P2]],salesdata[[#This Row],[S-P3]],salesdata[[#This Row],[S-P4]]),0))</f>
        <v>Product3</v>
      </c>
      <c r="X1738" s="1" t="str">
        <f>IF(salesdata[[#This Row],[Total Revenue]]&gt;=70000,"High",IF(salesdata[[#This Row],[Total Revenue]]&gt;=40000,"Medium","Low"))</f>
        <v>Low</v>
      </c>
      <c r="Y1738" s="1" t="str">
        <f>IFERROR(IF(SUMIF(salesdata[Year],salesdata[[#This Row],[Year]],salesdata[Total Revenue])&gt;SUMIF(salesdata[Year],salesdata[[#This Row],[Year]]-1,salesdata[Total Revenue]),"Growth Year","Decline Year"),"")</f>
        <v>Decline Year</v>
      </c>
    </row>
    <row r="1739" spans="1:25" x14ac:dyDescent="0.3">
      <c r="A1739" s="1">
        <v>1738</v>
      </c>
      <c r="B1739" s="2">
        <v>42070</v>
      </c>
      <c r="C1739" s="1">
        <v>2015</v>
      </c>
      <c r="D1739" s="1" t="s">
        <v>28</v>
      </c>
      <c r="E1739" s="1">
        <v>3</v>
      </c>
      <c r="F1739" s="3">
        <v>6983</v>
      </c>
      <c r="G1739" s="10">
        <v>22136.11</v>
      </c>
      <c r="H1739" s="12">
        <f>IFERROR(salesdata[[#This Row],[S-P1]]/salesdata[[#This Row],[Q-P1]],0)</f>
        <v>3.17</v>
      </c>
      <c r="I1739" s="3">
        <v>666</v>
      </c>
      <c r="J1739" s="10">
        <v>4222.4399999999996</v>
      </c>
      <c r="K1739" s="12">
        <f>IFERROR(salesdata[[#This Row],[S-P2]]/salesdata[[#This Row],[Q-P2]],0)</f>
        <v>6.339999999999999</v>
      </c>
      <c r="L1739" s="3">
        <v>594</v>
      </c>
      <c r="M1739" s="10">
        <v>3219.48</v>
      </c>
      <c r="N1739" s="12">
        <f>IFERROR(salesdata[[#This Row],[S-P3]]/salesdata[[#This Row],[Q-P3]],0)</f>
        <v>5.42</v>
      </c>
      <c r="O1739" s="3">
        <v>1144</v>
      </c>
      <c r="P1739" s="10">
        <v>8156.72</v>
      </c>
      <c r="Q1739" s="12">
        <f>IFERROR(salesdata[[#This Row],[S-P4]]/salesdata[[#This Row],[Q-P4]],0)</f>
        <v>7.13</v>
      </c>
      <c r="R1739" s="3">
        <v>9387</v>
      </c>
      <c r="S1739" s="10">
        <v>37734.75</v>
      </c>
      <c r="T1739" s="1" t="str">
        <f>"Q"&amp;ROUNDUP(salesdata[[#This Row],[Month No.]]/3,0)</f>
        <v>Q1</v>
      </c>
      <c r="U1739" s="1" t="str">
        <f>TEXT(salesdata[[#This Row],[Date]],"dddd")</f>
        <v>Saturday</v>
      </c>
      <c r="V1739" s="12">
        <f>IFERROR(salesdata[[#This Row],[Total Revenue]]/salesdata[[#This Row],[Total Units Sold]],0)</f>
        <v>4.0198945349952062</v>
      </c>
      <c r="W1739" s="1" t="str">
        <f>INDEX({"Product1","Product2","Product3","Product4"},MATCH(MAX(salesdata[[#This Row],[S-P1]],salesdata[[#This Row],[S-P2]],salesdata[[#This Row],[S-P3]],salesdata[[#This Row],[S-P4]]),CHOOSE({1,2,3,4},salesdata[[#This Row],[S-P1]],salesdata[[#This Row],[S-P2]],salesdata[[#This Row],[S-P3]],salesdata[[#This Row],[S-P4]]),0))</f>
        <v>Product1</v>
      </c>
      <c r="X1739" s="1" t="str">
        <f>IF(salesdata[[#This Row],[Total Revenue]]&gt;=70000,"High",IF(salesdata[[#This Row],[Total Revenue]]&gt;=40000,"Medium","Low"))</f>
        <v>Low</v>
      </c>
      <c r="Y1739" s="1" t="str">
        <f>IFERROR(IF(SUMIF(salesdata[Year],salesdata[[#This Row],[Year]],salesdata[Total Revenue])&gt;SUMIF(salesdata[Year],salesdata[[#This Row],[Year]]-1,salesdata[Total Revenue]),"Growth Year","Decline Year"),"")</f>
        <v>Decline Year</v>
      </c>
    </row>
    <row r="1740" spans="1:25" x14ac:dyDescent="0.3">
      <c r="A1740" s="1">
        <v>1739</v>
      </c>
      <c r="B1740" s="2">
        <v>42071</v>
      </c>
      <c r="C1740" s="1">
        <v>2015</v>
      </c>
      <c r="D1740" s="1" t="s">
        <v>28</v>
      </c>
      <c r="E1740" s="1">
        <v>3</v>
      </c>
      <c r="F1740" s="3">
        <v>1142</v>
      </c>
      <c r="G1740" s="10">
        <v>3620.14</v>
      </c>
      <c r="H1740" s="12">
        <f>IFERROR(salesdata[[#This Row],[S-P1]]/salesdata[[#This Row],[Q-P1]],0)</f>
        <v>3.17</v>
      </c>
      <c r="I1740" s="3">
        <v>3350</v>
      </c>
      <c r="J1740" s="10">
        <v>21239</v>
      </c>
      <c r="K1740" s="12">
        <f>IFERROR(salesdata[[#This Row],[S-P2]]/salesdata[[#This Row],[Q-P2]],0)</f>
        <v>6.34</v>
      </c>
      <c r="L1740" s="3">
        <v>1212</v>
      </c>
      <c r="M1740" s="10">
        <v>6569.04</v>
      </c>
      <c r="N1740" s="12">
        <f>IFERROR(salesdata[[#This Row],[S-P3]]/salesdata[[#This Row],[Q-P3]],0)</f>
        <v>5.42</v>
      </c>
      <c r="O1740" s="3">
        <v>1199</v>
      </c>
      <c r="P1740" s="10">
        <v>8548.8700000000008</v>
      </c>
      <c r="Q1740" s="12">
        <f>IFERROR(salesdata[[#This Row],[S-P4]]/salesdata[[#This Row],[Q-P4]],0)</f>
        <v>7.1300000000000008</v>
      </c>
      <c r="R1740" s="3">
        <v>6903</v>
      </c>
      <c r="S1740" s="10">
        <v>39977.050000000003</v>
      </c>
      <c r="T1740" s="1" t="str">
        <f>"Q"&amp;ROUNDUP(salesdata[[#This Row],[Month No.]]/3,0)</f>
        <v>Q1</v>
      </c>
      <c r="U1740" s="1" t="str">
        <f>TEXT(salesdata[[#This Row],[Date]],"dddd")</f>
        <v>Sunday</v>
      </c>
      <c r="V1740" s="12">
        <f>IFERROR(salesdata[[#This Row],[Total Revenue]]/salesdata[[#This Row],[Total Units Sold]],0)</f>
        <v>5.791257424308272</v>
      </c>
      <c r="W1740" s="1" t="str">
        <f>INDEX({"Product1","Product2","Product3","Product4"},MATCH(MAX(salesdata[[#This Row],[S-P1]],salesdata[[#This Row],[S-P2]],salesdata[[#This Row],[S-P3]],salesdata[[#This Row],[S-P4]]),CHOOSE({1,2,3,4},salesdata[[#This Row],[S-P1]],salesdata[[#This Row],[S-P2]],salesdata[[#This Row],[S-P3]],salesdata[[#This Row],[S-P4]]),0))</f>
        <v>Product2</v>
      </c>
      <c r="X1740" s="1" t="str">
        <f>IF(salesdata[[#This Row],[Total Revenue]]&gt;=70000,"High",IF(salesdata[[#This Row],[Total Revenue]]&gt;=40000,"Medium","Low"))</f>
        <v>Low</v>
      </c>
      <c r="Y1740" s="1" t="str">
        <f>IFERROR(IF(SUMIF(salesdata[Year],salesdata[[#This Row],[Year]],salesdata[Total Revenue])&gt;SUMIF(salesdata[Year],salesdata[[#This Row],[Year]]-1,salesdata[Total Revenue]),"Growth Year","Decline Year"),"")</f>
        <v>Decline Year</v>
      </c>
    </row>
    <row r="1741" spans="1:25" x14ac:dyDescent="0.3">
      <c r="A1741" s="1">
        <v>1740</v>
      </c>
      <c r="B1741" s="2">
        <v>42072</v>
      </c>
      <c r="C1741" s="1">
        <v>2015</v>
      </c>
      <c r="D1741" s="1" t="s">
        <v>28</v>
      </c>
      <c r="E1741" s="1">
        <v>3</v>
      </c>
      <c r="F1741" s="3">
        <v>1162</v>
      </c>
      <c r="G1741" s="10">
        <v>3683.54</v>
      </c>
      <c r="H1741" s="12">
        <f>IFERROR(salesdata[[#This Row],[S-P1]]/salesdata[[#This Row],[Q-P1]],0)</f>
        <v>3.17</v>
      </c>
      <c r="I1741" s="3">
        <v>1388</v>
      </c>
      <c r="J1741" s="10">
        <v>8799.92</v>
      </c>
      <c r="K1741" s="12">
        <f>IFERROR(salesdata[[#This Row],[S-P2]]/salesdata[[#This Row],[Q-P2]],0)</f>
        <v>6.34</v>
      </c>
      <c r="L1741" s="3">
        <v>4563</v>
      </c>
      <c r="M1741" s="10">
        <v>24731.46</v>
      </c>
      <c r="N1741" s="12">
        <f>IFERROR(salesdata[[#This Row],[S-P3]]/salesdata[[#This Row],[Q-P3]],0)</f>
        <v>5.42</v>
      </c>
      <c r="O1741" s="3">
        <v>1459</v>
      </c>
      <c r="P1741" s="10">
        <v>10402.67</v>
      </c>
      <c r="Q1741" s="12">
        <f>IFERROR(salesdata[[#This Row],[S-P4]]/salesdata[[#This Row],[Q-P4]],0)</f>
        <v>7.13</v>
      </c>
      <c r="R1741" s="3">
        <v>8572</v>
      </c>
      <c r="S1741" s="10">
        <v>47617.59</v>
      </c>
      <c r="T1741" s="1" t="str">
        <f>"Q"&amp;ROUNDUP(salesdata[[#This Row],[Month No.]]/3,0)</f>
        <v>Q1</v>
      </c>
      <c r="U1741" s="1" t="str">
        <f>TEXT(salesdata[[#This Row],[Date]],"dddd")</f>
        <v>Monday</v>
      </c>
      <c r="V1741" s="12">
        <f>IFERROR(salesdata[[#This Row],[Total Revenue]]/salesdata[[#This Row],[Total Units Sold]],0)</f>
        <v>5.5550151656556226</v>
      </c>
      <c r="W1741" s="1" t="str">
        <f>INDEX({"Product1","Product2","Product3","Product4"},MATCH(MAX(salesdata[[#This Row],[S-P1]],salesdata[[#This Row],[S-P2]],salesdata[[#This Row],[S-P3]],salesdata[[#This Row],[S-P4]]),CHOOSE({1,2,3,4},salesdata[[#This Row],[S-P1]],salesdata[[#This Row],[S-P2]],salesdata[[#This Row],[S-P3]],salesdata[[#This Row],[S-P4]]),0))</f>
        <v>Product3</v>
      </c>
      <c r="X1741" s="1" t="str">
        <f>IF(salesdata[[#This Row],[Total Revenue]]&gt;=70000,"High",IF(salesdata[[#This Row],[Total Revenue]]&gt;=40000,"Medium","Low"))</f>
        <v>Medium</v>
      </c>
      <c r="Y1741" s="1" t="str">
        <f>IFERROR(IF(SUMIF(salesdata[Year],salesdata[[#This Row],[Year]],salesdata[Total Revenue])&gt;SUMIF(salesdata[Year],salesdata[[#This Row],[Year]]-1,salesdata[Total Revenue]),"Growth Year","Decline Year"),"")</f>
        <v>Decline Year</v>
      </c>
    </row>
    <row r="1742" spans="1:25" x14ac:dyDescent="0.3">
      <c r="A1742" s="1">
        <v>1741</v>
      </c>
      <c r="B1742" s="2">
        <v>42073</v>
      </c>
      <c r="C1742" s="1">
        <v>2015</v>
      </c>
      <c r="D1742" s="1" t="s">
        <v>28</v>
      </c>
      <c r="E1742" s="1">
        <v>3</v>
      </c>
      <c r="F1742" s="3">
        <v>3794</v>
      </c>
      <c r="G1742" s="10">
        <v>12026.98</v>
      </c>
      <c r="H1742" s="12">
        <f>IFERROR(salesdata[[#This Row],[S-P1]]/salesdata[[#This Row],[Q-P1]],0)</f>
        <v>3.17</v>
      </c>
      <c r="I1742" s="3">
        <v>2420</v>
      </c>
      <c r="J1742" s="10">
        <v>15342.8</v>
      </c>
      <c r="K1742" s="12">
        <f>IFERROR(salesdata[[#This Row],[S-P2]]/salesdata[[#This Row],[Q-P2]],0)</f>
        <v>6.34</v>
      </c>
      <c r="L1742" s="3">
        <v>631</v>
      </c>
      <c r="M1742" s="10">
        <v>3420.02</v>
      </c>
      <c r="N1742" s="12">
        <f>IFERROR(salesdata[[#This Row],[S-P3]]/salesdata[[#This Row],[Q-P3]],0)</f>
        <v>5.42</v>
      </c>
      <c r="O1742" s="3">
        <v>1313</v>
      </c>
      <c r="P1742" s="10">
        <v>9361.69</v>
      </c>
      <c r="Q1742" s="12">
        <f>IFERROR(salesdata[[#This Row],[S-P4]]/salesdata[[#This Row],[Q-P4]],0)</f>
        <v>7.1300000000000008</v>
      </c>
      <c r="R1742" s="3">
        <v>8158</v>
      </c>
      <c r="S1742" s="10">
        <v>40151.49</v>
      </c>
      <c r="T1742" s="1" t="str">
        <f>"Q"&amp;ROUNDUP(salesdata[[#This Row],[Month No.]]/3,0)</f>
        <v>Q1</v>
      </c>
      <c r="U1742" s="1" t="str">
        <f>TEXT(salesdata[[#This Row],[Date]],"dddd")</f>
        <v>Tuesday</v>
      </c>
      <c r="V1742" s="12">
        <f>IFERROR(salesdata[[#This Row],[Total Revenue]]/salesdata[[#This Row],[Total Units Sold]],0)</f>
        <v>4.9217320421671973</v>
      </c>
      <c r="W1742" s="1" t="str">
        <f>INDEX({"Product1","Product2","Product3","Product4"},MATCH(MAX(salesdata[[#This Row],[S-P1]],salesdata[[#This Row],[S-P2]],salesdata[[#This Row],[S-P3]],salesdata[[#This Row],[S-P4]]),CHOOSE({1,2,3,4},salesdata[[#This Row],[S-P1]],salesdata[[#This Row],[S-P2]],salesdata[[#This Row],[S-P3]],salesdata[[#This Row],[S-P4]]),0))</f>
        <v>Product2</v>
      </c>
      <c r="X1742" s="1" t="str">
        <f>IF(salesdata[[#This Row],[Total Revenue]]&gt;=70000,"High",IF(salesdata[[#This Row],[Total Revenue]]&gt;=40000,"Medium","Low"))</f>
        <v>Medium</v>
      </c>
      <c r="Y1742" s="1" t="str">
        <f>IFERROR(IF(SUMIF(salesdata[Year],salesdata[[#This Row],[Year]],salesdata[Total Revenue])&gt;SUMIF(salesdata[Year],salesdata[[#This Row],[Year]]-1,salesdata[Total Revenue]),"Growth Year","Decline Year"),"")</f>
        <v>Decline Year</v>
      </c>
    </row>
    <row r="1743" spans="1:25" x14ac:dyDescent="0.3">
      <c r="A1743" s="1">
        <v>1742</v>
      </c>
      <c r="B1743" s="2">
        <v>42074</v>
      </c>
      <c r="C1743" s="1">
        <v>2015</v>
      </c>
      <c r="D1743" s="1" t="s">
        <v>28</v>
      </c>
      <c r="E1743" s="1">
        <v>3</v>
      </c>
      <c r="F1743" s="3">
        <v>7098</v>
      </c>
      <c r="G1743" s="10">
        <v>22500.66</v>
      </c>
      <c r="H1743" s="12">
        <f>IFERROR(salesdata[[#This Row],[S-P1]]/salesdata[[#This Row],[Q-P1]],0)</f>
        <v>3.17</v>
      </c>
      <c r="I1743" s="3">
        <v>3536</v>
      </c>
      <c r="J1743" s="10">
        <v>22418.240000000002</v>
      </c>
      <c r="K1743" s="12">
        <f>IFERROR(salesdata[[#This Row],[S-P2]]/salesdata[[#This Row],[Q-P2]],0)</f>
        <v>6.3400000000000007</v>
      </c>
      <c r="L1743" s="3">
        <v>929</v>
      </c>
      <c r="M1743" s="10">
        <v>5035.18</v>
      </c>
      <c r="N1743" s="12">
        <f>IFERROR(salesdata[[#This Row],[S-P3]]/salesdata[[#This Row],[Q-P3]],0)</f>
        <v>5.42</v>
      </c>
      <c r="O1743" s="3">
        <v>918</v>
      </c>
      <c r="P1743" s="10">
        <v>6545.34</v>
      </c>
      <c r="Q1743" s="12">
        <f>IFERROR(salesdata[[#This Row],[S-P4]]/salesdata[[#This Row],[Q-P4]],0)</f>
        <v>7.13</v>
      </c>
      <c r="R1743" s="3">
        <v>12481</v>
      </c>
      <c r="S1743" s="10">
        <v>56499.42</v>
      </c>
      <c r="T1743" s="1" t="str">
        <f>"Q"&amp;ROUNDUP(salesdata[[#This Row],[Month No.]]/3,0)</f>
        <v>Q1</v>
      </c>
      <c r="U1743" s="1" t="str">
        <f>TEXT(salesdata[[#This Row],[Date]],"dddd")</f>
        <v>Wednesday</v>
      </c>
      <c r="V1743" s="12">
        <f>IFERROR(salesdata[[#This Row],[Total Revenue]]/salesdata[[#This Row],[Total Units Sold]],0)</f>
        <v>4.5268343882701707</v>
      </c>
      <c r="W1743" s="1" t="str">
        <f>INDEX({"Product1","Product2","Product3","Product4"},MATCH(MAX(salesdata[[#This Row],[S-P1]],salesdata[[#This Row],[S-P2]],salesdata[[#This Row],[S-P3]],salesdata[[#This Row],[S-P4]]),CHOOSE({1,2,3,4},salesdata[[#This Row],[S-P1]],salesdata[[#This Row],[S-P2]],salesdata[[#This Row],[S-P3]],salesdata[[#This Row],[S-P4]]),0))</f>
        <v>Product1</v>
      </c>
      <c r="X1743" s="1" t="str">
        <f>IF(salesdata[[#This Row],[Total Revenue]]&gt;=70000,"High",IF(salesdata[[#This Row],[Total Revenue]]&gt;=40000,"Medium","Low"))</f>
        <v>Medium</v>
      </c>
      <c r="Y1743" s="1" t="str">
        <f>IFERROR(IF(SUMIF(salesdata[Year],salesdata[[#This Row],[Year]],salesdata[Total Revenue])&gt;SUMIF(salesdata[Year],salesdata[[#This Row],[Year]]-1,salesdata[Total Revenue]),"Growth Year","Decline Year"),"")</f>
        <v>Decline Year</v>
      </c>
    </row>
    <row r="1744" spans="1:25" x14ac:dyDescent="0.3">
      <c r="A1744" s="1">
        <v>1743</v>
      </c>
      <c r="B1744" s="2">
        <v>42075</v>
      </c>
      <c r="C1744" s="1">
        <v>2015</v>
      </c>
      <c r="D1744" s="1" t="s">
        <v>28</v>
      </c>
      <c r="E1744" s="1">
        <v>3</v>
      </c>
      <c r="F1744" s="3">
        <v>594</v>
      </c>
      <c r="G1744" s="10">
        <v>1882.98</v>
      </c>
      <c r="H1744" s="12">
        <f>IFERROR(salesdata[[#This Row],[S-P1]]/salesdata[[#This Row],[Q-P1]],0)</f>
        <v>3.17</v>
      </c>
      <c r="I1744" s="3">
        <v>3732</v>
      </c>
      <c r="J1744" s="10">
        <v>23660.880000000001</v>
      </c>
      <c r="K1744" s="12">
        <f>IFERROR(salesdata[[#This Row],[S-P2]]/salesdata[[#This Row],[Q-P2]],0)</f>
        <v>6.34</v>
      </c>
      <c r="L1744" s="3">
        <v>2107</v>
      </c>
      <c r="M1744" s="10">
        <v>11419.94</v>
      </c>
      <c r="N1744" s="12">
        <f>IFERROR(salesdata[[#This Row],[S-P3]]/salesdata[[#This Row],[Q-P3]],0)</f>
        <v>5.42</v>
      </c>
      <c r="O1744" s="3">
        <v>1754</v>
      </c>
      <c r="P1744" s="10">
        <v>12506.02</v>
      </c>
      <c r="Q1744" s="12">
        <f>IFERROR(salesdata[[#This Row],[S-P4]]/salesdata[[#This Row],[Q-P4]],0)</f>
        <v>7.13</v>
      </c>
      <c r="R1744" s="3">
        <v>8187</v>
      </c>
      <c r="S1744" s="10">
        <v>49469.82</v>
      </c>
      <c r="T1744" s="1" t="str">
        <f>"Q"&amp;ROUNDUP(salesdata[[#This Row],[Month No.]]/3,0)</f>
        <v>Q1</v>
      </c>
      <c r="U1744" s="1" t="str">
        <f>TEXT(salesdata[[#This Row],[Date]],"dddd")</f>
        <v>Thursday</v>
      </c>
      <c r="V1744" s="12">
        <f>IFERROR(salesdata[[#This Row],[Total Revenue]]/salesdata[[#This Row],[Total Units Sold]],0)</f>
        <v>6.0424844265298647</v>
      </c>
      <c r="W1744" s="1" t="str">
        <f>INDEX({"Product1","Product2","Product3","Product4"},MATCH(MAX(salesdata[[#This Row],[S-P1]],salesdata[[#This Row],[S-P2]],salesdata[[#This Row],[S-P3]],salesdata[[#This Row],[S-P4]]),CHOOSE({1,2,3,4},salesdata[[#This Row],[S-P1]],salesdata[[#This Row],[S-P2]],salesdata[[#This Row],[S-P3]],salesdata[[#This Row],[S-P4]]),0))</f>
        <v>Product2</v>
      </c>
      <c r="X1744" s="1" t="str">
        <f>IF(salesdata[[#This Row],[Total Revenue]]&gt;=70000,"High",IF(salesdata[[#This Row],[Total Revenue]]&gt;=40000,"Medium","Low"))</f>
        <v>Medium</v>
      </c>
      <c r="Y1744" s="1" t="str">
        <f>IFERROR(IF(SUMIF(salesdata[Year],salesdata[[#This Row],[Year]],salesdata[Total Revenue])&gt;SUMIF(salesdata[Year],salesdata[[#This Row],[Year]]-1,salesdata[Total Revenue]),"Growth Year","Decline Year"),"")</f>
        <v>Decline Year</v>
      </c>
    </row>
    <row r="1745" spans="1:25" x14ac:dyDescent="0.3">
      <c r="A1745" s="1">
        <v>1744</v>
      </c>
      <c r="B1745" s="2">
        <v>42076</v>
      </c>
      <c r="C1745" s="1">
        <v>2015</v>
      </c>
      <c r="D1745" s="1" t="s">
        <v>28</v>
      </c>
      <c r="E1745" s="1">
        <v>3</v>
      </c>
      <c r="F1745" s="3">
        <v>4511</v>
      </c>
      <c r="G1745" s="10">
        <v>14299.87</v>
      </c>
      <c r="H1745" s="12">
        <f>IFERROR(salesdata[[#This Row],[S-P1]]/salesdata[[#This Row],[Q-P1]],0)</f>
        <v>3.1700000000000004</v>
      </c>
      <c r="I1745" s="3">
        <v>1236</v>
      </c>
      <c r="J1745" s="10">
        <v>7836.24</v>
      </c>
      <c r="K1745" s="12">
        <f>IFERROR(salesdata[[#This Row],[S-P2]]/salesdata[[#This Row],[Q-P2]],0)</f>
        <v>6.34</v>
      </c>
      <c r="L1745" s="3">
        <v>3579</v>
      </c>
      <c r="M1745" s="10">
        <v>19398.18</v>
      </c>
      <c r="N1745" s="12">
        <f>IFERROR(salesdata[[#This Row],[S-P3]]/salesdata[[#This Row],[Q-P3]],0)</f>
        <v>5.42</v>
      </c>
      <c r="O1745" s="3">
        <v>1414</v>
      </c>
      <c r="P1745" s="10">
        <v>10081.82</v>
      </c>
      <c r="Q1745" s="12">
        <f>IFERROR(salesdata[[#This Row],[S-P4]]/salesdata[[#This Row],[Q-P4]],0)</f>
        <v>7.13</v>
      </c>
      <c r="R1745" s="3">
        <v>10740</v>
      </c>
      <c r="S1745" s="10">
        <v>51616.11</v>
      </c>
      <c r="T1745" s="1" t="str">
        <f>"Q"&amp;ROUNDUP(salesdata[[#This Row],[Month No.]]/3,0)</f>
        <v>Q1</v>
      </c>
      <c r="U1745" s="1" t="str">
        <f>TEXT(salesdata[[#This Row],[Date]],"dddd")</f>
        <v>Friday</v>
      </c>
      <c r="V1745" s="12">
        <f>IFERROR(salesdata[[#This Row],[Total Revenue]]/salesdata[[#This Row],[Total Units Sold]],0)</f>
        <v>4.8059692737430169</v>
      </c>
      <c r="W1745" s="1" t="str">
        <f>INDEX({"Product1","Product2","Product3","Product4"},MATCH(MAX(salesdata[[#This Row],[S-P1]],salesdata[[#This Row],[S-P2]],salesdata[[#This Row],[S-P3]],salesdata[[#This Row],[S-P4]]),CHOOSE({1,2,3,4},salesdata[[#This Row],[S-P1]],salesdata[[#This Row],[S-P2]],salesdata[[#This Row],[S-P3]],salesdata[[#This Row],[S-P4]]),0))</f>
        <v>Product3</v>
      </c>
      <c r="X1745" s="1" t="str">
        <f>IF(salesdata[[#This Row],[Total Revenue]]&gt;=70000,"High",IF(salesdata[[#This Row],[Total Revenue]]&gt;=40000,"Medium","Low"))</f>
        <v>Medium</v>
      </c>
      <c r="Y1745" s="1" t="str">
        <f>IFERROR(IF(SUMIF(salesdata[Year],salesdata[[#This Row],[Year]],salesdata[Total Revenue])&gt;SUMIF(salesdata[Year],salesdata[[#This Row],[Year]]-1,salesdata[Total Revenue]),"Growth Year","Decline Year"),"")</f>
        <v>Decline Year</v>
      </c>
    </row>
    <row r="1746" spans="1:25" x14ac:dyDescent="0.3">
      <c r="A1746" s="1">
        <v>1745</v>
      </c>
      <c r="B1746" s="2">
        <v>42077</v>
      </c>
      <c r="C1746" s="1">
        <v>2015</v>
      </c>
      <c r="D1746" s="1" t="s">
        <v>28</v>
      </c>
      <c r="E1746" s="1">
        <v>3</v>
      </c>
      <c r="F1746" s="3">
        <v>1225</v>
      </c>
      <c r="G1746" s="10">
        <v>3883.25</v>
      </c>
      <c r="H1746" s="12">
        <f>IFERROR(salesdata[[#This Row],[S-P1]]/salesdata[[#This Row],[Q-P1]],0)</f>
        <v>3.17</v>
      </c>
      <c r="I1746" s="3">
        <v>3608</v>
      </c>
      <c r="J1746" s="10">
        <v>22874.720000000001</v>
      </c>
      <c r="K1746" s="12">
        <f>IFERROR(salesdata[[#This Row],[S-P2]]/salesdata[[#This Row],[Q-P2]],0)</f>
        <v>6.3400000000000007</v>
      </c>
      <c r="L1746" s="3">
        <v>489</v>
      </c>
      <c r="M1746" s="10">
        <v>2650.38</v>
      </c>
      <c r="N1746" s="12">
        <f>IFERROR(salesdata[[#This Row],[S-P3]]/salesdata[[#This Row],[Q-P3]],0)</f>
        <v>5.42</v>
      </c>
      <c r="O1746" s="3">
        <v>1326</v>
      </c>
      <c r="P1746" s="10">
        <v>9454.3799999999992</v>
      </c>
      <c r="Q1746" s="12">
        <f>IFERROR(salesdata[[#This Row],[S-P4]]/salesdata[[#This Row],[Q-P4]],0)</f>
        <v>7.129999999999999</v>
      </c>
      <c r="R1746" s="3">
        <v>6648</v>
      </c>
      <c r="S1746" s="10">
        <v>38862.730000000003</v>
      </c>
      <c r="T1746" s="1" t="str">
        <f>"Q"&amp;ROUNDUP(salesdata[[#This Row],[Month No.]]/3,0)</f>
        <v>Q1</v>
      </c>
      <c r="U1746" s="1" t="str">
        <f>TEXT(salesdata[[#This Row],[Date]],"dddd")</f>
        <v>Saturday</v>
      </c>
      <c r="V1746" s="12">
        <f>IFERROR(salesdata[[#This Row],[Total Revenue]]/salesdata[[#This Row],[Total Units Sold]],0)</f>
        <v>5.8457776774969918</v>
      </c>
      <c r="W1746" s="1" t="str">
        <f>INDEX({"Product1","Product2","Product3","Product4"},MATCH(MAX(salesdata[[#This Row],[S-P1]],salesdata[[#This Row],[S-P2]],salesdata[[#This Row],[S-P3]],salesdata[[#This Row],[S-P4]]),CHOOSE({1,2,3,4},salesdata[[#This Row],[S-P1]],salesdata[[#This Row],[S-P2]],salesdata[[#This Row],[S-P3]],salesdata[[#This Row],[S-P4]]),0))</f>
        <v>Product2</v>
      </c>
      <c r="X1746" s="1" t="str">
        <f>IF(salesdata[[#This Row],[Total Revenue]]&gt;=70000,"High",IF(salesdata[[#This Row],[Total Revenue]]&gt;=40000,"Medium","Low"))</f>
        <v>Low</v>
      </c>
      <c r="Y1746" s="1" t="str">
        <f>IFERROR(IF(SUMIF(salesdata[Year],salesdata[[#This Row],[Year]],salesdata[Total Revenue])&gt;SUMIF(salesdata[Year],salesdata[[#This Row],[Year]]-1,salesdata[Total Revenue]),"Growth Year","Decline Year"),"")</f>
        <v>Decline Year</v>
      </c>
    </row>
    <row r="1747" spans="1:25" x14ac:dyDescent="0.3">
      <c r="A1747" s="1">
        <v>1746</v>
      </c>
      <c r="B1747" s="2">
        <v>42078</v>
      </c>
      <c r="C1747" s="1">
        <v>2015</v>
      </c>
      <c r="D1747" s="1" t="s">
        <v>28</v>
      </c>
      <c r="E1747" s="1">
        <v>3</v>
      </c>
      <c r="F1747" s="3">
        <v>419</v>
      </c>
      <c r="G1747" s="10">
        <v>1328.23</v>
      </c>
      <c r="H1747" s="12">
        <f>IFERROR(salesdata[[#This Row],[S-P1]]/salesdata[[#This Row],[Q-P1]],0)</f>
        <v>3.17</v>
      </c>
      <c r="I1747" s="3">
        <v>2388</v>
      </c>
      <c r="J1747" s="10">
        <v>15139.92</v>
      </c>
      <c r="K1747" s="12">
        <f>IFERROR(salesdata[[#This Row],[S-P2]]/salesdata[[#This Row],[Q-P2]],0)</f>
        <v>6.34</v>
      </c>
      <c r="L1747" s="3">
        <v>3885</v>
      </c>
      <c r="M1747" s="10">
        <v>21056.7</v>
      </c>
      <c r="N1747" s="12">
        <f>IFERROR(salesdata[[#This Row],[S-P3]]/salesdata[[#This Row],[Q-P3]],0)</f>
        <v>5.42</v>
      </c>
      <c r="O1747" s="3">
        <v>1033</v>
      </c>
      <c r="P1747" s="10">
        <v>7365.29</v>
      </c>
      <c r="Q1747" s="12">
        <f>IFERROR(salesdata[[#This Row],[S-P4]]/salesdata[[#This Row],[Q-P4]],0)</f>
        <v>7.13</v>
      </c>
      <c r="R1747" s="3">
        <v>7725</v>
      </c>
      <c r="S1747" s="10">
        <v>44890.14</v>
      </c>
      <c r="T1747" s="1" t="str">
        <f>"Q"&amp;ROUNDUP(salesdata[[#This Row],[Month No.]]/3,0)</f>
        <v>Q1</v>
      </c>
      <c r="U1747" s="1" t="str">
        <f>TEXT(salesdata[[#This Row],[Date]],"dddd")</f>
        <v>Sunday</v>
      </c>
      <c r="V1747" s="12">
        <f>IFERROR(salesdata[[#This Row],[Total Revenue]]/salesdata[[#This Row],[Total Units Sold]],0)</f>
        <v>5.8110213592233011</v>
      </c>
      <c r="W1747" s="1" t="str">
        <f>INDEX({"Product1","Product2","Product3","Product4"},MATCH(MAX(salesdata[[#This Row],[S-P1]],salesdata[[#This Row],[S-P2]],salesdata[[#This Row],[S-P3]],salesdata[[#This Row],[S-P4]]),CHOOSE({1,2,3,4},salesdata[[#This Row],[S-P1]],salesdata[[#This Row],[S-P2]],salesdata[[#This Row],[S-P3]],salesdata[[#This Row],[S-P4]]),0))</f>
        <v>Product3</v>
      </c>
      <c r="X1747" s="1" t="str">
        <f>IF(salesdata[[#This Row],[Total Revenue]]&gt;=70000,"High",IF(salesdata[[#This Row],[Total Revenue]]&gt;=40000,"Medium","Low"))</f>
        <v>Medium</v>
      </c>
      <c r="Y1747" s="1" t="str">
        <f>IFERROR(IF(SUMIF(salesdata[Year],salesdata[[#This Row],[Year]],salesdata[Total Revenue])&gt;SUMIF(salesdata[Year],salesdata[[#This Row],[Year]]-1,salesdata[Total Revenue]),"Growth Year","Decline Year"),"")</f>
        <v>Decline Year</v>
      </c>
    </row>
    <row r="1748" spans="1:25" x14ac:dyDescent="0.3">
      <c r="A1748" s="1">
        <v>1747</v>
      </c>
      <c r="B1748" s="2">
        <v>42079</v>
      </c>
      <c r="C1748" s="1">
        <v>2015</v>
      </c>
      <c r="D1748" s="1" t="s">
        <v>28</v>
      </c>
      <c r="E1748" s="1">
        <v>3</v>
      </c>
      <c r="F1748" s="3">
        <v>707</v>
      </c>
      <c r="G1748" s="10">
        <v>2241.19</v>
      </c>
      <c r="H1748" s="12">
        <f>IFERROR(salesdata[[#This Row],[S-P1]]/salesdata[[#This Row],[Q-P1]],0)</f>
        <v>3.17</v>
      </c>
      <c r="I1748" s="3">
        <v>1741</v>
      </c>
      <c r="J1748" s="10">
        <v>11037.94</v>
      </c>
      <c r="K1748" s="12">
        <f>IFERROR(salesdata[[#This Row],[S-P2]]/salesdata[[#This Row],[Q-P2]],0)</f>
        <v>6.34</v>
      </c>
      <c r="L1748" s="3">
        <v>929</v>
      </c>
      <c r="M1748" s="10">
        <v>5035.18</v>
      </c>
      <c r="N1748" s="12">
        <f>IFERROR(salesdata[[#This Row],[S-P3]]/salesdata[[#This Row],[Q-P3]],0)</f>
        <v>5.42</v>
      </c>
      <c r="O1748" s="3">
        <v>1175</v>
      </c>
      <c r="P1748" s="10">
        <v>8377.75</v>
      </c>
      <c r="Q1748" s="12">
        <f>IFERROR(salesdata[[#This Row],[S-P4]]/salesdata[[#This Row],[Q-P4]],0)</f>
        <v>7.13</v>
      </c>
      <c r="R1748" s="3">
        <v>4552</v>
      </c>
      <c r="S1748" s="10">
        <v>26692.06</v>
      </c>
      <c r="T1748" s="1" t="str">
        <f>"Q"&amp;ROUNDUP(salesdata[[#This Row],[Month No.]]/3,0)</f>
        <v>Q1</v>
      </c>
      <c r="U1748" s="1" t="str">
        <f>TEXT(salesdata[[#This Row],[Date]],"dddd")</f>
        <v>Monday</v>
      </c>
      <c r="V1748" s="12">
        <f>IFERROR(salesdata[[#This Row],[Total Revenue]]/salesdata[[#This Row],[Total Units Sold]],0)</f>
        <v>5.8638093145869954</v>
      </c>
      <c r="W1748" s="1" t="str">
        <f>INDEX({"Product1","Product2","Product3","Product4"},MATCH(MAX(salesdata[[#This Row],[S-P1]],salesdata[[#This Row],[S-P2]],salesdata[[#This Row],[S-P3]],salesdata[[#This Row],[S-P4]]),CHOOSE({1,2,3,4},salesdata[[#This Row],[S-P1]],salesdata[[#This Row],[S-P2]],salesdata[[#This Row],[S-P3]],salesdata[[#This Row],[S-P4]]),0))</f>
        <v>Product2</v>
      </c>
      <c r="X1748" s="1" t="str">
        <f>IF(salesdata[[#This Row],[Total Revenue]]&gt;=70000,"High",IF(salesdata[[#This Row],[Total Revenue]]&gt;=40000,"Medium","Low"))</f>
        <v>Low</v>
      </c>
      <c r="Y1748" s="1" t="str">
        <f>IFERROR(IF(SUMIF(salesdata[Year],salesdata[[#This Row],[Year]],salesdata[Total Revenue])&gt;SUMIF(salesdata[Year],salesdata[[#This Row],[Year]]-1,salesdata[Total Revenue]),"Growth Year","Decline Year"),"")</f>
        <v>Decline Year</v>
      </c>
    </row>
    <row r="1749" spans="1:25" x14ac:dyDescent="0.3">
      <c r="A1749" s="1">
        <v>1748</v>
      </c>
      <c r="B1749" s="2">
        <v>42080</v>
      </c>
      <c r="C1749" s="1">
        <v>2015</v>
      </c>
      <c r="D1749" s="1" t="s">
        <v>28</v>
      </c>
      <c r="E1749" s="1">
        <v>3</v>
      </c>
      <c r="F1749" s="3">
        <v>3608</v>
      </c>
      <c r="G1749" s="10">
        <v>11437.36</v>
      </c>
      <c r="H1749" s="12">
        <f>IFERROR(salesdata[[#This Row],[S-P1]]/salesdata[[#This Row],[Q-P1]],0)</f>
        <v>3.1700000000000004</v>
      </c>
      <c r="I1749" s="3">
        <v>711</v>
      </c>
      <c r="J1749" s="10">
        <v>4507.74</v>
      </c>
      <c r="K1749" s="12">
        <f>IFERROR(salesdata[[#This Row],[S-P2]]/salesdata[[#This Row],[Q-P2]],0)</f>
        <v>6.34</v>
      </c>
      <c r="L1749" s="3">
        <v>4546</v>
      </c>
      <c r="M1749" s="10">
        <v>24639.32</v>
      </c>
      <c r="N1749" s="12">
        <f>IFERROR(salesdata[[#This Row],[S-P3]]/salesdata[[#This Row],[Q-P3]],0)</f>
        <v>5.42</v>
      </c>
      <c r="O1749" s="3">
        <v>420</v>
      </c>
      <c r="P1749" s="10">
        <v>2994.6</v>
      </c>
      <c r="Q1749" s="12">
        <f>IFERROR(salesdata[[#This Row],[S-P4]]/salesdata[[#This Row],[Q-P4]],0)</f>
        <v>7.13</v>
      </c>
      <c r="R1749" s="3">
        <v>9285</v>
      </c>
      <c r="S1749" s="10">
        <v>43579.02</v>
      </c>
      <c r="T1749" s="1" t="str">
        <f>"Q"&amp;ROUNDUP(salesdata[[#This Row],[Month No.]]/3,0)</f>
        <v>Q1</v>
      </c>
      <c r="U1749" s="1" t="str">
        <f>TEXT(salesdata[[#This Row],[Date]],"dddd")</f>
        <v>Tuesday</v>
      </c>
      <c r="V1749" s="12">
        <f>IFERROR(salesdata[[#This Row],[Total Revenue]]/salesdata[[#This Row],[Total Units Sold]],0)</f>
        <v>4.6934862681744747</v>
      </c>
      <c r="W1749" s="1" t="str">
        <f>INDEX({"Product1","Product2","Product3","Product4"},MATCH(MAX(salesdata[[#This Row],[S-P1]],salesdata[[#This Row],[S-P2]],salesdata[[#This Row],[S-P3]],salesdata[[#This Row],[S-P4]]),CHOOSE({1,2,3,4},salesdata[[#This Row],[S-P1]],salesdata[[#This Row],[S-P2]],salesdata[[#This Row],[S-P3]],salesdata[[#This Row],[S-P4]]),0))</f>
        <v>Product3</v>
      </c>
      <c r="X1749" s="1" t="str">
        <f>IF(salesdata[[#This Row],[Total Revenue]]&gt;=70000,"High",IF(salesdata[[#This Row],[Total Revenue]]&gt;=40000,"Medium","Low"))</f>
        <v>Medium</v>
      </c>
      <c r="Y1749" s="1" t="str">
        <f>IFERROR(IF(SUMIF(salesdata[Year],salesdata[[#This Row],[Year]],salesdata[Total Revenue])&gt;SUMIF(salesdata[Year],salesdata[[#This Row],[Year]]-1,salesdata[Total Revenue]),"Growth Year","Decline Year"),"")</f>
        <v>Decline Year</v>
      </c>
    </row>
    <row r="1750" spans="1:25" x14ac:dyDescent="0.3">
      <c r="A1750" s="1">
        <v>1749</v>
      </c>
      <c r="B1750" s="2">
        <v>42081</v>
      </c>
      <c r="C1750" s="1">
        <v>2015</v>
      </c>
      <c r="D1750" s="1" t="s">
        <v>28</v>
      </c>
      <c r="E1750" s="1">
        <v>3</v>
      </c>
      <c r="F1750" s="3">
        <v>1790</v>
      </c>
      <c r="G1750" s="10">
        <v>5674.3</v>
      </c>
      <c r="H1750" s="12">
        <f>IFERROR(salesdata[[#This Row],[S-P1]]/salesdata[[#This Row],[Q-P1]],0)</f>
        <v>3.17</v>
      </c>
      <c r="I1750" s="3">
        <v>3264</v>
      </c>
      <c r="J1750" s="10">
        <v>20693.759999999998</v>
      </c>
      <c r="K1750" s="12">
        <f>IFERROR(salesdata[[#This Row],[S-P2]]/salesdata[[#This Row],[Q-P2]],0)</f>
        <v>6.34</v>
      </c>
      <c r="L1750" s="3">
        <v>4279</v>
      </c>
      <c r="M1750" s="10">
        <v>23192.18</v>
      </c>
      <c r="N1750" s="12">
        <f>IFERROR(salesdata[[#This Row],[S-P3]]/salesdata[[#This Row],[Q-P3]],0)</f>
        <v>5.42</v>
      </c>
      <c r="O1750" s="3">
        <v>533</v>
      </c>
      <c r="P1750" s="10">
        <v>3800.29</v>
      </c>
      <c r="Q1750" s="12">
        <f>IFERROR(salesdata[[#This Row],[S-P4]]/salesdata[[#This Row],[Q-P4]],0)</f>
        <v>7.13</v>
      </c>
      <c r="R1750" s="3">
        <v>9866</v>
      </c>
      <c r="S1750" s="10">
        <v>53360.53</v>
      </c>
      <c r="T1750" s="1" t="str">
        <f>"Q"&amp;ROUNDUP(salesdata[[#This Row],[Month No.]]/3,0)</f>
        <v>Q1</v>
      </c>
      <c r="U1750" s="1" t="str">
        <f>TEXT(salesdata[[#This Row],[Date]],"dddd")</f>
        <v>Wednesday</v>
      </c>
      <c r="V1750" s="12">
        <f>IFERROR(salesdata[[#This Row],[Total Revenue]]/salesdata[[#This Row],[Total Units Sold]],0)</f>
        <v>5.408527265355767</v>
      </c>
      <c r="W1750" s="1" t="str">
        <f>INDEX({"Product1","Product2","Product3","Product4"},MATCH(MAX(salesdata[[#This Row],[S-P1]],salesdata[[#This Row],[S-P2]],salesdata[[#This Row],[S-P3]],salesdata[[#This Row],[S-P4]]),CHOOSE({1,2,3,4},salesdata[[#This Row],[S-P1]],salesdata[[#This Row],[S-P2]],salesdata[[#This Row],[S-P3]],salesdata[[#This Row],[S-P4]]),0))</f>
        <v>Product3</v>
      </c>
      <c r="X1750" s="1" t="str">
        <f>IF(salesdata[[#This Row],[Total Revenue]]&gt;=70000,"High",IF(salesdata[[#This Row],[Total Revenue]]&gt;=40000,"Medium","Low"))</f>
        <v>Medium</v>
      </c>
      <c r="Y1750" s="1" t="str">
        <f>IFERROR(IF(SUMIF(salesdata[Year],salesdata[[#This Row],[Year]],salesdata[Total Revenue])&gt;SUMIF(salesdata[Year],salesdata[[#This Row],[Year]]-1,salesdata[Total Revenue]),"Growth Year","Decline Year"),"")</f>
        <v>Decline Year</v>
      </c>
    </row>
    <row r="1751" spans="1:25" x14ac:dyDescent="0.3">
      <c r="A1751" s="1">
        <v>1750</v>
      </c>
      <c r="B1751" s="2">
        <v>42082</v>
      </c>
      <c r="C1751" s="1">
        <v>2015</v>
      </c>
      <c r="D1751" s="1" t="s">
        <v>28</v>
      </c>
      <c r="E1751" s="1">
        <v>3</v>
      </c>
      <c r="F1751" s="3">
        <v>1385</v>
      </c>
      <c r="G1751" s="10">
        <v>4390.45</v>
      </c>
      <c r="H1751" s="12">
        <f>IFERROR(salesdata[[#This Row],[S-P1]]/salesdata[[#This Row],[Q-P1]],0)</f>
        <v>3.17</v>
      </c>
      <c r="I1751" s="3">
        <v>3246</v>
      </c>
      <c r="J1751" s="10">
        <v>20579.64</v>
      </c>
      <c r="K1751" s="12">
        <f>IFERROR(salesdata[[#This Row],[S-P2]]/salesdata[[#This Row],[Q-P2]],0)</f>
        <v>6.34</v>
      </c>
      <c r="L1751" s="3">
        <v>3522</v>
      </c>
      <c r="M1751" s="10">
        <v>19089.240000000002</v>
      </c>
      <c r="N1751" s="12">
        <f>IFERROR(salesdata[[#This Row],[S-P3]]/salesdata[[#This Row],[Q-P3]],0)</f>
        <v>5.4200000000000008</v>
      </c>
      <c r="O1751" s="3">
        <v>1260</v>
      </c>
      <c r="P1751" s="10">
        <v>8983.7999999999993</v>
      </c>
      <c r="Q1751" s="12">
        <f>IFERROR(salesdata[[#This Row],[S-P4]]/salesdata[[#This Row],[Q-P4]],0)</f>
        <v>7.129999999999999</v>
      </c>
      <c r="R1751" s="3">
        <v>9413</v>
      </c>
      <c r="S1751" s="10">
        <v>53043.13</v>
      </c>
      <c r="T1751" s="1" t="str">
        <f>"Q"&amp;ROUNDUP(salesdata[[#This Row],[Month No.]]/3,0)</f>
        <v>Q1</v>
      </c>
      <c r="U1751" s="1" t="str">
        <f>TEXT(salesdata[[#This Row],[Date]],"dddd")</f>
        <v>Thursday</v>
      </c>
      <c r="V1751" s="12">
        <f>IFERROR(salesdata[[#This Row],[Total Revenue]]/salesdata[[#This Row],[Total Units Sold]],0)</f>
        <v>5.6350929565494523</v>
      </c>
      <c r="W1751" s="1" t="str">
        <f>INDEX({"Product1","Product2","Product3","Product4"},MATCH(MAX(salesdata[[#This Row],[S-P1]],salesdata[[#This Row],[S-P2]],salesdata[[#This Row],[S-P3]],salesdata[[#This Row],[S-P4]]),CHOOSE({1,2,3,4},salesdata[[#This Row],[S-P1]],salesdata[[#This Row],[S-P2]],salesdata[[#This Row],[S-P3]],salesdata[[#This Row],[S-P4]]),0))</f>
        <v>Product2</v>
      </c>
      <c r="X1751" s="1" t="str">
        <f>IF(salesdata[[#This Row],[Total Revenue]]&gt;=70000,"High",IF(salesdata[[#This Row],[Total Revenue]]&gt;=40000,"Medium","Low"))</f>
        <v>Medium</v>
      </c>
      <c r="Y1751" s="1" t="str">
        <f>IFERROR(IF(SUMIF(salesdata[Year],salesdata[[#This Row],[Year]],salesdata[Total Revenue])&gt;SUMIF(salesdata[Year],salesdata[[#This Row],[Year]]-1,salesdata[Total Revenue]),"Growth Year","Decline Year"),"")</f>
        <v>Decline Year</v>
      </c>
    </row>
    <row r="1752" spans="1:25" x14ac:dyDescent="0.3">
      <c r="A1752" s="1">
        <v>1751</v>
      </c>
      <c r="B1752" s="2">
        <v>42083</v>
      </c>
      <c r="C1752" s="1">
        <v>2015</v>
      </c>
      <c r="D1752" s="1" t="s">
        <v>28</v>
      </c>
      <c r="E1752" s="1">
        <v>3</v>
      </c>
      <c r="F1752" s="3">
        <v>2050</v>
      </c>
      <c r="G1752" s="10">
        <v>6498.5</v>
      </c>
      <c r="H1752" s="12">
        <f>IFERROR(salesdata[[#This Row],[S-P1]]/salesdata[[#This Row],[Q-P1]],0)</f>
        <v>3.17</v>
      </c>
      <c r="I1752" s="3">
        <v>3821</v>
      </c>
      <c r="J1752" s="10">
        <v>24225.14</v>
      </c>
      <c r="K1752" s="12">
        <f>IFERROR(salesdata[[#This Row],[S-P2]]/salesdata[[#This Row],[Q-P2]],0)</f>
        <v>6.34</v>
      </c>
      <c r="L1752" s="3">
        <v>3127</v>
      </c>
      <c r="M1752" s="10">
        <v>16948.34</v>
      </c>
      <c r="N1752" s="12">
        <f>IFERROR(salesdata[[#This Row],[S-P3]]/salesdata[[#This Row],[Q-P3]],0)</f>
        <v>5.42</v>
      </c>
      <c r="O1752" s="3">
        <v>662</v>
      </c>
      <c r="P1752" s="10">
        <v>4720.0600000000004</v>
      </c>
      <c r="Q1752" s="12">
        <f>IFERROR(salesdata[[#This Row],[S-P4]]/salesdata[[#This Row],[Q-P4]],0)</f>
        <v>7.1300000000000008</v>
      </c>
      <c r="R1752" s="3">
        <v>9660</v>
      </c>
      <c r="S1752" s="10">
        <v>52392.04</v>
      </c>
      <c r="T1752" s="1" t="str">
        <f>"Q"&amp;ROUNDUP(salesdata[[#This Row],[Month No.]]/3,0)</f>
        <v>Q1</v>
      </c>
      <c r="U1752" s="1" t="str">
        <f>TEXT(salesdata[[#This Row],[Date]],"dddd")</f>
        <v>Friday</v>
      </c>
      <c r="V1752" s="12">
        <f>IFERROR(salesdata[[#This Row],[Total Revenue]]/salesdata[[#This Row],[Total Units Sold]],0)</f>
        <v>5.4236066252587989</v>
      </c>
      <c r="W1752" s="1" t="str">
        <f>INDEX({"Product1","Product2","Product3","Product4"},MATCH(MAX(salesdata[[#This Row],[S-P1]],salesdata[[#This Row],[S-P2]],salesdata[[#This Row],[S-P3]],salesdata[[#This Row],[S-P4]]),CHOOSE({1,2,3,4},salesdata[[#This Row],[S-P1]],salesdata[[#This Row],[S-P2]],salesdata[[#This Row],[S-P3]],salesdata[[#This Row],[S-P4]]),0))</f>
        <v>Product2</v>
      </c>
      <c r="X1752" s="1" t="str">
        <f>IF(salesdata[[#This Row],[Total Revenue]]&gt;=70000,"High",IF(salesdata[[#This Row],[Total Revenue]]&gt;=40000,"Medium","Low"))</f>
        <v>Medium</v>
      </c>
      <c r="Y1752" s="1" t="str">
        <f>IFERROR(IF(SUMIF(salesdata[Year],salesdata[[#This Row],[Year]],salesdata[Total Revenue])&gt;SUMIF(salesdata[Year],salesdata[[#This Row],[Year]]-1,salesdata[Total Revenue]),"Growth Year","Decline Year"),"")</f>
        <v>Decline Year</v>
      </c>
    </row>
    <row r="1753" spans="1:25" x14ac:dyDescent="0.3">
      <c r="A1753" s="1">
        <v>1752</v>
      </c>
      <c r="B1753" s="2">
        <v>42084</v>
      </c>
      <c r="C1753" s="1">
        <v>2015</v>
      </c>
      <c r="D1753" s="1" t="s">
        <v>28</v>
      </c>
      <c r="E1753" s="1">
        <v>3</v>
      </c>
      <c r="F1753" s="3">
        <v>2025</v>
      </c>
      <c r="G1753" s="10">
        <v>6419.25</v>
      </c>
      <c r="H1753" s="12">
        <f>IFERROR(salesdata[[#This Row],[S-P1]]/salesdata[[#This Row],[Q-P1]],0)</f>
        <v>3.17</v>
      </c>
      <c r="I1753" s="3">
        <v>3696</v>
      </c>
      <c r="J1753" s="10">
        <v>23432.639999999999</v>
      </c>
      <c r="K1753" s="12">
        <f>IFERROR(salesdata[[#This Row],[S-P2]]/salesdata[[#This Row],[Q-P2]],0)</f>
        <v>6.34</v>
      </c>
      <c r="L1753" s="3">
        <v>2559</v>
      </c>
      <c r="M1753" s="10">
        <v>13869.78</v>
      </c>
      <c r="N1753" s="12">
        <f>IFERROR(salesdata[[#This Row],[S-P3]]/salesdata[[#This Row],[Q-P3]],0)</f>
        <v>5.42</v>
      </c>
      <c r="O1753" s="3">
        <v>1342</v>
      </c>
      <c r="P1753" s="10">
        <v>9568.4599999999991</v>
      </c>
      <c r="Q1753" s="12">
        <f>IFERROR(salesdata[[#This Row],[S-P4]]/salesdata[[#This Row],[Q-P4]],0)</f>
        <v>7.129999999999999</v>
      </c>
      <c r="R1753" s="3">
        <v>9622</v>
      </c>
      <c r="S1753" s="10">
        <v>53290.13</v>
      </c>
      <c r="T1753" s="1" t="str">
        <f>"Q"&amp;ROUNDUP(salesdata[[#This Row],[Month No.]]/3,0)</f>
        <v>Q1</v>
      </c>
      <c r="U1753" s="1" t="str">
        <f>TEXT(salesdata[[#This Row],[Date]],"dddd")</f>
        <v>Saturday</v>
      </c>
      <c r="V1753" s="12">
        <f>IFERROR(salesdata[[#This Row],[Total Revenue]]/salesdata[[#This Row],[Total Units Sold]],0)</f>
        <v>5.5383631261691955</v>
      </c>
      <c r="W1753" s="1" t="str">
        <f>INDEX({"Product1","Product2","Product3","Product4"},MATCH(MAX(salesdata[[#This Row],[S-P1]],salesdata[[#This Row],[S-P2]],salesdata[[#This Row],[S-P3]],salesdata[[#This Row],[S-P4]]),CHOOSE({1,2,3,4},salesdata[[#This Row],[S-P1]],salesdata[[#This Row],[S-P2]],salesdata[[#This Row],[S-P3]],salesdata[[#This Row],[S-P4]]),0))</f>
        <v>Product2</v>
      </c>
      <c r="X1753" s="1" t="str">
        <f>IF(salesdata[[#This Row],[Total Revenue]]&gt;=70000,"High",IF(salesdata[[#This Row],[Total Revenue]]&gt;=40000,"Medium","Low"))</f>
        <v>Medium</v>
      </c>
      <c r="Y1753" s="1" t="str">
        <f>IFERROR(IF(SUMIF(salesdata[Year],salesdata[[#This Row],[Year]],salesdata[Total Revenue])&gt;SUMIF(salesdata[Year],salesdata[[#This Row],[Year]]-1,salesdata[Total Revenue]),"Growth Year","Decline Year"),"")</f>
        <v>Decline Year</v>
      </c>
    </row>
    <row r="1754" spans="1:25" x14ac:dyDescent="0.3">
      <c r="A1754" s="1">
        <v>1753</v>
      </c>
      <c r="B1754" s="2">
        <v>42085</v>
      </c>
      <c r="C1754" s="1">
        <v>2015</v>
      </c>
      <c r="D1754" s="1" t="s">
        <v>28</v>
      </c>
      <c r="E1754" s="1">
        <v>3</v>
      </c>
      <c r="F1754" s="3">
        <v>2651</v>
      </c>
      <c r="G1754" s="10">
        <v>8403.67</v>
      </c>
      <c r="H1754" s="12">
        <f>IFERROR(salesdata[[#This Row],[S-P1]]/salesdata[[#This Row],[Q-P1]],0)</f>
        <v>3.17</v>
      </c>
      <c r="I1754" s="3">
        <v>3315</v>
      </c>
      <c r="J1754" s="10">
        <v>21017.1</v>
      </c>
      <c r="K1754" s="12">
        <f>IFERROR(salesdata[[#This Row],[S-P2]]/salesdata[[#This Row],[Q-P2]],0)</f>
        <v>6.34</v>
      </c>
      <c r="L1754" s="3">
        <v>4760</v>
      </c>
      <c r="M1754" s="10">
        <v>25799.200000000001</v>
      </c>
      <c r="N1754" s="12">
        <f>IFERROR(salesdata[[#This Row],[S-P3]]/salesdata[[#This Row],[Q-P3]],0)</f>
        <v>5.42</v>
      </c>
      <c r="O1754" s="3">
        <v>886</v>
      </c>
      <c r="P1754" s="10">
        <v>6317.18</v>
      </c>
      <c r="Q1754" s="12">
        <f>IFERROR(salesdata[[#This Row],[S-P4]]/salesdata[[#This Row],[Q-P4]],0)</f>
        <v>7.13</v>
      </c>
      <c r="R1754" s="3">
        <v>11612</v>
      </c>
      <c r="S1754" s="10">
        <v>61537.15</v>
      </c>
      <c r="T1754" s="1" t="str">
        <f>"Q"&amp;ROUNDUP(salesdata[[#This Row],[Month No.]]/3,0)</f>
        <v>Q1</v>
      </c>
      <c r="U1754" s="1" t="str">
        <f>TEXT(salesdata[[#This Row],[Date]],"dddd")</f>
        <v>Sunday</v>
      </c>
      <c r="V1754" s="12">
        <f>IFERROR(salesdata[[#This Row],[Total Revenue]]/salesdata[[#This Row],[Total Units Sold]],0)</f>
        <v>5.2994445401308994</v>
      </c>
      <c r="W1754" s="1" t="str">
        <f>INDEX({"Product1","Product2","Product3","Product4"},MATCH(MAX(salesdata[[#This Row],[S-P1]],salesdata[[#This Row],[S-P2]],salesdata[[#This Row],[S-P3]],salesdata[[#This Row],[S-P4]]),CHOOSE({1,2,3,4},salesdata[[#This Row],[S-P1]],salesdata[[#This Row],[S-P2]],salesdata[[#This Row],[S-P3]],salesdata[[#This Row],[S-P4]]),0))</f>
        <v>Product3</v>
      </c>
      <c r="X1754" s="1" t="str">
        <f>IF(salesdata[[#This Row],[Total Revenue]]&gt;=70000,"High",IF(salesdata[[#This Row],[Total Revenue]]&gt;=40000,"Medium","Low"))</f>
        <v>Medium</v>
      </c>
      <c r="Y1754" s="1" t="str">
        <f>IFERROR(IF(SUMIF(salesdata[Year],salesdata[[#This Row],[Year]],salesdata[Total Revenue])&gt;SUMIF(salesdata[Year],salesdata[[#This Row],[Year]]-1,salesdata[Total Revenue]),"Growth Year","Decline Year"),"")</f>
        <v>Decline Year</v>
      </c>
    </row>
    <row r="1755" spans="1:25" x14ac:dyDescent="0.3">
      <c r="A1755" s="1">
        <v>1754</v>
      </c>
      <c r="B1755" s="2">
        <v>42086</v>
      </c>
      <c r="C1755" s="1">
        <v>2015</v>
      </c>
      <c r="D1755" s="1" t="s">
        <v>28</v>
      </c>
      <c r="E1755" s="1">
        <v>3</v>
      </c>
      <c r="F1755" s="3">
        <v>2125</v>
      </c>
      <c r="G1755" s="10">
        <v>6736.25</v>
      </c>
      <c r="H1755" s="12">
        <f>IFERROR(salesdata[[#This Row],[S-P1]]/salesdata[[#This Row],[Q-P1]],0)</f>
        <v>3.17</v>
      </c>
      <c r="I1755" s="3">
        <v>334</v>
      </c>
      <c r="J1755" s="10">
        <v>2117.56</v>
      </c>
      <c r="K1755" s="12">
        <f>IFERROR(salesdata[[#This Row],[S-P2]]/salesdata[[#This Row],[Q-P2]],0)</f>
        <v>6.34</v>
      </c>
      <c r="L1755" s="3">
        <v>447</v>
      </c>
      <c r="M1755" s="10">
        <v>2422.7399999999998</v>
      </c>
      <c r="N1755" s="12">
        <f>IFERROR(salesdata[[#This Row],[S-P3]]/salesdata[[#This Row],[Q-P3]],0)</f>
        <v>5.42</v>
      </c>
      <c r="O1755" s="3">
        <v>281</v>
      </c>
      <c r="P1755" s="10">
        <v>2003.53</v>
      </c>
      <c r="Q1755" s="12">
        <f>IFERROR(salesdata[[#This Row],[S-P4]]/salesdata[[#This Row],[Q-P4]],0)</f>
        <v>7.13</v>
      </c>
      <c r="R1755" s="3">
        <v>3187</v>
      </c>
      <c r="S1755" s="10">
        <v>13280.08</v>
      </c>
      <c r="T1755" s="1" t="str">
        <f>"Q"&amp;ROUNDUP(salesdata[[#This Row],[Month No.]]/3,0)</f>
        <v>Q1</v>
      </c>
      <c r="U1755" s="1" t="str">
        <f>TEXT(salesdata[[#This Row],[Date]],"dddd")</f>
        <v>Monday</v>
      </c>
      <c r="V1755" s="12">
        <f>IFERROR(salesdata[[#This Row],[Total Revenue]]/salesdata[[#This Row],[Total Units Sold]],0)</f>
        <v>4.1669532475682463</v>
      </c>
      <c r="W1755" s="1" t="str">
        <f>INDEX({"Product1","Product2","Product3","Product4"},MATCH(MAX(salesdata[[#This Row],[S-P1]],salesdata[[#This Row],[S-P2]],salesdata[[#This Row],[S-P3]],salesdata[[#This Row],[S-P4]]),CHOOSE({1,2,3,4},salesdata[[#This Row],[S-P1]],salesdata[[#This Row],[S-P2]],salesdata[[#This Row],[S-P3]],salesdata[[#This Row],[S-P4]]),0))</f>
        <v>Product1</v>
      </c>
      <c r="X1755" s="1" t="str">
        <f>IF(salesdata[[#This Row],[Total Revenue]]&gt;=70000,"High",IF(salesdata[[#This Row],[Total Revenue]]&gt;=40000,"Medium","Low"))</f>
        <v>Low</v>
      </c>
      <c r="Y1755" s="1" t="str">
        <f>IFERROR(IF(SUMIF(salesdata[Year],salesdata[[#This Row],[Year]],salesdata[Total Revenue])&gt;SUMIF(salesdata[Year],salesdata[[#This Row],[Year]]-1,salesdata[Total Revenue]),"Growth Year","Decline Year"),"")</f>
        <v>Decline Year</v>
      </c>
    </row>
    <row r="1756" spans="1:25" x14ac:dyDescent="0.3">
      <c r="A1756" s="1">
        <v>1755</v>
      </c>
      <c r="B1756" s="2">
        <v>42087</v>
      </c>
      <c r="C1756" s="1">
        <v>2015</v>
      </c>
      <c r="D1756" s="1" t="s">
        <v>28</v>
      </c>
      <c r="E1756" s="1">
        <v>3</v>
      </c>
      <c r="F1756" s="3">
        <v>4138</v>
      </c>
      <c r="G1756" s="10">
        <v>13117.46</v>
      </c>
      <c r="H1756" s="12">
        <f>IFERROR(salesdata[[#This Row],[S-P1]]/salesdata[[#This Row],[Q-P1]],0)</f>
        <v>3.17</v>
      </c>
      <c r="I1756" s="3">
        <v>2156</v>
      </c>
      <c r="J1756" s="10">
        <v>13669.04</v>
      </c>
      <c r="K1756" s="12">
        <f>IFERROR(salesdata[[#This Row],[S-P2]]/salesdata[[#This Row],[Q-P2]],0)</f>
        <v>6.3400000000000007</v>
      </c>
      <c r="L1756" s="3">
        <v>1413</v>
      </c>
      <c r="M1756" s="10">
        <v>7658.46</v>
      </c>
      <c r="N1756" s="12">
        <f>IFERROR(salesdata[[#This Row],[S-P3]]/salesdata[[#This Row],[Q-P3]],0)</f>
        <v>5.42</v>
      </c>
      <c r="O1756" s="3">
        <v>1070</v>
      </c>
      <c r="P1756" s="10">
        <v>7629.1</v>
      </c>
      <c r="Q1756" s="12">
        <f>IFERROR(salesdata[[#This Row],[S-P4]]/salesdata[[#This Row],[Q-P4]],0)</f>
        <v>7.1300000000000008</v>
      </c>
      <c r="R1756" s="3">
        <v>8777</v>
      </c>
      <c r="S1756" s="10">
        <v>42074.06</v>
      </c>
      <c r="T1756" s="1" t="str">
        <f>"Q"&amp;ROUNDUP(salesdata[[#This Row],[Month No.]]/3,0)</f>
        <v>Q1</v>
      </c>
      <c r="U1756" s="1" t="str">
        <f>TEXT(salesdata[[#This Row],[Date]],"dddd")</f>
        <v>Tuesday</v>
      </c>
      <c r="V1756" s="12">
        <f>IFERROR(salesdata[[#This Row],[Total Revenue]]/salesdata[[#This Row],[Total Units Sold]],0)</f>
        <v>4.7936720975276286</v>
      </c>
      <c r="W1756" s="1" t="str">
        <f>INDEX({"Product1","Product2","Product3","Product4"},MATCH(MAX(salesdata[[#This Row],[S-P1]],salesdata[[#This Row],[S-P2]],salesdata[[#This Row],[S-P3]],salesdata[[#This Row],[S-P4]]),CHOOSE({1,2,3,4},salesdata[[#This Row],[S-P1]],salesdata[[#This Row],[S-P2]],salesdata[[#This Row],[S-P3]],salesdata[[#This Row],[S-P4]]),0))</f>
        <v>Product2</v>
      </c>
      <c r="X1756" s="1" t="str">
        <f>IF(salesdata[[#This Row],[Total Revenue]]&gt;=70000,"High",IF(salesdata[[#This Row],[Total Revenue]]&gt;=40000,"Medium","Low"))</f>
        <v>Medium</v>
      </c>
      <c r="Y1756" s="1" t="str">
        <f>IFERROR(IF(SUMIF(salesdata[Year],salesdata[[#This Row],[Year]],salesdata[Total Revenue])&gt;SUMIF(salesdata[Year],salesdata[[#This Row],[Year]]-1,salesdata[Total Revenue]),"Growth Year","Decline Year"),"")</f>
        <v>Decline Year</v>
      </c>
    </row>
    <row r="1757" spans="1:25" x14ac:dyDescent="0.3">
      <c r="A1757" s="1">
        <v>1756</v>
      </c>
      <c r="B1757" s="2">
        <v>42088</v>
      </c>
      <c r="C1757" s="1">
        <v>2015</v>
      </c>
      <c r="D1757" s="1" t="s">
        <v>28</v>
      </c>
      <c r="E1757" s="1">
        <v>3</v>
      </c>
      <c r="F1757" s="3">
        <v>6593</v>
      </c>
      <c r="G1757" s="10">
        <v>20899.810000000001</v>
      </c>
      <c r="H1757" s="12">
        <f>IFERROR(salesdata[[#This Row],[S-P1]]/salesdata[[#This Row],[Q-P1]],0)</f>
        <v>3.1700000000000004</v>
      </c>
      <c r="I1757" s="3">
        <v>3123</v>
      </c>
      <c r="J1757" s="10">
        <v>19799.82</v>
      </c>
      <c r="K1757" s="12">
        <f>IFERROR(salesdata[[#This Row],[S-P2]]/salesdata[[#This Row],[Q-P2]],0)</f>
        <v>6.34</v>
      </c>
      <c r="L1757" s="3">
        <v>1055</v>
      </c>
      <c r="M1757" s="10">
        <v>5718.1</v>
      </c>
      <c r="N1757" s="12">
        <f>IFERROR(salesdata[[#This Row],[S-P3]]/salesdata[[#This Row],[Q-P3]],0)</f>
        <v>5.42</v>
      </c>
      <c r="O1757" s="3">
        <v>676</v>
      </c>
      <c r="P1757" s="10">
        <v>4819.88</v>
      </c>
      <c r="Q1757" s="12">
        <f>IFERROR(salesdata[[#This Row],[S-P4]]/salesdata[[#This Row],[Q-P4]],0)</f>
        <v>7.13</v>
      </c>
      <c r="R1757" s="3">
        <v>11447</v>
      </c>
      <c r="S1757" s="10">
        <v>51237.61</v>
      </c>
      <c r="T1757" s="1" t="str">
        <f>"Q"&amp;ROUNDUP(salesdata[[#This Row],[Month No.]]/3,0)</f>
        <v>Q1</v>
      </c>
      <c r="U1757" s="1" t="str">
        <f>TEXT(salesdata[[#This Row],[Date]],"dddd")</f>
        <v>Wednesday</v>
      </c>
      <c r="V1757" s="12">
        <f>IFERROR(salesdata[[#This Row],[Total Revenue]]/salesdata[[#This Row],[Total Units Sold]],0)</f>
        <v>4.476073206953787</v>
      </c>
      <c r="W1757" s="1" t="str">
        <f>INDEX({"Product1","Product2","Product3","Product4"},MATCH(MAX(salesdata[[#This Row],[S-P1]],salesdata[[#This Row],[S-P2]],salesdata[[#This Row],[S-P3]],salesdata[[#This Row],[S-P4]]),CHOOSE({1,2,3,4},salesdata[[#This Row],[S-P1]],salesdata[[#This Row],[S-P2]],salesdata[[#This Row],[S-P3]],salesdata[[#This Row],[S-P4]]),0))</f>
        <v>Product1</v>
      </c>
      <c r="X1757" s="1" t="str">
        <f>IF(salesdata[[#This Row],[Total Revenue]]&gt;=70000,"High",IF(salesdata[[#This Row],[Total Revenue]]&gt;=40000,"Medium","Low"))</f>
        <v>Medium</v>
      </c>
      <c r="Y1757" s="1" t="str">
        <f>IFERROR(IF(SUMIF(salesdata[Year],salesdata[[#This Row],[Year]],salesdata[Total Revenue])&gt;SUMIF(salesdata[Year],salesdata[[#This Row],[Year]]-1,salesdata[Total Revenue]),"Growth Year","Decline Year"),"")</f>
        <v>Decline Year</v>
      </c>
    </row>
    <row r="1758" spans="1:25" x14ac:dyDescent="0.3">
      <c r="A1758" s="1">
        <v>1757</v>
      </c>
      <c r="B1758" s="2">
        <v>42089</v>
      </c>
      <c r="C1758" s="1">
        <v>2015</v>
      </c>
      <c r="D1758" s="1" t="s">
        <v>28</v>
      </c>
      <c r="E1758" s="1">
        <v>3</v>
      </c>
      <c r="F1758" s="3">
        <v>4303</v>
      </c>
      <c r="G1758" s="10">
        <v>13640.51</v>
      </c>
      <c r="H1758" s="12">
        <f>IFERROR(salesdata[[#This Row],[S-P1]]/salesdata[[#This Row],[Q-P1]],0)</f>
        <v>3.17</v>
      </c>
      <c r="I1758" s="3">
        <v>2786</v>
      </c>
      <c r="J1758" s="10">
        <v>17663.240000000002</v>
      </c>
      <c r="K1758" s="12">
        <f>IFERROR(salesdata[[#This Row],[S-P2]]/salesdata[[#This Row],[Q-P2]],0)</f>
        <v>6.3400000000000007</v>
      </c>
      <c r="L1758" s="3">
        <v>3397</v>
      </c>
      <c r="M1758" s="10">
        <v>18411.740000000002</v>
      </c>
      <c r="N1758" s="12">
        <f>IFERROR(salesdata[[#This Row],[S-P3]]/salesdata[[#This Row],[Q-P3]],0)</f>
        <v>5.4200000000000008</v>
      </c>
      <c r="O1758" s="3">
        <v>1974</v>
      </c>
      <c r="P1758" s="10">
        <v>14074.62</v>
      </c>
      <c r="Q1758" s="12">
        <f>IFERROR(salesdata[[#This Row],[S-P4]]/salesdata[[#This Row],[Q-P4]],0)</f>
        <v>7.1300000000000008</v>
      </c>
      <c r="R1758" s="3">
        <v>12460</v>
      </c>
      <c r="S1758" s="10">
        <v>63790.11</v>
      </c>
      <c r="T1758" s="1" t="str">
        <f>"Q"&amp;ROUNDUP(salesdata[[#This Row],[Month No.]]/3,0)</f>
        <v>Q1</v>
      </c>
      <c r="U1758" s="1" t="str">
        <f>TEXT(salesdata[[#This Row],[Date]],"dddd")</f>
        <v>Thursday</v>
      </c>
      <c r="V1758" s="12">
        <f>IFERROR(salesdata[[#This Row],[Total Revenue]]/salesdata[[#This Row],[Total Units Sold]],0)</f>
        <v>5.1195914927768857</v>
      </c>
      <c r="W1758" s="1" t="str">
        <f>INDEX({"Product1","Product2","Product3","Product4"},MATCH(MAX(salesdata[[#This Row],[S-P1]],salesdata[[#This Row],[S-P2]],salesdata[[#This Row],[S-P3]],salesdata[[#This Row],[S-P4]]),CHOOSE({1,2,3,4},salesdata[[#This Row],[S-P1]],salesdata[[#This Row],[S-P2]],salesdata[[#This Row],[S-P3]],salesdata[[#This Row],[S-P4]]),0))</f>
        <v>Product3</v>
      </c>
      <c r="X1758" s="1" t="str">
        <f>IF(salesdata[[#This Row],[Total Revenue]]&gt;=70000,"High",IF(salesdata[[#This Row],[Total Revenue]]&gt;=40000,"Medium","Low"))</f>
        <v>Medium</v>
      </c>
      <c r="Y1758" s="1" t="str">
        <f>IFERROR(IF(SUMIF(salesdata[Year],salesdata[[#This Row],[Year]],salesdata[Total Revenue])&gt;SUMIF(salesdata[Year],salesdata[[#This Row],[Year]]-1,salesdata[Total Revenue]),"Growth Year","Decline Year"),"")</f>
        <v>Decline Year</v>
      </c>
    </row>
    <row r="1759" spans="1:25" x14ac:dyDescent="0.3">
      <c r="A1759" s="1">
        <v>1758</v>
      </c>
      <c r="B1759" s="2">
        <v>42090</v>
      </c>
      <c r="C1759" s="1">
        <v>2015</v>
      </c>
      <c r="D1759" s="1" t="s">
        <v>28</v>
      </c>
      <c r="E1759" s="1">
        <v>3</v>
      </c>
      <c r="F1759" s="3">
        <v>303</v>
      </c>
      <c r="G1759" s="10">
        <v>960.51</v>
      </c>
      <c r="H1759" s="12">
        <f>IFERROR(salesdata[[#This Row],[S-P1]]/salesdata[[#This Row],[Q-P1]],0)</f>
        <v>3.17</v>
      </c>
      <c r="I1759" s="3">
        <v>2849</v>
      </c>
      <c r="J1759" s="10">
        <v>18062.66</v>
      </c>
      <c r="K1759" s="12">
        <f>IFERROR(salesdata[[#This Row],[S-P2]]/salesdata[[#This Row],[Q-P2]],0)</f>
        <v>6.34</v>
      </c>
      <c r="L1759" s="3">
        <v>840</v>
      </c>
      <c r="M1759" s="10">
        <v>4552.8</v>
      </c>
      <c r="N1759" s="12">
        <f>IFERROR(salesdata[[#This Row],[S-P3]]/salesdata[[#This Row],[Q-P3]],0)</f>
        <v>5.42</v>
      </c>
      <c r="O1759" s="3">
        <v>1996</v>
      </c>
      <c r="P1759" s="10">
        <v>14231.48</v>
      </c>
      <c r="Q1759" s="12">
        <f>IFERROR(salesdata[[#This Row],[S-P4]]/salesdata[[#This Row],[Q-P4]],0)</f>
        <v>7.13</v>
      </c>
      <c r="R1759" s="3">
        <v>5988</v>
      </c>
      <c r="S1759" s="10">
        <v>37807.449999999997</v>
      </c>
      <c r="T1759" s="1" t="str">
        <f>"Q"&amp;ROUNDUP(salesdata[[#This Row],[Month No.]]/3,0)</f>
        <v>Q1</v>
      </c>
      <c r="U1759" s="1" t="str">
        <f>TEXT(salesdata[[#This Row],[Date]],"dddd")</f>
        <v>Friday</v>
      </c>
      <c r="V1759" s="12">
        <f>IFERROR(salesdata[[#This Row],[Total Revenue]]/salesdata[[#This Row],[Total Units Sold]],0)</f>
        <v>6.3138694054776217</v>
      </c>
      <c r="W1759" s="1" t="str">
        <f>INDEX({"Product1","Product2","Product3","Product4"},MATCH(MAX(salesdata[[#This Row],[S-P1]],salesdata[[#This Row],[S-P2]],salesdata[[#This Row],[S-P3]],salesdata[[#This Row],[S-P4]]),CHOOSE({1,2,3,4},salesdata[[#This Row],[S-P1]],salesdata[[#This Row],[S-P2]],salesdata[[#This Row],[S-P3]],salesdata[[#This Row],[S-P4]]),0))</f>
        <v>Product2</v>
      </c>
      <c r="X1759" s="1" t="str">
        <f>IF(salesdata[[#This Row],[Total Revenue]]&gt;=70000,"High",IF(salesdata[[#This Row],[Total Revenue]]&gt;=40000,"Medium","Low"))</f>
        <v>Low</v>
      </c>
      <c r="Y1759" s="1" t="str">
        <f>IFERROR(IF(SUMIF(salesdata[Year],salesdata[[#This Row],[Year]],salesdata[Total Revenue])&gt;SUMIF(salesdata[Year],salesdata[[#This Row],[Year]]-1,salesdata[Total Revenue]),"Growth Year","Decline Year"),"")</f>
        <v>Decline Year</v>
      </c>
    </row>
    <row r="1760" spans="1:25" x14ac:dyDescent="0.3">
      <c r="A1760" s="1">
        <v>1759</v>
      </c>
      <c r="B1760" s="2">
        <v>42091</v>
      </c>
      <c r="C1760" s="1">
        <v>2015</v>
      </c>
      <c r="D1760" s="1" t="s">
        <v>28</v>
      </c>
      <c r="E1760" s="1">
        <v>3</v>
      </c>
      <c r="F1760" s="3">
        <v>5934</v>
      </c>
      <c r="G1760" s="10">
        <v>18810.78</v>
      </c>
      <c r="H1760" s="12">
        <f>IFERROR(salesdata[[#This Row],[S-P1]]/salesdata[[#This Row],[Q-P1]],0)</f>
        <v>3.17</v>
      </c>
      <c r="I1760" s="3">
        <v>488</v>
      </c>
      <c r="J1760" s="10">
        <v>3093.92</v>
      </c>
      <c r="K1760" s="12">
        <f>IFERROR(salesdata[[#This Row],[S-P2]]/salesdata[[#This Row],[Q-P2]],0)</f>
        <v>6.34</v>
      </c>
      <c r="L1760" s="3">
        <v>2223</v>
      </c>
      <c r="M1760" s="10">
        <v>12048.66</v>
      </c>
      <c r="N1760" s="12">
        <f>IFERROR(salesdata[[#This Row],[S-P3]]/salesdata[[#This Row],[Q-P3]],0)</f>
        <v>5.42</v>
      </c>
      <c r="O1760" s="3">
        <v>1051</v>
      </c>
      <c r="P1760" s="10">
        <v>7493.63</v>
      </c>
      <c r="Q1760" s="12">
        <f>IFERROR(salesdata[[#This Row],[S-P4]]/salesdata[[#This Row],[Q-P4]],0)</f>
        <v>7.13</v>
      </c>
      <c r="R1760" s="3">
        <v>9696</v>
      </c>
      <c r="S1760" s="10">
        <v>41446.99</v>
      </c>
      <c r="T1760" s="1" t="str">
        <f>"Q"&amp;ROUNDUP(salesdata[[#This Row],[Month No.]]/3,0)</f>
        <v>Q1</v>
      </c>
      <c r="U1760" s="1" t="str">
        <f>TEXT(salesdata[[#This Row],[Date]],"dddd")</f>
        <v>Saturday</v>
      </c>
      <c r="V1760" s="12">
        <f>IFERROR(salesdata[[#This Row],[Total Revenue]]/salesdata[[#This Row],[Total Units Sold]],0)</f>
        <v>4.2746483085808578</v>
      </c>
      <c r="W1760" s="1" t="str">
        <f>INDEX({"Product1","Product2","Product3","Product4"},MATCH(MAX(salesdata[[#This Row],[S-P1]],salesdata[[#This Row],[S-P2]],salesdata[[#This Row],[S-P3]],salesdata[[#This Row],[S-P4]]),CHOOSE({1,2,3,4},salesdata[[#This Row],[S-P1]],salesdata[[#This Row],[S-P2]],salesdata[[#This Row],[S-P3]],salesdata[[#This Row],[S-P4]]),0))</f>
        <v>Product1</v>
      </c>
      <c r="X1760" s="1" t="str">
        <f>IF(salesdata[[#This Row],[Total Revenue]]&gt;=70000,"High",IF(salesdata[[#This Row],[Total Revenue]]&gt;=40000,"Medium","Low"))</f>
        <v>Medium</v>
      </c>
      <c r="Y1760" s="1" t="str">
        <f>IFERROR(IF(SUMIF(salesdata[Year],salesdata[[#This Row],[Year]],salesdata[Total Revenue])&gt;SUMIF(salesdata[Year],salesdata[[#This Row],[Year]]-1,salesdata[Total Revenue]),"Growth Year","Decline Year"),"")</f>
        <v>Decline Year</v>
      </c>
    </row>
    <row r="1761" spans="1:25" x14ac:dyDescent="0.3">
      <c r="A1761" s="1">
        <v>1760</v>
      </c>
      <c r="B1761" s="2">
        <v>42092</v>
      </c>
      <c r="C1761" s="1">
        <v>2015</v>
      </c>
      <c r="D1761" s="1" t="s">
        <v>28</v>
      </c>
      <c r="E1761" s="1">
        <v>3</v>
      </c>
      <c r="F1761" s="3">
        <v>6563</v>
      </c>
      <c r="G1761" s="10">
        <v>20804.71</v>
      </c>
      <c r="H1761" s="12">
        <f>IFERROR(salesdata[[#This Row],[S-P1]]/salesdata[[#This Row],[Q-P1]],0)</f>
        <v>3.17</v>
      </c>
      <c r="I1761" s="3">
        <v>939</v>
      </c>
      <c r="J1761" s="10">
        <v>5953.26</v>
      </c>
      <c r="K1761" s="12">
        <f>IFERROR(salesdata[[#This Row],[S-P2]]/salesdata[[#This Row],[Q-P2]],0)</f>
        <v>6.34</v>
      </c>
      <c r="L1761" s="3">
        <v>2870</v>
      </c>
      <c r="M1761" s="10">
        <v>15555.4</v>
      </c>
      <c r="N1761" s="12">
        <f>IFERROR(salesdata[[#This Row],[S-P3]]/salesdata[[#This Row],[Q-P3]],0)</f>
        <v>5.42</v>
      </c>
      <c r="O1761" s="3">
        <v>1718</v>
      </c>
      <c r="P1761" s="10">
        <v>12249.34</v>
      </c>
      <c r="Q1761" s="12">
        <f>IFERROR(salesdata[[#This Row],[S-P4]]/salesdata[[#This Row],[Q-P4]],0)</f>
        <v>7.13</v>
      </c>
      <c r="R1761" s="3">
        <v>12090</v>
      </c>
      <c r="S1761" s="10">
        <v>54562.71</v>
      </c>
      <c r="T1761" s="1" t="str">
        <f>"Q"&amp;ROUNDUP(salesdata[[#This Row],[Month No.]]/3,0)</f>
        <v>Q1</v>
      </c>
      <c r="U1761" s="1" t="str">
        <f>TEXT(salesdata[[#This Row],[Date]],"dddd")</f>
        <v>Sunday</v>
      </c>
      <c r="V1761" s="12">
        <f>IFERROR(salesdata[[#This Row],[Total Revenue]]/salesdata[[#This Row],[Total Units Sold]],0)</f>
        <v>4.5130446650124068</v>
      </c>
      <c r="W1761" s="1" t="str">
        <f>INDEX({"Product1","Product2","Product3","Product4"},MATCH(MAX(salesdata[[#This Row],[S-P1]],salesdata[[#This Row],[S-P2]],salesdata[[#This Row],[S-P3]],salesdata[[#This Row],[S-P4]]),CHOOSE({1,2,3,4},salesdata[[#This Row],[S-P1]],salesdata[[#This Row],[S-P2]],salesdata[[#This Row],[S-P3]],salesdata[[#This Row],[S-P4]]),0))</f>
        <v>Product1</v>
      </c>
      <c r="X1761" s="1" t="str">
        <f>IF(salesdata[[#This Row],[Total Revenue]]&gt;=70000,"High",IF(salesdata[[#This Row],[Total Revenue]]&gt;=40000,"Medium","Low"))</f>
        <v>Medium</v>
      </c>
      <c r="Y1761" s="1" t="str">
        <f>IFERROR(IF(SUMIF(salesdata[Year],salesdata[[#This Row],[Year]],salesdata[Total Revenue])&gt;SUMIF(salesdata[Year],salesdata[[#This Row],[Year]]-1,salesdata[Total Revenue]),"Growth Year","Decline Year"),"")</f>
        <v>Decline Year</v>
      </c>
    </row>
    <row r="1762" spans="1:25" x14ac:dyDescent="0.3">
      <c r="A1762" s="1">
        <v>1761</v>
      </c>
      <c r="B1762" s="2">
        <v>42093</v>
      </c>
      <c r="C1762" s="1">
        <v>2015</v>
      </c>
      <c r="D1762" s="1" t="s">
        <v>28</v>
      </c>
      <c r="E1762" s="1">
        <v>3</v>
      </c>
      <c r="F1762" s="3">
        <v>3790</v>
      </c>
      <c r="G1762" s="10">
        <v>12014.3</v>
      </c>
      <c r="H1762" s="12">
        <f>IFERROR(salesdata[[#This Row],[S-P1]]/salesdata[[#This Row],[Q-P1]],0)</f>
        <v>3.17</v>
      </c>
      <c r="I1762" s="3">
        <v>503</v>
      </c>
      <c r="J1762" s="10">
        <v>3189.02</v>
      </c>
      <c r="K1762" s="12">
        <f>IFERROR(salesdata[[#This Row],[S-P2]]/salesdata[[#This Row],[Q-P2]],0)</f>
        <v>6.34</v>
      </c>
      <c r="L1762" s="3">
        <v>4087</v>
      </c>
      <c r="M1762" s="10">
        <v>22151.54</v>
      </c>
      <c r="N1762" s="12">
        <f>IFERROR(salesdata[[#This Row],[S-P3]]/salesdata[[#This Row],[Q-P3]],0)</f>
        <v>5.42</v>
      </c>
      <c r="O1762" s="3">
        <v>1050</v>
      </c>
      <c r="P1762" s="10">
        <v>7486.5</v>
      </c>
      <c r="Q1762" s="12">
        <f>IFERROR(salesdata[[#This Row],[S-P4]]/salesdata[[#This Row],[Q-P4]],0)</f>
        <v>7.13</v>
      </c>
      <c r="R1762" s="3">
        <v>9430</v>
      </c>
      <c r="S1762" s="10">
        <v>44841.36</v>
      </c>
      <c r="T1762" s="1" t="str">
        <f>"Q"&amp;ROUNDUP(salesdata[[#This Row],[Month No.]]/3,0)</f>
        <v>Q1</v>
      </c>
      <c r="U1762" s="1" t="str">
        <f>TEXT(salesdata[[#This Row],[Date]],"dddd")</f>
        <v>Monday</v>
      </c>
      <c r="V1762" s="12">
        <f>IFERROR(salesdata[[#This Row],[Total Revenue]]/salesdata[[#This Row],[Total Units Sold]],0)</f>
        <v>4.7551813361611881</v>
      </c>
      <c r="W1762" s="1" t="str">
        <f>INDEX({"Product1","Product2","Product3","Product4"},MATCH(MAX(salesdata[[#This Row],[S-P1]],salesdata[[#This Row],[S-P2]],salesdata[[#This Row],[S-P3]],salesdata[[#This Row],[S-P4]]),CHOOSE({1,2,3,4},salesdata[[#This Row],[S-P1]],salesdata[[#This Row],[S-P2]],salesdata[[#This Row],[S-P3]],salesdata[[#This Row],[S-P4]]),0))</f>
        <v>Product3</v>
      </c>
      <c r="X1762" s="1" t="str">
        <f>IF(salesdata[[#This Row],[Total Revenue]]&gt;=70000,"High",IF(salesdata[[#This Row],[Total Revenue]]&gt;=40000,"Medium","Low"))</f>
        <v>Medium</v>
      </c>
      <c r="Y1762" s="1" t="str">
        <f>IFERROR(IF(SUMIF(salesdata[Year],salesdata[[#This Row],[Year]],salesdata[Total Revenue])&gt;SUMIF(salesdata[Year],salesdata[[#This Row],[Year]]-1,salesdata[Total Revenue]),"Growth Year","Decline Year"),"")</f>
        <v>Decline Year</v>
      </c>
    </row>
    <row r="1763" spans="1:25" x14ac:dyDescent="0.3">
      <c r="A1763" s="1">
        <v>1762</v>
      </c>
      <c r="B1763" s="2">
        <v>42094</v>
      </c>
      <c r="C1763" s="1">
        <v>2015</v>
      </c>
      <c r="D1763" s="1" t="s">
        <v>28</v>
      </c>
      <c r="E1763" s="1">
        <v>3</v>
      </c>
      <c r="F1763" s="3">
        <v>3667</v>
      </c>
      <c r="G1763" s="10">
        <v>11624.39</v>
      </c>
      <c r="H1763" s="12">
        <f>IFERROR(salesdata[[#This Row],[S-P1]]/salesdata[[#This Row],[Q-P1]],0)</f>
        <v>3.17</v>
      </c>
      <c r="I1763" s="3">
        <v>1575</v>
      </c>
      <c r="J1763" s="10">
        <v>9985.5</v>
      </c>
      <c r="K1763" s="12">
        <f>IFERROR(salesdata[[#This Row],[S-P2]]/salesdata[[#This Row],[Q-P2]],0)</f>
        <v>6.34</v>
      </c>
      <c r="L1763" s="3">
        <v>943</v>
      </c>
      <c r="M1763" s="10">
        <v>5111.0600000000004</v>
      </c>
      <c r="N1763" s="12">
        <f>IFERROR(salesdata[[#This Row],[S-P3]]/salesdata[[#This Row],[Q-P3]],0)</f>
        <v>5.4200000000000008</v>
      </c>
      <c r="O1763" s="3">
        <v>1368</v>
      </c>
      <c r="P1763" s="10">
        <v>9753.84</v>
      </c>
      <c r="Q1763" s="12">
        <f>IFERROR(salesdata[[#This Row],[S-P4]]/salesdata[[#This Row],[Q-P4]],0)</f>
        <v>7.13</v>
      </c>
      <c r="R1763" s="3">
        <v>7553</v>
      </c>
      <c r="S1763" s="10">
        <v>36474.79</v>
      </c>
      <c r="T1763" s="1" t="str">
        <f>"Q"&amp;ROUNDUP(salesdata[[#This Row],[Month No.]]/3,0)</f>
        <v>Q1</v>
      </c>
      <c r="U1763" s="1" t="str">
        <f>TEXT(salesdata[[#This Row],[Date]],"dddd")</f>
        <v>Tuesday</v>
      </c>
      <c r="V1763" s="12">
        <f>IFERROR(salesdata[[#This Row],[Total Revenue]]/salesdata[[#This Row],[Total Units Sold]],0)</f>
        <v>4.8291791341188937</v>
      </c>
      <c r="W1763" s="1" t="str">
        <f>INDEX({"Product1","Product2","Product3","Product4"},MATCH(MAX(salesdata[[#This Row],[S-P1]],salesdata[[#This Row],[S-P2]],salesdata[[#This Row],[S-P3]],salesdata[[#This Row],[S-P4]]),CHOOSE({1,2,3,4},salesdata[[#This Row],[S-P1]],salesdata[[#This Row],[S-P2]],salesdata[[#This Row],[S-P3]],salesdata[[#This Row],[S-P4]]),0))</f>
        <v>Product1</v>
      </c>
      <c r="X1763" s="1" t="str">
        <f>IF(salesdata[[#This Row],[Total Revenue]]&gt;=70000,"High",IF(salesdata[[#This Row],[Total Revenue]]&gt;=40000,"Medium","Low"))</f>
        <v>Low</v>
      </c>
      <c r="Y1763" s="1" t="str">
        <f>IFERROR(IF(SUMIF(salesdata[Year],salesdata[[#This Row],[Year]],salesdata[Total Revenue])&gt;SUMIF(salesdata[Year],salesdata[[#This Row],[Year]]-1,salesdata[Total Revenue]),"Growth Year","Decline Year"),"")</f>
        <v>Decline Year</v>
      </c>
    </row>
    <row r="1764" spans="1:25" x14ac:dyDescent="0.3">
      <c r="A1764" s="1">
        <v>1763</v>
      </c>
      <c r="B1764" s="2">
        <v>42095</v>
      </c>
      <c r="C1764" s="1">
        <v>2015</v>
      </c>
      <c r="D1764" s="1" t="s">
        <v>29</v>
      </c>
      <c r="E1764" s="1">
        <v>4</v>
      </c>
      <c r="F1764" s="3">
        <v>3474</v>
      </c>
      <c r="G1764" s="10">
        <v>11012.58</v>
      </c>
      <c r="H1764" s="12">
        <f>IFERROR(salesdata[[#This Row],[S-P1]]/salesdata[[#This Row],[Q-P1]],0)</f>
        <v>3.17</v>
      </c>
      <c r="I1764" s="3">
        <v>554</v>
      </c>
      <c r="J1764" s="10">
        <v>3512.36</v>
      </c>
      <c r="K1764" s="12">
        <f>IFERROR(salesdata[[#This Row],[S-P2]]/salesdata[[#This Row],[Q-P2]],0)</f>
        <v>6.34</v>
      </c>
      <c r="L1764" s="3">
        <v>1499</v>
      </c>
      <c r="M1764" s="10">
        <v>8124.58</v>
      </c>
      <c r="N1764" s="12">
        <f>IFERROR(salesdata[[#This Row],[S-P3]]/salesdata[[#This Row],[Q-P3]],0)</f>
        <v>5.42</v>
      </c>
      <c r="O1764" s="3">
        <v>890</v>
      </c>
      <c r="P1764" s="10">
        <v>6345.7</v>
      </c>
      <c r="Q1764" s="12">
        <f>IFERROR(salesdata[[#This Row],[S-P4]]/salesdata[[#This Row],[Q-P4]],0)</f>
        <v>7.13</v>
      </c>
      <c r="R1764" s="3">
        <v>6417</v>
      </c>
      <c r="S1764" s="10">
        <v>28995.22</v>
      </c>
      <c r="T1764" s="1" t="str">
        <f>"Q"&amp;ROUNDUP(salesdata[[#This Row],[Month No.]]/3,0)</f>
        <v>Q2</v>
      </c>
      <c r="U1764" s="1" t="str">
        <f>TEXT(salesdata[[#This Row],[Date]],"dddd")</f>
        <v>Wednesday</v>
      </c>
      <c r="V1764" s="12">
        <f>IFERROR(salesdata[[#This Row],[Total Revenue]]/salesdata[[#This Row],[Total Units Sold]],0)</f>
        <v>4.5185008570983332</v>
      </c>
      <c r="W1764" s="1" t="str">
        <f>INDEX({"Product1","Product2","Product3","Product4"},MATCH(MAX(salesdata[[#This Row],[S-P1]],salesdata[[#This Row],[S-P2]],salesdata[[#This Row],[S-P3]],salesdata[[#This Row],[S-P4]]),CHOOSE({1,2,3,4},salesdata[[#This Row],[S-P1]],salesdata[[#This Row],[S-P2]],salesdata[[#This Row],[S-P3]],salesdata[[#This Row],[S-P4]]),0))</f>
        <v>Product1</v>
      </c>
      <c r="X1764" s="1" t="str">
        <f>IF(salesdata[[#This Row],[Total Revenue]]&gt;=70000,"High",IF(salesdata[[#This Row],[Total Revenue]]&gt;=40000,"Medium","Low"))</f>
        <v>Low</v>
      </c>
      <c r="Y1764" s="1" t="str">
        <f>IFERROR(IF(SUMIF(salesdata[Year],salesdata[[#This Row],[Year]],salesdata[Total Revenue])&gt;SUMIF(salesdata[Year],salesdata[[#This Row],[Year]]-1,salesdata[Total Revenue]),"Growth Year","Decline Year"),"")</f>
        <v>Decline Year</v>
      </c>
    </row>
    <row r="1765" spans="1:25" x14ac:dyDescent="0.3">
      <c r="A1765" s="1">
        <v>1764</v>
      </c>
      <c r="B1765" s="2">
        <v>42096</v>
      </c>
      <c r="C1765" s="1">
        <v>2015</v>
      </c>
      <c r="D1765" s="1" t="s">
        <v>29</v>
      </c>
      <c r="E1765" s="1">
        <v>4</v>
      </c>
      <c r="F1765" s="3">
        <v>270</v>
      </c>
      <c r="G1765" s="10">
        <v>855.9</v>
      </c>
      <c r="H1765" s="12">
        <f>IFERROR(salesdata[[#This Row],[S-P1]]/salesdata[[#This Row],[Q-P1]],0)</f>
        <v>3.17</v>
      </c>
      <c r="I1765" s="3">
        <v>2926</v>
      </c>
      <c r="J1765" s="10">
        <v>18550.84</v>
      </c>
      <c r="K1765" s="12">
        <f>IFERROR(salesdata[[#This Row],[S-P2]]/salesdata[[#This Row],[Q-P2]],0)</f>
        <v>6.34</v>
      </c>
      <c r="L1765" s="3">
        <v>322</v>
      </c>
      <c r="M1765" s="10">
        <v>1745.24</v>
      </c>
      <c r="N1765" s="12">
        <f>IFERROR(salesdata[[#This Row],[S-P3]]/salesdata[[#This Row],[Q-P3]],0)</f>
        <v>5.42</v>
      </c>
      <c r="O1765" s="3">
        <v>1423</v>
      </c>
      <c r="P1765" s="10">
        <v>10145.99</v>
      </c>
      <c r="Q1765" s="12">
        <f>IFERROR(salesdata[[#This Row],[S-P4]]/salesdata[[#This Row],[Q-P4]],0)</f>
        <v>7.13</v>
      </c>
      <c r="R1765" s="3">
        <v>4941</v>
      </c>
      <c r="S1765" s="10">
        <v>31297.97</v>
      </c>
      <c r="T1765" s="1" t="str">
        <f>"Q"&amp;ROUNDUP(salesdata[[#This Row],[Month No.]]/3,0)</f>
        <v>Q2</v>
      </c>
      <c r="U1765" s="1" t="str">
        <f>TEXT(salesdata[[#This Row],[Date]],"dddd")</f>
        <v>Thursday</v>
      </c>
      <c r="V1765" s="12">
        <f>IFERROR(salesdata[[#This Row],[Total Revenue]]/salesdata[[#This Row],[Total Units Sold]],0)</f>
        <v>6.3343392025905692</v>
      </c>
      <c r="W1765" s="1" t="str">
        <f>INDEX({"Product1","Product2","Product3","Product4"},MATCH(MAX(salesdata[[#This Row],[S-P1]],salesdata[[#This Row],[S-P2]],salesdata[[#This Row],[S-P3]],salesdata[[#This Row],[S-P4]]),CHOOSE({1,2,3,4},salesdata[[#This Row],[S-P1]],salesdata[[#This Row],[S-P2]],salesdata[[#This Row],[S-P3]],salesdata[[#This Row],[S-P4]]),0))</f>
        <v>Product2</v>
      </c>
      <c r="X1765" s="1" t="str">
        <f>IF(salesdata[[#This Row],[Total Revenue]]&gt;=70000,"High",IF(salesdata[[#This Row],[Total Revenue]]&gt;=40000,"Medium","Low"))</f>
        <v>Low</v>
      </c>
      <c r="Y1765" s="1" t="str">
        <f>IFERROR(IF(SUMIF(salesdata[Year],salesdata[[#This Row],[Year]],salesdata[Total Revenue])&gt;SUMIF(salesdata[Year],salesdata[[#This Row],[Year]]-1,salesdata[Total Revenue]),"Growth Year","Decline Year"),"")</f>
        <v>Decline Year</v>
      </c>
    </row>
    <row r="1766" spans="1:25" x14ac:dyDescent="0.3">
      <c r="A1766" s="1">
        <v>1765</v>
      </c>
      <c r="B1766" s="2">
        <v>42097</v>
      </c>
      <c r="C1766" s="1">
        <v>2015</v>
      </c>
      <c r="D1766" s="1" t="s">
        <v>29</v>
      </c>
      <c r="E1766" s="1">
        <v>4</v>
      </c>
      <c r="F1766" s="3">
        <v>3806</v>
      </c>
      <c r="G1766" s="10">
        <v>12065.02</v>
      </c>
      <c r="H1766" s="12">
        <f>IFERROR(salesdata[[#This Row],[S-P1]]/salesdata[[#This Row],[Q-P1]],0)</f>
        <v>3.17</v>
      </c>
      <c r="I1766" s="3">
        <v>1292</v>
      </c>
      <c r="J1766" s="10">
        <v>8191.28</v>
      </c>
      <c r="K1766" s="12">
        <f>IFERROR(salesdata[[#This Row],[S-P2]]/salesdata[[#This Row],[Q-P2]],0)</f>
        <v>6.34</v>
      </c>
      <c r="L1766" s="3">
        <v>1928</v>
      </c>
      <c r="M1766" s="10">
        <v>10449.76</v>
      </c>
      <c r="N1766" s="12">
        <f>IFERROR(salesdata[[#This Row],[S-P3]]/salesdata[[#This Row],[Q-P3]],0)</f>
        <v>5.42</v>
      </c>
      <c r="O1766" s="3">
        <v>1696</v>
      </c>
      <c r="P1766" s="10">
        <v>12092.48</v>
      </c>
      <c r="Q1766" s="12">
        <f>IFERROR(salesdata[[#This Row],[S-P4]]/salesdata[[#This Row],[Q-P4]],0)</f>
        <v>7.13</v>
      </c>
      <c r="R1766" s="3">
        <v>8722</v>
      </c>
      <c r="S1766" s="10">
        <v>42798.54</v>
      </c>
      <c r="T1766" s="1" t="str">
        <f>"Q"&amp;ROUNDUP(salesdata[[#This Row],[Month No.]]/3,0)</f>
        <v>Q2</v>
      </c>
      <c r="U1766" s="1" t="str">
        <f>TEXT(salesdata[[#This Row],[Date]],"dddd")</f>
        <v>Friday</v>
      </c>
      <c r="V1766" s="12">
        <f>IFERROR(salesdata[[#This Row],[Total Revenue]]/salesdata[[#This Row],[Total Units Sold]],0)</f>
        <v>4.9069639990827794</v>
      </c>
      <c r="W1766" s="1" t="str">
        <f>INDEX({"Product1","Product2","Product3","Product4"},MATCH(MAX(salesdata[[#This Row],[S-P1]],salesdata[[#This Row],[S-P2]],salesdata[[#This Row],[S-P3]],salesdata[[#This Row],[S-P4]]),CHOOSE({1,2,3,4},salesdata[[#This Row],[S-P1]],salesdata[[#This Row],[S-P2]],salesdata[[#This Row],[S-P3]],salesdata[[#This Row],[S-P4]]),0))</f>
        <v>Product4</v>
      </c>
      <c r="X1766" s="1" t="str">
        <f>IF(salesdata[[#This Row],[Total Revenue]]&gt;=70000,"High",IF(salesdata[[#This Row],[Total Revenue]]&gt;=40000,"Medium","Low"))</f>
        <v>Medium</v>
      </c>
      <c r="Y1766" s="1" t="str">
        <f>IFERROR(IF(SUMIF(salesdata[Year],salesdata[[#This Row],[Year]],salesdata[Total Revenue])&gt;SUMIF(salesdata[Year],salesdata[[#This Row],[Year]]-1,salesdata[Total Revenue]),"Growth Year","Decline Year"),"")</f>
        <v>Decline Year</v>
      </c>
    </row>
    <row r="1767" spans="1:25" x14ac:dyDescent="0.3">
      <c r="A1767" s="1">
        <v>1766</v>
      </c>
      <c r="B1767" s="2">
        <v>42098</v>
      </c>
      <c r="C1767" s="1">
        <v>2015</v>
      </c>
      <c r="D1767" s="1" t="s">
        <v>29</v>
      </c>
      <c r="E1767" s="1">
        <v>4</v>
      </c>
      <c r="F1767" s="3">
        <v>2585</v>
      </c>
      <c r="G1767" s="10">
        <v>8194.4500000000007</v>
      </c>
      <c r="H1767" s="12">
        <f>IFERROR(salesdata[[#This Row],[S-P1]]/salesdata[[#This Row],[Q-P1]],0)</f>
        <v>3.1700000000000004</v>
      </c>
      <c r="I1767" s="3">
        <v>1077</v>
      </c>
      <c r="J1767" s="10">
        <v>6828.18</v>
      </c>
      <c r="K1767" s="12">
        <f>IFERROR(salesdata[[#This Row],[S-P2]]/salesdata[[#This Row],[Q-P2]],0)</f>
        <v>6.34</v>
      </c>
      <c r="L1767" s="3">
        <v>4823</v>
      </c>
      <c r="M1767" s="10">
        <v>26140.66</v>
      </c>
      <c r="N1767" s="12">
        <f>IFERROR(salesdata[[#This Row],[S-P3]]/salesdata[[#This Row],[Q-P3]],0)</f>
        <v>5.42</v>
      </c>
      <c r="O1767" s="3">
        <v>285</v>
      </c>
      <c r="P1767" s="10">
        <v>2032.05</v>
      </c>
      <c r="Q1767" s="12">
        <f>IFERROR(salesdata[[#This Row],[S-P4]]/salesdata[[#This Row],[Q-P4]],0)</f>
        <v>7.13</v>
      </c>
      <c r="R1767" s="3">
        <v>8770</v>
      </c>
      <c r="S1767" s="10">
        <v>43195.34</v>
      </c>
      <c r="T1767" s="1" t="str">
        <f>"Q"&amp;ROUNDUP(salesdata[[#This Row],[Month No.]]/3,0)</f>
        <v>Q2</v>
      </c>
      <c r="U1767" s="1" t="str">
        <f>TEXT(salesdata[[#This Row],[Date]],"dddd")</f>
        <v>Saturday</v>
      </c>
      <c r="V1767" s="12">
        <f>IFERROR(salesdata[[#This Row],[Total Revenue]]/salesdata[[#This Row],[Total Units Sold]],0)</f>
        <v>4.9253523375142532</v>
      </c>
      <c r="W1767" s="1" t="str">
        <f>INDEX({"Product1","Product2","Product3","Product4"},MATCH(MAX(salesdata[[#This Row],[S-P1]],salesdata[[#This Row],[S-P2]],salesdata[[#This Row],[S-P3]],salesdata[[#This Row],[S-P4]]),CHOOSE({1,2,3,4},salesdata[[#This Row],[S-P1]],salesdata[[#This Row],[S-P2]],salesdata[[#This Row],[S-P3]],salesdata[[#This Row],[S-P4]]),0))</f>
        <v>Product3</v>
      </c>
      <c r="X1767" s="1" t="str">
        <f>IF(salesdata[[#This Row],[Total Revenue]]&gt;=70000,"High",IF(salesdata[[#This Row],[Total Revenue]]&gt;=40000,"Medium","Low"))</f>
        <v>Medium</v>
      </c>
      <c r="Y1767" s="1" t="str">
        <f>IFERROR(IF(SUMIF(salesdata[Year],salesdata[[#This Row],[Year]],salesdata[Total Revenue])&gt;SUMIF(salesdata[Year],salesdata[[#This Row],[Year]]-1,salesdata[Total Revenue]),"Growth Year","Decline Year"),"")</f>
        <v>Decline Year</v>
      </c>
    </row>
    <row r="1768" spans="1:25" x14ac:dyDescent="0.3">
      <c r="A1768" s="1">
        <v>1767</v>
      </c>
      <c r="B1768" s="2">
        <v>42099</v>
      </c>
      <c r="C1768" s="1">
        <v>2015</v>
      </c>
      <c r="D1768" s="1" t="s">
        <v>29</v>
      </c>
      <c r="E1768" s="1">
        <v>4</v>
      </c>
      <c r="F1768" s="3">
        <v>2656</v>
      </c>
      <c r="G1768" s="10">
        <v>8419.52</v>
      </c>
      <c r="H1768" s="12">
        <f>IFERROR(salesdata[[#This Row],[S-P1]]/salesdata[[#This Row],[Q-P1]],0)</f>
        <v>3.1700000000000004</v>
      </c>
      <c r="I1768" s="3">
        <v>2091</v>
      </c>
      <c r="J1768" s="10">
        <v>13256.94</v>
      </c>
      <c r="K1768" s="12">
        <f>IFERROR(salesdata[[#This Row],[S-P2]]/salesdata[[#This Row],[Q-P2]],0)</f>
        <v>6.34</v>
      </c>
      <c r="L1768" s="3">
        <v>1936</v>
      </c>
      <c r="M1768" s="10">
        <v>10493.12</v>
      </c>
      <c r="N1768" s="12">
        <f>IFERROR(salesdata[[#This Row],[S-P3]]/salesdata[[#This Row],[Q-P3]],0)</f>
        <v>5.4200000000000008</v>
      </c>
      <c r="O1768" s="3">
        <v>273</v>
      </c>
      <c r="P1768" s="10">
        <v>1946.49</v>
      </c>
      <c r="Q1768" s="12">
        <f>IFERROR(salesdata[[#This Row],[S-P4]]/salesdata[[#This Row],[Q-P4]],0)</f>
        <v>7.13</v>
      </c>
      <c r="R1768" s="3">
        <v>6956</v>
      </c>
      <c r="S1768" s="10">
        <v>34116.07</v>
      </c>
      <c r="T1768" s="1" t="str">
        <f>"Q"&amp;ROUNDUP(salesdata[[#This Row],[Month No.]]/3,0)</f>
        <v>Q2</v>
      </c>
      <c r="U1768" s="1" t="str">
        <f>TEXT(salesdata[[#This Row],[Date]],"dddd")</f>
        <v>Sunday</v>
      </c>
      <c r="V1768" s="12">
        <f>IFERROR(salesdata[[#This Row],[Total Revenue]]/salesdata[[#This Row],[Total Units Sold]],0)</f>
        <v>4.9045529039677973</v>
      </c>
      <c r="W1768" s="1" t="str">
        <f>INDEX({"Product1","Product2","Product3","Product4"},MATCH(MAX(salesdata[[#This Row],[S-P1]],salesdata[[#This Row],[S-P2]],salesdata[[#This Row],[S-P3]],salesdata[[#This Row],[S-P4]]),CHOOSE({1,2,3,4},salesdata[[#This Row],[S-P1]],salesdata[[#This Row],[S-P2]],salesdata[[#This Row],[S-P3]],salesdata[[#This Row],[S-P4]]),0))</f>
        <v>Product2</v>
      </c>
      <c r="X1768" s="1" t="str">
        <f>IF(salesdata[[#This Row],[Total Revenue]]&gt;=70000,"High",IF(salesdata[[#This Row],[Total Revenue]]&gt;=40000,"Medium","Low"))</f>
        <v>Low</v>
      </c>
      <c r="Y1768" s="1" t="str">
        <f>IFERROR(IF(SUMIF(salesdata[Year],salesdata[[#This Row],[Year]],salesdata[Total Revenue])&gt;SUMIF(salesdata[Year],salesdata[[#This Row],[Year]]-1,salesdata[Total Revenue]),"Growth Year","Decline Year"),"")</f>
        <v>Decline Year</v>
      </c>
    </row>
    <row r="1769" spans="1:25" x14ac:dyDescent="0.3">
      <c r="A1769" s="1">
        <v>1768</v>
      </c>
      <c r="B1769" s="2">
        <v>42100</v>
      </c>
      <c r="C1769" s="1">
        <v>2015</v>
      </c>
      <c r="D1769" s="1" t="s">
        <v>29</v>
      </c>
      <c r="E1769" s="1">
        <v>4</v>
      </c>
      <c r="F1769" s="3">
        <v>6865</v>
      </c>
      <c r="G1769" s="10">
        <v>21762.05</v>
      </c>
      <c r="H1769" s="12">
        <f>IFERROR(salesdata[[#This Row],[S-P1]]/salesdata[[#This Row],[Q-P1]],0)</f>
        <v>3.17</v>
      </c>
      <c r="I1769" s="3">
        <v>3867</v>
      </c>
      <c r="J1769" s="10">
        <v>24516.78</v>
      </c>
      <c r="K1769" s="12">
        <f>IFERROR(salesdata[[#This Row],[S-P2]]/salesdata[[#This Row],[Q-P2]],0)</f>
        <v>6.34</v>
      </c>
      <c r="L1769" s="3">
        <v>1986</v>
      </c>
      <c r="M1769" s="10">
        <v>10764.12</v>
      </c>
      <c r="N1769" s="12">
        <f>IFERROR(salesdata[[#This Row],[S-P3]]/salesdata[[#This Row],[Q-P3]],0)</f>
        <v>5.4200000000000008</v>
      </c>
      <c r="O1769" s="3">
        <v>1044</v>
      </c>
      <c r="P1769" s="10">
        <v>7443.72</v>
      </c>
      <c r="Q1769" s="12">
        <f>IFERROR(salesdata[[#This Row],[S-P4]]/salesdata[[#This Row],[Q-P4]],0)</f>
        <v>7.13</v>
      </c>
      <c r="R1769" s="3">
        <v>13762</v>
      </c>
      <c r="S1769" s="10">
        <v>64486.67</v>
      </c>
      <c r="T1769" s="1" t="str">
        <f>"Q"&amp;ROUNDUP(salesdata[[#This Row],[Month No.]]/3,0)</f>
        <v>Q2</v>
      </c>
      <c r="U1769" s="1" t="str">
        <f>TEXT(salesdata[[#This Row],[Date]],"dddd")</f>
        <v>Monday</v>
      </c>
      <c r="V1769" s="12">
        <f>IFERROR(salesdata[[#This Row],[Total Revenue]]/salesdata[[#This Row],[Total Units Sold]],0)</f>
        <v>4.6858501671268709</v>
      </c>
      <c r="W1769" s="1" t="str">
        <f>INDEX({"Product1","Product2","Product3","Product4"},MATCH(MAX(salesdata[[#This Row],[S-P1]],salesdata[[#This Row],[S-P2]],salesdata[[#This Row],[S-P3]],salesdata[[#This Row],[S-P4]]),CHOOSE({1,2,3,4},salesdata[[#This Row],[S-P1]],salesdata[[#This Row],[S-P2]],salesdata[[#This Row],[S-P3]],salesdata[[#This Row],[S-P4]]),0))</f>
        <v>Product2</v>
      </c>
      <c r="X1769" s="1" t="str">
        <f>IF(salesdata[[#This Row],[Total Revenue]]&gt;=70000,"High",IF(salesdata[[#This Row],[Total Revenue]]&gt;=40000,"Medium","Low"))</f>
        <v>Medium</v>
      </c>
      <c r="Y1769" s="1" t="str">
        <f>IFERROR(IF(SUMIF(salesdata[Year],salesdata[[#This Row],[Year]],salesdata[Total Revenue])&gt;SUMIF(salesdata[Year],salesdata[[#This Row],[Year]]-1,salesdata[Total Revenue]),"Growth Year","Decline Year"),"")</f>
        <v>Decline Year</v>
      </c>
    </row>
    <row r="1770" spans="1:25" x14ac:dyDescent="0.3">
      <c r="A1770" s="1">
        <v>1769</v>
      </c>
      <c r="B1770" s="2">
        <v>42101</v>
      </c>
      <c r="C1770" s="1">
        <v>2015</v>
      </c>
      <c r="D1770" s="1" t="s">
        <v>29</v>
      </c>
      <c r="E1770" s="1">
        <v>4</v>
      </c>
      <c r="F1770" s="3">
        <v>7126</v>
      </c>
      <c r="G1770" s="10">
        <v>22589.42</v>
      </c>
      <c r="H1770" s="12">
        <f>IFERROR(salesdata[[#This Row],[S-P1]]/salesdata[[#This Row],[Q-P1]],0)</f>
        <v>3.17</v>
      </c>
      <c r="I1770" s="3">
        <v>285</v>
      </c>
      <c r="J1770" s="10">
        <v>1806.9</v>
      </c>
      <c r="K1770" s="12">
        <f>IFERROR(salesdata[[#This Row],[S-P2]]/salesdata[[#This Row],[Q-P2]],0)</f>
        <v>6.3400000000000007</v>
      </c>
      <c r="L1770" s="3">
        <v>2891</v>
      </c>
      <c r="M1770" s="10">
        <v>15669.22</v>
      </c>
      <c r="N1770" s="12">
        <f>IFERROR(salesdata[[#This Row],[S-P3]]/salesdata[[#This Row],[Q-P3]],0)</f>
        <v>5.42</v>
      </c>
      <c r="O1770" s="3">
        <v>1340</v>
      </c>
      <c r="P1770" s="10">
        <v>9554.2000000000007</v>
      </c>
      <c r="Q1770" s="12">
        <f>IFERROR(salesdata[[#This Row],[S-P4]]/salesdata[[#This Row],[Q-P4]],0)</f>
        <v>7.1300000000000008</v>
      </c>
      <c r="R1770" s="3">
        <v>11642</v>
      </c>
      <c r="S1770" s="10">
        <v>49619.74</v>
      </c>
      <c r="T1770" s="1" t="str">
        <f>"Q"&amp;ROUNDUP(salesdata[[#This Row],[Month No.]]/3,0)</f>
        <v>Q2</v>
      </c>
      <c r="U1770" s="1" t="str">
        <f>TEXT(salesdata[[#This Row],[Date]],"dddd")</f>
        <v>Tuesday</v>
      </c>
      <c r="V1770" s="12">
        <f>IFERROR(salesdata[[#This Row],[Total Revenue]]/salesdata[[#This Row],[Total Units Sold]],0)</f>
        <v>4.2621319360934544</v>
      </c>
      <c r="W1770" s="1" t="str">
        <f>INDEX({"Product1","Product2","Product3","Product4"},MATCH(MAX(salesdata[[#This Row],[S-P1]],salesdata[[#This Row],[S-P2]],salesdata[[#This Row],[S-P3]],salesdata[[#This Row],[S-P4]]),CHOOSE({1,2,3,4},salesdata[[#This Row],[S-P1]],salesdata[[#This Row],[S-P2]],salesdata[[#This Row],[S-P3]],salesdata[[#This Row],[S-P4]]),0))</f>
        <v>Product1</v>
      </c>
      <c r="X1770" s="1" t="str">
        <f>IF(salesdata[[#This Row],[Total Revenue]]&gt;=70000,"High",IF(salesdata[[#This Row],[Total Revenue]]&gt;=40000,"Medium","Low"))</f>
        <v>Medium</v>
      </c>
      <c r="Y1770" s="1" t="str">
        <f>IFERROR(IF(SUMIF(salesdata[Year],salesdata[[#This Row],[Year]],salesdata[Total Revenue])&gt;SUMIF(salesdata[Year],salesdata[[#This Row],[Year]]-1,salesdata[Total Revenue]),"Growth Year","Decline Year"),"")</f>
        <v>Decline Year</v>
      </c>
    </row>
    <row r="1771" spans="1:25" x14ac:dyDescent="0.3">
      <c r="A1771" s="1">
        <v>1770</v>
      </c>
      <c r="B1771" s="2">
        <v>42102</v>
      </c>
      <c r="C1771" s="1">
        <v>2015</v>
      </c>
      <c r="D1771" s="1" t="s">
        <v>29</v>
      </c>
      <c r="E1771" s="1">
        <v>4</v>
      </c>
      <c r="F1771" s="3">
        <v>7031</v>
      </c>
      <c r="G1771" s="10">
        <v>22288.27</v>
      </c>
      <c r="H1771" s="12">
        <f>IFERROR(salesdata[[#This Row],[S-P1]]/salesdata[[#This Row],[Q-P1]],0)</f>
        <v>3.17</v>
      </c>
      <c r="I1771" s="3">
        <v>782</v>
      </c>
      <c r="J1771" s="10">
        <v>4957.88</v>
      </c>
      <c r="K1771" s="12">
        <f>IFERROR(salesdata[[#This Row],[S-P2]]/salesdata[[#This Row],[Q-P2]],0)</f>
        <v>6.34</v>
      </c>
      <c r="L1771" s="3">
        <v>337</v>
      </c>
      <c r="M1771" s="10">
        <v>1826.54</v>
      </c>
      <c r="N1771" s="12">
        <f>IFERROR(salesdata[[#This Row],[S-P3]]/salesdata[[#This Row],[Q-P3]],0)</f>
        <v>5.42</v>
      </c>
      <c r="O1771" s="3">
        <v>1021</v>
      </c>
      <c r="P1771" s="10">
        <v>7279.73</v>
      </c>
      <c r="Q1771" s="12">
        <f>IFERROR(salesdata[[#This Row],[S-P4]]/salesdata[[#This Row],[Q-P4]],0)</f>
        <v>7.13</v>
      </c>
      <c r="R1771" s="3">
        <v>9171</v>
      </c>
      <c r="S1771" s="10">
        <v>36352.42</v>
      </c>
      <c r="T1771" s="1" t="str">
        <f>"Q"&amp;ROUNDUP(salesdata[[#This Row],[Month No.]]/3,0)</f>
        <v>Q2</v>
      </c>
      <c r="U1771" s="1" t="str">
        <f>TEXT(salesdata[[#This Row],[Date]],"dddd")</f>
        <v>Wednesday</v>
      </c>
      <c r="V1771" s="12">
        <f>IFERROR(salesdata[[#This Row],[Total Revenue]]/salesdata[[#This Row],[Total Units Sold]],0)</f>
        <v>3.9638447279467885</v>
      </c>
      <c r="W1771" s="1" t="str">
        <f>INDEX({"Product1","Product2","Product3","Product4"},MATCH(MAX(salesdata[[#This Row],[S-P1]],salesdata[[#This Row],[S-P2]],salesdata[[#This Row],[S-P3]],salesdata[[#This Row],[S-P4]]),CHOOSE({1,2,3,4},salesdata[[#This Row],[S-P1]],salesdata[[#This Row],[S-P2]],salesdata[[#This Row],[S-P3]],salesdata[[#This Row],[S-P4]]),0))</f>
        <v>Product1</v>
      </c>
      <c r="X1771" s="1" t="str">
        <f>IF(salesdata[[#This Row],[Total Revenue]]&gt;=70000,"High",IF(salesdata[[#This Row],[Total Revenue]]&gt;=40000,"Medium","Low"))</f>
        <v>Low</v>
      </c>
      <c r="Y1771" s="1" t="str">
        <f>IFERROR(IF(SUMIF(salesdata[Year],salesdata[[#This Row],[Year]],salesdata[Total Revenue])&gt;SUMIF(salesdata[Year],salesdata[[#This Row],[Year]]-1,salesdata[Total Revenue]),"Growth Year","Decline Year"),"")</f>
        <v>Decline Year</v>
      </c>
    </row>
    <row r="1772" spans="1:25" x14ac:dyDescent="0.3">
      <c r="A1772" s="1">
        <v>1771</v>
      </c>
      <c r="B1772" s="2">
        <v>42103</v>
      </c>
      <c r="C1772" s="1">
        <v>2015</v>
      </c>
      <c r="D1772" s="1" t="s">
        <v>29</v>
      </c>
      <c r="E1772" s="1">
        <v>4</v>
      </c>
      <c r="F1772" s="3">
        <v>6449</v>
      </c>
      <c r="G1772" s="10">
        <v>20443.330000000002</v>
      </c>
      <c r="H1772" s="12">
        <f>IFERROR(salesdata[[#This Row],[S-P1]]/salesdata[[#This Row],[Q-P1]],0)</f>
        <v>3.1700000000000004</v>
      </c>
      <c r="I1772" s="3">
        <v>2826</v>
      </c>
      <c r="J1772" s="10">
        <v>17916.84</v>
      </c>
      <c r="K1772" s="12">
        <f>IFERROR(salesdata[[#This Row],[S-P2]]/salesdata[[#This Row],[Q-P2]],0)</f>
        <v>6.34</v>
      </c>
      <c r="L1772" s="3">
        <v>3543</v>
      </c>
      <c r="M1772" s="10">
        <v>19203.060000000001</v>
      </c>
      <c r="N1772" s="12">
        <f>IFERROR(salesdata[[#This Row],[S-P3]]/salesdata[[#This Row],[Q-P3]],0)</f>
        <v>5.42</v>
      </c>
      <c r="O1772" s="3">
        <v>787</v>
      </c>
      <c r="P1772" s="10">
        <v>5611.31</v>
      </c>
      <c r="Q1772" s="12">
        <f>IFERROR(salesdata[[#This Row],[S-P4]]/salesdata[[#This Row],[Q-P4]],0)</f>
        <v>7.1300000000000008</v>
      </c>
      <c r="R1772" s="3">
        <v>13605</v>
      </c>
      <c r="S1772" s="10">
        <v>63174.54</v>
      </c>
      <c r="T1772" s="1" t="str">
        <f>"Q"&amp;ROUNDUP(salesdata[[#This Row],[Month No.]]/3,0)</f>
        <v>Q2</v>
      </c>
      <c r="U1772" s="1" t="str">
        <f>TEXT(salesdata[[#This Row],[Date]],"dddd")</f>
        <v>Thursday</v>
      </c>
      <c r="V1772" s="12">
        <f>IFERROR(salesdata[[#This Row],[Total Revenue]]/salesdata[[#This Row],[Total Units Sold]],0)</f>
        <v>4.6434796030871004</v>
      </c>
      <c r="W1772" s="1" t="str">
        <f>INDEX({"Product1","Product2","Product3","Product4"},MATCH(MAX(salesdata[[#This Row],[S-P1]],salesdata[[#This Row],[S-P2]],salesdata[[#This Row],[S-P3]],salesdata[[#This Row],[S-P4]]),CHOOSE({1,2,3,4},salesdata[[#This Row],[S-P1]],salesdata[[#This Row],[S-P2]],salesdata[[#This Row],[S-P3]],salesdata[[#This Row],[S-P4]]),0))</f>
        <v>Product1</v>
      </c>
      <c r="X1772" s="1" t="str">
        <f>IF(salesdata[[#This Row],[Total Revenue]]&gt;=70000,"High",IF(salesdata[[#This Row],[Total Revenue]]&gt;=40000,"Medium","Low"))</f>
        <v>Medium</v>
      </c>
      <c r="Y1772" s="1" t="str">
        <f>IFERROR(IF(SUMIF(salesdata[Year],salesdata[[#This Row],[Year]],salesdata[Total Revenue])&gt;SUMIF(salesdata[Year],salesdata[[#This Row],[Year]]-1,salesdata[Total Revenue]),"Growth Year","Decline Year"),"")</f>
        <v>Decline Year</v>
      </c>
    </row>
    <row r="1773" spans="1:25" x14ac:dyDescent="0.3">
      <c r="A1773" s="1">
        <v>1772</v>
      </c>
      <c r="B1773" s="2">
        <v>42104</v>
      </c>
      <c r="C1773" s="1">
        <v>2015</v>
      </c>
      <c r="D1773" s="1" t="s">
        <v>29</v>
      </c>
      <c r="E1773" s="1">
        <v>4</v>
      </c>
      <c r="F1773" s="3">
        <v>1855</v>
      </c>
      <c r="G1773" s="10">
        <v>5880.35</v>
      </c>
      <c r="H1773" s="12">
        <f>IFERROR(salesdata[[#This Row],[S-P1]]/salesdata[[#This Row],[Q-P1]],0)</f>
        <v>3.1700000000000004</v>
      </c>
      <c r="I1773" s="3">
        <v>1690</v>
      </c>
      <c r="J1773" s="10">
        <v>10714.6</v>
      </c>
      <c r="K1773" s="12">
        <f>IFERROR(salesdata[[#This Row],[S-P2]]/salesdata[[#This Row],[Q-P2]],0)</f>
        <v>6.34</v>
      </c>
      <c r="L1773" s="3">
        <v>3610</v>
      </c>
      <c r="M1773" s="10">
        <v>19566.2</v>
      </c>
      <c r="N1773" s="12">
        <f>IFERROR(salesdata[[#This Row],[S-P3]]/salesdata[[#This Row],[Q-P3]],0)</f>
        <v>5.42</v>
      </c>
      <c r="O1773" s="3">
        <v>1282</v>
      </c>
      <c r="P1773" s="10">
        <v>9140.66</v>
      </c>
      <c r="Q1773" s="12">
        <f>IFERROR(salesdata[[#This Row],[S-P4]]/salesdata[[#This Row],[Q-P4]],0)</f>
        <v>7.13</v>
      </c>
      <c r="R1773" s="3">
        <v>8437</v>
      </c>
      <c r="S1773" s="10">
        <v>45301.81</v>
      </c>
      <c r="T1773" s="1" t="str">
        <f>"Q"&amp;ROUNDUP(salesdata[[#This Row],[Month No.]]/3,0)</f>
        <v>Q2</v>
      </c>
      <c r="U1773" s="1" t="str">
        <f>TEXT(salesdata[[#This Row],[Date]],"dddd")</f>
        <v>Friday</v>
      </c>
      <c r="V1773" s="12">
        <f>IFERROR(salesdata[[#This Row],[Total Revenue]]/salesdata[[#This Row],[Total Units Sold]],0)</f>
        <v>5.3694215953537983</v>
      </c>
      <c r="W1773" s="1" t="str">
        <f>INDEX({"Product1","Product2","Product3","Product4"},MATCH(MAX(salesdata[[#This Row],[S-P1]],salesdata[[#This Row],[S-P2]],salesdata[[#This Row],[S-P3]],salesdata[[#This Row],[S-P4]]),CHOOSE({1,2,3,4},salesdata[[#This Row],[S-P1]],salesdata[[#This Row],[S-P2]],salesdata[[#This Row],[S-P3]],salesdata[[#This Row],[S-P4]]),0))</f>
        <v>Product3</v>
      </c>
      <c r="X1773" s="1" t="str">
        <f>IF(salesdata[[#This Row],[Total Revenue]]&gt;=70000,"High",IF(salesdata[[#This Row],[Total Revenue]]&gt;=40000,"Medium","Low"))</f>
        <v>Medium</v>
      </c>
      <c r="Y1773" s="1" t="str">
        <f>IFERROR(IF(SUMIF(salesdata[Year],salesdata[[#This Row],[Year]],salesdata[Total Revenue])&gt;SUMIF(salesdata[Year],salesdata[[#This Row],[Year]]-1,salesdata[Total Revenue]),"Growth Year","Decline Year"),"")</f>
        <v>Decline Year</v>
      </c>
    </row>
    <row r="1774" spans="1:25" x14ac:dyDescent="0.3">
      <c r="A1774" s="1">
        <v>1773</v>
      </c>
      <c r="B1774" s="2">
        <v>42105</v>
      </c>
      <c r="C1774" s="1">
        <v>2015</v>
      </c>
      <c r="D1774" s="1" t="s">
        <v>29</v>
      </c>
      <c r="E1774" s="1">
        <v>4</v>
      </c>
      <c r="F1774" s="3">
        <v>7960</v>
      </c>
      <c r="G1774" s="10">
        <v>25233.200000000001</v>
      </c>
      <c r="H1774" s="12">
        <f>IFERROR(salesdata[[#This Row],[S-P1]]/salesdata[[#This Row],[Q-P1]],0)</f>
        <v>3.17</v>
      </c>
      <c r="I1774" s="3">
        <v>1821</v>
      </c>
      <c r="J1774" s="10">
        <v>11545.14</v>
      </c>
      <c r="K1774" s="12">
        <f>IFERROR(salesdata[[#This Row],[S-P2]]/salesdata[[#This Row],[Q-P2]],0)</f>
        <v>6.34</v>
      </c>
      <c r="L1774" s="3">
        <v>2598</v>
      </c>
      <c r="M1774" s="10">
        <v>14081.16</v>
      </c>
      <c r="N1774" s="12">
        <f>IFERROR(salesdata[[#This Row],[S-P3]]/salesdata[[#This Row],[Q-P3]],0)</f>
        <v>5.42</v>
      </c>
      <c r="O1774" s="3">
        <v>1534</v>
      </c>
      <c r="P1774" s="10">
        <v>10937.42</v>
      </c>
      <c r="Q1774" s="12">
        <f>IFERROR(salesdata[[#This Row],[S-P4]]/salesdata[[#This Row],[Q-P4]],0)</f>
        <v>7.13</v>
      </c>
      <c r="R1774" s="3">
        <v>13913</v>
      </c>
      <c r="S1774" s="10">
        <v>61796.92</v>
      </c>
      <c r="T1774" s="1" t="str">
        <f>"Q"&amp;ROUNDUP(salesdata[[#This Row],[Month No.]]/3,0)</f>
        <v>Q2</v>
      </c>
      <c r="U1774" s="1" t="str">
        <f>TEXT(salesdata[[#This Row],[Date]],"dddd")</f>
        <v>Saturday</v>
      </c>
      <c r="V1774" s="12">
        <f>IFERROR(salesdata[[#This Row],[Total Revenue]]/salesdata[[#This Row],[Total Units Sold]],0)</f>
        <v>4.4416675052109538</v>
      </c>
      <c r="W1774" s="1" t="str">
        <f>INDEX({"Product1","Product2","Product3","Product4"},MATCH(MAX(salesdata[[#This Row],[S-P1]],salesdata[[#This Row],[S-P2]],salesdata[[#This Row],[S-P3]],salesdata[[#This Row],[S-P4]]),CHOOSE({1,2,3,4},salesdata[[#This Row],[S-P1]],salesdata[[#This Row],[S-P2]],salesdata[[#This Row],[S-P3]],salesdata[[#This Row],[S-P4]]),0))</f>
        <v>Product1</v>
      </c>
      <c r="X1774" s="1" t="str">
        <f>IF(salesdata[[#This Row],[Total Revenue]]&gt;=70000,"High",IF(salesdata[[#This Row],[Total Revenue]]&gt;=40000,"Medium","Low"))</f>
        <v>Medium</v>
      </c>
      <c r="Y1774" s="1" t="str">
        <f>IFERROR(IF(SUMIF(salesdata[Year],salesdata[[#This Row],[Year]],salesdata[Total Revenue])&gt;SUMIF(salesdata[Year],salesdata[[#This Row],[Year]]-1,salesdata[Total Revenue]),"Growth Year","Decline Year"),"")</f>
        <v>Decline Year</v>
      </c>
    </row>
    <row r="1775" spans="1:25" x14ac:dyDescent="0.3">
      <c r="A1775" s="1">
        <v>1774</v>
      </c>
      <c r="B1775" s="2">
        <v>42106</v>
      </c>
      <c r="C1775" s="1">
        <v>2015</v>
      </c>
      <c r="D1775" s="1" t="s">
        <v>29</v>
      </c>
      <c r="E1775" s="1">
        <v>4</v>
      </c>
      <c r="F1775" s="3">
        <v>1148</v>
      </c>
      <c r="G1775" s="10">
        <v>3639.16</v>
      </c>
      <c r="H1775" s="12">
        <f>IFERROR(salesdata[[#This Row],[S-P1]]/salesdata[[#This Row],[Q-P1]],0)</f>
        <v>3.17</v>
      </c>
      <c r="I1775" s="3">
        <v>3905</v>
      </c>
      <c r="J1775" s="10">
        <v>24757.7</v>
      </c>
      <c r="K1775" s="12">
        <f>IFERROR(salesdata[[#This Row],[S-P2]]/salesdata[[#This Row],[Q-P2]],0)</f>
        <v>6.34</v>
      </c>
      <c r="L1775" s="3">
        <v>5222</v>
      </c>
      <c r="M1775" s="10">
        <v>28303.24</v>
      </c>
      <c r="N1775" s="12">
        <f>IFERROR(salesdata[[#This Row],[S-P3]]/salesdata[[#This Row],[Q-P3]],0)</f>
        <v>5.42</v>
      </c>
      <c r="O1775" s="3">
        <v>1749</v>
      </c>
      <c r="P1775" s="10">
        <v>12470.37</v>
      </c>
      <c r="Q1775" s="12">
        <f>IFERROR(salesdata[[#This Row],[S-P4]]/salesdata[[#This Row],[Q-P4]],0)</f>
        <v>7.1300000000000008</v>
      </c>
      <c r="R1775" s="3">
        <v>12024</v>
      </c>
      <c r="S1775" s="10">
        <v>69170.47</v>
      </c>
      <c r="T1775" s="1" t="str">
        <f>"Q"&amp;ROUNDUP(salesdata[[#This Row],[Month No.]]/3,0)</f>
        <v>Q2</v>
      </c>
      <c r="U1775" s="1" t="str">
        <f>TEXT(salesdata[[#This Row],[Date]],"dddd")</f>
        <v>Sunday</v>
      </c>
      <c r="V1775" s="12">
        <f>IFERROR(salesdata[[#This Row],[Total Revenue]]/salesdata[[#This Row],[Total Units Sold]],0)</f>
        <v>5.752700432468397</v>
      </c>
      <c r="W1775" s="1" t="str">
        <f>INDEX({"Product1","Product2","Product3","Product4"},MATCH(MAX(salesdata[[#This Row],[S-P1]],salesdata[[#This Row],[S-P2]],salesdata[[#This Row],[S-P3]],salesdata[[#This Row],[S-P4]]),CHOOSE({1,2,3,4},salesdata[[#This Row],[S-P1]],salesdata[[#This Row],[S-P2]],salesdata[[#This Row],[S-P3]],salesdata[[#This Row],[S-P4]]),0))</f>
        <v>Product3</v>
      </c>
      <c r="X1775" s="1" t="str">
        <f>IF(salesdata[[#This Row],[Total Revenue]]&gt;=70000,"High",IF(salesdata[[#This Row],[Total Revenue]]&gt;=40000,"Medium","Low"))</f>
        <v>Medium</v>
      </c>
      <c r="Y1775" s="1" t="str">
        <f>IFERROR(IF(SUMIF(salesdata[Year],salesdata[[#This Row],[Year]],salesdata[Total Revenue])&gt;SUMIF(salesdata[Year],salesdata[[#This Row],[Year]]-1,salesdata[Total Revenue]),"Growth Year","Decline Year"),"")</f>
        <v>Decline Year</v>
      </c>
    </row>
    <row r="1776" spans="1:25" x14ac:dyDescent="0.3">
      <c r="A1776" s="1">
        <v>1775</v>
      </c>
      <c r="B1776" s="2">
        <v>42107</v>
      </c>
      <c r="C1776" s="1">
        <v>2015</v>
      </c>
      <c r="D1776" s="1" t="s">
        <v>29</v>
      </c>
      <c r="E1776" s="1">
        <v>4</v>
      </c>
      <c r="F1776" s="3">
        <v>5822</v>
      </c>
      <c r="G1776" s="10">
        <v>18455.740000000002</v>
      </c>
      <c r="H1776" s="12">
        <f>IFERROR(salesdata[[#This Row],[S-P1]]/salesdata[[#This Row],[Q-P1]],0)</f>
        <v>3.1700000000000004</v>
      </c>
      <c r="I1776" s="3">
        <v>2060</v>
      </c>
      <c r="J1776" s="10">
        <v>13060.4</v>
      </c>
      <c r="K1776" s="12">
        <f>IFERROR(salesdata[[#This Row],[S-P2]]/salesdata[[#This Row],[Q-P2]],0)</f>
        <v>6.34</v>
      </c>
      <c r="L1776" s="3">
        <v>1765</v>
      </c>
      <c r="M1776" s="10">
        <v>9566.2999999999993</v>
      </c>
      <c r="N1776" s="12">
        <f>IFERROR(salesdata[[#This Row],[S-P3]]/salesdata[[#This Row],[Q-P3]],0)</f>
        <v>5.42</v>
      </c>
      <c r="O1776" s="3">
        <v>1098</v>
      </c>
      <c r="P1776" s="10">
        <v>7828.74</v>
      </c>
      <c r="Q1776" s="12">
        <f>IFERROR(salesdata[[#This Row],[S-P4]]/salesdata[[#This Row],[Q-P4]],0)</f>
        <v>7.13</v>
      </c>
      <c r="R1776" s="3">
        <v>10745</v>
      </c>
      <c r="S1776" s="10">
        <v>48911.18</v>
      </c>
      <c r="T1776" s="1" t="str">
        <f>"Q"&amp;ROUNDUP(salesdata[[#This Row],[Month No.]]/3,0)</f>
        <v>Q2</v>
      </c>
      <c r="U1776" s="1" t="str">
        <f>TEXT(salesdata[[#This Row],[Date]],"dddd")</f>
        <v>Monday</v>
      </c>
      <c r="V1776" s="12">
        <f>IFERROR(salesdata[[#This Row],[Total Revenue]]/salesdata[[#This Row],[Total Units Sold]],0)</f>
        <v>4.551994416007445</v>
      </c>
      <c r="W1776" s="1" t="str">
        <f>INDEX({"Product1","Product2","Product3","Product4"},MATCH(MAX(salesdata[[#This Row],[S-P1]],salesdata[[#This Row],[S-P2]],salesdata[[#This Row],[S-P3]],salesdata[[#This Row],[S-P4]]),CHOOSE({1,2,3,4},salesdata[[#This Row],[S-P1]],salesdata[[#This Row],[S-P2]],salesdata[[#This Row],[S-P3]],salesdata[[#This Row],[S-P4]]),0))</f>
        <v>Product1</v>
      </c>
      <c r="X1776" s="1" t="str">
        <f>IF(salesdata[[#This Row],[Total Revenue]]&gt;=70000,"High",IF(salesdata[[#This Row],[Total Revenue]]&gt;=40000,"Medium","Low"))</f>
        <v>Medium</v>
      </c>
      <c r="Y1776" s="1" t="str">
        <f>IFERROR(IF(SUMIF(salesdata[Year],salesdata[[#This Row],[Year]],salesdata[Total Revenue])&gt;SUMIF(salesdata[Year],salesdata[[#This Row],[Year]]-1,salesdata[Total Revenue]),"Growth Year","Decline Year"),"")</f>
        <v>Decline Year</v>
      </c>
    </row>
    <row r="1777" spans="1:25" x14ac:dyDescent="0.3">
      <c r="A1777" s="1">
        <v>1776</v>
      </c>
      <c r="B1777" s="2">
        <v>42108</v>
      </c>
      <c r="C1777" s="1">
        <v>2015</v>
      </c>
      <c r="D1777" s="1" t="s">
        <v>29</v>
      </c>
      <c r="E1777" s="1">
        <v>4</v>
      </c>
      <c r="F1777" s="3">
        <v>2241</v>
      </c>
      <c r="G1777" s="10">
        <v>7103.97</v>
      </c>
      <c r="H1777" s="12">
        <f>IFERROR(salesdata[[#This Row],[S-P1]]/salesdata[[#This Row],[Q-P1]],0)</f>
        <v>3.17</v>
      </c>
      <c r="I1777" s="3">
        <v>2717</v>
      </c>
      <c r="J1777" s="10">
        <v>17225.78</v>
      </c>
      <c r="K1777" s="12">
        <f>IFERROR(salesdata[[#This Row],[S-P2]]/salesdata[[#This Row],[Q-P2]],0)</f>
        <v>6.34</v>
      </c>
      <c r="L1777" s="3">
        <v>4144</v>
      </c>
      <c r="M1777" s="10">
        <v>22460.48</v>
      </c>
      <c r="N1777" s="12">
        <f>IFERROR(salesdata[[#This Row],[S-P3]]/salesdata[[#This Row],[Q-P3]],0)</f>
        <v>5.42</v>
      </c>
      <c r="O1777" s="3">
        <v>1797</v>
      </c>
      <c r="P1777" s="10">
        <v>12812.61</v>
      </c>
      <c r="Q1777" s="12">
        <f>IFERROR(salesdata[[#This Row],[S-P4]]/salesdata[[#This Row],[Q-P4]],0)</f>
        <v>7.13</v>
      </c>
      <c r="R1777" s="3">
        <v>10899</v>
      </c>
      <c r="S1777" s="10">
        <v>59602.84</v>
      </c>
      <c r="T1777" s="1" t="str">
        <f>"Q"&amp;ROUNDUP(salesdata[[#This Row],[Month No.]]/3,0)</f>
        <v>Q2</v>
      </c>
      <c r="U1777" s="1" t="str">
        <f>TEXT(salesdata[[#This Row],[Date]],"dddd")</f>
        <v>Tuesday</v>
      </c>
      <c r="V1777" s="12">
        <f>IFERROR(salesdata[[#This Row],[Total Revenue]]/salesdata[[#This Row],[Total Units Sold]],0)</f>
        <v>5.4686521699238462</v>
      </c>
      <c r="W1777" s="1" t="str">
        <f>INDEX({"Product1","Product2","Product3","Product4"},MATCH(MAX(salesdata[[#This Row],[S-P1]],salesdata[[#This Row],[S-P2]],salesdata[[#This Row],[S-P3]],salesdata[[#This Row],[S-P4]]),CHOOSE({1,2,3,4},salesdata[[#This Row],[S-P1]],salesdata[[#This Row],[S-P2]],salesdata[[#This Row],[S-P3]],salesdata[[#This Row],[S-P4]]),0))</f>
        <v>Product3</v>
      </c>
      <c r="X1777" s="1" t="str">
        <f>IF(salesdata[[#This Row],[Total Revenue]]&gt;=70000,"High",IF(salesdata[[#This Row],[Total Revenue]]&gt;=40000,"Medium","Low"))</f>
        <v>Medium</v>
      </c>
      <c r="Y1777" s="1" t="str">
        <f>IFERROR(IF(SUMIF(salesdata[Year],salesdata[[#This Row],[Year]],salesdata[Total Revenue])&gt;SUMIF(salesdata[Year],salesdata[[#This Row],[Year]]-1,salesdata[Total Revenue]),"Growth Year","Decline Year"),"")</f>
        <v>Decline Year</v>
      </c>
    </row>
    <row r="1778" spans="1:25" x14ac:dyDescent="0.3">
      <c r="A1778" s="1">
        <v>1777</v>
      </c>
      <c r="B1778" s="2">
        <v>42109</v>
      </c>
      <c r="C1778" s="1">
        <v>2015</v>
      </c>
      <c r="D1778" s="1" t="s">
        <v>29</v>
      </c>
      <c r="E1778" s="1">
        <v>4</v>
      </c>
      <c r="F1778" s="3">
        <v>5392</v>
      </c>
      <c r="G1778" s="10">
        <v>17092.64</v>
      </c>
      <c r="H1778" s="12">
        <f>IFERROR(salesdata[[#This Row],[S-P1]]/salesdata[[#This Row],[Q-P1]],0)</f>
        <v>3.17</v>
      </c>
      <c r="I1778" s="3">
        <v>728</v>
      </c>
      <c r="J1778" s="10">
        <v>4615.5200000000004</v>
      </c>
      <c r="K1778" s="12">
        <f>IFERROR(salesdata[[#This Row],[S-P2]]/salesdata[[#This Row],[Q-P2]],0)</f>
        <v>6.3400000000000007</v>
      </c>
      <c r="L1778" s="3">
        <v>2199</v>
      </c>
      <c r="M1778" s="10">
        <v>11918.58</v>
      </c>
      <c r="N1778" s="12">
        <f>IFERROR(salesdata[[#This Row],[S-P3]]/salesdata[[#This Row],[Q-P3]],0)</f>
        <v>5.42</v>
      </c>
      <c r="O1778" s="3">
        <v>963</v>
      </c>
      <c r="P1778" s="10">
        <v>6866.19</v>
      </c>
      <c r="Q1778" s="12">
        <f>IFERROR(salesdata[[#This Row],[S-P4]]/salesdata[[#This Row],[Q-P4]],0)</f>
        <v>7.13</v>
      </c>
      <c r="R1778" s="3">
        <v>9282</v>
      </c>
      <c r="S1778" s="10">
        <v>40492.93</v>
      </c>
      <c r="T1778" s="1" t="str">
        <f>"Q"&amp;ROUNDUP(salesdata[[#This Row],[Month No.]]/3,0)</f>
        <v>Q2</v>
      </c>
      <c r="U1778" s="1" t="str">
        <f>TEXT(salesdata[[#This Row],[Date]],"dddd")</f>
        <v>Wednesday</v>
      </c>
      <c r="V1778" s="12">
        <f>IFERROR(salesdata[[#This Row],[Total Revenue]]/salesdata[[#This Row],[Total Units Sold]],0)</f>
        <v>4.3625220857573801</v>
      </c>
      <c r="W1778" s="1" t="str">
        <f>INDEX({"Product1","Product2","Product3","Product4"},MATCH(MAX(salesdata[[#This Row],[S-P1]],salesdata[[#This Row],[S-P2]],salesdata[[#This Row],[S-P3]],salesdata[[#This Row],[S-P4]]),CHOOSE({1,2,3,4},salesdata[[#This Row],[S-P1]],salesdata[[#This Row],[S-P2]],salesdata[[#This Row],[S-P3]],salesdata[[#This Row],[S-P4]]),0))</f>
        <v>Product1</v>
      </c>
      <c r="X1778" s="1" t="str">
        <f>IF(salesdata[[#This Row],[Total Revenue]]&gt;=70000,"High",IF(salesdata[[#This Row],[Total Revenue]]&gt;=40000,"Medium","Low"))</f>
        <v>Medium</v>
      </c>
      <c r="Y1778" s="1" t="str">
        <f>IFERROR(IF(SUMIF(salesdata[Year],salesdata[[#This Row],[Year]],salesdata[Total Revenue])&gt;SUMIF(salesdata[Year],salesdata[[#This Row],[Year]]-1,salesdata[Total Revenue]),"Growth Year","Decline Year"),"")</f>
        <v>Decline Year</v>
      </c>
    </row>
    <row r="1779" spans="1:25" x14ac:dyDescent="0.3">
      <c r="A1779" s="1">
        <v>1778</v>
      </c>
      <c r="B1779" s="2">
        <v>42110</v>
      </c>
      <c r="C1779" s="1">
        <v>2015</v>
      </c>
      <c r="D1779" s="1" t="s">
        <v>29</v>
      </c>
      <c r="E1779" s="1">
        <v>4</v>
      </c>
      <c r="F1779" s="3">
        <v>6230</v>
      </c>
      <c r="G1779" s="10">
        <v>19749.099999999999</v>
      </c>
      <c r="H1779" s="12">
        <f>IFERROR(salesdata[[#This Row],[S-P1]]/salesdata[[#This Row],[Q-P1]],0)</f>
        <v>3.17</v>
      </c>
      <c r="I1779" s="3">
        <v>3421</v>
      </c>
      <c r="J1779" s="10">
        <v>21689.14</v>
      </c>
      <c r="K1779" s="12">
        <f>IFERROR(salesdata[[#This Row],[S-P2]]/salesdata[[#This Row],[Q-P2]],0)</f>
        <v>6.34</v>
      </c>
      <c r="L1779" s="3">
        <v>1620</v>
      </c>
      <c r="M1779" s="10">
        <v>8780.4</v>
      </c>
      <c r="N1779" s="12">
        <f>IFERROR(salesdata[[#This Row],[S-P3]]/salesdata[[#This Row],[Q-P3]],0)</f>
        <v>5.42</v>
      </c>
      <c r="O1779" s="3">
        <v>1477</v>
      </c>
      <c r="P1779" s="10">
        <v>10531.01</v>
      </c>
      <c r="Q1779" s="12">
        <f>IFERROR(salesdata[[#This Row],[S-P4]]/salesdata[[#This Row],[Q-P4]],0)</f>
        <v>7.13</v>
      </c>
      <c r="R1779" s="3">
        <v>12748</v>
      </c>
      <c r="S1779" s="10">
        <v>60749.65</v>
      </c>
      <c r="T1779" s="1" t="str">
        <f>"Q"&amp;ROUNDUP(salesdata[[#This Row],[Month No.]]/3,0)</f>
        <v>Q2</v>
      </c>
      <c r="U1779" s="1" t="str">
        <f>TEXT(salesdata[[#This Row],[Date]],"dddd")</f>
        <v>Thursday</v>
      </c>
      <c r="V1779" s="12">
        <f>IFERROR(salesdata[[#This Row],[Total Revenue]]/salesdata[[#This Row],[Total Units Sold]],0)</f>
        <v>4.7654259491684972</v>
      </c>
      <c r="W1779" s="1" t="str">
        <f>INDEX({"Product1","Product2","Product3","Product4"},MATCH(MAX(salesdata[[#This Row],[S-P1]],salesdata[[#This Row],[S-P2]],salesdata[[#This Row],[S-P3]],salesdata[[#This Row],[S-P4]]),CHOOSE({1,2,3,4},salesdata[[#This Row],[S-P1]],salesdata[[#This Row],[S-P2]],salesdata[[#This Row],[S-P3]],salesdata[[#This Row],[S-P4]]),0))</f>
        <v>Product2</v>
      </c>
      <c r="X1779" s="1" t="str">
        <f>IF(salesdata[[#This Row],[Total Revenue]]&gt;=70000,"High",IF(salesdata[[#This Row],[Total Revenue]]&gt;=40000,"Medium","Low"))</f>
        <v>Medium</v>
      </c>
      <c r="Y1779" s="1" t="str">
        <f>IFERROR(IF(SUMIF(salesdata[Year],salesdata[[#This Row],[Year]],salesdata[Total Revenue])&gt;SUMIF(salesdata[Year],salesdata[[#This Row],[Year]]-1,salesdata[Total Revenue]),"Growth Year","Decline Year"),"")</f>
        <v>Decline Year</v>
      </c>
    </row>
    <row r="1780" spans="1:25" x14ac:dyDescent="0.3">
      <c r="A1780" s="1">
        <v>1779</v>
      </c>
      <c r="B1780" s="2">
        <v>42111</v>
      </c>
      <c r="C1780" s="1">
        <v>2015</v>
      </c>
      <c r="D1780" s="1" t="s">
        <v>29</v>
      </c>
      <c r="E1780" s="1">
        <v>4</v>
      </c>
      <c r="F1780" s="3">
        <v>1822</v>
      </c>
      <c r="G1780" s="10">
        <v>5775.74</v>
      </c>
      <c r="H1780" s="12">
        <f>IFERROR(salesdata[[#This Row],[S-P1]]/salesdata[[#This Row],[Q-P1]],0)</f>
        <v>3.17</v>
      </c>
      <c r="I1780" s="3">
        <v>1896</v>
      </c>
      <c r="J1780" s="10">
        <v>12020.64</v>
      </c>
      <c r="K1780" s="12">
        <f>IFERROR(salesdata[[#This Row],[S-P2]]/salesdata[[#This Row],[Q-P2]],0)</f>
        <v>6.34</v>
      </c>
      <c r="L1780" s="3">
        <v>5958</v>
      </c>
      <c r="M1780" s="10">
        <v>32292.36</v>
      </c>
      <c r="N1780" s="12">
        <f>IFERROR(salesdata[[#This Row],[S-P3]]/salesdata[[#This Row],[Q-P3]],0)</f>
        <v>5.42</v>
      </c>
      <c r="O1780" s="3">
        <v>771</v>
      </c>
      <c r="P1780" s="10">
        <v>5497.23</v>
      </c>
      <c r="Q1780" s="12">
        <f>IFERROR(salesdata[[#This Row],[S-P4]]/salesdata[[#This Row],[Q-P4]],0)</f>
        <v>7.129999999999999</v>
      </c>
      <c r="R1780" s="3">
        <v>10447</v>
      </c>
      <c r="S1780" s="10">
        <v>55585.97</v>
      </c>
      <c r="T1780" s="1" t="str">
        <f>"Q"&amp;ROUNDUP(salesdata[[#This Row],[Month No.]]/3,0)</f>
        <v>Q2</v>
      </c>
      <c r="U1780" s="1" t="str">
        <f>TEXT(salesdata[[#This Row],[Date]],"dddd")</f>
        <v>Friday</v>
      </c>
      <c r="V1780" s="12">
        <f>IFERROR(salesdata[[#This Row],[Total Revenue]]/salesdata[[#This Row],[Total Units Sold]],0)</f>
        <v>5.3207590695893563</v>
      </c>
      <c r="W1780" s="1" t="str">
        <f>INDEX({"Product1","Product2","Product3","Product4"},MATCH(MAX(salesdata[[#This Row],[S-P1]],salesdata[[#This Row],[S-P2]],salesdata[[#This Row],[S-P3]],salesdata[[#This Row],[S-P4]]),CHOOSE({1,2,3,4},salesdata[[#This Row],[S-P1]],salesdata[[#This Row],[S-P2]],salesdata[[#This Row],[S-P3]],salesdata[[#This Row],[S-P4]]),0))</f>
        <v>Product3</v>
      </c>
      <c r="X1780" s="1" t="str">
        <f>IF(salesdata[[#This Row],[Total Revenue]]&gt;=70000,"High",IF(salesdata[[#This Row],[Total Revenue]]&gt;=40000,"Medium","Low"))</f>
        <v>Medium</v>
      </c>
      <c r="Y1780" s="1" t="str">
        <f>IFERROR(IF(SUMIF(salesdata[Year],salesdata[[#This Row],[Year]],salesdata[Total Revenue])&gt;SUMIF(salesdata[Year],salesdata[[#This Row],[Year]]-1,salesdata[Total Revenue]),"Growth Year","Decline Year"),"")</f>
        <v>Decline Year</v>
      </c>
    </row>
    <row r="1781" spans="1:25" x14ac:dyDescent="0.3">
      <c r="A1781" s="1">
        <v>1780</v>
      </c>
      <c r="B1781" s="2">
        <v>42112</v>
      </c>
      <c r="C1781" s="1">
        <v>2015</v>
      </c>
      <c r="D1781" s="1" t="s">
        <v>29</v>
      </c>
      <c r="E1781" s="1">
        <v>4</v>
      </c>
      <c r="F1781" s="3">
        <v>7608</v>
      </c>
      <c r="G1781" s="10">
        <v>24117.360000000001</v>
      </c>
      <c r="H1781" s="12">
        <f>IFERROR(salesdata[[#This Row],[S-P1]]/salesdata[[#This Row],[Q-P1]],0)</f>
        <v>3.17</v>
      </c>
      <c r="I1781" s="3">
        <v>1097</v>
      </c>
      <c r="J1781" s="10">
        <v>6954.98</v>
      </c>
      <c r="K1781" s="12">
        <f>IFERROR(salesdata[[#This Row],[S-P2]]/salesdata[[#This Row],[Q-P2]],0)</f>
        <v>6.34</v>
      </c>
      <c r="L1781" s="3">
        <v>882</v>
      </c>
      <c r="M1781" s="10">
        <v>4780.4399999999996</v>
      </c>
      <c r="N1781" s="12">
        <f>IFERROR(salesdata[[#This Row],[S-P3]]/salesdata[[#This Row],[Q-P3]],0)</f>
        <v>5.42</v>
      </c>
      <c r="O1781" s="3">
        <v>877</v>
      </c>
      <c r="P1781" s="10">
        <v>6253.01</v>
      </c>
      <c r="Q1781" s="12">
        <f>IFERROR(salesdata[[#This Row],[S-P4]]/salesdata[[#This Row],[Q-P4]],0)</f>
        <v>7.13</v>
      </c>
      <c r="R1781" s="3">
        <v>10464</v>
      </c>
      <c r="S1781" s="10">
        <v>42105.79</v>
      </c>
      <c r="T1781" s="1" t="str">
        <f>"Q"&amp;ROUNDUP(salesdata[[#This Row],[Month No.]]/3,0)</f>
        <v>Q2</v>
      </c>
      <c r="U1781" s="1" t="str">
        <f>TEXT(salesdata[[#This Row],[Date]],"dddd")</f>
        <v>Saturday</v>
      </c>
      <c r="V1781" s="12">
        <f>IFERROR(salesdata[[#This Row],[Total Revenue]]/salesdata[[#This Row],[Total Units Sold]],0)</f>
        <v>4.0238713685015295</v>
      </c>
      <c r="W1781" s="1" t="str">
        <f>INDEX({"Product1","Product2","Product3","Product4"},MATCH(MAX(salesdata[[#This Row],[S-P1]],salesdata[[#This Row],[S-P2]],salesdata[[#This Row],[S-P3]],salesdata[[#This Row],[S-P4]]),CHOOSE({1,2,3,4},salesdata[[#This Row],[S-P1]],salesdata[[#This Row],[S-P2]],salesdata[[#This Row],[S-P3]],salesdata[[#This Row],[S-P4]]),0))</f>
        <v>Product1</v>
      </c>
      <c r="X1781" s="1" t="str">
        <f>IF(salesdata[[#This Row],[Total Revenue]]&gt;=70000,"High",IF(salesdata[[#This Row],[Total Revenue]]&gt;=40000,"Medium","Low"))</f>
        <v>Medium</v>
      </c>
      <c r="Y1781" s="1" t="str">
        <f>IFERROR(IF(SUMIF(salesdata[Year],salesdata[[#This Row],[Year]],salesdata[Total Revenue])&gt;SUMIF(salesdata[Year],salesdata[[#This Row],[Year]]-1,salesdata[Total Revenue]),"Growth Year","Decline Year"),"")</f>
        <v>Decline Year</v>
      </c>
    </row>
    <row r="1782" spans="1:25" x14ac:dyDescent="0.3">
      <c r="A1782" s="1">
        <v>1781</v>
      </c>
      <c r="B1782" s="2">
        <v>42113</v>
      </c>
      <c r="C1782" s="1">
        <v>2015</v>
      </c>
      <c r="D1782" s="1" t="s">
        <v>29</v>
      </c>
      <c r="E1782" s="1">
        <v>4</v>
      </c>
      <c r="F1782" s="3">
        <v>790</v>
      </c>
      <c r="G1782" s="10">
        <v>2504.3000000000002</v>
      </c>
      <c r="H1782" s="12">
        <f>IFERROR(salesdata[[#This Row],[S-P1]]/salesdata[[#This Row],[Q-P1]],0)</f>
        <v>3.1700000000000004</v>
      </c>
      <c r="I1782" s="3">
        <v>2677</v>
      </c>
      <c r="J1782" s="10">
        <v>16972.18</v>
      </c>
      <c r="K1782" s="12">
        <f>IFERROR(salesdata[[#This Row],[S-P2]]/salesdata[[#This Row],[Q-P2]],0)</f>
        <v>6.34</v>
      </c>
      <c r="L1782" s="3">
        <v>966</v>
      </c>
      <c r="M1782" s="10">
        <v>5235.72</v>
      </c>
      <c r="N1782" s="12">
        <f>IFERROR(salesdata[[#This Row],[S-P3]]/salesdata[[#This Row],[Q-P3]],0)</f>
        <v>5.42</v>
      </c>
      <c r="O1782" s="3">
        <v>1553</v>
      </c>
      <c r="P1782" s="10">
        <v>11072.89</v>
      </c>
      <c r="Q1782" s="12">
        <f>IFERROR(salesdata[[#This Row],[S-P4]]/salesdata[[#This Row],[Q-P4]],0)</f>
        <v>7.13</v>
      </c>
      <c r="R1782" s="3">
        <v>5986</v>
      </c>
      <c r="S1782" s="10">
        <v>35785.089999999997</v>
      </c>
      <c r="T1782" s="1" t="str">
        <f>"Q"&amp;ROUNDUP(salesdata[[#This Row],[Month No.]]/3,0)</f>
        <v>Q2</v>
      </c>
      <c r="U1782" s="1" t="str">
        <f>TEXT(salesdata[[#This Row],[Date]],"dddd")</f>
        <v>Sunday</v>
      </c>
      <c r="V1782" s="12">
        <f>IFERROR(salesdata[[#This Row],[Total Revenue]]/salesdata[[#This Row],[Total Units Sold]],0)</f>
        <v>5.9781306381556965</v>
      </c>
      <c r="W1782" s="1" t="str">
        <f>INDEX({"Product1","Product2","Product3","Product4"},MATCH(MAX(salesdata[[#This Row],[S-P1]],salesdata[[#This Row],[S-P2]],salesdata[[#This Row],[S-P3]],salesdata[[#This Row],[S-P4]]),CHOOSE({1,2,3,4},salesdata[[#This Row],[S-P1]],salesdata[[#This Row],[S-P2]],salesdata[[#This Row],[S-P3]],salesdata[[#This Row],[S-P4]]),0))</f>
        <v>Product2</v>
      </c>
      <c r="X1782" s="1" t="str">
        <f>IF(salesdata[[#This Row],[Total Revenue]]&gt;=70000,"High",IF(salesdata[[#This Row],[Total Revenue]]&gt;=40000,"Medium","Low"))</f>
        <v>Low</v>
      </c>
      <c r="Y1782" s="1" t="str">
        <f>IFERROR(IF(SUMIF(salesdata[Year],salesdata[[#This Row],[Year]],salesdata[Total Revenue])&gt;SUMIF(salesdata[Year],salesdata[[#This Row],[Year]]-1,salesdata[Total Revenue]),"Growth Year","Decline Year"),"")</f>
        <v>Decline Year</v>
      </c>
    </row>
    <row r="1783" spans="1:25" x14ac:dyDescent="0.3">
      <c r="A1783" s="1">
        <v>1782</v>
      </c>
      <c r="B1783" s="2">
        <v>42114</v>
      </c>
      <c r="C1783" s="1">
        <v>2015</v>
      </c>
      <c r="D1783" s="1" t="s">
        <v>29</v>
      </c>
      <c r="E1783" s="1">
        <v>4</v>
      </c>
      <c r="F1783" s="3">
        <v>1583</v>
      </c>
      <c r="G1783" s="10">
        <v>5018.1099999999997</v>
      </c>
      <c r="H1783" s="12">
        <f>IFERROR(salesdata[[#This Row],[S-P1]]/salesdata[[#This Row],[Q-P1]],0)</f>
        <v>3.17</v>
      </c>
      <c r="I1783" s="3">
        <v>394</v>
      </c>
      <c r="J1783" s="10">
        <v>2497.96</v>
      </c>
      <c r="K1783" s="12">
        <f>IFERROR(salesdata[[#This Row],[S-P2]]/salesdata[[#This Row],[Q-P2]],0)</f>
        <v>6.34</v>
      </c>
      <c r="L1783" s="3">
        <v>5509</v>
      </c>
      <c r="M1783" s="10">
        <v>29858.78</v>
      </c>
      <c r="N1783" s="12">
        <f>IFERROR(salesdata[[#This Row],[S-P3]]/salesdata[[#This Row],[Q-P3]],0)</f>
        <v>5.42</v>
      </c>
      <c r="O1783" s="3">
        <v>428</v>
      </c>
      <c r="P1783" s="10">
        <v>3051.64</v>
      </c>
      <c r="Q1783" s="12">
        <f>IFERROR(salesdata[[#This Row],[S-P4]]/salesdata[[#This Row],[Q-P4]],0)</f>
        <v>7.13</v>
      </c>
      <c r="R1783" s="3">
        <v>7914</v>
      </c>
      <c r="S1783" s="10">
        <v>40426.49</v>
      </c>
      <c r="T1783" s="1" t="str">
        <f>"Q"&amp;ROUNDUP(salesdata[[#This Row],[Month No.]]/3,0)</f>
        <v>Q2</v>
      </c>
      <c r="U1783" s="1" t="str">
        <f>TEXT(salesdata[[#This Row],[Date]],"dddd")</f>
        <v>Monday</v>
      </c>
      <c r="V1783" s="12">
        <f>IFERROR(salesdata[[#This Row],[Total Revenue]]/salesdata[[#This Row],[Total Units Sold]],0)</f>
        <v>5.1082246651503658</v>
      </c>
      <c r="W1783" s="1" t="str">
        <f>INDEX({"Product1","Product2","Product3","Product4"},MATCH(MAX(salesdata[[#This Row],[S-P1]],salesdata[[#This Row],[S-P2]],salesdata[[#This Row],[S-P3]],salesdata[[#This Row],[S-P4]]),CHOOSE({1,2,3,4},salesdata[[#This Row],[S-P1]],salesdata[[#This Row],[S-P2]],salesdata[[#This Row],[S-P3]],salesdata[[#This Row],[S-P4]]),0))</f>
        <v>Product3</v>
      </c>
      <c r="X1783" s="1" t="str">
        <f>IF(salesdata[[#This Row],[Total Revenue]]&gt;=70000,"High",IF(salesdata[[#This Row],[Total Revenue]]&gt;=40000,"Medium","Low"))</f>
        <v>Medium</v>
      </c>
      <c r="Y1783" s="1" t="str">
        <f>IFERROR(IF(SUMIF(salesdata[Year],salesdata[[#This Row],[Year]],salesdata[Total Revenue])&gt;SUMIF(salesdata[Year],salesdata[[#This Row],[Year]]-1,salesdata[Total Revenue]),"Growth Year","Decline Year"),"")</f>
        <v>Decline Year</v>
      </c>
    </row>
    <row r="1784" spans="1:25" x14ac:dyDescent="0.3">
      <c r="A1784" s="1">
        <v>1783</v>
      </c>
      <c r="B1784" s="2">
        <v>42115</v>
      </c>
      <c r="C1784" s="1">
        <v>2015</v>
      </c>
      <c r="D1784" s="1" t="s">
        <v>29</v>
      </c>
      <c r="E1784" s="1">
        <v>4</v>
      </c>
      <c r="F1784" s="3">
        <v>4836</v>
      </c>
      <c r="G1784" s="10">
        <v>15330.12</v>
      </c>
      <c r="H1784" s="12">
        <f>IFERROR(salesdata[[#This Row],[S-P1]]/salesdata[[#This Row],[Q-P1]],0)</f>
        <v>3.1700000000000004</v>
      </c>
      <c r="I1784" s="3">
        <v>1954</v>
      </c>
      <c r="J1784" s="10">
        <v>12388.36</v>
      </c>
      <c r="K1784" s="12">
        <f>IFERROR(salesdata[[#This Row],[S-P2]]/salesdata[[#This Row],[Q-P2]],0)</f>
        <v>6.34</v>
      </c>
      <c r="L1784" s="3">
        <v>3311</v>
      </c>
      <c r="M1784" s="10">
        <v>17945.62</v>
      </c>
      <c r="N1784" s="12">
        <f>IFERROR(salesdata[[#This Row],[S-P3]]/salesdata[[#This Row],[Q-P3]],0)</f>
        <v>5.42</v>
      </c>
      <c r="O1784" s="3">
        <v>1450</v>
      </c>
      <c r="P1784" s="10">
        <v>10338.5</v>
      </c>
      <c r="Q1784" s="12">
        <f>IFERROR(salesdata[[#This Row],[S-P4]]/salesdata[[#This Row],[Q-P4]],0)</f>
        <v>7.13</v>
      </c>
      <c r="R1784" s="3">
        <v>11551</v>
      </c>
      <c r="S1784" s="10">
        <v>56002.6</v>
      </c>
      <c r="T1784" s="1" t="str">
        <f>"Q"&amp;ROUNDUP(salesdata[[#This Row],[Month No.]]/3,0)</f>
        <v>Q2</v>
      </c>
      <c r="U1784" s="1" t="str">
        <f>TEXT(salesdata[[#This Row],[Date]],"dddd")</f>
        <v>Tuesday</v>
      </c>
      <c r="V1784" s="12">
        <f>IFERROR(salesdata[[#This Row],[Total Revenue]]/salesdata[[#This Row],[Total Units Sold]],0)</f>
        <v>4.8482901913254262</v>
      </c>
      <c r="W1784" s="1" t="str">
        <f>INDEX({"Product1","Product2","Product3","Product4"},MATCH(MAX(salesdata[[#This Row],[S-P1]],salesdata[[#This Row],[S-P2]],salesdata[[#This Row],[S-P3]],salesdata[[#This Row],[S-P4]]),CHOOSE({1,2,3,4},salesdata[[#This Row],[S-P1]],salesdata[[#This Row],[S-P2]],salesdata[[#This Row],[S-P3]],salesdata[[#This Row],[S-P4]]),0))</f>
        <v>Product3</v>
      </c>
      <c r="X1784" s="1" t="str">
        <f>IF(salesdata[[#This Row],[Total Revenue]]&gt;=70000,"High",IF(salesdata[[#This Row],[Total Revenue]]&gt;=40000,"Medium","Low"))</f>
        <v>Medium</v>
      </c>
      <c r="Y1784" s="1" t="str">
        <f>IFERROR(IF(SUMIF(salesdata[Year],salesdata[[#This Row],[Year]],salesdata[Total Revenue])&gt;SUMIF(salesdata[Year],salesdata[[#This Row],[Year]]-1,salesdata[Total Revenue]),"Growth Year","Decline Year"),"")</f>
        <v>Decline Year</v>
      </c>
    </row>
    <row r="1785" spans="1:25" x14ac:dyDescent="0.3">
      <c r="A1785" s="1">
        <v>1784</v>
      </c>
      <c r="B1785" s="2">
        <v>42116</v>
      </c>
      <c r="C1785" s="1">
        <v>2015</v>
      </c>
      <c r="D1785" s="1" t="s">
        <v>29</v>
      </c>
      <c r="E1785" s="1">
        <v>4</v>
      </c>
      <c r="F1785" s="3">
        <v>3366</v>
      </c>
      <c r="G1785" s="10">
        <v>10670.22</v>
      </c>
      <c r="H1785" s="12">
        <f>IFERROR(salesdata[[#This Row],[S-P1]]/salesdata[[#This Row],[Q-P1]],0)</f>
        <v>3.17</v>
      </c>
      <c r="I1785" s="3">
        <v>1398</v>
      </c>
      <c r="J1785" s="10">
        <v>8863.32</v>
      </c>
      <c r="K1785" s="12">
        <f>IFERROR(salesdata[[#This Row],[S-P2]]/salesdata[[#This Row],[Q-P2]],0)</f>
        <v>6.34</v>
      </c>
      <c r="L1785" s="3">
        <v>2228</v>
      </c>
      <c r="M1785" s="10">
        <v>12075.76</v>
      </c>
      <c r="N1785" s="12">
        <f>IFERROR(salesdata[[#This Row],[S-P3]]/salesdata[[#This Row],[Q-P3]],0)</f>
        <v>5.42</v>
      </c>
      <c r="O1785" s="3">
        <v>254</v>
      </c>
      <c r="P1785" s="10">
        <v>1811.02</v>
      </c>
      <c r="Q1785" s="12">
        <f>IFERROR(salesdata[[#This Row],[S-P4]]/salesdata[[#This Row],[Q-P4]],0)</f>
        <v>7.13</v>
      </c>
      <c r="R1785" s="3">
        <v>7246</v>
      </c>
      <c r="S1785" s="10">
        <v>33420.32</v>
      </c>
      <c r="T1785" s="1" t="str">
        <f>"Q"&amp;ROUNDUP(salesdata[[#This Row],[Month No.]]/3,0)</f>
        <v>Q2</v>
      </c>
      <c r="U1785" s="1" t="str">
        <f>TEXT(salesdata[[#This Row],[Date]],"dddd")</f>
        <v>Wednesday</v>
      </c>
      <c r="V1785" s="12">
        <f>IFERROR(salesdata[[#This Row],[Total Revenue]]/salesdata[[#This Row],[Total Units Sold]],0)</f>
        <v>4.6122439966878277</v>
      </c>
      <c r="W1785" s="1" t="str">
        <f>INDEX({"Product1","Product2","Product3","Product4"},MATCH(MAX(salesdata[[#This Row],[S-P1]],salesdata[[#This Row],[S-P2]],salesdata[[#This Row],[S-P3]],salesdata[[#This Row],[S-P4]]),CHOOSE({1,2,3,4},salesdata[[#This Row],[S-P1]],salesdata[[#This Row],[S-P2]],salesdata[[#This Row],[S-P3]],salesdata[[#This Row],[S-P4]]),0))</f>
        <v>Product3</v>
      </c>
      <c r="X1785" s="1" t="str">
        <f>IF(salesdata[[#This Row],[Total Revenue]]&gt;=70000,"High",IF(salesdata[[#This Row],[Total Revenue]]&gt;=40000,"Medium","Low"))</f>
        <v>Low</v>
      </c>
      <c r="Y1785" s="1" t="str">
        <f>IFERROR(IF(SUMIF(salesdata[Year],salesdata[[#This Row],[Year]],salesdata[Total Revenue])&gt;SUMIF(salesdata[Year],salesdata[[#This Row],[Year]]-1,salesdata[Total Revenue]),"Growth Year","Decline Year"),"")</f>
        <v>Decline Year</v>
      </c>
    </row>
    <row r="1786" spans="1:25" x14ac:dyDescent="0.3">
      <c r="A1786" s="1">
        <v>1785</v>
      </c>
      <c r="B1786" s="2">
        <v>42117</v>
      </c>
      <c r="C1786" s="1">
        <v>2015</v>
      </c>
      <c r="D1786" s="1" t="s">
        <v>29</v>
      </c>
      <c r="E1786" s="1">
        <v>4</v>
      </c>
      <c r="F1786" s="3">
        <v>5392</v>
      </c>
      <c r="G1786" s="10">
        <v>17092.64</v>
      </c>
      <c r="H1786" s="12">
        <f>IFERROR(salesdata[[#This Row],[S-P1]]/salesdata[[#This Row],[Q-P1]],0)</f>
        <v>3.17</v>
      </c>
      <c r="I1786" s="3">
        <v>2172</v>
      </c>
      <c r="J1786" s="10">
        <v>13770.48</v>
      </c>
      <c r="K1786" s="12">
        <f>IFERROR(salesdata[[#This Row],[S-P2]]/salesdata[[#This Row],[Q-P2]],0)</f>
        <v>6.34</v>
      </c>
      <c r="L1786" s="3">
        <v>3449</v>
      </c>
      <c r="M1786" s="10">
        <v>18693.580000000002</v>
      </c>
      <c r="N1786" s="12">
        <f>IFERROR(salesdata[[#This Row],[S-P3]]/salesdata[[#This Row],[Q-P3]],0)</f>
        <v>5.4200000000000008</v>
      </c>
      <c r="O1786" s="3">
        <v>265</v>
      </c>
      <c r="P1786" s="10">
        <v>1889.45</v>
      </c>
      <c r="Q1786" s="12">
        <f>IFERROR(salesdata[[#This Row],[S-P4]]/salesdata[[#This Row],[Q-P4]],0)</f>
        <v>7.13</v>
      </c>
      <c r="R1786" s="3">
        <v>11278</v>
      </c>
      <c r="S1786" s="10">
        <v>51446.15</v>
      </c>
      <c r="T1786" s="1" t="str">
        <f>"Q"&amp;ROUNDUP(salesdata[[#This Row],[Month No.]]/3,0)</f>
        <v>Q2</v>
      </c>
      <c r="U1786" s="1" t="str">
        <f>TEXT(salesdata[[#This Row],[Date]],"dddd")</f>
        <v>Thursday</v>
      </c>
      <c r="V1786" s="12">
        <f>IFERROR(salesdata[[#This Row],[Total Revenue]]/salesdata[[#This Row],[Total Units Sold]],0)</f>
        <v>4.561637701720163</v>
      </c>
      <c r="W1786" s="1" t="str">
        <f>INDEX({"Product1","Product2","Product3","Product4"},MATCH(MAX(salesdata[[#This Row],[S-P1]],salesdata[[#This Row],[S-P2]],salesdata[[#This Row],[S-P3]],salesdata[[#This Row],[S-P4]]),CHOOSE({1,2,3,4},salesdata[[#This Row],[S-P1]],salesdata[[#This Row],[S-P2]],salesdata[[#This Row],[S-P3]],salesdata[[#This Row],[S-P4]]),0))</f>
        <v>Product3</v>
      </c>
      <c r="X1786" s="1" t="str">
        <f>IF(salesdata[[#This Row],[Total Revenue]]&gt;=70000,"High",IF(salesdata[[#This Row],[Total Revenue]]&gt;=40000,"Medium","Low"))</f>
        <v>Medium</v>
      </c>
      <c r="Y1786" s="1" t="str">
        <f>IFERROR(IF(SUMIF(salesdata[Year],salesdata[[#This Row],[Year]],salesdata[Total Revenue])&gt;SUMIF(salesdata[Year],salesdata[[#This Row],[Year]]-1,salesdata[Total Revenue]),"Growth Year","Decline Year"),"")</f>
        <v>Decline Year</v>
      </c>
    </row>
    <row r="1787" spans="1:25" x14ac:dyDescent="0.3">
      <c r="A1787" s="1">
        <v>1786</v>
      </c>
      <c r="B1787" s="2">
        <v>42118</v>
      </c>
      <c r="C1787" s="1">
        <v>2015</v>
      </c>
      <c r="D1787" s="1" t="s">
        <v>29</v>
      </c>
      <c r="E1787" s="1">
        <v>4</v>
      </c>
      <c r="F1787" s="3">
        <v>3040</v>
      </c>
      <c r="G1787" s="10">
        <v>9636.7999999999993</v>
      </c>
      <c r="H1787" s="12">
        <f>IFERROR(salesdata[[#This Row],[S-P1]]/salesdata[[#This Row],[Q-P1]],0)</f>
        <v>3.17</v>
      </c>
      <c r="I1787" s="3">
        <v>2183</v>
      </c>
      <c r="J1787" s="10">
        <v>13840.22</v>
      </c>
      <c r="K1787" s="12">
        <f>IFERROR(salesdata[[#This Row],[S-P2]]/salesdata[[#This Row],[Q-P2]],0)</f>
        <v>6.34</v>
      </c>
      <c r="L1787" s="3">
        <v>504</v>
      </c>
      <c r="M1787" s="10">
        <v>2731.68</v>
      </c>
      <c r="N1787" s="12">
        <f>IFERROR(salesdata[[#This Row],[S-P3]]/salesdata[[#This Row],[Q-P3]],0)</f>
        <v>5.42</v>
      </c>
      <c r="O1787" s="3">
        <v>255</v>
      </c>
      <c r="P1787" s="10">
        <v>1818.15</v>
      </c>
      <c r="Q1787" s="12">
        <f>IFERROR(salesdata[[#This Row],[S-P4]]/salesdata[[#This Row],[Q-P4]],0)</f>
        <v>7.1300000000000008</v>
      </c>
      <c r="R1787" s="3">
        <v>5982</v>
      </c>
      <c r="S1787" s="10">
        <v>28026.85</v>
      </c>
      <c r="T1787" s="1" t="str">
        <f>"Q"&amp;ROUNDUP(salesdata[[#This Row],[Month No.]]/3,0)</f>
        <v>Q2</v>
      </c>
      <c r="U1787" s="1" t="str">
        <f>TEXT(salesdata[[#This Row],[Date]],"dddd")</f>
        <v>Friday</v>
      </c>
      <c r="V1787" s="12">
        <f>IFERROR(salesdata[[#This Row],[Total Revenue]]/salesdata[[#This Row],[Total Units Sold]],0)</f>
        <v>4.6851972584419928</v>
      </c>
      <c r="W1787" s="1" t="str">
        <f>INDEX({"Product1","Product2","Product3","Product4"},MATCH(MAX(salesdata[[#This Row],[S-P1]],salesdata[[#This Row],[S-P2]],salesdata[[#This Row],[S-P3]],salesdata[[#This Row],[S-P4]]),CHOOSE({1,2,3,4},salesdata[[#This Row],[S-P1]],salesdata[[#This Row],[S-P2]],salesdata[[#This Row],[S-P3]],salesdata[[#This Row],[S-P4]]),0))</f>
        <v>Product2</v>
      </c>
      <c r="X1787" s="1" t="str">
        <f>IF(salesdata[[#This Row],[Total Revenue]]&gt;=70000,"High",IF(salesdata[[#This Row],[Total Revenue]]&gt;=40000,"Medium","Low"))</f>
        <v>Low</v>
      </c>
      <c r="Y1787" s="1" t="str">
        <f>IFERROR(IF(SUMIF(salesdata[Year],salesdata[[#This Row],[Year]],salesdata[Total Revenue])&gt;SUMIF(salesdata[Year],salesdata[[#This Row],[Year]]-1,salesdata[Total Revenue]),"Growth Year","Decline Year"),"")</f>
        <v>Decline Year</v>
      </c>
    </row>
    <row r="1788" spans="1:25" x14ac:dyDescent="0.3">
      <c r="A1788" s="1">
        <v>1787</v>
      </c>
      <c r="B1788" s="2">
        <v>42119</v>
      </c>
      <c r="C1788" s="1">
        <v>2015</v>
      </c>
      <c r="D1788" s="1" t="s">
        <v>29</v>
      </c>
      <c r="E1788" s="1">
        <v>4</v>
      </c>
      <c r="F1788" s="3">
        <v>556</v>
      </c>
      <c r="G1788" s="10">
        <v>1762.52</v>
      </c>
      <c r="H1788" s="12">
        <f>IFERROR(salesdata[[#This Row],[S-P1]]/salesdata[[#This Row],[Q-P1]],0)</f>
        <v>3.17</v>
      </c>
      <c r="I1788" s="3">
        <v>2120</v>
      </c>
      <c r="J1788" s="10">
        <v>13440.8</v>
      </c>
      <c r="K1788" s="12">
        <f>IFERROR(salesdata[[#This Row],[S-P2]]/salesdata[[#This Row],[Q-P2]],0)</f>
        <v>6.34</v>
      </c>
      <c r="L1788" s="3">
        <v>2819</v>
      </c>
      <c r="M1788" s="10">
        <v>15278.98</v>
      </c>
      <c r="N1788" s="12">
        <f>IFERROR(salesdata[[#This Row],[S-P3]]/salesdata[[#This Row],[Q-P3]],0)</f>
        <v>5.42</v>
      </c>
      <c r="O1788" s="3">
        <v>1579</v>
      </c>
      <c r="P1788" s="10">
        <v>11258.27</v>
      </c>
      <c r="Q1788" s="12">
        <f>IFERROR(salesdata[[#This Row],[S-P4]]/salesdata[[#This Row],[Q-P4]],0)</f>
        <v>7.13</v>
      </c>
      <c r="R1788" s="3">
        <v>7074</v>
      </c>
      <c r="S1788" s="10">
        <v>41740.57</v>
      </c>
      <c r="T1788" s="1" t="str">
        <f>"Q"&amp;ROUNDUP(salesdata[[#This Row],[Month No.]]/3,0)</f>
        <v>Q2</v>
      </c>
      <c r="U1788" s="1" t="str">
        <f>TEXT(salesdata[[#This Row],[Date]],"dddd")</f>
        <v>Saturday</v>
      </c>
      <c r="V1788" s="12">
        <f>IFERROR(salesdata[[#This Row],[Total Revenue]]/salesdata[[#This Row],[Total Units Sold]],0)</f>
        <v>5.9005612100650264</v>
      </c>
      <c r="W1788" s="1" t="str">
        <f>INDEX({"Product1","Product2","Product3","Product4"},MATCH(MAX(salesdata[[#This Row],[S-P1]],salesdata[[#This Row],[S-P2]],salesdata[[#This Row],[S-P3]],salesdata[[#This Row],[S-P4]]),CHOOSE({1,2,3,4},salesdata[[#This Row],[S-P1]],salesdata[[#This Row],[S-P2]],salesdata[[#This Row],[S-P3]],salesdata[[#This Row],[S-P4]]),0))</f>
        <v>Product3</v>
      </c>
      <c r="X1788" s="1" t="str">
        <f>IF(salesdata[[#This Row],[Total Revenue]]&gt;=70000,"High",IF(salesdata[[#This Row],[Total Revenue]]&gt;=40000,"Medium","Low"))</f>
        <v>Medium</v>
      </c>
      <c r="Y1788" s="1" t="str">
        <f>IFERROR(IF(SUMIF(salesdata[Year],salesdata[[#This Row],[Year]],salesdata[Total Revenue])&gt;SUMIF(salesdata[Year],salesdata[[#This Row],[Year]]-1,salesdata[Total Revenue]),"Growth Year","Decline Year"),"")</f>
        <v>Decline Year</v>
      </c>
    </row>
    <row r="1789" spans="1:25" x14ac:dyDescent="0.3">
      <c r="A1789" s="1">
        <v>1788</v>
      </c>
      <c r="B1789" s="2">
        <v>42120</v>
      </c>
      <c r="C1789" s="1">
        <v>2015</v>
      </c>
      <c r="D1789" s="1" t="s">
        <v>29</v>
      </c>
      <c r="E1789" s="1">
        <v>4</v>
      </c>
      <c r="F1789" s="3">
        <v>404</v>
      </c>
      <c r="G1789" s="10">
        <v>1280.68</v>
      </c>
      <c r="H1789" s="12">
        <f>IFERROR(salesdata[[#This Row],[S-P1]]/salesdata[[#This Row],[Q-P1]],0)</f>
        <v>3.1700000000000004</v>
      </c>
      <c r="I1789" s="3">
        <v>3206</v>
      </c>
      <c r="J1789" s="10">
        <v>20326.04</v>
      </c>
      <c r="K1789" s="12">
        <f>IFERROR(salesdata[[#This Row],[S-P2]]/salesdata[[#This Row],[Q-P2]],0)</f>
        <v>6.34</v>
      </c>
      <c r="L1789" s="3">
        <v>1673</v>
      </c>
      <c r="M1789" s="10">
        <v>9067.66</v>
      </c>
      <c r="N1789" s="12">
        <f>IFERROR(salesdata[[#This Row],[S-P3]]/salesdata[[#This Row],[Q-P3]],0)</f>
        <v>5.42</v>
      </c>
      <c r="O1789" s="3">
        <v>1631</v>
      </c>
      <c r="P1789" s="10">
        <v>11629.03</v>
      </c>
      <c r="Q1789" s="12">
        <f>IFERROR(salesdata[[#This Row],[S-P4]]/salesdata[[#This Row],[Q-P4]],0)</f>
        <v>7.1300000000000008</v>
      </c>
      <c r="R1789" s="3">
        <v>6914</v>
      </c>
      <c r="S1789" s="10">
        <v>42303.41</v>
      </c>
      <c r="T1789" s="1" t="str">
        <f>"Q"&amp;ROUNDUP(salesdata[[#This Row],[Month No.]]/3,0)</f>
        <v>Q2</v>
      </c>
      <c r="U1789" s="1" t="str">
        <f>TEXT(salesdata[[#This Row],[Date]],"dddd")</f>
        <v>Sunday</v>
      </c>
      <c r="V1789" s="12">
        <f>IFERROR(salesdata[[#This Row],[Total Revenue]]/salesdata[[#This Row],[Total Units Sold]],0)</f>
        <v>6.1185146080416555</v>
      </c>
      <c r="W1789" s="1" t="str">
        <f>INDEX({"Product1","Product2","Product3","Product4"},MATCH(MAX(salesdata[[#This Row],[S-P1]],salesdata[[#This Row],[S-P2]],salesdata[[#This Row],[S-P3]],salesdata[[#This Row],[S-P4]]),CHOOSE({1,2,3,4},salesdata[[#This Row],[S-P1]],salesdata[[#This Row],[S-P2]],salesdata[[#This Row],[S-P3]],salesdata[[#This Row],[S-P4]]),0))</f>
        <v>Product2</v>
      </c>
      <c r="X1789" s="1" t="str">
        <f>IF(salesdata[[#This Row],[Total Revenue]]&gt;=70000,"High",IF(salesdata[[#This Row],[Total Revenue]]&gt;=40000,"Medium","Low"))</f>
        <v>Medium</v>
      </c>
      <c r="Y1789" s="1" t="str">
        <f>IFERROR(IF(SUMIF(salesdata[Year],salesdata[[#This Row],[Year]],salesdata[Total Revenue])&gt;SUMIF(salesdata[Year],salesdata[[#This Row],[Year]]-1,salesdata[Total Revenue]),"Growth Year","Decline Year"),"")</f>
        <v>Decline Year</v>
      </c>
    </row>
    <row r="1790" spans="1:25" x14ac:dyDescent="0.3">
      <c r="A1790" s="1">
        <v>1789</v>
      </c>
      <c r="B1790" s="2">
        <v>42121</v>
      </c>
      <c r="C1790" s="1">
        <v>2015</v>
      </c>
      <c r="D1790" s="1" t="s">
        <v>29</v>
      </c>
      <c r="E1790" s="1">
        <v>4</v>
      </c>
      <c r="F1790" s="3">
        <v>3749</v>
      </c>
      <c r="G1790" s="10">
        <v>11884.33</v>
      </c>
      <c r="H1790" s="12">
        <f>IFERROR(salesdata[[#This Row],[S-P1]]/salesdata[[#This Row],[Q-P1]],0)</f>
        <v>3.17</v>
      </c>
      <c r="I1790" s="3">
        <v>1988</v>
      </c>
      <c r="J1790" s="10">
        <v>12603.92</v>
      </c>
      <c r="K1790" s="12">
        <f>IFERROR(salesdata[[#This Row],[S-P2]]/salesdata[[#This Row],[Q-P2]],0)</f>
        <v>6.34</v>
      </c>
      <c r="L1790" s="3">
        <v>4147</v>
      </c>
      <c r="M1790" s="10">
        <v>22476.74</v>
      </c>
      <c r="N1790" s="12">
        <f>IFERROR(salesdata[[#This Row],[S-P3]]/salesdata[[#This Row],[Q-P3]],0)</f>
        <v>5.4200000000000008</v>
      </c>
      <c r="O1790" s="3">
        <v>1367</v>
      </c>
      <c r="P1790" s="10">
        <v>9746.7099999999991</v>
      </c>
      <c r="Q1790" s="12">
        <f>IFERROR(salesdata[[#This Row],[S-P4]]/salesdata[[#This Row],[Q-P4]],0)</f>
        <v>7.129999999999999</v>
      </c>
      <c r="R1790" s="3">
        <v>11251</v>
      </c>
      <c r="S1790" s="10">
        <v>56711.7</v>
      </c>
      <c r="T1790" s="1" t="str">
        <f>"Q"&amp;ROUNDUP(salesdata[[#This Row],[Month No.]]/3,0)</f>
        <v>Q2</v>
      </c>
      <c r="U1790" s="1" t="str">
        <f>TEXT(salesdata[[#This Row],[Date]],"dddd")</f>
        <v>Monday</v>
      </c>
      <c r="V1790" s="12">
        <f>IFERROR(salesdata[[#This Row],[Total Revenue]]/salesdata[[#This Row],[Total Units Sold]],0)</f>
        <v>5.0405919473824543</v>
      </c>
      <c r="W1790" s="1" t="str">
        <f>INDEX({"Product1","Product2","Product3","Product4"},MATCH(MAX(salesdata[[#This Row],[S-P1]],salesdata[[#This Row],[S-P2]],salesdata[[#This Row],[S-P3]],salesdata[[#This Row],[S-P4]]),CHOOSE({1,2,3,4},salesdata[[#This Row],[S-P1]],salesdata[[#This Row],[S-P2]],salesdata[[#This Row],[S-P3]],salesdata[[#This Row],[S-P4]]),0))</f>
        <v>Product3</v>
      </c>
      <c r="X1790" s="1" t="str">
        <f>IF(salesdata[[#This Row],[Total Revenue]]&gt;=70000,"High",IF(salesdata[[#This Row],[Total Revenue]]&gt;=40000,"Medium","Low"))</f>
        <v>Medium</v>
      </c>
      <c r="Y1790" s="1" t="str">
        <f>IFERROR(IF(SUMIF(salesdata[Year],salesdata[[#This Row],[Year]],salesdata[Total Revenue])&gt;SUMIF(salesdata[Year],salesdata[[#This Row],[Year]]-1,salesdata[Total Revenue]),"Growth Year","Decline Year"),"")</f>
        <v>Decline Year</v>
      </c>
    </row>
    <row r="1791" spans="1:25" x14ac:dyDescent="0.3">
      <c r="A1791" s="1">
        <v>1790</v>
      </c>
      <c r="B1791" s="2">
        <v>42122</v>
      </c>
      <c r="C1791" s="1">
        <v>2015</v>
      </c>
      <c r="D1791" s="1" t="s">
        <v>29</v>
      </c>
      <c r="E1791" s="1">
        <v>4</v>
      </c>
      <c r="F1791" s="3">
        <v>5153</v>
      </c>
      <c r="G1791" s="10">
        <v>16335.01</v>
      </c>
      <c r="H1791" s="12">
        <f>IFERROR(salesdata[[#This Row],[S-P1]]/salesdata[[#This Row],[Q-P1]],0)</f>
        <v>3.17</v>
      </c>
      <c r="I1791" s="3">
        <v>1833</v>
      </c>
      <c r="J1791" s="10">
        <v>11621.22</v>
      </c>
      <c r="K1791" s="12">
        <f>IFERROR(salesdata[[#This Row],[S-P2]]/salesdata[[#This Row],[Q-P2]],0)</f>
        <v>6.34</v>
      </c>
      <c r="L1791" s="3">
        <v>5625</v>
      </c>
      <c r="M1791" s="10">
        <v>30487.5</v>
      </c>
      <c r="N1791" s="12">
        <f>IFERROR(salesdata[[#This Row],[S-P3]]/salesdata[[#This Row],[Q-P3]],0)</f>
        <v>5.42</v>
      </c>
      <c r="O1791" s="3">
        <v>1134</v>
      </c>
      <c r="P1791" s="10">
        <v>8085.42</v>
      </c>
      <c r="Q1791" s="12">
        <f>IFERROR(salesdata[[#This Row],[S-P4]]/salesdata[[#This Row],[Q-P4]],0)</f>
        <v>7.13</v>
      </c>
      <c r="R1791" s="3">
        <v>13745</v>
      </c>
      <c r="S1791" s="10">
        <v>66529.149999999994</v>
      </c>
      <c r="T1791" s="1" t="str">
        <f>"Q"&amp;ROUNDUP(salesdata[[#This Row],[Month No.]]/3,0)</f>
        <v>Q2</v>
      </c>
      <c r="U1791" s="1" t="str">
        <f>TEXT(salesdata[[#This Row],[Date]],"dddd")</f>
        <v>Tuesday</v>
      </c>
      <c r="V1791" s="12">
        <f>IFERROR(salesdata[[#This Row],[Total Revenue]]/salesdata[[#This Row],[Total Units Sold]],0)</f>
        <v>4.8402437249909056</v>
      </c>
      <c r="W1791" s="1" t="str">
        <f>INDEX({"Product1","Product2","Product3","Product4"},MATCH(MAX(salesdata[[#This Row],[S-P1]],salesdata[[#This Row],[S-P2]],salesdata[[#This Row],[S-P3]],salesdata[[#This Row],[S-P4]]),CHOOSE({1,2,3,4},salesdata[[#This Row],[S-P1]],salesdata[[#This Row],[S-P2]],salesdata[[#This Row],[S-P3]],salesdata[[#This Row],[S-P4]]),0))</f>
        <v>Product3</v>
      </c>
      <c r="X1791" s="1" t="str">
        <f>IF(salesdata[[#This Row],[Total Revenue]]&gt;=70000,"High",IF(salesdata[[#This Row],[Total Revenue]]&gt;=40000,"Medium","Low"))</f>
        <v>Medium</v>
      </c>
      <c r="Y1791" s="1" t="str">
        <f>IFERROR(IF(SUMIF(salesdata[Year],salesdata[[#This Row],[Year]],salesdata[Total Revenue])&gt;SUMIF(salesdata[Year],salesdata[[#This Row],[Year]]-1,salesdata[Total Revenue]),"Growth Year","Decline Year"),"")</f>
        <v>Decline Year</v>
      </c>
    </row>
    <row r="1792" spans="1:25" x14ac:dyDescent="0.3">
      <c r="A1792" s="1">
        <v>1791</v>
      </c>
      <c r="B1792" s="2">
        <v>42123</v>
      </c>
      <c r="C1792" s="1">
        <v>2015</v>
      </c>
      <c r="D1792" s="1" t="s">
        <v>29</v>
      </c>
      <c r="E1792" s="1">
        <v>4</v>
      </c>
      <c r="F1792" s="3">
        <v>7309</v>
      </c>
      <c r="G1792" s="10">
        <v>23169.53</v>
      </c>
      <c r="H1792" s="12">
        <f>IFERROR(salesdata[[#This Row],[S-P1]]/salesdata[[#This Row],[Q-P1]],0)</f>
        <v>3.17</v>
      </c>
      <c r="I1792" s="3">
        <v>997</v>
      </c>
      <c r="J1792" s="10">
        <v>6320.98</v>
      </c>
      <c r="K1792" s="12">
        <f>IFERROR(salesdata[[#This Row],[S-P2]]/salesdata[[#This Row],[Q-P2]],0)</f>
        <v>6.34</v>
      </c>
      <c r="L1792" s="3">
        <v>4216</v>
      </c>
      <c r="M1792" s="10">
        <v>22850.720000000001</v>
      </c>
      <c r="N1792" s="12">
        <f>IFERROR(salesdata[[#This Row],[S-P3]]/salesdata[[#This Row],[Q-P3]],0)</f>
        <v>5.42</v>
      </c>
      <c r="O1792" s="3">
        <v>799</v>
      </c>
      <c r="P1792" s="10">
        <v>5696.87</v>
      </c>
      <c r="Q1792" s="12">
        <f>IFERROR(salesdata[[#This Row],[S-P4]]/salesdata[[#This Row],[Q-P4]],0)</f>
        <v>7.13</v>
      </c>
      <c r="R1792" s="3">
        <v>13321</v>
      </c>
      <c r="S1792" s="10">
        <v>58038.1</v>
      </c>
      <c r="T1792" s="1" t="str">
        <f>"Q"&amp;ROUNDUP(salesdata[[#This Row],[Month No.]]/3,0)</f>
        <v>Q2</v>
      </c>
      <c r="U1792" s="1" t="str">
        <f>TEXT(salesdata[[#This Row],[Date]],"dddd")</f>
        <v>Wednesday</v>
      </c>
      <c r="V1792" s="12">
        <f>IFERROR(salesdata[[#This Row],[Total Revenue]]/salesdata[[#This Row],[Total Units Sold]],0)</f>
        <v>4.3568876210494709</v>
      </c>
      <c r="W1792" s="1" t="str">
        <f>INDEX({"Product1","Product2","Product3","Product4"},MATCH(MAX(salesdata[[#This Row],[S-P1]],salesdata[[#This Row],[S-P2]],salesdata[[#This Row],[S-P3]],salesdata[[#This Row],[S-P4]]),CHOOSE({1,2,3,4},salesdata[[#This Row],[S-P1]],salesdata[[#This Row],[S-P2]],salesdata[[#This Row],[S-P3]],salesdata[[#This Row],[S-P4]]),0))</f>
        <v>Product1</v>
      </c>
      <c r="X1792" s="1" t="str">
        <f>IF(salesdata[[#This Row],[Total Revenue]]&gt;=70000,"High",IF(salesdata[[#This Row],[Total Revenue]]&gt;=40000,"Medium","Low"))</f>
        <v>Medium</v>
      </c>
      <c r="Y1792" s="1" t="str">
        <f>IFERROR(IF(SUMIF(salesdata[Year],salesdata[[#This Row],[Year]],salesdata[Total Revenue])&gt;SUMIF(salesdata[Year],salesdata[[#This Row],[Year]]-1,salesdata[Total Revenue]),"Growth Year","Decline Year"),"")</f>
        <v>Decline Year</v>
      </c>
    </row>
    <row r="1793" spans="1:25" x14ac:dyDescent="0.3">
      <c r="A1793" s="1">
        <v>1792</v>
      </c>
      <c r="B1793" s="2">
        <v>42124</v>
      </c>
      <c r="C1793" s="1">
        <v>2015</v>
      </c>
      <c r="D1793" s="1" t="s">
        <v>29</v>
      </c>
      <c r="E1793" s="1">
        <v>4</v>
      </c>
      <c r="F1793" s="3">
        <v>5590</v>
      </c>
      <c r="G1793" s="10">
        <v>17720.3</v>
      </c>
      <c r="H1793" s="12">
        <f>IFERROR(salesdata[[#This Row],[S-P1]]/salesdata[[#This Row],[Q-P1]],0)</f>
        <v>3.17</v>
      </c>
      <c r="I1793" s="3">
        <v>3064</v>
      </c>
      <c r="J1793" s="10">
        <v>19425.759999999998</v>
      </c>
      <c r="K1793" s="12">
        <f>IFERROR(salesdata[[#This Row],[S-P2]]/salesdata[[#This Row],[Q-P2]],0)</f>
        <v>6.34</v>
      </c>
      <c r="L1793" s="3">
        <v>5539</v>
      </c>
      <c r="M1793" s="10">
        <v>30021.38</v>
      </c>
      <c r="N1793" s="12">
        <f>IFERROR(salesdata[[#This Row],[S-P3]]/salesdata[[#This Row],[Q-P3]],0)</f>
        <v>5.42</v>
      </c>
      <c r="O1793" s="3">
        <v>1706</v>
      </c>
      <c r="P1793" s="10">
        <v>12163.78</v>
      </c>
      <c r="Q1793" s="12">
        <f>IFERROR(salesdata[[#This Row],[S-P4]]/salesdata[[#This Row],[Q-P4]],0)</f>
        <v>7.1300000000000008</v>
      </c>
      <c r="R1793" s="3">
        <v>15899</v>
      </c>
      <c r="S1793" s="10">
        <v>79331.22</v>
      </c>
      <c r="T1793" s="1" t="str">
        <f>"Q"&amp;ROUNDUP(salesdata[[#This Row],[Month No.]]/3,0)</f>
        <v>Q2</v>
      </c>
      <c r="U1793" s="1" t="str">
        <f>TEXT(salesdata[[#This Row],[Date]],"dddd")</f>
        <v>Thursday</v>
      </c>
      <c r="V1793" s="12">
        <f>IFERROR(salesdata[[#This Row],[Total Revenue]]/salesdata[[#This Row],[Total Units Sold]],0)</f>
        <v>4.9896987231901377</v>
      </c>
      <c r="W1793" s="1" t="str">
        <f>INDEX({"Product1","Product2","Product3","Product4"},MATCH(MAX(salesdata[[#This Row],[S-P1]],salesdata[[#This Row],[S-P2]],salesdata[[#This Row],[S-P3]],salesdata[[#This Row],[S-P4]]),CHOOSE({1,2,3,4},salesdata[[#This Row],[S-P1]],salesdata[[#This Row],[S-P2]],salesdata[[#This Row],[S-P3]],salesdata[[#This Row],[S-P4]]),0))</f>
        <v>Product3</v>
      </c>
      <c r="X1793" s="1" t="str">
        <f>IF(salesdata[[#This Row],[Total Revenue]]&gt;=70000,"High",IF(salesdata[[#This Row],[Total Revenue]]&gt;=40000,"Medium","Low"))</f>
        <v>High</v>
      </c>
      <c r="Y1793" s="1" t="str">
        <f>IFERROR(IF(SUMIF(salesdata[Year],salesdata[[#This Row],[Year]],salesdata[Total Revenue])&gt;SUMIF(salesdata[Year],salesdata[[#This Row],[Year]]-1,salesdata[Total Revenue]),"Growth Year","Decline Year"),"")</f>
        <v>Decline Year</v>
      </c>
    </row>
    <row r="1794" spans="1:25" x14ac:dyDescent="0.3">
      <c r="A1794" s="1">
        <v>1793</v>
      </c>
      <c r="B1794" s="2">
        <v>42125</v>
      </c>
      <c r="C1794" s="1">
        <v>2015</v>
      </c>
      <c r="D1794" s="1" t="s">
        <v>30</v>
      </c>
      <c r="E1794" s="1">
        <v>5</v>
      </c>
      <c r="F1794" s="3">
        <v>7859</v>
      </c>
      <c r="G1794" s="10">
        <v>24913.03</v>
      </c>
      <c r="H1794" s="12">
        <f>IFERROR(salesdata[[#This Row],[S-P1]]/salesdata[[#This Row],[Q-P1]],0)</f>
        <v>3.17</v>
      </c>
      <c r="I1794" s="3">
        <v>638</v>
      </c>
      <c r="J1794" s="10">
        <v>4044.92</v>
      </c>
      <c r="K1794" s="12">
        <f>IFERROR(salesdata[[#This Row],[S-P2]]/salesdata[[#This Row],[Q-P2]],0)</f>
        <v>6.34</v>
      </c>
      <c r="L1794" s="3">
        <v>4796</v>
      </c>
      <c r="M1794" s="10">
        <v>25994.32</v>
      </c>
      <c r="N1794" s="12">
        <f>IFERROR(salesdata[[#This Row],[S-P3]]/salesdata[[#This Row],[Q-P3]],0)</f>
        <v>5.42</v>
      </c>
      <c r="O1794" s="3">
        <v>1898</v>
      </c>
      <c r="P1794" s="10">
        <v>13532.74</v>
      </c>
      <c r="Q1794" s="12">
        <f>IFERROR(salesdata[[#This Row],[S-P4]]/salesdata[[#This Row],[Q-P4]],0)</f>
        <v>7.13</v>
      </c>
      <c r="R1794" s="3">
        <v>15191</v>
      </c>
      <c r="S1794" s="10">
        <v>68485.009999999995</v>
      </c>
      <c r="T1794" s="1" t="str">
        <f>"Q"&amp;ROUNDUP(salesdata[[#This Row],[Month No.]]/3,0)</f>
        <v>Q2</v>
      </c>
      <c r="U1794" s="1" t="str">
        <f>TEXT(salesdata[[#This Row],[Date]],"dddd")</f>
        <v>Friday</v>
      </c>
      <c r="V1794" s="12">
        <f>IFERROR(salesdata[[#This Row],[Total Revenue]]/salesdata[[#This Row],[Total Units Sold]],0)</f>
        <v>4.508262128892107</v>
      </c>
      <c r="W1794" s="1" t="str">
        <f>INDEX({"Product1","Product2","Product3","Product4"},MATCH(MAX(salesdata[[#This Row],[S-P1]],salesdata[[#This Row],[S-P2]],salesdata[[#This Row],[S-P3]],salesdata[[#This Row],[S-P4]]),CHOOSE({1,2,3,4},salesdata[[#This Row],[S-P1]],salesdata[[#This Row],[S-P2]],salesdata[[#This Row],[S-P3]],salesdata[[#This Row],[S-P4]]),0))</f>
        <v>Product3</v>
      </c>
      <c r="X1794" s="1" t="str">
        <f>IF(salesdata[[#This Row],[Total Revenue]]&gt;=70000,"High",IF(salesdata[[#This Row],[Total Revenue]]&gt;=40000,"Medium","Low"))</f>
        <v>Medium</v>
      </c>
      <c r="Y1794" s="1" t="str">
        <f>IFERROR(IF(SUMIF(salesdata[Year],salesdata[[#This Row],[Year]],salesdata[Total Revenue])&gt;SUMIF(salesdata[Year],salesdata[[#This Row],[Year]]-1,salesdata[Total Revenue]),"Growth Year","Decline Year"),"")</f>
        <v>Decline Year</v>
      </c>
    </row>
    <row r="1795" spans="1:25" x14ac:dyDescent="0.3">
      <c r="A1795" s="1">
        <v>1794</v>
      </c>
      <c r="B1795" s="2">
        <v>42126</v>
      </c>
      <c r="C1795" s="1">
        <v>2015</v>
      </c>
      <c r="D1795" s="1" t="s">
        <v>30</v>
      </c>
      <c r="E1795" s="1">
        <v>5</v>
      </c>
      <c r="F1795" s="3">
        <v>3226</v>
      </c>
      <c r="G1795" s="10">
        <v>10226.42</v>
      </c>
      <c r="H1795" s="12">
        <f>IFERROR(salesdata[[#This Row],[S-P1]]/salesdata[[#This Row],[Q-P1]],0)</f>
        <v>3.17</v>
      </c>
      <c r="I1795" s="3">
        <v>3993</v>
      </c>
      <c r="J1795" s="10">
        <v>25315.62</v>
      </c>
      <c r="K1795" s="12">
        <f>IFERROR(salesdata[[#This Row],[S-P2]]/salesdata[[#This Row],[Q-P2]],0)</f>
        <v>6.34</v>
      </c>
      <c r="L1795" s="3">
        <v>2292</v>
      </c>
      <c r="M1795" s="10">
        <v>12422.64</v>
      </c>
      <c r="N1795" s="12">
        <f>IFERROR(salesdata[[#This Row],[S-P3]]/salesdata[[#This Row],[Q-P3]],0)</f>
        <v>5.42</v>
      </c>
      <c r="O1795" s="3">
        <v>1535</v>
      </c>
      <c r="P1795" s="10">
        <v>10944.55</v>
      </c>
      <c r="Q1795" s="12">
        <f>IFERROR(salesdata[[#This Row],[S-P4]]/salesdata[[#This Row],[Q-P4]],0)</f>
        <v>7.13</v>
      </c>
      <c r="R1795" s="3">
        <v>11046</v>
      </c>
      <c r="S1795" s="10">
        <v>58909.23</v>
      </c>
      <c r="T1795" s="1" t="str">
        <f>"Q"&amp;ROUNDUP(salesdata[[#This Row],[Month No.]]/3,0)</f>
        <v>Q2</v>
      </c>
      <c r="U1795" s="1" t="str">
        <f>TEXT(salesdata[[#This Row],[Date]],"dddd")</f>
        <v>Saturday</v>
      </c>
      <c r="V1795" s="12">
        <f>IFERROR(salesdata[[#This Row],[Total Revenue]]/salesdata[[#This Row],[Total Units Sold]],0)</f>
        <v>5.3330825638240089</v>
      </c>
      <c r="W1795" s="1" t="str">
        <f>INDEX({"Product1","Product2","Product3","Product4"},MATCH(MAX(salesdata[[#This Row],[S-P1]],salesdata[[#This Row],[S-P2]],salesdata[[#This Row],[S-P3]],salesdata[[#This Row],[S-P4]]),CHOOSE({1,2,3,4},salesdata[[#This Row],[S-P1]],salesdata[[#This Row],[S-P2]],salesdata[[#This Row],[S-P3]],salesdata[[#This Row],[S-P4]]),0))</f>
        <v>Product2</v>
      </c>
      <c r="X1795" s="1" t="str">
        <f>IF(salesdata[[#This Row],[Total Revenue]]&gt;=70000,"High",IF(salesdata[[#This Row],[Total Revenue]]&gt;=40000,"Medium","Low"))</f>
        <v>Medium</v>
      </c>
      <c r="Y1795" s="1" t="str">
        <f>IFERROR(IF(SUMIF(salesdata[Year],salesdata[[#This Row],[Year]],salesdata[Total Revenue])&gt;SUMIF(salesdata[Year],salesdata[[#This Row],[Year]]-1,salesdata[Total Revenue]),"Growth Year","Decline Year"),"")</f>
        <v>Decline Year</v>
      </c>
    </row>
    <row r="1796" spans="1:25" x14ac:dyDescent="0.3">
      <c r="A1796" s="1">
        <v>1795</v>
      </c>
      <c r="B1796" s="2">
        <v>42127</v>
      </c>
      <c r="C1796" s="1">
        <v>2015</v>
      </c>
      <c r="D1796" s="1" t="s">
        <v>30</v>
      </c>
      <c r="E1796" s="1">
        <v>5</v>
      </c>
      <c r="F1796" s="3">
        <v>1111</v>
      </c>
      <c r="G1796" s="10">
        <v>3521.87</v>
      </c>
      <c r="H1796" s="12">
        <f>IFERROR(salesdata[[#This Row],[S-P1]]/salesdata[[#This Row],[Q-P1]],0)</f>
        <v>3.17</v>
      </c>
      <c r="I1796" s="3">
        <v>3667</v>
      </c>
      <c r="J1796" s="10">
        <v>23248.78</v>
      </c>
      <c r="K1796" s="12">
        <f>IFERROR(salesdata[[#This Row],[S-P2]]/salesdata[[#This Row],[Q-P2]],0)</f>
        <v>6.34</v>
      </c>
      <c r="L1796" s="3">
        <v>4582</v>
      </c>
      <c r="M1796" s="10">
        <v>24834.44</v>
      </c>
      <c r="N1796" s="12">
        <f>IFERROR(salesdata[[#This Row],[S-P3]]/salesdata[[#This Row],[Q-P3]],0)</f>
        <v>5.42</v>
      </c>
      <c r="O1796" s="3">
        <v>787</v>
      </c>
      <c r="P1796" s="10">
        <v>5611.31</v>
      </c>
      <c r="Q1796" s="12">
        <f>IFERROR(salesdata[[#This Row],[S-P4]]/salesdata[[#This Row],[Q-P4]],0)</f>
        <v>7.1300000000000008</v>
      </c>
      <c r="R1796" s="3">
        <v>10147</v>
      </c>
      <c r="S1796" s="10">
        <v>57216.4</v>
      </c>
      <c r="T1796" s="1" t="str">
        <f>"Q"&amp;ROUNDUP(salesdata[[#This Row],[Month No.]]/3,0)</f>
        <v>Q2</v>
      </c>
      <c r="U1796" s="1" t="str">
        <f>TEXT(salesdata[[#This Row],[Date]],"dddd")</f>
        <v>Sunday</v>
      </c>
      <c r="V1796" s="12">
        <f>IFERROR(salesdata[[#This Row],[Total Revenue]]/salesdata[[#This Row],[Total Units Sold]],0)</f>
        <v>5.6387503695673598</v>
      </c>
      <c r="W1796" s="1" t="str">
        <f>INDEX({"Product1","Product2","Product3","Product4"},MATCH(MAX(salesdata[[#This Row],[S-P1]],salesdata[[#This Row],[S-P2]],salesdata[[#This Row],[S-P3]],salesdata[[#This Row],[S-P4]]),CHOOSE({1,2,3,4},salesdata[[#This Row],[S-P1]],salesdata[[#This Row],[S-P2]],salesdata[[#This Row],[S-P3]],salesdata[[#This Row],[S-P4]]),0))</f>
        <v>Product3</v>
      </c>
      <c r="X1796" s="1" t="str">
        <f>IF(salesdata[[#This Row],[Total Revenue]]&gt;=70000,"High",IF(salesdata[[#This Row],[Total Revenue]]&gt;=40000,"Medium","Low"))</f>
        <v>Medium</v>
      </c>
      <c r="Y1796" s="1" t="str">
        <f>IFERROR(IF(SUMIF(salesdata[Year],salesdata[[#This Row],[Year]],salesdata[Total Revenue])&gt;SUMIF(salesdata[Year],salesdata[[#This Row],[Year]]-1,salesdata[Total Revenue]),"Growth Year","Decline Year"),"")</f>
        <v>Decline Year</v>
      </c>
    </row>
    <row r="1797" spans="1:25" x14ac:dyDescent="0.3">
      <c r="A1797" s="1">
        <v>1796</v>
      </c>
      <c r="B1797" s="2">
        <v>42128</v>
      </c>
      <c r="C1797" s="1">
        <v>2015</v>
      </c>
      <c r="D1797" s="1" t="s">
        <v>30</v>
      </c>
      <c r="E1797" s="1">
        <v>5</v>
      </c>
      <c r="F1797" s="3">
        <v>5664</v>
      </c>
      <c r="G1797" s="10">
        <v>17954.88</v>
      </c>
      <c r="H1797" s="12">
        <f>IFERROR(salesdata[[#This Row],[S-P1]]/salesdata[[#This Row],[Q-P1]],0)</f>
        <v>3.1700000000000004</v>
      </c>
      <c r="I1797" s="3">
        <v>1678</v>
      </c>
      <c r="J1797" s="10">
        <v>10638.52</v>
      </c>
      <c r="K1797" s="12">
        <f>IFERROR(salesdata[[#This Row],[S-P2]]/salesdata[[#This Row],[Q-P2]],0)</f>
        <v>6.34</v>
      </c>
      <c r="L1797" s="3">
        <v>1699</v>
      </c>
      <c r="M1797" s="10">
        <v>9208.58</v>
      </c>
      <c r="N1797" s="12">
        <f>IFERROR(salesdata[[#This Row],[S-P3]]/salesdata[[#This Row],[Q-P3]],0)</f>
        <v>5.42</v>
      </c>
      <c r="O1797" s="3">
        <v>1921</v>
      </c>
      <c r="P1797" s="10">
        <v>13696.73</v>
      </c>
      <c r="Q1797" s="12">
        <f>IFERROR(salesdata[[#This Row],[S-P4]]/salesdata[[#This Row],[Q-P4]],0)</f>
        <v>7.13</v>
      </c>
      <c r="R1797" s="3">
        <v>10962</v>
      </c>
      <c r="S1797" s="10">
        <v>51498.71</v>
      </c>
      <c r="T1797" s="1" t="str">
        <f>"Q"&amp;ROUNDUP(salesdata[[#This Row],[Month No.]]/3,0)</f>
        <v>Q2</v>
      </c>
      <c r="U1797" s="1" t="str">
        <f>TEXT(salesdata[[#This Row],[Date]],"dddd")</f>
        <v>Monday</v>
      </c>
      <c r="V1797" s="12">
        <f>IFERROR(salesdata[[#This Row],[Total Revenue]]/salesdata[[#This Row],[Total Units Sold]],0)</f>
        <v>4.697930122240467</v>
      </c>
      <c r="W1797" s="1" t="str">
        <f>INDEX({"Product1","Product2","Product3","Product4"},MATCH(MAX(salesdata[[#This Row],[S-P1]],salesdata[[#This Row],[S-P2]],salesdata[[#This Row],[S-P3]],salesdata[[#This Row],[S-P4]]),CHOOSE({1,2,3,4},salesdata[[#This Row],[S-P1]],salesdata[[#This Row],[S-P2]],salesdata[[#This Row],[S-P3]],salesdata[[#This Row],[S-P4]]),0))</f>
        <v>Product1</v>
      </c>
      <c r="X1797" s="1" t="str">
        <f>IF(salesdata[[#This Row],[Total Revenue]]&gt;=70000,"High",IF(salesdata[[#This Row],[Total Revenue]]&gt;=40000,"Medium","Low"))</f>
        <v>Medium</v>
      </c>
      <c r="Y1797" s="1" t="str">
        <f>IFERROR(IF(SUMIF(salesdata[Year],salesdata[[#This Row],[Year]],salesdata[Total Revenue])&gt;SUMIF(salesdata[Year],salesdata[[#This Row],[Year]]-1,salesdata[Total Revenue]),"Growth Year","Decline Year"),"")</f>
        <v>Decline Year</v>
      </c>
    </row>
    <row r="1798" spans="1:25" x14ac:dyDescent="0.3">
      <c r="A1798" s="1">
        <v>1797</v>
      </c>
      <c r="B1798" s="2">
        <v>42129</v>
      </c>
      <c r="C1798" s="1">
        <v>2015</v>
      </c>
      <c r="D1798" s="1" t="s">
        <v>30</v>
      </c>
      <c r="E1798" s="1">
        <v>5</v>
      </c>
      <c r="F1798" s="3">
        <v>1566</v>
      </c>
      <c r="G1798" s="10">
        <v>4964.22</v>
      </c>
      <c r="H1798" s="12">
        <f>IFERROR(salesdata[[#This Row],[S-P1]]/salesdata[[#This Row],[Q-P1]],0)</f>
        <v>3.1700000000000004</v>
      </c>
      <c r="I1798" s="3">
        <v>3435</v>
      </c>
      <c r="J1798" s="10">
        <v>21777.9</v>
      </c>
      <c r="K1798" s="12">
        <f>IFERROR(salesdata[[#This Row],[S-P2]]/salesdata[[#This Row],[Q-P2]],0)</f>
        <v>6.3400000000000007</v>
      </c>
      <c r="L1798" s="3">
        <v>1383</v>
      </c>
      <c r="M1798" s="10">
        <v>7495.86</v>
      </c>
      <c r="N1798" s="12">
        <f>IFERROR(salesdata[[#This Row],[S-P3]]/salesdata[[#This Row],[Q-P3]],0)</f>
        <v>5.42</v>
      </c>
      <c r="O1798" s="3">
        <v>438</v>
      </c>
      <c r="P1798" s="10">
        <v>3122.94</v>
      </c>
      <c r="Q1798" s="12">
        <f>IFERROR(salesdata[[#This Row],[S-P4]]/salesdata[[#This Row],[Q-P4]],0)</f>
        <v>7.13</v>
      </c>
      <c r="R1798" s="3">
        <v>6822</v>
      </c>
      <c r="S1798" s="10">
        <v>37360.92</v>
      </c>
      <c r="T1798" s="1" t="str">
        <f>"Q"&amp;ROUNDUP(salesdata[[#This Row],[Month No.]]/3,0)</f>
        <v>Q2</v>
      </c>
      <c r="U1798" s="1" t="str">
        <f>TEXT(salesdata[[#This Row],[Date]],"dddd")</f>
        <v>Tuesday</v>
      </c>
      <c r="V1798" s="12">
        <f>IFERROR(salesdata[[#This Row],[Total Revenue]]/salesdata[[#This Row],[Total Units Sold]],0)</f>
        <v>5.4765347405452944</v>
      </c>
      <c r="W1798" s="1" t="str">
        <f>INDEX({"Product1","Product2","Product3","Product4"},MATCH(MAX(salesdata[[#This Row],[S-P1]],salesdata[[#This Row],[S-P2]],salesdata[[#This Row],[S-P3]],salesdata[[#This Row],[S-P4]]),CHOOSE({1,2,3,4},salesdata[[#This Row],[S-P1]],salesdata[[#This Row],[S-P2]],salesdata[[#This Row],[S-P3]],salesdata[[#This Row],[S-P4]]),0))</f>
        <v>Product2</v>
      </c>
      <c r="X1798" s="1" t="str">
        <f>IF(salesdata[[#This Row],[Total Revenue]]&gt;=70000,"High",IF(salesdata[[#This Row],[Total Revenue]]&gt;=40000,"Medium","Low"))</f>
        <v>Low</v>
      </c>
      <c r="Y1798" s="1" t="str">
        <f>IFERROR(IF(SUMIF(salesdata[Year],salesdata[[#This Row],[Year]],salesdata[Total Revenue])&gt;SUMIF(salesdata[Year],salesdata[[#This Row],[Year]]-1,salesdata[Total Revenue]),"Growth Year","Decline Year"),"")</f>
        <v>Decline Year</v>
      </c>
    </row>
    <row r="1799" spans="1:25" x14ac:dyDescent="0.3">
      <c r="A1799" s="1">
        <v>1798</v>
      </c>
      <c r="B1799" s="2">
        <v>42130</v>
      </c>
      <c r="C1799" s="1">
        <v>2015</v>
      </c>
      <c r="D1799" s="1" t="s">
        <v>30</v>
      </c>
      <c r="E1799" s="1">
        <v>5</v>
      </c>
      <c r="F1799" s="3">
        <v>840</v>
      </c>
      <c r="G1799" s="10">
        <v>2662.8</v>
      </c>
      <c r="H1799" s="12">
        <f>IFERROR(salesdata[[#This Row],[S-P1]]/salesdata[[#This Row],[Q-P1]],0)</f>
        <v>3.1700000000000004</v>
      </c>
      <c r="I1799" s="3">
        <v>3865</v>
      </c>
      <c r="J1799" s="10">
        <v>24504.1</v>
      </c>
      <c r="K1799" s="12">
        <f>IFERROR(salesdata[[#This Row],[S-P2]]/salesdata[[#This Row],[Q-P2]],0)</f>
        <v>6.34</v>
      </c>
      <c r="L1799" s="3">
        <v>3821</v>
      </c>
      <c r="M1799" s="10">
        <v>20709.82</v>
      </c>
      <c r="N1799" s="12">
        <f>IFERROR(salesdata[[#This Row],[S-P3]]/salesdata[[#This Row],[Q-P3]],0)</f>
        <v>5.42</v>
      </c>
      <c r="O1799" s="3">
        <v>1623</v>
      </c>
      <c r="P1799" s="10">
        <v>11571.99</v>
      </c>
      <c r="Q1799" s="12">
        <f>IFERROR(salesdata[[#This Row],[S-P4]]/salesdata[[#This Row],[Q-P4]],0)</f>
        <v>7.13</v>
      </c>
      <c r="R1799" s="3">
        <v>10149</v>
      </c>
      <c r="S1799" s="10">
        <v>59448.71</v>
      </c>
      <c r="T1799" s="1" t="str">
        <f>"Q"&amp;ROUNDUP(salesdata[[#This Row],[Month No.]]/3,0)</f>
        <v>Q2</v>
      </c>
      <c r="U1799" s="1" t="str">
        <f>TEXT(salesdata[[#This Row],[Date]],"dddd")</f>
        <v>Wednesday</v>
      </c>
      <c r="V1799" s="12">
        <f>IFERROR(salesdata[[#This Row],[Total Revenue]]/salesdata[[#This Row],[Total Units Sold]],0)</f>
        <v>5.8575928662922454</v>
      </c>
      <c r="W1799" s="1" t="str">
        <f>INDEX({"Product1","Product2","Product3","Product4"},MATCH(MAX(salesdata[[#This Row],[S-P1]],salesdata[[#This Row],[S-P2]],salesdata[[#This Row],[S-P3]],salesdata[[#This Row],[S-P4]]),CHOOSE({1,2,3,4},salesdata[[#This Row],[S-P1]],salesdata[[#This Row],[S-P2]],salesdata[[#This Row],[S-P3]],salesdata[[#This Row],[S-P4]]),0))</f>
        <v>Product2</v>
      </c>
      <c r="X1799" s="1" t="str">
        <f>IF(salesdata[[#This Row],[Total Revenue]]&gt;=70000,"High",IF(salesdata[[#This Row],[Total Revenue]]&gt;=40000,"Medium","Low"))</f>
        <v>Medium</v>
      </c>
      <c r="Y1799" s="1" t="str">
        <f>IFERROR(IF(SUMIF(salesdata[Year],salesdata[[#This Row],[Year]],salesdata[Total Revenue])&gt;SUMIF(salesdata[Year],salesdata[[#This Row],[Year]]-1,salesdata[Total Revenue]),"Growth Year","Decline Year"),"")</f>
        <v>Decline Year</v>
      </c>
    </row>
    <row r="1800" spans="1:25" x14ac:dyDescent="0.3">
      <c r="A1800" s="1">
        <v>1799</v>
      </c>
      <c r="B1800" s="2">
        <v>42131</v>
      </c>
      <c r="C1800" s="1">
        <v>2015</v>
      </c>
      <c r="D1800" s="1" t="s">
        <v>30</v>
      </c>
      <c r="E1800" s="1">
        <v>5</v>
      </c>
      <c r="F1800" s="3">
        <v>2613</v>
      </c>
      <c r="G1800" s="10">
        <v>8283.2099999999991</v>
      </c>
      <c r="H1800" s="12">
        <f>IFERROR(salesdata[[#This Row],[S-P1]]/salesdata[[#This Row],[Q-P1]],0)</f>
        <v>3.1699999999999995</v>
      </c>
      <c r="I1800" s="3">
        <v>3466</v>
      </c>
      <c r="J1800" s="10">
        <v>21974.44</v>
      </c>
      <c r="K1800" s="12">
        <f>IFERROR(salesdata[[#This Row],[S-P2]]/salesdata[[#This Row],[Q-P2]],0)</f>
        <v>6.34</v>
      </c>
      <c r="L1800" s="3">
        <v>4814</v>
      </c>
      <c r="M1800" s="10">
        <v>26091.88</v>
      </c>
      <c r="N1800" s="12">
        <f>IFERROR(salesdata[[#This Row],[S-P3]]/salesdata[[#This Row],[Q-P3]],0)</f>
        <v>5.42</v>
      </c>
      <c r="O1800" s="3">
        <v>1090</v>
      </c>
      <c r="P1800" s="10">
        <v>7771.7</v>
      </c>
      <c r="Q1800" s="12">
        <f>IFERROR(salesdata[[#This Row],[S-P4]]/salesdata[[#This Row],[Q-P4]],0)</f>
        <v>7.13</v>
      </c>
      <c r="R1800" s="3">
        <v>11983</v>
      </c>
      <c r="S1800" s="10">
        <v>64121.23</v>
      </c>
      <c r="T1800" s="1" t="str">
        <f>"Q"&amp;ROUNDUP(salesdata[[#This Row],[Month No.]]/3,0)</f>
        <v>Q2</v>
      </c>
      <c r="U1800" s="1" t="str">
        <f>TEXT(salesdata[[#This Row],[Date]],"dddd")</f>
        <v>Thursday</v>
      </c>
      <c r="V1800" s="12">
        <f>IFERROR(salesdata[[#This Row],[Total Revenue]]/salesdata[[#This Row],[Total Units Sold]],0)</f>
        <v>5.3510164399566058</v>
      </c>
      <c r="W1800" s="1" t="str">
        <f>INDEX({"Product1","Product2","Product3","Product4"},MATCH(MAX(salesdata[[#This Row],[S-P1]],salesdata[[#This Row],[S-P2]],salesdata[[#This Row],[S-P3]],salesdata[[#This Row],[S-P4]]),CHOOSE({1,2,3,4},salesdata[[#This Row],[S-P1]],salesdata[[#This Row],[S-P2]],salesdata[[#This Row],[S-P3]],salesdata[[#This Row],[S-P4]]),0))</f>
        <v>Product3</v>
      </c>
      <c r="X1800" s="1" t="str">
        <f>IF(salesdata[[#This Row],[Total Revenue]]&gt;=70000,"High",IF(salesdata[[#This Row],[Total Revenue]]&gt;=40000,"Medium","Low"))</f>
        <v>Medium</v>
      </c>
      <c r="Y1800" s="1" t="str">
        <f>IFERROR(IF(SUMIF(salesdata[Year],salesdata[[#This Row],[Year]],salesdata[Total Revenue])&gt;SUMIF(salesdata[Year],salesdata[[#This Row],[Year]]-1,salesdata[Total Revenue]),"Growth Year","Decline Year"),"")</f>
        <v>Decline Year</v>
      </c>
    </row>
    <row r="1801" spans="1:25" x14ac:dyDescent="0.3">
      <c r="A1801" s="1">
        <v>1800</v>
      </c>
      <c r="B1801" s="2">
        <v>42132</v>
      </c>
      <c r="C1801" s="1">
        <v>2015</v>
      </c>
      <c r="D1801" s="1" t="s">
        <v>30</v>
      </c>
      <c r="E1801" s="1">
        <v>5</v>
      </c>
      <c r="F1801" s="3">
        <v>6321</v>
      </c>
      <c r="G1801" s="10">
        <v>20037.57</v>
      </c>
      <c r="H1801" s="12">
        <f>IFERROR(salesdata[[#This Row],[S-P1]]/salesdata[[#This Row],[Q-P1]],0)</f>
        <v>3.17</v>
      </c>
      <c r="I1801" s="3">
        <v>2508</v>
      </c>
      <c r="J1801" s="10">
        <v>15900.72</v>
      </c>
      <c r="K1801" s="12">
        <f>IFERROR(salesdata[[#This Row],[S-P2]]/salesdata[[#This Row],[Q-P2]],0)</f>
        <v>6.34</v>
      </c>
      <c r="L1801" s="3">
        <v>3134</v>
      </c>
      <c r="M1801" s="10">
        <v>16986.28</v>
      </c>
      <c r="N1801" s="12">
        <f>IFERROR(salesdata[[#This Row],[S-P3]]/salesdata[[#This Row],[Q-P3]],0)</f>
        <v>5.42</v>
      </c>
      <c r="O1801" s="3">
        <v>1069</v>
      </c>
      <c r="P1801" s="10">
        <v>7621.97</v>
      </c>
      <c r="Q1801" s="12">
        <f>IFERROR(salesdata[[#This Row],[S-P4]]/salesdata[[#This Row],[Q-P4]],0)</f>
        <v>7.13</v>
      </c>
      <c r="R1801" s="3">
        <v>13032</v>
      </c>
      <c r="S1801" s="10">
        <v>60546.54</v>
      </c>
      <c r="T1801" s="1" t="str">
        <f>"Q"&amp;ROUNDUP(salesdata[[#This Row],[Month No.]]/3,0)</f>
        <v>Q2</v>
      </c>
      <c r="U1801" s="1" t="str">
        <f>TEXT(salesdata[[#This Row],[Date]],"dddd")</f>
        <v>Friday</v>
      </c>
      <c r="V1801" s="12">
        <f>IFERROR(salesdata[[#This Row],[Total Revenue]]/salesdata[[#This Row],[Total Units Sold]],0)</f>
        <v>4.6459898710865559</v>
      </c>
      <c r="W1801" s="1" t="str">
        <f>INDEX({"Product1","Product2","Product3","Product4"},MATCH(MAX(salesdata[[#This Row],[S-P1]],salesdata[[#This Row],[S-P2]],salesdata[[#This Row],[S-P3]],salesdata[[#This Row],[S-P4]]),CHOOSE({1,2,3,4},salesdata[[#This Row],[S-P1]],salesdata[[#This Row],[S-P2]],salesdata[[#This Row],[S-P3]],salesdata[[#This Row],[S-P4]]),0))</f>
        <v>Product1</v>
      </c>
      <c r="X1801" s="1" t="str">
        <f>IF(salesdata[[#This Row],[Total Revenue]]&gt;=70000,"High",IF(salesdata[[#This Row],[Total Revenue]]&gt;=40000,"Medium","Low"))</f>
        <v>Medium</v>
      </c>
      <c r="Y1801" s="1" t="str">
        <f>IFERROR(IF(SUMIF(salesdata[Year],salesdata[[#This Row],[Year]],salesdata[Total Revenue])&gt;SUMIF(salesdata[Year],salesdata[[#This Row],[Year]]-1,salesdata[Total Revenue]),"Growth Year","Decline Year"),"")</f>
        <v>Decline Year</v>
      </c>
    </row>
    <row r="1802" spans="1:25" x14ac:dyDescent="0.3">
      <c r="A1802" s="1">
        <v>1801</v>
      </c>
      <c r="B1802" s="2">
        <v>42133</v>
      </c>
      <c r="C1802" s="1">
        <v>2015</v>
      </c>
      <c r="D1802" s="1" t="s">
        <v>30</v>
      </c>
      <c r="E1802" s="1">
        <v>5</v>
      </c>
      <c r="F1802" s="3">
        <v>1015</v>
      </c>
      <c r="G1802" s="10">
        <v>3217.55</v>
      </c>
      <c r="H1802" s="12">
        <f>IFERROR(salesdata[[#This Row],[S-P1]]/salesdata[[#This Row],[Q-P1]],0)</f>
        <v>3.1700000000000004</v>
      </c>
      <c r="I1802" s="3">
        <v>3254</v>
      </c>
      <c r="J1802" s="10">
        <v>20630.36</v>
      </c>
      <c r="K1802" s="12">
        <f>IFERROR(salesdata[[#This Row],[S-P2]]/salesdata[[#This Row],[Q-P2]],0)</f>
        <v>6.34</v>
      </c>
      <c r="L1802" s="3">
        <v>3852</v>
      </c>
      <c r="M1802" s="10">
        <v>20877.84</v>
      </c>
      <c r="N1802" s="12">
        <f>IFERROR(salesdata[[#This Row],[S-P3]]/salesdata[[#This Row],[Q-P3]],0)</f>
        <v>5.42</v>
      </c>
      <c r="O1802" s="3">
        <v>289</v>
      </c>
      <c r="P1802" s="10">
        <v>2060.5700000000002</v>
      </c>
      <c r="Q1802" s="12">
        <f>IFERROR(salesdata[[#This Row],[S-P4]]/salesdata[[#This Row],[Q-P4]],0)</f>
        <v>7.1300000000000008</v>
      </c>
      <c r="R1802" s="3">
        <v>8410</v>
      </c>
      <c r="S1802" s="10">
        <v>46786.32</v>
      </c>
      <c r="T1802" s="1" t="str">
        <f>"Q"&amp;ROUNDUP(salesdata[[#This Row],[Month No.]]/3,0)</f>
        <v>Q2</v>
      </c>
      <c r="U1802" s="1" t="str">
        <f>TEXT(salesdata[[#This Row],[Date]],"dddd")</f>
        <v>Saturday</v>
      </c>
      <c r="V1802" s="12">
        <f>IFERROR(salesdata[[#This Row],[Total Revenue]]/salesdata[[#This Row],[Total Units Sold]],0)</f>
        <v>5.5631771700356714</v>
      </c>
      <c r="W1802" s="1" t="str">
        <f>INDEX({"Product1","Product2","Product3","Product4"},MATCH(MAX(salesdata[[#This Row],[S-P1]],salesdata[[#This Row],[S-P2]],salesdata[[#This Row],[S-P3]],salesdata[[#This Row],[S-P4]]),CHOOSE({1,2,3,4},salesdata[[#This Row],[S-P1]],salesdata[[#This Row],[S-P2]],salesdata[[#This Row],[S-P3]],salesdata[[#This Row],[S-P4]]),0))</f>
        <v>Product3</v>
      </c>
      <c r="X1802" s="1" t="str">
        <f>IF(salesdata[[#This Row],[Total Revenue]]&gt;=70000,"High",IF(salesdata[[#This Row],[Total Revenue]]&gt;=40000,"Medium","Low"))</f>
        <v>Medium</v>
      </c>
      <c r="Y1802" s="1" t="str">
        <f>IFERROR(IF(SUMIF(salesdata[Year],salesdata[[#This Row],[Year]],salesdata[Total Revenue])&gt;SUMIF(salesdata[Year],salesdata[[#This Row],[Year]]-1,salesdata[Total Revenue]),"Growth Year","Decline Year"),"")</f>
        <v>Decline Year</v>
      </c>
    </row>
    <row r="1803" spans="1:25" x14ac:dyDescent="0.3">
      <c r="A1803" s="1">
        <v>1802</v>
      </c>
      <c r="B1803" s="2">
        <v>42134</v>
      </c>
      <c r="C1803" s="1">
        <v>2015</v>
      </c>
      <c r="D1803" s="1" t="s">
        <v>30</v>
      </c>
      <c r="E1803" s="1">
        <v>5</v>
      </c>
      <c r="F1803" s="3">
        <v>1607</v>
      </c>
      <c r="G1803" s="10">
        <v>5094.1899999999996</v>
      </c>
      <c r="H1803" s="12">
        <f>IFERROR(salesdata[[#This Row],[S-P1]]/salesdata[[#This Row],[Q-P1]],0)</f>
        <v>3.17</v>
      </c>
      <c r="I1803" s="3">
        <v>2811</v>
      </c>
      <c r="J1803" s="10">
        <v>17821.740000000002</v>
      </c>
      <c r="K1803" s="12">
        <f>IFERROR(salesdata[[#This Row],[S-P2]]/salesdata[[#This Row],[Q-P2]],0)</f>
        <v>6.3400000000000007</v>
      </c>
      <c r="L1803" s="3">
        <v>3203</v>
      </c>
      <c r="M1803" s="10">
        <v>17360.259999999998</v>
      </c>
      <c r="N1803" s="12">
        <f>IFERROR(salesdata[[#This Row],[S-P3]]/salesdata[[#This Row],[Q-P3]],0)</f>
        <v>5.42</v>
      </c>
      <c r="O1803" s="3">
        <v>728</v>
      </c>
      <c r="P1803" s="10">
        <v>5190.6400000000003</v>
      </c>
      <c r="Q1803" s="12">
        <f>IFERROR(salesdata[[#This Row],[S-P4]]/salesdata[[#This Row],[Q-P4]],0)</f>
        <v>7.1300000000000008</v>
      </c>
      <c r="R1803" s="3">
        <v>8349</v>
      </c>
      <c r="S1803" s="10">
        <v>45466.83</v>
      </c>
      <c r="T1803" s="1" t="str">
        <f>"Q"&amp;ROUNDUP(salesdata[[#This Row],[Month No.]]/3,0)</f>
        <v>Q2</v>
      </c>
      <c r="U1803" s="1" t="str">
        <f>TEXT(salesdata[[#This Row],[Date]],"dddd")</f>
        <v>Sunday</v>
      </c>
      <c r="V1803" s="12">
        <f>IFERROR(salesdata[[#This Row],[Total Revenue]]/salesdata[[#This Row],[Total Units Sold]],0)</f>
        <v>5.4457815307222424</v>
      </c>
      <c r="W1803" s="1" t="str">
        <f>INDEX({"Product1","Product2","Product3","Product4"},MATCH(MAX(salesdata[[#This Row],[S-P1]],salesdata[[#This Row],[S-P2]],salesdata[[#This Row],[S-P3]],salesdata[[#This Row],[S-P4]]),CHOOSE({1,2,3,4},salesdata[[#This Row],[S-P1]],salesdata[[#This Row],[S-P2]],salesdata[[#This Row],[S-P3]],salesdata[[#This Row],[S-P4]]),0))</f>
        <v>Product2</v>
      </c>
      <c r="X1803" s="1" t="str">
        <f>IF(salesdata[[#This Row],[Total Revenue]]&gt;=70000,"High",IF(salesdata[[#This Row],[Total Revenue]]&gt;=40000,"Medium","Low"))</f>
        <v>Medium</v>
      </c>
      <c r="Y1803" s="1" t="str">
        <f>IFERROR(IF(SUMIF(salesdata[Year],salesdata[[#This Row],[Year]],salesdata[Total Revenue])&gt;SUMIF(salesdata[Year],salesdata[[#This Row],[Year]]-1,salesdata[Total Revenue]),"Growth Year","Decline Year"),"")</f>
        <v>Decline Year</v>
      </c>
    </row>
    <row r="1804" spans="1:25" x14ac:dyDescent="0.3">
      <c r="A1804" s="1">
        <v>1803</v>
      </c>
      <c r="B1804" s="2">
        <v>42135</v>
      </c>
      <c r="C1804" s="1">
        <v>2015</v>
      </c>
      <c r="D1804" s="1" t="s">
        <v>30</v>
      </c>
      <c r="E1804" s="1">
        <v>5</v>
      </c>
      <c r="F1804" s="3">
        <v>264</v>
      </c>
      <c r="G1804" s="10">
        <v>836.88</v>
      </c>
      <c r="H1804" s="12">
        <f>IFERROR(salesdata[[#This Row],[S-P1]]/salesdata[[#This Row],[Q-P1]],0)</f>
        <v>3.17</v>
      </c>
      <c r="I1804" s="3">
        <v>3218</v>
      </c>
      <c r="J1804" s="10">
        <v>20402.12</v>
      </c>
      <c r="K1804" s="12">
        <f>IFERROR(salesdata[[#This Row],[S-P2]]/salesdata[[#This Row],[Q-P2]],0)</f>
        <v>6.34</v>
      </c>
      <c r="L1804" s="3">
        <v>1480</v>
      </c>
      <c r="M1804" s="10">
        <v>8021.6</v>
      </c>
      <c r="N1804" s="12">
        <f>IFERROR(salesdata[[#This Row],[S-P3]]/salesdata[[#This Row],[Q-P3]],0)</f>
        <v>5.42</v>
      </c>
      <c r="O1804" s="3">
        <v>1054</v>
      </c>
      <c r="P1804" s="10">
        <v>7515.02</v>
      </c>
      <c r="Q1804" s="12">
        <f>IFERROR(salesdata[[#This Row],[S-P4]]/salesdata[[#This Row],[Q-P4]],0)</f>
        <v>7.1300000000000008</v>
      </c>
      <c r="R1804" s="3">
        <v>6016</v>
      </c>
      <c r="S1804" s="10">
        <v>36775.620000000003</v>
      </c>
      <c r="T1804" s="1" t="str">
        <f>"Q"&amp;ROUNDUP(salesdata[[#This Row],[Month No.]]/3,0)</f>
        <v>Q2</v>
      </c>
      <c r="U1804" s="1" t="str">
        <f>TEXT(salesdata[[#This Row],[Date]],"dddd")</f>
        <v>Monday</v>
      </c>
      <c r="V1804" s="12">
        <f>IFERROR(salesdata[[#This Row],[Total Revenue]]/salesdata[[#This Row],[Total Units Sold]],0)</f>
        <v>6.1129687500000003</v>
      </c>
      <c r="W1804" s="1" t="str">
        <f>INDEX({"Product1","Product2","Product3","Product4"},MATCH(MAX(salesdata[[#This Row],[S-P1]],salesdata[[#This Row],[S-P2]],salesdata[[#This Row],[S-P3]],salesdata[[#This Row],[S-P4]]),CHOOSE({1,2,3,4},salesdata[[#This Row],[S-P1]],salesdata[[#This Row],[S-P2]],salesdata[[#This Row],[S-P3]],salesdata[[#This Row],[S-P4]]),0))</f>
        <v>Product2</v>
      </c>
      <c r="X1804" s="1" t="str">
        <f>IF(salesdata[[#This Row],[Total Revenue]]&gt;=70000,"High",IF(salesdata[[#This Row],[Total Revenue]]&gt;=40000,"Medium","Low"))</f>
        <v>Low</v>
      </c>
      <c r="Y1804" s="1" t="str">
        <f>IFERROR(IF(SUMIF(salesdata[Year],salesdata[[#This Row],[Year]],salesdata[Total Revenue])&gt;SUMIF(salesdata[Year],salesdata[[#This Row],[Year]]-1,salesdata[Total Revenue]),"Growth Year","Decline Year"),"")</f>
        <v>Decline Year</v>
      </c>
    </row>
    <row r="1805" spans="1:25" x14ac:dyDescent="0.3">
      <c r="A1805" s="1">
        <v>1804</v>
      </c>
      <c r="B1805" s="2">
        <v>42136</v>
      </c>
      <c r="C1805" s="1">
        <v>2015</v>
      </c>
      <c r="D1805" s="1" t="s">
        <v>30</v>
      </c>
      <c r="E1805" s="1">
        <v>5</v>
      </c>
      <c r="F1805" s="3">
        <v>4898</v>
      </c>
      <c r="G1805" s="10">
        <v>15526.66</v>
      </c>
      <c r="H1805" s="12">
        <f>IFERROR(salesdata[[#This Row],[S-P1]]/salesdata[[#This Row],[Q-P1]],0)</f>
        <v>3.17</v>
      </c>
      <c r="I1805" s="3">
        <v>2697</v>
      </c>
      <c r="J1805" s="10">
        <v>17098.98</v>
      </c>
      <c r="K1805" s="12">
        <f>IFERROR(salesdata[[#This Row],[S-P2]]/salesdata[[#This Row],[Q-P2]],0)</f>
        <v>6.34</v>
      </c>
      <c r="L1805" s="3">
        <v>1997</v>
      </c>
      <c r="M1805" s="10">
        <v>10823.74</v>
      </c>
      <c r="N1805" s="12">
        <f>IFERROR(salesdata[[#This Row],[S-P3]]/salesdata[[#This Row],[Q-P3]],0)</f>
        <v>5.42</v>
      </c>
      <c r="O1805" s="3">
        <v>380</v>
      </c>
      <c r="P1805" s="10">
        <v>2709.4</v>
      </c>
      <c r="Q1805" s="12">
        <f>IFERROR(salesdata[[#This Row],[S-P4]]/salesdata[[#This Row],[Q-P4]],0)</f>
        <v>7.13</v>
      </c>
      <c r="R1805" s="3">
        <v>9972</v>
      </c>
      <c r="S1805" s="10">
        <v>46158.78</v>
      </c>
      <c r="T1805" s="1" t="str">
        <f>"Q"&amp;ROUNDUP(salesdata[[#This Row],[Month No.]]/3,0)</f>
        <v>Q2</v>
      </c>
      <c r="U1805" s="1" t="str">
        <f>TEXT(salesdata[[#This Row],[Date]],"dddd")</f>
        <v>Tuesday</v>
      </c>
      <c r="V1805" s="12">
        <f>IFERROR(salesdata[[#This Row],[Total Revenue]]/salesdata[[#This Row],[Total Units Sold]],0)</f>
        <v>4.628838748495788</v>
      </c>
      <c r="W1805" s="1" t="str">
        <f>INDEX({"Product1","Product2","Product3","Product4"},MATCH(MAX(salesdata[[#This Row],[S-P1]],salesdata[[#This Row],[S-P2]],salesdata[[#This Row],[S-P3]],salesdata[[#This Row],[S-P4]]),CHOOSE({1,2,3,4},salesdata[[#This Row],[S-P1]],salesdata[[#This Row],[S-P2]],salesdata[[#This Row],[S-P3]],salesdata[[#This Row],[S-P4]]),0))</f>
        <v>Product2</v>
      </c>
      <c r="X1805" s="1" t="str">
        <f>IF(salesdata[[#This Row],[Total Revenue]]&gt;=70000,"High",IF(salesdata[[#This Row],[Total Revenue]]&gt;=40000,"Medium","Low"))</f>
        <v>Medium</v>
      </c>
      <c r="Y1805" s="1" t="str">
        <f>IFERROR(IF(SUMIF(salesdata[Year],salesdata[[#This Row],[Year]],salesdata[Total Revenue])&gt;SUMIF(salesdata[Year],salesdata[[#This Row],[Year]]-1,salesdata[Total Revenue]),"Growth Year","Decline Year"),"")</f>
        <v>Decline Year</v>
      </c>
    </row>
    <row r="1806" spans="1:25" x14ac:dyDescent="0.3">
      <c r="A1806" s="1">
        <v>1805</v>
      </c>
      <c r="B1806" s="2">
        <v>42137</v>
      </c>
      <c r="C1806" s="1">
        <v>2015</v>
      </c>
      <c r="D1806" s="1" t="s">
        <v>30</v>
      </c>
      <c r="E1806" s="1">
        <v>5</v>
      </c>
      <c r="F1806" s="3">
        <v>7448</v>
      </c>
      <c r="G1806" s="10">
        <v>23610.16</v>
      </c>
      <c r="H1806" s="12">
        <f>IFERROR(salesdata[[#This Row],[S-P1]]/salesdata[[#This Row],[Q-P1]],0)</f>
        <v>3.17</v>
      </c>
      <c r="I1806" s="3">
        <v>2178</v>
      </c>
      <c r="J1806" s="10">
        <v>13808.52</v>
      </c>
      <c r="K1806" s="12">
        <f>IFERROR(salesdata[[#This Row],[S-P2]]/salesdata[[#This Row],[Q-P2]],0)</f>
        <v>6.34</v>
      </c>
      <c r="L1806" s="3">
        <v>2094</v>
      </c>
      <c r="M1806" s="10">
        <v>11349.48</v>
      </c>
      <c r="N1806" s="12">
        <f>IFERROR(salesdata[[#This Row],[S-P3]]/salesdata[[#This Row],[Q-P3]],0)</f>
        <v>5.42</v>
      </c>
      <c r="O1806" s="3">
        <v>1663</v>
      </c>
      <c r="P1806" s="10">
        <v>11857.19</v>
      </c>
      <c r="Q1806" s="12">
        <f>IFERROR(salesdata[[#This Row],[S-P4]]/salesdata[[#This Row],[Q-P4]],0)</f>
        <v>7.13</v>
      </c>
      <c r="R1806" s="3">
        <v>13383</v>
      </c>
      <c r="S1806" s="10">
        <v>60625.35</v>
      </c>
      <c r="T1806" s="1" t="str">
        <f>"Q"&amp;ROUNDUP(salesdata[[#This Row],[Month No.]]/3,0)</f>
        <v>Q2</v>
      </c>
      <c r="U1806" s="1" t="str">
        <f>TEXT(salesdata[[#This Row],[Date]],"dddd")</f>
        <v>Wednesday</v>
      </c>
      <c r="V1806" s="12">
        <f>IFERROR(salesdata[[#This Row],[Total Revenue]]/salesdata[[#This Row],[Total Units Sold]],0)</f>
        <v>4.5300268997982513</v>
      </c>
      <c r="W1806" s="1" t="str">
        <f>INDEX({"Product1","Product2","Product3","Product4"},MATCH(MAX(salesdata[[#This Row],[S-P1]],salesdata[[#This Row],[S-P2]],salesdata[[#This Row],[S-P3]],salesdata[[#This Row],[S-P4]]),CHOOSE({1,2,3,4},salesdata[[#This Row],[S-P1]],salesdata[[#This Row],[S-P2]],salesdata[[#This Row],[S-P3]],salesdata[[#This Row],[S-P4]]),0))</f>
        <v>Product1</v>
      </c>
      <c r="X1806" s="1" t="str">
        <f>IF(salesdata[[#This Row],[Total Revenue]]&gt;=70000,"High",IF(salesdata[[#This Row],[Total Revenue]]&gt;=40000,"Medium","Low"))</f>
        <v>Medium</v>
      </c>
      <c r="Y1806" s="1" t="str">
        <f>IFERROR(IF(SUMIF(salesdata[Year],salesdata[[#This Row],[Year]],salesdata[Total Revenue])&gt;SUMIF(salesdata[Year],salesdata[[#This Row],[Year]]-1,salesdata[Total Revenue]),"Growth Year","Decline Year"),"")</f>
        <v>Decline Year</v>
      </c>
    </row>
    <row r="1807" spans="1:25" x14ac:dyDescent="0.3">
      <c r="A1807" s="1">
        <v>1806</v>
      </c>
      <c r="B1807" s="2">
        <v>42138</v>
      </c>
      <c r="C1807" s="1">
        <v>2015</v>
      </c>
      <c r="D1807" s="1" t="s">
        <v>30</v>
      </c>
      <c r="E1807" s="1">
        <v>5</v>
      </c>
      <c r="F1807" s="3">
        <v>2775</v>
      </c>
      <c r="G1807" s="10">
        <v>8796.75</v>
      </c>
      <c r="H1807" s="12">
        <f>IFERROR(salesdata[[#This Row],[S-P1]]/salesdata[[#This Row],[Q-P1]],0)</f>
        <v>3.17</v>
      </c>
      <c r="I1807" s="3">
        <v>2005</v>
      </c>
      <c r="J1807" s="10">
        <v>12711.7</v>
      </c>
      <c r="K1807" s="12">
        <f>IFERROR(salesdata[[#This Row],[S-P2]]/salesdata[[#This Row],[Q-P2]],0)</f>
        <v>6.3400000000000007</v>
      </c>
      <c r="L1807" s="3">
        <v>2648</v>
      </c>
      <c r="M1807" s="10">
        <v>14352.16</v>
      </c>
      <c r="N1807" s="12">
        <f>IFERROR(salesdata[[#This Row],[S-P3]]/salesdata[[#This Row],[Q-P3]],0)</f>
        <v>5.42</v>
      </c>
      <c r="O1807" s="3">
        <v>934</v>
      </c>
      <c r="P1807" s="10">
        <v>6659.42</v>
      </c>
      <c r="Q1807" s="12">
        <f>IFERROR(salesdata[[#This Row],[S-P4]]/salesdata[[#This Row],[Q-P4]],0)</f>
        <v>7.13</v>
      </c>
      <c r="R1807" s="3">
        <v>8362</v>
      </c>
      <c r="S1807" s="10">
        <v>42520.03</v>
      </c>
      <c r="T1807" s="1" t="str">
        <f>"Q"&amp;ROUNDUP(salesdata[[#This Row],[Month No.]]/3,0)</f>
        <v>Q2</v>
      </c>
      <c r="U1807" s="1" t="str">
        <f>TEXT(salesdata[[#This Row],[Date]],"dddd")</f>
        <v>Thursday</v>
      </c>
      <c r="V1807" s="12">
        <f>IFERROR(salesdata[[#This Row],[Total Revenue]]/salesdata[[#This Row],[Total Units Sold]],0)</f>
        <v>5.0849115044247784</v>
      </c>
      <c r="W1807" s="1" t="str">
        <f>INDEX({"Product1","Product2","Product3","Product4"},MATCH(MAX(salesdata[[#This Row],[S-P1]],salesdata[[#This Row],[S-P2]],salesdata[[#This Row],[S-P3]],salesdata[[#This Row],[S-P4]]),CHOOSE({1,2,3,4},salesdata[[#This Row],[S-P1]],salesdata[[#This Row],[S-P2]],salesdata[[#This Row],[S-P3]],salesdata[[#This Row],[S-P4]]),0))</f>
        <v>Product3</v>
      </c>
      <c r="X1807" s="1" t="str">
        <f>IF(salesdata[[#This Row],[Total Revenue]]&gt;=70000,"High",IF(salesdata[[#This Row],[Total Revenue]]&gt;=40000,"Medium","Low"))</f>
        <v>Medium</v>
      </c>
      <c r="Y1807" s="1" t="str">
        <f>IFERROR(IF(SUMIF(salesdata[Year],salesdata[[#This Row],[Year]],salesdata[Total Revenue])&gt;SUMIF(salesdata[Year],salesdata[[#This Row],[Year]]-1,salesdata[Total Revenue]),"Growth Year","Decline Year"),"")</f>
        <v>Decline Year</v>
      </c>
    </row>
    <row r="1808" spans="1:25" x14ac:dyDescent="0.3">
      <c r="A1808" s="1">
        <v>1807</v>
      </c>
      <c r="B1808" s="2">
        <v>42139</v>
      </c>
      <c r="C1808" s="1">
        <v>2015</v>
      </c>
      <c r="D1808" s="1" t="s">
        <v>30</v>
      </c>
      <c r="E1808" s="1">
        <v>5</v>
      </c>
      <c r="F1808" s="3">
        <v>7658</v>
      </c>
      <c r="G1808" s="10">
        <v>24275.86</v>
      </c>
      <c r="H1808" s="12">
        <f>IFERROR(salesdata[[#This Row],[S-P1]]/salesdata[[#This Row],[Q-P1]],0)</f>
        <v>3.17</v>
      </c>
      <c r="I1808" s="3">
        <v>2520</v>
      </c>
      <c r="J1808" s="10">
        <v>15976.8</v>
      </c>
      <c r="K1808" s="12">
        <f>IFERROR(salesdata[[#This Row],[S-P2]]/salesdata[[#This Row],[Q-P2]],0)</f>
        <v>6.34</v>
      </c>
      <c r="L1808" s="3">
        <v>4831</v>
      </c>
      <c r="M1808" s="10">
        <v>26184.02</v>
      </c>
      <c r="N1808" s="12">
        <f>IFERROR(salesdata[[#This Row],[S-P3]]/salesdata[[#This Row],[Q-P3]],0)</f>
        <v>5.42</v>
      </c>
      <c r="O1808" s="3">
        <v>754</v>
      </c>
      <c r="P1808" s="10">
        <v>5376.02</v>
      </c>
      <c r="Q1808" s="12">
        <f>IFERROR(salesdata[[#This Row],[S-P4]]/salesdata[[#This Row],[Q-P4]],0)</f>
        <v>7.1300000000000008</v>
      </c>
      <c r="R1808" s="3">
        <v>15763</v>
      </c>
      <c r="S1808" s="10">
        <v>71812.7</v>
      </c>
      <c r="T1808" s="1" t="str">
        <f>"Q"&amp;ROUNDUP(salesdata[[#This Row],[Month No.]]/3,0)</f>
        <v>Q2</v>
      </c>
      <c r="U1808" s="1" t="str">
        <f>TEXT(salesdata[[#This Row],[Date]],"dddd")</f>
        <v>Friday</v>
      </c>
      <c r="V1808" s="12">
        <f>IFERROR(salesdata[[#This Row],[Total Revenue]]/salesdata[[#This Row],[Total Units Sold]],0)</f>
        <v>4.5557761847364082</v>
      </c>
      <c r="W1808" s="1" t="str">
        <f>INDEX({"Product1","Product2","Product3","Product4"},MATCH(MAX(salesdata[[#This Row],[S-P1]],salesdata[[#This Row],[S-P2]],salesdata[[#This Row],[S-P3]],salesdata[[#This Row],[S-P4]]),CHOOSE({1,2,3,4},salesdata[[#This Row],[S-P1]],salesdata[[#This Row],[S-P2]],salesdata[[#This Row],[S-P3]],salesdata[[#This Row],[S-P4]]),0))</f>
        <v>Product3</v>
      </c>
      <c r="X1808" s="1" t="str">
        <f>IF(salesdata[[#This Row],[Total Revenue]]&gt;=70000,"High",IF(salesdata[[#This Row],[Total Revenue]]&gt;=40000,"Medium","Low"))</f>
        <v>High</v>
      </c>
      <c r="Y1808" s="1" t="str">
        <f>IFERROR(IF(SUMIF(salesdata[Year],salesdata[[#This Row],[Year]],salesdata[Total Revenue])&gt;SUMIF(salesdata[Year],salesdata[[#This Row],[Year]]-1,salesdata[Total Revenue]),"Growth Year","Decline Year"),"")</f>
        <v>Decline Year</v>
      </c>
    </row>
    <row r="1809" spans="1:25" x14ac:dyDescent="0.3">
      <c r="A1809" s="1">
        <v>1808</v>
      </c>
      <c r="B1809" s="2">
        <v>42140</v>
      </c>
      <c r="C1809" s="1">
        <v>2015</v>
      </c>
      <c r="D1809" s="1" t="s">
        <v>30</v>
      </c>
      <c r="E1809" s="1">
        <v>5</v>
      </c>
      <c r="F1809" s="3">
        <v>6743</v>
      </c>
      <c r="G1809" s="10">
        <v>21375.31</v>
      </c>
      <c r="H1809" s="12">
        <f>IFERROR(salesdata[[#This Row],[S-P1]]/salesdata[[#This Row],[Q-P1]],0)</f>
        <v>3.1700000000000004</v>
      </c>
      <c r="I1809" s="3">
        <v>3241</v>
      </c>
      <c r="J1809" s="10">
        <v>20547.939999999999</v>
      </c>
      <c r="K1809" s="12">
        <f>IFERROR(salesdata[[#This Row],[S-P2]]/salesdata[[#This Row],[Q-P2]],0)</f>
        <v>6.34</v>
      </c>
      <c r="L1809" s="3">
        <v>3984</v>
      </c>
      <c r="M1809" s="10">
        <v>21593.279999999999</v>
      </c>
      <c r="N1809" s="12">
        <f>IFERROR(salesdata[[#This Row],[S-P3]]/salesdata[[#This Row],[Q-P3]],0)</f>
        <v>5.42</v>
      </c>
      <c r="O1809" s="3">
        <v>634</v>
      </c>
      <c r="P1809" s="10">
        <v>4520.42</v>
      </c>
      <c r="Q1809" s="12">
        <f>IFERROR(salesdata[[#This Row],[S-P4]]/salesdata[[#This Row],[Q-P4]],0)</f>
        <v>7.13</v>
      </c>
      <c r="R1809" s="3">
        <v>14602</v>
      </c>
      <c r="S1809" s="10">
        <v>68036.95</v>
      </c>
      <c r="T1809" s="1" t="str">
        <f>"Q"&amp;ROUNDUP(salesdata[[#This Row],[Month No.]]/3,0)</f>
        <v>Q2</v>
      </c>
      <c r="U1809" s="1" t="str">
        <f>TEXT(salesdata[[#This Row],[Date]],"dddd")</f>
        <v>Saturday</v>
      </c>
      <c r="V1809" s="12">
        <f>IFERROR(salesdata[[#This Row],[Total Revenue]]/salesdata[[#This Row],[Total Units Sold]],0)</f>
        <v>4.659426790850568</v>
      </c>
      <c r="W1809" s="1" t="str">
        <f>INDEX({"Product1","Product2","Product3","Product4"},MATCH(MAX(salesdata[[#This Row],[S-P1]],salesdata[[#This Row],[S-P2]],salesdata[[#This Row],[S-P3]],salesdata[[#This Row],[S-P4]]),CHOOSE({1,2,3,4},salesdata[[#This Row],[S-P1]],salesdata[[#This Row],[S-P2]],salesdata[[#This Row],[S-P3]],salesdata[[#This Row],[S-P4]]),0))</f>
        <v>Product3</v>
      </c>
      <c r="X1809" s="1" t="str">
        <f>IF(salesdata[[#This Row],[Total Revenue]]&gt;=70000,"High",IF(salesdata[[#This Row],[Total Revenue]]&gt;=40000,"Medium","Low"))</f>
        <v>Medium</v>
      </c>
      <c r="Y1809" s="1" t="str">
        <f>IFERROR(IF(SUMIF(salesdata[Year],salesdata[[#This Row],[Year]],salesdata[Total Revenue])&gt;SUMIF(salesdata[Year],salesdata[[#This Row],[Year]]-1,salesdata[Total Revenue]),"Growth Year","Decline Year"),"")</f>
        <v>Decline Year</v>
      </c>
    </row>
    <row r="1810" spans="1:25" x14ac:dyDescent="0.3">
      <c r="A1810" s="1">
        <v>1809</v>
      </c>
      <c r="B1810" s="2">
        <v>42141</v>
      </c>
      <c r="C1810" s="1">
        <v>2015</v>
      </c>
      <c r="D1810" s="1" t="s">
        <v>30</v>
      </c>
      <c r="E1810" s="1">
        <v>5</v>
      </c>
      <c r="F1810" s="3">
        <v>1177</v>
      </c>
      <c r="G1810" s="10">
        <v>3731.09</v>
      </c>
      <c r="H1810" s="12">
        <f>IFERROR(salesdata[[#This Row],[S-P1]]/salesdata[[#This Row],[Q-P1]],0)</f>
        <v>3.17</v>
      </c>
      <c r="I1810" s="3">
        <v>966</v>
      </c>
      <c r="J1810" s="10">
        <v>6124.44</v>
      </c>
      <c r="K1810" s="12">
        <f>IFERROR(salesdata[[#This Row],[S-P2]]/salesdata[[#This Row],[Q-P2]],0)</f>
        <v>6.34</v>
      </c>
      <c r="L1810" s="3">
        <v>5356</v>
      </c>
      <c r="M1810" s="10">
        <v>29029.52</v>
      </c>
      <c r="N1810" s="12">
        <f>IFERROR(salesdata[[#This Row],[S-P3]]/salesdata[[#This Row],[Q-P3]],0)</f>
        <v>5.42</v>
      </c>
      <c r="O1810" s="3">
        <v>1483</v>
      </c>
      <c r="P1810" s="10">
        <v>10573.79</v>
      </c>
      <c r="Q1810" s="12">
        <f>IFERROR(salesdata[[#This Row],[S-P4]]/salesdata[[#This Row],[Q-P4]],0)</f>
        <v>7.1300000000000008</v>
      </c>
      <c r="R1810" s="3">
        <v>8982</v>
      </c>
      <c r="S1810" s="10">
        <v>49458.84</v>
      </c>
      <c r="T1810" s="1" t="str">
        <f>"Q"&amp;ROUNDUP(salesdata[[#This Row],[Month No.]]/3,0)</f>
        <v>Q2</v>
      </c>
      <c r="U1810" s="1" t="str">
        <f>TEXT(salesdata[[#This Row],[Date]],"dddd")</f>
        <v>Sunday</v>
      </c>
      <c r="V1810" s="12">
        <f>IFERROR(salesdata[[#This Row],[Total Revenue]]/salesdata[[#This Row],[Total Units Sold]],0)</f>
        <v>5.506439545758183</v>
      </c>
      <c r="W1810" s="1" t="str">
        <f>INDEX({"Product1","Product2","Product3","Product4"},MATCH(MAX(salesdata[[#This Row],[S-P1]],salesdata[[#This Row],[S-P2]],salesdata[[#This Row],[S-P3]],salesdata[[#This Row],[S-P4]]),CHOOSE({1,2,3,4},salesdata[[#This Row],[S-P1]],salesdata[[#This Row],[S-P2]],salesdata[[#This Row],[S-P3]],salesdata[[#This Row],[S-P4]]),0))</f>
        <v>Product3</v>
      </c>
      <c r="X1810" s="1" t="str">
        <f>IF(salesdata[[#This Row],[Total Revenue]]&gt;=70000,"High",IF(salesdata[[#This Row],[Total Revenue]]&gt;=40000,"Medium","Low"))</f>
        <v>Medium</v>
      </c>
      <c r="Y1810" s="1" t="str">
        <f>IFERROR(IF(SUMIF(salesdata[Year],salesdata[[#This Row],[Year]],salesdata[Total Revenue])&gt;SUMIF(salesdata[Year],salesdata[[#This Row],[Year]]-1,salesdata[Total Revenue]),"Growth Year","Decline Year"),"")</f>
        <v>Decline Year</v>
      </c>
    </row>
    <row r="1811" spans="1:25" x14ac:dyDescent="0.3">
      <c r="A1811" s="1">
        <v>1810</v>
      </c>
      <c r="B1811" s="2">
        <v>42142</v>
      </c>
      <c r="C1811" s="1">
        <v>2015</v>
      </c>
      <c r="D1811" s="1" t="s">
        <v>30</v>
      </c>
      <c r="E1811" s="1">
        <v>5</v>
      </c>
      <c r="F1811" s="3">
        <v>371</v>
      </c>
      <c r="G1811" s="10">
        <v>1176.07</v>
      </c>
      <c r="H1811" s="12">
        <f>IFERROR(salesdata[[#This Row],[S-P1]]/salesdata[[#This Row],[Q-P1]],0)</f>
        <v>3.17</v>
      </c>
      <c r="I1811" s="3">
        <v>516</v>
      </c>
      <c r="J1811" s="10">
        <v>3271.44</v>
      </c>
      <c r="K1811" s="12">
        <f>IFERROR(salesdata[[#This Row],[S-P2]]/salesdata[[#This Row],[Q-P2]],0)</f>
        <v>6.34</v>
      </c>
      <c r="L1811" s="3">
        <v>946</v>
      </c>
      <c r="M1811" s="10">
        <v>5127.32</v>
      </c>
      <c r="N1811" s="12">
        <f>IFERROR(salesdata[[#This Row],[S-P3]]/salesdata[[#This Row],[Q-P3]],0)</f>
        <v>5.42</v>
      </c>
      <c r="O1811" s="3">
        <v>1180</v>
      </c>
      <c r="P1811" s="10">
        <v>8413.4</v>
      </c>
      <c r="Q1811" s="12">
        <f>IFERROR(salesdata[[#This Row],[S-P4]]/salesdata[[#This Row],[Q-P4]],0)</f>
        <v>7.13</v>
      </c>
      <c r="R1811" s="3">
        <v>3013</v>
      </c>
      <c r="S1811" s="10">
        <v>17988.23</v>
      </c>
      <c r="T1811" s="1" t="str">
        <f>"Q"&amp;ROUNDUP(salesdata[[#This Row],[Month No.]]/3,0)</f>
        <v>Q2</v>
      </c>
      <c r="U1811" s="1" t="str">
        <f>TEXT(salesdata[[#This Row],[Date]],"dddd")</f>
        <v>Monday</v>
      </c>
      <c r="V1811" s="12">
        <f>IFERROR(salesdata[[#This Row],[Total Revenue]]/salesdata[[#This Row],[Total Units Sold]],0)</f>
        <v>5.9702057749751081</v>
      </c>
      <c r="W1811" s="1" t="str">
        <f>INDEX({"Product1","Product2","Product3","Product4"},MATCH(MAX(salesdata[[#This Row],[S-P1]],salesdata[[#This Row],[S-P2]],salesdata[[#This Row],[S-P3]],salesdata[[#This Row],[S-P4]]),CHOOSE({1,2,3,4},salesdata[[#This Row],[S-P1]],salesdata[[#This Row],[S-P2]],salesdata[[#This Row],[S-P3]],salesdata[[#This Row],[S-P4]]),0))</f>
        <v>Product4</v>
      </c>
      <c r="X1811" s="1" t="str">
        <f>IF(salesdata[[#This Row],[Total Revenue]]&gt;=70000,"High",IF(salesdata[[#This Row],[Total Revenue]]&gt;=40000,"Medium","Low"))</f>
        <v>Low</v>
      </c>
      <c r="Y1811" s="1" t="str">
        <f>IFERROR(IF(SUMIF(salesdata[Year],salesdata[[#This Row],[Year]],salesdata[Total Revenue])&gt;SUMIF(salesdata[Year],salesdata[[#This Row],[Year]]-1,salesdata[Total Revenue]),"Growth Year","Decline Year"),"")</f>
        <v>Decline Year</v>
      </c>
    </row>
    <row r="1812" spans="1:25" x14ac:dyDescent="0.3">
      <c r="A1812" s="1">
        <v>1811</v>
      </c>
      <c r="B1812" s="2">
        <v>42143</v>
      </c>
      <c r="C1812" s="1">
        <v>2015</v>
      </c>
      <c r="D1812" s="1" t="s">
        <v>30</v>
      </c>
      <c r="E1812" s="1">
        <v>5</v>
      </c>
      <c r="F1812" s="3">
        <v>2088</v>
      </c>
      <c r="G1812" s="10">
        <v>6618.96</v>
      </c>
      <c r="H1812" s="12">
        <f>IFERROR(salesdata[[#This Row],[S-P1]]/salesdata[[#This Row],[Q-P1]],0)</f>
        <v>3.17</v>
      </c>
      <c r="I1812" s="3">
        <v>2209</v>
      </c>
      <c r="J1812" s="10">
        <v>14005.06</v>
      </c>
      <c r="K1812" s="12">
        <f>IFERROR(salesdata[[#This Row],[S-P2]]/salesdata[[#This Row],[Q-P2]],0)</f>
        <v>6.34</v>
      </c>
      <c r="L1812" s="3">
        <v>976</v>
      </c>
      <c r="M1812" s="10">
        <v>5289.92</v>
      </c>
      <c r="N1812" s="12">
        <f>IFERROR(salesdata[[#This Row],[S-P3]]/salesdata[[#This Row],[Q-P3]],0)</f>
        <v>5.42</v>
      </c>
      <c r="O1812" s="3">
        <v>1058</v>
      </c>
      <c r="P1812" s="10">
        <v>7543.54</v>
      </c>
      <c r="Q1812" s="12">
        <f>IFERROR(salesdata[[#This Row],[S-P4]]/salesdata[[#This Row],[Q-P4]],0)</f>
        <v>7.13</v>
      </c>
      <c r="R1812" s="3">
        <v>6331</v>
      </c>
      <c r="S1812" s="10">
        <v>33457.480000000003</v>
      </c>
      <c r="T1812" s="1" t="str">
        <f>"Q"&amp;ROUNDUP(salesdata[[#This Row],[Month No.]]/3,0)</f>
        <v>Q2</v>
      </c>
      <c r="U1812" s="1" t="str">
        <f>TEXT(salesdata[[#This Row],[Date]],"dddd")</f>
        <v>Tuesday</v>
      </c>
      <c r="V1812" s="12">
        <f>IFERROR(salesdata[[#This Row],[Total Revenue]]/salesdata[[#This Row],[Total Units Sold]],0)</f>
        <v>5.2847069973148004</v>
      </c>
      <c r="W1812" s="1" t="str">
        <f>INDEX({"Product1","Product2","Product3","Product4"},MATCH(MAX(salesdata[[#This Row],[S-P1]],salesdata[[#This Row],[S-P2]],salesdata[[#This Row],[S-P3]],salesdata[[#This Row],[S-P4]]),CHOOSE({1,2,3,4},salesdata[[#This Row],[S-P1]],salesdata[[#This Row],[S-P2]],salesdata[[#This Row],[S-P3]],salesdata[[#This Row],[S-P4]]),0))</f>
        <v>Product2</v>
      </c>
      <c r="X1812" s="1" t="str">
        <f>IF(salesdata[[#This Row],[Total Revenue]]&gt;=70000,"High",IF(salesdata[[#This Row],[Total Revenue]]&gt;=40000,"Medium","Low"))</f>
        <v>Low</v>
      </c>
      <c r="Y1812" s="1" t="str">
        <f>IFERROR(IF(SUMIF(salesdata[Year],salesdata[[#This Row],[Year]],salesdata[Total Revenue])&gt;SUMIF(salesdata[Year],salesdata[[#This Row],[Year]]-1,salesdata[Total Revenue]),"Growth Year","Decline Year"),"")</f>
        <v>Decline Year</v>
      </c>
    </row>
    <row r="1813" spans="1:25" x14ac:dyDescent="0.3">
      <c r="A1813" s="1">
        <v>1812</v>
      </c>
      <c r="B1813" s="2">
        <v>42144</v>
      </c>
      <c r="C1813" s="1">
        <v>2015</v>
      </c>
      <c r="D1813" s="1" t="s">
        <v>30</v>
      </c>
      <c r="E1813" s="1">
        <v>5</v>
      </c>
      <c r="F1813" s="3">
        <v>458</v>
      </c>
      <c r="G1813" s="10">
        <v>1451.86</v>
      </c>
      <c r="H1813" s="12">
        <f>IFERROR(salesdata[[#This Row],[S-P1]]/salesdata[[#This Row],[Q-P1]],0)</f>
        <v>3.17</v>
      </c>
      <c r="I1813" s="3">
        <v>3533</v>
      </c>
      <c r="J1813" s="10">
        <v>22399.22</v>
      </c>
      <c r="K1813" s="12">
        <f>IFERROR(salesdata[[#This Row],[S-P2]]/salesdata[[#This Row],[Q-P2]],0)</f>
        <v>6.3400000000000007</v>
      </c>
      <c r="L1813" s="3">
        <v>1960</v>
      </c>
      <c r="M1813" s="10">
        <v>10623.2</v>
      </c>
      <c r="N1813" s="12">
        <f>IFERROR(salesdata[[#This Row],[S-P3]]/salesdata[[#This Row],[Q-P3]],0)</f>
        <v>5.42</v>
      </c>
      <c r="O1813" s="3">
        <v>1285</v>
      </c>
      <c r="P1813" s="10">
        <v>9162.0499999999993</v>
      </c>
      <c r="Q1813" s="12">
        <f>IFERROR(salesdata[[#This Row],[S-P4]]/salesdata[[#This Row],[Q-P4]],0)</f>
        <v>7.129999999999999</v>
      </c>
      <c r="R1813" s="3">
        <v>7236</v>
      </c>
      <c r="S1813" s="10">
        <v>43636.33</v>
      </c>
      <c r="T1813" s="1" t="str">
        <f>"Q"&amp;ROUNDUP(salesdata[[#This Row],[Month No.]]/3,0)</f>
        <v>Q2</v>
      </c>
      <c r="U1813" s="1" t="str">
        <f>TEXT(salesdata[[#This Row],[Date]],"dddd")</f>
        <v>Wednesday</v>
      </c>
      <c r="V1813" s="12">
        <f>IFERROR(salesdata[[#This Row],[Total Revenue]]/salesdata[[#This Row],[Total Units Sold]],0)</f>
        <v>6.0304491431730236</v>
      </c>
      <c r="W1813" s="1" t="str">
        <f>INDEX({"Product1","Product2","Product3","Product4"},MATCH(MAX(salesdata[[#This Row],[S-P1]],salesdata[[#This Row],[S-P2]],salesdata[[#This Row],[S-P3]],salesdata[[#This Row],[S-P4]]),CHOOSE({1,2,3,4},salesdata[[#This Row],[S-P1]],salesdata[[#This Row],[S-P2]],salesdata[[#This Row],[S-P3]],salesdata[[#This Row],[S-P4]]),0))</f>
        <v>Product2</v>
      </c>
      <c r="X1813" s="1" t="str">
        <f>IF(salesdata[[#This Row],[Total Revenue]]&gt;=70000,"High",IF(salesdata[[#This Row],[Total Revenue]]&gt;=40000,"Medium","Low"))</f>
        <v>Medium</v>
      </c>
      <c r="Y1813" s="1" t="str">
        <f>IFERROR(IF(SUMIF(salesdata[Year],salesdata[[#This Row],[Year]],salesdata[Total Revenue])&gt;SUMIF(salesdata[Year],salesdata[[#This Row],[Year]]-1,salesdata[Total Revenue]),"Growth Year","Decline Year"),"")</f>
        <v>Decline Year</v>
      </c>
    </row>
    <row r="1814" spans="1:25" x14ac:dyDescent="0.3">
      <c r="A1814" s="1">
        <v>1813</v>
      </c>
      <c r="B1814" s="2">
        <v>42145</v>
      </c>
      <c r="C1814" s="1">
        <v>2015</v>
      </c>
      <c r="D1814" s="1" t="s">
        <v>30</v>
      </c>
      <c r="E1814" s="1">
        <v>5</v>
      </c>
      <c r="F1814" s="3">
        <v>4480</v>
      </c>
      <c r="G1814" s="10">
        <v>14201.6</v>
      </c>
      <c r="H1814" s="12">
        <f>IFERROR(salesdata[[#This Row],[S-P1]]/salesdata[[#This Row],[Q-P1]],0)</f>
        <v>3.17</v>
      </c>
      <c r="I1814" s="3">
        <v>1987</v>
      </c>
      <c r="J1814" s="10">
        <v>12597.58</v>
      </c>
      <c r="K1814" s="12">
        <f>IFERROR(salesdata[[#This Row],[S-P2]]/salesdata[[#This Row],[Q-P2]],0)</f>
        <v>6.34</v>
      </c>
      <c r="L1814" s="3">
        <v>1615</v>
      </c>
      <c r="M1814" s="10">
        <v>8753.2999999999993</v>
      </c>
      <c r="N1814" s="12">
        <f>IFERROR(salesdata[[#This Row],[S-P3]]/salesdata[[#This Row],[Q-P3]],0)</f>
        <v>5.42</v>
      </c>
      <c r="O1814" s="3">
        <v>305</v>
      </c>
      <c r="P1814" s="10">
        <v>2174.65</v>
      </c>
      <c r="Q1814" s="12">
        <f>IFERROR(salesdata[[#This Row],[S-P4]]/salesdata[[#This Row],[Q-P4]],0)</f>
        <v>7.13</v>
      </c>
      <c r="R1814" s="3">
        <v>8387</v>
      </c>
      <c r="S1814" s="10">
        <v>37727.129999999997</v>
      </c>
      <c r="T1814" s="1" t="str">
        <f>"Q"&amp;ROUNDUP(salesdata[[#This Row],[Month No.]]/3,0)</f>
        <v>Q2</v>
      </c>
      <c r="U1814" s="1" t="str">
        <f>TEXT(salesdata[[#This Row],[Date]],"dddd")</f>
        <v>Thursday</v>
      </c>
      <c r="V1814" s="12">
        <f>IFERROR(salesdata[[#This Row],[Total Revenue]]/salesdata[[#This Row],[Total Units Sold]],0)</f>
        <v>4.4982866340765471</v>
      </c>
      <c r="W1814" s="1" t="str">
        <f>INDEX({"Product1","Product2","Product3","Product4"},MATCH(MAX(salesdata[[#This Row],[S-P1]],salesdata[[#This Row],[S-P2]],salesdata[[#This Row],[S-P3]],salesdata[[#This Row],[S-P4]]),CHOOSE({1,2,3,4},salesdata[[#This Row],[S-P1]],salesdata[[#This Row],[S-P2]],salesdata[[#This Row],[S-P3]],salesdata[[#This Row],[S-P4]]),0))</f>
        <v>Product1</v>
      </c>
      <c r="X1814" s="1" t="str">
        <f>IF(salesdata[[#This Row],[Total Revenue]]&gt;=70000,"High",IF(salesdata[[#This Row],[Total Revenue]]&gt;=40000,"Medium","Low"))</f>
        <v>Low</v>
      </c>
      <c r="Y1814" s="1" t="str">
        <f>IFERROR(IF(SUMIF(salesdata[Year],salesdata[[#This Row],[Year]],salesdata[Total Revenue])&gt;SUMIF(salesdata[Year],salesdata[[#This Row],[Year]]-1,salesdata[Total Revenue]),"Growth Year","Decline Year"),"")</f>
        <v>Decline Year</v>
      </c>
    </row>
    <row r="1815" spans="1:25" x14ac:dyDescent="0.3">
      <c r="A1815" s="1">
        <v>1814</v>
      </c>
      <c r="B1815" s="2">
        <v>42146</v>
      </c>
      <c r="C1815" s="1">
        <v>2015</v>
      </c>
      <c r="D1815" s="1" t="s">
        <v>30</v>
      </c>
      <c r="E1815" s="1">
        <v>5</v>
      </c>
      <c r="F1815" s="3">
        <v>7632</v>
      </c>
      <c r="G1815" s="10">
        <v>24193.439999999999</v>
      </c>
      <c r="H1815" s="12">
        <f>IFERROR(salesdata[[#This Row],[S-P1]]/salesdata[[#This Row],[Q-P1]],0)</f>
        <v>3.17</v>
      </c>
      <c r="I1815" s="3">
        <v>1301</v>
      </c>
      <c r="J1815" s="10">
        <v>8248.34</v>
      </c>
      <c r="K1815" s="12">
        <f>IFERROR(salesdata[[#This Row],[S-P2]]/salesdata[[#This Row],[Q-P2]],0)</f>
        <v>6.34</v>
      </c>
      <c r="L1815" s="3">
        <v>5971</v>
      </c>
      <c r="M1815" s="10">
        <v>32362.82</v>
      </c>
      <c r="N1815" s="12">
        <f>IFERROR(salesdata[[#This Row],[S-P3]]/salesdata[[#This Row],[Q-P3]],0)</f>
        <v>5.42</v>
      </c>
      <c r="O1815" s="3">
        <v>969</v>
      </c>
      <c r="P1815" s="10">
        <v>6908.97</v>
      </c>
      <c r="Q1815" s="12">
        <f>IFERROR(salesdata[[#This Row],[S-P4]]/salesdata[[#This Row],[Q-P4]],0)</f>
        <v>7.13</v>
      </c>
      <c r="R1815" s="3">
        <v>15873</v>
      </c>
      <c r="S1815" s="10">
        <v>71713.570000000007</v>
      </c>
      <c r="T1815" s="1" t="str">
        <f>"Q"&amp;ROUNDUP(salesdata[[#This Row],[Month No.]]/3,0)</f>
        <v>Q2</v>
      </c>
      <c r="U1815" s="1" t="str">
        <f>TEXT(salesdata[[#This Row],[Date]],"dddd")</f>
        <v>Friday</v>
      </c>
      <c r="V1815" s="12">
        <f>IFERROR(salesdata[[#This Row],[Total Revenue]]/salesdata[[#This Row],[Total Units Sold]],0)</f>
        <v>4.5179594279594282</v>
      </c>
      <c r="W1815" s="1" t="str">
        <f>INDEX({"Product1","Product2","Product3","Product4"},MATCH(MAX(salesdata[[#This Row],[S-P1]],salesdata[[#This Row],[S-P2]],salesdata[[#This Row],[S-P3]],salesdata[[#This Row],[S-P4]]),CHOOSE({1,2,3,4},salesdata[[#This Row],[S-P1]],salesdata[[#This Row],[S-P2]],salesdata[[#This Row],[S-P3]],salesdata[[#This Row],[S-P4]]),0))</f>
        <v>Product3</v>
      </c>
      <c r="X1815" s="1" t="str">
        <f>IF(salesdata[[#This Row],[Total Revenue]]&gt;=70000,"High",IF(salesdata[[#This Row],[Total Revenue]]&gt;=40000,"Medium","Low"))</f>
        <v>High</v>
      </c>
      <c r="Y1815" s="1" t="str">
        <f>IFERROR(IF(SUMIF(salesdata[Year],salesdata[[#This Row],[Year]],salesdata[Total Revenue])&gt;SUMIF(salesdata[Year],salesdata[[#This Row],[Year]]-1,salesdata[Total Revenue]),"Growth Year","Decline Year"),"")</f>
        <v>Decline Year</v>
      </c>
    </row>
    <row r="1816" spans="1:25" x14ac:dyDescent="0.3">
      <c r="A1816" s="1">
        <v>1815</v>
      </c>
      <c r="B1816" s="2">
        <v>42147</v>
      </c>
      <c r="C1816" s="1">
        <v>2015</v>
      </c>
      <c r="D1816" s="1" t="s">
        <v>30</v>
      </c>
      <c r="E1816" s="1">
        <v>5</v>
      </c>
      <c r="F1816" s="3">
        <v>1259</v>
      </c>
      <c r="G1816" s="10">
        <v>3991.03</v>
      </c>
      <c r="H1816" s="12">
        <f>IFERROR(salesdata[[#This Row],[S-P1]]/salesdata[[#This Row],[Q-P1]],0)</f>
        <v>3.1700000000000004</v>
      </c>
      <c r="I1816" s="3">
        <v>1468</v>
      </c>
      <c r="J1816" s="10">
        <v>9307.1200000000008</v>
      </c>
      <c r="K1816" s="12">
        <f>IFERROR(salesdata[[#This Row],[S-P2]]/salesdata[[#This Row],[Q-P2]],0)</f>
        <v>6.3400000000000007</v>
      </c>
      <c r="L1816" s="3">
        <v>2138</v>
      </c>
      <c r="M1816" s="10">
        <v>11587.96</v>
      </c>
      <c r="N1816" s="12">
        <f>IFERROR(salesdata[[#This Row],[S-P3]]/salesdata[[#This Row],[Q-P3]],0)</f>
        <v>5.42</v>
      </c>
      <c r="O1816" s="3">
        <v>1920</v>
      </c>
      <c r="P1816" s="10">
        <v>13689.6</v>
      </c>
      <c r="Q1816" s="12">
        <f>IFERROR(salesdata[[#This Row],[S-P4]]/salesdata[[#This Row],[Q-P4]],0)</f>
        <v>7.13</v>
      </c>
      <c r="R1816" s="3">
        <v>6785</v>
      </c>
      <c r="S1816" s="10">
        <v>38575.71</v>
      </c>
      <c r="T1816" s="1" t="str">
        <f>"Q"&amp;ROUNDUP(salesdata[[#This Row],[Month No.]]/3,0)</f>
        <v>Q2</v>
      </c>
      <c r="U1816" s="1" t="str">
        <f>TEXT(salesdata[[#This Row],[Date]],"dddd")</f>
        <v>Saturday</v>
      </c>
      <c r="V1816" s="12">
        <f>IFERROR(salesdata[[#This Row],[Total Revenue]]/salesdata[[#This Row],[Total Units Sold]],0)</f>
        <v>5.6854399410464262</v>
      </c>
      <c r="W1816" s="1" t="str">
        <f>INDEX({"Product1","Product2","Product3","Product4"},MATCH(MAX(salesdata[[#This Row],[S-P1]],salesdata[[#This Row],[S-P2]],salesdata[[#This Row],[S-P3]],salesdata[[#This Row],[S-P4]]),CHOOSE({1,2,3,4},salesdata[[#This Row],[S-P1]],salesdata[[#This Row],[S-P2]],salesdata[[#This Row],[S-P3]],salesdata[[#This Row],[S-P4]]),0))</f>
        <v>Product4</v>
      </c>
      <c r="X1816" s="1" t="str">
        <f>IF(salesdata[[#This Row],[Total Revenue]]&gt;=70000,"High",IF(salesdata[[#This Row],[Total Revenue]]&gt;=40000,"Medium","Low"))</f>
        <v>Low</v>
      </c>
      <c r="Y1816" s="1" t="str">
        <f>IFERROR(IF(SUMIF(salesdata[Year],salesdata[[#This Row],[Year]],salesdata[Total Revenue])&gt;SUMIF(salesdata[Year],salesdata[[#This Row],[Year]]-1,salesdata[Total Revenue]),"Growth Year","Decline Year"),"")</f>
        <v>Decline Year</v>
      </c>
    </row>
    <row r="1817" spans="1:25" x14ac:dyDescent="0.3">
      <c r="A1817" s="1">
        <v>1816</v>
      </c>
      <c r="B1817" s="2">
        <v>42148</v>
      </c>
      <c r="C1817" s="1">
        <v>2015</v>
      </c>
      <c r="D1817" s="1" t="s">
        <v>30</v>
      </c>
      <c r="E1817" s="1">
        <v>5</v>
      </c>
      <c r="F1817" s="3">
        <v>1091</v>
      </c>
      <c r="G1817" s="10">
        <v>3458.47</v>
      </c>
      <c r="H1817" s="12">
        <f>IFERROR(salesdata[[#This Row],[S-P1]]/salesdata[[#This Row],[Q-P1]],0)</f>
        <v>3.17</v>
      </c>
      <c r="I1817" s="3">
        <v>1080</v>
      </c>
      <c r="J1817" s="10">
        <v>6847.2</v>
      </c>
      <c r="K1817" s="12">
        <f>IFERROR(salesdata[[#This Row],[S-P2]]/salesdata[[#This Row],[Q-P2]],0)</f>
        <v>6.34</v>
      </c>
      <c r="L1817" s="3">
        <v>5440</v>
      </c>
      <c r="M1817" s="10">
        <v>29484.799999999999</v>
      </c>
      <c r="N1817" s="12">
        <f>IFERROR(salesdata[[#This Row],[S-P3]]/salesdata[[#This Row],[Q-P3]],0)</f>
        <v>5.42</v>
      </c>
      <c r="O1817" s="3">
        <v>1118</v>
      </c>
      <c r="P1817" s="10">
        <v>7971.34</v>
      </c>
      <c r="Q1817" s="12">
        <f>IFERROR(salesdata[[#This Row],[S-P4]]/salesdata[[#This Row],[Q-P4]],0)</f>
        <v>7.13</v>
      </c>
      <c r="R1817" s="3">
        <v>8729</v>
      </c>
      <c r="S1817" s="10">
        <v>47761.81</v>
      </c>
      <c r="T1817" s="1" t="str">
        <f>"Q"&amp;ROUNDUP(salesdata[[#This Row],[Month No.]]/3,0)</f>
        <v>Q2</v>
      </c>
      <c r="U1817" s="1" t="str">
        <f>TEXT(salesdata[[#This Row],[Date]],"dddd")</f>
        <v>Sunday</v>
      </c>
      <c r="V1817" s="12">
        <f>IFERROR(salesdata[[#This Row],[Total Revenue]]/salesdata[[#This Row],[Total Units Sold]],0)</f>
        <v>5.4716244701569474</v>
      </c>
      <c r="W1817" s="1" t="str">
        <f>INDEX({"Product1","Product2","Product3","Product4"},MATCH(MAX(salesdata[[#This Row],[S-P1]],salesdata[[#This Row],[S-P2]],salesdata[[#This Row],[S-P3]],salesdata[[#This Row],[S-P4]]),CHOOSE({1,2,3,4},salesdata[[#This Row],[S-P1]],salesdata[[#This Row],[S-P2]],salesdata[[#This Row],[S-P3]],salesdata[[#This Row],[S-P4]]),0))</f>
        <v>Product3</v>
      </c>
      <c r="X1817" s="1" t="str">
        <f>IF(salesdata[[#This Row],[Total Revenue]]&gt;=70000,"High",IF(salesdata[[#This Row],[Total Revenue]]&gt;=40000,"Medium","Low"))</f>
        <v>Medium</v>
      </c>
      <c r="Y1817" s="1" t="str">
        <f>IFERROR(IF(SUMIF(salesdata[Year],salesdata[[#This Row],[Year]],salesdata[Total Revenue])&gt;SUMIF(salesdata[Year],salesdata[[#This Row],[Year]]-1,salesdata[Total Revenue]),"Growth Year","Decline Year"),"")</f>
        <v>Decline Year</v>
      </c>
    </row>
    <row r="1818" spans="1:25" x14ac:dyDescent="0.3">
      <c r="A1818" s="1">
        <v>1817</v>
      </c>
      <c r="B1818" s="2">
        <v>42149</v>
      </c>
      <c r="C1818" s="1">
        <v>2015</v>
      </c>
      <c r="D1818" s="1" t="s">
        <v>30</v>
      </c>
      <c r="E1818" s="1">
        <v>5</v>
      </c>
      <c r="F1818" s="3">
        <v>3149</v>
      </c>
      <c r="G1818" s="10">
        <v>9982.33</v>
      </c>
      <c r="H1818" s="12">
        <f>IFERROR(salesdata[[#This Row],[S-P1]]/salesdata[[#This Row],[Q-P1]],0)</f>
        <v>3.17</v>
      </c>
      <c r="I1818" s="3">
        <v>1625</v>
      </c>
      <c r="J1818" s="10">
        <v>10302.5</v>
      </c>
      <c r="K1818" s="12">
        <f>IFERROR(salesdata[[#This Row],[S-P2]]/salesdata[[#This Row],[Q-P2]],0)</f>
        <v>6.34</v>
      </c>
      <c r="L1818" s="3">
        <v>4475</v>
      </c>
      <c r="M1818" s="10">
        <v>24254.5</v>
      </c>
      <c r="N1818" s="12">
        <f>IFERROR(salesdata[[#This Row],[S-P3]]/salesdata[[#This Row],[Q-P3]],0)</f>
        <v>5.42</v>
      </c>
      <c r="O1818" s="3">
        <v>1631</v>
      </c>
      <c r="P1818" s="10">
        <v>11629.03</v>
      </c>
      <c r="Q1818" s="12">
        <f>IFERROR(salesdata[[#This Row],[S-P4]]/salesdata[[#This Row],[Q-P4]],0)</f>
        <v>7.1300000000000008</v>
      </c>
      <c r="R1818" s="3">
        <v>10880</v>
      </c>
      <c r="S1818" s="10">
        <v>56168.36</v>
      </c>
      <c r="T1818" s="1" t="str">
        <f>"Q"&amp;ROUNDUP(salesdata[[#This Row],[Month No.]]/3,0)</f>
        <v>Q2</v>
      </c>
      <c r="U1818" s="1" t="str">
        <f>TEXT(salesdata[[#This Row],[Date]],"dddd")</f>
        <v>Monday</v>
      </c>
      <c r="V1818" s="12">
        <f>IFERROR(salesdata[[#This Row],[Total Revenue]]/salesdata[[#This Row],[Total Units Sold]],0)</f>
        <v>5.1625330882352944</v>
      </c>
      <c r="W1818" s="1" t="str">
        <f>INDEX({"Product1","Product2","Product3","Product4"},MATCH(MAX(salesdata[[#This Row],[S-P1]],salesdata[[#This Row],[S-P2]],salesdata[[#This Row],[S-P3]],salesdata[[#This Row],[S-P4]]),CHOOSE({1,2,3,4},salesdata[[#This Row],[S-P1]],salesdata[[#This Row],[S-P2]],salesdata[[#This Row],[S-P3]],salesdata[[#This Row],[S-P4]]),0))</f>
        <v>Product3</v>
      </c>
      <c r="X1818" s="1" t="str">
        <f>IF(salesdata[[#This Row],[Total Revenue]]&gt;=70000,"High",IF(salesdata[[#This Row],[Total Revenue]]&gt;=40000,"Medium","Low"))</f>
        <v>Medium</v>
      </c>
      <c r="Y1818" s="1" t="str">
        <f>IFERROR(IF(SUMIF(salesdata[Year],salesdata[[#This Row],[Year]],salesdata[Total Revenue])&gt;SUMIF(salesdata[Year],salesdata[[#This Row],[Year]]-1,salesdata[Total Revenue]),"Growth Year","Decline Year"),"")</f>
        <v>Decline Year</v>
      </c>
    </row>
    <row r="1819" spans="1:25" x14ac:dyDescent="0.3">
      <c r="A1819" s="1">
        <v>1818</v>
      </c>
      <c r="B1819" s="2">
        <v>42150</v>
      </c>
      <c r="C1819" s="1">
        <v>2015</v>
      </c>
      <c r="D1819" s="1" t="s">
        <v>30</v>
      </c>
      <c r="E1819" s="1">
        <v>5</v>
      </c>
      <c r="F1819" s="3">
        <v>448</v>
      </c>
      <c r="G1819" s="10">
        <v>1420.16</v>
      </c>
      <c r="H1819" s="12">
        <f>IFERROR(salesdata[[#This Row],[S-P1]]/salesdata[[#This Row],[Q-P1]],0)</f>
        <v>3.1700000000000004</v>
      </c>
      <c r="I1819" s="3">
        <v>2329</v>
      </c>
      <c r="J1819" s="10">
        <v>14765.86</v>
      </c>
      <c r="K1819" s="12">
        <f>IFERROR(salesdata[[#This Row],[S-P2]]/salesdata[[#This Row],[Q-P2]],0)</f>
        <v>6.34</v>
      </c>
      <c r="L1819" s="3">
        <v>4049</v>
      </c>
      <c r="M1819" s="10">
        <v>21945.58</v>
      </c>
      <c r="N1819" s="12">
        <f>IFERROR(salesdata[[#This Row],[S-P3]]/salesdata[[#This Row],[Q-P3]],0)</f>
        <v>5.4200000000000008</v>
      </c>
      <c r="O1819" s="3">
        <v>1466</v>
      </c>
      <c r="P1819" s="10">
        <v>10452.58</v>
      </c>
      <c r="Q1819" s="12">
        <f>IFERROR(salesdata[[#This Row],[S-P4]]/salesdata[[#This Row],[Q-P4]],0)</f>
        <v>7.13</v>
      </c>
      <c r="R1819" s="3">
        <v>8292</v>
      </c>
      <c r="S1819" s="10">
        <v>48584.18</v>
      </c>
      <c r="T1819" s="1" t="str">
        <f>"Q"&amp;ROUNDUP(salesdata[[#This Row],[Month No.]]/3,0)</f>
        <v>Q2</v>
      </c>
      <c r="U1819" s="1" t="str">
        <f>TEXT(salesdata[[#This Row],[Date]],"dddd")</f>
        <v>Tuesday</v>
      </c>
      <c r="V1819" s="12">
        <f>IFERROR(salesdata[[#This Row],[Total Revenue]]/salesdata[[#This Row],[Total Units Sold]],0)</f>
        <v>5.8591630487216593</v>
      </c>
      <c r="W1819" s="1" t="str">
        <f>INDEX({"Product1","Product2","Product3","Product4"},MATCH(MAX(salesdata[[#This Row],[S-P1]],salesdata[[#This Row],[S-P2]],salesdata[[#This Row],[S-P3]],salesdata[[#This Row],[S-P4]]),CHOOSE({1,2,3,4},salesdata[[#This Row],[S-P1]],salesdata[[#This Row],[S-P2]],salesdata[[#This Row],[S-P3]],salesdata[[#This Row],[S-P4]]),0))</f>
        <v>Product3</v>
      </c>
      <c r="X1819" s="1" t="str">
        <f>IF(salesdata[[#This Row],[Total Revenue]]&gt;=70000,"High",IF(salesdata[[#This Row],[Total Revenue]]&gt;=40000,"Medium","Low"))</f>
        <v>Medium</v>
      </c>
      <c r="Y1819" s="1" t="str">
        <f>IFERROR(IF(SUMIF(salesdata[Year],salesdata[[#This Row],[Year]],salesdata[Total Revenue])&gt;SUMIF(salesdata[Year],salesdata[[#This Row],[Year]]-1,salesdata[Total Revenue]),"Growth Year","Decline Year"),"")</f>
        <v>Decline Year</v>
      </c>
    </row>
    <row r="1820" spans="1:25" x14ac:dyDescent="0.3">
      <c r="A1820" s="1">
        <v>1819</v>
      </c>
      <c r="B1820" s="2">
        <v>42151</v>
      </c>
      <c r="C1820" s="1">
        <v>2015</v>
      </c>
      <c r="D1820" s="1" t="s">
        <v>30</v>
      </c>
      <c r="E1820" s="1">
        <v>5</v>
      </c>
      <c r="F1820" s="3">
        <v>975</v>
      </c>
      <c r="G1820" s="10">
        <v>3090.75</v>
      </c>
      <c r="H1820" s="12">
        <f>IFERROR(salesdata[[#This Row],[S-P1]]/salesdata[[#This Row],[Q-P1]],0)</f>
        <v>3.17</v>
      </c>
      <c r="I1820" s="3">
        <v>2662</v>
      </c>
      <c r="J1820" s="10">
        <v>16877.080000000002</v>
      </c>
      <c r="K1820" s="12">
        <f>IFERROR(salesdata[[#This Row],[S-P2]]/salesdata[[#This Row],[Q-P2]],0)</f>
        <v>6.3400000000000007</v>
      </c>
      <c r="L1820" s="3">
        <v>1619</v>
      </c>
      <c r="M1820" s="10">
        <v>8774.98</v>
      </c>
      <c r="N1820" s="12">
        <f>IFERROR(salesdata[[#This Row],[S-P3]]/salesdata[[#This Row],[Q-P3]],0)</f>
        <v>5.42</v>
      </c>
      <c r="O1820" s="3">
        <v>393</v>
      </c>
      <c r="P1820" s="10">
        <v>2802.09</v>
      </c>
      <c r="Q1820" s="12">
        <f>IFERROR(salesdata[[#This Row],[S-P4]]/salesdata[[#This Row],[Q-P4]],0)</f>
        <v>7.1300000000000008</v>
      </c>
      <c r="R1820" s="3">
        <v>5649</v>
      </c>
      <c r="S1820" s="10">
        <v>31544.9</v>
      </c>
      <c r="T1820" s="1" t="str">
        <f>"Q"&amp;ROUNDUP(salesdata[[#This Row],[Month No.]]/3,0)</f>
        <v>Q2</v>
      </c>
      <c r="U1820" s="1" t="str">
        <f>TEXT(salesdata[[#This Row],[Date]],"dddd")</f>
        <v>Wednesday</v>
      </c>
      <c r="V1820" s="12">
        <f>IFERROR(salesdata[[#This Row],[Total Revenue]]/salesdata[[#This Row],[Total Units Sold]],0)</f>
        <v>5.58415648787396</v>
      </c>
      <c r="W1820" s="1" t="str">
        <f>INDEX({"Product1","Product2","Product3","Product4"},MATCH(MAX(salesdata[[#This Row],[S-P1]],salesdata[[#This Row],[S-P2]],salesdata[[#This Row],[S-P3]],salesdata[[#This Row],[S-P4]]),CHOOSE({1,2,3,4},salesdata[[#This Row],[S-P1]],salesdata[[#This Row],[S-P2]],salesdata[[#This Row],[S-P3]],salesdata[[#This Row],[S-P4]]),0))</f>
        <v>Product2</v>
      </c>
      <c r="X1820" s="1" t="str">
        <f>IF(salesdata[[#This Row],[Total Revenue]]&gt;=70000,"High",IF(salesdata[[#This Row],[Total Revenue]]&gt;=40000,"Medium","Low"))</f>
        <v>Low</v>
      </c>
      <c r="Y1820" s="1" t="str">
        <f>IFERROR(IF(SUMIF(salesdata[Year],salesdata[[#This Row],[Year]],salesdata[Total Revenue])&gt;SUMIF(salesdata[Year],salesdata[[#This Row],[Year]]-1,salesdata[Total Revenue]),"Growth Year","Decline Year"),"")</f>
        <v>Decline Year</v>
      </c>
    </row>
    <row r="1821" spans="1:25" x14ac:dyDescent="0.3">
      <c r="A1821" s="1">
        <v>1820</v>
      </c>
      <c r="B1821" s="2">
        <v>42152</v>
      </c>
      <c r="C1821" s="1">
        <v>2015</v>
      </c>
      <c r="D1821" s="1" t="s">
        <v>30</v>
      </c>
      <c r="E1821" s="1">
        <v>5</v>
      </c>
      <c r="F1821" s="3">
        <v>1898</v>
      </c>
      <c r="G1821" s="10">
        <v>6016.66</v>
      </c>
      <c r="H1821" s="12">
        <f>IFERROR(salesdata[[#This Row],[S-P1]]/salesdata[[#This Row],[Q-P1]],0)</f>
        <v>3.17</v>
      </c>
      <c r="I1821" s="3">
        <v>2195</v>
      </c>
      <c r="J1821" s="10">
        <v>13916.3</v>
      </c>
      <c r="K1821" s="12">
        <f>IFERROR(salesdata[[#This Row],[S-P2]]/salesdata[[#This Row],[Q-P2]],0)</f>
        <v>6.34</v>
      </c>
      <c r="L1821" s="3">
        <v>3338</v>
      </c>
      <c r="M1821" s="10">
        <v>18091.96</v>
      </c>
      <c r="N1821" s="12">
        <f>IFERROR(salesdata[[#This Row],[S-P3]]/salesdata[[#This Row],[Q-P3]],0)</f>
        <v>5.42</v>
      </c>
      <c r="O1821" s="3">
        <v>413</v>
      </c>
      <c r="P1821" s="10">
        <v>2944.69</v>
      </c>
      <c r="Q1821" s="12">
        <f>IFERROR(salesdata[[#This Row],[S-P4]]/salesdata[[#This Row],[Q-P4]],0)</f>
        <v>7.13</v>
      </c>
      <c r="R1821" s="3">
        <v>7844</v>
      </c>
      <c r="S1821" s="10">
        <v>40969.61</v>
      </c>
      <c r="T1821" s="1" t="str">
        <f>"Q"&amp;ROUNDUP(salesdata[[#This Row],[Month No.]]/3,0)</f>
        <v>Q2</v>
      </c>
      <c r="U1821" s="1" t="str">
        <f>TEXT(salesdata[[#This Row],[Date]],"dddd")</f>
        <v>Thursday</v>
      </c>
      <c r="V1821" s="12">
        <f>IFERROR(salesdata[[#This Row],[Total Revenue]]/salesdata[[#This Row],[Total Units Sold]],0)</f>
        <v>5.2230507394186638</v>
      </c>
      <c r="W1821" s="1" t="str">
        <f>INDEX({"Product1","Product2","Product3","Product4"},MATCH(MAX(salesdata[[#This Row],[S-P1]],salesdata[[#This Row],[S-P2]],salesdata[[#This Row],[S-P3]],salesdata[[#This Row],[S-P4]]),CHOOSE({1,2,3,4},salesdata[[#This Row],[S-P1]],salesdata[[#This Row],[S-P2]],salesdata[[#This Row],[S-P3]],salesdata[[#This Row],[S-P4]]),0))</f>
        <v>Product3</v>
      </c>
      <c r="X1821" s="1" t="str">
        <f>IF(salesdata[[#This Row],[Total Revenue]]&gt;=70000,"High",IF(salesdata[[#This Row],[Total Revenue]]&gt;=40000,"Medium","Low"))</f>
        <v>Medium</v>
      </c>
      <c r="Y1821" s="1" t="str">
        <f>IFERROR(IF(SUMIF(salesdata[Year],salesdata[[#This Row],[Year]],salesdata[Total Revenue])&gt;SUMIF(salesdata[Year],salesdata[[#This Row],[Year]]-1,salesdata[Total Revenue]),"Growth Year","Decline Year"),"")</f>
        <v>Decline Year</v>
      </c>
    </row>
    <row r="1822" spans="1:25" x14ac:dyDescent="0.3">
      <c r="A1822" s="1">
        <v>1821</v>
      </c>
      <c r="B1822" s="2">
        <v>42153</v>
      </c>
      <c r="C1822" s="1">
        <v>2015</v>
      </c>
      <c r="D1822" s="1" t="s">
        <v>30</v>
      </c>
      <c r="E1822" s="1">
        <v>5</v>
      </c>
      <c r="F1822" s="3">
        <v>5730</v>
      </c>
      <c r="G1822" s="10">
        <v>18164.099999999999</v>
      </c>
      <c r="H1822" s="12">
        <f>IFERROR(salesdata[[#This Row],[S-P1]]/salesdata[[#This Row],[Q-P1]],0)</f>
        <v>3.17</v>
      </c>
      <c r="I1822" s="3">
        <v>409</v>
      </c>
      <c r="J1822" s="10">
        <v>2593.06</v>
      </c>
      <c r="K1822" s="12">
        <f>IFERROR(salesdata[[#This Row],[S-P2]]/salesdata[[#This Row],[Q-P2]],0)</f>
        <v>6.34</v>
      </c>
      <c r="L1822" s="3">
        <v>2429</v>
      </c>
      <c r="M1822" s="10">
        <v>13165.18</v>
      </c>
      <c r="N1822" s="12">
        <f>IFERROR(salesdata[[#This Row],[S-P3]]/salesdata[[#This Row],[Q-P3]],0)</f>
        <v>5.42</v>
      </c>
      <c r="O1822" s="3">
        <v>1403</v>
      </c>
      <c r="P1822" s="10">
        <v>10003.39</v>
      </c>
      <c r="Q1822" s="12">
        <f>IFERROR(salesdata[[#This Row],[S-P4]]/salesdata[[#This Row],[Q-P4]],0)</f>
        <v>7.13</v>
      </c>
      <c r="R1822" s="3">
        <v>9971</v>
      </c>
      <c r="S1822" s="10">
        <v>43925.73</v>
      </c>
      <c r="T1822" s="1" t="str">
        <f>"Q"&amp;ROUNDUP(salesdata[[#This Row],[Month No.]]/3,0)</f>
        <v>Q2</v>
      </c>
      <c r="U1822" s="1" t="str">
        <f>TEXT(salesdata[[#This Row],[Date]],"dddd")</f>
        <v>Friday</v>
      </c>
      <c r="V1822" s="12">
        <f>IFERROR(salesdata[[#This Row],[Total Revenue]]/salesdata[[#This Row],[Total Units Sold]],0)</f>
        <v>4.4053485106809749</v>
      </c>
      <c r="W1822" s="1" t="str">
        <f>INDEX({"Product1","Product2","Product3","Product4"},MATCH(MAX(salesdata[[#This Row],[S-P1]],salesdata[[#This Row],[S-P2]],salesdata[[#This Row],[S-P3]],salesdata[[#This Row],[S-P4]]),CHOOSE({1,2,3,4},salesdata[[#This Row],[S-P1]],salesdata[[#This Row],[S-P2]],salesdata[[#This Row],[S-P3]],salesdata[[#This Row],[S-P4]]),0))</f>
        <v>Product1</v>
      </c>
      <c r="X1822" s="1" t="str">
        <f>IF(salesdata[[#This Row],[Total Revenue]]&gt;=70000,"High",IF(salesdata[[#This Row],[Total Revenue]]&gt;=40000,"Medium","Low"))</f>
        <v>Medium</v>
      </c>
      <c r="Y1822" s="1" t="str">
        <f>IFERROR(IF(SUMIF(salesdata[Year],salesdata[[#This Row],[Year]],salesdata[Total Revenue])&gt;SUMIF(salesdata[Year],salesdata[[#This Row],[Year]]-1,salesdata[Total Revenue]),"Growth Year","Decline Year"),"")</f>
        <v>Decline Year</v>
      </c>
    </row>
    <row r="1823" spans="1:25" x14ac:dyDescent="0.3">
      <c r="A1823" s="1">
        <v>1822</v>
      </c>
      <c r="B1823" s="2">
        <v>42154</v>
      </c>
      <c r="C1823" s="1">
        <v>2015</v>
      </c>
      <c r="D1823" s="1" t="s">
        <v>30</v>
      </c>
      <c r="E1823" s="1">
        <v>5</v>
      </c>
      <c r="F1823" s="3">
        <v>5251</v>
      </c>
      <c r="G1823" s="10">
        <v>16645.669999999998</v>
      </c>
      <c r="H1823" s="12">
        <f>IFERROR(salesdata[[#This Row],[S-P1]]/salesdata[[#This Row],[Q-P1]],0)</f>
        <v>3.1699999999999995</v>
      </c>
      <c r="I1823" s="3">
        <v>1426</v>
      </c>
      <c r="J1823" s="10">
        <v>9040.84</v>
      </c>
      <c r="K1823" s="12">
        <f>IFERROR(salesdata[[#This Row],[S-P2]]/salesdata[[#This Row],[Q-P2]],0)</f>
        <v>6.34</v>
      </c>
      <c r="L1823" s="3">
        <v>5071</v>
      </c>
      <c r="M1823" s="10">
        <v>27484.82</v>
      </c>
      <c r="N1823" s="12">
        <f>IFERROR(salesdata[[#This Row],[S-P3]]/salesdata[[#This Row],[Q-P3]],0)</f>
        <v>5.42</v>
      </c>
      <c r="O1823" s="3">
        <v>1522</v>
      </c>
      <c r="P1823" s="10">
        <v>10851.86</v>
      </c>
      <c r="Q1823" s="12">
        <f>IFERROR(salesdata[[#This Row],[S-P4]]/salesdata[[#This Row],[Q-P4]],0)</f>
        <v>7.1300000000000008</v>
      </c>
      <c r="R1823" s="3">
        <v>13270</v>
      </c>
      <c r="S1823" s="10">
        <v>64023.19</v>
      </c>
      <c r="T1823" s="1" t="str">
        <f>"Q"&amp;ROUNDUP(salesdata[[#This Row],[Month No.]]/3,0)</f>
        <v>Q2</v>
      </c>
      <c r="U1823" s="1" t="str">
        <f>TEXT(salesdata[[#This Row],[Date]],"dddd")</f>
        <v>Saturday</v>
      </c>
      <c r="V1823" s="12">
        <f>IFERROR(salesdata[[#This Row],[Total Revenue]]/salesdata[[#This Row],[Total Units Sold]],0)</f>
        <v>4.8246563677467975</v>
      </c>
      <c r="W1823" s="1" t="str">
        <f>INDEX({"Product1","Product2","Product3","Product4"},MATCH(MAX(salesdata[[#This Row],[S-P1]],salesdata[[#This Row],[S-P2]],salesdata[[#This Row],[S-P3]],salesdata[[#This Row],[S-P4]]),CHOOSE({1,2,3,4},salesdata[[#This Row],[S-P1]],salesdata[[#This Row],[S-P2]],salesdata[[#This Row],[S-P3]],salesdata[[#This Row],[S-P4]]),0))</f>
        <v>Product3</v>
      </c>
      <c r="X1823" s="1" t="str">
        <f>IF(salesdata[[#This Row],[Total Revenue]]&gt;=70000,"High",IF(salesdata[[#This Row],[Total Revenue]]&gt;=40000,"Medium","Low"))</f>
        <v>Medium</v>
      </c>
      <c r="Y1823" s="1" t="str">
        <f>IFERROR(IF(SUMIF(salesdata[Year],salesdata[[#This Row],[Year]],salesdata[Total Revenue])&gt;SUMIF(salesdata[Year],salesdata[[#This Row],[Year]]-1,salesdata[Total Revenue]),"Growth Year","Decline Year"),"")</f>
        <v>Decline Year</v>
      </c>
    </row>
    <row r="1824" spans="1:25" x14ac:dyDescent="0.3">
      <c r="A1824" s="1">
        <v>1823</v>
      </c>
      <c r="B1824" s="2">
        <v>42155</v>
      </c>
      <c r="C1824" s="1">
        <v>2015</v>
      </c>
      <c r="D1824" s="1" t="s">
        <v>30</v>
      </c>
      <c r="E1824" s="1">
        <v>5</v>
      </c>
      <c r="F1824" s="3">
        <v>4606</v>
      </c>
      <c r="G1824" s="10">
        <v>14601.02</v>
      </c>
      <c r="H1824" s="12">
        <f>IFERROR(salesdata[[#This Row],[S-P1]]/salesdata[[#This Row],[Q-P1]],0)</f>
        <v>3.17</v>
      </c>
      <c r="I1824" s="3">
        <v>592</v>
      </c>
      <c r="J1824" s="10">
        <v>3753.28</v>
      </c>
      <c r="K1824" s="12">
        <f>IFERROR(salesdata[[#This Row],[S-P2]]/salesdata[[#This Row],[Q-P2]],0)</f>
        <v>6.3400000000000007</v>
      </c>
      <c r="L1824" s="3">
        <v>316</v>
      </c>
      <c r="M1824" s="10">
        <v>1712.72</v>
      </c>
      <c r="N1824" s="12">
        <f>IFERROR(salesdata[[#This Row],[S-P3]]/salesdata[[#This Row],[Q-P3]],0)</f>
        <v>5.42</v>
      </c>
      <c r="O1824" s="3">
        <v>630</v>
      </c>
      <c r="P1824" s="10">
        <v>4491.8999999999996</v>
      </c>
      <c r="Q1824" s="12">
        <f>IFERROR(salesdata[[#This Row],[S-P4]]/salesdata[[#This Row],[Q-P4]],0)</f>
        <v>7.129999999999999</v>
      </c>
      <c r="R1824" s="3">
        <v>6144</v>
      </c>
      <c r="S1824" s="10">
        <v>24558.92</v>
      </c>
      <c r="T1824" s="1" t="str">
        <f>"Q"&amp;ROUNDUP(salesdata[[#This Row],[Month No.]]/3,0)</f>
        <v>Q2</v>
      </c>
      <c r="U1824" s="1" t="str">
        <f>TEXT(salesdata[[#This Row],[Date]],"dddd")</f>
        <v>Sunday</v>
      </c>
      <c r="V1824" s="12">
        <f>IFERROR(salesdata[[#This Row],[Total Revenue]]/salesdata[[#This Row],[Total Units Sold]],0)</f>
        <v>3.9972200520833332</v>
      </c>
      <c r="W1824" s="1" t="str">
        <f>INDEX({"Product1","Product2","Product3","Product4"},MATCH(MAX(salesdata[[#This Row],[S-P1]],salesdata[[#This Row],[S-P2]],salesdata[[#This Row],[S-P3]],salesdata[[#This Row],[S-P4]]),CHOOSE({1,2,3,4},salesdata[[#This Row],[S-P1]],salesdata[[#This Row],[S-P2]],salesdata[[#This Row],[S-P3]],salesdata[[#This Row],[S-P4]]),0))</f>
        <v>Product1</v>
      </c>
      <c r="X1824" s="1" t="str">
        <f>IF(salesdata[[#This Row],[Total Revenue]]&gt;=70000,"High",IF(salesdata[[#This Row],[Total Revenue]]&gt;=40000,"Medium","Low"))</f>
        <v>Low</v>
      </c>
      <c r="Y1824" s="1" t="str">
        <f>IFERROR(IF(SUMIF(salesdata[Year],salesdata[[#This Row],[Year]],salesdata[Total Revenue])&gt;SUMIF(salesdata[Year],salesdata[[#This Row],[Year]]-1,salesdata[Total Revenue]),"Growth Year","Decline Year"),"")</f>
        <v>Decline Year</v>
      </c>
    </row>
    <row r="1825" spans="1:25" x14ac:dyDescent="0.3">
      <c r="A1825" s="1">
        <v>1824</v>
      </c>
      <c r="B1825" s="2">
        <v>42156</v>
      </c>
      <c r="C1825" s="1">
        <v>2015</v>
      </c>
      <c r="D1825" s="1" t="s">
        <v>19</v>
      </c>
      <c r="E1825" s="1">
        <v>6</v>
      </c>
      <c r="F1825" s="3">
        <v>3253</v>
      </c>
      <c r="G1825" s="10">
        <v>10312.01</v>
      </c>
      <c r="H1825" s="12">
        <f>IFERROR(salesdata[[#This Row],[S-P1]]/salesdata[[#This Row],[Q-P1]],0)</f>
        <v>3.17</v>
      </c>
      <c r="I1825" s="3">
        <v>1280</v>
      </c>
      <c r="J1825" s="10">
        <v>8115.2</v>
      </c>
      <c r="K1825" s="12">
        <f>IFERROR(salesdata[[#This Row],[S-P2]]/salesdata[[#This Row],[Q-P2]],0)</f>
        <v>6.34</v>
      </c>
      <c r="L1825" s="3">
        <v>4288</v>
      </c>
      <c r="M1825" s="10">
        <v>23240.959999999999</v>
      </c>
      <c r="N1825" s="12">
        <f>IFERROR(salesdata[[#This Row],[S-P3]]/salesdata[[#This Row],[Q-P3]],0)</f>
        <v>5.42</v>
      </c>
      <c r="O1825" s="3">
        <v>1129</v>
      </c>
      <c r="P1825" s="10">
        <v>8049.77</v>
      </c>
      <c r="Q1825" s="12">
        <f>IFERROR(salesdata[[#This Row],[S-P4]]/salesdata[[#This Row],[Q-P4]],0)</f>
        <v>7.1300000000000008</v>
      </c>
      <c r="R1825" s="3">
        <v>9950</v>
      </c>
      <c r="S1825" s="10">
        <v>49717.94</v>
      </c>
      <c r="T1825" s="1" t="str">
        <f>"Q"&amp;ROUNDUP(salesdata[[#This Row],[Month No.]]/3,0)</f>
        <v>Q2</v>
      </c>
      <c r="U1825" s="1" t="str">
        <f>TEXT(salesdata[[#This Row],[Date]],"dddd")</f>
        <v>Monday</v>
      </c>
      <c r="V1825" s="12">
        <f>IFERROR(salesdata[[#This Row],[Total Revenue]]/salesdata[[#This Row],[Total Units Sold]],0)</f>
        <v>4.9967778894472366</v>
      </c>
      <c r="W1825" s="1" t="str">
        <f>INDEX({"Product1","Product2","Product3","Product4"},MATCH(MAX(salesdata[[#This Row],[S-P1]],salesdata[[#This Row],[S-P2]],salesdata[[#This Row],[S-P3]],salesdata[[#This Row],[S-P4]]),CHOOSE({1,2,3,4},salesdata[[#This Row],[S-P1]],salesdata[[#This Row],[S-P2]],salesdata[[#This Row],[S-P3]],salesdata[[#This Row],[S-P4]]),0))</f>
        <v>Product3</v>
      </c>
      <c r="X1825" s="1" t="str">
        <f>IF(salesdata[[#This Row],[Total Revenue]]&gt;=70000,"High",IF(salesdata[[#This Row],[Total Revenue]]&gt;=40000,"Medium","Low"))</f>
        <v>Medium</v>
      </c>
      <c r="Y1825" s="1" t="str">
        <f>IFERROR(IF(SUMIF(salesdata[Year],salesdata[[#This Row],[Year]],salesdata[Total Revenue])&gt;SUMIF(salesdata[Year],salesdata[[#This Row],[Year]]-1,salesdata[Total Revenue]),"Growth Year","Decline Year"),"")</f>
        <v>Decline Year</v>
      </c>
    </row>
    <row r="1826" spans="1:25" x14ac:dyDescent="0.3">
      <c r="A1826" s="1">
        <v>1825</v>
      </c>
      <c r="B1826" s="2">
        <v>42157</v>
      </c>
      <c r="C1826" s="1">
        <v>2015</v>
      </c>
      <c r="D1826" s="1" t="s">
        <v>19</v>
      </c>
      <c r="E1826" s="1">
        <v>6</v>
      </c>
      <c r="F1826" s="3">
        <v>916</v>
      </c>
      <c r="G1826" s="10">
        <v>2903.72</v>
      </c>
      <c r="H1826" s="12">
        <f>IFERROR(salesdata[[#This Row],[S-P1]]/salesdata[[#This Row],[Q-P1]],0)</f>
        <v>3.17</v>
      </c>
      <c r="I1826" s="3">
        <v>2902</v>
      </c>
      <c r="J1826" s="10">
        <v>18398.68</v>
      </c>
      <c r="K1826" s="12">
        <f>IFERROR(salesdata[[#This Row],[S-P2]]/salesdata[[#This Row],[Q-P2]],0)</f>
        <v>6.34</v>
      </c>
      <c r="L1826" s="3">
        <v>4251</v>
      </c>
      <c r="M1826" s="10">
        <v>23040.42</v>
      </c>
      <c r="N1826" s="12">
        <f>IFERROR(salesdata[[#This Row],[S-P3]]/salesdata[[#This Row],[Q-P3]],0)</f>
        <v>5.42</v>
      </c>
      <c r="O1826" s="3">
        <v>295</v>
      </c>
      <c r="P1826" s="10">
        <v>2103.35</v>
      </c>
      <c r="Q1826" s="12">
        <f>IFERROR(salesdata[[#This Row],[S-P4]]/salesdata[[#This Row],[Q-P4]],0)</f>
        <v>7.13</v>
      </c>
      <c r="R1826" s="3">
        <v>8364</v>
      </c>
      <c r="S1826" s="10">
        <v>46446.17</v>
      </c>
      <c r="T1826" s="1" t="str">
        <f>"Q"&amp;ROUNDUP(salesdata[[#This Row],[Month No.]]/3,0)</f>
        <v>Q2</v>
      </c>
      <c r="U1826" s="1" t="str">
        <f>TEXT(salesdata[[#This Row],[Date]],"dddd")</f>
        <v>Tuesday</v>
      </c>
      <c r="V1826" s="12">
        <f>IFERROR(salesdata[[#This Row],[Total Revenue]]/salesdata[[#This Row],[Total Units Sold]],0)</f>
        <v>5.5531049736967955</v>
      </c>
      <c r="W1826" s="1" t="str">
        <f>INDEX({"Product1","Product2","Product3","Product4"},MATCH(MAX(salesdata[[#This Row],[S-P1]],salesdata[[#This Row],[S-P2]],salesdata[[#This Row],[S-P3]],salesdata[[#This Row],[S-P4]]),CHOOSE({1,2,3,4},salesdata[[#This Row],[S-P1]],salesdata[[#This Row],[S-P2]],salesdata[[#This Row],[S-P3]],salesdata[[#This Row],[S-P4]]),0))</f>
        <v>Product3</v>
      </c>
      <c r="X1826" s="1" t="str">
        <f>IF(salesdata[[#This Row],[Total Revenue]]&gt;=70000,"High",IF(salesdata[[#This Row],[Total Revenue]]&gt;=40000,"Medium","Low"))</f>
        <v>Medium</v>
      </c>
      <c r="Y1826" s="1" t="str">
        <f>IFERROR(IF(SUMIF(salesdata[Year],salesdata[[#This Row],[Year]],salesdata[Total Revenue])&gt;SUMIF(salesdata[Year],salesdata[[#This Row],[Year]]-1,salesdata[Total Revenue]),"Growth Year","Decline Year"),"")</f>
        <v>Decline Year</v>
      </c>
    </row>
    <row r="1827" spans="1:25" x14ac:dyDescent="0.3">
      <c r="A1827" s="1">
        <v>1826</v>
      </c>
      <c r="B1827" s="2">
        <v>42158</v>
      </c>
      <c r="C1827" s="1">
        <v>2015</v>
      </c>
      <c r="D1827" s="1" t="s">
        <v>19</v>
      </c>
      <c r="E1827" s="1">
        <v>6</v>
      </c>
      <c r="F1827" s="3">
        <v>7425</v>
      </c>
      <c r="G1827" s="10">
        <v>23537.25</v>
      </c>
      <c r="H1827" s="12">
        <f>IFERROR(salesdata[[#This Row],[S-P1]]/salesdata[[#This Row],[Q-P1]],0)</f>
        <v>3.17</v>
      </c>
      <c r="I1827" s="3">
        <v>798</v>
      </c>
      <c r="J1827" s="10">
        <v>5059.32</v>
      </c>
      <c r="K1827" s="12">
        <f>IFERROR(salesdata[[#This Row],[S-P2]]/salesdata[[#This Row],[Q-P2]],0)</f>
        <v>6.34</v>
      </c>
      <c r="L1827" s="3">
        <v>1468</v>
      </c>
      <c r="M1827" s="10">
        <v>7956.56</v>
      </c>
      <c r="N1827" s="12">
        <f>IFERROR(salesdata[[#This Row],[S-P3]]/salesdata[[#This Row],[Q-P3]],0)</f>
        <v>5.42</v>
      </c>
      <c r="O1827" s="3">
        <v>1935</v>
      </c>
      <c r="P1827" s="10">
        <v>13796.55</v>
      </c>
      <c r="Q1827" s="12">
        <f>IFERROR(salesdata[[#This Row],[S-P4]]/salesdata[[#This Row],[Q-P4]],0)</f>
        <v>7.13</v>
      </c>
      <c r="R1827" s="3">
        <v>11626</v>
      </c>
      <c r="S1827" s="10">
        <v>50349.68</v>
      </c>
      <c r="T1827" s="1" t="str">
        <f>"Q"&amp;ROUNDUP(salesdata[[#This Row],[Month No.]]/3,0)</f>
        <v>Q2</v>
      </c>
      <c r="U1827" s="1" t="str">
        <f>TEXT(salesdata[[#This Row],[Date]],"dddd")</f>
        <v>Wednesday</v>
      </c>
      <c r="V1827" s="12">
        <f>IFERROR(salesdata[[#This Row],[Total Revenue]]/salesdata[[#This Row],[Total Units Sold]],0)</f>
        <v>4.3307827283674527</v>
      </c>
      <c r="W1827" s="1" t="str">
        <f>INDEX({"Product1","Product2","Product3","Product4"},MATCH(MAX(salesdata[[#This Row],[S-P1]],salesdata[[#This Row],[S-P2]],salesdata[[#This Row],[S-P3]],salesdata[[#This Row],[S-P4]]),CHOOSE({1,2,3,4},salesdata[[#This Row],[S-P1]],salesdata[[#This Row],[S-P2]],salesdata[[#This Row],[S-P3]],salesdata[[#This Row],[S-P4]]),0))</f>
        <v>Product1</v>
      </c>
      <c r="X1827" s="1" t="str">
        <f>IF(salesdata[[#This Row],[Total Revenue]]&gt;=70000,"High",IF(salesdata[[#This Row],[Total Revenue]]&gt;=40000,"Medium","Low"))</f>
        <v>Medium</v>
      </c>
      <c r="Y1827" s="1" t="str">
        <f>IFERROR(IF(SUMIF(salesdata[Year],salesdata[[#This Row],[Year]],salesdata[Total Revenue])&gt;SUMIF(salesdata[Year],salesdata[[#This Row],[Year]]-1,salesdata[Total Revenue]),"Growth Year","Decline Year"),"")</f>
        <v>Decline Year</v>
      </c>
    </row>
    <row r="1828" spans="1:25" x14ac:dyDescent="0.3">
      <c r="A1828" s="1">
        <v>1827</v>
      </c>
      <c r="B1828" s="2">
        <v>42159</v>
      </c>
      <c r="C1828" s="1">
        <v>2015</v>
      </c>
      <c r="D1828" s="1" t="s">
        <v>19</v>
      </c>
      <c r="E1828" s="1">
        <v>6</v>
      </c>
      <c r="F1828" s="3">
        <v>6958</v>
      </c>
      <c r="G1828" s="10">
        <v>22056.86</v>
      </c>
      <c r="H1828" s="12">
        <f>IFERROR(salesdata[[#This Row],[S-P1]]/salesdata[[#This Row],[Q-P1]],0)</f>
        <v>3.17</v>
      </c>
      <c r="I1828" s="3">
        <v>3428</v>
      </c>
      <c r="J1828" s="10">
        <v>21733.52</v>
      </c>
      <c r="K1828" s="12">
        <f>IFERROR(salesdata[[#This Row],[S-P2]]/salesdata[[#This Row],[Q-P2]],0)</f>
        <v>6.34</v>
      </c>
      <c r="L1828" s="3">
        <v>5713</v>
      </c>
      <c r="M1828" s="10">
        <v>30964.46</v>
      </c>
      <c r="N1828" s="12">
        <f>IFERROR(salesdata[[#This Row],[S-P3]]/salesdata[[#This Row],[Q-P3]],0)</f>
        <v>5.42</v>
      </c>
      <c r="O1828" s="3">
        <v>1379</v>
      </c>
      <c r="P1828" s="10">
        <v>9832.27</v>
      </c>
      <c r="Q1828" s="12">
        <f>IFERROR(salesdata[[#This Row],[S-P4]]/salesdata[[#This Row],[Q-P4]],0)</f>
        <v>7.13</v>
      </c>
      <c r="R1828" s="3">
        <v>17478</v>
      </c>
      <c r="S1828" s="10">
        <v>84587.11</v>
      </c>
      <c r="T1828" s="1" t="str">
        <f>"Q"&amp;ROUNDUP(salesdata[[#This Row],[Month No.]]/3,0)</f>
        <v>Q2</v>
      </c>
      <c r="U1828" s="1" t="str">
        <f>TEXT(salesdata[[#This Row],[Date]],"dddd")</f>
        <v>Thursday</v>
      </c>
      <c r="V1828" s="12">
        <f>IFERROR(salesdata[[#This Row],[Total Revenue]]/salesdata[[#This Row],[Total Units Sold]],0)</f>
        <v>4.8396332532326349</v>
      </c>
      <c r="W1828" s="1" t="str">
        <f>INDEX({"Product1","Product2","Product3","Product4"},MATCH(MAX(salesdata[[#This Row],[S-P1]],salesdata[[#This Row],[S-P2]],salesdata[[#This Row],[S-P3]],salesdata[[#This Row],[S-P4]]),CHOOSE({1,2,3,4},salesdata[[#This Row],[S-P1]],salesdata[[#This Row],[S-P2]],salesdata[[#This Row],[S-P3]],salesdata[[#This Row],[S-P4]]),0))</f>
        <v>Product3</v>
      </c>
      <c r="X1828" s="1" t="str">
        <f>IF(salesdata[[#This Row],[Total Revenue]]&gt;=70000,"High",IF(salesdata[[#This Row],[Total Revenue]]&gt;=40000,"Medium","Low"))</f>
        <v>High</v>
      </c>
      <c r="Y1828" s="1" t="str">
        <f>IFERROR(IF(SUMIF(salesdata[Year],salesdata[[#This Row],[Year]],salesdata[Total Revenue])&gt;SUMIF(salesdata[Year],salesdata[[#This Row],[Year]]-1,salesdata[Total Revenue]),"Growth Year","Decline Year"),"")</f>
        <v>Decline Year</v>
      </c>
    </row>
    <row r="1829" spans="1:25" x14ac:dyDescent="0.3">
      <c r="A1829" s="1">
        <v>1828</v>
      </c>
      <c r="B1829" s="2">
        <v>42160</v>
      </c>
      <c r="C1829" s="1">
        <v>2015</v>
      </c>
      <c r="D1829" s="1" t="s">
        <v>19</v>
      </c>
      <c r="E1829" s="1">
        <v>6</v>
      </c>
      <c r="F1829" s="3">
        <v>7647</v>
      </c>
      <c r="G1829" s="10">
        <v>24240.99</v>
      </c>
      <c r="H1829" s="12">
        <f>IFERROR(salesdata[[#This Row],[S-P1]]/salesdata[[#This Row],[Q-P1]],0)</f>
        <v>3.1700000000000004</v>
      </c>
      <c r="I1829" s="3">
        <v>675</v>
      </c>
      <c r="J1829" s="10">
        <v>4279.5</v>
      </c>
      <c r="K1829" s="12">
        <f>IFERROR(salesdata[[#This Row],[S-P2]]/salesdata[[#This Row],[Q-P2]],0)</f>
        <v>6.34</v>
      </c>
      <c r="L1829" s="3">
        <v>3831</v>
      </c>
      <c r="M1829" s="10">
        <v>20764.02</v>
      </c>
      <c r="N1829" s="12">
        <f>IFERROR(salesdata[[#This Row],[S-P3]]/salesdata[[#This Row],[Q-P3]],0)</f>
        <v>5.42</v>
      </c>
      <c r="O1829" s="3">
        <v>1832</v>
      </c>
      <c r="P1829" s="10">
        <v>13062.16</v>
      </c>
      <c r="Q1829" s="12">
        <f>IFERROR(salesdata[[#This Row],[S-P4]]/salesdata[[#This Row],[Q-P4]],0)</f>
        <v>7.13</v>
      </c>
      <c r="R1829" s="3">
        <v>13985</v>
      </c>
      <c r="S1829" s="10">
        <v>62346.67</v>
      </c>
      <c r="T1829" s="1" t="str">
        <f>"Q"&amp;ROUNDUP(salesdata[[#This Row],[Month No.]]/3,0)</f>
        <v>Q2</v>
      </c>
      <c r="U1829" s="1" t="str">
        <f>TEXT(salesdata[[#This Row],[Date]],"dddd")</f>
        <v>Friday</v>
      </c>
      <c r="V1829" s="12">
        <f>IFERROR(salesdata[[#This Row],[Total Revenue]]/salesdata[[#This Row],[Total Units Sold]],0)</f>
        <v>4.4581101179835541</v>
      </c>
      <c r="W1829" s="1" t="str">
        <f>INDEX({"Product1","Product2","Product3","Product4"},MATCH(MAX(salesdata[[#This Row],[S-P1]],salesdata[[#This Row],[S-P2]],salesdata[[#This Row],[S-P3]],salesdata[[#This Row],[S-P4]]),CHOOSE({1,2,3,4},salesdata[[#This Row],[S-P1]],salesdata[[#This Row],[S-P2]],salesdata[[#This Row],[S-P3]],salesdata[[#This Row],[S-P4]]),0))</f>
        <v>Product1</v>
      </c>
      <c r="X1829" s="1" t="str">
        <f>IF(salesdata[[#This Row],[Total Revenue]]&gt;=70000,"High",IF(salesdata[[#This Row],[Total Revenue]]&gt;=40000,"Medium","Low"))</f>
        <v>Medium</v>
      </c>
      <c r="Y1829" s="1" t="str">
        <f>IFERROR(IF(SUMIF(salesdata[Year],salesdata[[#This Row],[Year]],salesdata[Total Revenue])&gt;SUMIF(salesdata[Year],salesdata[[#This Row],[Year]]-1,salesdata[Total Revenue]),"Growth Year","Decline Year"),"")</f>
        <v>Decline Year</v>
      </c>
    </row>
    <row r="1830" spans="1:25" x14ac:dyDescent="0.3">
      <c r="A1830" s="1">
        <v>1829</v>
      </c>
      <c r="B1830" s="2">
        <v>42161</v>
      </c>
      <c r="C1830" s="1">
        <v>2015</v>
      </c>
      <c r="D1830" s="1" t="s">
        <v>19</v>
      </c>
      <c r="E1830" s="1">
        <v>6</v>
      </c>
      <c r="F1830" s="3">
        <v>1767</v>
      </c>
      <c r="G1830" s="10">
        <v>5601.39</v>
      </c>
      <c r="H1830" s="12">
        <f>IFERROR(salesdata[[#This Row],[S-P1]]/salesdata[[#This Row],[Q-P1]],0)</f>
        <v>3.1700000000000004</v>
      </c>
      <c r="I1830" s="3">
        <v>1185</v>
      </c>
      <c r="J1830" s="10">
        <v>7512.9</v>
      </c>
      <c r="K1830" s="12">
        <f>IFERROR(salesdata[[#This Row],[S-P2]]/salesdata[[#This Row],[Q-P2]],0)</f>
        <v>6.34</v>
      </c>
      <c r="L1830" s="3">
        <v>4598</v>
      </c>
      <c r="M1830" s="10">
        <v>24921.16</v>
      </c>
      <c r="N1830" s="12">
        <f>IFERROR(salesdata[[#This Row],[S-P3]]/salesdata[[#This Row],[Q-P3]],0)</f>
        <v>5.42</v>
      </c>
      <c r="O1830" s="3">
        <v>687</v>
      </c>
      <c r="P1830" s="10">
        <v>4898.3100000000004</v>
      </c>
      <c r="Q1830" s="12">
        <f>IFERROR(salesdata[[#This Row],[S-P4]]/salesdata[[#This Row],[Q-P4]],0)</f>
        <v>7.1300000000000008</v>
      </c>
      <c r="R1830" s="3">
        <v>8237</v>
      </c>
      <c r="S1830" s="10">
        <v>42933.760000000002</v>
      </c>
      <c r="T1830" s="1" t="str">
        <f>"Q"&amp;ROUNDUP(salesdata[[#This Row],[Month No.]]/3,0)</f>
        <v>Q2</v>
      </c>
      <c r="U1830" s="1" t="str">
        <f>TEXT(salesdata[[#This Row],[Date]],"dddd")</f>
        <v>Saturday</v>
      </c>
      <c r="V1830" s="12">
        <f>IFERROR(salesdata[[#This Row],[Total Revenue]]/salesdata[[#This Row],[Total Units Sold]],0)</f>
        <v>5.2123054510137186</v>
      </c>
      <c r="W1830" s="1" t="str">
        <f>INDEX({"Product1","Product2","Product3","Product4"},MATCH(MAX(salesdata[[#This Row],[S-P1]],salesdata[[#This Row],[S-P2]],salesdata[[#This Row],[S-P3]],salesdata[[#This Row],[S-P4]]),CHOOSE({1,2,3,4},salesdata[[#This Row],[S-P1]],salesdata[[#This Row],[S-P2]],salesdata[[#This Row],[S-P3]],salesdata[[#This Row],[S-P4]]),0))</f>
        <v>Product3</v>
      </c>
      <c r="X1830" s="1" t="str">
        <f>IF(salesdata[[#This Row],[Total Revenue]]&gt;=70000,"High",IF(salesdata[[#This Row],[Total Revenue]]&gt;=40000,"Medium","Low"))</f>
        <v>Medium</v>
      </c>
      <c r="Y1830" s="1" t="str">
        <f>IFERROR(IF(SUMIF(salesdata[Year],salesdata[[#This Row],[Year]],salesdata[Total Revenue])&gt;SUMIF(salesdata[Year],salesdata[[#This Row],[Year]]-1,salesdata[Total Revenue]),"Growth Year","Decline Year"),"")</f>
        <v>Decline Year</v>
      </c>
    </row>
    <row r="1831" spans="1:25" x14ac:dyDescent="0.3">
      <c r="A1831" s="1">
        <v>1830</v>
      </c>
      <c r="B1831" s="2">
        <v>42162</v>
      </c>
      <c r="C1831" s="1">
        <v>2015</v>
      </c>
      <c r="D1831" s="1" t="s">
        <v>19</v>
      </c>
      <c r="E1831" s="1">
        <v>6</v>
      </c>
      <c r="F1831" s="3">
        <v>4762</v>
      </c>
      <c r="G1831" s="10">
        <v>15095.54</v>
      </c>
      <c r="H1831" s="12">
        <f>IFERROR(salesdata[[#This Row],[S-P1]]/salesdata[[#This Row],[Q-P1]],0)</f>
        <v>3.1700000000000004</v>
      </c>
      <c r="I1831" s="3">
        <v>2380</v>
      </c>
      <c r="J1831" s="10">
        <v>15089.2</v>
      </c>
      <c r="K1831" s="12">
        <f>IFERROR(salesdata[[#This Row],[S-P2]]/salesdata[[#This Row],[Q-P2]],0)</f>
        <v>6.3400000000000007</v>
      </c>
      <c r="L1831" s="3">
        <v>323</v>
      </c>
      <c r="M1831" s="10">
        <v>1750.66</v>
      </c>
      <c r="N1831" s="12">
        <f>IFERROR(salesdata[[#This Row],[S-P3]]/salesdata[[#This Row],[Q-P3]],0)</f>
        <v>5.42</v>
      </c>
      <c r="O1831" s="3">
        <v>711</v>
      </c>
      <c r="P1831" s="10">
        <v>5069.43</v>
      </c>
      <c r="Q1831" s="12">
        <f>IFERROR(salesdata[[#This Row],[S-P4]]/salesdata[[#This Row],[Q-P4]],0)</f>
        <v>7.1300000000000008</v>
      </c>
      <c r="R1831" s="3">
        <v>8176</v>
      </c>
      <c r="S1831" s="10">
        <v>37004.83</v>
      </c>
      <c r="T1831" s="1" t="str">
        <f>"Q"&amp;ROUNDUP(salesdata[[#This Row],[Month No.]]/3,0)</f>
        <v>Q2</v>
      </c>
      <c r="U1831" s="1" t="str">
        <f>TEXT(salesdata[[#This Row],[Date]],"dddd")</f>
        <v>Sunday</v>
      </c>
      <c r="V1831" s="12">
        <f>IFERROR(salesdata[[#This Row],[Total Revenue]]/salesdata[[#This Row],[Total Units Sold]],0)</f>
        <v>4.5260310665362038</v>
      </c>
      <c r="W1831" s="1" t="str">
        <f>INDEX({"Product1","Product2","Product3","Product4"},MATCH(MAX(salesdata[[#This Row],[S-P1]],salesdata[[#This Row],[S-P2]],salesdata[[#This Row],[S-P3]],salesdata[[#This Row],[S-P4]]),CHOOSE({1,2,3,4},salesdata[[#This Row],[S-P1]],salesdata[[#This Row],[S-P2]],salesdata[[#This Row],[S-P3]],salesdata[[#This Row],[S-P4]]),0))</f>
        <v>Product1</v>
      </c>
      <c r="X1831" s="1" t="str">
        <f>IF(salesdata[[#This Row],[Total Revenue]]&gt;=70000,"High",IF(salesdata[[#This Row],[Total Revenue]]&gt;=40000,"Medium","Low"))</f>
        <v>Low</v>
      </c>
      <c r="Y1831" s="1" t="str">
        <f>IFERROR(IF(SUMIF(salesdata[Year],salesdata[[#This Row],[Year]],salesdata[Total Revenue])&gt;SUMIF(salesdata[Year],salesdata[[#This Row],[Year]]-1,salesdata[Total Revenue]),"Growth Year","Decline Year"),"")</f>
        <v>Decline Year</v>
      </c>
    </row>
    <row r="1832" spans="1:25" x14ac:dyDescent="0.3">
      <c r="A1832" s="1">
        <v>1831</v>
      </c>
      <c r="B1832" s="2">
        <v>42163</v>
      </c>
      <c r="C1832" s="1">
        <v>2015</v>
      </c>
      <c r="D1832" s="1" t="s">
        <v>19</v>
      </c>
      <c r="E1832" s="1">
        <v>6</v>
      </c>
      <c r="F1832" s="3">
        <v>4593</v>
      </c>
      <c r="G1832" s="10">
        <v>14559.81</v>
      </c>
      <c r="H1832" s="12">
        <f>IFERROR(salesdata[[#This Row],[S-P1]]/salesdata[[#This Row],[Q-P1]],0)</f>
        <v>3.17</v>
      </c>
      <c r="I1832" s="3">
        <v>445</v>
      </c>
      <c r="J1832" s="10">
        <v>2821.3</v>
      </c>
      <c r="K1832" s="12">
        <f>IFERROR(salesdata[[#This Row],[S-P2]]/salesdata[[#This Row],[Q-P2]],0)</f>
        <v>6.3400000000000007</v>
      </c>
      <c r="L1832" s="3">
        <v>1396</v>
      </c>
      <c r="M1832" s="10">
        <v>7566.32</v>
      </c>
      <c r="N1832" s="12">
        <f>IFERROR(salesdata[[#This Row],[S-P3]]/salesdata[[#This Row],[Q-P3]],0)</f>
        <v>5.42</v>
      </c>
      <c r="O1832" s="3">
        <v>1884</v>
      </c>
      <c r="P1832" s="10">
        <v>13432.92</v>
      </c>
      <c r="Q1832" s="12">
        <f>IFERROR(salesdata[[#This Row],[S-P4]]/salesdata[[#This Row],[Q-P4]],0)</f>
        <v>7.13</v>
      </c>
      <c r="R1832" s="3">
        <v>8318</v>
      </c>
      <c r="S1832" s="10">
        <v>38380.35</v>
      </c>
      <c r="T1832" s="1" t="str">
        <f>"Q"&amp;ROUNDUP(salesdata[[#This Row],[Month No.]]/3,0)</f>
        <v>Q2</v>
      </c>
      <c r="U1832" s="1" t="str">
        <f>TEXT(salesdata[[#This Row],[Date]],"dddd")</f>
        <v>Monday</v>
      </c>
      <c r="V1832" s="12">
        <f>IFERROR(salesdata[[#This Row],[Total Revenue]]/salesdata[[#This Row],[Total Units Sold]],0)</f>
        <v>4.6141320028853086</v>
      </c>
      <c r="W1832" s="1" t="str">
        <f>INDEX({"Product1","Product2","Product3","Product4"},MATCH(MAX(salesdata[[#This Row],[S-P1]],salesdata[[#This Row],[S-P2]],salesdata[[#This Row],[S-P3]],salesdata[[#This Row],[S-P4]]),CHOOSE({1,2,3,4},salesdata[[#This Row],[S-P1]],salesdata[[#This Row],[S-P2]],salesdata[[#This Row],[S-P3]],salesdata[[#This Row],[S-P4]]),0))</f>
        <v>Product1</v>
      </c>
      <c r="X1832" s="1" t="str">
        <f>IF(salesdata[[#This Row],[Total Revenue]]&gt;=70000,"High",IF(salesdata[[#This Row],[Total Revenue]]&gt;=40000,"Medium","Low"))</f>
        <v>Low</v>
      </c>
      <c r="Y1832" s="1" t="str">
        <f>IFERROR(IF(SUMIF(salesdata[Year],salesdata[[#This Row],[Year]],salesdata[Total Revenue])&gt;SUMIF(salesdata[Year],salesdata[[#This Row],[Year]]-1,salesdata[Total Revenue]),"Growth Year","Decline Year"),"")</f>
        <v>Decline Year</v>
      </c>
    </row>
    <row r="1833" spans="1:25" x14ac:dyDescent="0.3">
      <c r="A1833" s="1">
        <v>1832</v>
      </c>
      <c r="B1833" s="2">
        <v>42164</v>
      </c>
      <c r="C1833" s="1">
        <v>2015</v>
      </c>
      <c r="D1833" s="1" t="s">
        <v>19</v>
      </c>
      <c r="E1833" s="1">
        <v>6</v>
      </c>
      <c r="F1833" s="3">
        <v>4957</v>
      </c>
      <c r="G1833" s="10">
        <v>15713.69</v>
      </c>
      <c r="H1833" s="12">
        <f>IFERROR(salesdata[[#This Row],[S-P1]]/salesdata[[#This Row],[Q-P1]],0)</f>
        <v>3.17</v>
      </c>
      <c r="I1833" s="3">
        <v>3057</v>
      </c>
      <c r="J1833" s="10">
        <v>19381.38</v>
      </c>
      <c r="K1833" s="12">
        <f>IFERROR(salesdata[[#This Row],[S-P2]]/salesdata[[#This Row],[Q-P2]],0)</f>
        <v>6.3400000000000007</v>
      </c>
      <c r="L1833" s="3">
        <v>1214</v>
      </c>
      <c r="M1833" s="10">
        <v>6579.88</v>
      </c>
      <c r="N1833" s="12">
        <f>IFERROR(salesdata[[#This Row],[S-P3]]/salesdata[[#This Row],[Q-P3]],0)</f>
        <v>5.42</v>
      </c>
      <c r="O1833" s="3">
        <v>1655</v>
      </c>
      <c r="P1833" s="10">
        <v>11800.15</v>
      </c>
      <c r="Q1833" s="12">
        <f>IFERROR(salesdata[[#This Row],[S-P4]]/salesdata[[#This Row],[Q-P4]],0)</f>
        <v>7.13</v>
      </c>
      <c r="R1833" s="3">
        <v>10883</v>
      </c>
      <c r="S1833" s="10">
        <v>53475.1</v>
      </c>
      <c r="T1833" s="1" t="str">
        <f>"Q"&amp;ROUNDUP(salesdata[[#This Row],[Month No.]]/3,0)</f>
        <v>Q2</v>
      </c>
      <c r="U1833" s="1" t="str">
        <f>TEXT(salesdata[[#This Row],[Date]],"dddd")</f>
        <v>Tuesday</v>
      </c>
      <c r="V1833" s="12">
        <f>IFERROR(salesdata[[#This Row],[Total Revenue]]/salesdata[[#This Row],[Total Units Sold]],0)</f>
        <v>4.9136359459707801</v>
      </c>
      <c r="W1833" s="1" t="str">
        <f>INDEX({"Product1","Product2","Product3","Product4"},MATCH(MAX(salesdata[[#This Row],[S-P1]],salesdata[[#This Row],[S-P2]],salesdata[[#This Row],[S-P3]],salesdata[[#This Row],[S-P4]]),CHOOSE({1,2,3,4},salesdata[[#This Row],[S-P1]],salesdata[[#This Row],[S-P2]],salesdata[[#This Row],[S-P3]],salesdata[[#This Row],[S-P4]]),0))</f>
        <v>Product2</v>
      </c>
      <c r="X1833" s="1" t="str">
        <f>IF(salesdata[[#This Row],[Total Revenue]]&gt;=70000,"High",IF(salesdata[[#This Row],[Total Revenue]]&gt;=40000,"Medium","Low"))</f>
        <v>Medium</v>
      </c>
      <c r="Y1833" s="1" t="str">
        <f>IFERROR(IF(SUMIF(salesdata[Year],salesdata[[#This Row],[Year]],salesdata[Total Revenue])&gt;SUMIF(salesdata[Year],salesdata[[#This Row],[Year]]-1,salesdata[Total Revenue]),"Growth Year","Decline Year"),"")</f>
        <v>Decline Year</v>
      </c>
    </row>
    <row r="1834" spans="1:25" x14ac:dyDescent="0.3">
      <c r="A1834" s="1">
        <v>1833</v>
      </c>
      <c r="B1834" s="2">
        <v>42165</v>
      </c>
      <c r="C1834" s="1">
        <v>2015</v>
      </c>
      <c r="D1834" s="1" t="s">
        <v>19</v>
      </c>
      <c r="E1834" s="1">
        <v>6</v>
      </c>
      <c r="F1834" s="3">
        <v>4042</v>
      </c>
      <c r="G1834" s="10">
        <v>12813.14</v>
      </c>
      <c r="H1834" s="12">
        <f>IFERROR(salesdata[[#This Row],[S-P1]]/salesdata[[#This Row],[Q-P1]],0)</f>
        <v>3.17</v>
      </c>
      <c r="I1834" s="3">
        <v>2276</v>
      </c>
      <c r="J1834" s="10">
        <v>14429.84</v>
      </c>
      <c r="K1834" s="12">
        <f>IFERROR(salesdata[[#This Row],[S-P2]]/salesdata[[#This Row],[Q-P2]],0)</f>
        <v>6.34</v>
      </c>
      <c r="L1834" s="3">
        <v>4319</v>
      </c>
      <c r="M1834" s="10">
        <v>23408.98</v>
      </c>
      <c r="N1834" s="12">
        <f>IFERROR(salesdata[[#This Row],[S-P3]]/salesdata[[#This Row],[Q-P3]],0)</f>
        <v>5.42</v>
      </c>
      <c r="O1834" s="3">
        <v>1429</v>
      </c>
      <c r="P1834" s="10">
        <v>10188.77</v>
      </c>
      <c r="Q1834" s="12">
        <f>IFERROR(salesdata[[#This Row],[S-P4]]/salesdata[[#This Row],[Q-P4]],0)</f>
        <v>7.13</v>
      </c>
      <c r="R1834" s="3">
        <v>12066</v>
      </c>
      <c r="S1834" s="10">
        <v>60840.73</v>
      </c>
      <c r="T1834" s="1" t="str">
        <f>"Q"&amp;ROUNDUP(salesdata[[#This Row],[Month No.]]/3,0)</f>
        <v>Q2</v>
      </c>
      <c r="U1834" s="1" t="str">
        <f>TEXT(salesdata[[#This Row],[Date]],"dddd")</f>
        <v>Wednesday</v>
      </c>
      <c r="V1834" s="12">
        <f>IFERROR(salesdata[[#This Row],[Total Revenue]]/salesdata[[#This Row],[Total Units Sold]],0)</f>
        <v>5.0423280291728831</v>
      </c>
      <c r="W1834" s="1" t="str">
        <f>INDEX({"Product1","Product2","Product3","Product4"},MATCH(MAX(salesdata[[#This Row],[S-P1]],salesdata[[#This Row],[S-P2]],salesdata[[#This Row],[S-P3]],salesdata[[#This Row],[S-P4]]),CHOOSE({1,2,3,4},salesdata[[#This Row],[S-P1]],salesdata[[#This Row],[S-P2]],salesdata[[#This Row],[S-P3]],salesdata[[#This Row],[S-P4]]),0))</f>
        <v>Product3</v>
      </c>
      <c r="X1834" s="1" t="str">
        <f>IF(salesdata[[#This Row],[Total Revenue]]&gt;=70000,"High",IF(salesdata[[#This Row],[Total Revenue]]&gt;=40000,"Medium","Low"))</f>
        <v>Medium</v>
      </c>
      <c r="Y1834" s="1" t="str">
        <f>IFERROR(IF(SUMIF(salesdata[Year],salesdata[[#This Row],[Year]],salesdata[Total Revenue])&gt;SUMIF(salesdata[Year],salesdata[[#This Row],[Year]]-1,salesdata[Total Revenue]),"Growth Year","Decline Year"),"")</f>
        <v>Decline Year</v>
      </c>
    </row>
    <row r="1835" spans="1:25" x14ac:dyDescent="0.3">
      <c r="A1835" s="1">
        <v>1834</v>
      </c>
      <c r="B1835" s="2">
        <v>42166</v>
      </c>
      <c r="C1835" s="1">
        <v>2015</v>
      </c>
      <c r="D1835" s="1" t="s">
        <v>19</v>
      </c>
      <c r="E1835" s="1">
        <v>6</v>
      </c>
      <c r="F1835" s="3">
        <v>3327</v>
      </c>
      <c r="G1835" s="10">
        <v>10546.59</v>
      </c>
      <c r="H1835" s="12">
        <f>IFERROR(salesdata[[#This Row],[S-P1]]/salesdata[[#This Row],[Q-P1]],0)</f>
        <v>3.17</v>
      </c>
      <c r="I1835" s="3">
        <v>3544</v>
      </c>
      <c r="J1835" s="10">
        <v>22468.959999999999</v>
      </c>
      <c r="K1835" s="12">
        <f>IFERROR(salesdata[[#This Row],[S-P2]]/salesdata[[#This Row],[Q-P2]],0)</f>
        <v>6.34</v>
      </c>
      <c r="L1835" s="3">
        <v>5912</v>
      </c>
      <c r="M1835" s="10">
        <v>32043.040000000001</v>
      </c>
      <c r="N1835" s="12">
        <f>IFERROR(salesdata[[#This Row],[S-P3]]/salesdata[[#This Row],[Q-P3]],0)</f>
        <v>5.42</v>
      </c>
      <c r="O1835" s="3">
        <v>1719</v>
      </c>
      <c r="P1835" s="10">
        <v>12256.47</v>
      </c>
      <c r="Q1835" s="12">
        <f>IFERROR(salesdata[[#This Row],[S-P4]]/salesdata[[#This Row],[Q-P4]],0)</f>
        <v>7.13</v>
      </c>
      <c r="R1835" s="3">
        <v>14502</v>
      </c>
      <c r="S1835" s="10">
        <v>77315.06</v>
      </c>
      <c r="T1835" s="1" t="str">
        <f>"Q"&amp;ROUNDUP(salesdata[[#This Row],[Month No.]]/3,0)</f>
        <v>Q2</v>
      </c>
      <c r="U1835" s="1" t="str">
        <f>TEXT(salesdata[[#This Row],[Date]],"dddd")</f>
        <v>Thursday</v>
      </c>
      <c r="V1835" s="12">
        <f>IFERROR(salesdata[[#This Row],[Total Revenue]]/salesdata[[#This Row],[Total Units Sold]],0)</f>
        <v>5.3313377465177219</v>
      </c>
      <c r="W1835" s="1" t="str">
        <f>INDEX({"Product1","Product2","Product3","Product4"},MATCH(MAX(salesdata[[#This Row],[S-P1]],salesdata[[#This Row],[S-P2]],salesdata[[#This Row],[S-P3]],salesdata[[#This Row],[S-P4]]),CHOOSE({1,2,3,4},salesdata[[#This Row],[S-P1]],salesdata[[#This Row],[S-P2]],salesdata[[#This Row],[S-P3]],salesdata[[#This Row],[S-P4]]),0))</f>
        <v>Product3</v>
      </c>
      <c r="X1835" s="1" t="str">
        <f>IF(salesdata[[#This Row],[Total Revenue]]&gt;=70000,"High",IF(salesdata[[#This Row],[Total Revenue]]&gt;=40000,"Medium","Low"))</f>
        <v>High</v>
      </c>
      <c r="Y1835" s="1" t="str">
        <f>IFERROR(IF(SUMIF(salesdata[Year],salesdata[[#This Row],[Year]],salesdata[Total Revenue])&gt;SUMIF(salesdata[Year],salesdata[[#This Row],[Year]]-1,salesdata[Total Revenue]),"Growth Year","Decline Year"),"")</f>
        <v>Decline Year</v>
      </c>
    </row>
    <row r="1836" spans="1:25" x14ac:dyDescent="0.3">
      <c r="A1836" s="1">
        <v>1835</v>
      </c>
      <c r="B1836" s="2">
        <v>42167</v>
      </c>
      <c r="C1836" s="1">
        <v>2015</v>
      </c>
      <c r="D1836" s="1" t="s">
        <v>19</v>
      </c>
      <c r="E1836" s="1">
        <v>6</v>
      </c>
      <c r="F1836" s="3">
        <v>6263</v>
      </c>
      <c r="G1836" s="10">
        <v>19853.71</v>
      </c>
      <c r="H1836" s="12">
        <f>IFERROR(salesdata[[#This Row],[S-P1]]/salesdata[[#This Row],[Q-P1]],0)</f>
        <v>3.17</v>
      </c>
      <c r="I1836" s="3">
        <v>2852</v>
      </c>
      <c r="J1836" s="10">
        <v>18081.68</v>
      </c>
      <c r="K1836" s="12">
        <f>IFERROR(salesdata[[#This Row],[S-P2]]/salesdata[[#This Row],[Q-P2]],0)</f>
        <v>6.34</v>
      </c>
      <c r="L1836" s="3">
        <v>5552</v>
      </c>
      <c r="M1836" s="10">
        <v>30091.84</v>
      </c>
      <c r="N1836" s="12">
        <f>IFERROR(salesdata[[#This Row],[S-P3]]/salesdata[[#This Row],[Q-P3]],0)</f>
        <v>5.42</v>
      </c>
      <c r="O1836" s="3">
        <v>1794</v>
      </c>
      <c r="P1836" s="10">
        <v>12791.22</v>
      </c>
      <c r="Q1836" s="12">
        <f>IFERROR(salesdata[[#This Row],[S-P4]]/salesdata[[#This Row],[Q-P4]],0)</f>
        <v>7.13</v>
      </c>
      <c r="R1836" s="3">
        <v>16461</v>
      </c>
      <c r="S1836" s="10">
        <v>80818.45</v>
      </c>
      <c r="T1836" s="1" t="str">
        <f>"Q"&amp;ROUNDUP(salesdata[[#This Row],[Month No.]]/3,0)</f>
        <v>Q2</v>
      </c>
      <c r="U1836" s="1" t="str">
        <f>TEXT(salesdata[[#This Row],[Date]],"dddd")</f>
        <v>Friday</v>
      </c>
      <c r="V1836" s="12">
        <f>IFERROR(salesdata[[#This Row],[Total Revenue]]/salesdata[[#This Row],[Total Units Sold]],0)</f>
        <v>4.9096926067675106</v>
      </c>
      <c r="W1836" s="1" t="str">
        <f>INDEX({"Product1","Product2","Product3","Product4"},MATCH(MAX(salesdata[[#This Row],[S-P1]],salesdata[[#This Row],[S-P2]],salesdata[[#This Row],[S-P3]],salesdata[[#This Row],[S-P4]]),CHOOSE({1,2,3,4},salesdata[[#This Row],[S-P1]],salesdata[[#This Row],[S-P2]],salesdata[[#This Row],[S-P3]],salesdata[[#This Row],[S-P4]]),0))</f>
        <v>Product3</v>
      </c>
      <c r="X1836" s="1" t="str">
        <f>IF(salesdata[[#This Row],[Total Revenue]]&gt;=70000,"High",IF(salesdata[[#This Row],[Total Revenue]]&gt;=40000,"Medium","Low"))</f>
        <v>High</v>
      </c>
      <c r="Y1836" s="1" t="str">
        <f>IFERROR(IF(SUMIF(salesdata[Year],salesdata[[#This Row],[Year]],salesdata[Total Revenue])&gt;SUMIF(salesdata[Year],salesdata[[#This Row],[Year]]-1,salesdata[Total Revenue]),"Growth Year","Decline Year"),"")</f>
        <v>Decline Year</v>
      </c>
    </row>
    <row r="1837" spans="1:25" x14ac:dyDescent="0.3">
      <c r="A1837" s="1">
        <v>1836</v>
      </c>
      <c r="B1837" s="2">
        <v>42168</v>
      </c>
      <c r="C1837" s="1">
        <v>2015</v>
      </c>
      <c r="D1837" s="1" t="s">
        <v>19</v>
      </c>
      <c r="E1837" s="1">
        <v>6</v>
      </c>
      <c r="F1837" s="3">
        <v>5179</v>
      </c>
      <c r="G1837" s="10">
        <v>16417.43</v>
      </c>
      <c r="H1837" s="12">
        <f>IFERROR(salesdata[[#This Row],[S-P1]]/salesdata[[#This Row],[Q-P1]],0)</f>
        <v>3.17</v>
      </c>
      <c r="I1837" s="3">
        <v>3669</v>
      </c>
      <c r="J1837" s="10">
        <v>23261.46</v>
      </c>
      <c r="K1837" s="12">
        <f>IFERROR(salesdata[[#This Row],[S-P2]]/salesdata[[#This Row],[Q-P2]],0)</f>
        <v>6.34</v>
      </c>
      <c r="L1837" s="3">
        <v>5357</v>
      </c>
      <c r="M1837" s="10">
        <v>29034.94</v>
      </c>
      <c r="N1837" s="12">
        <f>IFERROR(salesdata[[#This Row],[S-P3]]/salesdata[[#This Row],[Q-P3]],0)</f>
        <v>5.42</v>
      </c>
      <c r="O1837" s="3">
        <v>1484</v>
      </c>
      <c r="P1837" s="10">
        <v>10580.92</v>
      </c>
      <c r="Q1837" s="12">
        <f>IFERROR(salesdata[[#This Row],[S-P4]]/salesdata[[#This Row],[Q-P4]],0)</f>
        <v>7.13</v>
      </c>
      <c r="R1837" s="3">
        <v>15689</v>
      </c>
      <c r="S1837" s="10">
        <v>79294.75</v>
      </c>
      <c r="T1837" s="1" t="str">
        <f>"Q"&amp;ROUNDUP(salesdata[[#This Row],[Month No.]]/3,0)</f>
        <v>Q2</v>
      </c>
      <c r="U1837" s="1" t="str">
        <f>TEXT(salesdata[[#This Row],[Date]],"dddd")</f>
        <v>Saturday</v>
      </c>
      <c r="V1837" s="12">
        <f>IFERROR(salesdata[[#This Row],[Total Revenue]]/salesdata[[#This Row],[Total Units Sold]],0)</f>
        <v>5.0541621518261204</v>
      </c>
      <c r="W1837" s="1" t="str">
        <f>INDEX({"Product1","Product2","Product3","Product4"},MATCH(MAX(salesdata[[#This Row],[S-P1]],salesdata[[#This Row],[S-P2]],salesdata[[#This Row],[S-P3]],salesdata[[#This Row],[S-P4]]),CHOOSE({1,2,3,4},salesdata[[#This Row],[S-P1]],salesdata[[#This Row],[S-P2]],salesdata[[#This Row],[S-P3]],salesdata[[#This Row],[S-P4]]),0))</f>
        <v>Product3</v>
      </c>
      <c r="X1837" s="1" t="str">
        <f>IF(salesdata[[#This Row],[Total Revenue]]&gt;=70000,"High",IF(salesdata[[#This Row],[Total Revenue]]&gt;=40000,"Medium","Low"))</f>
        <v>High</v>
      </c>
      <c r="Y1837" s="1" t="str">
        <f>IFERROR(IF(SUMIF(salesdata[Year],salesdata[[#This Row],[Year]],salesdata[Total Revenue])&gt;SUMIF(salesdata[Year],salesdata[[#This Row],[Year]]-1,salesdata[Total Revenue]),"Growth Year","Decline Year"),"")</f>
        <v>Decline Year</v>
      </c>
    </row>
    <row r="1838" spans="1:25" x14ac:dyDescent="0.3">
      <c r="A1838" s="1">
        <v>1837</v>
      </c>
      <c r="B1838" s="2">
        <v>42169</v>
      </c>
      <c r="C1838" s="1">
        <v>2015</v>
      </c>
      <c r="D1838" s="1" t="s">
        <v>19</v>
      </c>
      <c r="E1838" s="1">
        <v>6</v>
      </c>
      <c r="F1838" s="3">
        <v>921</v>
      </c>
      <c r="G1838" s="10">
        <v>2919.57</v>
      </c>
      <c r="H1838" s="12">
        <f>IFERROR(salesdata[[#This Row],[S-P1]]/salesdata[[#This Row],[Q-P1]],0)</f>
        <v>3.1700000000000004</v>
      </c>
      <c r="I1838" s="3">
        <v>1620</v>
      </c>
      <c r="J1838" s="10">
        <v>10270.799999999999</v>
      </c>
      <c r="K1838" s="12">
        <f>IFERROR(salesdata[[#This Row],[S-P2]]/salesdata[[#This Row],[Q-P2]],0)</f>
        <v>6.34</v>
      </c>
      <c r="L1838" s="3">
        <v>5464</v>
      </c>
      <c r="M1838" s="10">
        <v>29614.880000000001</v>
      </c>
      <c r="N1838" s="12">
        <f>IFERROR(salesdata[[#This Row],[S-P3]]/salesdata[[#This Row],[Q-P3]],0)</f>
        <v>5.42</v>
      </c>
      <c r="O1838" s="3">
        <v>1326</v>
      </c>
      <c r="P1838" s="10">
        <v>9454.3799999999992</v>
      </c>
      <c r="Q1838" s="12">
        <f>IFERROR(salesdata[[#This Row],[S-P4]]/salesdata[[#This Row],[Q-P4]],0)</f>
        <v>7.129999999999999</v>
      </c>
      <c r="R1838" s="3">
        <v>9331</v>
      </c>
      <c r="S1838" s="10">
        <v>52259.63</v>
      </c>
      <c r="T1838" s="1" t="str">
        <f>"Q"&amp;ROUNDUP(salesdata[[#This Row],[Month No.]]/3,0)</f>
        <v>Q2</v>
      </c>
      <c r="U1838" s="1" t="str">
        <f>TEXT(salesdata[[#This Row],[Date]],"dddd")</f>
        <v>Sunday</v>
      </c>
      <c r="V1838" s="12">
        <f>IFERROR(salesdata[[#This Row],[Total Revenue]]/salesdata[[#This Row],[Total Units Sold]],0)</f>
        <v>5.6006462329868176</v>
      </c>
      <c r="W1838" s="1" t="str">
        <f>INDEX({"Product1","Product2","Product3","Product4"},MATCH(MAX(salesdata[[#This Row],[S-P1]],salesdata[[#This Row],[S-P2]],salesdata[[#This Row],[S-P3]],salesdata[[#This Row],[S-P4]]),CHOOSE({1,2,3,4},salesdata[[#This Row],[S-P1]],salesdata[[#This Row],[S-P2]],salesdata[[#This Row],[S-P3]],salesdata[[#This Row],[S-P4]]),0))</f>
        <v>Product3</v>
      </c>
      <c r="X1838" s="1" t="str">
        <f>IF(salesdata[[#This Row],[Total Revenue]]&gt;=70000,"High",IF(salesdata[[#This Row],[Total Revenue]]&gt;=40000,"Medium","Low"))</f>
        <v>Medium</v>
      </c>
      <c r="Y1838" s="1" t="str">
        <f>IFERROR(IF(SUMIF(salesdata[Year],salesdata[[#This Row],[Year]],salesdata[Total Revenue])&gt;SUMIF(salesdata[Year],salesdata[[#This Row],[Year]]-1,salesdata[Total Revenue]),"Growth Year","Decline Year"),"")</f>
        <v>Decline Year</v>
      </c>
    </row>
    <row r="1839" spans="1:25" x14ac:dyDescent="0.3">
      <c r="A1839" s="1">
        <v>1838</v>
      </c>
      <c r="B1839" s="2">
        <v>42170</v>
      </c>
      <c r="C1839" s="1">
        <v>2015</v>
      </c>
      <c r="D1839" s="1" t="s">
        <v>19</v>
      </c>
      <c r="E1839" s="1">
        <v>6</v>
      </c>
      <c r="F1839" s="3">
        <v>2853</v>
      </c>
      <c r="G1839" s="10">
        <v>9044.01</v>
      </c>
      <c r="H1839" s="12">
        <f>IFERROR(salesdata[[#This Row],[S-P1]]/salesdata[[#This Row],[Q-P1]],0)</f>
        <v>3.17</v>
      </c>
      <c r="I1839" s="3">
        <v>1297</v>
      </c>
      <c r="J1839" s="10">
        <v>8222.98</v>
      </c>
      <c r="K1839" s="12">
        <f>IFERROR(salesdata[[#This Row],[S-P2]]/salesdata[[#This Row],[Q-P2]],0)</f>
        <v>6.34</v>
      </c>
      <c r="L1839" s="3">
        <v>1458</v>
      </c>
      <c r="M1839" s="10">
        <v>7902.36</v>
      </c>
      <c r="N1839" s="12">
        <f>IFERROR(salesdata[[#This Row],[S-P3]]/salesdata[[#This Row],[Q-P3]],0)</f>
        <v>5.42</v>
      </c>
      <c r="O1839" s="3">
        <v>254</v>
      </c>
      <c r="P1839" s="10">
        <v>1811.02</v>
      </c>
      <c r="Q1839" s="12">
        <f>IFERROR(salesdata[[#This Row],[S-P4]]/salesdata[[#This Row],[Q-P4]],0)</f>
        <v>7.13</v>
      </c>
      <c r="R1839" s="3">
        <v>5862</v>
      </c>
      <c r="S1839" s="10">
        <v>26980.37</v>
      </c>
      <c r="T1839" s="1" t="str">
        <f>"Q"&amp;ROUNDUP(salesdata[[#This Row],[Month No.]]/3,0)</f>
        <v>Q2</v>
      </c>
      <c r="U1839" s="1" t="str">
        <f>TEXT(salesdata[[#This Row],[Date]],"dddd")</f>
        <v>Monday</v>
      </c>
      <c r="V1839" s="12">
        <f>IFERROR(salesdata[[#This Row],[Total Revenue]]/salesdata[[#This Row],[Total Units Sold]],0)</f>
        <v>4.6025878539747529</v>
      </c>
      <c r="W1839" s="1" t="str">
        <f>INDEX({"Product1","Product2","Product3","Product4"},MATCH(MAX(salesdata[[#This Row],[S-P1]],salesdata[[#This Row],[S-P2]],salesdata[[#This Row],[S-P3]],salesdata[[#This Row],[S-P4]]),CHOOSE({1,2,3,4},salesdata[[#This Row],[S-P1]],salesdata[[#This Row],[S-P2]],salesdata[[#This Row],[S-P3]],salesdata[[#This Row],[S-P4]]),0))</f>
        <v>Product1</v>
      </c>
      <c r="X1839" s="1" t="str">
        <f>IF(salesdata[[#This Row],[Total Revenue]]&gt;=70000,"High",IF(salesdata[[#This Row],[Total Revenue]]&gt;=40000,"Medium","Low"))</f>
        <v>Low</v>
      </c>
      <c r="Y1839" s="1" t="str">
        <f>IFERROR(IF(SUMIF(salesdata[Year],salesdata[[#This Row],[Year]],salesdata[Total Revenue])&gt;SUMIF(salesdata[Year],salesdata[[#This Row],[Year]]-1,salesdata[Total Revenue]),"Growth Year","Decline Year"),"")</f>
        <v>Decline Year</v>
      </c>
    </row>
    <row r="1840" spans="1:25" x14ac:dyDescent="0.3">
      <c r="A1840" s="1">
        <v>1839</v>
      </c>
      <c r="B1840" s="2">
        <v>42171</v>
      </c>
      <c r="C1840" s="1">
        <v>2015</v>
      </c>
      <c r="D1840" s="1" t="s">
        <v>19</v>
      </c>
      <c r="E1840" s="1">
        <v>6</v>
      </c>
      <c r="F1840" s="3">
        <v>2716</v>
      </c>
      <c r="G1840" s="10">
        <v>8609.7199999999993</v>
      </c>
      <c r="H1840" s="12">
        <f>IFERROR(salesdata[[#This Row],[S-P1]]/salesdata[[#This Row],[Q-P1]],0)</f>
        <v>3.17</v>
      </c>
      <c r="I1840" s="3">
        <v>899</v>
      </c>
      <c r="J1840" s="10">
        <v>5699.66</v>
      </c>
      <c r="K1840" s="12">
        <f>IFERROR(salesdata[[#This Row],[S-P2]]/salesdata[[#This Row],[Q-P2]],0)</f>
        <v>6.34</v>
      </c>
      <c r="L1840" s="3">
        <v>5444</v>
      </c>
      <c r="M1840" s="10">
        <v>29506.48</v>
      </c>
      <c r="N1840" s="12">
        <f>IFERROR(salesdata[[#This Row],[S-P3]]/salesdata[[#This Row],[Q-P3]],0)</f>
        <v>5.42</v>
      </c>
      <c r="O1840" s="3">
        <v>804</v>
      </c>
      <c r="P1840" s="10">
        <v>5732.52</v>
      </c>
      <c r="Q1840" s="12">
        <f>IFERROR(salesdata[[#This Row],[S-P4]]/salesdata[[#This Row],[Q-P4]],0)</f>
        <v>7.1300000000000008</v>
      </c>
      <c r="R1840" s="3">
        <v>9863</v>
      </c>
      <c r="S1840" s="10">
        <v>49548.38</v>
      </c>
      <c r="T1840" s="1" t="str">
        <f>"Q"&amp;ROUNDUP(salesdata[[#This Row],[Month No.]]/3,0)</f>
        <v>Q2</v>
      </c>
      <c r="U1840" s="1" t="str">
        <f>TEXT(salesdata[[#This Row],[Date]],"dddd")</f>
        <v>Tuesday</v>
      </c>
      <c r="V1840" s="12">
        <f>IFERROR(salesdata[[#This Row],[Total Revenue]]/salesdata[[#This Row],[Total Units Sold]],0)</f>
        <v>5.0236621717530161</v>
      </c>
      <c r="W1840" s="1" t="str">
        <f>INDEX({"Product1","Product2","Product3","Product4"},MATCH(MAX(salesdata[[#This Row],[S-P1]],salesdata[[#This Row],[S-P2]],salesdata[[#This Row],[S-P3]],salesdata[[#This Row],[S-P4]]),CHOOSE({1,2,3,4},salesdata[[#This Row],[S-P1]],salesdata[[#This Row],[S-P2]],salesdata[[#This Row],[S-P3]],salesdata[[#This Row],[S-P4]]),0))</f>
        <v>Product3</v>
      </c>
      <c r="X1840" s="1" t="str">
        <f>IF(salesdata[[#This Row],[Total Revenue]]&gt;=70000,"High",IF(salesdata[[#This Row],[Total Revenue]]&gt;=40000,"Medium","Low"))</f>
        <v>Medium</v>
      </c>
      <c r="Y1840" s="1" t="str">
        <f>IFERROR(IF(SUMIF(salesdata[Year],salesdata[[#This Row],[Year]],salesdata[Total Revenue])&gt;SUMIF(salesdata[Year],salesdata[[#This Row],[Year]]-1,salesdata[Total Revenue]),"Growth Year","Decline Year"),"")</f>
        <v>Decline Year</v>
      </c>
    </row>
    <row r="1841" spans="1:25" x14ac:dyDescent="0.3">
      <c r="A1841" s="1">
        <v>1840</v>
      </c>
      <c r="B1841" s="2">
        <v>42172</v>
      </c>
      <c r="C1841" s="1">
        <v>2015</v>
      </c>
      <c r="D1841" s="1" t="s">
        <v>19</v>
      </c>
      <c r="E1841" s="1">
        <v>6</v>
      </c>
      <c r="F1841" s="3">
        <v>2007</v>
      </c>
      <c r="G1841" s="10">
        <v>6362.19</v>
      </c>
      <c r="H1841" s="12">
        <f>IFERROR(salesdata[[#This Row],[S-P1]]/salesdata[[#This Row],[Q-P1]],0)</f>
        <v>3.17</v>
      </c>
      <c r="I1841" s="3">
        <v>2257</v>
      </c>
      <c r="J1841" s="10">
        <v>14309.38</v>
      </c>
      <c r="K1841" s="12">
        <f>IFERROR(salesdata[[#This Row],[S-P2]]/salesdata[[#This Row],[Q-P2]],0)</f>
        <v>6.34</v>
      </c>
      <c r="L1841" s="3">
        <v>5825</v>
      </c>
      <c r="M1841" s="10">
        <v>31571.5</v>
      </c>
      <c r="N1841" s="12">
        <f>IFERROR(salesdata[[#This Row],[S-P3]]/salesdata[[#This Row],[Q-P3]],0)</f>
        <v>5.42</v>
      </c>
      <c r="O1841" s="3">
        <v>1951</v>
      </c>
      <c r="P1841" s="10">
        <v>13910.63</v>
      </c>
      <c r="Q1841" s="12">
        <f>IFERROR(salesdata[[#This Row],[S-P4]]/salesdata[[#This Row],[Q-P4]],0)</f>
        <v>7.13</v>
      </c>
      <c r="R1841" s="3">
        <v>12040</v>
      </c>
      <c r="S1841" s="10">
        <v>66153.7</v>
      </c>
      <c r="T1841" s="1" t="str">
        <f>"Q"&amp;ROUNDUP(salesdata[[#This Row],[Month No.]]/3,0)</f>
        <v>Q2</v>
      </c>
      <c r="U1841" s="1" t="str">
        <f>TEXT(salesdata[[#This Row],[Date]],"dddd")</f>
        <v>Wednesday</v>
      </c>
      <c r="V1841" s="12">
        <f>IFERROR(salesdata[[#This Row],[Total Revenue]]/salesdata[[#This Row],[Total Units Sold]],0)</f>
        <v>5.494493355481727</v>
      </c>
      <c r="W1841" s="1" t="str">
        <f>INDEX({"Product1","Product2","Product3","Product4"},MATCH(MAX(salesdata[[#This Row],[S-P1]],salesdata[[#This Row],[S-P2]],salesdata[[#This Row],[S-P3]],salesdata[[#This Row],[S-P4]]),CHOOSE({1,2,3,4},salesdata[[#This Row],[S-P1]],salesdata[[#This Row],[S-P2]],salesdata[[#This Row],[S-P3]],salesdata[[#This Row],[S-P4]]),0))</f>
        <v>Product3</v>
      </c>
      <c r="X1841" s="1" t="str">
        <f>IF(salesdata[[#This Row],[Total Revenue]]&gt;=70000,"High",IF(salesdata[[#This Row],[Total Revenue]]&gt;=40000,"Medium","Low"))</f>
        <v>Medium</v>
      </c>
      <c r="Y1841" s="1" t="str">
        <f>IFERROR(IF(SUMIF(salesdata[Year],salesdata[[#This Row],[Year]],salesdata[Total Revenue])&gt;SUMIF(salesdata[Year],salesdata[[#This Row],[Year]]-1,salesdata[Total Revenue]),"Growth Year","Decline Year"),"")</f>
        <v>Decline Year</v>
      </c>
    </row>
    <row r="1842" spans="1:25" x14ac:dyDescent="0.3">
      <c r="A1842" s="1">
        <v>1841</v>
      </c>
      <c r="B1842" s="2">
        <v>42173</v>
      </c>
      <c r="C1842" s="1">
        <v>2015</v>
      </c>
      <c r="D1842" s="1" t="s">
        <v>19</v>
      </c>
      <c r="E1842" s="1">
        <v>6</v>
      </c>
      <c r="F1842" s="3">
        <v>1706</v>
      </c>
      <c r="G1842" s="10">
        <v>5408.02</v>
      </c>
      <c r="H1842" s="12">
        <f>IFERROR(salesdata[[#This Row],[S-P1]]/salesdata[[#This Row],[Q-P1]],0)</f>
        <v>3.1700000000000004</v>
      </c>
      <c r="I1842" s="3">
        <v>3128</v>
      </c>
      <c r="J1842" s="10">
        <v>19831.52</v>
      </c>
      <c r="K1842" s="12">
        <f>IFERROR(salesdata[[#This Row],[S-P2]]/salesdata[[#This Row],[Q-P2]],0)</f>
        <v>6.34</v>
      </c>
      <c r="L1842" s="3">
        <v>5815</v>
      </c>
      <c r="M1842" s="10">
        <v>31517.3</v>
      </c>
      <c r="N1842" s="12">
        <f>IFERROR(salesdata[[#This Row],[S-P3]]/salesdata[[#This Row],[Q-P3]],0)</f>
        <v>5.42</v>
      </c>
      <c r="O1842" s="3">
        <v>1570</v>
      </c>
      <c r="P1842" s="10">
        <v>11194.1</v>
      </c>
      <c r="Q1842" s="12">
        <f>IFERROR(salesdata[[#This Row],[S-P4]]/salesdata[[#This Row],[Q-P4]],0)</f>
        <v>7.13</v>
      </c>
      <c r="R1842" s="3">
        <v>12219</v>
      </c>
      <c r="S1842" s="10">
        <v>67950.94</v>
      </c>
      <c r="T1842" s="1" t="str">
        <f>"Q"&amp;ROUNDUP(salesdata[[#This Row],[Month No.]]/3,0)</f>
        <v>Q2</v>
      </c>
      <c r="U1842" s="1" t="str">
        <f>TEXT(salesdata[[#This Row],[Date]],"dddd")</f>
        <v>Thursday</v>
      </c>
      <c r="V1842" s="12">
        <f>IFERROR(salesdata[[#This Row],[Total Revenue]]/salesdata[[#This Row],[Total Units Sold]],0)</f>
        <v>5.5610884687781326</v>
      </c>
      <c r="W1842" s="1" t="str">
        <f>INDEX({"Product1","Product2","Product3","Product4"},MATCH(MAX(salesdata[[#This Row],[S-P1]],salesdata[[#This Row],[S-P2]],salesdata[[#This Row],[S-P3]],salesdata[[#This Row],[S-P4]]),CHOOSE({1,2,3,4},salesdata[[#This Row],[S-P1]],salesdata[[#This Row],[S-P2]],salesdata[[#This Row],[S-P3]],salesdata[[#This Row],[S-P4]]),0))</f>
        <v>Product3</v>
      </c>
      <c r="X1842" s="1" t="str">
        <f>IF(salesdata[[#This Row],[Total Revenue]]&gt;=70000,"High",IF(salesdata[[#This Row],[Total Revenue]]&gt;=40000,"Medium","Low"))</f>
        <v>Medium</v>
      </c>
      <c r="Y1842" s="1" t="str">
        <f>IFERROR(IF(SUMIF(salesdata[Year],salesdata[[#This Row],[Year]],salesdata[Total Revenue])&gt;SUMIF(salesdata[Year],salesdata[[#This Row],[Year]]-1,salesdata[Total Revenue]),"Growth Year","Decline Year"),"")</f>
        <v>Decline Year</v>
      </c>
    </row>
    <row r="1843" spans="1:25" x14ac:dyDescent="0.3">
      <c r="A1843" s="1">
        <v>1842</v>
      </c>
      <c r="B1843" s="2">
        <v>42174</v>
      </c>
      <c r="C1843" s="1">
        <v>2015</v>
      </c>
      <c r="D1843" s="1" t="s">
        <v>19</v>
      </c>
      <c r="E1843" s="1">
        <v>6</v>
      </c>
      <c r="F1843" s="3">
        <v>2519</v>
      </c>
      <c r="G1843" s="10">
        <v>7985.23</v>
      </c>
      <c r="H1843" s="12">
        <f>IFERROR(salesdata[[#This Row],[S-P1]]/salesdata[[#This Row],[Q-P1]],0)</f>
        <v>3.17</v>
      </c>
      <c r="I1843" s="3">
        <v>3487</v>
      </c>
      <c r="J1843" s="10">
        <v>22107.58</v>
      </c>
      <c r="K1843" s="12">
        <f>IFERROR(salesdata[[#This Row],[S-P2]]/salesdata[[#This Row],[Q-P2]],0)</f>
        <v>6.3400000000000007</v>
      </c>
      <c r="L1843" s="3">
        <v>2890</v>
      </c>
      <c r="M1843" s="10">
        <v>15663.8</v>
      </c>
      <c r="N1843" s="12">
        <f>IFERROR(salesdata[[#This Row],[S-P3]]/salesdata[[#This Row],[Q-P3]],0)</f>
        <v>5.42</v>
      </c>
      <c r="O1843" s="3">
        <v>864</v>
      </c>
      <c r="P1843" s="10">
        <v>6160.32</v>
      </c>
      <c r="Q1843" s="12">
        <f>IFERROR(salesdata[[#This Row],[S-P4]]/salesdata[[#This Row],[Q-P4]],0)</f>
        <v>7.13</v>
      </c>
      <c r="R1843" s="3">
        <v>9760</v>
      </c>
      <c r="S1843" s="10">
        <v>51916.93</v>
      </c>
      <c r="T1843" s="1" t="str">
        <f>"Q"&amp;ROUNDUP(salesdata[[#This Row],[Month No.]]/3,0)</f>
        <v>Q2</v>
      </c>
      <c r="U1843" s="1" t="str">
        <f>TEXT(salesdata[[#This Row],[Date]],"dddd")</f>
        <v>Friday</v>
      </c>
      <c r="V1843" s="12">
        <f>IFERROR(salesdata[[#This Row],[Total Revenue]]/salesdata[[#This Row],[Total Units Sold]],0)</f>
        <v>5.3193575819672132</v>
      </c>
      <c r="W1843" s="1" t="str">
        <f>INDEX({"Product1","Product2","Product3","Product4"},MATCH(MAX(salesdata[[#This Row],[S-P1]],salesdata[[#This Row],[S-P2]],salesdata[[#This Row],[S-P3]],salesdata[[#This Row],[S-P4]]),CHOOSE({1,2,3,4},salesdata[[#This Row],[S-P1]],salesdata[[#This Row],[S-P2]],salesdata[[#This Row],[S-P3]],salesdata[[#This Row],[S-P4]]),0))</f>
        <v>Product2</v>
      </c>
      <c r="X1843" s="1" t="str">
        <f>IF(salesdata[[#This Row],[Total Revenue]]&gt;=70000,"High",IF(salesdata[[#This Row],[Total Revenue]]&gt;=40000,"Medium","Low"))</f>
        <v>Medium</v>
      </c>
      <c r="Y1843" s="1" t="str">
        <f>IFERROR(IF(SUMIF(salesdata[Year],salesdata[[#This Row],[Year]],salesdata[Total Revenue])&gt;SUMIF(salesdata[Year],salesdata[[#This Row],[Year]]-1,salesdata[Total Revenue]),"Growth Year","Decline Year"),"")</f>
        <v>Decline Year</v>
      </c>
    </row>
    <row r="1844" spans="1:25" x14ac:dyDescent="0.3">
      <c r="A1844" s="1">
        <v>1843</v>
      </c>
      <c r="B1844" s="2">
        <v>42175</v>
      </c>
      <c r="C1844" s="1">
        <v>2015</v>
      </c>
      <c r="D1844" s="1" t="s">
        <v>19</v>
      </c>
      <c r="E1844" s="1">
        <v>6</v>
      </c>
      <c r="F1844" s="3">
        <v>892</v>
      </c>
      <c r="G1844" s="10">
        <v>2827.64</v>
      </c>
      <c r="H1844" s="12">
        <f>IFERROR(salesdata[[#This Row],[S-P1]]/salesdata[[#This Row],[Q-P1]],0)</f>
        <v>3.17</v>
      </c>
      <c r="I1844" s="3">
        <v>910</v>
      </c>
      <c r="J1844" s="10">
        <v>5769.4</v>
      </c>
      <c r="K1844" s="12">
        <f>IFERROR(salesdata[[#This Row],[S-P2]]/salesdata[[#This Row],[Q-P2]],0)</f>
        <v>6.34</v>
      </c>
      <c r="L1844" s="3">
        <v>3104</v>
      </c>
      <c r="M1844" s="10">
        <v>16823.68</v>
      </c>
      <c r="N1844" s="12">
        <f>IFERROR(salesdata[[#This Row],[S-P3]]/salesdata[[#This Row],[Q-P3]],0)</f>
        <v>5.42</v>
      </c>
      <c r="O1844" s="3">
        <v>1501</v>
      </c>
      <c r="P1844" s="10">
        <v>10702.13</v>
      </c>
      <c r="Q1844" s="12">
        <f>IFERROR(salesdata[[#This Row],[S-P4]]/salesdata[[#This Row],[Q-P4]],0)</f>
        <v>7.13</v>
      </c>
      <c r="R1844" s="3">
        <v>6407</v>
      </c>
      <c r="S1844" s="10">
        <v>36122.85</v>
      </c>
      <c r="T1844" s="1" t="str">
        <f>"Q"&amp;ROUNDUP(salesdata[[#This Row],[Month No.]]/3,0)</f>
        <v>Q2</v>
      </c>
      <c r="U1844" s="1" t="str">
        <f>TEXT(salesdata[[#This Row],[Date]],"dddd")</f>
        <v>Saturday</v>
      </c>
      <c r="V1844" s="12">
        <f>IFERROR(salesdata[[#This Row],[Total Revenue]]/salesdata[[#This Row],[Total Units Sold]],0)</f>
        <v>5.6380287185890428</v>
      </c>
      <c r="W1844" s="1" t="str">
        <f>INDEX({"Product1","Product2","Product3","Product4"},MATCH(MAX(salesdata[[#This Row],[S-P1]],salesdata[[#This Row],[S-P2]],salesdata[[#This Row],[S-P3]],salesdata[[#This Row],[S-P4]]),CHOOSE({1,2,3,4},salesdata[[#This Row],[S-P1]],salesdata[[#This Row],[S-P2]],salesdata[[#This Row],[S-P3]],salesdata[[#This Row],[S-P4]]),0))</f>
        <v>Product3</v>
      </c>
      <c r="X1844" s="1" t="str">
        <f>IF(salesdata[[#This Row],[Total Revenue]]&gt;=70000,"High",IF(salesdata[[#This Row],[Total Revenue]]&gt;=40000,"Medium","Low"))</f>
        <v>Low</v>
      </c>
      <c r="Y1844" s="1" t="str">
        <f>IFERROR(IF(SUMIF(salesdata[Year],salesdata[[#This Row],[Year]],salesdata[Total Revenue])&gt;SUMIF(salesdata[Year],salesdata[[#This Row],[Year]]-1,salesdata[Total Revenue]),"Growth Year","Decline Year"),"")</f>
        <v>Decline Year</v>
      </c>
    </row>
    <row r="1845" spans="1:25" x14ac:dyDescent="0.3">
      <c r="A1845" s="1">
        <v>1844</v>
      </c>
      <c r="B1845" s="2">
        <v>42176</v>
      </c>
      <c r="C1845" s="1">
        <v>2015</v>
      </c>
      <c r="D1845" s="1" t="s">
        <v>19</v>
      </c>
      <c r="E1845" s="1">
        <v>6</v>
      </c>
      <c r="F1845" s="3">
        <v>6299</v>
      </c>
      <c r="G1845" s="10">
        <v>19967.830000000002</v>
      </c>
      <c r="H1845" s="12">
        <f>IFERROR(salesdata[[#This Row],[S-P1]]/salesdata[[#This Row],[Q-P1]],0)</f>
        <v>3.1700000000000004</v>
      </c>
      <c r="I1845" s="3">
        <v>823</v>
      </c>
      <c r="J1845" s="10">
        <v>5217.82</v>
      </c>
      <c r="K1845" s="12">
        <f>IFERROR(salesdata[[#This Row],[S-P2]]/salesdata[[#This Row],[Q-P2]],0)</f>
        <v>6.34</v>
      </c>
      <c r="L1845" s="3">
        <v>2355</v>
      </c>
      <c r="M1845" s="10">
        <v>12764.1</v>
      </c>
      <c r="N1845" s="12">
        <f>IFERROR(salesdata[[#This Row],[S-P3]]/salesdata[[#This Row],[Q-P3]],0)</f>
        <v>5.42</v>
      </c>
      <c r="O1845" s="3">
        <v>799</v>
      </c>
      <c r="P1845" s="10">
        <v>5696.87</v>
      </c>
      <c r="Q1845" s="12">
        <f>IFERROR(salesdata[[#This Row],[S-P4]]/salesdata[[#This Row],[Q-P4]],0)</f>
        <v>7.13</v>
      </c>
      <c r="R1845" s="3">
        <v>10276</v>
      </c>
      <c r="S1845" s="10">
        <v>43646.62</v>
      </c>
      <c r="T1845" s="1" t="str">
        <f>"Q"&amp;ROUNDUP(salesdata[[#This Row],[Month No.]]/3,0)</f>
        <v>Q2</v>
      </c>
      <c r="U1845" s="1" t="str">
        <f>TEXT(salesdata[[#This Row],[Date]],"dddd")</f>
        <v>Sunday</v>
      </c>
      <c r="V1845" s="12">
        <f>IFERROR(salesdata[[#This Row],[Total Revenue]]/salesdata[[#This Row],[Total Units Sold]],0)</f>
        <v>4.2474328532502925</v>
      </c>
      <c r="W1845" s="1" t="str">
        <f>INDEX({"Product1","Product2","Product3","Product4"},MATCH(MAX(salesdata[[#This Row],[S-P1]],salesdata[[#This Row],[S-P2]],salesdata[[#This Row],[S-P3]],salesdata[[#This Row],[S-P4]]),CHOOSE({1,2,3,4},salesdata[[#This Row],[S-P1]],salesdata[[#This Row],[S-P2]],salesdata[[#This Row],[S-P3]],salesdata[[#This Row],[S-P4]]),0))</f>
        <v>Product1</v>
      </c>
      <c r="X1845" s="1" t="str">
        <f>IF(salesdata[[#This Row],[Total Revenue]]&gt;=70000,"High",IF(salesdata[[#This Row],[Total Revenue]]&gt;=40000,"Medium","Low"))</f>
        <v>Medium</v>
      </c>
      <c r="Y1845" s="1" t="str">
        <f>IFERROR(IF(SUMIF(salesdata[Year],salesdata[[#This Row],[Year]],salesdata[Total Revenue])&gt;SUMIF(salesdata[Year],salesdata[[#This Row],[Year]]-1,salesdata[Total Revenue]),"Growth Year","Decline Year"),"")</f>
        <v>Decline Year</v>
      </c>
    </row>
    <row r="1846" spans="1:25" x14ac:dyDescent="0.3">
      <c r="A1846" s="1">
        <v>1845</v>
      </c>
      <c r="B1846" s="2">
        <v>42177</v>
      </c>
      <c r="C1846" s="1">
        <v>2015</v>
      </c>
      <c r="D1846" s="1" t="s">
        <v>19</v>
      </c>
      <c r="E1846" s="1">
        <v>6</v>
      </c>
      <c r="F1846" s="3">
        <v>3723</v>
      </c>
      <c r="G1846" s="10">
        <v>11801.91</v>
      </c>
      <c r="H1846" s="12">
        <f>IFERROR(salesdata[[#This Row],[S-P1]]/salesdata[[#This Row],[Q-P1]],0)</f>
        <v>3.17</v>
      </c>
      <c r="I1846" s="3">
        <v>3552</v>
      </c>
      <c r="J1846" s="10">
        <v>22519.68</v>
      </c>
      <c r="K1846" s="12">
        <f>IFERROR(salesdata[[#This Row],[S-P2]]/salesdata[[#This Row],[Q-P2]],0)</f>
        <v>6.34</v>
      </c>
      <c r="L1846" s="3">
        <v>2491</v>
      </c>
      <c r="M1846" s="10">
        <v>13501.22</v>
      </c>
      <c r="N1846" s="12">
        <f>IFERROR(salesdata[[#This Row],[S-P3]]/salesdata[[#This Row],[Q-P3]],0)</f>
        <v>5.42</v>
      </c>
      <c r="O1846" s="3">
        <v>1342</v>
      </c>
      <c r="P1846" s="10">
        <v>9568.4599999999991</v>
      </c>
      <c r="Q1846" s="12">
        <f>IFERROR(salesdata[[#This Row],[S-P4]]/salesdata[[#This Row],[Q-P4]],0)</f>
        <v>7.129999999999999</v>
      </c>
      <c r="R1846" s="3">
        <v>11108</v>
      </c>
      <c r="S1846" s="10">
        <v>57391.27</v>
      </c>
      <c r="T1846" s="1" t="str">
        <f>"Q"&amp;ROUNDUP(salesdata[[#This Row],[Month No.]]/3,0)</f>
        <v>Q2</v>
      </c>
      <c r="U1846" s="1" t="str">
        <f>TEXT(salesdata[[#This Row],[Date]],"dddd")</f>
        <v>Monday</v>
      </c>
      <c r="V1846" s="12">
        <f>IFERROR(salesdata[[#This Row],[Total Revenue]]/salesdata[[#This Row],[Total Units Sold]],0)</f>
        <v>5.1666609650702195</v>
      </c>
      <c r="W1846" s="1" t="str">
        <f>INDEX({"Product1","Product2","Product3","Product4"},MATCH(MAX(salesdata[[#This Row],[S-P1]],salesdata[[#This Row],[S-P2]],salesdata[[#This Row],[S-P3]],salesdata[[#This Row],[S-P4]]),CHOOSE({1,2,3,4},salesdata[[#This Row],[S-P1]],salesdata[[#This Row],[S-P2]],salesdata[[#This Row],[S-P3]],salesdata[[#This Row],[S-P4]]),0))</f>
        <v>Product2</v>
      </c>
      <c r="X1846" s="1" t="str">
        <f>IF(salesdata[[#This Row],[Total Revenue]]&gt;=70000,"High",IF(salesdata[[#This Row],[Total Revenue]]&gt;=40000,"Medium","Low"))</f>
        <v>Medium</v>
      </c>
      <c r="Y1846" s="1" t="str">
        <f>IFERROR(IF(SUMIF(salesdata[Year],salesdata[[#This Row],[Year]],salesdata[Total Revenue])&gt;SUMIF(salesdata[Year],salesdata[[#This Row],[Year]]-1,salesdata[Total Revenue]),"Growth Year","Decline Year"),"")</f>
        <v>Decline Year</v>
      </c>
    </row>
    <row r="1847" spans="1:25" x14ac:dyDescent="0.3">
      <c r="A1847" s="1">
        <v>1846</v>
      </c>
      <c r="B1847" s="2">
        <v>42178</v>
      </c>
      <c r="C1847" s="1">
        <v>2015</v>
      </c>
      <c r="D1847" s="1" t="s">
        <v>19</v>
      </c>
      <c r="E1847" s="1">
        <v>6</v>
      </c>
      <c r="F1847" s="3">
        <v>1653</v>
      </c>
      <c r="G1847" s="10">
        <v>5240.01</v>
      </c>
      <c r="H1847" s="12">
        <f>IFERROR(salesdata[[#This Row],[S-P1]]/salesdata[[#This Row],[Q-P1]],0)</f>
        <v>3.17</v>
      </c>
      <c r="I1847" s="3">
        <v>1510</v>
      </c>
      <c r="J1847" s="10">
        <v>9573.4</v>
      </c>
      <c r="K1847" s="12">
        <f>IFERROR(salesdata[[#This Row],[S-P2]]/salesdata[[#This Row],[Q-P2]],0)</f>
        <v>6.34</v>
      </c>
      <c r="L1847" s="3">
        <v>1891</v>
      </c>
      <c r="M1847" s="10">
        <v>10249.219999999999</v>
      </c>
      <c r="N1847" s="12">
        <f>IFERROR(salesdata[[#This Row],[S-P3]]/salesdata[[#This Row],[Q-P3]],0)</f>
        <v>5.42</v>
      </c>
      <c r="O1847" s="3">
        <v>1114</v>
      </c>
      <c r="P1847" s="10">
        <v>7942.82</v>
      </c>
      <c r="Q1847" s="12">
        <f>IFERROR(salesdata[[#This Row],[S-P4]]/salesdata[[#This Row],[Q-P4]],0)</f>
        <v>7.13</v>
      </c>
      <c r="R1847" s="3">
        <v>6168</v>
      </c>
      <c r="S1847" s="10">
        <v>33005.449999999997</v>
      </c>
      <c r="T1847" s="1" t="str">
        <f>"Q"&amp;ROUNDUP(salesdata[[#This Row],[Month No.]]/3,0)</f>
        <v>Q2</v>
      </c>
      <c r="U1847" s="1" t="str">
        <f>TEXT(salesdata[[#This Row],[Date]],"dddd")</f>
        <v>Tuesday</v>
      </c>
      <c r="V1847" s="12">
        <f>IFERROR(salesdata[[#This Row],[Total Revenue]]/salesdata[[#This Row],[Total Units Sold]],0)</f>
        <v>5.3510781452658875</v>
      </c>
      <c r="W1847" s="1" t="str">
        <f>INDEX({"Product1","Product2","Product3","Product4"},MATCH(MAX(salesdata[[#This Row],[S-P1]],salesdata[[#This Row],[S-P2]],salesdata[[#This Row],[S-P3]],salesdata[[#This Row],[S-P4]]),CHOOSE({1,2,3,4},salesdata[[#This Row],[S-P1]],salesdata[[#This Row],[S-P2]],salesdata[[#This Row],[S-P3]],salesdata[[#This Row],[S-P4]]),0))</f>
        <v>Product3</v>
      </c>
      <c r="X1847" s="1" t="str">
        <f>IF(salesdata[[#This Row],[Total Revenue]]&gt;=70000,"High",IF(salesdata[[#This Row],[Total Revenue]]&gt;=40000,"Medium","Low"))</f>
        <v>Low</v>
      </c>
      <c r="Y1847" s="1" t="str">
        <f>IFERROR(IF(SUMIF(salesdata[Year],salesdata[[#This Row],[Year]],salesdata[Total Revenue])&gt;SUMIF(salesdata[Year],salesdata[[#This Row],[Year]]-1,salesdata[Total Revenue]),"Growth Year","Decline Year"),"")</f>
        <v>Decline Year</v>
      </c>
    </row>
    <row r="1848" spans="1:25" x14ac:dyDescent="0.3">
      <c r="A1848" s="1">
        <v>1847</v>
      </c>
      <c r="B1848" s="2">
        <v>42179</v>
      </c>
      <c r="C1848" s="1">
        <v>2015</v>
      </c>
      <c r="D1848" s="1" t="s">
        <v>19</v>
      </c>
      <c r="E1848" s="1">
        <v>6</v>
      </c>
      <c r="F1848" s="3">
        <v>2985</v>
      </c>
      <c r="G1848" s="10">
        <v>9462.4500000000007</v>
      </c>
      <c r="H1848" s="12">
        <f>IFERROR(salesdata[[#This Row],[S-P1]]/salesdata[[#This Row],[Q-P1]],0)</f>
        <v>3.1700000000000004</v>
      </c>
      <c r="I1848" s="3">
        <v>969</v>
      </c>
      <c r="J1848" s="10">
        <v>6143.46</v>
      </c>
      <c r="K1848" s="12">
        <f>IFERROR(salesdata[[#This Row],[S-P2]]/salesdata[[#This Row],[Q-P2]],0)</f>
        <v>6.34</v>
      </c>
      <c r="L1848" s="3">
        <v>5426</v>
      </c>
      <c r="M1848" s="10">
        <v>29408.92</v>
      </c>
      <c r="N1848" s="12">
        <f>IFERROR(salesdata[[#This Row],[S-P3]]/salesdata[[#This Row],[Q-P3]],0)</f>
        <v>5.42</v>
      </c>
      <c r="O1848" s="3">
        <v>1519</v>
      </c>
      <c r="P1848" s="10">
        <v>10830.47</v>
      </c>
      <c r="Q1848" s="12">
        <f>IFERROR(salesdata[[#This Row],[S-P4]]/salesdata[[#This Row],[Q-P4]],0)</f>
        <v>7.13</v>
      </c>
      <c r="R1848" s="3">
        <v>10899</v>
      </c>
      <c r="S1848" s="10">
        <v>55845.3</v>
      </c>
      <c r="T1848" s="1" t="str">
        <f>"Q"&amp;ROUNDUP(salesdata[[#This Row],[Month No.]]/3,0)</f>
        <v>Q2</v>
      </c>
      <c r="U1848" s="1" t="str">
        <f>TEXT(salesdata[[#This Row],[Date]],"dddd")</f>
        <v>Wednesday</v>
      </c>
      <c r="V1848" s="12">
        <f>IFERROR(salesdata[[#This Row],[Total Revenue]]/salesdata[[#This Row],[Total Units Sold]],0)</f>
        <v>5.1238921001926787</v>
      </c>
      <c r="W1848" s="1" t="str">
        <f>INDEX({"Product1","Product2","Product3","Product4"},MATCH(MAX(salesdata[[#This Row],[S-P1]],salesdata[[#This Row],[S-P2]],salesdata[[#This Row],[S-P3]],salesdata[[#This Row],[S-P4]]),CHOOSE({1,2,3,4},salesdata[[#This Row],[S-P1]],salesdata[[#This Row],[S-P2]],salesdata[[#This Row],[S-P3]],salesdata[[#This Row],[S-P4]]),0))</f>
        <v>Product3</v>
      </c>
      <c r="X1848" s="1" t="str">
        <f>IF(salesdata[[#This Row],[Total Revenue]]&gt;=70000,"High",IF(salesdata[[#This Row],[Total Revenue]]&gt;=40000,"Medium","Low"))</f>
        <v>Medium</v>
      </c>
      <c r="Y1848" s="1" t="str">
        <f>IFERROR(IF(SUMIF(salesdata[Year],salesdata[[#This Row],[Year]],salesdata[Total Revenue])&gt;SUMIF(salesdata[Year],salesdata[[#This Row],[Year]]-1,salesdata[Total Revenue]),"Growth Year","Decline Year"),"")</f>
        <v>Decline Year</v>
      </c>
    </row>
    <row r="1849" spans="1:25" x14ac:dyDescent="0.3">
      <c r="A1849" s="1">
        <v>1848</v>
      </c>
      <c r="B1849" s="2">
        <v>42180</v>
      </c>
      <c r="C1849" s="1">
        <v>2015</v>
      </c>
      <c r="D1849" s="1" t="s">
        <v>19</v>
      </c>
      <c r="E1849" s="1">
        <v>6</v>
      </c>
      <c r="F1849" s="3">
        <v>7050</v>
      </c>
      <c r="G1849" s="10">
        <v>22348.5</v>
      </c>
      <c r="H1849" s="12">
        <f>IFERROR(salesdata[[#This Row],[S-P1]]/salesdata[[#This Row],[Q-P1]],0)</f>
        <v>3.17</v>
      </c>
      <c r="I1849" s="3">
        <v>351</v>
      </c>
      <c r="J1849" s="10">
        <v>2225.34</v>
      </c>
      <c r="K1849" s="12">
        <f>IFERROR(salesdata[[#This Row],[S-P2]]/salesdata[[#This Row],[Q-P2]],0)</f>
        <v>6.3400000000000007</v>
      </c>
      <c r="L1849" s="3">
        <v>2397</v>
      </c>
      <c r="M1849" s="10">
        <v>12991.74</v>
      </c>
      <c r="N1849" s="12">
        <f>IFERROR(salesdata[[#This Row],[S-P3]]/salesdata[[#This Row],[Q-P3]],0)</f>
        <v>5.42</v>
      </c>
      <c r="O1849" s="3">
        <v>1627</v>
      </c>
      <c r="P1849" s="10">
        <v>11600.51</v>
      </c>
      <c r="Q1849" s="12">
        <f>IFERROR(salesdata[[#This Row],[S-P4]]/salesdata[[#This Row],[Q-P4]],0)</f>
        <v>7.13</v>
      </c>
      <c r="R1849" s="3">
        <v>11425</v>
      </c>
      <c r="S1849" s="10">
        <v>49166.09</v>
      </c>
      <c r="T1849" s="1" t="str">
        <f>"Q"&amp;ROUNDUP(salesdata[[#This Row],[Month No.]]/3,0)</f>
        <v>Q2</v>
      </c>
      <c r="U1849" s="1" t="str">
        <f>TEXT(salesdata[[#This Row],[Date]],"dddd")</f>
        <v>Thursday</v>
      </c>
      <c r="V1849" s="12">
        <f>IFERROR(salesdata[[#This Row],[Total Revenue]]/salesdata[[#This Row],[Total Units Sold]],0)</f>
        <v>4.3033776805251636</v>
      </c>
      <c r="W1849" s="1" t="str">
        <f>INDEX({"Product1","Product2","Product3","Product4"},MATCH(MAX(salesdata[[#This Row],[S-P1]],salesdata[[#This Row],[S-P2]],salesdata[[#This Row],[S-P3]],salesdata[[#This Row],[S-P4]]),CHOOSE({1,2,3,4},salesdata[[#This Row],[S-P1]],salesdata[[#This Row],[S-P2]],salesdata[[#This Row],[S-P3]],salesdata[[#This Row],[S-P4]]),0))</f>
        <v>Product1</v>
      </c>
      <c r="X1849" s="1" t="str">
        <f>IF(salesdata[[#This Row],[Total Revenue]]&gt;=70000,"High",IF(salesdata[[#This Row],[Total Revenue]]&gt;=40000,"Medium","Low"))</f>
        <v>Medium</v>
      </c>
      <c r="Y1849" s="1" t="str">
        <f>IFERROR(IF(SUMIF(salesdata[Year],salesdata[[#This Row],[Year]],salesdata[Total Revenue])&gt;SUMIF(salesdata[Year],salesdata[[#This Row],[Year]]-1,salesdata[Total Revenue]),"Growth Year","Decline Year"),"")</f>
        <v>Decline Year</v>
      </c>
    </row>
    <row r="1850" spans="1:25" x14ac:dyDescent="0.3">
      <c r="A1850" s="1">
        <v>1849</v>
      </c>
      <c r="B1850" s="2">
        <v>42181</v>
      </c>
      <c r="C1850" s="1">
        <v>2015</v>
      </c>
      <c r="D1850" s="1" t="s">
        <v>19</v>
      </c>
      <c r="E1850" s="1">
        <v>6</v>
      </c>
      <c r="F1850" s="3">
        <v>4253</v>
      </c>
      <c r="G1850" s="10">
        <v>13482.01</v>
      </c>
      <c r="H1850" s="12">
        <f>IFERROR(salesdata[[#This Row],[S-P1]]/salesdata[[#This Row],[Q-P1]],0)</f>
        <v>3.17</v>
      </c>
      <c r="I1850" s="3">
        <v>3585</v>
      </c>
      <c r="J1850" s="10">
        <v>22728.9</v>
      </c>
      <c r="K1850" s="12">
        <f>IFERROR(salesdata[[#This Row],[S-P2]]/salesdata[[#This Row],[Q-P2]],0)</f>
        <v>6.3400000000000007</v>
      </c>
      <c r="L1850" s="3">
        <v>2885</v>
      </c>
      <c r="M1850" s="10">
        <v>15636.7</v>
      </c>
      <c r="N1850" s="12">
        <f>IFERROR(salesdata[[#This Row],[S-P3]]/salesdata[[#This Row],[Q-P3]],0)</f>
        <v>5.42</v>
      </c>
      <c r="O1850" s="3">
        <v>1343</v>
      </c>
      <c r="P1850" s="10">
        <v>9575.59</v>
      </c>
      <c r="Q1850" s="12">
        <f>IFERROR(salesdata[[#This Row],[S-P4]]/salesdata[[#This Row],[Q-P4]],0)</f>
        <v>7.13</v>
      </c>
      <c r="R1850" s="3">
        <v>12066</v>
      </c>
      <c r="S1850" s="10">
        <v>61423.199999999997</v>
      </c>
      <c r="T1850" s="1" t="str">
        <f>"Q"&amp;ROUNDUP(salesdata[[#This Row],[Month No.]]/3,0)</f>
        <v>Q2</v>
      </c>
      <c r="U1850" s="1" t="str">
        <f>TEXT(salesdata[[#This Row],[Date]],"dddd")</f>
        <v>Friday</v>
      </c>
      <c r="V1850" s="12">
        <f>IFERROR(salesdata[[#This Row],[Total Revenue]]/salesdata[[#This Row],[Total Units Sold]],0)</f>
        <v>5.0906016907011438</v>
      </c>
      <c r="W1850" s="1" t="str">
        <f>INDEX({"Product1","Product2","Product3","Product4"},MATCH(MAX(salesdata[[#This Row],[S-P1]],salesdata[[#This Row],[S-P2]],salesdata[[#This Row],[S-P3]],salesdata[[#This Row],[S-P4]]),CHOOSE({1,2,3,4},salesdata[[#This Row],[S-P1]],salesdata[[#This Row],[S-P2]],salesdata[[#This Row],[S-P3]],salesdata[[#This Row],[S-P4]]),0))</f>
        <v>Product2</v>
      </c>
      <c r="X1850" s="1" t="str">
        <f>IF(salesdata[[#This Row],[Total Revenue]]&gt;=70000,"High",IF(salesdata[[#This Row],[Total Revenue]]&gt;=40000,"Medium","Low"))</f>
        <v>Medium</v>
      </c>
      <c r="Y1850" s="1" t="str">
        <f>IFERROR(IF(SUMIF(salesdata[Year],salesdata[[#This Row],[Year]],salesdata[Total Revenue])&gt;SUMIF(salesdata[Year],salesdata[[#This Row],[Year]]-1,salesdata[Total Revenue]),"Growth Year","Decline Year"),"")</f>
        <v>Decline Year</v>
      </c>
    </row>
    <row r="1851" spans="1:25" x14ac:dyDescent="0.3">
      <c r="A1851" s="1">
        <v>1850</v>
      </c>
      <c r="B1851" s="2">
        <v>42182</v>
      </c>
      <c r="C1851" s="1">
        <v>2015</v>
      </c>
      <c r="D1851" s="1" t="s">
        <v>19</v>
      </c>
      <c r="E1851" s="1">
        <v>6</v>
      </c>
      <c r="F1851" s="3">
        <v>7648</v>
      </c>
      <c r="G1851" s="10">
        <v>24244.16</v>
      </c>
      <c r="H1851" s="12">
        <f>IFERROR(salesdata[[#This Row],[S-P1]]/salesdata[[#This Row],[Q-P1]],0)</f>
        <v>3.17</v>
      </c>
      <c r="I1851" s="3">
        <v>1178</v>
      </c>
      <c r="J1851" s="10">
        <v>7468.52</v>
      </c>
      <c r="K1851" s="12">
        <f>IFERROR(salesdata[[#This Row],[S-P2]]/salesdata[[#This Row],[Q-P2]],0)</f>
        <v>6.3400000000000007</v>
      </c>
      <c r="L1851" s="3">
        <v>5921</v>
      </c>
      <c r="M1851" s="10">
        <v>32091.82</v>
      </c>
      <c r="N1851" s="12">
        <f>IFERROR(salesdata[[#This Row],[S-P3]]/salesdata[[#This Row],[Q-P3]],0)</f>
        <v>5.42</v>
      </c>
      <c r="O1851" s="3">
        <v>798</v>
      </c>
      <c r="P1851" s="10">
        <v>5689.74</v>
      </c>
      <c r="Q1851" s="12">
        <f>IFERROR(salesdata[[#This Row],[S-P4]]/salesdata[[#This Row],[Q-P4]],0)</f>
        <v>7.13</v>
      </c>
      <c r="R1851" s="3">
        <v>15545</v>
      </c>
      <c r="S1851" s="10">
        <v>69494.240000000005</v>
      </c>
      <c r="T1851" s="1" t="str">
        <f>"Q"&amp;ROUNDUP(salesdata[[#This Row],[Month No.]]/3,0)</f>
        <v>Q2</v>
      </c>
      <c r="U1851" s="1" t="str">
        <f>TEXT(salesdata[[#This Row],[Date]],"dddd")</f>
        <v>Saturday</v>
      </c>
      <c r="V1851" s="12">
        <f>IFERROR(salesdata[[#This Row],[Total Revenue]]/salesdata[[#This Row],[Total Units Sold]],0)</f>
        <v>4.4705204245738184</v>
      </c>
      <c r="W1851" s="1" t="str">
        <f>INDEX({"Product1","Product2","Product3","Product4"},MATCH(MAX(salesdata[[#This Row],[S-P1]],salesdata[[#This Row],[S-P2]],salesdata[[#This Row],[S-P3]],salesdata[[#This Row],[S-P4]]),CHOOSE({1,2,3,4},salesdata[[#This Row],[S-P1]],salesdata[[#This Row],[S-P2]],salesdata[[#This Row],[S-P3]],salesdata[[#This Row],[S-P4]]),0))</f>
        <v>Product3</v>
      </c>
      <c r="X1851" s="1" t="str">
        <f>IF(salesdata[[#This Row],[Total Revenue]]&gt;=70000,"High",IF(salesdata[[#This Row],[Total Revenue]]&gt;=40000,"Medium","Low"))</f>
        <v>Medium</v>
      </c>
      <c r="Y1851" s="1" t="str">
        <f>IFERROR(IF(SUMIF(salesdata[Year],salesdata[[#This Row],[Year]],salesdata[Total Revenue])&gt;SUMIF(salesdata[Year],salesdata[[#This Row],[Year]]-1,salesdata[Total Revenue]),"Growth Year","Decline Year"),"")</f>
        <v>Decline Year</v>
      </c>
    </row>
    <row r="1852" spans="1:25" x14ac:dyDescent="0.3">
      <c r="A1852" s="1">
        <v>1851</v>
      </c>
      <c r="B1852" s="2">
        <v>42183</v>
      </c>
      <c r="C1852" s="1">
        <v>2015</v>
      </c>
      <c r="D1852" s="1" t="s">
        <v>19</v>
      </c>
      <c r="E1852" s="1">
        <v>6</v>
      </c>
      <c r="F1852" s="3">
        <v>7876</v>
      </c>
      <c r="G1852" s="10">
        <v>24966.92</v>
      </c>
      <c r="H1852" s="12">
        <f>IFERROR(salesdata[[#This Row],[S-P1]]/salesdata[[#This Row],[Q-P1]],0)</f>
        <v>3.17</v>
      </c>
      <c r="I1852" s="3">
        <v>2156</v>
      </c>
      <c r="J1852" s="10">
        <v>13669.04</v>
      </c>
      <c r="K1852" s="12">
        <f>IFERROR(salesdata[[#This Row],[S-P2]]/salesdata[[#This Row],[Q-P2]],0)</f>
        <v>6.3400000000000007</v>
      </c>
      <c r="L1852" s="3">
        <v>5448</v>
      </c>
      <c r="M1852" s="10">
        <v>29528.16</v>
      </c>
      <c r="N1852" s="12">
        <f>IFERROR(salesdata[[#This Row],[S-P3]]/salesdata[[#This Row],[Q-P3]],0)</f>
        <v>5.42</v>
      </c>
      <c r="O1852" s="3">
        <v>788</v>
      </c>
      <c r="P1852" s="10">
        <v>5618.44</v>
      </c>
      <c r="Q1852" s="12">
        <f>IFERROR(salesdata[[#This Row],[S-P4]]/salesdata[[#This Row],[Q-P4]],0)</f>
        <v>7.13</v>
      </c>
      <c r="R1852" s="3">
        <v>16268</v>
      </c>
      <c r="S1852" s="10">
        <v>73782.559999999998</v>
      </c>
      <c r="T1852" s="1" t="str">
        <f>"Q"&amp;ROUNDUP(salesdata[[#This Row],[Month No.]]/3,0)</f>
        <v>Q2</v>
      </c>
      <c r="U1852" s="1" t="str">
        <f>TEXT(salesdata[[#This Row],[Date]],"dddd")</f>
        <v>Sunday</v>
      </c>
      <c r="V1852" s="12">
        <f>IFERROR(salesdata[[#This Row],[Total Revenue]]/salesdata[[#This Row],[Total Units Sold]],0)</f>
        <v>4.5354413572657979</v>
      </c>
      <c r="W1852" s="1" t="str">
        <f>INDEX({"Product1","Product2","Product3","Product4"},MATCH(MAX(salesdata[[#This Row],[S-P1]],salesdata[[#This Row],[S-P2]],salesdata[[#This Row],[S-P3]],salesdata[[#This Row],[S-P4]]),CHOOSE({1,2,3,4},salesdata[[#This Row],[S-P1]],salesdata[[#This Row],[S-P2]],salesdata[[#This Row],[S-P3]],salesdata[[#This Row],[S-P4]]),0))</f>
        <v>Product3</v>
      </c>
      <c r="X1852" s="1" t="str">
        <f>IF(salesdata[[#This Row],[Total Revenue]]&gt;=70000,"High",IF(salesdata[[#This Row],[Total Revenue]]&gt;=40000,"Medium","Low"))</f>
        <v>High</v>
      </c>
      <c r="Y1852" s="1" t="str">
        <f>IFERROR(IF(SUMIF(salesdata[Year],salesdata[[#This Row],[Year]],salesdata[Total Revenue])&gt;SUMIF(salesdata[Year],salesdata[[#This Row],[Year]]-1,salesdata[Total Revenue]),"Growth Year","Decline Year"),"")</f>
        <v>Decline Year</v>
      </c>
    </row>
    <row r="1853" spans="1:25" x14ac:dyDescent="0.3">
      <c r="A1853" s="1">
        <v>1852</v>
      </c>
      <c r="B1853" s="2">
        <v>42184</v>
      </c>
      <c r="C1853" s="1">
        <v>2015</v>
      </c>
      <c r="D1853" s="1" t="s">
        <v>19</v>
      </c>
      <c r="E1853" s="1">
        <v>6</v>
      </c>
      <c r="F1853" s="3">
        <v>4968</v>
      </c>
      <c r="G1853" s="10">
        <v>15748.56</v>
      </c>
      <c r="H1853" s="12">
        <f>IFERROR(salesdata[[#This Row],[S-P1]]/salesdata[[#This Row],[Q-P1]],0)</f>
        <v>3.17</v>
      </c>
      <c r="I1853" s="3">
        <v>3414</v>
      </c>
      <c r="J1853" s="10">
        <v>21644.76</v>
      </c>
      <c r="K1853" s="12">
        <f>IFERROR(salesdata[[#This Row],[S-P2]]/salesdata[[#This Row],[Q-P2]],0)</f>
        <v>6.34</v>
      </c>
      <c r="L1853" s="3">
        <v>930</v>
      </c>
      <c r="M1853" s="10">
        <v>5040.6000000000004</v>
      </c>
      <c r="N1853" s="12">
        <f>IFERROR(salesdata[[#This Row],[S-P3]]/salesdata[[#This Row],[Q-P3]],0)</f>
        <v>5.4200000000000008</v>
      </c>
      <c r="O1853" s="3">
        <v>667</v>
      </c>
      <c r="P1853" s="10">
        <v>4755.71</v>
      </c>
      <c r="Q1853" s="12">
        <f>IFERROR(salesdata[[#This Row],[S-P4]]/salesdata[[#This Row],[Q-P4]],0)</f>
        <v>7.13</v>
      </c>
      <c r="R1853" s="3">
        <v>9979</v>
      </c>
      <c r="S1853" s="10">
        <v>47189.63</v>
      </c>
      <c r="T1853" s="1" t="str">
        <f>"Q"&amp;ROUNDUP(salesdata[[#This Row],[Month No.]]/3,0)</f>
        <v>Q2</v>
      </c>
      <c r="U1853" s="1" t="str">
        <f>TEXT(salesdata[[#This Row],[Date]],"dddd")</f>
        <v>Monday</v>
      </c>
      <c r="V1853" s="12">
        <f>IFERROR(salesdata[[#This Row],[Total Revenue]]/salesdata[[#This Row],[Total Units Sold]],0)</f>
        <v>4.728893676721114</v>
      </c>
      <c r="W1853" s="1" t="str">
        <f>INDEX({"Product1","Product2","Product3","Product4"},MATCH(MAX(salesdata[[#This Row],[S-P1]],salesdata[[#This Row],[S-P2]],salesdata[[#This Row],[S-P3]],salesdata[[#This Row],[S-P4]]),CHOOSE({1,2,3,4},salesdata[[#This Row],[S-P1]],salesdata[[#This Row],[S-P2]],salesdata[[#This Row],[S-P3]],salesdata[[#This Row],[S-P4]]),0))</f>
        <v>Product2</v>
      </c>
      <c r="X1853" s="1" t="str">
        <f>IF(salesdata[[#This Row],[Total Revenue]]&gt;=70000,"High",IF(salesdata[[#This Row],[Total Revenue]]&gt;=40000,"Medium","Low"))</f>
        <v>Medium</v>
      </c>
      <c r="Y1853" s="1" t="str">
        <f>IFERROR(IF(SUMIF(salesdata[Year],salesdata[[#This Row],[Year]],salesdata[Total Revenue])&gt;SUMIF(salesdata[Year],salesdata[[#This Row],[Year]]-1,salesdata[Total Revenue]),"Growth Year","Decline Year"),"")</f>
        <v>Decline Year</v>
      </c>
    </row>
    <row r="1854" spans="1:25" x14ac:dyDescent="0.3">
      <c r="A1854" s="1">
        <v>1853</v>
      </c>
      <c r="B1854" s="2">
        <v>42185</v>
      </c>
      <c r="C1854" s="1">
        <v>2015</v>
      </c>
      <c r="D1854" s="1" t="s">
        <v>19</v>
      </c>
      <c r="E1854" s="1">
        <v>6</v>
      </c>
      <c r="F1854" s="3">
        <v>4717</v>
      </c>
      <c r="G1854" s="10">
        <v>14952.89</v>
      </c>
      <c r="H1854" s="12">
        <f>IFERROR(salesdata[[#This Row],[S-P1]]/salesdata[[#This Row],[Q-P1]],0)</f>
        <v>3.17</v>
      </c>
      <c r="I1854" s="3">
        <v>2830</v>
      </c>
      <c r="J1854" s="10">
        <v>17942.2</v>
      </c>
      <c r="K1854" s="12">
        <f>IFERROR(salesdata[[#This Row],[S-P2]]/salesdata[[#This Row],[Q-P2]],0)</f>
        <v>6.34</v>
      </c>
      <c r="L1854" s="3">
        <v>5531</v>
      </c>
      <c r="M1854" s="10">
        <v>29978.02</v>
      </c>
      <c r="N1854" s="12">
        <f>IFERROR(salesdata[[#This Row],[S-P3]]/salesdata[[#This Row],[Q-P3]],0)</f>
        <v>5.42</v>
      </c>
      <c r="O1854" s="3">
        <v>654</v>
      </c>
      <c r="P1854" s="10">
        <v>4663.0200000000004</v>
      </c>
      <c r="Q1854" s="12">
        <f>IFERROR(salesdata[[#This Row],[S-P4]]/salesdata[[#This Row],[Q-P4]],0)</f>
        <v>7.1300000000000008</v>
      </c>
      <c r="R1854" s="3">
        <v>13732</v>
      </c>
      <c r="S1854" s="10">
        <v>67536.13</v>
      </c>
      <c r="T1854" s="1" t="str">
        <f>"Q"&amp;ROUNDUP(salesdata[[#This Row],[Month No.]]/3,0)</f>
        <v>Q2</v>
      </c>
      <c r="U1854" s="1" t="str">
        <f>TEXT(salesdata[[#This Row],[Date]],"dddd")</f>
        <v>Tuesday</v>
      </c>
      <c r="V1854" s="12">
        <f>IFERROR(salesdata[[#This Row],[Total Revenue]]/salesdata[[#This Row],[Total Units Sold]],0)</f>
        <v>4.9181568598893097</v>
      </c>
      <c r="W1854" s="1" t="str">
        <f>INDEX({"Product1","Product2","Product3","Product4"},MATCH(MAX(salesdata[[#This Row],[S-P1]],salesdata[[#This Row],[S-P2]],salesdata[[#This Row],[S-P3]],salesdata[[#This Row],[S-P4]]),CHOOSE({1,2,3,4},salesdata[[#This Row],[S-P1]],salesdata[[#This Row],[S-P2]],salesdata[[#This Row],[S-P3]],salesdata[[#This Row],[S-P4]]),0))</f>
        <v>Product3</v>
      </c>
      <c r="X1854" s="1" t="str">
        <f>IF(salesdata[[#This Row],[Total Revenue]]&gt;=70000,"High",IF(salesdata[[#This Row],[Total Revenue]]&gt;=40000,"Medium","Low"))</f>
        <v>Medium</v>
      </c>
      <c r="Y1854" s="1" t="str">
        <f>IFERROR(IF(SUMIF(salesdata[Year],salesdata[[#This Row],[Year]],salesdata[Total Revenue])&gt;SUMIF(salesdata[Year],salesdata[[#This Row],[Year]]-1,salesdata[Total Revenue]),"Growth Year","Decline Year"),"")</f>
        <v>Decline Year</v>
      </c>
    </row>
    <row r="1855" spans="1:25" x14ac:dyDescent="0.3">
      <c r="A1855" s="1">
        <v>1854</v>
      </c>
      <c r="B1855" s="2">
        <v>42186</v>
      </c>
      <c r="C1855" s="1">
        <v>2015</v>
      </c>
      <c r="D1855" s="1" t="s">
        <v>20</v>
      </c>
      <c r="E1855" s="1">
        <v>7</v>
      </c>
      <c r="F1855" s="3">
        <v>7979</v>
      </c>
      <c r="G1855" s="10">
        <v>25293.43</v>
      </c>
      <c r="H1855" s="12">
        <f>IFERROR(salesdata[[#This Row],[S-P1]]/salesdata[[#This Row],[Q-P1]],0)</f>
        <v>3.17</v>
      </c>
      <c r="I1855" s="3">
        <v>3840</v>
      </c>
      <c r="J1855" s="10">
        <v>24345.599999999999</v>
      </c>
      <c r="K1855" s="12">
        <f>IFERROR(salesdata[[#This Row],[S-P2]]/salesdata[[#This Row],[Q-P2]],0)</f>
        <v>6.34</v>
      </c>
      <c r="L1855" s="3">
        <v>1385</v>
      </c>
      <c r="M1855" s="10">
        <v>7506.7</v>
      </c>
      <c r="N1855" s="12">
        <f>IFERROR(salesdata[[#This Row],[S-P3]]/salesdata[[#This Row],[Q-P3]],0)</f>
        <v>5.42</v>
      </c>
      <c r="O1855" s="3">
        <v>1429</v>
      </c>
      <c r="P1855" s="10">
        <v>10188.77</v>
      </c>
      <c r="Q1855" s="12">
        <f>IFERROR(salesdata[[#This Row],[S-P4]]/salesdata[[#This Row],[Q-P4]],0)</f>
        <v>7.13</v>
      </c>
      <c r="R1855" s="3">
        <v>14633</v>
      </c>
      <c r="S1855" s="10">
        <v>67334.5</v>
      </c>
      <c r="T1855" s="1" t="str">
        <f>"Q"&amp;ROUNDUP(salesdata[[#This Row],[Month No.]]/3,0)</f>
        <v>Q3</v>
      </c>
      <c r="U1855" s="1" t="str">
        <f>TEXT(salesdata[[#This Row],[Date]],"dddd")</f>
        <v>Wednesday</v>
      </c>
      <c r="V1855" s="12">
        <f>IFERROR(salesdata[[#This Row],[Total Revenue]]/salesdata[[#This Row],[Total Units Sold]],0)</f>
        <v>4.6015512881842415</v>
      </c>
      <c r="W1855" s="1" t="str">
        <f>INDEX({"Product1","Product2","Product3","Product4"},MATCH(MAX(salesdata[[#This Row],[S-P1]],salesdata[[#This Row],[S-P2]],salesdata[[#This Row],[S-P3]],salesdata[[#This Row],[S-P4]]),CHOOSE({1,2,3,4},salesdata[[#This Row],[S-P1]],salesdata[[#This Row],[S-P2]],salesdata[[#This Row],[S-P3]],salesdata[[#This Row],[S-P4]]),0))</f>
        <v>Product1</v>
      </c>
      <c r="X1855" s="1" t="str">
        <f>IF(salesdata[[#This Row],[Total Revenue]]&gt;=70000,"High",IF(salesdata[[#This Row],[Total Revenue]]&gt;=40000,"Medium","Low"))</f>
        <v>Medium</v>
      </c>
      <c r="Y1855" s="1" t="str">
        <f>IFERROR(IF(SUMIF(salesdata[Year],salesdata[[#This Row],[Year]],salesdata[Total Revenue])&gt;SUMIF(salesdata[Year],salesdata[[#This Row],[Year]]-1,salesdata[Total Revenue]),"Growth Year","Decline Year"),"")</f>
        <v>Decline Year</v>
      </c>
    </row>
    <row r="1856" spans="1:25" x14ac:dyDescent="0.3">
      <c r="A1856" s="1">
        <v>1855</v>
      </c>
      <c r="B1856" s="2">
        <v>42187</v>
      </c>
      <c r="C1856" s="1">
        <v>2015</v>
      </c>
      <c r="D1856" s="1" t="s">
        <v>20</v>
      </c>
      <c r="E1856" s="1">
        <v>7</v>
      </c>
      <c r="F1856" s="3">
        <v>5977</v>
      </c>
      <c r="G1856" s="10">
        <v>18947.09</v>
      </c>
      <c r="H1856" s="12">
        <f>IFERROR(salesdata[[#This Row],[S-P1]]/salesdata[[#This Row],[Q-P1]],0)</f>
        <v>3.17</v>
      </c>
      <c r="I1856" s="3">
        <v>3845</v>
      </c>
      <c r="J1856" s="10">
        <v>24377.3</v>
      </c>
      <c r="K1856" s="12">
        <f>IFERROR(salesdata[[#This Row],[S-P2]]/salesdata[[#This Row],[Q-P2]],0)</f>
        <v>6.34</v>
      </c>
      <c r="L1856" s="3">
        <v>5990</v>
      </c>
      <c r="M1856" s="10">
        <v>32465.8</v>
      </c>
      <c r="N1856" s="12">
        <f>IFERROR(salesdata[[#This Row],[S-P3]]/salesdata[[#This Row],[Q-P3]],0)</f>
        <v>5.42</v>
      </c>
      <c r="O1856" s="3">
        <v>1209</v>
      </c>
      <c r="P1856" s="10">
        <v>8620.17</v>
      </c>
      <c r="Q1856" s="12">
        <f>IFERROR(salesdata[[#This Row],[S-P4]]/salesdata[[#This Row],[Q-P4]],0)</f>
        <v>7.13</v>
      </c>
      <c r="R1856" s="3">
        <v>17021</v>
      </c>
      <c r="S1856" s="10">
        <v>84410.36</v>
      </c>
      <c r="T1856" s="1" t="str">
        <f>"Q"&amp;ROUNDUP(salesdata[[#This Row],[Month No.]]/3,0)</f>
        <v>Q3</v>
      </c>
      <c r="U1856" s="1" t="str">
        <f>TEXT(salesdata[[#This Row],[Date]],"dddd")</f>
        <v>Thursday</v>
      </c>
      <c r="V1856" s="12">
        <f>IFERROR(salesdata[[#This Row],[Total Revenue]]/salesdata[[#This Row],[Total Units Sold]],0)</f>
        <v>4.9591892368250985</v>
      </c>
      <c r="W1856" s="1" t="str">
        <f>INDEX({"Product1","Product2","Product3","Product4"},MATCH(MAX(salesdata[[#This Row],[S-P1]],salesdata[[#This Row],[S-P2]],salesdata[[#This Row],[S-P3]],salesdata[[#This Row],[S-P4]]),CHOOSE({1,2,3,4},salesdata[[#This Row],[S-P1]],salesdata[[#This Row],[S-P2]],salesdata[[#This Row],[S-P3]],salesdata[[#This Row],[S-P4]]),0))</f>
        <v>Product3</v>
      </c>
      <c r="X1856" s="1" t="str">
        <f>IF(salesdata[[#This Row],[Total Revenue]]&gt;=70000,"High",IF(salesdata[[#This Row],[Total Revenue]]&gt;=40000,"Medium","Low"))</f>
        <v>High</v>
      </c>
      <c r="Y1856" s="1" t="str">
        <f>IFERROR(IF(SUMIF(salesdata[Year],salesdata[[#This Row],[Year]],salesdata[Total Revenue])&gt;SUMIF(salesdata[Year],salesdata[[#This Row],[Year]]-1,salesdata[Total Revenue]),"Growth Year","Decline Year"),"")</f>
        <v>Decline Year</v>
      </c>
    </row>
    <row r="1857" spans="1:25" x14ac:dyDescent="0.3">
      <c r="A1857" s="1">
        <v>1856</v>
      </c>
      <c r="B1857" s="2">
        <v>42188</v>
      </c>
      <c r="C1857" s="1">
        <v>2015</v>
      </c>
      <c r="D1857" s="1" t="s">
        <v>20</v>
      </c>
      <c r="E1857" s="1">
        <v>7</v>
      </c>
      <c r="F1857" s="3">
        <v>5169</v>
      </c>
      <c r="G1857" s="10">
        <v>16385.73</v>
      </c>
      <c r="H1857" s="12">
        <f>IFERROR(salesdata[[#This Row],[S-P1]]/salesdata[[#This Row],[Q-P1]],0)</f>
        <v>3.17</v>
      </c>
      <c r="I1857" s="3">
        <v>2943</v>
      </c>
      <c r="J1857" s="10">
        <v>18658.62</v>
      </c>
      <c r="K1857" s="12">
        <f>IFERROR(salesdata[[#This Row],[S-P2]]/salesdata[[#This Row],[Q-P2]],0)</f>
        <v>6.34</v>
      </c>
      <c r="L1857" s="3">
        <v>5855</v>
      </c>
      <c r="M1857" s="10">
        <v>31734.1</v>
      </c>
      <c r="N1857" s="12">
        <f>IFERROR(salesdata[[#This Row],[S-P3]]/salesdata[[#This Row],[Q-P3]],0)</f>
        <v>5.42</v>
      </c>
      <c r="O1857" s="3">
        <v>781</v>
      </c>
      <c r="P1857" s="10">
        <v>5568.53</v>
      </c>
      <c r="Q1857" s="12">
        <f>IFERROR(salesdata[[#This Row],[S-P4]]/salesdata[[#This Row],[Q-P4]],0)</f>
        <v>7.13</v>
      </c>
      <c r="R1857" s="3">
        <v>14748</v>
      </c>
      <c r="S1857" s="10">
        <v>72346.98</v>
      </c>
      <c r="T1857" s="1" t="str">
        <f>"Q"&amp;ROUNDUP(salesdata[[#This Row],[Month No.]]/3,0)</f>
        <v>Q3</v>
      </c>
      <c r="U1857" s="1" t="str">
        <f>TEXT(salesdata[[#This Row],[Date]],"dddd")</f>
        <v>Friday</v>
      </c>
      <c r="V1857" s="12">
        <f>IFERROR(salesdata[[#This Row],[Total Revenue]]/salesdata[[#This Row],[Total Units Sold]],0)</f>
        <v>4.9055451586655812</v>
      </c>
      <c r="W1857" s="1" t="str">
        <f>INDEX({"Product1","Product2","Product3","Product4"},MATCH(MAX(salesdata[[#This Row],[S-P1]],salesdata[[#This Row],[S-P2]],salesdata[[#This Row],[S-P3]],salesdata[[#This Row],[S-P4]]),CHOOSE({1,2,3,4},salesdata[[#This Row],[S-P1]],salesdata[[#This Row],[S-P2]],salesdata[[#This Row],[S-P3]],salesdata[[#This Row],[S-P4]]),0))</f>
        <v>Product3</v>
      </c>
      <c r="X1857" s="1" t="str">
        <f>IF(salesdata[[#This Row],[Total Revenue]]&gt;=70000,"High",IF(salesdata[[#This Row],[Total Revenue]]&gt;=40000,"Medium","Low"))</f>
        <v>High</v>
      </c>
      <c r="Y1857" s="1" t="str">
        <f>IFERROR(IF(SUMIF(salesdata[Year],salesdata[[#This Row],[Year]],salesdata[Total Revenue])&gt;SUMIF(salesdata[Year],salesdata[[#This Row],[Year]]-1,salesdata[Total Revenue]),"Growth Year","Decline Year"),"")</f>
        <v>Decline Year</v>
      </c>
    </row>
    <row r="1858" spans="1:25" x14ac:dyDescent="0.3">
      <c r="A1858" s="1">
        <v>1857</v>
      </c>
      <c r="B1858" s="2">
        <v>42189</v>
      </c>
      <c r="C1858" s="1">
        <v>2015</v>
      </c>
      <c r="D1858" s="1" t="s">
        <v>20</v>
      </c>
      <c r="E1858" s="1">
        <v>7</v>
      </c>
      <c r="F1858" s="3">
        <v>6824</v>
      </c>
      <c r="G1858" s="10">
        <v>21632.080000000002</v>
      </c>
      <c r="H1858" s="12">
        <f>IFERROR(salesdata[[#This Row],[S-P1]]/salesdata[[#This Row],[Q-P1]],0)</f>
        <v>3.1700000000000004</v>
      </c>
      <c r="I1858" s="3">
        <v>580</v>
      </c>
      <c r="J1858" s="10">
        <v>3677.2</v>
      </c>
      <c r="K1858" s="12">
        <f>IFERROR(salesdata[[#This Row],[S-P2]]/salesdata[[#This Row],[Q-P2]],0)</f>
        <v>6.34</v>
      </c>
      <c r="L1858" s="3">
        <v>487</v>
      </c>
      <c r="M1858" s="10">
        <v>2639.54</v>
      </c>
      <c r="N1858" s="12">
        <f>IFERROR(salesdata[[#This Row],[S-P3]]/salesdata[[#This Row],[Q-P3]],0)</f>
        <v>5.42</v>
      </c>
      <c r="O1858" s="3">
        <v>747</v>
      </c>
      <c r="P1858" s="10">
        <v>5326.11</v>
      </c>
      <c r="Q1858" s="12">
        <f>IFERROR(salesdata[[#This Row],[S-P4]]/salesdata[[#This Row],[Q-P4]],0)</f>
        <v>7.13</v>
      </c>
      <c r="R1858" s="3">
        <v>8638</v>
      </c>
      <c r="S1858" s="10">
        <v>33274.93</v>
      </c>
      <c r="T1858" s="1" t="str">
        <f>"Q"&amp;ROUNDUP(salesdata[[#This Row],[Month No.]]/3,0)</f>
        <v>Q3</v>
      </c>
      <c r="U1858" s="1" t="str">
        <f>TEXT(salesdata[[#This Row],[Date]],"dddd")</f>
        <v>Saturday</v>
      </c>
      <c r="V1858" s="12">
        <f>IFERROR(salesdata[[#This Row],[Total Revenue]]/salesdata[[#This Row],[Total Units Sold]],0)</f>
        <v>3.8521567492475111</v>
      </c>
      <c r="W1858" s="1" t="str">
        <f>INDEX({"Product1","Product2","Product3","Product4"},MATCH(MAX(salesdata[[#This Row],[S-P1]],salesdata[[#This Row],[S-P2]],salesdata[[#This Row],[S-P3]],salesdata[[#This Row],[S-P4]]),CHOOSE({1,2,3,4},salesdata[[#This Row],[S-P1]],salesdata[[#This Row],[S-P2]],salesdata[[#This Row],[S-P3]],salesdata[[#This Row],[S-P4]]),0))</f>
        <v>Product1</v>
      </c>
      <c r="X1858" s="1" t="str">
        <f>IF(salesdata[[#This Row],[Total Revenue]]&gt;=70000,"High",IF(salesdata[[#This Row],[Total Revenue]]&gt;=40000,"Medium","Low"))</f>
        <v>Low</v>
      </c>
      <c r="Y1858" s="1" t="str">
        <f>IFERROR(IF(SUMIF(salesdata[Year],salesdata[[#This Row],[Year]],salesdata[Total Revenue])&gt;SUMIF(salesdata[Year],salesdata[[#This Row],[Year]]-1,salesdata[Total Revenue]),"Growth Year","Decline Year"),"")</f>
        <v>Decline Year</v>
      </c>
    </row>
    <row r="1859" spans="1:25" x14ac:dyDescent="0.3">
      <c r="A1859" s="1">
        <v>1858</v>
      </c>
      <c r="B1859" s="2">
        <v>42190</v>
      </c>
      <c r="C1859" s="1">
        <v>2015</v>
      </c>
      <c r="D1859" s="1" t="s">
        <v>20</v>
      </c>
      <c r="E1859" s="1">
        <v>7</v>
      </c>
      <c r="F1859" s="3">
        <v>6419</v>
      </c>
      <c r="G1859" s="10">
        <v>20348.23</v>
      </c>
      <c r="H1859" s="12">
        <f>IFERROR(salesdata[[#This Row],[S-P1]]/salesdata[[#This Row],[Q-P1]],0)</f>
        <v>3.17</v>
      </c>
      <c r="I1859" s="3">
        <v>806</v>
      </c>
      <c r="J1859" s="10">
        <v>5110.04</v>
      </c>
      <c r="K1859" s="12">
        <f>IFERROR(salesdata[[#This Row],[S-P2]]/salesdata[[#This Row],[Q-P2]],0)</f>
        <v>6.34</v>
      </c>
      <c r="L1859" s="3">
        <v>4909</v>
      </c>
      <c r="M1859" s="10">
        <v>26606.78</v>
      </c>
      <c r="N1859" s="12">
        <f>IFERROR(salesdata[[#This Row],[S-P3]]/salesdata[[#This Row],[Q-P3]],0)</f>
        <v>5.42</v>
      </c>
      <c r="O1859" s="3">
        <v>1310</v>
      </c>
      <c r="P1859" s="10">
        <v>9340.2999999999993</v>
      </c>
      <c r="Q1859" s="12">
        <f>IFERROR(salesdata[[#This Row],[S-P4]]/salesdata[[#This Row],[Q-P4]],0)</f>
        <v>7.129999999999999</v>
      </c>
      <c r="R1859" s="3">
        <v>13444</v>
      </c>
      <c r="S1859" s="10">
        <v>61405.35</v>
      </c>
      <c r="T1859" s="1" t="str">
        <f>"Q"&amp;ROUNDUP(salesdata[[#This Row],[Month No.]]/3,0)</f>
        <v>Q3</v>
      </c>
      <c r="U1859" s="1" t="str">
        <f>TEXT(salesdata[[#This Row],[Date]],"dddd")</f>
        <v>Sunday</v>
      </c>
      <c r="V1859" s="12">
        <f>IFERROR(salesdata[[#This Row],[Total Revenue]]/salesdata[[#This Row],[Total Units Sold]],0)</f>
        <v>4.567491074085094</v>
      </c>
      <c r="W1859" s="1" t="str">
        <f>INDEX({"Product1","Product2","Product3","Product4"},MATCH(MAX(salesdata[[#This Row],[S-P1]],salesdata[[#This Row],[S-P2]],salesdata[[#This Row],[S-P3]],salesdata[[#This Row],[S-P4]]),CHOOSE({1,2,3,4},salesdata[[#This Row],[S-P1]],salesdata[[#This Row],[S-P2]],salesdata[[#This Row],[S-P3]],salesdata[[#This Row],[S-P4]]),0))</f>
        <v>Product3</v>
      </c>
      <c r="X1859" s="1" t="str">
        <f>IF(salesdata[[#This Row],[Total Revenue]]&gt;=70000,"High",IF(salesdata[[#This Row],[Total Revenue]]&gt;=40000,"Medium","Low"))</f>
        <v>Medium</v>
      </c>
      <c r="Y1859" s="1" t="str">
        <f>IFERROR(IF(SUMIF(salesdata[Year],salesdata[[#This Row],[Year]],salesdata[Total Revenue])&gt;SUMIF(salesdata[Year],salesdata[[#This Row],[Year]]-1,salesdata[Total Revenue]),"Growth Year","Decline Year"),"")</f>
        <v>Decline Year</v>
      </c>
    </row>
    <row r="1860" spans="1:25" x14ac:dyDescent="0.3">
      <c r="A1860" s="1">
        <v>1859</v>
      </c>
      <c r="B1860" s="2">
        <v>42191</v>
      </c>
      <c r="C1860" s="1">
        <v>2015</v>
      </c>
      <c r="D1860" s="1" t="s">
        <v>20</v>
      </c>
      <c r="E1860" s="1">
        <v>7</v>
      </c>
      <c r="F1860" s="3">
        <v>1580</v>
      </c>
      <c r="G1860" s="10">
        <v>5008.6000000000004</v>
      </c>
      <c r="H1860" s="12">
        <f>IFERROR(salesdata[[#This Row],[S-P1]]/salesdata[[#This Row],[Q-P1]],0)</f>
        <v>3.1700000000000004</v>
      </c>
      <c r="I1860" s="3">
        <v>3519</v>
      </c>
      <c r="J1860" s="10">
        <v>22310.46</v>
      </c>
      <c r="K1860" s="12">
        <f>IFERROR(salesdata[[#This Row],[S-P2]]/salesdata[[#This Row],[Q-P2]],0)</f>
        <v>6.34</v>
      </c>
      <c r="L1860" s="3">
        <v>4811</v>
      </c>
      <c r="M1860" s="10">
        <v>26075.62</v>
      </c>
      <c r="N1860" s="12">
        <f>IFERROR(salesdata[[#This Row],[S-P3]]/salesdata[[#This Row],[Q-P3]],0)</f>
        <v>5.42</v>
      </c>
      <c r="O1860" s="3">
        <v>745</v>
      </c>
      <c r="P1860" s="10">
        <v>5311.85</v>
      </c>
      <c r="Q1860" s="12">
        <f>IFERROR(salesdata[[#This Row],[S-P4]]/salesdata[[#This Row],[Q-P4]],0)</f>
        <v>7.1300000000000008</v>
      </c>
      <c r="R1860" s="3">
        <v>10655</v>
      </c>
      <c r="S1860" s="10">
        <v>58706.53</v>
      </c>
      <c r="T1860" s="1" t="str">
        <f>"Q"&amp;ROUNDUP(salesdata[[#This Row],[Month No.]]/3,0)</f>
        <v>Q3</v>
      </c>
      <c r="U1860" s="1" t="str">
        <f>TEXT(salesdata[[#This Row],[Date]],"dddd")</f>
        <v>Monday</v>
      </c>
      <c r="V1860" s="12">
        <f>IFERROR(salesdata[[#This Row],[Total Revenue]]/salesdata[[#This Row],[Total Units Sold]],0)</f>
        <v>5.5097634913186297</v>
      </c>
      <c r="W1860" s="1" t="str">
        <f>INDEX({"Product1","Product2","Product3","Product4"},MATCH(MAX(salesdata[[#This Row],[S-P1]],salesdata[[#This Row],[S-P2]],salesdata[[#This Row],[S-P3]],salesdata[[#This Row],[S-P4]]),CHOOSE({1,2,3,4},salesdata[[#This Row],[S-P1]],salesdata[[#This Row],[S-P2]],salesdata[[#This Row],[S-P3]],salesdata[[#This Row],[S-P4]]),0))</f>
        <v>Product3</v>
      </c>
      <c r="X1860" s="1" t="str">
        <f>IF(salesdata[[#This Row],[Total Revenue]]&gt;=70000,"High",IF(salesdata[[#This Row],[Total Revenue]]&gt;=40000,"Medium","Low"))</f>
        <v>Medium</v>
      </c>
      <c r="Y1860" s="1" t="str">
        <f>IFERROR(IF(SUMIF(salesdata[Year],salesdata[[#This Row],[Year]],salesdata[Total Revenue])&gt;SUMIF(salesdata[Year],salesdata[[#This Row],[Year]]-1,salesdata[Total Revenue]),"Growth Year","Decline Year"),"")</f>
        <v>Decline Year</v>
      </c>
    </row>
    <row r="1861" spans="1:25" x14ac:dyDescent="0.3">
      <c r="A1861" s="1">
        <v>1860</v>
      </c>
      <c r="B1861" s="2">
        <v>42192</v>
      </c>
      <c r="C1861" s="1">
        <v>2015</v>
      </c>
      <c r="D1861" s="1" t="s">
        <v>20</v>
      </c>
      <c r="E1861" s="1">
        <v>7</v>
      </c>
      <c r="F1861" s="3">
        <v>6769</v>
      </c>
      <c r="G1861" s="10">
        <v>21457.73</v>
      </c>
      <c r="H1861" s="12">
        <f>IFERROR(salesdata[[#This Row],[S-P1]]/salesdata[[#This Row],[Q-P1]],0)</f>
        <v>3.17</v>
      </c>
      <c r="I1861" s="3">
        <v>1131</v>
      </c>
      <c r="J1861" s="10">
        <v>7170.54</v>
      </c>
      <c r="K1861" s="12">
        <f>IFERROR(salesdata[[#This Row],[S-P2]]/salesdata[[#This Row],[Q-P2]],0)</f>
        <v>6.34</v>
      </c>
      <c r="L1861" s="3">
        <v>5541</v>
      </c>
      <c r="M1861" s="10">
        <v>30032.22</v>
      </c>
      <c r="N1861" s="12">
        <f>IFERROR(salesdata[[#This Row],[S-P3]]/salesdata[[#This Row],[Q-P3]],0)</f>
        <v>5.42</v>
      </c>
      <c r="O1861" s="3">
        <v>1243</v>
      </c>
      <c r="P1861" s="10">
        <v>8862.59</v>
      </c>
      <c r="Q1861" s="12">
        <f>IFERROR(salesdata[[#This Row],[S-P4]]/salesdata[[#This Row],[Q-P4]],0)</f>
        <v>7.13</v>
      </c>
      <c r="R1861" s="3">
        <v>14684</v>
      </c>
      <c r="S1861" s="10">
        <v>67523.08</v>
      </c>
      <c r="T1861" s="1" t="str">
        <f>"Q"&amp;ROUNDUP(salesdata[[#This Row],[Month No.]]/3,0)</f>
        <v>Q3</v>
      </c>
      <c r="U1861" s="1" t="str">
        <f>TEXT(salesdata[[#This Row],[Date]],"dddd")</f>
        <v>Tuesday</v>
      </c>
      <c r="V1861" s="12">
        <f>IFERROR(salesdata[[#This Row],[Total Revenue]]/salesdata[[#This Row],[Total Units Sold]],0)</f>
        <v>4.5984118768727864</v>
      </c>
      <c r="W1861" s="1" t="str">
        <f>INDEX({"Product1","Product2","Product3","Product4"},MATCH(MAX(salesdata[[#This Row],[S-P1]],salesdata[[#This Row],[S-P2]],salesdata[[#This Row],[S-P3]],salesdata[[#This Row],[S-P4]]),CHOOSE({1,2,3,4},salesdata[[#This Row],[S-P1]],salesdata[[#This Row],[S-P2]],salesdata[[#This Row],[S-P3]],salesdata[[#This Row],[S-P4]]),0))</f>
        <v>Product3</v>
      </c>
      <c r="X1861" s="1" t="str">
        <f>IF(salesdata[[#This Row],[Total Revenue]]&gt;=70000,"High",IF(salesdata[[#This Row],[Total Revenue]]&gt;=40000,"Medium","Low"))</f>
        <v>Medium</v>
      </c>
      <c r="Y1861" s="1" t="str">
        <f>IFERROR(IF(SUMIF(salesdata[Year],salesdata[[#This Row],[Year]],salesdata[Total Revenue])&gt;SUMIF(salesdata[Year],salesdata[[#This Row],[Year]]-1,salesdata[Total Revenue]),"Growth Year","Decline Year"),"")</f>
        <v>Decline Year</v>
      </c>
    </row>
    <row r="1862" spans="1:25" x14ac:dyDescent="0.3">
      <c r="A1862" s="1">
        <v>1861</v>
      </c>
      <c r="B1862" s="2">
        <v>42193</v>
      </c>
      <c r="C1862" s="1">
        <v>2015</v>
      </c>
      <c r="D1862" s="1" t="s">
        <v>20</v>
      </c>
      <c r="E1862" s="1">
        <v>7</v>
      </c>
      <c r="F1862" s="3">
        <v>3006</v>
      </c>
      <c r="G1862" s="10">
        <v>9529.02</v>
      </c>
      <c r="H1862" s="12">
        <f>IFERROR(salesdata[[#This Row],[S-P1]]/salesdata[[#This Row],[Q-P1]],0)</f>
        <v>3.17</v>
      </c>
      <c r="I1862" s="3">
        <v>3648</v>
      </c>
      <c r="J1862" s="10">
        <v>23128.32</v>
      </c>
      <c r="K1862" s="12">
        <f>IFERROR(salesdata[[#This Row],[S-P2]]/salesdata[[#This Row],[Q-P2]],0)</f>
        <v>6.34</v>
      </c>
      <c r="L1862" s="3">
        <v>5718</v>
      </c>
      <c r="M1862" s="10">
        <v>30991.56</v>
      </c>
      <c r="N1862" s="12">
        <f>IFERROR(salesdata[[#This Row],[S-P3]]/salesdata[[#This Row],[Q-P3]],0)</f>
        <v>5.42</v>
      </c>
      <c r="O1862" s="3">
        <v>1126</v>
      </c>
      <c r="P1862" s="10">
        <v>8028.38</v>
      </c>
      <c r="Q1862" s="12">
        <f>IFERROR(salesdata[[#This Row],[S-P4]]/salesdata[[#This Row],[Q-P4]],0)</f>
        <v>7.13</v>
      </c>
      <c r="R1862" s="3">
        <v>13498</v>
      </c>
      <c r="S1862" s="10">
        <v>71677.279999999999</v>
      </c>
      <c r="T1862" s="1" t="str">
        <f>"Q"&amp;ROUNDUP(salesdata[[#This Row],[Month No.]]/3,0)</f>
        <v>Q3</v>
      </c>
      <c r="U1862" s="1" t="str">
        <f>TEXT(salesdata[[#This Row],[Date]],"dddd")</f>
        <v>Wednesday</v>
      </c>
      <c r="V1862" s="12">
        <f>IFERROR(salesdata[[#This Row],[Total Revenue]]/salesdata[[#This Row],[Total Units Sold]],0)</f>
        <v>5.3102148466439472</v>
      </c>
      <c r="W1862" s="1" t="str">
        <f>INDEX({"Product1","Product2","Product3","Product4"},MATCH(MAX(salesdata[[#This Row],[S-P1]],salesdata[[#This Row],[S-P2]],salesdata[[#This Row],[S-P3]],salesdata[[#This Row],[S-P4]]),CHOOSE({1,2,3,4},salesdata[[#This Row],[S-P1]],salesdata[[#This Row],[S-P2]],salesdata[[#This Row],[S-P3]],salesdata[[#This Row],[S-P4]]),0))</f>
        <v>Product3</v>
      </c>
      <c r="X1862" s="1" t="str">
        <f>IF(salesdata[[#This Row],[Total Revenue]]&gt;=70000,"High",IF(salesdata[[#This Row],[Total Revenue]]&gt;=40000,"Medium","Low"))</f>
        <v>High</v>
      </c>
      <c r="Y1862" s="1" t="str">
        <f>IFERROR(IF(SUMIF(salesdata[Year],salesdata[[#This Row],[Year]],salesdata[Total Revenue])&gt;SUMIF(salesdata[Year],salesdata[[#This Row],[Year]]-1,salesdata[Total Revenue]),"Growth Year","Decline Year"),"")</f>
        <v>Decline Year</v>
      </c>
    </row>
    <row r="1863" spans="1:25" x14ac:dyDescent="0.3">
      <c r="A1863" s="1">
        <v>1862</v>
      </c>
      <c r="B1863" s="2">
        <v>42194</v>
      </c>
      <c r="C1863" s="1">
        <v>2015</v>
      </c>
      <c r="D1863" s="1" t="s">
        <v>20</v>
      </c>
      <c r="E1863" s="1">
        <v>7</v>
      </c>
      <c r="F1863" s="3">
        <v>4380</v>
      </c>
      <c r="G1863" s="10">
        <v>13884.6</v>
      </c>
      <c r="H1863" s="12">
        <f>IFERROR(salesdata[[#This Row],[S-P1]]/salesdata[[#This Row],[Q-P1]],0)</f>
        <v>3.17</v>
      </c>
      <c r="I1863" s="3">
        <v>3803</v>
      </c>
      <c r="J1863" s="10">
        <v>24111.02</v>
      </c>
      <c r="K1863" s="12">
        <f>IFERROR(salesdata[[#This Row],[S-P2]]/salesdata[[#This Row],[Q-P2]],0)</f>
        <v>6.34</v>
      </c>
      <c r="L1863" s="3">
        <v>3903</v>
      </c>
      <c r="M1863" s="10">
        <v>21154.26</v>
      </c>
      <c r="N1863" s="12">
        <f>IFERROR(salesdata[[#This Row],[S-P3]]/salesdata[[#This Row],[Q-P3]],0)</f>
        <v>5.42</v>
      </c>
      <c r="O1863" s="3">
        <v>1003</v>
      </c>
      <c r="P1863" s="10">
        <v>7151.39</v>
      </c>
      <c r="Q1863" s="12">
        <f>IFERROR(salesdata[[#This Row],[S-P4]]/salesdata[[#This Row],[Q-P4]],0)</f>
        <v>7.13</v>
      </c>
      <c r="R1863" s="3">
        <v>13089</v>
      </c>
      <c r="S1863" s="10">
        <v>66301.27</v>
      </c>
      <c r="T1863" s="1" t="str">
        <f>"Q"&amp;ROUNDUP(salesdata[[#This Row],[Month No.]]/3,0)</f>
        <v>Q3</v>
      </c>
      <c r="U1863" s="1" t="str">
        <f>TEXT(salesdata[[#This Row],[Date]],"dddd")</f>
        <v>Thursday</v>
      </c>
      <c r="V1863" s="12">
        <f>IFERROR(salesdata[[#This Row],[Total Revenue]]/salesdata[[#This Row],[Total Units Sold]],0)</f>
        <v>5.0654190541676218</v>
      </c>
      <c r="W1863" s="1" t="str">
        <f>INDEX({"Product1","Product2","Product3","Product4"},MATCH(MAX(salesdata[[#This Row],[S-P1]],salesdata[[#This Row],[S-P2]],salesdata[[#This Row],[S-P3]],salesdata[[#This Row],[S-P4]]),CHOOSE({1,2,3,4},salesdata[[#This Row],[S-P1]],salesdata[[#This Row],[S-P2]],salesdata[[#This Row],[S-P3]],salesdata[[#This Row],[S-P4]]),0))</f>
        <v>Product2</v>
      </c>
      <c r="X1863" s="1" t="str">
        <f>IF(salesdata[[#This Row],[Total Revenue]]&gt;=70000,"High",IF(salesdata[[#This Row],[Total Revenue]]&gt;=40000,"Medium","Low"))</f>
        <v>Medium</v>
      </c>
      <c r="Y1863" s="1" t="str">
        <f>IFERROR(IF(SUMIF(salesdata[Year],salesdata[[#This Row],[Year]],salesdata[Total Revenue])&gt;SUMIF(salesdata[Year],salesdata[[#This Row],[Year]]-1,salesdata[Total Revenue]),"Growth Year","Decline Year"),"")</f>
        <v>Decline Year</v>
      </c>
    </row>
    <row r="1864" spans="1:25" x14ac:dyDescent="0.3">
      <c r="A1864" s="1">
        <v>1863</v>
      </c>
      <c r="B1864" s="2">
        <v>42195</v>
      </c>
      <c r="C1864" s="1">
        <v>2015</v>
      </c>
      <c r="D1864" s="1" t="s">
        <v>20</v>
      </c>
      <c r="E1864" s="1">
        <v>7</v>
      </c>
      <c r="F1864" s="3">
        <v>5834</v>
      </c>
      <c r="G1864" s="10">
        <v>18493.78</v>
      </c>
      <c r="H1864" s="12">
        <f>IFERROR(salesdata[[#This Row],[S-P1]]/salesdata[[#This Row],[Q-P1]],0)</f>
        <v>3.17</v>
      </c>
      <c r="I1864" s="3">
        <v>2069</v>
      </c>
      <c r="J1864" s="10">
        <v>13117.46</v>
      </c>
      <c r="K1864" s="12">
        <f>IFERROR(salesdata[[#This Row],[S-P2]]/salesdata[[#This Row],[Q-P2]],0)</f>
        <v>6.34</v>
      </c>
      <c r="L1864" s="3">
        <v>4415</v>
      </c>
      <c r="M1864" s="10">
        <v>23929.3</v>
      </c>
      <c r="N1864" s="12">
        <f>IFERROR(salesdata[[#This Row],[S-P3]]/salesdata[[#This Row],[Q-P3]],0)</f>
        <v>5.42</v>
      </c>
      <c r="O1864" s="3">
        <v>967</v>
      </c>
      <c r="P1864" s="10">
        <v>6894.71</v>
      </c>
      <c r="Q1864" s="12">
        <f>IFERROR(salesdata[[#This Row],[S-P4]]/salesdata[[#This Row],[Q-P4]],0)</f>
        <v>7.13</v>
      </c>
      <c r="R1864" s="3">
        <v>13285</v>
      </c>
      <c r="S1864" s="10">
        <v>62435.25</v>
      </c>
      <c r="T1864" s="1" t="str">
        <f>"Q"&amp;ROUNDUP(salesdata[[#This Row],[Month No.]]/3,0)</f>
        <v>Q3</v>
      </c>
      <c r="U1864" s="1" t="str">
        <f>TEXT(salesdata[[#This Row],[Date]],"dddd")</f>
        <v>Friday</v>
      </c>
      <c r="V1864" s="12">
        <f>IFERROR(salesdata[[#This Row],[Total Revenue]]/salesdata[[#This Row],[Total Units Sold]],0)</f>
        <v>4.6996800903274369</v>
      </c>
      <c r="W1864" s="1" t="str">
        <f>INDEX({"Product1","Product2","Product3","Product4"},MATCH(MAX(salesdata[[#This Row],[S-P1]],salesdata[[#This Row],[S-P2]],salesdata[[#This Row],[S-P3]],salesdata[[#This Row],[S-P4]]),CHOOSE({1,2,3,4},salesdata[[#This Row],[S-P1]],salesdata[[#This Row],[S-P2]],salesdata[[#This Row],[S-P3]],salesdata[[#This Row],[S-P4]]),0))</f>
        <v>Product3</v>
      </c>
      <c r="X1864" s="1" t="str">
        <f>IF(salesdata[[#This Row],[Total Revenue]]&gt;=70000,"High",IF(salesdata[[#This Row],[Total Revenue]]&gt;=40000,"Medium","Low"))</f>
        <v>Medium</v>
      </c>
      <c r="Y1864" s="1" t="str">
        <f>IFERROR(IF(SUMIF(salesdata[Year],salesdata[[#This Row],[Year]],salesdata[Total Revenue])&gt;SUMIF(salesdata[Year],salesdata[[#This Row],[Year]]-1,salesdata[Total Revenue]),"Growth Year","Decline Year"),"")</f>
        <v>Decline Year</v>
      </c>
    </row>
    <row r="1865" spans="1:25" x14ac:dyDescent="0.3">
      <c r="A1865" s="1">
        <v>1864</v>
      </c>
      <c r="B1865" s="2">
        <v>42196</v>
      </c>
      <c r="C1865" s="1">
        <v>2015</v>
      </c>
      <c r="D1865" s="1" t="s">
        <v>20</v>
      </c>
      <c r="E1865" s="1">
        <v>7</v>
      </c>
      <c r="F1865" s="3">
        <v>5495</v>
      </c>
      <c r="G1865" s="10">
        <v>17419.150000000001</v>
      </c>
      <c r="H1865" s="12">
        <f>IFERROR(salesdata[[#This Row],[S-P1]]/salesdata[[#This Row],[Q-P1]],0)</f>
        <v>3.1700000000000004</v>
      </c>
      <c r="I1865" s="3">
        <v>2109</v>
      </c>
      <c r="J1865" s="10">
        <v>13371.06</v>
      </c>
      <c r="K1865" s="12">
        <f>IFERROR(salesdata[[#This Row],[S-P2]]/salesdata[[#This Row],[Q-P2]],0)</f>
        <v>6.34</v>
      </c>
      <c r="L1865" s="3">
        <v>1173</v>
      </c>
      <c r="M1865" s="10">
        <v>6357.66</v>
      </c>
      <c r="N1865" s="12">
        <f>IFERROR(salesdata[[#This Row],[S-P3]]/salesdata[[#This Row],[Q-P3]],0)</f>
        <v>5.42</v>
      </c>
      <c r="O1865" s="3">
        <v>1524</v>
      </c>
      <c r="P1865" s="10">
        <v>10866.12</v>
      </c>
      <c r="Q1865" s="12">
        <f>IFERROR(salesdata[[#This Row],[S-P4]]/salesdata[[#This Row],[Q-P4]],0)</f>
        <v>7.1300000000000008</v>
      </c>
      <c r="R1865" s="3">
        <v>10301</v>
      </c>
      <c r="S1865" s="10">
        <v>48013.99</v>
      </c>
      <c r="T1865" s="1" t="str">
        <f>"Q"&amp;ROUNDUP(salesdata[[#This Row],[Month No.]]/3,0)</f>
        <v>Q3</v>
      </c>
      <c r="U1865" s="1" t="str">
        <f>TEXT(salesdata[[#This Row],[Date]],"dddd")</f>
        <v>Saturday</v>
      </c>
      <c r="V1865" s="12">
        <f>IFERROR(salesdata[[#This Row],[Total Revenue]]/salesdata[[#This Row],[Total Units Sold]],0)</f>
        <v>4.6610998932142511</v>
      </c>
      <c r="W1865" s="1" t="str">
        <f>INDEX({"Product1","Product2","Product3","Product4"},MATCH(MAX(salesdata[[#This Row],[S-P1]],salesdata[[#This Row],[S-P2]],salesdata[[#This Row],[S-P3]],salesdata[[#This Row],[S-P4]]),CHOOSE({1,2,3,4},salesdata[[#This Row],[S-P1]],salesdata[[#This Row],[S-P2]],salesdata[[#This Row],[S-P3]],salesdata[[#This Row],[S-P4]]),0))</f>
        <v>Product1</v>
      </c>
      <c r="X1865" s="1" t="str">
        <f>IF(salesdata[[#This Row],[Total Revenue]]&gt;=70000,"High",IF(salesdata[[#This Row],[Total Revenue]]&gt;=40000,"Medium","Low"))</f>
        <v>Medium</v>
      </c>
      <c r="Y1865" s="1" t="str">
        <f>IFERROR(IF(SUMIF(salesdata[Year],salesdata[[#This Row],[Year]],salesdata[Total Revenue])&gt;SUMIF(salesdata[Year],salesdata[[#This Row],[Year]]-1,salesdata[Total Revenue]),"Growth Year","Decline Year"),"")</f>
        <v>Decline Year</v>
      </c>
    </row>
    <row r="1866" spans="1:25" x14ac:dyDescent="0.3">
      <c r="A1866" s="1">
        <v>1865</v>
      </c>
      <c r="B1866" s="2">
        <v>42197</v>
      </c>
      <c r="C1866" s="1">
        <v>2015</v>
      </c>
      <c r="D1866" s="1" t="s">
        <v>20</v>
      </c>
      <c r="E1866" s="1">
        <v>7</v>
      </c>
      <c r="F1866" s="3">
        <v>5257</v>
      </c>
      <c r="G1866" s="10">
        <v>16664.689999999999</v>
      </c>
      <c r="H1866" s="12">
        <f>IFERROR(salesdata[[#This Row],[S-P1]]/salesdata[[#This Row],[Q-P1]],0)</f>
        <v>3.17</v>
      </c>
      <c r="I1866" s="3">
        <v>3250</v>
      </c>
      <c r="J1866" s="10">
        <v>20605</v>
      </c>
      <c r="K1866" s="12">
        <f>IFERROR(salesdata[[#This Row],[S-P2]]/salesdata[[#This Row],[Q-P2]],0)</f>
        <v>6.34</v>
      </c>
      <c r="L1866" s="3">
        <v>5376</v>
      </c>
      <c r="M1866" s="10">
        <v>29137.919999999998</v>
      </c>
      <c r="N1866" s="12">
        <f>IFERROR(salesdata[[#This Row],[S-P3]]/salesdata[[#This Row],[Q-P3]],0)</f>
        <v>5.42</v>
      </c>
      <c r="O1866" s="3">
        <v>1571</v>
      </c>
      <c r="P1866" s="10">
        <v>11201.23</v>
      </c>
      <c r="Q1866" s="12">
        <f>IFERROR(salesdata[[#This Row],[S-P4]]/salesdata[[#This Row],[Q-P4]],0)</f>
        <v>7.13</v>
      </c>
      <c r="R1866" s="3">
        <v>15454</v>
      </c>
      <c r="S1866" s="10">
        <v>77608.84</v>
      </c>
      <c r="T1866" s="1" t="str">
        <f>"Q"&amp;ROUNDUP(salesdata[[#This Row],[Month No.]]/3,0)</f>
        <v>Q3</v>
      </c>
      <c r="U1866" s="1" t="str">
        <f>TEXT(salesdata[[#This Row],[Date]],"dddd")</f>
        <v>Sunday</v>
      </c>
      <c r="V1866" s="12">
        <f>IFERROR(salesdata[[#This Row],[Total Revenue]]/salesdata[[#This Row],[Total Units Sold]],0)</f>
        <v>5.0219257150252359</v>
      </c>
      <c r="W1866" s="1" t="str">
        <f>INDEX({"Product1","Product2","Product3","Product4"},MATCH(MAX(salesdata[[#This Row],[S-P1]],salesdata[[#This Row],[S-P2]],salesdata[[#This Row],[S-P3]],salesdata[[#This Row],[S-P4]]),CHOOSE({1,2,3,4},salesdata[[#This Row],[S-P1]],salesdata[[#This Row],[S-P2]],salesdata[[#This Row],[S-P3]],salesdata[[#This Row],[S-P4]]),0))</f>
        <v>Product3</v>
      </c>
      <c r="X1866" s="1" t="str">
        <f>IF(salesdata[[#This Row],[Total Revenue]]&gt;=70000,"High",IF(salesdata[[#This Row],[Total Revenue]]&gt;=40000,"Medium","Low"))</f>
        <v>High</v>
      </c>
      <c r="Y1866" s="1" t="str">
        <f>IFERROR(IF(SUMIF(salesdata[Year],salesdata[[#This Row],[Year]],salesdata[Total Revenue])&gt;SUMIF(salesdata[Year],salesdata[[#This Row],[Year]]-1,salesdata[Total Revenue]),"Growth Year","Decline Year"),"")</f>
        <v>Decline Year</v>
      </c>
    </row>
    <row r="1867" spans="1:25" x14ac:dyDescent="0.3">
      <c r="A1867" s="1">
        <v>1866</v>
      </c>
      <c r="B1867" s="2">
        <v>42198</v>
      </c>
      <c r="C1867" s="1">
        <v>2015</v>
      </c>
      <c r="D1867" s="1" t="s">
        <v>20</v>
      </c>
      <c r="E1867" s="1">
        <v>7</v>
      </c>
      <c r="F1867" s="3">
        <v>7771</v>
      </c>
      <c r="G1867" s="10">
        <v>24634.07</v>
      </c>
      <c r="H1867" s="12">
        <f>IFERROR(salesdata[[#This Row],[S-P1]]/salesdata[[#This Row],[Q-P1]],0)</f>
        <v>3.17</v>
      </c>
      <c r="I1867" s="3">
        <v>1562</v>
      </c>
      <c r="J1867" s="10">
        <v>9903.08</v>
      </c>
      <c r="K1867" s="12">
        <f>IFERROR(salesdata[[#This Row],[S-P2]]/salesdata[[#This Row],[Q-P2]],0)</f>
        <v>6.34</v>
      </c>
      <c r="L1867" s="3">
        <v>5644</v>
      </c>
      <c r="M1867" s="10">
        <v>30590.48</v>
      </c>
      <c r="N1867" s="12">
        <f>IFERROR(salesdata[[#This Row],[S-P3]]/salesdata[[#This Row],[Q-P3]],0)</f>
        <v>5.42</v>
      </c>
      <c r="O1867" s="3">
        <v>751</v>
      </c>
      <c r="P1867" s="10">
        <v>5354.63</v>
      </c>
      <c r="Q1867" s="12">
        <f>IFERROR(salesdata[[#This Row],[S-P4]]/salesdata[[#This Row],[Q-P4]],0)</f>
        <v>7.13</v>
      </c>
      <c r="R1867" s="3">
        <v>15728</v>
      </c>
      <c r="S1867" s="10">
        <v>70482.259999999995</v>
      </c>
      <c r="T1867" s="1" t="str">
        <f>"Q"&amp;ROUNDUP(salesdata[[#This Row],[Month No.]]/3,0)</f>
        <v>Q3</v>
      </c>
      <c r="U1867" s="1" t="str">
        <f>TEXT(salesdata[[#This Row],[Date]],"dddd")</f>
        <v>Monday</v>
      </c>
      <c r="V1867" s="12">
        <f>IFERROR(salesdata[[#This Row],[Total Revenue]]/salesdata[[#This Row],[Total Units Sold]],0)</f>
        <v>4.481323753814852</v>
      </c>
      <c r="W1867" s="1" t="str">
        <f>INDEX({"Product1","Product2","Product3","Product4"},MATCH(MAX(salesdata[[#This Row],[S-P1]],salesdata[[#This Row],[S-P2]],salesdata[[#This Row],[S-P3]],salesdata[[#This Row],[S-P4]]),CHOOSE({1,2,3,4},salesdata[[#This Row],[S-P1]],salesdata[[#This Row],[S-P2]],salesdata[[#This Row],[S-P3]],salesdata[[#This Row],[S-P4]]),0))</f>
        <v>Product3</v>
      </c>
      <c r="X1867" s="1" t="str">
        <f>IF(salesdata[[#This Row],[Total Revenue]]&gt;=70000,"High",IF(salesdata[[#This Row],[Total Revenue]]&gt;=40000,"Medium","Low"))</f>
        <v>High</v>
      </c>
      <c r="Y1867" s="1" t="str">
        <f>IFERROR(IF(SUMIF(salesdata[Year],salesdata[[#This Row],[Year]],salesdata[Total Revenue])&gt;SUMIF(salesdata[Year],salesdata[[#This Row],[Year]]-1,salesdata[Total Revenue]),"Growth Year","Decline Year"),"")</f>
        <v>Decline Year</v>
      </c>
    </row>
    <row r="1868" spans="1:25" x14ac:dyDescent="0.3">
      <c r="A1868" s="1">
        <v>1867</v>
      </c>
      <c r="B1868" s="2">
        <v>42199</v>
      </c>
      <c r="C1868" s="1">
        <v>2015</v>
      </c>
      <c r="D1868" s="1" t="s">
        <v>20</v>
      </c>
      <c r="E1868" s="1">
        <v>7</v>
      </c>
      <c r="F1868" s="3">
        <v>1367</v>
      </c>
      <c r="G1868" s="10">
        <v>4333.3900000000003</v>
      </c>
      <c r="H1868" s="12">
        <f>IFERROR(salesdata[[#This Row],[S-P1]]/salesdata[[#This Row],[Q-P1]],0)</f>
        <v>3.1700000000000004</v>
      </c>
      <c r="I1868" s="3">
        <v>1210</v>
      </c>
      <c r="J1868" s="10">
        <v>7671.4</v>
      </c>
      <c r="K1868" s="12">
        <f>IFERROR(salesdata[[#This Row],[S-P2]]/salesdata[[#This Row],[Q-P2]],0)</f>
        <v>6.34</v>
      </c>
      <c r="L1868" s="3">
        <v>5626</v>
      </c>
      <c r="M1868" s="10">
        <v>30492.92</v>
      </c>
      <c r="N1868" s="12">
        <f>IFERROR(salesdata[[#This Row],[S-P3]]/salesdata[[#This Row],[Q-P3]],0)</f>
        <v>5.42</v>
      </c>
      <c r="O1868" s="3">
        <v>849</v>
      </c>
      <c r="P1868" s="10">
        <v>6053.37</v>
      </c>
      <c r="Q1868" s="12">
        <f>IFERROR(salesdata[[#This Row],[S-P4]]/salesdata[[#This Row],[Q-P4]],0)</f>
        <v>7.13</v>
      </c>
      <c r="R1868" s="3">
        <v>9052</v>
      </c>
      <c r="S1868" s="10">
        <v>48551.08</v>
      </c>
      <c r="T1868" s="1" t="str">
        <f>"Q"&amp;ROUNDUP(salesdata[[#This Row],[Month No.]]/3,0)</f>
        <v>Q3</v>
      </c>
      <c r="U1868" s="1" t="str">
        <f>TEXT(salesdata[[#This Row],[Date]],"dddd")</f>
        <v>Tuesday</v>
      </c>
      <c r="V1868" s="12">
        <f>IFERROR(salesdata[[#This Row],[Total Revenue]]/salesdata[[#This Row],[Total Units Sold]],0)</f>
        <v>5.3635749005744593</v>
      </c>
      <c r="W1868" s="1" t="str">
        <f>INDEX({"Product1","Product2","Product3","Product4"},MATCH(MAX(salesdata[[#This Row],[S-P1]],salesdata[[#This Row],[S-P2]],salesdata[[#This Row],[S-P3]],salesdata[[#This Row],[S-P4]]),CHOOSE({1,2,3,4},salesdata[[#This Row],[S-P1]],salesdata[[#This Row],[S-P2]],salesdata[[#This Row],[S-P3]],salesdata[[#This Row],[S-P4]]),0))</f>
        <v>Product3</v>
      </c>
      <c r="X1868" s="1" t="str">
        <f>IF(salesdata[[#This Row],[Total Revenue]]&gt;=70000,"High",IF(salesdata[[#This Row],[Total Revenue]]&gt;=40000,"Medium","Low"))</f>
        <v>Medium</v>
      </c>
      <c r="Y1868" s="1" t="str">
        <f>IFERROR(IF(SUMIF(salesdata[Year],salesdata[[#This Row],[Year]],salesdata[Total Revenue])&gt;SUMIF(salesdata[Year],salesdata[[#This Row],[Year]]-1,salesdata[Total Revenue]),"Growth Year","Decline Year"),"")</f>
        <v>Decline Year</v>
      </c>
    </row>
    <row r="1869" spans="1:25" x14ac:dyDescent="0.3">
      <c r="A1869" s="1">
        <v>1868</v>
      </c>
      <c r="B1869" s="2">
        <v>42200</v>
      </c>
      <c r="C1869" s="1">
        <v>2015</v>
      </c>
      <c r="D1869" s="1" t="s">
        <v>20</v>
      </c>
      <c r="E1869" s="1">
        <v>7</v>
      </c>
      <c r="F1869" s="3">
        <v>4759</v>
      </c>
      <c r="G1869" s="10">
        <v>15086.03</v>
      </c>
      <c r="H1869" s="12">
        <f>IFERROR(salesdata[[#This Row],[S-P1]]/salesdata[[#This Row],[Q-P1]],0)</f>
        <v>3.17</v>
      </c>
      <c r="I1869" s="3">
        <v>359</v>
      </c>
      <c r="J1869" s="10">
        <v>2276.06</v>
      </c>
      <c r="K1869" s="12">
        <f>IFERROR(salesdata[[#This Row],[S-P2]]/salesdata[[#This Row],[Q-P2]],0)</f>
        <v>6.34</v>
      </c>
      <c r="L1869" s="3">
        <v>3721</v>
      </c>
      <c r="M1869" s="10">
        <v>20167.82</v>
      </c>
      <c r="N1869" s="12">
        <f>IFERROR(salesdata[[#This Row],[S-P3]]/salesdata[[#This Row],[Q-P3]],0)</f>
        <v>5.42</v>
      </c>
      <c r="O1869" s="3">
        <v>694</v>
      </c>
      <c r="P1869" s="10">
        <v>4948.22</v>
      </c>
      <c r="Q1869" s="12">
        <f>IFERROR(salesdata[[#This Row],[S-P4]]/salesdata[[#This Row],[Q-P4]],0)</f>
        <v>7.1300000000000008</v>
      </c>
      <c r="R1869" s="3">
        <v>9533</v>
      </c>
      <c r="S1869" s="10">
        <v>42478.13</v>
      </c>
      <c r="T1869" s="1" t="str">
        <f>"Q"&amp;ROUNDUP(salesdata[[#This Row],[Month No.]]/3,0)</f>
        <v>Q3</v>
      </c>
      <c r="U1869" s="1" t="str">
        <f>TEXT(salesdata[[#This Row],[Date]],"dddd")</f>
        <v>Wednesday</v>
      </c>
      <c r="V1869" s="12">
        <f>IFERROR(salesdata[[#This Row],[Total Revenue]]/salesdata[[#This Row],[Total Units Sold]],0)</f>
        <v>4.4559037029266753</v>
      </c>
      <c r="W1869" s="1" t="str">
        <f>INDEX({"Product1","Product2","Product3","Product4"},MATCH(MAX(salesdata[[#This Row],[S-P1]],salesdata[[#This Row],[S-P2]],salesdata[[#This Row],[S-P3]],salesdata[[#This Row],[S-P4]]),CHOOSE({1,2,3,4},salesdata[[#This Row],[S-P1]],salesdata[[#This Row],[S-P2]],salesdata[[#This Row],[S-P3]],salesdata[[#This Row],[S-P4]]),0))</f>
        <v>Product3</v>
      </c>
      <c r="X1869" s="1" t="str">
        <f>IF(salesdata[[#This Row],[Total Revenue]]&gt;=70000,"High",IF(salesdata[[#This Row],[Total Revenue]]&gt;=40000,"Medium","Low"))</f>
        <v>Medium</v>
      </c>
      <c r="Y1869" s="1" t="str">
        <f>IFERROR(IF(SUMIF(salesdata[Year],salesdata[[#This Row],[Year]],salesdata[Total Revenue])&gt;SUMIF(salesdata[Year],salesdata[[#This Row],[Year]]-1,salesdata[Total Revenue]),"Growth Year","Decline Year"),"")</f>
        <v>Decline Year</v>
      </c>
    </row>
    <row r="1870" spans="1:25" x14ac:dyDescent="0.3">
      <c r="A1870" s="1">
        <v>1869</v>
      </c>
      <c r="B1870" s="2">
        <v>42201</v>
      </c>
      <c r="C1870" s="1">
        <v>2015</v>
      </c>
      <c r="D1870" s="1" t="s">
        <v>20</v>
      </c>
      <c r="E1870" s="1">
        <v>7</v>
      </c>
      <c r="F1870" s="3">
        <v>1630</v>
      </c>
      <c r="G1870" s="10">
        <v>5167.1000000000004</v>
      </c>
      <c r="H1870" s="12">
        <f>IFERROR(salesdata[[#This Row],[S-P1]]/salesdata[[#This Row],[Q-P1]],0)</f>
        <v>3.1700000000000004</v>
      </c>
      <c r="I1870" s="3">
        <v>1594</v>
      </c>
      <c r="J1870" s="10">
        <v>10105.959999999999</v>
      </c>
      <c r="K1870" s="12">
        <f>IFERROR(salesdata[[#This Row],[S-P2]]/salesdata[[#This Row],[Q-P2]],0)</f>
        <v>6.34</v>
      </c>
      <c r="L1870" s="3">
        <v>4124</v>
      </c>
      <c r="M1870" s="10">
        <v>22352.080000000002</v>
      </c>
      <c r="N1870" s="12">
        <f>IFERROR(salesdata[[#This Row],[S-P3]]/salesdata[[#This Row],[Q-P3]],0)</f>
        <v>5.4200000000000008</v>
      </c>
      <c r="O1870" s="3">
        <v>312</v>
      </c>
      <c r="P1870" s="10">
        <v>2224.56</v>
      </c>
      <c r="Q1870" s="12">
        <f>IFERROR(salesdata[[#This Row],[S-P4]]/salesdata[[#This Row],[Q-P4]],0)</f>
        <v>7.13</v>
      </c>
      <c r="R1870" s="3">
        <v>7660</v>
      </c>
      <c r="S1870" s="10">
        <v>39849.699999999997</v>
      </c>
      <c r="T1870" s="1" t="str">
        <f>"Q"&amp;ROUNDUP(salesdata[[#This Row],[Month No.]]/3,0)</f>
        <v>Q3</v>
      </c>
      <c r="U1870" s="1" t="str">
        <f>TEXT(salesdata[[#This Row],[Date]],"dddd")</f>
        <v>Thursday</v>
      </c>
      <c r="V1870" s="12">
        <f>IFERROR(salesdata[[#This Row],[Total Revenue]]/salesdata[[#This Row],[Total Units Sold]],0)</f>
        <v>5.2023107049608353</v>
      </c>
      <c r="W1870" s="1" t="str">
        <f>INDEX({"Product1","Product2","Product3","Product4"},MATCH(MAX(salesdata[[#This Row],[S-P1]],salesdata[[#This Row],[S-P2]],salesdata[[#This Row],[S-P3]],salesdata[[#This Row],[S-P4]]),CHOOSE({1,2,3,4},salesdata[[#This Row],[S-P1]],salesdata[[#This Row],[S-P2]],salesdata[[#This Row],[S-P3]],salesdata[[#This Row],[S-P4]]),0))</f>
        <v>Product3</v>
      </c>
      <c r="X1870" s="1" t="str">
        <f>IF(salesdata[[#This Row],[Total Revenue]]&gt;=70000,"High",IF(salesdata[[#This Row],[Total Revenue]]&gt;=40000,"Medium","Low"))</f>
        <v>Low</v>
      </c>
      <c r="Y1870" s="1" t="str">
        <f>IFERROR(IF(SUMIF(salesdata[Year],salesdata[[#This Row],[Year]],salesdata[Total Revenue])&gt;SUMIF(salesdata[Year],salesdata[[#This Row],[Year]]-1,salesdata[Total Revenue]),"Growth Year","Decline Year"),"")</f>
        <v>Decline Year</v>
      </c>
    </row>
    <row r="1871" spans="1:25" x14ac:dyDescent="0.3">
      <c r="A1871" s="1">
        <v>1870</v>
      </c>
      <c r="B1871" s="2">
        <v>42202</v>
      </c>
      <c r="C1871" s="1">
        <v>2015</v>
      </c>
      <c r="D1871" s="1" t="s">
        <v>20</v>
      </c>
      <c r="E1871" s="1">
        <v>7</v>
      </c>
      <c r="F1871" s="3">
        <v>7064</v>
      </c>
      <c r="G1871" s="10">
        <v>22392.880000000001</v>
      </c>
      <c r="H1871" s="12">
        <f>IFERROR(salesdata[[#This Row],[S-P1]]/salesdata[[#This Row],[Q-P1]],0)</f>
        <v>3.17</v>
      </c>
      <c r="I1871" s="3">
        <v>3113</v>
      </c>
      <c r="J1871" s="10">
        <v>19736.419999999998</v>
      </c>
      <c r="K1871" s="12">
        <f>IFERROR(salesdata[[#This Row],[S-P2]]/salesdata[[#This Row],[Q-P2]],0)</f>
        <v>6.34</v>
      </c>
      <c r="L1871" s="3">
        <v>1938</v>
      </c>
      <c r="M1871" s="10">
        <v>10503.96</v>
      </c>
      <c r="N1871" s="12">
        <f>IFERROR(salesdata[[#This Row],[S-P3]]/salesdata[[#This Row],[Q-P3]],0)</f>
        <v>5.42</v>
      </c>
      <c r="O1871" s="3">
        <v>1224</v>
      </c>
      <c r="P1871" s="10">
        <v>8727.1200000000008</v>
      </c>
      <c r="Q1871" s="12">
        <f>IFERROR(salesdata[[#This Row],[S-P4]]/salesdata[[#This Row],[Q-P4]],0)</f>
        <v>7.1300000000000008</v>
      </c>
      <c r="R1871" s="3">
        <v>13339</v>
      </c>
      <c r="S1871" s="10">
        <v>61360.38</v>
      </c>
      <c r="T1871" s="1" t="str">
        <f>"Q"&amp;ROUNDUP(salesdata[[#This Row],[Month No.]]/3,0)</f>
        <v>Q3</v>
      </c>
      <c r="U1871" s="1" t="str">
        <f>TEXT(salesdata[[#This Row],[Date]],"dddd")</f>
        <v>Friday</v>
      </c>
      <c r="V1871" s="12">
        <f>IFERROR(salesdata[[#This Row],[Total Revenue]]/salesdata[[#This Row],[Total Units Sold]],0)</f>
        <v>4.6000734687757703</v>
      </c>
      <c r="W1871" s="1" t="str">
        <f>INDEX({"Product1","Product2","Product3","Product4"},MATCH(MAX(salesdata[[#This Row],[S-P1]],salesdata[[#This Row],[S-P2]],salesdata[[#This Row],[S-P3]],salesdata[[#This Row],[S-P4]]),CHOOSE({1,2,3,4},salesdata[[#This Row],[S-P1]],salesdata[[#This Row],[S-P2]],salesdata[[#This Row],[S-P3]],salesdata[[#This Row],[S-P4]]),0))</f>
        <v>Product1</v>
      </c>
      <c r="X1871" s="1" t="str">
        <f>IF(salesdata[[#This Row],[Total Revenue]]&gt;=70000,"High",IF(salesdata[[#This Row],[Total Revenue]]&gt;=40000,"Medium","Low"))</f>
        <v>Medium</v>
      </c>
      <c r="Y1871" s="1" t="str">
        <f>IFERROR(IF(SUMIF(salesdata[Year],salesdata[[#This Row],[Year]],salesdata[Total Revenue])&gt;SUMIF(salesdata[Year],salesdata[[#This Row],[Year]]-1,salesdata[Total Revenue]),"Growth Year","Decline Year"),"")</f>
        <v>Decline Year</v>
      </c>
    </row>
    <row r="1872" spans="1:25" x14ac:dyDescent="0.3">
      <c r="A1872" s="1">
        <v>1871</v>
      </c>
      <c r="B1872" s="2">
        <v>42203</v>
      </c>
      <c r="C1872" s="1">
        <v>2015</v>
      </c>
      <c r="D1872" s="1" t="s">
        <v>20</v>
      </c>
      <c r="E1872" s="1">
        <v>7</v>
      </c>
      <c r="F1872" s="3">
        <v>1706</v>
      </c>
      <c r="G1872" s="10">
        <v>5408.02</v>
      </c>
      <c r="H1872" s="12">
        <f>IFERROR(salesdata[[#This Row],[S-P1]]/salesdata[[#This Row],[Q-P1]],0)</f>
        <v>3.1700000000000004</v>
      </c>
      <c r="I1872" s="3">
        <v>575</v>
      </c>
      <c r="J1872" s="10">
        <v>3645.5</v>
      </c>
      <c r="K1872" s="12">
        <f>IFERROR(salesdata[[#This Row],[S-P2]]/salesdata[[#This Row],[Q-P2]],0)</f>
        <v>6.34</v>
      </c>
      <c r="L1872" s="3">
        <v>3345</v>
      </c>
      <c r="M1872" s="10">
        <v>18129.900000000001</v>
      </c>
      <c r="N1872" s="12">
        <f>IFERROR(salesdata[[#This Row],[S-P3]]/salesdata[[#This Row],[Q-P3]],0)</f>
        <v>5.4200000000000008</v>
      </c>
      <c r="O1872" s="3">
        <v>835</v>
      </c>
      <c r="P1872" s="10">
        <v>5953.55</v>
      </c>
      <c r="Q1872" s="12">
        <f>IFERROR(salesdata[[#This Row],[S-P4]]/salesdata[[#This Row],[Q-P4]],0)</f>
        <v>7.13</v>
      </c>
      <c r="R1872" s="3">
        <v>6461</v>
      </c>
      <c r="S1872" s="10">
        <v>33136.97</v>
      </c>
      <c r="T1872" s="1" t="str">
        <f>"Q"&amp;ROUNDUP(salesdata[[#This Row],[Month No.]]/3,0)</f>
        <v>Q3</v>
      </c>
      <c r="U1872" s="1" t="str">
        <f>TEXT(salesdata[[#This Row],[Date]],"dddd")</f>
        <v>Saturday</v>
      </c>
      <c r="V1872" s="12">
        <f>IFERROR(salesdata[[#This Row],[Total Revenue]]/salesdata[[#This Row],[Total Units Sold]],0)</f>
        <v>5.1287679925708094</v>
      </c>
      <c r="W1872" s="1" t="str">
        <f>INDEX({"Product1","Product2","Product3","Product4"},MATCH(MAX(salesdata[[#This Row],[S-P1]],salesdata[[#This Row],[S-P2]],salesdata[[#This Row],[S-P3]],salesdata[[#This Row],[S-P4]]),CHOOSE({1,2,3,4},salesdata[[#This Row],[S-P1]],salesdata[[#This Row],[S-P2]],salesdata[[#This Row],[S-P3]],salesdata[[#This Row],[S-P4]]),0))</f>
        <v>Product3</v>
      </c>
      <c r="X1872" s="1" t="str">
        <f>IF(salesdata[[#This Row],[Total Revenue]]&gt;=70000,"High",IF(salesdata[[#This Row],[Total Revenue]]&gt;=40000,"Medium","Low"))</f>
        <v>Low</v>
      </c>
      <c r="Y1872" s="1" t="str">
        <f>IFERROR(IF(SUMIF(salesdata[Year],salesdata[[#This Row],[Year]],salesdata[Total Revenue])&gt;SUMIF(salesdata[Year],salesdata[[#This Row],[Year]]-1,salesdata[Total Revenue]),"Growth Year","Decline Year"),"")</f>
        <v>Decline Year</v>
      </c>
    </row>
    <row r="1873" spans="1:25" x14ac:dyDescent="0.3">
      <c r="A1873" s="1">
        <v>1872</v>
      </c>
      <c r="B1873" s="2">
        <v>42204</v>
      </c>
      <c r="C1873" s="1">
        <v>2015</v>
      </c>
      <c r="D1873" s="1" t="s">
        <v>20</v>
      </c>
      <c r="E1873" s="1">
        <v>7</v>
      </c>
      <c r="F1873" s="3">
        <v>6750</v>
      </c>
      <c r="G1873" s="10">
        <v>21397.5</v>
      </c>
      <c r="H1873" s="12">
        <f>IFERROR(salesdata[[#This Row],[S-P1]]/salesdata[[#This Row],[Q-P1]],0)</f>
        <v>3.17</v>
      </c>
      <c r="I1873" s="3">
        <v>1269</v>
      </c>
      <c r="J1873" s="10">
        <v>8045.46</v>
      </c>
      <c r="K1873" s="12">
        <f>IFERROR(salesdata[[#This Row],[S-P2]]/salesdata[[#This Row],[Q-P2]],0)</f>
        <v>6.34</v>
      </c>
      <c r="L1873" s="3">
        <v>1249</v>
      </c>
      <c r="M1873" s="10">
        <v>6769.58</v>
      </c>
      <c r="N1873" s="12">
        <f>IFERROR(salesdata[[#This Row],[S-P3]]/salesdata[[#This Row],[Q-P3]],0)</f>
        <v>5.42</v>
      </c>
      <c r="O1873" s="3">
        <v>1242</v>
      </c>
      <c r="P1873" s="10">
        <v>8855.4599999999991</v>
      </c>
      <c r="Q1873" s="12">
        <f>IFERROR(salesdata[[#This Row],[S-P4]]/salesdata[[#This Row],[Q-P4]],0)</f>
        <v>7.129999999999999</v>
      </c>
      <c r="R1873" s="3">
        <v>10510</v>
      </c>
      <c r="S1873" s="10">
        <v>45068</v>
      </c>
      <c r="T1873" s="1" t="str">
        <f>"Q"&amp;ROUNDUP(salesdata[[#This Row],[Month No.]]/3,0)</f>
        <v>Q3</v>
      </c>
      <c r="U1873" s="1" t="str">
        <f>TEXT(salesdata[[#This Row],[Date]],"dddd")</f>
        <v>Sunday</v>
      </c>
      <c r="V1873" s="12">
        <f>IFERROR(salesdata[[#This Row],[Total Revenue]]/salesdata[[#This Row],[Total Units Sold]],0)</f>
        <v>4.2881065651760224</v>
      </c>
      <c r="W1873" s="1" t="str">
        <f>INDEX({"Product1","Product2","Product3","Product4"},MATCH(MAX(salesdata[[#This Row],[S-P1]],salesdata[[#This Row],[S-P2]],salesdata[[#This Row],[S-P3]],salesdata[[#This Row],[S-P4]]),CHOOSE({1,2,3,4},salesdata[[#This Row],[S-P1]],salesdata[[#This Row],[S-P2]],salesdata[[#This Row],[S-P3]],salesdata[[#This Row],[S-P4]]),0))</f>
        <v>Product1</v>
      </c>
      <c r="X1873" s="1" t="str">
        <f>IF(salesdata[[#This Row],[Total Revenue]]&gt;=70000,"High",IF(salesdata[[#This Row],[Total Revenue]]&gt;=40000,"Medium","Low"))</f>
        <v>Medium</v>
      </c>
      <c r="Y1873" s="1" t="str">
        <f>IFERROR(IF(SUMIF(salesdata[Year],salesdata[[#This Row],[Year]],salesdata[Total Revenue])&gt;SUMIF(salesdata[Year],salesdata[[#This Row],[Year]]-1,salesdata[Total Revenue]),"Growth Year","Decline Year"),"")</f>
        <v>Decline Year</v>
      </c>
    </row>
    <row r="1874" spans="1:25" x14ac:dyDescent="0.3">
      <c r="A1874" s="1">
        <v>1873</v>
      </c>
      <c r="B1874" s="2">
        <v>42205</v>
      </c>
      <c r="C1874" s="1">
        <v>2015</v>
      </c>
      <c r="D1874" s="1" t="s">
        <v>20</v>
      </c>
      <c r="E1874" s="1">
        <v>7</v>
      </c>
      <c r="F1874" s="3">
        <v>3464</v>
      </c>
      <c r="G1874" s="10">
        <v>10980.88</v>
      </c>
      <c r="H1874" s="12">
        <f>IFERROR(salesdata[[#This Row],[S-P1]]/salesdata[[#This Row],[Q-P1]],0)</f>
        <v>3.17</v>
      </c>
      <c r="I1874" s="3">
        <v>1301</v>
      </c>
      <c r="J1874" s="10">
        <v>8248.34</v>
      </c>
      <c r="K1874" s="12">
        <f>IFERROR(salesdata[[#This Row],[S-P2]]/salesdata[[#This Row],[Q-P2]],0)</f>
        <v>6.34</v>
      </c>
      <c r="L1874" s="3">
        <v>2023</v>
      </c>
      <c r="M1874" s="10">
        <v>10964.66</v>
      </c>
      <c r="N1874" s="12">
        <f>IFERROR(salesdata[[#This Row],[S-P3]]/salesdata[[#This Row],[Q-P3]],0)</f>
        <v>5.42</v>
      </c>
      <c r="O1874" s="3">
        <v>616</v>
      </c>
      <c r="P1874" s="10">
        <v>4392.08</v>
      </c>
      <c r="Q1874" s="12">
        <f>IFERROR(salesdata[[#This Row],[S-P4]]/salesdata[[#This Row],[Q-P4]],0)</f>
        <v>7.13</v>
      </c>
      <c r="R1874" s="3">
        <v>7404</v>
      </c>
      <c r="S1874" s="10">
        <v>34585.96</v>
      </c>
      <c r="T1874" s="1" t="str">
        <f>"Q"&amp;ROUNDUP(salesdata[[#This Row],[Month No.]]/3,0)</f>
        <v>Q3</v>
      </c>
      <c r="U1874" s="1" t="str">
        <f>TEXT(salesdata[[#This Row],[Date]],"dddd")</f>
        <v>Monday</v>
      </c>
      <c r="V1874" s="12">
        <f>IFERROR(salesdata[[#This Row],[Total Revenue]]/salesdata[[#This Row],[Total Units Sold]],0)</f>
        <v>4.6712533765532145</v>
      </c>
      <c r="W1874" s="1" t="str">
        <f>INDEX({"Product1","Product2","Product3","Product4"},MATCH(MAX(salesdata[[#This Row],[S-P1]],salesdata[[#This Row],[S-P2]],salesdata[[#This Row],[S-P3]],salesdata[[#This Row],[S-P4]]),CHOOSE({1,2,3,4},salesdata[[#This Row],[S-P1]],salesdata[[#This Row],[S-P2]],salesdata[[#This Row],[S-P3]],salesdata[[#This Row],[S-P4]]),0))</f>
        <v>Product1</v>
      </c>
      <c r="X1874" s="1" t="str">
        <f>IF(salesdata[[#This Row],[Total Revenue]]&gt;=70000,"High",IF(salesdata[[#This Row],[Total Revenue]]&gt;=40000,"Medium","Low"))</f>
        <v>Low</v>
      </c>
      <c r="Y1874" s="1" t="str">
        <f>IFERROR(IF(SUMIF(salesdata[Year],salesdata[[#This Row],[Year]],salesdata[Total Revenue])&gt;SUMIF(salesdata[Year],salesdata[[#This Row],[Year]]-1,salesdata[Total Revenue]),"Growth Year","Decline Year"),"")</f>
        <v>Decline Year</v>
      </c>
    </row>
    <row r="1875" spans="1:25" x14ac:dyDescent="0.3">
      <c r="A1875" s="1">
        <v>1874</v>
      </c>
      <c r="B1875" s="2">
        <v>42206</v>
      </c>
      <c r="C1875" s="1">
        <v>2015</v>
      </c>
      <c r="D1875" s="1" t="s">
        <v>20</v>
      </c>
      <c r="E1875" s="1">
        <v>7</v>
      </c>
      <c r="F1875" s="3">
        <v>5923</v>
      </c>
      <c r="G1875" s="10">
        <v>18775.91</v>
      </c>
      <c r="H1875" s="12">
        <f>IFERROR(salesdata[[#This Row],[S-P1]]/salesdata[[#This Row],[Q-P1]],0)</f>
        <v>3.17</v>
      </c>
      <c r="I1875" s="3">
        <v>2839</v>
      </c>
      <c r="J1875" s="10">
        <v>17999.259999999998</v>
      </c>
      <c r="K1875" s="12">
        <f>IFERROR(salesdata[[#This Row],[S-P2]]/salesdata[[#This Row],[Q-P2]],0)</f>
        <v>6.34</v>
      </c>
      <c r="L1875" s="3">
        <v>5832</v>
      </c>
      <c r="M1875" s="10">
        <v>31609.439999999999</v>
      </c>
      <c r="N1875" s="12">
        <f>IFERROR(salesdata[[#This Row],[S-P3]]/salesdata[[#This Row],[Q-P3]],0)</f>
        <v>5.42</v>
      </c>
      <c r="O1875" s="3">
        <v>357</v>
      </c>
      <c r="P1875" s="10">
        <v>2545.41</v>
      </c>
      <c r="Q1875" s="12">
        <f>IFERROR(salesdata[[#This Row],[S-P4]]/salesdata[[#This Row],[Q-P4]],0)</f>
        <v>7.13</v>
      </c>
      <c r="R1875" s="3">
        <v>14951</v>
      </c>
      <c r="S1875" s="10">
        <v>70930.02</v>
      </c>
      <c r="T1875" s="1" t="str">
        <f>"Q"&amp;ROUNDUP(salesdata[[#This Row],[Month No.]]/3,0)</f>
        <v>Q3</v>
      </c>
      <c r="U1875" s="1" t="str">
        <f>TEXT(salesdata[[#This Row],[Date]],"dddd")</f>
        <v>Tuesday</v>
      </c>
      <c r="V1875" s="12">
        <f>IFERROR(salesdata[[#This Row],[Total Revenue]]/salesdata[[#This Row],[Total Units Sold]],0)</f>
        <v>4.7441656076516621</v>
      </c>
      <c r="W1875" s="1" t="str">
        <f>INDEX({"Product1","Product2","Product3","Product4"},MATCH(MAX(salesdata[[#This Row],[S-P1]],salesdata[[#This Row],[S-P2]],salesdata[[#This Row],[S-P3]],salesdata[[#This Row],[S-P4]]),CHOOSE({1,2,3,4},salesdata[[#This Row],[S-P1]],salesdata[[#This Row],[S-P2]],salesdata[[#This Row],[S-P3]],salesdata[[#This Row],[S-P4]]),0))</f>
        <v>Product3</v>
      </c>
      <c r="X1875" s="1" t="str">
        <f>IF(salesdata[[#This Row],[Total Revenue]]&gt;=70000,"High",IF(salesdata[[#This Row],[Total Revenue]]&gt;=40000,"Medium","Low"))</f>
        <v>High</v>
      </c>
      <c r="Y1875" s="1" t="str">
        <f>IFERROR(IF(SUMIF(salesdata[Year],salesdata[[#This Row],[Year]],salesdata[Total Revenue])&gt;SUMIF(salesdata[Year],salesdata[[#This Row],[Year]]-1,salesdata[Total Revenue]),"Growth Year","Decline Year"),"")</f>
        <v>Decline Year</v>
      </c>
    </row>
    <row r="1876" spans="1:25" x14ac:dyDescent="0.3">
      <c r="A1876" s="1">
        <v>1875</v>
      </c>
      <c r="B1876" s="2">
        <v>42207</v>
      </c>
      <c r="C1876" s="1">
        <v>2015</v>
      </c>
      <c r="D1876" s="1" t="s">
        <v>20</v>
      </c>
      <c r="E1876" s="1">
        <v>7</v>
      </c>
      <c r="F1876" s="3">
        <v>7780</v>
      </c>
      <c r="G1876" s="10">
        <v>24662.6</v>
      </c>
      <c r="H1876" s="12">
        <f>IFERROR(salesdata[[#This Row],[S-P1]]/salesdata[[#This Row],[Q-P1]],0)</f>
        <v>3.17</v>
      </c>
      <c r="I1876" s="3">
        <v>1678</v>
      </c>
      <c r="J1876" s="10">
        <v>10638.52</v>
      </c>
      <c r="K1876" s="12">
        <f>IFERROR(salesdata[[#This Row],[S-P2]]/salesdata[[#This Row],[Q-P2]],0)</f>
        <v>6.34</v>
      </c>
      <c r="L1876" s="3">
        <v>3561</v>
      </c>
      <c r="M1876" s="10">
        <v>19300.62</v>
      </c>
      <c r="N1876" s="12">
        <f>IFERROR(salesdata[[#This Row],[S-P3]]/salesdata[[#This Row],[Q-P3]],0)</f>
        <v>5.42</v>
      </c>
      <c r="O1876" s="3">
        <v>1111</v>
      </c>
      <c r="P1876" s="10">
        <v>7921.43</v>
      </c>
      <c r="Q1876" s="12">
        <f>IFERROR(salesdata[[#This Row],[S-P4]]/salesdata[[#This Row],[Q-P4]],0)</f>
        <v>7.13</v>
      </c>
      <c r="R1876" s="3">
        <v>14130</v>
      </c>
      <c r="S1876" s="10">
        <v>62523.17</v>
      </c>
      <c r="T1876" s="1" t="str">
        <f>"Q"&amp;ROUNDUP(salesdata[[#This Row],[Month No.]]/3,0)</f>
        <v>Q3</v>
      </c>
      <c r="U1876" s="1" t="str">
        <f>TEXT(salesdata[[#This Row],[Date]],"dddd")</f>
        <v>Wednesday</v>
      </c>
      <c r="V1876" s="12">
        <f>IFERROR(salesdata[[#This Row],[Total Revenue]]/salesdata[[#This Row],[Total Units Sold]],0)</f>
        <v>4.4248527954706294</v>
      </c>
      <c r="W1876" s="1" t="str">
        <f>INDEX({"Product1","Product2","Product3","Product4"},MATCH(MAX(salesdata[[#This Row],[S-P1]],salesdata[[#This Row],[S-P2]],salesdata[[#This Row],[S-P3]],salesdata[[#This Row],[S-P4]]),CHOOSE({1,2,3,4},salesdata[[#This Row],[S-P1]],salesdata[[#This Row],[S-P2]],salesdata[[#This Row],[S-P3]],salesdata[[#This Row],[S-P4]]),0))</f>
        <v>Product1</v>
      </c>
      <c r="X1876" s="1" t="str">
        <f>IF(salesdata[[#This Row],[Total Revenue]]&gt;=70000,"High",IF(salesdata[[#This Row],[Total Revenue]]&gt;=40000,"Medium","Low"))</f>
        <v>Medium</v>
      </c>
      <c r="Y1876" s="1" t="str">
        <f>IFERROR(IF(SUMIF(salesdata[Year],salesdata[[#This Row],[Year]],salesdata[Total Revenue])&gt;SUMIF(salesdata[Year],salesdata[[#This Row],[Year]]-1,salesdata[Total Revenue]),"Growth Year","Decline Year"),"")</f>
        <v>Decline Year</v>
      </c>
    </row>
    <row r="1877" spans="1:25" x14ac:dyDescent="0.3">
      <c r="A1877" s="1">
        <v>1876</v>
      </c>
      <c r="B1877" s="2">
        <v>42208</v>
      </c>
      <c r="C1877" s="1">
        <v>2015</v>
      </c>
      <c r="D1877" s="1" t="s">
        <v>20</v>
      </c>
      <c r="E1877" s="1">
        <v>7</v>
      </c>
      <c r="F1877" s="3">
        <v>7274</v>
      </c>
      <c r="G1877" s="10">
        <v>23058.58</v>
      </c>
      <c r="H1877" s="12">
        <f>IFERROR(salesdata[[#This Row],[S-P1]]/salesdata[[#This Row],[Q-P1]],0)</f>
        <v>3.1700000000000004</v>
      </c>
      <c r="I1877" s="3">
        <v>1228</v>
      </c>
      <c r="J1877" s="10">
        <v>7785.52</v>
      </c>
      <c r="K1877" s="12">
        <f>IFERROR(salesdata[[#This Row],[S-P2]]/salesdata[[#This Row],[Q-P2]],0)</f>
        <v>6.3400000000000007</v>
      </c>
      <c r="L1877" s="3">
        <v>3495</v>
      </c>
      <c r="M1877" s="10">
        <v>18942.900000000001</v>
      </c>
      <c r="N1877" s="12">
        <f>IFERROR(salesdata[[#This Row],[S-P3]]/salesdata[[#This Row],[Q-P3]],0)</f>
        <v>5.4200000000000008</v>
      </c>
      <c r="O1877" s="3">
        <v>791</v>
      </c>
      <c r="P1877" s="10">
        <v>5639.83</v>
      </c>
      <c r="Q1877" s="12">
        <f>IFERROR(salesdata[[#This Row],[S-P4]]/salesdata[[#This Row],[Q-P4]],0)</f>
        <v>7.13</v>
      </c>
      <c r="R1877" s="3">
        <v>12788</v>
      </c>
      <c r="S1877" s="10">
        <v>55426.83</v>
      </c>
      <c r="T1877" s="1" t="str">
        <f>"Q"&amp;ROUNDUP(salesdata[[#This Row],[Month No.]]/3,0)</f>
        <v>Q3</v>
      </c>
      <c r="U1877" s="1" t="str">
        <f>TEXT(salesdata[[#This Row],[Date]],"dddd")</f>
        <v>Thursday</v>
      </c>
      <c r="V1877" s="12">
        <f>IFERROR(salesdata[[#This Row],[Total Revenue]]/salesdata[[#This Row],[Total Units Sold]],0)</f>
        <v>4.3342844854551146</v>
      </c>
      <c r="W1877" s="1" t="str">
        <f>INDEX({"Product1","Product2","Product3","Product4"},MATCH(MAX(salesdata[[#This Row],[S-P1]],salesdata[[#This Row],[S-P2]],salesdata[[#This Row],[S-P3]],salesdata[[#This Row],[S-P4]]),CHOOSE({1,2,3,4},salesdata[[#This Row],[S-P1]],salesdata[[#This Row],[S-P2]],salesdata[[#This Row],[S-P3]],salesdata[[#This Row],[S-P4]]),0))</f>
        <v>Product1</v>
      </c>
      <c r="X1877" s="1" t="str">
        <f>IF(salesdata[[#This Row],[Total Revenue]]&gt;=70000,"High",IF(salesdata[[#This Row],[Total Revenue]]&gt;=40000,"Medium","Low"))</f>
        <v>Medium</v>
      </c>
      <c r="Y1877" s="1" t="str">
        <f>IFERROR(IF(SUMIF(salesdata[Year],salesdata[[#This Row],[Year]],salesdata[Total Revenue])&gt;SUMIF(salesdata[Year],salesdata[[#This Row],[Year]]-1,salesdata[Total Revenue]),"Growth Year","Decline Year"),"")</f>
        <v>Decline Year</v>
      </c>
    </row>
    <row r="1878" spans="1:25" x14ac:dyDescent="0.3">
      <c r="A1878" s="1">
        <v>1877</v>
      </c>
      <c r="B1878" s="2">
        <v>42209</v>
      </c>
      <c r="C1878" s="1">
        <v>2015</v>
      </c>
      <c r="D1878" s="1" t="s">
        <v>20</v>
      </c>
      <c r="E1878" s="1">
        <v>7</v>
      </c>
      <c r="F1878" s="3">
        <v>1925</v>
      </c>
      <c r="G1878" s="10">
        <v>6102.25</v>
      </c>
      <c r="H1878" s="12">
        <f>IFERROR(salesdata[[#This Row],[S-P1]]/salesdata[[#This Row],[Q-P1]],0)</f>
        <v>3.17</v>
      </c>
      <c r="I1878" s="3">
        <v>401</v>
      </c>
      <c r="J1878" s="10">
        <v>2542.34</v>
      </c>
      <c r="K1878" s="12">
        <f>IFERROR(salesdata[[#This Row],[S-P2]]/salesdata[[#This Row],[Q-P2]],0)</f>
        <v>6.3400000000000007</v>
      </c>
      <c r="L1878" s="3">
        <v>5148</v>
      </c>
      <c r="M1878" s="10">
        <v>27902.16</v>
      </c>
      <c r="N1878" s="12">
        <f>IFERROR(salesdata[[#This Row],[S-P3]]/salesdata[[#This Row],[Q-P3]],0)</f>
        <v>5.42</v>
      </c>
      <c r="O1878" s="3">
        <v>1255</v>
      </c>
      <c r="P1878" s="10">
        <v>8948.15</v>
      </c>
      <c r="Q1878" s="12">
        <f>IFERROR(salesdata[[#This Row],[S-P4]]/salesdata[[#This Row],[Q-P4]],0)</f>
        <v>7.13</v>
      </c>
      <c r="R1878" s="3">
        <v>8729</v>
      </c>
      <c r="S1878" s="10">
        <v>45494.9</v>
      </c>
      <c r="T1878" s="1" t="str">
        <f>"Q"&amp;ROUNDUP(salesdata[[#This Row],[Month No.]]/3,0)</f>
        <v>Q3</v>
      </c>
      <c r="U1878" s="1" t="str">
        <f>TEXT(salesdata[[#This Row],[Date]],"dddd")</f>
        <v>Friday</v>
      </c>
      <c r="V1878" s="12">
        <f>IFERROR(salesdata[[#This Row],[Total Revenue]]/salesdata[[#This Row],[Total Units Sold]],0)</f>
        <v>5.2119257646924044</v>
      </c>
      <c r="W1878" s="1" t="str">
        <f>INDEX({"Product1","Product2","Product3","Product4"},MATCH(MAX(salesdata[[#This Row],[S-P1]],salesdata[[#This Row],[S-P2]],salesdata[[#This Row],[S-P3]],salesdata[[#This Row],[S-P4]]),CHOOSE({1,2,3,4},salesdata[[#This Row],[S-P1]],salesdata[[#This Row],[S-P2]],salesdata[[#This Row],[S-P3]],salesdata[[#This Row],[S-P4]]),0))</f>
        <v>Product3</v>
      </c>
      <c r="X1878" s="1" t="str">
        <f>IF(salesdata[[#This Row],[Total Revenue]]&gt;=70000,"High",IF(salesdata[[#This Row],[Total Revenue]]&gt;=40000,"Medium","Low"))</f>
        <v>Medium</v>
      </c>
      <c r="Y1878" s="1" t="str">
        <f>IFERROR(IF(SUMIF(salesdata[Year],salesdata[[#This Row],[Year]],salesdata[Total Revenue])&gt;SUMIF(salesdata[Year],salesdata[[#This Row],[Year]]-1,salesdata[Total Revenue]),"Growth Year","Decline Year"),"")</f>
        <v>Decline Year</v>
      </c>
    </row>
    <row r="1879" spans="1:25" x14ac:dyDescent="0.3">
      <c r="A1879" s="1">
        <v>1878</v>
      </c>
      <c r="B1879" s="2">
        <v>42210</v>
      </c>
      <c r="C1879" s="1">
        <v>2015</v>
      </c>
      <c r="D1879" s="1" t="s">
        <v>20</v>
      </c>
      <c r="E1879" s="1">
        <v>7</v>
      </c>
      <c r="F1879" s="3">
        <v>4494</v>
      </c>
      <c r="G1879" s="10">
        <v>14245.98</v>
      </c>
      <c r="H1879" s="12">
        <f>IFERROR(salesdata[[#This Row],[S-P1]]/salesdata[[#This Row],[Q-P1]],0)</f>
        <v>3.17</v>
      </c>
      <c r="I1879" s="3">
        <v>2004</v>
      </c>
      <c r="J1879" s="10">
        <v>12705.36</v>
      </c>
      <c r="K1879" s="12">
        <f>IFERROR(salesdata[[#This Row],[S-P2]]/salesdata[[#This Row],[Q-P2]],0)</f>
        <v>6.34</v>
      </c>
      <c r="L1879" s="3">
        <v>1034</v>
      </c>
      <c r="M1879" s="10">
        <v>5604.28</v>
      </c>
      <c r="N1879" s="12">
        <f>IFERROR(salesdata[[#This Row],[S-P3]]/salesdata[[#This Row],[Q-P3]],0)</f>
        <v>5.42</v>
      </c>
      <c r="O1879" s="3">
        <v>849</v>
      </c>
      <c r="P1879" s="10">
        <v>6053.37</v>
      </c>
      <c r="Q1879" s="12">
        <f>IFERROR(salesdata[[#This Row],[S-P4]]/salesdata[[#This Row],[Q-P4]],0)</f>
        <v>7.13</v>
      </c>
      <c r="R1879" s="3">
        <v>8381</v>
      </c>
      <c r="S1879" s="10">
        <v>38608.99</v>
      </c>
      <c r="T1879" s="1" t="str">
        <f>"Q"&amp;ROUNDUP(salesdata[[#This Row],[Month No.]]/3,0)</f>
        <v>Q3</v>
      </c>
      <c r="U1879" s="1" t="str">
        <f>TEXT(salesdata[[#This Row],[Date]],"dddd")</f>
        <v>Saturday</v>
      </c>
      <c r="V1879" s="12">
        <f>IFERROR(salesdata[[#This Row],[Total Revenue]]/salesdata[[#This Row],[Total Units Sold]],0)</f>
        <v>4.6067283140436697</v>
      </c>
      <c r="W1879" s="1" t="str">
        <f>INDEX({"Product1","Product2","Product3","Product4"},MATCH(MAX(salesdata[[#This Row],[S-P1]],salesdata[[#This Row],[S-P2]],salesdata[[#This Row],[S-P3]],salesdata[[#This Row],[S-P4]]),CHOOSE({1,2,3,4},salesdata[[#This Row],[S-P1]],salesdata[[#This Row],[S-P2]],salesdata[[#This Row],[S-P3]],salesdata[[#This Row],[S-P4]]),0))</f>
        <v>Product1</v>
      </c>
      <c r="X1879" s="1" t="str">
        <f>IF(salesdata[[#This Row],[Total Revenue]]&gt;=70000,"High",IF(salesdata[[#This Row],[Total Revenue]]&gt;=40000,"Medium","Low"))</f>
        <v>Low</v>
      </c>
      <c r="Y1879" s="1" t="str">
        <f>IFERROR(IF(SUMIF(salesdata[Year],salesdata[[#This Row],[Year]],salesdata[Total Revenue])&gt;SUMIF(salesdata[Year],salesdata[[#This Row],[Year]]-1,salesdata[Total Revenue]),"Growth Year","Decline Year"),"")</f>
        <v>Decline Year</v>
      </c>
    </row>
    <row r="1880" spans="1:25" x14ac:dyDescent="0.3">
      <c r="A1880" s="1">
        <v>1879</v>
      </c>
      <c r="B1880" s="2">
        <v>42211</v>
      </c>
      <c r="C1880" s="1">
        <v>2015</v>
      </c>
      <c r="D1880" s="1" t="s">
        <v>20</v>
      </c>
      <c r="E1880" s="1">
        <v>7</v>
      </c>
      <c r="F1880" s="3">
        <v>6700</v>
      </c>
      <c r="G1880" s="10">
        <v>21239</v>
      </c>
      <c r="H1880" s="12">
        <f>IFERROR(salesdata[[#This Row],[S-P1]]/salesdata[[#This Row],[Q-P1]],0)</f>
        <v>3.17</v>
      </c>
      <c r="I1880" s="3">
        <v>1328</v>
      </c>
      <c r="J1880" s="10">
        <v>8419.52</v>
      </c>
      <c r="K1880" s="12">
        <f>IFERROR(salesdata[[#This Row],[S-P2]]/salesdata[[#This Row],[Q-P2]],0)</f>
        <v>6.3400000000000007</v>
      </c>
      <c r="L1880" s="3">
        <v>774</v>
      </c>
      <c r="M1880" s="10">
        <v>4195.08</v>
      </c>
      <c r="N1880" s="12">
        <f>IFERROR(salesdata[[#This Row],[S-P3]]/salesdata[[#This Row],[Q-P3]],0)</f>
        <v>5.42</v>
      </c>
      <c r="O1880" s="3">
        <v>1170</v>
      </c>
      <c r="P1880" s="10">
        <v>8342.1</v>
      </c>
      <c r="Q1880" s="12">
        <f>IFERROR(salesdata[[#This Row],[S-P4]]/salesdata[[#This Row],[Q-P4]],0)</f>
        <v>7.13</v>
      </c>
      <c r="R1880" s="3">
        <v>9972</v>
      </c>
      <c r="S1880" s="10">
        <v>42195.7</v>
      </c>
      <c r="T1880" s="1" t="str">
        <f>"Q"&amp;ROUNDUP(salesdata[[#This Row],[Month No.]]/3,0)</f>
        <v>Q3</v>
      </c>
      <c r="U1880" s="1" t="str">
        <f>TEXT(salesdata[[#This Row],[Date]],"dddd")</f>
        <v>Sunday</v>
      </c>
      <c r="V1880" s="12">
        <f>IFERROR(salesdata[[#This Row],[Total Revenue]]/salesdata[[#This Row],[Total Units Sold]],0)</f>
        <v>4.2314179703168868</v>
      </c>
      <c r="W1880" s="1" t="str">
        <f>INDEX({"Product1","Product2","Product3","Product4"},MATCH(MAX(salesdata[[#This Row],[S-P1]],salesdata[[#This Row],[S-P2]],salesdata[[#This Row],[S-P3]],salesdata[[#This Row],[S-P4]]),CHOOSE({1,2,3,4},salesdata[[#This Row],[S-P1]],salesdata[[#This Row],[S-P2]],salesdata[[#This Row],[S-P3]],salesdata[[#This Row],[S-P4]]),0))</f>
        <v>Product1</v>
      </c>
      <c r="X1880" s="1" t="str">
        <f>IF(salesdata[[#This Row],[Total Revenue]]&gt;=70000,"High",IF(salesdata[[#This Row],[Total Revenue]]&gt;=40000,"Medium","Low"))</f>
        <v>Medium</v>
      </c>
      <c r="Y1880" s="1" t="str">
        <f>IFERROR(IF(SUMIF(salesdata[Year],salesdata[[#This Row],[Year]],salesdata[Total Revenue])&gt;SUMIF(salesdata[Year],salesdata[[#This Row],[Year]]-1,salesdata[Total Revenue]),"Growth Year","Decline Year"),"")</f>
        <v>Decline Year</v>
      </c>
    </row>
    <row r="1881" spans="1:25" x14ac:dyDescent="0.3">
      <c r="A1881" s="1">
        <v>1880</v>
      </c>
      <c r="B1881" s="2">
        <v>42212</v>
      </c>
      <c r="C1881" s="1">
        <v>2015</v>
      </c>
      <c r="D1881" s="1" t="s">
        <v>20</v>
      </c>
      <c r="E1881" s="1">
        <v>7</v>
      </c>
      <c r="F1881" s="3">
        <v>3749</v>
      </c>
      <c r="G1881" s="10">
        <v>11884.33</v>
      </c>
      <c r="H1881" s="12">
        <f>IFERROR(salesdata[[#This Row],[S-P1]]/salesdata[[#This Row],[Q-P1]],0)</f>
        <v>3.17</v>
      </c>
      <c r="I1881" s="3">
        <v>2345</v>
      </c>
      <c r="J1881" s="10">
        <v>14867.3</v>
      </c>
      <c r="K1881" s="12">
        <f>IFERROR(salesdata[[#This Row],[S-P2]]/salesdata[[#This Row],[Q-P2]],0)</f>
        <v>6.34</v>
      </c>
      <c r="L1881" s="3">
        <v>4284</v>
      </c>
      <c r="M1881" s="10">
        <v>23219.279999999999</v>
      </c>
      <c r="N1881" s="12">
        <f>IFERROR(salesdata[[#This Row],[S-P3]]/salesdata[[#This Row],[Q-P3]],0)</f>
        <v>5.42</v>
      </c>
      <c r="O1881" s="3">
        <v>306</v>
      </c>
      <c r="P1881" s="10">
        <v>2181.7800000000002</v>
      </c>
      <c r="Q1881" s="12">
        <f>IFERROR(salesdata[[#This Row],[S-P4]]/salesdata[[#This Row],[Q-P4]],0)</f>
        <v>7.1300000000000008</v>
      </c>
      <c r="R1881" s="3">
        <v>10684</v>
      </c>
      <c r="S1881" s="10">
        <v>52152.69</v>
      </c>
      <c r="T1881" s="1" t="str">
        <f>"Q"&amp;ROUNDUP(salesdata[[#This Row],[Month No.]]/3,0)</f>
        <v>Q3</v>
      </c>
      <c r="U1881" s="1" t="str">
        <f>TEXT(salesdata[[#This Row],[Date]],"dddd")</f>
        <v>Monday</v>
      </c>
      <c r="V1881" s="12">
        <f>IFERROR(salesdata[[#This Row],[Total Revenue]]/salesdata[[#This Row],[Total Units Sold]],0)</f>
        <v>4.8813824410333213</v>
      </c>
      <c r="W1881" s="1" t="str">
        <f>INDEX({"Product1","Product2","Product3","Product4"},MATCH(MAX(salesdata[[#This Row],[S-P1]],salesdata[[#This Row],[S-P2]],salesdata[[#This Row],[S-P3]],salesdata[[#This Row],[S-P4]]),CHOOSE({1,2,3,4},salesdata[[#This Row],[S-P1]],salesdata[[#This Row],[S-P2]],salesdata[[#This Row],[S-P3]],salesdata[[#This Row],[S-P4]]),0))</f>
        <v>Product3</v>
      </c>
      <c r="X1881" s="1" t="str">
        <f>IF(salesdata[[#This Row],[Total Revenue]]&gt;=70000,"High",IF(salesdata[[#This Row],[Total Revenue]]&gt;=40000,"Medium","Low"))</f>
        <v>Medium</v>
      </c>
      <c r="Y1881" s="1" t="str">
        <f>IFERROR(IF(SUMIF(salesdata[Year],salesdata[[#This Row],[Year]],salesdata[Total Revenue])&gt;SUMIF(salesdata[Year],salesdata[[#This Row],[Year]]-1,salesdata[Total Revenue]),"Growth Year","Decline Year"),"")</f>
        <v>Decline Year</v>
      </c>
    </row>
    <row r="1882" spans="1:25" x14ac:dyDescent="0.3">
      <c r="A1882" s="1">
        <v>1881</v>
      </c>
      <c r="B1882" s="2">
        <v>42213</v>
      </c>
      <c r="C1882" s="1">
        <v>2015</v>
      </c>
      <c r="D1882" s="1" t="s">
        <v>20</v>
      </c>
      <c r="E1882" s="1">
        <v>7</v>
      </c>
      <c r="F1882" s="3">
        <v>3625</v>
      </c>
      <c r="G1882" s="10">
        <v>11491.25</v>
      </c>
      <c r="H1882" s="12">
        <f>IFERROR(salesdata[[#This Row],[S-P1]]/salesdata[[#This Row],[Q-P1]],0)</f>
        <v>3.17</v>
      </c>
      <c r="I1882" s="3">
        <v>3621</v>
      </c>
      <c r="J1882" s="10">
        <v>22957.14</v>
      </c>
      <c r="K1882" s="12">
        <f>IFERROR(salesdata[[#This Row],[S-P2]]/salesdata[[#This Row],[Q-P2]],0)</f>
        <v>6.34</v>
      </c>
      <c r="L1882" s="3">
        <v>4092</v>
      </c>
      <c r="M1882" s="10">
        <v>22178.639999999999</v>
      </c>
      <c r="N1882" s="12">
        <f>IFERROR(salesdata[[#This Row],[S-P3]]/salesdata[[#This Row],[Q-P3]],0)</f>
        <v>5.42</v>
      </c>
      <c r="O1882" s="3">
        <v>807</v>
      </c>
      <c r="P1882" s="10">
        <v>5753.91</v>
      </c>
      <c r="Q1882" s="12">
        <f>IFERROR(salesdata[[#This Row],[S-P4]]/salesdata[[#This Row],[Q-P4]],0)</f>
        <v>7.13</v>
      </c>
      <c r="R1882" s="3">
        <v>12145</v>
      </c>
      <c r="S1882" s="10">
        <v>62380.94</v>
      </c>
      <c r="T1882" s="1" t="str">
        <f>"Q"&amp;ROUNDUP(salesdata[[#This Row],[Month No.]]/3,0)</f>
        <v>Q3</v>
      </c>
      <c r="U1882" s="1" t="str">
        <f>TEXT(salesdata[[#This Row],[Date]],"dddd")</f>
        <v>Tuesday</v>
      </c>
      <c r="V1882" s="12">
        <f>IFERROR(salesdata[[#This Row],[Total Revenue]]/salesdata[[#This Row],[Total Units Sold]],0)</f>
        <v>5.1363474680938657</v>
      </c>
      <c r="W1882" s="1" t="str">
        <f>INDEX({"Product1","Product2","Product3","Product4"},MATCH(MAX(salesdata[[#This Row],[S-P1]],salesdata[[#This Row],[S-P2]],salesdata[[#This Row],[S-P3]],salesdata[[#This Row],[S-P4]]),CHOOSE({1,2,3,4},salesdata[[#This Row],[S-P1]],salesdata[[#This Row],[S-P2]],salesdata[[#This Row],[S-P3]],salesdata[[#This Row],[S-P4]]),0))</f>
        <v>Product2</v>
      </c>
      <c r="X1882" s="1" t="str">
        <f>IF(salesdata[[#This Row],[Total Revenue]]&gt;=70000,"High",IF(salesdata[[#This Row],[Total Revenue]]&gt;=40000,"Medium","Low"))</f>
        <v>Medium</v>
      </c>
      <c r="Y1882" s="1" t="str">
        <f>IFERROR(IF(SUMIF(salesdata[Year],salesdata[[#This Row],[Year]],salesdata[Total Revenue])&gt;SUMIF(salesdata[Year],salesdata[[#This Row],[Year]]-1,salesdata[Total Revenue]),"Growth Year","Decline Year"),"")</f>
        <v>Decline Year</v>
      </c>
    </row>
    <row r="1883" spans="1:25" x14ac:dyDescent="0.3">
      <c r="A1883" s="1">
        <v>1882</v>
      </c>
      <c r="B1883" s="2">
        <v>42214</v>
      </c>
      <c r="C1883" s="1">
        <v>2015</v>
      </c>
      <c r="D1883" s="1" t="s">
        <v>20</v>
      </c>
      <c r="E1883" s="1">
        <v>7</v>
      </c>
      <c r="F1883" s="3">
        <v>7518</v>
      </c>
      <c r="G1883" s="10">
        <v>23832.06</v>
      </c>
      <c r="H1883" s="12">
        <f>IFERROR(salesdata[[#This Row],[S-P1]]/salesdata[[#This Row],[Q-P1]],0)</f>
        <v>3.1700000000000004</v>
      </c>
      <c r="I1883" s="3">
        <v>3959</v>
      </c>
      <c r="J1883" s="10">
        <v>25100.06</v>
      </c>
      <c r="K1883" s="12">
        <f>IFERROR(salesdata[[#This Row],[S-P2]]/salesdata[[#This Row],[Q-P2]],0)</f>
        <v>6.3400000000000007</v>
      </c>
      <c r="L1883" s="3">
        <v>1645</v>
      </c>
      <c r="M1883" s="10">
        <v>8915.9</v>
      </c>
      <c r="N1883" s="12">
        <f>IFERROR(salesdata[[#This Row],[S-P3]]/salesdata[[#This Row],[Q-P3]],0)</f>
        <v>5.42</v>
      </c>
      <c r="O1883" s="3">
        <v>1968</v>
      </c>
      <c r="P1883" s="10">
        <v>14031.84</v>
      </c>
      <c r="Q1883" s="12">
        <f>IFERROR(salesdata[[#This Row],[S-P4]]/salesdata[[#This Row],[Q-P4]],0)</f>
        <v>7.13</v>
      </c>
      <c r="R1883" s="3">
        <v>15090</v>
      </c>
      <c r="S1883" s="10">
        <v>71879.86</v>
      </c>
      <c r="T1883" s="1" t="str">
        <f>"Q"&amp;ROUNDUP(salesdata[[#This Row],[Month No.]]/3,0)</f>
        <v>Q3</v>
      </c>
      <c r="U1883" s="1" t="str">
        <f>TEXT(salesdata[[#This Row],[Date]],"dddd")</f>
        <v>Wednesday</v>
      </c>
      <c r="V1883" s="12">
        <f>IFERROR(salesdata[[#This Row],[Total Revenue]]/salesdata[[#This Row],[Total Units Sold]],0)</f>
        <v>4.7634102054340621</v>
      </c>
      <c r="W1883" s="1" t="str">
        <f>INDEX({"Product1","Product2","Product3","Product4"},MATCH(MAX(salesdata[[#This Row],[S-P1]],salesdata[[#This Row],[S-P2]],salesdata[[#This Row],[S-P3]],salesdata[[#This Row],[S-P4]]),CHOOSE({1,2,3,4},salesdata[[#This Row],[S-P1]],salesdata[[#This Row],[S-P2]],salesdata[[#This Row],[S-P3]],salesdata[[#This Row],[S-P4]]),0))</f>
        <v>Product2</v>
      </c>
      <c r="X1883" s="1" t="str">
        <f>IF(salesdata[[#This Row],[Total Revenue]]&gt;=70000,"High",IF(salesdata[[#This Row],[Total Revenue]]&gt;=40000,"Medium","Low"))</f>
        <v>High</v>
      </c>
      <c r="Y1883" s="1" t="str">
        <f>IFERROR(IF(SUMIF(salesdata[Year],salesdata[[#This Row],[Year]],salesdata[Total Revenue])&gt;SUMIF(salesdata[Year],salesdata[[#This Row],[Year]]-1,salesdata[Total Revenue]),"Growth Year","Decline Year"),"")</f>
        <v>Decline Year</v>
      </c>
    </row>
    <row r="1884" spans="1:25" x14ac:dyDescent="0.3">
      <c r="A1884" s="1">
        <v>1883</v>
      </c>
      <c r="B1884" s="2">
        <v>42215</v>
      </c>
      <c r="C1884" s="1">
        <v>2015</v>
      </c>
      <c r="D1884" s="1" t="s">
        <v>20</v>
      </c>
      <c r="E1884" s="1">
        <v>7</v>
      </c>
      <c r="F1884" s="3">
        <v>5869</v>
      </c>
      <c r="G1884" s="10">
        <v>18604.73</v>
      </c>
      <c r="H1884" s="12">
        <f>IFERROR(salesdata[[#This Row],[S-P1]]/salesdata[[#This Row],[Q-P1]],0)</f>
        <v>3.17</v>
      </c>
      <c r="I1884" s="3">
        <v>575</v>
      </c>
      <c r="J1884" s="10">
        <v>3645.5</v>
      </c>
      <c r="K1884" s="12">
        <f>IFERROR(salesdata[[#This Row],[S-P2]]/salesdata[[#This Row],[Q-P2]],0)</f>
        <v>6.34</v>
      </c>
      <c r="L1884" s="3">
        <v>5964</v>
      </c>
      <c r="M1884" s="10">
        <v>32324.880000000001</v>
      </c>
      <c r="N1884" s="12">
        <f>IFERROR(salesdata[[#This Row],[S-P3]]/salesdata[[#This Row],[Q-P3]],0)</f>
        <v>5.42</v>
      </c>
      <c r="O1884" s="3">
        <v>905</v>
      </c>
      <c r="P1884" s="10">
        <v>6452.65</v>
      </c>
      <c r="Q1884" s="12">
        <f>IFERROR(salesdata[[#This Row],[S-P4]]/salesdata[[#This Row],[Q-P4]],0)</f>
        <v>7.13</v>
      </c>
      <c r="R1884" s="3">
        <v>13313</v>
      </c>
      <c r="S1884" s="10">
        <v>61027.76</v>
      </c>
      <c r="T1884" s="1" t="str">
        <f>"Q"&amp;ROUNDUP(salesdata[[#This Row],[Month No.]]/3,0)</f>
        <v>Q3</v>
      </c>
      <c r="U1884" s="1" t="str">
        <f>TEXT(salesdata[[#This Row],[Date]],"dddd")</f>
        <v>Thursday</v>
      </c>
      <c r="V1884" s="12">
        <f>IFERROR(salesdata[[#This Row],[Total Revenue]]/salesdata[[#This Row],[Total Units Sold]],0)</f>
        <v>4.5840727108840982</v>
      </c>
      <c r="W1884" s="1" t="str">
        <f>INDEX({"Product1","Product2","Product3","Product4"},MATCH(MAX(salesdata[[#This Row],[S-P1]],salesdata[[#This Row],[S-P2]],salesdata[[#This Row],[S-P3]],salesdata[[#This Row],[S-P4]]),CHOOSE({1,2,3,4},salesdata[[#This Row],[S-P1]],salesdata[[#This Row],[S-P2]],salesdata[[#This Row],[S-P3]],salesdata[[#This Row],[S-P4]]),0))</f>
        <v>Product3</v>
      </c>
      <c r="X1884" s="1" t="str">
        <f>IF(salesdata[[#This Row],[Total Revenue]]&gt;=70000,"High",IF(salesdata[[#This Row],[Total Revenue]]&gt;=40000,"Medium","Low"))</f>
        <v>Medium</v>
      </c>
      <c r="Y1884" s="1" t="str">
        <f>IFERROR(IF(SUMIF(salesdata[Year],salesdata[[#This Row],[Year]],salesdata[Total Revenue])&gt;SUMIF(salesdata[Year],salesdata[[#This Row],[Year]]-1,salesdata[Total Revenue]),"Growth Year","Decline Year"),"")</f>
        <v>Decline Year</v>
      </c>
    </row>
    <row r="1885" spans="1:25" x14ac:dyDescent="0.3">
      <c r="A1885" s="1">
        <v>1884</v>
      </c>
      <c r="B1885" s="2">
        <v>42216</v>
      </c>
      <c r="C1885" s="1">
        <v>2015</v>
      </c>
      <c r="D1885" s="1" t="s">
        <v>20</v>
      </c>
      <c r="E1885" s="1">
        <v>7</v>
      </c>
      <c r="F1885" s="3">
        <v>4069</v>
      </c>
      <c r="G1885" s="10">
        <v>12898.73</v>
      </c>
      <c r="H1885" s="12">
        <f>IFERROR(salesdata[[#This Row],[S-P1]]/salesdata[[#This Row],[Q-P1]],0)</f>
        <v>3.17</v>
      </c>
      <c r="I1885" s="3">
        <v>776</v>
      </c>
      <c r="J1885" s="10">
        <v>4919.84</v>
      </c>
      <c r="K1885" s="12">
        <f>IFERROR(salesdata[[#This Row],[S-P2]]/salesdata[[#This Row],[Q-P2]],0)</f>
        <v>6.34</v>
      </c>
      <c r="L1885" s="3">
        <v>3603</v>
      </c>
      <c r="M1885" s="10">
        <v>19528.259999999998</v>
      </c>
      <c r="N1885" s="12">
        <f>IFERROR(salesdata[[#This Row],[S-P3]]/salesdata[[#This Row],[Q-P3]],0)</f>
        <v>5.42</v>
      </c>
      <c r="O1885" s="3">
        <v>342</v>
      </c>
      <c r="P1885" s="10">
        <v>2438.46</v>
      </c>
      <c r="Q1885" s="12">
        <f>IFERROR(salesdata[[#This Row],[S-P4]]/salesdata[[#This Row],[Q-P4]],0)</f>
        <v>7.13</v>
      </c>
      <c r="R1885" s="3">
        <v>8790</v>
      </c>
      <c r="S1885" s="10">
        <v>39785.29</v>
      </c>
      <c r="T1885" s="1" t="str">
        <f>"Q"&amp;ROUNDUP(salesdata[[#This Row],[Month No.]]/3,0)</f>
        <v>Q3</v>
      </c>
      <c r="U1885" s="1" t="str">
        <f>TEXT(salesdata[[#This Row],[Date]],"dddd")</f>
        <v>Friday</v>
      </c>
      <c r="V1885" s="12">
        <f>IFERROR(salesdata[[#This Row],[Total Revenue]]/salesdata[[#This Row],[Total Units Sold]],0)</f>
        <v>4.5261990898748579</v>
      </c>
      <c r="W1885" s="1" t="str">
        <f>INDEX({"Product1","Product2","Product3","Product4"},MATCH(MAX(salesdata[[#This Row],[S-P1]],salesdata[[#This Row],[S-P2]],salesdata[[#This Row],[S-P3]],salesdata[[#This Row],[S-P4]]),CHOOSE({1,2,3,4},salesdata[[#This Row],[S-P1]],salesdata[[#This Row],[S-P2]],salesdata[[#This Row],[S-P3]],salesdata[[#This Row],[S-P4]]),0))</f>
        <v>Product3</v>
      </c>
      <c r="X1885" s="1" t="str">
        <f>IF(salesdata[[#This Row],[Total Revenue]]&gt;=70000,"High",IF(salesdata[[#This Row],[Total Revenue]]&gt;=40000,"Medium","Low"))</f>
        <v>Low</v>
      </c>
      <c r="Y1885" s="1" t="str">
        <f>IFERROR(IF(SUMIF(salesdata[Year],salesdata[[#This Row],[Year]],salesdata[Total Revenue])&gt;SUMIF(salesdata[Year],salesdata[[#This Row],[Year]]-1,salesdata[Total Revenue]),"Growth Year","Decline Year"),"")</f>
        <v>Decline Year</v>
      </c>
    </row>
    <row r="1886" spans="1:25" x14ac:dyDescent="0.3">
      <c r="A1886" s="1">
        <v>1885</v>
      </c>
      <c r="B1886" s="2">
        <v>42217</v>
      </c>
      <c r="C1886" s="1">
        <v>2015</v>
      </c>
      <c r="D1886" s="1" t="s">
        <v>21</v>
      </c>
      <c r="E1886" s="1">
        <v>8</v>
      </c>
      <c r="F1886" s="3">
        <v>1159</v>
      </c>
      <c r="G1886" s="10">
        <v>3674.03</v>
      </c>
      <c r="H1886" s="12">
        <f>IFERROR(salesdata[[#This Row],[S-P1]]/salesdata[[#This Row],[Q-P1]],0)</f>
        <v>3.1700000000000004</v>
      </c>
      <c r="I1886" s="3">
        <v>2805</v>
      </c>
      <c r="J1886" s="10">
        <v>17783.7</v>
      </c>
      <c r="K1886" s="12">
        <f>IFERROR(salesdata[[#This Row],[S-P2]]/salesdata[[#This Row],[Q-P2]],0)</f>
        <v>6.34</v>
      </c>
      <c r="L1886" s="3">
        <v>1403</v>
      </c>
      <c r="M1886" s="10">
        <v>7604.26</v>
      </c>
      <c r="N1886" s="12">
        <f>IFERROR(salesdata[[#This Row],[S-P3]]/salesdata[[#This Row],[Q-P3]],0)</f>
        <v>5.42</v>
      </c>
      <c r="O1886" s="3">
        <v>1918</v>
      </c>
      <c r="P1886" s="10">
        <v>13675.34</v>
      </c>
      <c r="Q1886" s="12">
        <f>IFERROR(salesdata[[#This Row],[S-P4]]/salesdata[[#This Row],[Q-P4]],0)</f>
        <v>7.13</v>
      </c>
      <c r="R1886" s="3">
        <v>7285</v>
      </c>
      <c r="S1886" s="10">
        <v>42737.33</v>
      </c>
      <c r="T1886" s="1" t="str">
        <f>"Q"&amp;ROUNDUP(salesdata[[#This Row],[Month No.]]/3,0)</f>
        <v>Q3</v>
      </c>
      <c r="U1886" s="1" t="str">
        <f>TEXT(salesdata[[#This Row],[Date]],"dddd")</f>
        <v>Saturday</v>
      </c>
      <c r="V1886" s="12">
        <f>IFERROR(salesdata[[#This Row],[Total Revenue]]/salesdata[[#This Row],[Total Units Sold]],0)</f>
        <v>5.8664831846259435</v>
      </c>
      <c r="W1886" s="1" t="str">
        <f>INDEX({"Product1","Product2","Product3","Product4"},MATCH(MAX(salesdata[[#This Row],[S-P1]],salesdata[[#This Row],[S-P2]],salesdata[[#This Row],[S-P3]],salesdata[[#This Row],[S-P4]]),CHOOSE({1,2,3,4},salesdata[[#This Row],[S-P1]],salesdata[[#This Row],[S-P2]],salesdata[[#This Row],[S-P3]],salesdata[[#This Row],[S-P4]]),0))</f>
        <v>Product2</v>
      </c>
      <c r="X1886" s="1" t="str">
        <f>IF(salesdata[[#This Row],[Total Revenue]]&gt;=70000,"High",IF(salesdata[[#This Row],[Total Revenue]]&gt;=40000,"Medium","Low"))</f>
        <v>Medium</v>
      </c>
      <c r="Y1886" s="1" t="str">
        <f>IFERROR(IF(SUMIF(salesdata[Year],salesdata[[#This Row],[Year]],salesdata[Total Revenue])&gt;SUMIF(salesdata[Year],salesdata[[#This Row],[Year]]-1,salesdata[Total Revenue]),"Growth Year","Decline Year"),"")</f>
        <v>Decline Year</v>
      </c>
    </row>
    <row r="1887" spans="1:25" x14ac:dyDescent="0.3">
      <c r="A1887" s="1">
        <v>1886</v>
      </c>
      <c r="B1887" s="2">
        <v>42218</v>
      </c>
      <c r="C1887" s="1">
        <v>2015</v>
      </c>
      <c r="D1887" s="1" t="s">
        <v>21</v>
      </c>
      <c r="E1887" s="1">
        <v>8</v>
      </c>
      <c r="F1887" s="3">
        <v>4452</v>
      </c>
      <c r="G1887" s="10">
        <v>14112.84</v>
      </c>
      <c r="H1887" s="12">
        <f>IFERROR(salesdata[[#This Row],[S-P1]]/salesdata[[#This Row],[Q-P1]],0)</f>
        <v>3.17</v>
      </c>
      <c r="I1887" s="3">
        <v>458</v>
      </c>
      <c r="J1887" s="10">
        <v>2903.72</v>
      </c>
      <c r="K1887" s="12">
        <f>IFERROR(salesdata[[#This Row],[S-P2]]/salesdata[[#This Row],[Q-P2]],0)</f>
        <v>6.34</v>
      </c>
      <c r="L1887" s="3">
        <v>3336</v>
      </c>
      <c r="M1887" s="10">
        <v>18081.12</v>
      </c>
      <c r="N1887" s="12">
        <f>IFERROR(salesdata[[#This Row],[S-P3]]/salesdata[[#This Row],[Q-P3]],0)</f>
        <v>5.42</v>
      </c>
      <c r="O1887" s="3">
        <v>616</v>
      </c>
      <c r="P1887" s="10">
        <v>4392.08</v>
      </c>
      <c r="Q1887" s="12">
        <f>IFERROR(salesdata[[#This Row],[S-P4]]/salesdata[[#This Row],[Q-P4]],0)</f>
        <v>7.13</v>
      </c>
      <c r="R1887" s="3">
        <v>8862</v>
      </c>
      <c r="S1887" s="10">
        <v>39489.760000000002</v>
      </c>
      <c r="T1887" s="1" t="str">
        <f>"Q"&amp;ROUNDUP(salesdata[[#This Row],[Month No.]]/3,0)</f>
        <v>Q3</v>
      </c>
      <c r="U1887" s="1" t="str">
        <f>TEXT(salesdata[[#This Row],[Date]],"dddd")</f>
        <v>Sunday</v>
      </c>
      <c r="V1887" s="12">
        <f>IFERROR(salesdata[[#This Row],[Total Revenue]]/salesdata[[#This Row],[Total Units Sold]],0)</f>
        <v>4.4560776348454079</v>
      </c>
      <c r="W1887" s="1" t="str">
        <f>INDEX({"Product1","Product2","Product3","Product4"},MATCH(MAX(salesdata[[#This Row],[S-P1]],salesdata[[#This Row],[S-P2]],salesdata[[#This Row],[S-P3]],salesdata[[#This Row],[S-P4]]),CHOOSE({1,2,3,4},salesdata[[#This Row],[S-P1]],salesdata[[#This Row],[S-P2]],salesdata[[#This Row],[S-P3]],salesdata[[#This Row],[S-P4]]),0))</f>
        <v>Product3</v>
      </c>
      <c r="X1887" s="1" t="str">
        <f>IF(salesdata[[#This Row],[Total Revenue]]&gt;=70000,"High",IF(salesdata[[#This Row],[Total Revenue]]&gt;=40000,"Medium","Low"))</f>
        <v>Low</v>
      </c>
      <c r="Y1887" s="1" t="str">
        <f>IFERROR(IF(SUMIF(salesdata[Year],salesdata[[#This Row],[Year]],salesdata[Total Revenue])&gt;SUMIF(salesdata[Year],salesdata[[#This Row],[Year]]-1,salesdata[Total Revenue]),"Growth Year","Decline Year"),"")</f>
        <v>Decline Year</v>
      </c>
    </row>
    <row r="1888" spans="1:25" x14ac:dyDescent="0.3">
      <c r="A1888" s="1">
        <v>1887</v>
      </c>
      <c r="B1888" s="2">
        <v>42219</v>
      </c>
      <c r="C1888" s="1">
        <v>2015</v>
      </c>
      <c r="D1888" s="1" t="s">
        <v>21</v>
      </c>
      <c r="E1888" s="1">
        <v>8</v>
      </c>
      <c r="F1888" s="3">
        <v>4827</v>
      </c>
      <c r="G1888" s="10">
        <v>15301.59</v>
      </c>
      <c r="H1888" s="12">
        <f>IFERROR(salesdata[[#This Row],[S-P1]]/salesdata[[#This Row],[Q-P1]],0)</f>
        <v>3.17</v>
      </c>
      <c r="I1888" s="3">
        <v>3307</v>
      </c>
      <c r="J1888" s="10">
        <v>20966.38</v>
      </c>
      <c r="K1888" s="12">
        <f>IFERROR(salesdata[[#This Row],[S-P2]]/salesdata[[#This Row],[Q-P2]],0)</f>
        <v>6.3400000000000007</v>
      </c>
      <c r="L1888" s="3">
        <v>351</v>
      </c>
      <c r="M1888" s="10">
        <v>1902.42</v>
      </c>
      <c r="N1888" s="12">
        <f>IFERROR(salesdata[[#This Row],[S-P3]]/salesdata[[#This Row],[Q-P3]],0)</f>
        <v>5.42</v>
      </c>
      <c r="O1888" s="3">
        <v>1854</v>
      </c>
      <c r="P1888" s="10">
        <v>13219.02</v>
      </c>
      <c r="Q1888" s="12">
        <f>IFERROR(salesdata[[#This Row],[S-P4]]/salesdata[[#This Row],[Q-P4]],0)</f>
        <v>7.13</v>
      </c>
      <c r="R1888" s="3">
        <v>10339</v>
      </c>
      <c r="S1888" s="10">
        <v>51389.41</v>
      </c>
      <c r="T1888" s="1" t="str">
        <f>"Q"&amp;ROUNDUP(salesdata[[#This Row],[Month No.]]/3,0)</f>
        <v>Q3</v>
      </c>
      <c r="U1888" s="1" t="str">
        <f>TEXT(salesdata[[#This Row],[Date]],"dddd")</f>
        <v>Monday</v>
      </c>
      <c r="V1888" s="12">
        <f>IFERROR(salesdata[[#This Row],[Total Revenue]]/salesdata[[#This Row],[Total Units Sold]],0)</f>
        <v>4.970442982880356</v>
      </c>
      <c r="W1888" s="1" t="str">
        <f>INDEX({"Product1","Product2","Product3","Product4"},MATCH(MAX(salesdata[[#This Row],[S-P1]],salesdata[[#This Row],[S-P2]],salesdata[[#This Row],[S-P3]],salesdata[[#This Row],[S-P4]]),CHOOSE({1,2,3,4},salesdata[[#This Row],[S-P1]],salesdata[[#This Row],[S-P2]],salesdata[[#This Row],[S-P3]],salesdata[[#This Row],[S-P4]]),0))</f>
        <v>Product2</v>
      </c>
      <c r="X1888" s="1" t="str">
        <f>IF(salesdata[[#This Row],[Total Revenue]]&gt;=70000,"High",IF(salesdata[[#This Row],[Total Revenue]]&gt;=40000,"Medium","Low"))</f>
        <v>Medium</v>
      </c>
      <c r="Y1888" s="1" t="str">
        <f>IFERROR(IF(SUMIF(salesdata[Year],salesdata[[#This Row],[Year]],salesdata[Total Revenue])&gt;SUMIF(salesdata[Year],salesdata[[#This Row],[Year]]-1,salesdata[Total Revenue]),"Growth Year","Decline Year"),"")</f>
        <v>Decline Year</v>
      </c>
    </row>
    <row r="1889" spans="1:25" x14ac:dyDescent="0.3">
      <c r="A1889" s="1">
        <v>1888</v>
      </c>
      <c r="B1889" s="2">
        <v>42220</v>
      </c>
      <c r="C1889" s="1">
        <v>2015</v>
      </c>
      <c r="D1889" s="1" t="s">
        <v>21</v>
      </c>
      <c r="E1889" s="1">
        <v>8</v>
      </c>
      <c r="F1889" s="3">
        <v>5258</v>
      </c>
      <c r="G1889" s="10">
        <v>16667.86</v>
      </c>
      <c r="H1889" s="12">
        <f>IFERROR(salesdata[[#This Row],[S-P1]]/salesdata[[#This Row],[Q-P1]],0)</f>
        <v>3.17</v>
      </c>
      <c r="I1889" s="3">
        <v>3506</v>
      </c>
      <c r="J1889" s="10">
        <v>22228.04</v>
      </c>
      <c r="K1889" s="12">
        <f>IFERROR(salesdata[[#This Row],[S-P2]]/salesdata[[#This Row],[Q-P2]],0)</f>
        <v>6.34</v>
      </c>
      <c r="L1889" s="3">
        <v>1197</v>
      </c>
      <c r="M1889" s="10">
        <v>6487.74</v>
      </c>
      <c r="N1889" s="12">
        <f>IFERROR(salesdata[[#This Row],[S-P3]]/salesdata[[#This Row],[Q-P3]],0)</f>
        <v>5.42</v>
      </c>
      <c r="O1889" s="3">
        <v>570</v>
      </c>
      <c r="P1889" s="10">
        <v>4064.1</v>
      </c>
      <c r="Q1889" s="12">
        <f>IFERROR(salesdata[[#This Row],[S-P4]]/salesdata[[#This Row],[Q-P4]],0)</f>
        <v>7.13</v>
      </c>
      <c r="R1889" s="3">
        <v>10531</v>
      </c>
      <c r="S1889" s="10">
        <v>49447.74</v>
      </c>
      <c r="T1889" s="1" t="str">
        <f>"Q"&amp;ROUNDUP(salesdata[[#This Row],[Month No.]]/3,0)</f>
        <v>Q3</v>
      </c>
      <c r="U1889" s="1" t="str">
        <f>TEXT(salesdata[[#This Row],[Date]],"dddd")</f>
        <v>Tuesday</v>
      </c>
      <c r="V1889" s="12">
        <f>IFERROR(salesdata[[#This Row],[Total Revenue]]/salesdata[[#This Row],[Total Units Sold]],0)</f>
        <v>4.6954458266071599</v>
      </c>
      <c r="W1889" s="1" t="str">
        <f>INDEX({"Product1","Product2","Product3","Product4"},MATCH(MAX(salesdata[[#This Row],[S-P1]],salesdata[[#This Row],[S-P2]],salesdata[[#This Row],[S-P3]],salesdata[[#This Row],[S-P4]]),CHOOSE({1,2,3,4},salesdata[[#This Row],[S-P1]],salesdata[[#This Row],[S-P2]],salesdata[[#This Row],[S-P3]],salesdata[[#This Row],[S-P4]]),0))</f>
        <v>Product2</v>
      </c>
      <c r="X1889" s="1" t="str">
        <f>IF(salesdata[[#This Row],[Total Revenue]]&gt;=70000,"High",IF(salesdata[[#This Row],[Total Revenue]]&gt;=40000,"Medium","Low"))</f>
        <v>Medium</v>
      </c>
      <c r="Y1889" s="1" t="str">
        <f>IFERROR(IF(SUMIF(salesdata[Year],salesdata[[#This Row],[Year]],salesdata[Total Revenue])&gt;SUMIF(salesdata[Year],salesdata[[#This Row],[Year]]-1,salesdata[Total Revenue]),"Growth Year","Decline Year"),"")</f>
        <v>Decline Year</v>
      </c>
    </row>
    <row r="1890" spans="1:25" x14ac:dyDescent="0.3">
      <c r="A1890" s="1">
        <v>1889</v>
      </c>
      <c r="B1890" s="2">
        <v>42221</v>
      </c>
      <c r="C1890" s="1">
        <v>2015</v>
      </c>
      <c r="D1890" s="1" t="s">
        <v>21</v>
      </c>
      <c r="E1890" s="1">
        <v>8</v>
      </c>
      <c r="F1890" s="3">
        <v>3840</v>
      </c>
      <c r="G1890" s="10">
        <v>12172.8</v>
      </c>
      <c r="H1890" s="12">
        <f>IFERROR(salesdata[[#This Row],[S-P1]]/salesdata[[#This Row],[Q-P1]],0)</f>
        <v>3.17</v>
      </c>
      <c r="I1890" s="3">
        <v>634</v>
      </c>
      <c r="J1890" s="10">
        <v>4019.56</v>
      </c>
      <c r="K1890" s="12">
        <f>IFERROR(salesdata[[#This Row],[S-P2]]/salesdata[[#This Row],[Q-P2]],0)</f>
        <v>6.34</v>
      </c>
      <c r="L1890" s="3">
        <v>3649</v>
      </c>
      <c r="M1890" s="10">
        <v>19777.580000000002</v>
      </c>
      <c r="N1890" s="12">
        <f>IFERROR(salesdata[[#This Row],[S-P3]]/salesdata[[#This Row],[Q-P3]],0)</f>
        <v>5.4200000000000008</v>
      </c>
      <c r="O1890" s="3">
        <v>1634</v>
      </c>
      <c r="P1890" s="10">
        <v>11650.42</v>
      </c>
      <c r="Q1890" s="12">
        <f>IFERROR(salesdata[[#This Row],[S-P4]]/salesdata[[#This Row],[Q-P4]],0)</f>
        <v>7.13</v>
      </c>
      <c r="R1890" s="3">
        <v>9757</v>
      </c>
      <c r="S1890" s="10">
        <v>47620.36</v>
      </c>
      <c r="T1890" s="1" t="str">
        <f>"Q"&amp;ROUNDUP(salesdata[[#This Row],[Month No.]]/3,0)</f>
        <v>Q3</v>
      </c>
      <c r="U1890" s="1" t="str">
        <f>TEXT(salesdata[[#This Row],[Date]],"dddd")</f>
        <v>Wednesday</v>
      </c>
      <c r="V1890" s="12">
        <f>IFERROR(salesdata[[#This Row],[Total Revenue]]/salesdata[[#This Row],[Total Units Sold]],0)</f>
        <v>4.8806354412216875</v>
      </c>
      <c r="W1890" s="1" t="str">
        <f>INDEX({"Product1","Product2","Product3","Product4"},MATCH(MAX(salesdata[[#This Row],[S-P1]],salesdata[[#This Row],[S-P2]],salesdata[[#This Row],[S-P3]],salesdata[[#This Row],[S-P4]]),CHOOSE({1,2,3,4},salesdata[[#This Row],[S-P1]],salesdata[[#This Row],[S-P2]],salesdata[[#This Row],[S-P3]],salesdata[[#This Row],[S-P4]]),0))</f>
        <v>Product3</v>
      </c>
      <c r="X1890" s="1" t="str">
        <f>IF(salesdata[[#This Row],[Total Revenue]]&gt;=70000,"High",IF(salesdata[[#This Row],[Total Revenue]]&gt;=40000,"Medium","Low"))</f>
        <v>Medium</v>
      </c>
      <c r="Y1890" s="1" t="str">
        <f>IFERROR(IF(SUMIF(salesdata[Year],salesdata[[#This Row],[Year]],salesdata[Total Revenue])&gt;SUMIF(salesdata[Year],salesdata[[#This Row],[Year]]-1,salesdata[Total Revenue]),"Growth Year","Decline Year"),"")</f>
        <v>Decline Year</v>
      </c>
    </row>
    <row r="1891" spans="1:25" x14ac:dyDescent="0.3">
      <c r="A1891" s="1">
        <v>1890</v>
      </c>
      <c r="B1891" s="2">
        <v>42222</v>
      </c>
      <c r="C1891" s="1">
        <v>2015</v>
      </c>
      <c r="D1891" s="1" t="s">
        <v>21</v>
      </c>
      <c r="E1891" s="1">
        <v>8</v>
      </c>
      <c r="F1891" s="3">
        <v>1886</v>
      </c>
      <c r="G1891" s="10">
        <v>5978.62</v>
      </c>
      <c r="H1891" s="12">
        <f>IFERROR(salesdata[[#This Row],[S-P1]]/salesdata[[#This Row],[Q-P1]],0)</f>
        <v>3.17</v>
      </c>
      <c r="I1891" s="3">
        <v>1907</v>
      </c>
      <c r="J1891" s="10">
        <v>12090.38</v>
      </c>
      <c r="K1891" s="12">
        <f>IFERROR(salesdata[[#This Row],[S-P2]]/salesdata[[#This Row],[Q-P2]],0)</f>
        <v>6.34</v>
      </c>
      <c r="L1891" s="3">
        <v>487</v>
      </c>
      <c r="M1891" s="10">
        <v>2639.54</v>
      </c>
      <c r="N1891" s="12">
        <f>IFERROR(salesdata[[#This Row],[S-P3]]/salesdata[[#This Row],[Q-P3]],0)</f>
        <v>5.42</v>
      </c>
      <c r="O1891" s="3">
        <v>1897</v>
      </c>
      <c r="P1891" s="10">
        <v>13525.61</v>
      </c>
      <c r="Q1891" s="12">
        <f>IFERROR(salesdata[[#This Row],[S-P4]]/salesdata[[#This Row],[Q-P4]],0)</f>
        <v>7.13</v>
      </c>
      <c r="R1891" s="3">
        <v>6177</v>
      </c>
      <c r="S1891" s="10">
        <v>34234.15</v>
      </c>
      <c r="T1891" s="1" t="str">
        <f>"Q"&amp;ROUNDUP(salesdata[[#This Row],[Month No.]]/3,0)</f>
        <v>Q3</v>
      </c>
      <c r="U1891" s="1" t="str">
        <f>TEXT(salesdata[[#This Row],[Date]],"dddd")</f>
        <v>Thursday</v>
      </c>
      <c r="V1891" s="12">
        <f>IFERROR(salesdata[[#This Row],[Total Revenue]]/salesdata[[#This Row],[Total Units Sold]],0)</f>
        <v>5.5421968593168209</v>
      </c>
      <c r="W1891" s="1" t="str">
        <f>INDEX({"Product1","Product2","Product3","Product4"},MATCH(MAX(salesdata[[#This Row],[S-P1]],salesdata[[#This Row],[S-P2]],salesdata[[#This Row],[S-P3]],salesdata[[#This Row],[S-P4]]),CHOOSE({1,2,3,4},salesdata[[#This Row],[S-P1]],salesdata[[#This Row],[S-P2]],salesdata[[#This Row],[S-P3]],salesdata[[#This Row],[S-P4]]),0))</f>
        <v>Product4</v>
      </c>
      <c r="X1891" s="1" t="str">
        <f>IF(salesdata[[#This Row],[Total Revenue]]&gt;=70000,"High",IF(salesdata[[#This Row],[Total Revenue]]&gt;=40000,"Medium","Low"))</f>
        <v>Low</v>
      </c>
      <c r="Y1891" s="1" t="str">
        <f>IFERROR(IF(SUMIF(salesdata[Year],salesdata[[#This Row],[Year]],salesdata[Total Revenue])&gt;SUMIF(salesdata[Year],salesdata[[#This Row],[Year]]-1,salesdata[Total Revenue]),"Growth Year","Decline Year"),"")</f>
        <v>Decline Year</v>
      </c>
    </row>
    <row r="1892" spans="1:25" x14ac:dyDescent="0.3">
      <c r="A1892" s="1">
        <v>1891</v>
      </c>
      <c r="B1892" s="2">
        <v>42223</v>
      </c>
      <c r="C1892" s="1">
        <v>2015</v>
      </c>
      <c r="D1892" s="1" t="s">
        <v>21</v>
      </c>
      <c r="E1892" s="1">
        <v>8</v>
      </c>
      <c r="F1892" s="3">
        <v>2535</v>
      </c>
      <c r="G1892" s="10">
        <v>8035.95</v>
      </c>
      <c r="H1892" s="12">
        <f>IFERROR(salesdata[[#This Row],[S-P1]]/salesdata[[#This Row],[Q-P1]],0)</f>
        <v>3.17</v>
      </c>
      <c r="I1892" s="3">
        <v>3603</v>
      </c>
      <c r="J1892" s="10">
        <v>22843.02</v>
      </c>
      <c r="K1892" s="12">
        <f>IFERROR(salesdata[[#This Row],[S-P2]]/salesdata[[#This Row],[Q-P2]],0)</f>
        <v>6.34</v>
      </c>
      <c r="L1892" s="3">
        <v>814</v>
      </c>
      <c r="M1892" s="10">
        <v>4411.88</v>
      </c>
      <c r="N1892" s="12">
        <f>IFERROR(salesdata[[#This Row],[S-P3]]/salesdata[[#This Row],[Q-P3]],0)</f>
        <v>5.42</v>
      </c>
      <c r="O1892" s="3">
        <v>1182</v>
      </c>
      <c r="P1892" s="10">
        <v>8427.66</v>
      </c>
      <c r="Q1892" s="12">
        <f>IFERROR(salesdata[[#This Row],[S-P4]]/salesdata[[#This Row],[Q-P4]],0)</f>
        <v>7.13</v>
      </c>
      <c r="R1892" s="3">
        <v>8134</v>
      </c>
      <c r="S1892" s="10">
        <v>43718.51</v>
      </c>
      <c r="T1892" s="1" t="str">
        <f>"Q"&amp;ROUNDUP(salesdata[[#This Row],[Month No.]]/3,0)</f>
        <v>Q3</v>
      </c>
      <c r="U1892" s="1" t="str">
        <f>TEXT(salesdata[[#This Row],[Date]],"dddd")</f>
        <v>Friday</v>
      </c>
      <c r="V1892" s="12">
        <f>IFERROR(salesdata[[#This Row],[Total Revenue]]/salesdata[[#This Row],[Total Units Sold]],0)</f>
        <v>5.3747860831079421</v>
      </c>
      <c r="W1892" s="1" t="str">
        <f>INDEX({"Product1","Product2","Product3","Product4"},MATCH(MAX(salesdata[[#This Row],[S-P1]],salesdata[[#This Row],[S-P2]],salesdata[[#This Row],[S-P3]],salesdata[[#This Row],[S-P4]]),CHOOSE({1,2,3,4},salesdata[[#This Row],[S-P1]],salesdata[[#This Row],[S-P2]],salesdata[[#This Row],[S-P3]],salesdata[[#This Row],[S-P4]]),0))</f>
        <v>Product2</v>
      </c>
      <c r="X1892" s="1" t="str">
        <f>IF(salesdata[[#This Row],[Total Revenue]]&gt;=70000,"High",IF(salesdata[[#This Row],[Total Revenue]]&gt;=40000,"Medium","Low"))</f>
        <v>Medium</v>
      </c>
      <c r="Y1892" s="1" t="str">
        <f>IFERROR(IF(SUMIF(salesdata[Year],salesdata[[#This Row],[Year]],salesdata[Total Revenue])&gt;SUMIF(salesdata[Year],salesdata[[#This Row],[Year]]-1,salesdata[Total Revenue]),"Growth Year","Decline Year"),"")</f>
        <v>Decline Year</v>
      </c>
    </row>
    <row r="1893" spans="1:25" x14ac:dyDescent="0.3">
      <c r="A1893" s="1">
        <v>1892</v>
      </c>
      <c r="B1893" s="2">
        <v>42224</v>
      </c>
      <c r="C1893" s="1">
        <v>2015</v>
      </c>
      <c r="D1893" s="1" t="s">
        <v>21</v>
      </c>
      <c r="E1893" s="1">
        <v>8</v>
      </c>
      <c r="F1893" s="3">
        <v>6675</v>
      </c>
      <c r="G1893" s="10">
        <v>21159.75</v>
      </c>
      <c r="H1893" s="12">
        <f>IFERROR(salesdata[[#This Row],[S-P1]]/salesdata[[#This Row],[Q-P1]],0)</f>
        <v>3.17</v>
      </c>
      <c r="I1893" s="3">
        <v>2482</v>
      </c>
      <c r="J1893" s="10">
        <v>15735.88</v>
      </c>
      <c r="K1893" s="12">
        <f>IFERROR(salesdata[[#This Row],[S-P2]]/salesdata[[#This Row],[Q-P2]],0)</f>
        <v>6.34</v>
      </c>
      <c r="L1893" s="3">
        <v>4520</v>
      </c>
      <c r="M1893" s="10">
        <v>24498.400000000001</v>
      </c>
      <c r="N1893" s="12">
        <f>IFERROR(salesdata[[#This Row],[S-P3]]/salesdata[[#This Row],[Q-P3]],0)</f>
        <v>5.42</v>
      </c>
      <c r="O1893" s="3">
        <v>494</v>
      </c>
      <c r="P1893" s="10">
        <v>3522.22</v>
      </c>
      <c r="Q1893" s="12">
        <f>IFERROR(salesdata[[#This Row],[S-P4]]/salesdata[[#This Row],[Q-P4]],0)</f>
        <v>7.13</v>
      </c>
      <c r="R1893" s="3">
        <v>14171</v>
      </c>
      <c r="S1893" s="10">
        <v>64916.25</v>
      </c>
      <c r="T1893" s="1" t="str">
        <f>"Q"&amp;ROUNDUP(salesdata[[#This Row],[Month No.]]/3,0)</f>
        <v>Q3</v>
      </c>
      <c r="U1893" s="1" t="str">
        <f>TEXT(salesdata[[#This Row],[Date]],"dddd")</f>
        <v>Saturday</v>
      </c>
      <c r="V1893" s="12">
        <f>IFERROR(salesdata[[#This Row],[Total Revenue]]/salesdata[[#This Row],[Total Units Sold]],0)</f>
        <v>4.5809223061181283</v>
      </c>
      <c r="W1893" s="1" t="str">
        <f>INDEX({"Product1","Product2","Product3","Product4"},MATCH(MAX(salesdata[[#This Row],[S-P1]],salesdata[[#This Row],[S-P2]],salesdata[[#This Row],[S-P3]],salesdata[[#This Row],[S-P4]]),CHOOSE({1,2,3,4},salesdata[[#This Row],[S-P1]],salesdata[[#This Row],[S-P2]],salesdata[[#This Row],[S-P3]],salesdata[[#This Row],[S-P4]]),0))</f>
        <v>Product3</v>
      </c>
      <c r="X1893" s="1" t="str">
        <f>IF(salesdata[[#This Row],[Total Revenue]]&gt;=70000,"High",IF(salesdata[[#This Row],[Total Revenue]]&gt;=40000,"Medium","Low"))</f>
        <v>Medium</v>
      </c>
      <c r="Y1893" s="1" t="str">
        <f>IFERROR(IF(SUMIF(salesdata[Year],salesdata[[#This Row],[Year]],salesdata[Total Revenue])&gt;SUMIF(salesdata[Year],salesdata[[#This Row],[Year]]-1,salesdata[Total Revenue]),"Growth Year","Decline Year"),"")</f>
        <v>Decline Year</v>
      </c>
    </row>
    <row r="1894" spans="1:25" x14ac:dyDescent="0.3">
      <c r="A1894" s="1">
        <v>1893</v>
      </c>
      <c r="B1894" s="2">
        <v>42225</v>
      </c>
      <c r="C1894" s="1">
        <v>2015</v>
      </c>
      <c r="D1894" s="1" t="s">
        <v>21</v>
      </c>
      <c r="E1894" s="1">
        <v>8</v>
      </c>
      <c r="F1894" s="3">
        <v>2870</v>
      </c>
      <c r="G1894" s="10">
        <v>9097.9</v>
      </c>
      <c r="H1894" s="12">
        <f>IFERROR(salesdata[[#This Row],[S-P1]]/salesdata[[#This Row],[Q-P1]],0)</f>
        <v>3.17</v>
      </c>
      <c r="I1894" s="3">
        <v>2318</v>
      </c>
      <c r="J1894" s="10">
        <v>14696.12</v>
      </c>
      <c r="K1894" s="12">
        <f>IFERROR(salesdata[[#This Row],[S-P2]]/salesdata[[#This Row],[Q-P2]],0)</f>
        <v>6.3400000000000007</v>
      </c>
      <c r="L1894" s="3">
        <v>5661</v>
      </c>
      <c r="M1894" s="10">
        <v>30682.62</v>
      </c>
      <c r="N1894" s="12">
        <f>IFERROR(salesdata[[#This Row],[S-P3]]/salesdata[[#This Row],[Q-P3]],0)</f>
        <v>5.42</v>
      </c>
      <c r="O1894" s="3">
        <v>1950</v>
      </c>
      <c r="P1894" s="10">
        <v>13903.5</v>
      </c>
      <c r="Q1894" s="12">
        <f>IFERROR(salesdata[[#This Row],[S-P4]]/salesdata[[#This Row],[Q-P4]],0)</f>
        <v>7.13</v>
      </c>
      <c r="R1894" s="3">
        <v>12799</v>
      </c>
      <c r="S1894" s="10">
        <v>68380.14</v>
      </c>
      <c r="T1894" s="1" t="str">
        <f>"Q"&amp;ROUNDUP(salesdata[[#This Row],[Month No.]]/3,0)</f>
        <v>Q3</v>
      </c>
      <c r="U1894" s="1" t="str">
        <f>TEXT(salesdata[[#This Row],[Date]],"dddd")</f>
        <v>Sunday</v>
      </c>
      <c r="V1894" s="12">
        <f>IFERROR(salesdata[[#This Row],[Total Revenue]]/salesdata[[#This Row],[Total Units Sold]],0)</f>
        <v>5.3426158293616686</v>
      </c>
      <c r="W1894" s="1" t="str">
        <f>INDEX({"Product1","Product2","Product3","Product4"},MATCH(MAX(salesdata[[#This Row],[S-P1]],salesdata[[#This Row],[S-P2]],salesdata[[#This Row],[S-P3]],salesdata[[#This Row],[S-P4]]),CHOOSE({1,2,3,4},salesdata[[#This Row],[S-P1]],salesdata[[#This Row],[S-P2]],salesdata[[#This Row],[S-P3]],salesdata[[#This Row],[S-P4]]),0))</f>
        <v>Product3</v>
      </c>
      <c r="X1894" s="1" t="str">
        <f>IF(salesdata[[#This Row],[Total Revenue]]&gt;=70000,"High",IF(salesdata[[#This Row],[Total Revenue]]&gt;=40000,"Medium","Low"))</f>
        <v>Medium</v>
      </c>
      <c r="Y1894" s="1" t="str">
        <f>IFERROR(IF(SUMIF(salesdata[Year],salesdata[[#This Row],[Year]],salesdata[Total Revenue])&gt;SUMIF(salesdata[Year],salesdata[[#This Row],[Year]]-1,salesdata[Total Revenue]),"Growth Year","Decline Year"),"")</f>
        <v>Decline Year</v>
      </c>
    </row>
    <row r="1895" spans="1:25" x14ac:dyDescent="0.3">
      <c r="A1895" s="1">
        <v>1894</v>
      </c>
      <c r="B1895" s="2">
        <v>42226</v>
      </c>
      <c r="C1895" s="1">
        <v>2015</v>
      </c>
      <c r="D1895" s="1" t="s">
        <v>21</v>
      </c>
      <c r="E1895" s="1">
        <v>8</v>
      </c>
      <c r="F1895" s="3">
        <v>5640</v>
      </c>
      <c r="G1895" s="10">
        <v>17878.8</v>
      </c>
      <c r="H1895" s="12">
        <f>IFERROR(salesdata[[#This Row],[S-P1]]/salesdata[[#This Row],[Q-P1]],0)</f>
        <v>3.17</v>
      </c>
      <c r="I1895" s="3">
        <v>1564</v>
      </c>
      <c r="J1895" s="10">
        <v>9915.76</v>
      </c>
      <c r="K1895" s="12">
        <f>IFERROR(salesdata[[#This Row],[S-P2]]/salesdata[[#This Row],[Q-P2]],0)</f>
        <v>6.34</v>
      </c>
      <c r="L1895" s="3">
        <v>3036</v>
      </c>
      <c r="M1895" s="10">
        <v>16455.12</v>
      </c>
      <c r="N1895" s="12">
        <f>IFERROR(salesdata[[#This Row],[S-P3]]/salesdata[[#This Row],[Q-P3]],0)</f>
        <v>5.42</v>
      </c>
      <c r="O1895" s="3">
        <v>1957</v>
      </c>
      <c r="P1895" s="10">
        <v>13953.41</v>
      </c>
      <c r="Q1895" s="12">
        <f>IFERROR(salesdata[[#This Row],[S-P4]]/salesdata[[#This Row],[Q-P4]],0)</f>
        <v>7.13</v>
      </c>
      <c r="R1895" s="3">
        <v>12197</v>
      </c>
      <c r="S1895" s="10">
        <v>58203.09</v>
      </c>
      <c r="T1895" s="1" t="str">
        <f>"Q"&amp;ROUNDUP(salesdata[[#This Row],[Month No.]]/3,0)</f>
        <v>Q3</v>
      </c>
      <c r="U1895" s="1" t="str">
        <f>TEXT(salesdata[[#This Row],[Date]],"dddd")</f>
        <v>Monday</v>
      </c>
      <c r="V1895" s="12">
        <f>IFERROR(salesdata[[#This Row],[Total Revenue]]/salesdata[[#This Row],[Total Units Sold]],0)</f>
        <v>4.7719185045502988</v>
      </c>
      <c r="W1895" s="1" t="str">
        <f>INDEX({"Product1","Product2","Product3","Product4"},MATCH(MAX(salesdata[[#This Row],[S-P1]],salesdata[[#This Row],[S-P2]],salesdata[[#This Row],[S-P3]],salesdata[[#This Row],[S-P4]]),CHOOSE({1,2,3,4},salesdata[[#This Row],[S-P1]],salesdata[[#This Row],[S-P2]],salesdata[[#This Row],[S-P3]],salesdata[[#This Row],[S-P4]]),0))</f>
        <v>Product1</v>
      </c>
      <c r="X1895" s="1" t="str">
        <f>IF(salesdata[[#This Row],[Total Revenue]]&gt;=70000,"High",IF(salesdata[[#This Row],[Total Revenue]]&gt;=40000,"Medium","Low"))</f>
        <v>Medium</v>
      </c>
      <c r="Y1895" s="1" t="str">
        <f>IFERROR(IF(SUMIF(salesdata[Year],salesdata[[#This Row],[Year]],salesdata[Total Revenue])&gt;SUMIF(salesdata[Year],salesdata[[#This Row],[Year]]-1,salesdata[Total Revenue]),"Growth Year","Decline Year"),"")</f>
        <v>Decline Year</v>
      </c>
    </row>
    <row r="1896" spans="1:25" x14ac:dyDescent="0.3">
      <c r="A1896" s="1">
        <v>1895</v>
      </c>
      <c r="B1896" s="2">
        <v>42227</v>
      </c>
      <c r="C1896" s="1">
        <v>2015</v>
      </c>
      <c r="D1896" s="1" t="s">
        <v>21</v>
      </c>
      <c r="E1896" s="1">
        <v>8</v>
      </c>
      <c r="F1896" s="3">
        <v>6674</v>
      </c>
      <c r="G1896" s="10">
        <v>21156.58</v>
      </c>
      <c r="H1896" s="12">
        <f>IFERROR(salesdata[[#This Row],[S-P1]]/salesdata[[#This Row],[Q-P1]],0)</f>
        <v>3.1700000000000004</v>
      </c>
      <c r="I1896" s="3">
        <v>2977</v>
      </c>
      <c r="J1896" s="10">
        <v>18874.18</v>
      </c>
      <c r="K1896" s="12">
        <f>IFERROR(salesdata[[#This Row],[S-P2]]/salesdata[[#This Row],[Q-P2]],0)</f>
        <v>6.34</v>
      </c>
      <c r="L1896" s="3">
        <v>908</v>
      </c>
      <c r="M1896" s="10">
        <v>4921.3599999999997</v>
      </c>
      <c r="N1896" s="12">
        <f>IFERROR(salesdata[[#This Row],[S-P3]]/salesdata[[#This Row],[Q-P3]],0)</f>
        <v>5.42</v>
      </c>
      <c r="O1896" s="3">
        <v>1677</v>
      </c>
      <c r="P1896" s="10">
        <v>11957.01</v>
      </c>
      <c r="Q1896" s="12">
        <f>IFERROR(salesdata[[#This Row],[S-P4]]/salesdata[[#This Row],[Q-P4]],0)</f>
        <v>7.13</v>
      </c>
      <c r="R1896" s="3">
        <v>12236</v>
      </c>
      <c r="S1896" s="10">
        <v>56909.13</v>
      </c>
      <c r="T1896" s="1" t="str">
        <f>"Q"&amp;ROUNDUP(salesdata[[#This Row],[Month No.]]/3,0)</f>
        <v>Q3</v>
      </c>
      <c r="U1896" s="1" t="str">
        <f>TEXT(salesdata[[#This Row],[Date]],"dddd")</f>
        <v>Tuesday</v>
      </c>
      <c r="V1896" s="12">
        <f>IFERROR(salesdata[[#This Row],[Total Revenue]]/salesdata[[#This Row],[Total Units Sold]],0)</f>
        <v>4.6509586466165409</v>
      </c>
      <c r="W1896" s="1" t="str">
        <f>INDEX({"Product1","Product2","Product3","Product4"},MATCH(MAX(salesdata[[#This Row],[S-P1]],salesdata[[#This Row],[S-P2]],salesdata[[#This Row],[S-P3]],salesdata[[#This Row],[S-P4]]),CHOOSE({1,2,3,4},salesdata[[#This Row],[S-P1]],salesdata[[#This Row],[S-P2]],salesdata[[#This Row],[S-P3]],salesdata[[#This Row],[S-P4]]),0))</f>
        <v>Product1</v>
      </c>
      <c r="X1896" s="1" t="str">
        <f>IF(salesdata[[#This Row],[Total Revenue]]&gt;=70000,"High",IF(salesdata[[#This Row],[Total Revenue]]&gt;=40000,"Medium","Low"))</f>
        <v>Medium</v>
      </c>
      <c r="Y1896" s="1" t="str">
        <f>IFERROR(IF(SUMIF(salesdata[Year],salesdata[[#This Row],[Year]],salesdata[Total Revenue])&gt;SUMIF(salesdata[Year],salesdata[[#This Row],[Year]]-1,salesdata[Total Revenue]),"Growth Year","Decline Year"),"")</f>
        <v>Decline Year</v>
      </c>
    </row>
    <row r="1897" spans="1:25" x14ac:dyDescent="0.3">
      <c r="A1897" s="1">
        <v>1896</v>
      </c>
      <c r="B1897" s="2">
        <v>42228</v>
      </c>
      <c r="C1897" s="1">
        <v>2015</v>
      </c>
      <c r="D1897" s="1" t="s">
        <v>21</v>
      </c>
      <c r="E1897" s="1">
        <v>8</v>
      </c>
      <c r="F1897" s="3">
        <v>6118</v>
      </c>
      <c r="G1897" s="10">
        <v>19394.060000000001</v>
      </c>
      <c r="H1897" s="12">
        <f>IFERROR(salesdata[[#This Row],[S-P1]]/salesdata[[#This Row],[Q-P1]],0)</f>
        <v>3.1700000000000004</v>
      </c>
      <c r="I1897" s="3">
        <v>3427</v>
      </c>
      <c r="J1897" s="10">
        <v>21727.18</v>
      </c>
      <c r="K1897" s="12">
        <f>IFERROR(salesdata[[#This Row],[S-P2]]/salesdata[[#This Row],[Q-P2]],0)</f>
        <v>6.34</v>
      </c>
      <c r="L1897" s="3">
        <v>3559</v>
      </c>
      <c r="M1897" s="10">
        <v>19289.78</v>
      </c>
      <c r="N1897" s="12">
        <f>IFERROR(salesdata[[#This Row],[S-P3]]/salesdata[[#This Row],[Q-P3]],0)</f>
        <v>5.42</v>
      </c>
      <c r="O1897" s="3">
        <v>467</v>
      </c>
      <c r="P1897" s="10">
        <v>3329.71</v>
      </c>
      <c r="Q1897" s="12">
        <f>IFERROR(salesdata[[#This Row],[S-P4]]/salesdata[[#This Row],[Q-P4]],0)</f>
        <v>7.13</v>
      </c>
      <c r="R1897" s="3">
        <v>13571</v>
      </c>
      <c r="S1897" s="10">
        <v>63740.73</v>
      </c>
      <c r="T1897" s="1" t="str">
        <f>"Q"&amp;ROUNDUP(salesdata[[#This Row],[Month No.]]/3,0)</f>
        <v>Q3</v>
      </c>
      <c r="U1897" s="1" t="str">
        <f>TEXT(salesdata[[#This Row],[Date]],"dddd")</f>
        <v>Wednesday</v>
      </c>
      <c r="V1897" s="12">
        <f>IFERROR(salesdata[[#This Row],[Total Revenue]]/salesdata[[#This Row],[Total Units Sold]],0)</f>
        <v>4.6968336894849312</v>
      </c>
      <c r="W1897" s="1" t="str">
        <f>INDEX({"Product1","Product2","Product3","Product4"},MATCH(MAX(salesdata[[#This Row],[S-P1]],salesdata[[#This Row],[S-P2]],salesdata[[#This Row],[S-P3]],salesdata[[#This Row],[S-P4]]),CHOOSE({1,2,3,4},salesdata[[#This Row],[S-P1]],salesdata[[#This Row],[S-P2]],salesdata[[#This Row],[S-P3]],salesdata[[#This Row],[S-P4]]),0))</f>
        <v>Product2</v>
      </c>
      <c r="X1897" s="1" t="str">
        <f>IF(salesdata[[#This Row],[Total Revenue]]&gt;=70000,"High",IF(salesdata[[#This Row],[Total Revenue]]&gt;=40000,"Medium","Low"))</f>
        <v>Medium</v>
      </c>
      <c r="Y1897" s="1" t="str">
        <f>IFERROR(IF(SUMIF(salesdata[Year],salesdata[[#This Row],[Year]],salesdata[Total Revenue])&gt;SUMIF(salesdata[Year],salesdata[[#This Row],[Year]]-1,salesdata[Total Revenue]),"Growth Year","Decline Year"),"")</f>
        <v>Decline Year</v>
      </c>
    </row>
    <row r="1898" spans="1:25" x14ac:dyDescent="0.3">
      <c r="A1898" s="1">
        <v>1897</v>
      </c>
      <c r="B1898" s="2">
        <v>42229</v>
      </c>
      <c r="C1898" s="1">
        <v>2015</v>
      </c>
      <c r="D1898" s="1" t="s">
        <v>21</v>
      </c>
      <c r="E1898" s="1">
        <v>8</v>
      </c>
      <c r="F1898" s="3">
        <v>2961</v>
      </c>
      <c r="G1898" s="10">
        <v>9386.3700000000008</v>
      </c>
      <c r="H1898" s="12">
        <f>IFERROR(salesdata[[#This Row],[S-P1]]/salesdata[[#This Row],[Q-P1]],0)</f>
        <v>3.1700000000000004</v>
      </c>
      <c r="I1898" s="3">
        <v>3239</v>
      </c>
      <c r="J1898" s="10">
        <v>20535.259999999998</v>
      </c>
      <c r="K1898" s="12">
        <f>IFERROR(salesdata[[#This Row],[S-P2]]/salesdata[[#This Row],[Q-P2]],0)</f>
        <v>6.34</v>
      </c>
      <c r="L1898" s="3">
        <v>1462</v>
      </c>
      <c r="M1898" s="10">
        <v>7924.04</v>
      </c>
      <c r="N1898" s="12">
        <f>IFERROR(salesdata[[#This Row],[S-P3]]/salesdata[[#This Row],[Q-P3]],0)</f>
        <v>5.42</v>
      </c>
      <c r="O1898" s="3">
        <v>1133</v>
      </c>
      <c r="P1898" s="10">
        <v>8078.29</v>
      </c>
      <c r="Q1898" s="12">
        <f>IFERROR(salesdata[[#This Row],[S-P4]]/salesdata[[#This Row],[Q-P4]],0)</f>
        <v>7.13</v>
      </c>
      <c r="R1898" s="3">
        <v>8795</v>
      </c>
      <c r="S1898" s="10">
        <v>45923.96</v>
      </c>
      <c r="T1898" s="1" t="str">
        <f>"Q"&amp;ROUNDUP(salesdata[[#This Row],[Month No.]]/3,0)</f>
        <v>Q3</v>
      </c>
      <c r="U1898" s="1" t="str">
        <f>TEXT(salesdata[[#This Row],[Date]],"dddd")</f>
        <v>Thursday</v>
      </c>
      <c r="V1898" s="12">
        <f>IFERROR(salesdata[[#This Row],[Total Revenue]]/salesdata[[#This Row],[Total Units Sold]],0)</f>
        <v>5.2215986355884025</v>
      </c>
      <c r="W1898" s="1" t="str">
        <f>INDEX({"Product1","Product2","Product3","Product4"},MATCH(MAX(salesdata[[#This Row],[S-P1]],salesdata[[#This Row],[S-P2]],salesdata[[#This Row],[S-P3]],salesdata[[#This Row],[S-P4]]),CHOOSE({1,2,3,4},salesdata[[#This Row],[S-P1]],salesdata[[#This Row],[S-P2]],salesdata[[#This Row],[S-P3]],salesdata[[#This Row],[S-P4]]),0))</f>
        <v>Product2</v>
      </c>
      <c r="X1898" s="1" t="str">
        <f>IF(salesdata[[#This Row],[Total Revenue]]&gt;=70000,"High",IF(salesdata[[#This Row],[Total Revenue]]&gt;=40000,"Medium","Low"))</f>
        <v>Medium</v>
      </c>
      <c r="Y1898" s="1" t="str">
        <f>IFERROR(IF(SUMIF(salesdata[Year],salesdata[[#This Row],[Year]],salesdata[Total Revenue])&gt;SUMIF(salesdata[Year],salesdata[[#This Row],[Year]]-1,salesdata[Total Revenue]),"Growth Year","Decline Year"),"")</f>
        <v>Decline Year</v>
      </c>
    </row>
    <row r="1899" spans="1:25" x14ac:dyDescent="0.3">
      <c r="A1899" s="1">
        <v>1898</v>
      </c>
      <c r="B1899" s="2">
        <v>42230</v>
      </c>
      <c r="C1899" s="1">
        <v>2015</v>
      </c>
      <c r="D1899" s="1" t="s">
        <v>21</v>
      </c>
      <c r="E1899" s="1">
        <v>8</v>
      </c>
      <c r="F1899" s="3">
        <v>3693</v>
      </c>
      <c r="G1899" s="10">
        <v>11706.81</v>
      </c>
      <c r="H1899" s="12">
        <f>IFERROR(salesdata[[#This Row],[S-P1]]/salesdata[[#This Row],[Q-P1]],0)</f>
        <v>3.17</v>
      </c>
      <c r="I1899" s="3">
        <v>2328</v>
      </c>
      <c r="J1899" s="10">
        <v>14759.52</v>
      </c>
      <c r="K1899" s="12">
        <f>IFERROR(salesdata[[#This Row],[S-P2]]/salesdata[[#This Row],[Q-P2]],0)</f>
        <v>6.34</v>
      </c>
      <c r="L1899" s="3">
        <v>1055</v>
      </c>
      <c r="M1899" s="10">
        <v>5718.1</v>
      </c>
      <c r="N1899" s="12">
        <f>IFERROR(salesdata[[#This Row],[S-P3]]/salesdata[[#This Row],[Q-P3]],0)</f>
        <v>5.42</v>
      </c>
      <c r="O1899" s="3">
        <v>1609</v>
      </c>
      <c r="P1899" s="10">
        <v>11472.17</v>
      </c>
      <c r="Q1899" s="12">
        <f>IFERROR(salesdata[[#This Row],[S-P4]]/salesdata[[#This Row],[Q-P4]],0)</f>
        <v>7.13</v>
      </c>
      <c r="R1899" s="3">
        <v>8685</v>
      </c>
      <c r="S1899" s="10">
        <v>43656.6</v>
      </c>
      <c r="T1899" s="1" t="str">
        <f>"Q"&amp;ROUNDUP(salesdata[[#This Row],[Month No.]]/3,0)</f>
        <v>Q3</v>
      </c>
      <c r="U1899" s="1" t="str">
        <f>TEXT(salesdata[[#This Row],[Date]],"dddd")</f>
        <v>Friday</v>
      </c>
      <c r="V1899" s="12">
        <f>IFERROR(salesdata[[#This Row],[Total Revenue]]/salesdata[[#This Row],[Total Units Sold]],0)</f>
        <v>5.0266666666666664</v>
      </c>
      <c r="W1899" s="1" t="str">
        <f>INDEX({"Product1","Product2","Product3","Product4"},MATCH(MAX(salesdata[[#This Row],[S-P1]],salesdata[[#This Row],[S-P2]],salesdata[[#This Row],[S-P3]],salesdata[[#This Row],[S-P4]]),CHOOSE({1,2,3,4},salesdata[[#This Row],[S-P1]],salesdata[[#This Row],[S-P2]],salesdata[[#This Row],[S-P3]],salesdata[[#This Row],[S-P4]]),0))</f>
        <v>Product2</v>
      </c>
      <c r="X1899" s="1" t="str">
        <f>IF(salesdata[[#This Row],[Total Revenue]]&gt;=70000,"High",IF(salesdata[[#This Row],[Total Revenue]]&gt;=40000,"Medium","Low"))</f>
        <v>Medium</v>
      </c>
      <c r="Y1899" s="1" t="str">
        <f>IFERROR(IF(SUMIF(salesdata[Year],salesdata[[#This Row],[Year]],salesdata[Total Revenue])&gt;SUMIF(salesdata[Year],salesdata[[#This Row],[Year]]-1,salesdata[Total Revenue]),"Growth Year","Decline Year"),"")</f>
        <v>Decline Year</v>
      </c>
    </row>
    <row r="1900" spans="1:25" x14ac:dyDescent="0.3">
      <c r="A1900" s="1">
        <v>1899</v>
      </c>
      <c r="B1900" s="2">
        <v>42231</v>
      </c>
      <c r="C1900" s="1">
        <v>2015</v>
      </c>
      <c r="D1900" s="1" t="s">
        <v>21</v>
      </c>
      <c r="E1900" s="1">
        <v>8</v>
      </c>
      <c r="F1900" s="3">
        <v>5838</v>
      </c>
      <c r="G1900" s="10">
        <v>18506.46</v>
      </c>
      <c r="H1900" s="12">
        <f>IFERROR(salesdata[[#This Row],[S-P1]]/salesdata[[#This Row],[Q-P1]],0)</f>
        <v>3.17</v>
      </c>
      <c r="I1900" s="3">
        <v>1760</v>
      </c>
      <c r="J1900" s="10">
        <v>11158.4</v>
      </c>
      <c r="K1900" s="12">
        <f>IFERROR(salesdata[[#This Row],[S-P2]]/salesdata[[#This Row],[Q-P2]],0)</f>
        <v>6.34</v>
      </c>
      <c r="L1900" s="3">
        <v>2626</v>
      </c>
      <c r="M1900" s="10">
        <v>14232.92</v>
      </c>
      <c r="N1900" s="12">
        <f>IFERROR(salesdata[[#This Row],[S-P3]]/salesdata[[#This Row],[Q-P3]],0)</f>
        <v>5.42</v>
      </c>
      <c r="O1900" s="3">
        <v>1033</v>
      </c>
      <c r="P1900" s="10">
        <v>7365.29</v>
      </c>
      <c r="Q1900" s="12">
        <f>IFERROR(salesdata[[#This Row],[S-P4]]/salesdata[[#This Row],[Q-P4]],0)</f>
        <v>7.13</v>
      </c>
      <c r="R1900" s="3">
        <v>11257</v>
      </c>
      <c r="S1900" s="10">
        <v>51263.07</v>
      </c>
      <c r="T1900" s="1" t="str">
        <f>"Q"&amp;ROUNDUP(salesdata[[#This Row],[Month No.]]/3,0)</f>
        <v>Q3</v>
      </c>
      <c r="U1900" s="1" t="str">
        <f>TEXT(salesdata[[#This Row],[Date]],"dddd")</f>
        <v>Saturday</v>
      </c>
      <c r="V1900" s="12">
        <f>IFERROR(salesdata[[#This Row],[Total Revenue]]/salesdata[[#This Row],[Total Units Sold]],0)</f>
        <v>4.5538838056320508</v>
      </c>
      <c r="W1900" s="1" t="str">
        <f>INDEX({"Product1","Product2","Product3","Product4"},MATCH(MAX(salesdata[[#This Row],[S-P1]],salesdata[[#This Row],[S-P2]],salesdata[[#This Row],[S-P3]],salesdata[[#This Row],[S-P4]]),CHOOSE({1,2,3,4},salesdata[[#This Row],[S-P1]],salesdata[[#This Row],[S-P2]],salesdata[[#This Row],[S-P3]],salesdata[[#This Row],[S-P4]]),0))</f>
        <v>Product1</v>
      </c>
      <c r="X1900" s="1" t="str">
        <f>IF(salesdata[[#This Row],[Total Revenue]]&gt;=70000,"High",IF(salesdata[[#This Row],[Total Revenue]]&gt;=40000,"Medium","Low"))</f>
        <v>Medium</v>
      </c>
      <c r="Y1900" s="1" t="str">
        <f>IFERROR(IF(SUMIF(salesdata[Year],salesdata[[#This Row],[Year]],salesdata[Total Revenue])&gt;SUMIF(salesdata[Year],salesdata[[#This Row],[Year]]-1,salesdata[Total Revenue]),"Growth Year","Decline Year"),"")</f>
        <v>Decline Year</v>
      </c>
    </row>
    <row r="1901" spans="1:25" x14ac:dyDescent="0.3">
      <c r="A1901" s="1">
        <v>1900</v>
      </c>
      <c r="B1901" s="2">
        <v>42232</v>
      </c>
      <c r="C1901" s="1">
        <v>2015</v>
      </c>
      <c r="D1901" s="1" t="s">
        <v>21</v>
      </c>
      <c r="E1901" s="1">
        <v>8</v>
      </c>
      <c r="F1901" s="3">
        <v>3809</v>
      </c>
      <c r="G1901" s="10">
        <v>12074.53</v>
      </c>
      <c r="H1901" s="12">
        <f>IFERROR(salesdata[[#This Row],[S-P1]]/salesdata[[#This Row],[Q-P1]],0)</f>
        <v>3.1700000000000004</v>
      </c>
      <c r="I1901" s="3">
        <v>429</v>
      </c>
      <c r="J1901" s="10">
        <v>2719.86</v>
      </c>
      <c r="K1901" s="12">
        <f>IFERROR(salesdata[[#This Row],[S-P2]]/salesdata[[#This Row],[Q-P2]],0)</f>
        <v>6.34</v>
      </c>
      <c r="L1901" s="3">
        <v>286</v>
      </c>
      <c r="M1901" s="10">
        <v>1550.12</v>
      </c>
      <c r="N1901" s="12">
        <f>IFERROR(salesdata[[#This Row],[S-P3]]/salesdata[[#This Row],[Q-P3]],0)</f>
        <v>5.42</v>
      </c>
      <c r="O1901" s="3">
        <v>1909</v>
      </c>
      <c r="P1901" s="10">
        <v>13611.17</v>
      </c>
      <c r="Q1901" s="12">
        <f>IFERROR(salesdata[[#This Row],[S-P4]]/salesdata[[#This Row],[Q-P4]],0)</f>
        <v>7.13</v>
      </c>
      <c r="R1901" s="3">
        <v>6433</v>
      </c>
      <c r="S1901" s="10">
        <v>29955.68</v>
      </c>
      <c r="T1901" s="1" t="str">
        <f>"Q"&amp;ROUNDUP(salesdata[[#This Row],[Month No.]]/3,0)</f>
        <v>Q3</v>
      </c>
      <c r="U1901" s="1" t="str">
        <f>TEXT(salesdata[[#This Row],[Date]],"dddd")</f>
        <v>Sunday</v>
      </c>
      <c r="V1901" s="12">
        <f>IFERROR(salesdata[[#This Row],[Total Revenue]]/salesdata[[#This Row],[Total Units Sold]],0)</f>
        <v>4.6565645888388003</v>
      </c>
      <c r="W1901" s="1" t="str">
        <f>INDEX({"Product1","Product2","Product3","Product4"},MATCH(MAX(salesdata[[#This Row],[S-P1]],salesdata[[#This Row],[S-P2]],salesdata[[#This Row],[S-P3]],salesdata[[#This Row],[S-P4]]),CHOOSE({1,2,3,4},salesdata[[#This Row],[S-P1]],salesdata[[#This Row],[S-P2]],salesdata[[#This Row],[S-P3]],salesdata[[#This Row],[S-P4]]),0))</f>
        <v>Product4</v>
      </c>
      <c r="X1901" s="1" t="str">
        <f>IF(salesdata[[#This Row],[Total Revenue]]&gt;=70000,"High",IF(salesdata[[#This Row],[Total Revenue]]&gt;=40000,"Medium","Low"))</f>
        <v>Low</v>
      </c>
      <c r="Y1901" s="1" t="str">
        <f>IFERROR(IF(SUMIF(salesdata[Year],salesdata[[#This Row],[Year]],salesdata[Total Revenue])&gt;SUMIF(salesdata[Year],salesdata[[#This Row],[Year]]-1,salesdata[Total Revenue]),"Growth Year","Decline Year"),"")</f>
        <v>Decline Year</v>
      </c>
    </row>
    <row r="1902" spans="1:25" x14ac:dyDescent="0.3">
      <c r="A1902" s="1">
        <v>1901</v>
      </c>
      <c r="B1902" s="2">
        <v>42233</v>
      </c>
      <c r="C1902" s="1">
        <v>2015</v>
      </c>
      <c r="D1902" s="1" t="s">
        <v>21</v>
      </c>
      <c r="E1902" s="1">
        <v>8</v>
      </c>
      <c r="F1902" s="3">
        <v>5620</v>
      </c>
      <c r="G1902" s="10">
        <v>17815.400000000001</v>
      </c>
      <c r="H1902" s="12">
        <f>IFERROR(salesdata[[#This Row],[S-P1]]/salesdata[[#This Row],[Q-P1]],0)</f>
        <v>3.1700000000000004</v>
      </c>
      <c r="I1902" s="3">
        <v>1267</v>
      </c>
      <c r="J1902" s="10">
        <v>8032.78</v>
      </c>
      <c r="K1902" s="12">
        <f>IFERROR(salesdata[[#This Row],[S-P2]]/salesdata[[#This Row],[Q-P2]],0)</f>
        <v>6.34</v>
      </c>
      <c r="L1902" s="3">
        <v>4933</v>
      </c>
      <c r="M1902" s="10">
        <v>26736.86</v>
      </c>
      <c r="N1902" s="12">
        <f>IFERROR(salesdata[[#This Row],[S-P3]]/salesdata[[#This Row],[Q-P3]],0)</f>
        <v>5.42</v>
      </c>
      <c r="O1902" s="3">
        <v>1921</v>
      </c>
      <c r="P1902" s="10">
        <v>13696.73</v>
      </c>
      <c r="Q1902" s="12">
        <f>IFERROR(salesdata[[#This Row],[S-P4]]/salesdata[[#This Row],[Q-P4]],0)</f>
        <v>7.13</v>
      </c>
      <c r="R1902" s="3">
        <v>13741</v>
      </c>
      <c r="S1902" s="10">
        <v>66281.77</v>
      </c>
      <c r="T1902" s="1" t="str">
        <f>"Q"&amp;ROUNDUP(salesdata[[#This Row],[Month No.]]/3,0)</f>
        <v>Q3</v>
      </c>
      <c r="U1902" s="1" t="str">
        <f>TEXT(salesdata[[#This Row],[Date]],"dddd")</f>
        <v>Monday</v>
      </c>
      <c r="V1902" s="12">
        <f>IFERROR(salesdata[[#This Row],[Total Revenue]]/salesdata[[#This Row],[Total Units Sold]],0)</f>
        <v>4.823649661596682</v>
      </c>
      <c r="W1902" s="1" t="str">
        <f>INDEX({"Product1","Product2","Product3","Product4"},MATCH(MAX(salesdata[[#This Row],[S-P1]],salesdata[[#This Row],[S-P2]],salesdata[[#This Row],[S-P3]],salesdata[[#This Row],[S-P4]]),CHOOSE({1,2,3,4},salesdata[[#This Row],[S-P1]],salesdata[[#This Row],[S-P2]],salesdata[[#This Row],[S-P3]],salesdata[[#This Row],[S-P4]]),0))</f>
        <v>Product3</v>
      </c>
      <c r="X1902" s="1" t="str">
        <f>IF(salesdata[[#This Row],[Total Revenue]]&gt;=70000,"High",IF(salesdata[[#This Row],[Total Revenue]]&gt;=40000,"Medium","Low"))</f>
        <v>Medium</v>
      </c>
      <c r="Y1902" s="1" t="str">
        <f>IFERROR(IF(SUMIF(salesdata[Year],salesdata[[#This Row],[Year]],salesdata[Total Revenue])&gt;SUMIF(salesdata[Year],salesdata[[#This Row],[Year]]-1,salesdata[Total Revenue]),"Growth Year","Decline Year"),"")</f>
        <v>Decline Year</v>
      </c>
    </row>
    <row r="1903" spans="1:25" x14ac:dyDescent="0.3">
      <c r="A1903" s="1">
        <v>1902</v>
      </c>
      <c r="B1903" s="2">
        <v>42234</v>
      </c>
      <c r="C1903" s="1">
        <v>2015</v>
      </c>
      <c r="D1903" s="1" t="s">
        <v>21</v>
      </c>
      <c r="E1903" s="1">
        <v>8</v>
      </c>
      <c r="F1903" s="3">
        <v>2970</v>
      </c>
      <c r="G1903" s="10">
        <v>9414.9</v>
      </c>
      <c r="H1903" s="12">
        <f>IFERROR(salesdata[[#This Row],[S-P1]]/salesdata[[#This Row],[Q-P1]],0)</f>
        <v>3.17</v>
      </c>
      <c r="I1903" s="3">
        <v>1225</v>
      </c>
      <c r="J1903" s="10">
        <v>7766.5</v>
      </c>
      <c r="K1903" s="12">
        <f>IFERROR(salesdata[[#This Row],[S-P2]]/salesdata[[#This Row],[Q-P2]],0)</f>
        <v>6.34</v>
      </c>
      <c r="L1903" s="3">
        <v>1259</v>
      </c>
      <c r="M1903" s="10">
        <v>6823.78</v>
      </c>
      <c r="N1903" s="12">
        <f>IFERROR(salesdata[[#This Row],[S-P3]]/salesdata[[#This Row],[Q-P3]],0)</f>
        <v>5.42</v>
      </c>
      <c r="O1903" s="3">
        <v>492</v>
      </c>
      <c r="P1903" s="10">
        <v>3507.96</v>
      </c>
      <c r="Q1903" s="12">
        <f>IFERROR(salesdata[[#This Row],[S-P4]]/salesdata[[#This Row],[Q-P4]],0)</f>
        <v>7.13</v>
      </c>
      <c r="R1903" s="3">
        <v>5946</v>
      </c>
      <c r="S1903" s="10">
        <v>27513.14</v>
      </c>
      <c r="T1903" s="1" t="str">
        <f>"Q"&amp;ROUNDUP(salesdata[[#This Row],[Month No.]]/3,0)</f>
        <v>Q3</v>
      </c>
      <c r="U1903" s="1" t="str">
        <f>TEXT(salesdata[[#This Row],[Date]],"dddd")</f>
        <v>Tuesday</v>
      </c>
      <c r="V1903" s="12">
        <f>IFERROR(salesdata[[#This Row],[Total Revenue]]/salesdata[[#This Row],[Total Units Sold]],0)</f>
        <v>4.6271678439286914</v>
      </c>
      <c r="W1903" s="1" t="str">
        <f>INDEX({"Product1","Product2","Product3","Product4"},MATCH(MAX(salesdata[[#This Row],[S-P1]],salesdata[[#This Row],[S-P2]],salesdata[[#This Row],[S-P3]],salesdata[[#This Row],[S-P4]]),CHOOSE({1,2,3,4},salesdata[[#This Row],[S-P1]],salesdata[[#This Row],[S-P2]],salesdata[[#This Row],[S-P3]],salesdata[[#This Row],[S-P4]]),0))</f>
        <v>Product1</v>
      </c>
      <c r="X1903" s="1" t="str">
        <f>IF(salesdata[[#This Row],[Total Revenue]]&gt;=70000,"High",IF(salesdata[[#This Row],[Total Revenue]]&gt;=40000,"Medium","Low"))</f>
        <v>Low</v>
      </c>
      <c r="Y1903" s="1" t="str">
        <f>IFERROR(IF(SUMIF(salesdata[Year],salesdata[[#This Row],[Year]],salesdata[Total Revenue])&gt;SUMIF(salesdata[Year],salesdata[[#This Row],[Year]]-1,salesdata[Total Revenue]),"Growth Year","Decline Year"),"")</f>
        <v>Decline Year</v>
      </c>
    </row>
    <row r="1904" spans="1:25" x14ac:dyDescent="0.3">
      <c r="A1904" s="1">
        <v>1903</v>
      </c>
      <c r="B1904" s="2">
        <v>42235</v>
      </c>
      <c r="C1904" s="1">
        <v>2015</v>
      </c>
      <c r="D1904" s="1" t="s">
        <v>21</v>
      </c>
      <c r="E1904" s="1">
        <v>8</v>
      </c>
      <c r="F1904" s="3">
        <v>7617</v>
      </c>
      <c r="G1904" s="10">
        <v>24145.89</v>
      </c>
      <c r="H1904" s="12">
        <f>IFERROR(salesdata[[#This Row],[S-P1]]/salesdata[[#This Row],[Q-P1]],0)</f>
        <v>3.17</v>
      </c>
      <c r="I1904" s="3">
        <v>3752</v>
      </c>
      <c r="J1904" s="10">
        <v>23787.68</v>
      </c>
      <c r="K1904" s="12">
        <f>IFERROR(salesdata[[#This Row],[S-P2]]/salesdata[[#This Row],[Q-P2]],0)</f>
        <v>6.34</v>
      </c>
      <c r="L1904" s="3">
        <v>1724</v>
      </c>
      <c r="M1904" s="10">
        <v>9344.08</v>
      </c>
      <c r="N1904" s="12">
        <f>IFERROR(salesdata[[#This Row],[S-P3]]/salesdata[[#This Row],[Q-P3]],0)</f>
        <v>5.42</v>
      </c>
      <c r="O1904" s="3">
        <v>1864</v>
      </c>
      <c r="P1904" s="10">
        <v>13290.32</v>
      </c>
      <c r="Q1904" s="12">
        <f>IFERROR(salesdata[[#This Row],[S-P4]]/salesdata[[#This Row],[Q-P4]],0)</f>
        <v>7.13</v>
      </c>
      <c r="R1904" s="3">
        <v>14957</v>
      </c>
      <c r="S1904" s="10">
        <v>70567.97</v>
      </c>
      <c r="T1904" s="1" t="str">
        <f>"Q"&amp;ROUNDUP(salesdata[[#This Row],[Month No.]]/3,0)</f>
        <v>Q3</v>
      </c>
      <c r="U1904" s="1" t="str">
        <f>TEXT(salesdata[[#This Row],[Date]],"dddd")</f>
        <v>Wednesday</v>
      </c>
      <c r="V1904" s="12">
        <f>IFERROR(salesdata[[#This Row],[Total Revenue]]/salesdata[[#This Row],[Total Units Sold]],0)</f>
        <v>4.7180564284281612</v>
      </c>
      <c r="W1904" s="1" t="str">
        <f>INDEX({"Product1","Product2","Product3","Product4"},MATCH(MAX(salesdata[[#This Row],[S-P1]],salesdata[[#This Row],[S-P2]],salesdata[[#This Row],[S-P3]],salesdata[[#This Row],[S-P4]]),CHOOSE({1,2,3,4},salesdata[[#This Row],[S-P1]],salesdata[[#This Row],[S-P2]],salesdata[[#This Row],[S-P3]],salesdata[[#This Row],[S-P4]]),0))</f>
        <v>Product1</v>
      </c>
      <c r="X1904" s="1" t="str">
        <f>IF(salesdata[[#This Row],[Total Revenue]]&gt;=70000,"High",IF(salesdata[[#This Row],[Total Revenue]]&gt;=40000,"Medium","Low"))</f>
        <v>High</v>
      </c>
      <c r="Y1904" s="1" t="str">
        <f>IFERROR(IF(SUMIF(salesdata[Year],salesdata[[#This Row],[Year]],salesdata[Total Revenue])&gt;SUMIF(salesdata[Year],salesdata[[#This Row],[Year]]-1,salesdata[Total Revenue]),"Growth Year","Decline Year"),"")</f>
        <v>Decline Year</v>
      </c>
    </row>
    <row r="1905" spans="1:25" x14ac:dyDescent="0.3">
      <c r="A1905" s="1">
        <v>1904</v>
      </c>
      <c r="B1905" s="2">
        <v>42236</v>
      </c>
      <c r="C1905" s="1">
        <v>2015</v>
      </c>
      <c r="D1905" s="1" t="s">
        <v>21</v>
      </c>
      <c r="E1905" s="1">
        <v>8</v>
      </c>
      <c r="F1905" s="3">
        <v>2626</v>
      </c>
      <c r="G1905" s="10">
        <v>8324.42</v>
      </c>
      <c r="H1905" s="12">
        <f>IFERROR(salesdata[[#This Row],[S-P1]]/salesdata[[#This Row],[Q-P1]],0)</f>
        <v>3.17</v>
      </c>
      <c r="I1905" s="3">
        <v>2341</v>
      </c>
      <c r="J1905" s="10">
        <v>14841.94</v>
      </c>
      <c r="K1905" s="12">
        <f>IFERROR(salesdata[[#This Row],[S-P2]]/salesdata[[#This Row],[Q-P2]],0)</f>
        <v>6.34</v>
      </c>
      <c r="L1905" s="3">
        <v>3384</v>
      </c>
      <c r="M1905" s="10">
        <v>18341.28</v>
      </c>
      <c r="N1905" s="12">
        <f>IFERROR(salesdata[[#This Row],[S-P3]]/salesdata[[#This Row],[Q-P3]],0)</f>
        <v>5.42</v>
      </c>
      <c r="O1905" s="3">
        <v>793</v>
      </c>
      <c r="P1905" s="10">
        <v>5654.09</v>
      </c>
      <c r="Q1905" s="12">
        <f>IFERROR(salesdata[[#This Row],[S-P4]]/salesdata[[#This Row],[Q-P4]],0)</f>
        <v>7.13</v>
      </c>
      <c r="R1905" s="3">
        <v>9144</v>
      </c>
      <c r="S1905" s="10">
        <v>47161.73</v>
      </c>
      <c r="T1905" s="1" t="str">
        <f>"Q"&amp;ROUNDUP(salesdata[[#This Row],[Month No.]]/3,0)</f>
        <v>Q3</v>
      </c>
      <c r="U1905" s="1" t="str">
        <f>TEXT(salesdata[[#This Row],[Date]],"dddd")</f>
        <v>Thursday</v>
      </c>
      <c r="V1905" s="12">
        <f>IFERROR(salesdata[[#This Row],[Total Revenue]]/salesdata[[#This Row],[Total Units Sold]],0)</f>
        <v>5.1576695100612424</v>
      </c>
      <c r="W1905" s="1" t="str">
        <f>INDEX({"Product1","Product2","Product3","Product4"},MATCH(MAX(salesdata[[#This Row],[S-P1]],salesdata[[#This Row],[S-P2]],salesdata[[#This Row],[S-P3]],salesdata[[#This Row],[S-P4]]),CHOOSE({1,2,3,4},salesdata[[#This Row],[S-P1]],salesdata[[#This Row],[S-P2]],salesdata[[#This Row],[S-P3]],salesdata[[#This Row],[S-P4]]),0))</f>
        <v>Product3</v>
      </c>
      <c r="X1905" s="1" t="str">
        <f>IF(salesdata[[#This Row],[Total Revenue]]&gt;=70000,"High",IF(salesdata[[#This Row],[Total Revenue]]&gt;=40000,"Medium","Low"))</f>
        <v>Medium</v>
      </c>
      <c r="Y1905" s="1" t="str">
        <f>IFERROR(IF(SUMIF(salesdata[Year],salesdata[[#This Row],[Year]],salesdata[Total Revenue])&gt;SUMIF(salesdata[Year],salesdata[[#This Row],[Year]]-1,salesdata[Total Revenue]),"Growth Year","Decline Year"),"")</f>
        <v>Decline Year</v>
      </c>
    </row>
    <row r="1906" spans="1:25" x14ac:dyDescent="0.3">
      <c r="A1906" s="1">
        <v>1905</v>
      </c>
      <c r="B1906" s="2">
        <v>42237</v>
      </c>
      <c r="C1906" s="1">
        <v>2015</v>
      </c>
      <c r="D1906" s="1" t="s">
        <v>21</v>
      </c>
      <c r="E1906" s="1">
        <v>8</v>
      </c>
      <c r="F1906" s="3">
        <v>4074</v>
      </c>
      <c r="G1906" s="10">
        <v>12914.58</v>
      </c>
      <c r="H1906" s="12">
        <f>IFERROR(salesdata[[#This Row],[S-P1]]/salesdata[[#This Row],[Q-P1]],0)</f>
        <v>3.17</v>
      </c>
      <c r="I1906" s="3">
        <v>3533</v>
      </c>
      <c r="J1906" s="10">
        <v>22399.22</v>
      </c>
      <c r="K1906" s="12">
        <f>IFERROR(salesdata[[#This Row],[S-P2]]/salesdata[[#This Row],[Q-P2]],0)</f>
        <v>6.3400000000000007</v>
      </c>
      <c r="L1906" s="3">
        <v>2087</v>
      </c>
      <c r="M1906" s="10">
        <v>11311.54</v>
      </c>
      <c r="N1906" s="12">
        <f>IFERROR(salesdata[[#This Row],[S-P3]]/salesdata[[#This Row],[Q-P3]],0)</f>
        <v>5.4200000000000008</v>
      </c>
      <c r="O1906" s="3">
        <v>1460</v>
      </c>
      <c r="P1906" s="10">
        <v>10409.799999999999</v>
      </c>
      <c r="Q1906" s="12">
        <f>IFERROR(salesdata[[#This Row],[S-P4]]/salesdata[[#This Row],[Q-P4]],0)</f>
        <v>7.13</v>
      </c>
      <c r="R1906" s="3">
        <v>11154</v>
      </c>
      <c r="S1906" s="10">
        <v>57035.14</v>
      </c>
      <c r="T1906" s="1" t="str">
        <f>"Q"&amp;ROUNDUP(salesdata[[#This Row],[Month No.]]/3,0)</f>
        <v>Q3</v>
      </c>
      <c r="U1906" s="1" t="str">
        <f>TEXT(salesdata[[#This Row],[Date]],"dddd")</f>
        <v>Friday</v>
      </c>
      <c r="V1906" s="12">
        <f>IFERROR(salesdata[[#This Row],[Total Revenue]]/salesdata[[#This Row],[Total Units Sold]],0)</f>
        <v>5.1134247803478576</v>
      </c>
      <c r="W1906" s="1" t="str">
        <f>INDEX({"Product1","Product2","Product3","Product4"},MATCH(MAX(salesdata[[#This Row],[S-P1]],salesdata[[#This Row],[S-P2]],salesdata[[#This Row],[S-P3]],salesdata[[#This Row],[S-P4]]),CHOOSE({1,2,3,4},salesdata[[#This Row],[S-P1]],salesdata[[#This Row],[S-P2]],salesdata[[#This Row],[S-P3]],salesdata[[#This Row],[S-P4]]),0))</f>
        <v>Product2</v>
      </c>
      <c r="X1906" s="1" t="str">
        <f>IF(salesdata[[#This Row],[Total Revenue]]&gt;=70000,"High",IF(salesdata[[#This Row],[Total Revenue]]&gt;=40000,"Medium","Low"))</f>
        <v>Medium</v>
      </c>
      <c r="Y1906" s="1" t="str">
        <f>IFERROR(IF(SUMIF(salesdata[Year],salesdata[[#This Row],[Year]],salesdata[Total Revenue])&gt;SUMIF(salesdata[Year],salesdata[[#This Row],[Year]]-1,salesdata[Total Revenue]),"Growth Year","Decline Year"),"")</f>
        <v>Decline Year</v>
      </c>
    </row>
    <row r="1907" spans="1:25" x14ac:dyDescent="0.3">
      <c r="A1907" s="1">
        <v>1906</v>
      </c>
      <c r="B1907" s="2">
        <v>42238</v>
      </c>
      <c r="C1907" s="1">
        <v>2015</v>
      </c>
      <c r="D1907" s="1" t="s">
        <v>21</v>
      </c>
      <c r="E1907" s="1">
        <v>8</v>
      </c>
      <c r="F1907" s="3">
        <v>6035</v>
      </c>
      <c r="G1907" s="10">
        <v>19130.95</v>
      </c>
      <c r="H1907" s="12">
        <f>IFERROR(salesdata[[#This Row],[S-P1]]/salesdata[[#This Row],[Q-P1]],0)</f>
        <v>3.17</v>
      </c>
      <c r="I1907" s="3">
        <v>2320</v>
      </c>
      <c r="J1907" s="10">
        <v>14708.8</v>
      </c>
      <c r="K1907" s="12">
        <f>IFERROR(salesdata[[#This Row],[S-P2]]/salesdata[[#This Row],[Q-P2]],0)</f>
        <v>6.34</v>
      </c>
      <c r="L1907" s="3">
        <v>4548</v>
      </c>
      <c r="M1907" s="10">
        <v>24650.16</v>
      </c>
      <c r="N1907" s="12">
        <f>IFERROR(salesdata[[#This Row],[S-P3]]/salesdata[[#This Row],[Q-P3]],0)</f>
        <v>5.42</v>
      </c>
      <c r="O1907" s="3">
        <v>866</v>
      </c>
      <c r="P1907" s="10">
        <v>6174.58</v>
      </c>
      <c r="Q1907" s="12">
        <f>IFERROR(salesdata[[#This Row],[S-P4]]/salesdata[[#This Row],[Q-P4]],0)</f>
        <v>7.13</v>
      </c>
      <c r="R1907" s="3">
        <v>13769</v>
      </c>
      <c r="S1907" s="10">
        <v>64664.49</v>
      </c>
      <c r="T1907" s="1" t="str">
        <f>"Q"&amp;ROUNDUP(salesdata[[#This Row],[Month No.]]/3,0)</f>
        <v>Q3</v>
      </c>
      <c r="U1907" s="1" t="str">
        <f>TEXT(salesdata[[#This Row],[Date]],"dddd")</f>
        <v>Saturday</v>
      </c>
      <c r="V1907" s="12">
        <f>IFERROR(salesdata[[#This Row],[Total Revenue]]/salesdata[[#This Row],[Total Units Sold]],0)</f>
        <v>4.6963824533372067</v>
      </c>
      <c r="W1907" s="1" t="str">
        <f>INDEX({"Product1","Product2","Product3","Product4"},MATCH(MAX(salesdata[[#This Row],[S-P1]],salesdata[[#This Row],[S-P2]],salesdata[[#This Row],[S-P3]],salesdata[[#This Row],[S-P4]]),CHOOSE({1,2,3,4},salesdata[[#This Row],[S-P1]],salesdata[[#This Row],[S-P2]],salesdata[[#This Row],[S-P3]],salesdata[[#This Row],[S-P4]]),0))</f>
        <v>Product3</v>
      </c>
      <c r="X1907" s="1" t="str">
        <f>IF(salesdata[[#This Row],[Total Revenue]]&gt;=70000,"High",IF(salesdata[[#This Row],[Total Revenue]]&gt;=40000,"Medium","Low"))</f>
        <v>Medium</v>
      </c>
      <c r="Y1907" s="1" t="str">
        <f>IFERROR(IF(SUMIF(salesdata[Year],salesdata[[#This Row],[Year]],salesdata[Total Revenue])&gt;SUMIF(salesdata[Year],salesdata[[#This Row],[Year]]-1,salesdata[Total Revenue]),"Growth Year","Decline Year"),"")</f>
        <v>Decline Year</v>
      </c>
    </row>
    <row r="1908" spans="1:25" x14ac:dyDescent="0.3">
      <c r="A1908" s="1">
        <v>1907</v>
      </c>
      <c r="B1908" s="2">
        <v>42239</v>
      </c>
      <c r="C1908" s="1">
        <v>2015</v>
      </c>
      <c r="D1908" s="1" t="s">
        <v>21</v>
      </c>
      <c r="E1908" s="1">
        <v>8</v>
      </c>
      <c r="F1908" s="3">
        <v>2586</v>
      </c>
      <c r="G1908" s="10">
        <v>8197.6200000000008</v>
      </c>
      <c r="H1908" s="12">
        <f>IFERROR(salesdata[[#This Row],[S-P1]]/salesdata[[#This Row],[Q-P1]],0)</f>
        <v>3.1700000000000004</v>
      </c>
      <c r="I1908" s="3">
        <v>3691</v>
      </c>
      <c r="J1908" s="10">
        <v>23400.94</v>
      </c>
      <c r="K1908" s="12">
        <f>IFERROR(salesdata[[#This Row],[S-P2]]/salesdata[[#This Row],[Q-P2]],0)</f>
        <v>6.34</v>
      </c>
      <c r="L1908" s="3">
        <v>1567</v>
      </c>
      <c r="M1908" s="10">
        <v>8493.14</v>
      </c>
      <c r="N1908" s="12">
        <f>IFERROR(salesdata[[#This Row],[S-P3]]/salesdata[[#This Row],[Q-P3]],0)</f>
        <v>5.42</v>
      </c>
      <c r="O1908" s="3">
        <v>1480</v>
      </c>
      <c r="P1908" s="10">
        <v>10552.4</v>
      </c>
      <c r="Q1908" s="12">
        <f>IFERROR(salesdata[[#This Row],[S-P4]]/salesdata[[#This Row],[Q-P4]],0)</f>
        <v>7.13</v>
      </c>
      <c r="R1908" s="3">
        <v>9324</v>
      </c>
      <c r="S1908" s="10">
        <v>50644.1</v>
      </c>
      <c r="T1908" s="1" t="str">
        <f>"Q"&amp;ROUNDUP(salesdata[[#This Row],[Month No.]]/3,0)</f>
        <v>Q3</v>
      </c>
      <c r="U1908" s="1" t="str">
        <f>TEXT(salesdata[[#This Row],[Date]],"dddd")</f>
        <v>Sunday</v>
      </c>
      <c r="V1908" s="12">
        <f>IFERROR(salesdata[[#This Row],[Total Revenue]]/salesdata[[#This Row],[Total Units Sold]],0)</f>
        <v>5.4315851565851565</v>
      </c>
      <c r="W1908" s="1" t="str">
        <f>INDEX({"Product1","Product2","Product3","Product4"},MATCH(MAX(salesdata[[#This Row],[S-P1]],salesdata[[#This Row],[S-P2]],salesdata[[#This Row],[S-P3]],salesdata[[#This Row],[S-P4]]),CHOOSE({1,2,3,4},salesdata[[#This Row],[S-P1]],salesdata[[#This Row],[S-P2]],salesdata[[#This Row],[S-P3]],salesdata[[#This Row],[S-P4]]),0))</f>
        <v>Product2</v>
      </c>
      <c r="X1908" s="1" t="str">
        <f>IF(salesdata[[#This Row],[Total Revenue]]&gt;=70000,"High",IF(salesdata[[#This Row],[Total Revenue]]&gt;=40000,"Medium","Low"))</f>
        <v>Medium</v>
      </c>
      <c r="Y1908" s="1" t="str">
        <f>IFERROR(IF(SUMIF(salesdata[Year],salesdata[[#This Row],[Year]],salesdata[Total Revenue])&gt;SUMIF(salesdata[Year],salesdata[[#This Row],[Year]]-1,salesdata[Total Revenue]),"Growth Year","Decline Year"),"")</f>
        <v>Decline Year</v>
      </c>
    </row>
    <row r="1909" spans="1:25" x14ac:dyDescent="0.3">
      <c r="A1909" s="1">
        <v>1908</v>
      </c>
      <c r="B1909" s="2">
        <v>42240</v>
      </c>
      <c r="C1909" s="1">
        <v>2015</v>
      </c>
      <c r="D1909" s="1" t="s">
        <v>21</v>
      </c>
      <c r="E1909" s="1">
        <v>8</v>
      </c>
      <c r="F1909" s="3">
        <v>6273</v>
      </c>
      <c r="G1909" s="10">
        <v>19885.41</v>
      </c>
      <c r="H1909" s="12">
        <f>IFERROR(salesdata[[#This Row],[S-P1]]/salesdata[[#This Row],[Q-P1]],0)</f>
        <v>3.17</v>
      </c>
      <c r="I1909" s="3">
        <v>1771</v>
      </c>
      <c r="J1909" s="10">
        <v>11228.14</v>
      </c>
      <c r="K1909" s="12">
        <f>IFERROR(salesdata[[#This Row],[S-P2]]/salesdata[[#This Row],[Q-P2]],0)</f>
        <v>6.34</v>
      </c>
      <c r="L1909" s="3">
        <v>5823</v>
      </c>
      <c r="M1909" s="10">
        <v>31560.66</v>
      </c>
      <c r="N1909" s="12">
        <f>IFERROR(salesdata[[#This Row],[S-P3]]/salesdata[[#This Row],[Q-P3]],0)</f>
        <v>5.42</v>
      </c>
      <c r="O1909" s="3">
        <v>474</v>
      </c>
      <c r="P1909" s="10">
        <v>3379.62</v>
      </c>
      <c r="Q1909" s="12">
        <f>IFERROR(salesdata[[#This Row],[S-P4]]/salesdata[[#This Row],[Q-P4]],0)</f>
        <v>7.13</v>
      </c>
      <c r="R1909" s="3">
        <v>14341</v>
      </c>
      <c r="S1909" s="10">
        <v>66053.83</v>
      </c>
      <c r="T1909" s="1" t="str">
        <f>"Q"&amp;ROUNDUP(salesdata[[#This Row],[Month No.]]/3,0)</f>
        <v>Q3</v>
      </c>
      <c r="U1909" s="1" t="str">
        <f>TEXT(salesdata[[#This Row],[Date]],"dddd")</f>
        <v>Monday</v>
      </c>
      <c r="V1909" s="12">
        <f>IFERROR(salesdata[[#This Row],[Total Revenue]]/salesdata[[#This Row],[Total Units Sold]],0)</f>
        <v>4.605943100202218</v>
      </c>
      <c r="W1909" s="1" t="str">
        <f>INDEX({"Product1","Product2","Product3","Product4"},MATCH(MAX(salesdata[[#This Row],[S-P1]],salesdata[[#This Row],[S-P2]],salesdata[[#This Row],[S-P3]],salesdata[[#This Row],[S-P4]]),CHOOSE({1,2,3,4},salesdata[[#This Row],[S-P1]],salesdata[[#This Row],[S-P2]],salesdata[[#This Row],[S-P3]],salesdata[[#This Row],[S-P4]]),0))</f>
        <v>Product3</v>
      </c>
      <c r="X1909" s="1" t="str">
        <f>IF(salesdata[[#This Row],[Total Revenue]]&gt;=70000,"High",IF(salesdata[[#This Row],[Total Revenue]]&gt;=40000,"Medium","Low"))</f>
        <v>Medium</v>
      </c>
      <c r="Y1909" s="1" t="str">
        <f>IFERROR(IF(SUMIF(salesdata[Year],salesdata[[#This Row],[Year]],salesdata[Total Revenue])&gt;SUMIF(salesdata[Year],salesdata[[#This Row],[Year]]-1,salesdata[Total Revenue]),"Growth Year","Decline Year"),"")</f>
        <v>Decline Year</v>
      </c>
    </row>
    <row r="1910" spans="1:25" x14ac:dyDescent="0.3">
      <c r="A1910" s="1">
        <v>1909</v>
      </c>
      <c r="B1910" s="2">
        <v>42241</v>
      </c>
      <c r="C1910" s="1">
        <v>2015</v>
      </c>
      <c r="D1910" s="1" t="s">
        <v>21</v>
      </c>
      <c r="E1910" s="1">
        <v>8</v>
      </c>
      <c r="F1910" s="3">
        <v>903</v>
      </c>
      <c r="G1910" s="10">
        <v>2862.51</v>
      </c>
      <c r="H1910" s="12">
        <f>IFERROR(salesdata[[#This Row],[S-P1]]/salesdata[[#This Row],[Q-P1]],0)</f>
        <v>3.1700000000000004</v>
      </c>
      <c r="I1910" s="3">
        <v>3093</v>
      </c>
      <c r="J1910" s="10">
        <v>19609.62</v>
      </c>
      <c r="K1910" s="12">
        <f>IFERROR(salesdata[[#This Row],[S-P2]]/salesdata[[#This Row],[Q-P2]],0)</f>
        <v>6.34</v>
      </c>
      <c r="L1910" s="3">
        <v>2662</v>
      </c>
      <c r="M1910" s="10">
        <v>14428.04</v>
      </c>
      <c r="N1910" s="12">
        <f>IFERROR(salesdata[[#This Row],[S-P3]]/salesdata[[#This Row],[Q-P3]],0)</f>
        <v>5.42</v>
      </c>
      <c r="O1910" s="3">
        <v>1217</v>
      </c>
      <c r="P1910" s="10">
        <v>8677.2099999999991</v>
      </c>
      <c r="Q1910" s="12">
        <f>IFERROR(salesdata[[#This Row],[S-P4]]/salesdata[[#This Row],[Q-P4]],0)</f>
        <v>7.129999999999999</v>
      </c>
      <c r="R1910" s="3">
        <v>7875</v>
      </c>
      <c r="S1910" s="10">
        <v>45577.38</v>
      </c>
      <c r="T1910" s="1" t="str">
        <f>"Q"&amp;ROUNDUP(salesdata[[#This Row],[Month No.]]/3,0)</f>
        <v>Q3</v>
      </c>
      <c r="U1910" s="1" t="str">
        <f>TEXT(salesdata[[#This Row],[Date]],"dddd")</f>
        <v>Tuesday</v>
      </c>
      <c r="V1910" s="12">
        <f>IFERROR(salesdata[[#This Row],[Total Revenue]]/salesdata[[#This Row],[Total Units Sold]],0)</f>
        <v>5.7876038095238096</v>
      </c>
      <c r="W1910" s="1" t="str">
        <f>INDEX({"Product1","Product2","Product3","Product4"},MATCH(MAX(salesdata[[#This Row],[S-P1]],salesdata[[#This Row],[S-P2]],salesdata[[#This Row],[S-P3]],salesdata[[#This Row],[S-P4]]),CHOOSE({1,2,3,4},salesdata[[#This Row],[S-P1]],salesdata[[#This Row],[S-P2]],salesdata[[#This Row],[S-P3]],salesdata[[#This Row],[S-P4]]),0))</f>
        <v>Product2</v>
      </c>
      <c r="X1910" s="1" t="str">
        <f>IF(salesdata[[#This Row],[Total Revenue]]&gt;=70000,"High",IF(salesdata[[#This Row],[Total Revenue]]&gt;=40000,"Medium","Low"))</f>
        <v>Medium</v>
      </c>
      <c r="Y1910" s="1" t="str">
        <f>IFERROR(IF(SUMIF(salesdata[Year],salesdata[[#This Row],[Year]],salesdata[Total Revenue])&gt;SUMIF(salesdata[Year],salesdata[[#This Row],[Year]]-1,salesdata[Total Revenue]),"Growth Year","Decline Year"),"")</f>
        <v>Decline Year</v>
      </c>
    </row>
    <row r="1911" spans="1:25" x14ac:dyDescent="0.3">
      <c r="A1911" s="1">
        <v>1910</v>
      </c>
      <c r="B1911" s="2">
        <v>42242</v>
      </c>
      <c r="C1911" s="1">
        <v>2015</v>
      </c>
      <c r="D1911" s="1" t="s">
        <v>21</v>
      </c>
      <c r="E1911" s="1">
        <v>8</v>
      </c>
      <c r="F1911" s="3">
        <v>5026</v>
      </c>
      <c r="G1911" s="10">
        <v>15932.42</v>
      </c>
      <c r="H1911" s="12">
        <f>IFERROR(salesdata[[#This Row],[S-P1]]/salesdata[[#This Row],[Q-P1]],0)</f>
        <v>3.17</v>
      </c>
      <c r="I1911" s="3">
        <v>1410</v>
      </c>
      <c r="J1911" s="10">
        <v>8939.4</v>
      </c>
      <c r="K1911" s="12">
        <f>IFERROR(salesdata[[#This Row],[S-P2]]/salesdata[[#This Row],[Q-P2]],0)</f>
        <v>6.34</v>
      </c>
      <c r="L1911" s="3">
        <v>1486</v>
      </c>
      <c r="M1911" s="10">
        <v>8054.12</v>
      </c>
      <c r="N1911" s="12">
        <f>IFERROR(salesdata[[#This Row],[S-P3]]/salesdata[[#This Row],[Q-P3]],0)</f>
        <v>5.42</v>
      </c>
      <c r="O1911" s="3">
        <v>815</v>
      </c>
      <c r="P1911" s="10">
        <v>5810.95</v>
      </c>
      <c r="Q1911" s="12">
        <f>IFERROR(salesdata[[#This Row],[S-P4]]/salesdata[[#This Row],[Q-P4]],0)</f>
        <v>7.13</v>
      </c>
      <c r="R1911" s="3">
        <v>8737</v>
      </c>
      <c r="S1911" s="10">
        <v>38736.89</v>
      </c>
      <c r="T1911" s="1" t="str">
        <f>"Q"&amp;ROUNDUP(salesdata[[#This Row],[Month No.]]/3,0)</f>
        <v>Q3</v>
      </c>
      <c r="U1911" s="1" t="str">
        <f>TEXT(salesdata[[#This Row],[Date]],"dddd")</f>
        <v>Wednesday</v>
      </c>
      <c r="V1911" s="12">
        <f>IFERROR(salesdata[[#This Row],[Total Revenue]]/salesdata[[#This Row],[Total Units Sold]],0)</f>
        <v>4.4336602952958684</v>
      </c>
      <c r="W1911" s="1" t="str">
        <f>INDEX({"Product1","Product2","Product3","Product4"},MATCH(MAX(salesdata[[#This Row],[S-P1]],salesdata[[#This Row],[S-P2]],salesdata[[#This Row],[S-P3]],salesdata[[#This Row],[S-P4]]),CHOOSE({1,2,3,4},salesdata[[#This Row],[S-P1]],salesdata[[#This Row],[S-P2]],salesdata[[#This Row],[S-P3]],salesdata[[#This Row],[S-P4]]),0))</f>
        <v>Product1</v>
      </c>
      <c r="X1911" s="1" t="str">
        <f>IF(salesdata[[#This Row],[Total Revenue]]&gt;=70000,"High",IF(salesdata[[#This Row],[Total Revenue]]&gt;=40000,"Medium","Low"))</f>
        <v>Low</v>
      </c>
      <c r="Y1911" s="1" t="str">
        <f>IFERROR(IF(SUMIF(salesdata[Year],salesdata[[#This Row],[Year]],salesdata[Total Revenue])&gt;SUMIF(salesdata[Year],salesdata[[#This Row],[Year]]-1,salesdata[Total Revenue]),"Growth Year","Decline Year"),"")</f>
        <v>Decline Year</v>
      </c>
    </row>
    <row r="1912" spans="1:25" x14ac:dyDescent="0.3">
      <c r="A1912" s="1">
        <v>1911</v>
      </c>
      <c r="B1912" s="2">
        <v>42243</v>
      </c>
      <c r="C1912" s="1">
        <v>2015</v>
      </c>
      <c r="D1912" s="1" t="s">
        <v>21</v>
      </c>
      <c r="E1912" s="1">
        <v>8</v>
      </c>
      <c r="F1912" s="3">
        <v>4915</v>
      </c>
      <c r="G1912" s="10">
        <v>15580.55</v>
      </c>
      <c r="H1912" s="12">
        <f>IFERROR(salesdata[[#This Row],[S-P1]]/salesdata[[#This Row],[Q-P1]],0)</f>
        <v>3.17</v>
      </c>
      <c r="I1912" s="3">
        <v>1098</v>
      </c>
      <c r="J1912" s="10">
        <v>6961.32</v>
      </c>
      <c r="K1912" s="12">
        <f>IFERROR(salesdata[[#This Row],[S-P2]]/salesdata[[#This Row],[Q-P2]],0)</f>
        <v>6.34</v>
      </c>
      <c r="L1912" s="3">
        <v>765</v>
      </c>
      <c r="M1912" s="10">
        <v>4146.3</v>
      </c>
      <c r="N1912" s="12">
        <f>IFERROR(salesdata[[#This Row],[S-P3]]/salesdata[[#This Row],[Q-P3]],0)</f>
        <v>5.42</v>
      </c>
      <c r="O1912" s="3">
        <v>701</v>
      </c>
      <c r="P1912" s="10">
        <v>4998.13</v>
      </c>
      <c r="Q1912" s="12">
        <f>IFERROR(salesdata[[#This Row],[S-P4]]/salesdata[[#This Row],[Q-P4]],0)</f>
        <v>7.13</v>
      </c>
      <c r="R1912" s="3">
        <v>7479</v>
      </c>
      <c r="S1912" s="10">
        <v>31686.3</v>
      </c>
      <c r="T1912" s="1" t="str">
        <f>"Q"&amp;ROUNDUP(salesdata[[#This Row],[Month No.]]/3,0)</f>
        <v>Q3</v>
      </c>
      <c r="U1912" s="1" t="str">
        <f>TEXT(salesdata[[#This Row],[Date]],"dddd")</f>
        <v>Thursday</v>
      </c>
      <c r="V1912" s="12">
        <f>IFERROR(salesdata[[#This Row],[Total Revenue]]/salesdata[[#This Row],[Total Units Sold]],0)</f>
        <v>4.2367027677496987</v>
      </c>
      <c r="W1912" s="1" t="str">
        <f>INDEX({"Product1","Product2","Product3","Product4"},MATCH(MAX(salesdata[[#This Row],[S-P1]],salesdata[[#This Row],[S-P2]],salesdata[[#This Row],[S-P3]],salesdata[[#This Row],[S-P4]]),CHOOSE({1,2,3,4},salesdata[[#This Row],[S-P1]],salesdata[[#This Row],[S-P2]],salesdata[[#This Row],[S-P3]],salesdata[[#This Row],[S-P4]]),0))</f>
        <v>Product1</v>
      </c>
      <c r="X1912" s="1" t="str">
        <f>IF(salesdata[[#This Row],[Total Revenue]]&gt;=70000,"High",IF(salesdata[[#This Row],[Total Revenue]]&gt;=40000,"Medium","Low"))</f>
        <v>Low</v>
      </c>
      <c r="Y1912" s="1" t="str">
        <f>IFERROR(IF(SUMIF(salesdata[Year],salesdata[[#This Row],[Year]],salesdata[Total Revenue])&gt;SUMIF(salesdata[Year],salesdata[[#This Row],[Year]]-1,salesdata[Total Revenue]),"Growth Year","Decline Year"),"")</f>
        <v>Decline Year</v>
      </c>
    </row>
    <row r="1913" spans="1:25" x14ac:dyDescent="0.3">
      <c r="A1913" s="1">
        <v>1912</v>
      </c>
      <c r="B1913" s="2">
        <v>42244</v>
      </c>
      <c r="C1913" s="1">
        <v>2015</v>
      </c>
      <c r="D1913" s="1" t="s">
        <v>21</v>
      </c>
      <c r="E1913" s="1">
        <v>8</v>
      </c>
      <c r="F1913" s="3">
        <v>414</v>
      </c>
      <c r="G1913" s="10">
        <v>1312.38</v>
      </c>
      <c r="H1913" s="12">
        <f>IFERROR(salesdata[[#This Row],[S-P1]]/salesdata[[#This Row],[Q-P1]],0)</f>
        <v>3.1700000000000004</v>
      </c>
      <c r="I1913" s="3">
        <v>934</v>
      </c>
      <c r="J1913" s="10">
        <v>5921.56</v>
      </c>
      <c r="K1913" s="12">
        <f>IFERROR(salesdata[[#This Row],[S-P2]]/salesdata[[#This Row],[Q-P2]],0)</f>
        <v>6.3400000000000007</v>
      </c>
      <c r="L1913" s="3">
        <v>2030</v>
      </c>
      <c r="M1913" s="10">
        <v>11002.6</v>
      </c>
      <c r="N1913" s="12">
        <f>IFERROR(salesdata[[#This Row],[S-P3]]/salesdata[[#This Row],[Q-P3]],0)</f>
        <v>5.42</v>
      </c>
      <c r="O1913" s="3">
        <v>1481</v>
      </c>
      <c r="P1913" s="10">
        <v>10559.53</v>
      </c>
      <c r="Q1913" s="12">
        <f>IFERROR(salesdata[[#This Row],[S-P4]]/salesdata[[#This Row],[Q-P4]],0)</f>
        <v>7.1300000000000008</v>
      </c>
      <c r="R1913" s="3">
        <v>4859</v>
      </c>
      <c r="S1913" s="10">
        <v>28796.07</v>
      </c>
      <c r="T1913" s="1" t="str">
        <f>"Q"&amp;ROUNDUP(salesdata[[#This Row],[Month No.]]/3,0)</f>
        <v>Q3</v>
      </c>
      <c r="U1913" s="1" t="str">
        <f>TEXT(salesdata[[#This Row],[Date]],"dddd")</f>
        <v>Friday</v>
      </c>
      <c r="V1913" s="12">
        <f>IFERROR(salesdata[[#This Row],[Total Revenue]]/salesdata[[#This Row],[Total Units Sold]],0)</f>
        <v>5.926336694793167</v>
      </c>
      <c r="W1913" s="1" t="str">
        <f>INDEX({"Product1","Product2","Product3","Product4"},MATCH(MAX(salesdata[[#This Row],[S-P1]],salesdata[[#This Row],[S-P2]],salesdata[[#This Row],[S-P3]],salesdata[[#This Row],[S-P4]]),CHOOSE({1,2,3,4},salesdata[[#This Row],[S-P1]],salesdata[[#This Row],[S-P2]],salesdata[[#This Row],[S-P3]],salesdata[[#This Row],[S-P4]]),0))</f>
        <v>Product3</v>
      </c>
      <c r="X1913" s="1" t="str">
        <f>IF(salesdata[[#This Row],[Total Revenue]]&gt;=70000,"High",IF(salesdata[[#This Row],[Total Revenue]]&gt;=40000,"Medium","Low"))</f>
        <v>Low</v>
      </c>
      <c r="Y1913" s="1" t="str">
        <f>IFERROR(IF(SUMIF(salesdata[Year],salesdata[[#This Row],[Year]],salesdata[Total Revenue])&gt;SUMIF(salesdata[Year],salesdata[[#This Row],[Year]]-1,salesdata[Total Revenue]),"Growth Year","Decline Year"),"")</f>
        <v>Decline Year</v>
      </c>
    </row>
    <row r="1914" spans="1:25" x14ac:dyDescent="0.3">
      <c r="A1914" s="1">
        <v>1913</v>
      </c>
      <c r="B1914" s="2">
        <v>42245</v>
      </c>
      <c r="C1914" s="1">
        <v>2015</v>
      </c>
      <c r="D1914" s="1" t="s">
        <v>21</v>
      </c>
      <c r="E1914" s="1">
        <v>8</v>
      </c>
      <c r="F1914" s="3">
        <v>4511</v>
      </c>
      <c r="G1914" s="10">
        <v>14299.87</v>
      </c>
      <c r="H1914" s="12">
        <f>IFERROR(salesdata[[#This Row],[S-P1]]/salesdata[[#This Row],[Q-P1]],0)</f>
        <v>3.1700000000000004</v>
      </c>
      <c r="I1914" s="3">
        <v>2615</v>
      </c>
      <c r="J1914" s="10">
        <v>16579.099999999999</v>
      </c>
      <c r="K1914" s="12">
        <f>IFERROR(salesdata[[#This Row],[S-P2]]/salesdata[[#This Row],[Q-P2]],0)</f>
        <v>6.34</v>
      </c>
      <c r="L1914" s="3">
        <v>4484</v>
      </c>
      <c r="M1914" s="10">
        <v>24303.279999999999</v>
      </c>
      <c r="N1914" s="12">
        <f>IFERROR(salesdata[[#This Row],[S-P3]]/salesdata[[#This Row],[Q-P3]],0)</f>
        <v>5.42</v>
      </c>
      <c r="O1914" s="3">
        <v>705</v>
      </c>
      <c r="P1914" s="10">
        <v>5026.6499999999996</v>
      </c>
      <c r="Q1914" s="12">
        <f>IFERROR(salesdata[[#This Row],[S-P4]]/salesdata[[#This Row],[Q-P4]],0)</f>
        <v>7.13</v>
      </c>
      <c r="R1914" s="3">
        <v>12315</v>
      </c>
      <c r="S1914" s="10">
        <v>60208.9</v>
      </c>
      <c r="T1914" s="1" t="str">
        <f>"Q"&amp;ROUNDUP(salesdata[[#This Row],[Month No.]]/3,0)</f>
        <v>Q3</v>
      </c>
      <c r="U1914" s="1" t="str">
        <f>TEXT(salesdata[[#This Row],[Date]],"dddd")</f>
        <v>Saturday</v>
      </c>
      <c r="V1914" s="12">
        <f>IFERROR(salesdata[[#This Row],[Total Revenue]]/salesdata[[#This Row],[Total Units Sold]],0)</f>
        <v>4.8890702395452701</v>
      </c>
      <c r="W1914" s="1" t="str">
        <f>INDEX({"Product1","Product2","Product3","Product4"},MATCH(MAX(salesdata[[#This Row],[S-P1]],salesdata[[#This Row],[S-P2]],salesdata[[#This Row],[S-P3]],salesdata[[#This Row],[S-P4]]),CHOOSE({1,2,3,4},salesdata[[#This Row],[S-P1]],salesdata[[#This Row],[S-P2]],salesdata[[#This Row],[S-P3]],salesdata[[#This Row],[S-P4]]),0))</f>
        <v>Product3</v>
      </c>
      <c r="X1914" s="1" t="str">
        <f>IF(salesdata[[#This Row],[Total Revenue]]&gt;=70000,"High",IF(salesdata[[#This Row],[Total Revenue]]&gt;=40000,"Medium","Low"))</f>
        <v>Medium</v>
      </c>
      <c r="Y1914" s="1" t="str">
        <f>IFERROR(IF(SUMIF(salesdata[Year],salesdata[[#This Row],[Year]],salesdata[Total Revenue])&gt;SUMIF(salesdata[Year],salesdata[[#This Row],[Year]]-1,salesdata[Total Revenue]),"Growth Year","Decline Year"),"")</f>
        <v>Decline Year</v>
      </c>
    </row>
    <row r="1915" spans="1:25" x14ac:dyDescent="0.3">
      <c r="A1915" s="1">
        <v>1914</v>
      </c>
      <c r="B1915" s="2">
        <v>42247</v>
      </c>
      <c r="C1915" s="1">
        <v>2015</v>
      </c>
      <c r="D1915" s="1" t="s">
        <v>21</v>
      </c>
      <c r="E1915" s="1">
        <v>8</v>
      </c>
      <c r="F1915" s="3">
        <v>1797</v>
      </c>
      <c r="G1915" s="10">
        <v>5696.49</v>
      </c>
      <c r="H1915" s="12">
        <f>IFERROR(salesdata[[#This Row],[S-P1]]/salesdata[[#This Row],[Q-P1]],0)</f>
        <v>3.17</v>
      </c>
      <c r="I1915" s="3">
        <v>3672</v>
      </c>
      <c r="J1915" s="10">
        <v>23280.48</v>
      </c>
      <c r="K1915" s="12">
        <f>IFERROR(salesdata[[#This Row],[S-P2]]/salesdata[[#This Row],[Q-P2]],0)</f>
        <v>6.34</v>
      </c>
      <c r="L1915" s="3">
        <v>4081</v>
      </c>
      <c r="M1915" s="10">
        <v>22119.02</v>
      </c>
      <c r="N1915" s="12">
        <f>IFERROR(salesdata[[#This Row],[S-P3]]/salesdata[[#This Row],[Q-P3]],0)</f>
        <v>5.42</v>
      </c>
      <c r="O1915" s="3">
        <v>1469</v>
      </c>
      <c r="P1915" s="10">
        <v>10473.969999999999</v>
      </c>
      <c r="Q1915" s="12">
        <f>IFERROR(salesdata[[#This Row],[S-P4]]/salesdata[[#This Row],[Q-P4]],0)</f>
        <v>7.13</v>
      </c>
      <c r="R1915" s="3">
        <v>11019</v>
      </c>
      <c r="S1915" s="10">
        <v>61569.96</v>
      </c>
      <c r="T1915" s="1" t="str">
        <f>"Q"&amp;ROUNDUP(salesdata[[#This Row],[Month No.]]/3,0)</f>
        <v>Q3</v>
      </c>
      <c r="U1915" s="1" t="str">
        <f>TEXT(salesdata[[#This Row],[Date]],"dddd")</f>
        <v>Monday</v>
      </c>
      <c r="V1915" s="12">
        <f>IFERROR(salesdata[[#This Row],[Total Revenue]]/salesdata[[#This Row],[Total Units Sold]],0)</f>
        <v>5.5876177511570919</v>
      </c>
      <c r="W1915" s="1" t="str">
        <f>INDEX({"Product1","Product2","Product3","Product4"},MATCH(MAX(salesdata[[#This Row],[S-P1]],salesdata[[#This Row],[S-P2]],salesdata[[#This Row],[S-P3]],salesdata[[#This Row],[S-P4]]),CHOOSE({1,2,3,4},salesdata[[#This Row],[S-P1]],salesdata[[#This Row],[S-P2]],salesdata[[#This Row],[S-P3]],salesdata[[#This Row],[S-P4]]),0))</f>
        <v>Product2</v>
      </c>
      <c r="X1915" s="1" t="str">
        <f>IF(salesdata[[#This Row],[Total Revenue]]&gt;=70000,"High",IF(salesdata[[#This Row],[Total Revenue]]&gt;=40000,"Medium","Low"))</f>
        <v>Medium</v>
      </c>
      <c r="Y1915" s="1" t="str">
        <f>IFERROR(IF(SUMIF(salesdata[Year],salesdata[[#This Row],[Year]],salesdata[Total Revenue])&gt;SUMIF(salesdata[Year],salesdata[[#This Row],[Year]]-1,salesdata[Total Revenue]),"Growth Year","Decline Year"),"")</f>
        <v>Decline Year</v>
      </c>
    </row>
    <row r="1916" spans="1:25" x14ac:dyDescent="0.3">
      <c r="A1916" s="1">
        <v>1915</v>
      </c>
      <c r="B1916" s="2">
        <v>42248</v>
      </c>
      <c r="C1916" s="1">
        <v>2015</v>
      </c>
      <c r="D1916" s="1" t="s">
        <v>22</v>
      </c>
      <c r="E1916" s="1">
        <v>9</v>
      </c>
      <c r="F1916" s="3">
        <v>4536</v>
      </c>
      <c r="G1916" s="10">
        <v>14379.12</v>
      </c>
      <c r="H1916" s="12">
        <f>IFERROR(salesdata[[#This Row],[S-P1]]/salesdata[[#This Row],[Q-P1]],0)</f>
        <v>3.1700000000000004</v>
      </c>
      <c r="I1916" s="3">
        <v>1125</v>
      </c>
      <c r="J1916" s="10">
        <v>7132.5</v>
      </c>
      <c r="K1916" s="12">
        <f>IFERROR(salesdata[[#This Row],[S-P2]]/salesdata[[#This Row],[Q-P2]],0)</f>
        <v>6.34</v>
      </c>
      <c r="L1916" s="3">
        <v>5079</v>
      </c>
      <c r="M1916" s="10">
        <v>27528.18</v>
      </c>
      <c r="N1916" s="12">
        <f>IFERROR(salesdata[[#This Row],[S-P3]]/salesdata[[#This Row],[Q-P3]],0)</f>
        <v>5.42</v>
      </c>
      <c r="O1916" s="3">
        <v>1540</v>
      </c>
      <c r="P1916" s="10">
        <v>10980.2</v>
      </c>
      <c r="Q1916" s="12">
        <f>IFERROR(salesdata[[#This Row],[S-P4]]/salesdata[[#This Row],[Q-P4]],0)</f>
        <v>7.1300000000000008</v>
      </c>
      <c r="R1916" s="3">
        <v>12280</v>
      </c>
      <c r="S1916" s="10">
        <v>60020</v>
      </c>
      <c r="T1916" s="1" t="str">
        <f>"Q"&amp;ROUNDUP(salesdata[[#This Row],[Month No.]]/3,0)</f>
        <v>Q3</v>
      </c>
      <c r="U1916" s="1" t="str">
        <f>TEXT(salesdata[[#This Row],[Date]],"dddd")</f>
        <v>Tuesday</v>
      </c>
      <c r="V1916" s="12">
        <f>IFERROR(salesdata[[#This Row],[Total Revenue]]/salesdata[[#This Row],[Total Units Sold]],0)</f>
        <v>4.8876221498371333</v>
      </c>
      <c r="W1916" s="1" t="str">
        <f>INDEX({"Product1","Product2","Product3","Product4"},MATCH(MAX(salesdata[[#This Row],[S-P1]],salesdata[[#This Row],[S-P2]],salesdata[[#This Row],[S-P3]],salesdata[[#This Row],[S-P4]]),CHOOSE({1,2,3,4},salesdata[[#This Row],[S-P1]],salesdata[[#This Row],[S-P2]],salesdata[[#This Row],[S-P3]],salesdata[[#This Row],[S-P4]]),0))</f>
        <v>Product3</v>
      </c>
      <c r="X1916" s="1" t="str">
        <f>IF(salesdata[[#This Row],[Total Revenue]]&gt;=70000,"High",IF(salesdata[[#This Row],[Total Revenue]]&gt;=40000,"Medium","Low"))</f>
        <v>Medium</v>
      </c>
      <c r="Y1916" s="1" t="str">
        <f>IFERROR(IF(SUMIF(salesdata[Year],salesdata[[#This Row],[Year]],salesdata[Total Revenue])&gt;SUMIF(salesdata[Year],salesdata[[#This Row],[Year]]-1,salesdata[Total Revenue]),"Growth Year","Decline Year"),"")</f>
        <v>Decline Year</v>
      </c>
    </row>
    <row r="1917" spans="1:25" x14ac:dyDescent="0.3">
      <c r="A1917" s="1">
        <v>1916</v>
      </c>
      <c r="B1917" s="2">
        <v>42249</v>
      </c>
      <c r="C1917" s="1">
        <v>2015</v>
      </c>
      <c r="D1917" s="1" t="s">
        <v>22</v>
      </c>
      <c r="E1917" s="1">
        <v>9</v>
      </c>
      <c r="F1917" s="3">
        <v>5022</v>
      </c>
      <c r="G1917" s="10">
        <v>15919.74</v>
      </c>
      <c r="H1917" s="12">
        <f>IFERROR(salesdata[[#This Row],[S-P1]]/salesdata[[#This Row],[Q-P1]],0)</f>
        <v>3.17</v>
      </c>
      <c r="I1917" s="3">
        <v>1372</v>
      </c>
      <c r="J1917" s="10">
        <v>8698.48</v>
      </c>
      <c r="K1917" s="12">
        <f>IFERROR(salesdata[[#This Row],[S-P2]]/salesdata[[#This Row],[Q-P2]],0)</f>
        <v>6.34</v>
      </c>
      <c r="L1917" s="3">
        <v>1058</v>
      </c>
      <c r="M1917" s="10">
        <v>5734.36</v>
      </c>
      <c r="N1917" s="12">
        <f>IFERROR(salesdata[[#This Row],[S-P3]]/salesdata[[#This Row],[Q-P3]],0)</f>
        <v>5.42</v>
      </c>
      <c r="O1917" s="3">
        <v>723</v>
      </c>
      <c r="P1917" s="10">
        <v>5154.99</v>
      </c>
      <c r="Q1917" s="12">
        <f>IFERROR(salesdata[[#This Row],[S-P4]]/salesdata[[#This Row],[Q-P4]],0)</f>
        <v>7.13</v>
      </c>
      <c r="R1917" s="3">
        <v>8175</v>
      </c>
      <c r="S1917" s="10">
        <v>35507.57</v>
      </c>
      <c r="T1917" s="1" t="str">
        <f>"Q"&amp;ROUNDUP(salesdata[[#This Row],[Month No.]]/3,0)</f>
        <v>Q3</v>
      </c>
      <c r="U1917" s="1" t="str">
        <f>TEXT(salesdata[[#This Row],[Date]],"dddd")</f>
        <v>Wednesday</v>
      </c>
      <c r="V1917" s="12">
        <f>IFERROR(salesdata[[#This Row],[Total Revenue]]/salesdata[[#This Row],[Total Units Sold]],0)</f>
        <v>4.3434336391437309</v>
      </c>
      <c r="W1917" s="1" t="str">
        <f>INDEX({"Product1","Product2","Product3","Product4"},MATCH(MAX(salesdata[[#This Row],[S-P1]],salesdata[[#This Row],[S-P2]],salesdata[[#This Row],[S-P3]],salesdata[[#This Row],[S-P4]]),CHOOSE({1,2,3,4},salesdata[[#This Row],[S-P1]],salesdata[[#This Row],[S-P2]],salesdata[[#This Row],[S-P3]],salesdata[[#This Row],[S-P4]]),0))</f>
        <v>Product1</v>
      </c>
      <c r="X1917" s="1" t="str">
        <f>IF(salesdata[[#This Row],[Total Revenue]]&gt;=70000,"High",IF(salesdata[[#This Row],[Total Revenue]]&gt;=40000,"Medium","Low"))</f>
        <v>Low</v>
      </c>
      <c r="Y1917" s="1" t="str">
        <f>IFERROR(IF(SUMIF(salesdata[Year],salesdata[[#This Row],[Year]],salesdata[Total Revenue])&gt;SUMIF(salesdata[Year],salesdata[[#This Row],[Year]]-1,salesdata[Total Revenue]),"Growth Year","Decline Year"),"")</f>
        <v>Decline Year</v>
      </c>
    </row>
    <row r="1918" spans="1:25" x14ac:dyDescent="0.3">
      <c r="A1918" s="1">
        <v>1917</v>
      </c>
      <c r="B1918" s="2">
        <v>42250</v>
      </c>
      <c r="C1918" s="1">
        <v>2015</v>
      </c>
      <c r="D1918" s="1" t="s">
        <v>22</v>
      </c>
      <c r="E1918" s="1">
        <v>9</v>
      </c>
      <c r="F1918" s="3">
        <v>1666</v>
      </c>
      <c r="G1918" s="10">
        <v>5281.22</v>
      </c>
      <c r="H1918" s="12">
        <f>IFERROR(salesdata[[#This Row],[S-P1]]/salesdata[[#This Row],[Q-P1]],0)</f>
        <v>3.1700000000000004</v>
      </c>
      <c r="I1918" s="3">
        <v>3853</v>
      </c>
      <c r="J1918" s="10">
        <v>24428.02</v>
      </c>
      <c r="K1918" s="12">
        <f>IFERROR(salesdata[[#This Row],[S-P2]]/salesdata[[#This Row],[Q-P2]],0)</f>
        <v>6.34</v>
      </c>
      <c r="L1918" s="3">
        <v>4389</v>
      </c>
      <c r="M1918" s="10">
        <v>23788.38</v>
      </c>
      <c r="N1918" s="12">
        <f>IFERROR(salesdata[[#This Row],[S-P3]]/salesdata[[#This Row],[Q-P3]],0)</f>
        <v>5.42</v>
      </c>
      <c r="O1918" s="3">
        <v>983</v>
      </c>
      <c r="P1918" s="10">
        <v>7008.79</v>
      </c>
      <c r="Q1918" s="12">
        <f>IFERROR(salesdata[[#This Row],[S-P4]]/salesdata[[#This Row],[Q-P4]],0)</f>
        <v>7.13</v>
      </c>
      <c r="R1918" s="3">
        <v>10891</v>
      </c>
      <c r="S1918" s="10">
        <v>60506.41</v>
      </c>
      <c r="T1918" s="1" t="str">
        <f>"Q"&amp;ROUNDUP(salesdata[[#This Row],[Month No.]]/3,0)</f>
        <v>Q3</v>
      </c>
      <c r="U1918" s="1" t="str">
        <f>TEXT(salesdata[[#This Row],[Date]],"dddd")</f>
        <v>Thursday</v>
      </c>
      <c r="V1918" s="12">
        <f>IFERROR(salesdata[[#This Row],[Total Revenue]]/salesdata[[#This Row],[Total Units Sold]],0)</f>
        <v>5.555634009732807</v>
      </c>
      <c r="W1918" s="1" t="str">
        <f>INDEX({"Product1","Product2","Product3","Product4"},MATCH(MAX(salesdata[[#This Row],[S-P1]],salesdata[[#This Row],[S-P2]],salesdata[[#This Row],[S-P3]],salesdata[[#This Row],[S-P4]]),CHOOSE({1,2,3,4},salesdata[[#This Row],[S-P1]],salesdata[[#This Row],[S-P2]],salesdata[[#This Row],[S-P3]],salesdata[[#This Row],[S-P4]]),0))</f>
        <v>Product2</v>
      </c>
      <c r="X1918" s="1" t="str">
        <f>IF(salesdata[[#This Row],[Total Revenue]]&gt;=70000,"High",IF(salesdata[[#This Row],[Total Revenue]]&gt;=40000,"Medium","Low"))</f>
        <v>Medium</v>
      </c>
      <c r="Y1918" s="1" t="str">
        <f>IFERROR(IF(SUMIF(salesdata[Year],salesdata[[#This Row],[Year]],salesdata[Total Revenue])&gt;SUMIF(salesdata[Year],salesdata[[#This Row],[Year]]-1,salesdata[Total Revenue]),"Growth Year","Decline Year"),"")</f>
        <v>Decline Year</v>
      </c>
    </row>
    <row r="1919" spans="1:25" x14ac:dyDescent="0.3">
      <c r="A1919" s="1">
        <v>1918</v>
      </c>
      <c r="B1919" s="2">
        <v>42251</v>
      </c>
      <c r="C1919" s="1">
        <v>2015</v>
      </c>
      <c r="D1919" s="1" t="s">
        <v>22</v>
      </c>
      <c r="E1919" s="1">
        <v>9</v>
      </c>
      <c r="F1919" s="3">
        <v>7256</v>
      </c>
      <c r="G1919" s="10">
        <v>23001.52</v>
      </c>
      <c r="H1919" s="12">
        <f>IFERROR(salesdata[[#This Row],[S-P1]]/salesdata[[#This Row],[Q-P1]],0)</f>
        <v>3.17</v>
      </c>
      <c r="I1919" s="3">
        <v>3513</v>
      </c>
      <c r="J1919" s="10">
        <v>22272.42</v>
      </c>
      <c r="K1919" s="12">
        <f>IFERROR(salesdata[[#This Row],[S-P2]]/salesdata[[#This Row],[Q-P2]],0)</f>
        <v>6.34</v>
      </c>
      <c r="L1919" s="3">
        <v>4278</v>
      </c>
      <c r="M1919" s="10">
        <v>23186.76</v>
      </c>
      <c r="N1919" s="12">
        <f>IFERROR(salesdata[[#This Row],[S-P3]]/salesdata[[#This Row],[Q-P3]],0)</f>
        <v>5.42</v>
      </c>
      <c r="O1919" s="3">
        <v>954</v>
      </c>
      <c r="P1919" s="10">
        <v>6802.02</v>
      </c>
      <c r="Q1919" s="12">
        <f>IFERROR(salesdata[[#This Row],[S-P4]]/salesdata[[#This Row],[Q-P4]],0)</f>
        <v>7.1300000000000008</v>
      </c>
      <c r="R1919" s="3">
        <v>16001</v>
      </c>
      <c r="S1919" s="10">
        <v>75262.720000000001</v>
      </c>
      <c r="T1919" s="1" t="str">
        <f>"Q"&amp;ROUNDUP(salesdata[[#This Row],[Month No.]]/3,0)</f>
        <v>Q3</v>
      </c>
      <c r="U1919" s="1" t="str">
        <f>TEXT(salesdata[[#This Row],[Date]],"dddd")</f>
        <v>Friday</v>
      </c>
      <c r="V1919" s="12">
        <f>IFERROR(salesdata[[#This Row],[Total Revenue]]/salesdata[[#This Row],[Total Units Sold]],0)</f>
        <v>4.7036260233735394</v>
      </c>
      <c r="W1919" s="1" t="str">
        <f>INDEX({"Product1","Product2","Product3","Product4"},MATCH(MAX(salesdata[[#This Row],[S-P1]],salesdata[[#This Row],[S-P2]],salesdata[[#This Row],[S-P3]],salesdata[[#This Row],[S-P4]]),CHOOSE({1,2,3,4},salesdata[[#This Row],[S-P1]],salesdata[[#This Row],[S-P2]],salesdata[[#This Row],[S-P3]],salesdata[[#This Row],[S-P4]]),0))</f>
        <v>Product3</v>
      </c>
      <c r="X1919" s="1" t="str">
        <f>IF(salesdata[[#This Row],[Total Revenue]]&gt;=70000,"High",IF(salesdata[[#This Row],[Total Revenue]]&gt;=40000,"Medium","Low"))</f>
        <v>High</v>
      </c>
      <c r="Y1919" s="1" t="str">
        <f>IFERROR(IF(SUMIF(salesdata[Year],salesdata[[#This Row],[Year]],salesdata[Total Revenue])&gt;SUMIF(salesdata[Year],salesdata[[#This Row],[Year]]-1,salesdata[Total Revenue]),"Growth Year","Decline Year"),"")</f>
        <v>Decline Year</v>
      </c>
    </row>
    <row r="1920" spans="1:25" x14ac:dyDescent="0.3">
      <c r="A1920" s="1">
        <v>1919</v>
      </c>
      <c r="B1920" s="2">
        <v>42252</v>
      </c>
      <c r="C1920" s="1">
        <v>2015</v>
      </c>
      <c r="D1920" s="1" t="s">
        <v>22</v>
      </c>
      <c r="E1920" s="1">
        <v>9</v>
      </c>
      <c r="F1920" s="3">
        <v>306</v>
      </c>
      <c r="G1920" s="10">
        <v>970.02</v>
      </c>
      <c r="H1920" s="12">
        <f>IFERROR(salesdata[[#This Row],[S-P1]]/salesdata[[#This Row],[Q-P1]],0)</f>
        <v>3.17</v>
      </c>
      <c r="I1920" s="3">
        <v>3751</v>
      </c>
      <c r="J1920" s="10">
        <v>23781.34</v>
      </c>
      <c r="K1920" s="12">
        <f>IFERROR(salesdata[[#This Row],[S-P2]]/salesdata[[#This Row],[Q-P2]],0)</f>
        <v>6.34</v>
      </c>
      <c r="L1920" s="3">
        <v>5881</v>
      </c>
      <c r="M1920" s="10">
        <v>31875.02</v>
      </c>
      <c r="N1920" s="12">
        <f>IFERROR(salesdata[[#This Row],[S-P3]]/salesdata[[#This Row],[Q-P3]],0)</f>
        <v>5.42</v>
      </c>
      <c r="O1920" s="3">
        <v>1208</v>
      </c>
      <c r="P1920" s="10">
        <v>8613.0400000000009</v>
      </c>
      <c r="Q1920" s="12">
        <f>IFERROR(salesdata[[#This Row],[S-P4]]/salesdata[[#This Row],[Q-P4]],0)</f>
        <v>7.1300000000000008</v>
      </c>
      <c r="R1920" s="3">
        <v>11146</v>
      </c>
      <c r="S1920" s="10">
        <v>65239.42</v>
      </c>
      <c r="T1920" s="1" t="str">
        <f>"Q"&amp;ROUNDUP(salesdata[[#This Row],[Month No.]]/3,0)</f>
        <v>Q3</v>
      </c>
      <c r="U1920" s="1" t="str">
        <f>TEXT(salesdata[[#This Row],[Date]],"dddd")</f>
        <v>Saturday</v>
      </c>
      <c r="V1920" s="12">
        <f>IFERROR(salesdata[[#This Row],[Total Revenue]]/salesdata[[#This Row],[Total Units Sold]],0)</f>
        <v>5.853168849811591</v>
      </c>
      <c r="W1920" s="1" t="str">
        <f>INDEX({"Product1","Product2","Product3","Product4"},MATCH(MAX(salesdata[[#This Row],[S-P1]],salesdata[[#This Row],[S-P2]],salesdata[[#This Row],[S-P3]],salesdata[[#This Row],[S-P4]]),CHOOSE({1,2,3,4},salesdata[[#This Row],[S-P1]],salesdata[[#This Row],[S-P2]],salesdata[[#This Row],[S-P3]],salesdata[[#This Row],[S-P4]]),0))</f>
        <v>Product3</v>
      </c>
      <c r="X1920" s="1" t="str">
        <f>IF(salesdata[[#This Row],[Total Revenue]]&gt;=70000,"High",IF(salesdata[[#This Row],[Total Revenue]]&gt;=40000,"Medium","Low"))</f>
        <v>Medium</v>
      </c>
      <c r="Y1920" s="1" t="str">
        <f>IFERROR(IF(SUMIF(salesdata[Year],salesdata[[#This Row],[Year]],salesdata[Total Revenue])&gt;SUMIF(salesdata[Year],salesdata[[#This Row],[Year]]-1,salesdata[Total Revenue]),"Growth Year","Decline Year"),"")</f>
        <v>Decline Year</v>
      </c>
    </row>
    <row r="1921" spans="1:25" x14ac:dyDescent="0.3">
      <c r="A1921" s="1">
        <v>1920</v>
      </c>
      <c r="B1921" s="2">
        <v>42253</v>
      </c>
      <c r="C1921" s="1">
        <v>2015</v>
      </c>
      <c r="D1921" s="1" t="s">
        <v>22</v>
      </c>
      <c r="E1921" s="1">
        <v>9</v>
      </c>
      <c r="F1921" s="3">
        <v>1439</v>
      </c>
      <c r="G1921" s="10">
        <v>4561.63</v>
      </c>
      <c r="H1921" s="12">
        <f>IFERROR(salesdata[[#This Row],[S-P1]]/salesdata[[#This Row],[Q-P1]],0)</f>
        <v>3.17</v>
      </c>
      <c r="I1921" s="3">
        <v>681</v>
      </c>
      <c r="J1921" s="10">
        <v>4317.54</v>
      </c>
      <c r="K1921" s="12">
        <f>IFERROR(salesdata[[#This Row],[S-P2]]/salesdata[[#This Row],[Q-P2]],0)</f>
        <v>6.34</v>
      </c>
      <c r="L1921" s="3">
        <v>5356</v>
      </c>
      <c r="M1921" s="10">
        <v>29029.52</v>
      </c>
      <c r="N1921" s="12">
        <f>IFERROR(salesdata[[#This Row],[S-P3]]/salesdata[[#This Row],[Q-P3]],0)</f>
        <v>5.42</v>
      </c>
      <c r="O1921" s="3">
        <v>1611</v>
      </c>
      <c r="P1921" s="10">
        <v>11486.43</v>
      </c>
      <c r="Q1921" s="12">
        <f>IFERROR(salesdata[[#This Row],[S-P4]]/salesdata[[#This Row],[Q-P4]],0)</f>
        <v>7.13</v>
      </c>
      <c r="R1921" s="3">
        <v>9087</v>
      </c>
      <c r="S1921" s="10">
        <v>49395.12</v>
      </c>
      <c r="T1921" s="1" t="str">
        <f>"Q"&amp;ROUNDUP(salesdata[[#This Row],[Month No.]]/3,0)</f>
        <v>Q3</v>
      </c>
      <c r="U1921" s="1" t="str">
        <f>TEXT(salesdata[[#This Row],[Date]],"dddd")</f>
        <v>Sunday</v>
      </c>
      <c r="V1921" s="12">
        <f>IFERROR(salesdata[[#This Row],[Total Revenue]]/salesdata[[#This Row],[Total Units Sold]],0)</f>
        <v>5.4358005942555305</v>
      </c>
      <c r="W1921" s="1" t="str">
        <f>INDEX({"Product1","Product2","Product3","Product4"},MATCH(MAX(salesdata[[#This Row],[S-P1]],salesdata[[#This Row],[S-P2]],salesdata[[#This Row],[S-P3]],salesdata[[#This Row],[S-P4]]),CHOOSE({1,2,3,4},salesdata[[#This Row],[S-P1]],salesdata[[#This Row],[S-P2]],salesdata[[#This Row],[S-P3]],salesdata[[#This Row],[S-P4]]),0))</f>
        <v>Product3</v>
      </c>
      <c r="X1921" s="1" t="str">
        <f>IF(salesdata[[#This Row],[Total Revenue]]&gt;=70000,"High",IF(salesdata[[#This Row],[Total Revenue]]&gt;=40000,"Medium","Low"))</f>
        <v>Medium</v>
      </c>
      <c r="Y1921" s="1" t="str">
        <f>IFERROR(IF(SUMIF(salesdata[Year],salesdata[[#This Row],[Year]],salesdata[Total Revenue])&gt;SUMIF(salesdata[Year],salesdata[[#This Row],[Year]]-1,salesdata[Total Revenue]),"Growth Year","Decline Year"),"")</f>
        <v>Decline Year</v>
      </c>
    </row>
    <row r="1922" spans="1:25" x14ac:dyDescent="0.3">
      <c r="A1922" s="1">
        <v>1921</v>
      </c>
      <c r="B1922" s="2">
        <v>42254</v>
      </c>
      <c r="C1922" s="1">
        <v>2015</v>
      </c>
      <c r="D1922" s="1" t="s">
        <v>22</v>
      </c>
      <c r="E1922" s="1">
        <v>9</v>
      </c>
      <c r="F1922" s="3">
        <v>5689</v>
      </c>
      <c r="G1922" s="10">
        <v>18034.13</v>
      </c>
      <c r="H1922" s="12">
        <f>IFERROR(salesdata[[#This Row],[S-P1]]/salesdata[[#This Row],[Q-P1]],0)</f>
        <v>3.1700000000000004</v>
      </c>
      <c r="I1922" s="3">
        <v>3959</v>
      </c>
      <c r="J1922" s="10">
        <v>25100.06</v>
      </c>
      <c r="K1922" s="12">
        <f>IFERROR(salesdata[[#This Row],[S-P2]]/salesdata[[#This Row],[Q-P2]],0)</f>
        <v>6.3400000000000007</v>
      </c>
      <c r="L1922" s="3">
        <v>1361</v>
      </c>
      <c r="M1922" s="10">
        <v>7376.62</v>
      </c>
      <c r="N1922" s="12">
        <f>IFERROR(salesdata[[#This Row],[S-P3]]/salesdata[[#This Row],[Q-P3]],0)</f>
        <v>5.42</v>
      </c>
      <c r="O1922" s="3">
        <v>838</v>
      </c>
      <c r="P1922" s="10">
        <v>5974.94</v>
      </c>
      <c r="Q1922" s="12">
        <f>IFERROR(salesdata[[#This Row],[S-P4]]/salesdata[[#This Row],[Q-P4]],0)</f>
        <v>7.13</v>
      </c>
      <c r="R1922" s="3">
        <v>11847</v>
      </c>
      <c r="S1922" s="10">
        <v>56485.75</v>
      </c>
      <c r="T1922" s="1" t="str">
        <f>"Q"&amp;ROUNDUP(salesdata[[#This Row],[Month No.]]/3,0)</f>
        <v>Q3</v>
      </c>
      <c r="U1922" s="1" t="str">
        <f>TEXT(salesdata[[#This Row],[Date]],"dddd")</f>
        <v>Monday</v>
      </c>
      <c r="V1922" s="12">
        <f>IFERROR(salesdata[[#This Row],[Total Revenue]]/salesdata[[#This Row],[Total Units Sold]],0)</f>
        <v>4.7679370304718498</v>
      </c>
      <c r="W1922" s="1" t="str">
        <f>INDEX({"Product1","Product2","Product3","Product4"},MATCH(MAX(salesdata[[#This Row],[S-P1]],salesdata[[#This Row],[S-P2]],salesdata[[#This Row],[S-P3]],salesdata[[#This Row],[S-P4]]),CHOOSE({1,2,3,4},salesdata[[#This Row],[S-P1]],salesdata[[#This Row],[S-P2]],salesdata[[#This Row],[S-P3]],salesdata[[#This Row],[S-P4]]),0))</f>
        <v>Product2</v>
      </c>
      <c r="X1922" s="1" t="str">
        <f>IF(salesdata[[#This Row],[Total Revenue]]&gt;=70000,"High",IF(salesdata[[#This Row],[Total Revenue]]&gt;=40000,"Medium","Low"))</f>
        <v>Medium</v>
      </c>
      <c r="Y1922" s="1" t="str">
        <f>IFERROR(IF(SUMIF(salesdata[Year],salesdata[[#This Row],[Year]],salesdata[Total Revenue])&gt;SUMIF(salesdata[Year],salesdata[[#This Row],[Year]]-1,salesdata[Total Revenue]),"Growth Year","Decline Year"),"")</f>
        <v>Decline Year</v>
      </c>
    </row>
    <row r="1923" spans="1:25" x14ac:dyDescent="0.3">
      <c r="A1923" s="1">
        <v>1922</v>
      </c>
      <c r="B1923" s="2">
        <v>42255</v>
      </c>
      <c r="C1923" s="1">
        <v>2015</v>
      </c>
      <c r="D1923" s="1" t="s">
        <v>22</v>
      </c>
      <c r="E1923" s="1">
        <v>9</v>
      </c>
      <c r="F1923" s="3">
        <v>2634</v>
      </c>
      <c r="G1923" s="10">
        <v>8349.7800000000007</v>
      </c>
      <c r="H1923" s="12">
        <f>IFERROR(salesdata[[#This Row],[S-P1]]/salesdata[[#This Row],[Q-P1]],0)</f>
        <v>3.1700000000000004</v>
      </c>
      <c r="I1923" s="3">
        <v>2359</v>
      </c>
      <c r="J1923" s="10">
        <v>14956.06</v>
      </c>
      <c r="K1923" s="12">
        <f>IFERROR(salesdata[[#This Row],[S-P2]]/salesdata[[#This Row],[Q-P2]],0)</f>
        <v>6.34</v>
      </c>
      <c r="L1923" s="3">
        <v>3935</v>
      </c>
      <c r="M1923" s="10">
        <v>21327.7</v>
      </c>
      <c r="N1923" s="12">
        <f>IFERROR(salesdata[[#This Row],[S-P3]]/salesdata[[#This Row],[Q-P3]],0)</f>
        <v>5.42</v>
      </c>
      <c r="O1923" s="3">
        <v>1925</v>
      </c>
      <c r="P1923" s="10">
        <v>13725.25</v>
      </c>
      <c r="Q1923" s="12">
        <f>IFERROR(salesdata[[#This Row],[S-P4]]/salesdata[[#This Row],[Q-P4]],0)</f>
        <v>7.13</v>
      </c>
      <c r="R1923" s="3">
        <v>10853</v>
      </c>
      <c r="S1923" s="10">
        <v>58358.79</v>
      </c>
      <c r="T1923" s="1" t="str">
        <f>"Q"&amp;ROUNDUP(salesdata[[#This Row],[Month No.]]/3,0)</f>
        <v>Q3</v>
      </c>
      <c r="U1923" s="1" t="str">
        <f>TEXT(salesdata[[#This Row],[Date]],"dddd")</f>
        <v>Tuesday</v>
      </c>
      <c r="V1923" s="12">
        <f>IFERROR(salesdata[[#This Row],[Total Revenue]]/salesdata[[#This Row],[Total Units Sold]],0)</f>
        <v>5.3772035381922052</v>
      </c>
      <c r="W1923" s="1" t="str">
        <f>INDEX({"Product1","Product2","Product3","Product4"},MATCH(MAX(salesdata[[#This Row],[S-P1]],salesdata[[#This Row],[S-P2]],salesdata[[#This Row],[S-P3]],salesdata[[#This Row],[S-P4]]),CHOOSE({1,2,3,4},salesdata[[#This Row],[S-P1]],salesdata[[#This Row],[S-P2]],salesdata[[#This Row],[S-P3]],salesdata[[#This Row],[S-P4]]),0))</f>
        <v>Product3</v>
      </c>
      <c r="X1923" s="1" t="str">
        <f>IF(salesdata[[#This Row],[Total Revenue]]&gt;=70000,"High",IF(salesdata[[#This Row],[Total Revenue]]&gt;=40000,"Medium","Low"))</f>
        <v>Medium</v>
      </c>
      <c r="Y1923" s="1" t="str">
        <f>IFERROR(IF(SUMIF(salesdata[Year],salesdata[[#This Row],[Year]],salesdata[Total Revenue])&gt;SUMIF(salesdata[Year],salesdata[[#This Row],[Year]]-1,salesdata[Total Revenue]),"Growth Year","Decline Year"),"")</f>
        <v>Decline Year</v>
      </c>
    </row>
    <row r="1924" spans="1:25" x14ac:dyDescent="0.3">
      <c r="A1924" s="1">
        <v>1923</v>
      </c>
      <c r="B1924" s="2">
        <v>42256</v>
      </c>
      <c r="C1924" s="1">
        <v>2015</v>
      </c>
      <c r="D1924" s="1" t="s">
        <v>22</v>
      </c>
      <c r="E1924" s="1">
        <v>9</v>
      </c>
      <c r="F1924" s="3">
        <v>3499</v>
      </c>
      <c r="G1924" s="10">
        <v>11091.83</v>
      </c>
      <c r="H1924" s="12">
        <f>IFERROR(salesdata[[#This Row],[S-P1]]/salesdata[[#This Row],[Q-P1]],0)</f>
        <v>3.17</v>
      </c>
      <c r="I1924" s="3">
        <v>3503</v>
      </c>
      <c r="J1924" s="10">
        <v>22209.02</v>
      </c>
      <c r="K1924" s="12">
        <f>IFERROR(salesdata[[#This Row],[S-P2]]/salesdata[[#This Row],[Q-P2]],0)</f>
        <v>6.34</v>
      </c>
      <c r="L1924" s="3">
        <v>3099</v>
      </c>
      <c r="M1924" s="10">
        <v>16796.580000000002</v>
      </c>
      <c r="N1924" s="12">
        <f>IFERROR(salesdata[[#This Row],[S-P3]]/salesdata[[#This Row],[Q-P3]],0)</f>
        <v>5.4200000000000008</v>
      </c>
      <c r="O1924" s="3">
        <v>1245</v>
      </c>
      <c r="P1924" s="10">
        <v>8876.85</v>
      </c>
      <c r="Q1924" s="12">
        <f>IFERROR(salesdata[[#This Row],[S-P4]]/salesdata[[#This Row],[Q-P4]],0)</f>
        <v>7.13</v>
      </c>
      <c r="R1924" s="3">
        <v>11346</v>
      </c>
      <c r="S1924" s="10">
        <v>58974.28</v>
      </c>
      <c r="T1924" s="1" t="str">
        <f>"Q"&amp;ROUNDUP(salesdata[[#This Row],[Month No.]]/3,0)</f>
        <v>Q3</v>
      </c>
      <c r="U1924" s="1" t="str">
        <f>TEXT(salesdata[[#This Row],[Date]],"dddd")</f>
        <v>Wednesday</v>
      </c>
      <c r="V1924" s="12">
        <f>IFERROR(salesdata[[#This Row],[Total Revenue]]/salesdata[[#This Row],[Total Units Sold]],0)</f>
        <v>5.1978036312356775</v>
      </c>
      <c r="W1924" s="1" t="str">
        <f>INDEX({"Product1","Product2","Product3","Product4"},MATCH(MAX(salesdata[[#This Row],[S-P1]],salesdata[[#This Row],[S-P2]],salesdata[[#This Row],[S-P3]],salesdata[[#This Row],[S-P4]]),CHOOSE({1,2,3,4},salesdata[[#This Row],[S-P1]],salesdata[[#This Row],[S-P2]],salesdata[[#This Row],[S-P3]],salesdata[[#This Row],[S-P4]]),0))</f>
        <v>Product2</v>
      </c>
      <c r="X1924" s="1" t="str">
        <f>IF(salesdata[[#This Row],[Total Revenue]]&gt;=70000,"High",IF(salesdata[[#This Row],[Total Revenue]]&gt;=40000,"Medium","Low"))</f>
        <v>Medium</v>
      </c>
      <c r="Y1924" s="1" t="str">
        <f>IFERROR(IF(SUMIF(salesdata[Year],salesdata[[#This Row],[Year]],salesdata[Total Revenue])&gt;SUMIF(salesdata[Year],salesdata[[#This Row],[Year]]-1,salesdata[Total Revenue]),"Growth Year","Decline Year"),"")</f>
        <v>Decline Year</v>
      </c>
    </row>
    <row r="1925" spans="1:25" x14ac:dyDescent="0.3">
      <c r="A1925" s="1">
        <v>1924</v>
      </c>
      <c r="B1925" s="2">
        <v>42257</v>
      </c>
      <c r="C1925" s="1">
        <v>2015</v>
      </c>
      <c r="D1925" s="1" t="s">
        <v>22</v>
      </c>
      <c r="E1925" s="1">
        <v>9</v>
      </c>
      <c r="F1925" s="3">
        <v>1306</v>
      </c>
      <c r="G1925" s="10">
        <v>4140.0200000000004</v>
      </c>
      <c r="H1925" s="12">
        <f>IFERROR(salesdata[[#This Row],[S-P1]]/salesdata[[#This Row],[Q-P1]],0)</f>
        <v>3.1700000000000004</v>
      </c>
      <c r="I1925" s="3">
        <v>1050</v>
      </c>
      <c r="J1925" s="10">
        <v>6657</v>
      </c>
      <c r="K1925" s="12">
        <f>IFERROR(salesdata[[#This Row],[S-P2]]/salesdata[[#This Row],[Q-P2]],0)</f>
        <v>6.34</v>
      </c>
      <c r="L1925" s="3">
        <v>3435</v>
      </c>
      <c r="M1925" s="10">
        <v>18617.7</v>
      </c>
      <c r="N1925" s="12">
        <f>IFERROR(salesdata[[#This Row],[S-P3]]/salesdata[[#This Row],[Q-P3]],0)</f>
        <v>5.42</v>
      </c>
      <c r="O1925" s="3">
        <v>1686</v>
      </c>
      <c r="P1925" s="10">
        <v>12021.18</v>
      </c>
      <c r="Q1925" s="12">
        <f>IFERROR(salesdata[[#This Row],[S-P4]]/salesdata[[#This Row],[Q-P4]],0)</f>
        <v>7.13</v>
      </c>
      <c r="R1925" s="3">
        <v>7477</v>
      </c>
      <c r="S1925" s="10">
        <v>41435.9</v>
      </c>
      <c r="T1925" s="1" t="str">
        <f>"Q"&amp;ROUNDUP(salesdata[[#This Row],[Month No.]]/3,0)</f>
        <v>Q3</v>
      </c>
      <c r="U1925" s="1" t="str">
        <f>TEXT(salesdata[[#This Row],[Date]],"dddd")</f>
        <v>Thursday</v>
      </c>
      <c r="V1925" s="12">
        <f>IFERROR(salesdata[[#This Row],[Total Revenue]]/salesdata[[#This Row],[Total Units Sold]],0)</f>
        <v>5.5417814631536713</v>
      </c>
      <c r="W1925" s="1" t="str">
        <f>INDEX({"Product1","Product2","Product3","Product4"},MATCH(MAX(salesdata[[#This Row],[S-P1]],salesdata[[#This Row],[S-P2]],salesdata[[#This Row],[S-P3]],salesdata[[#This Row],[S-P4]]),CHOOSE({1,2,3,4},salesdata[[#This Row],[S-P1]],salesdata[[#This Row],[S-P2]],salesdata[[#This Row],[S-P3]],salesdata[[#This Row],[S-P4]]),0))</f>
        <v>Product3</v>
      </c>
      <c r="X1925" s="1" t="str">
        <f>IF(salesdata[[#This Row],[Total Revenue]]&gt;=70000,"High",IF(salesdata[[#This Row],[Total Revenue]]&gt;=40000,"Medium","Low"))</f>
        <v>Medium</v>
      </c>
      <c r="Y1925" s="1" t="str">
        <f>IFERROR(IF(SUMIF(salesdata[Year],salesdata[[#This Row],[Year]],salesdata[Total Revenue])&gt;SUMIF(salesdata[Year],salesdata[[#This Row],[Year]]-1,salesdata[Total Revenue]),"Growth Year","Decline Year"),"")</f>
        <v>Decline Year</v>
      </c>
    </row>
    <row r="1926" spans="1:25" x14ac:dyDescent="0.3">
      <c r="A1926" s="1">
        <v>1925</v>
      </c>
      <c r="B1926" s="2">
        <v>42258</v>
      </c>
      <c r="C1926" s="1">
        <v>2015</v>
      </c>
      <c r="D1926" s="1" t="s">
        <v>22</v>
      </c>
      <c r="E1926" s="1">
        <v>9</v>
      </c>
      <c r="F1926" s="3">
        <v>5166</v>
      </c>
      <c r="G1926" s="10">
        <v>16376.22</v>
      </c>
      <c r="H1926" s="12">
        <f>IFERROR(salesdata[[#This Row],[S-P1]]/salesdata[[#This Row],[Q-P1]],0)</f>
        <v>3.17</v>
      </c>
      <c r="I1926" s="3">
        <v>2929</v>
      </c>
      <c r="J1926" s="10">
        <v>18569.86</v>
      </c>
      <c r="K1926" s="12">
        <f>IFERROR(salesdata[[#This Row],[S-P2]]/salesdata[[#This Row],[Q-P2]],0)</f>
        <v>6.34</v>
      </c>
      <c r="L1926" s="3">
        <v>3678</v>
      </c>
      <c r="M1926" s="10">
        <v>19934.759999999998</v>
      </c>
      <c r="N1926" s="12">
        <f>IFERROR(salesdata[[#This Row],[S-P3]]/salesdata[[#This Row],[Q-P3]],0)</f>
        <v>5.42</v>
      </c>
      <c r="O1926" s="3">
        <v>1665</v>
      </c>
      <c r="P1926" s="10">
        <v>11871.45</v>
      </c>
      <c r="Q1926" s="12">
        <f>IFERROR(salesdata[[#This Row],[S-P4]]/salesdata[[#This Row],[Q-P4]],0)</f>
        <v>7.1300000000000008</v>
      </c>
      <c r="R1926" s="3">
        <v>13438</v>
      </c>
      <c r="S1926" s="10">
        <v>66752.289999999994</v>
      </c>
      <c r="T1926" s="1" t="str">
        <f>"Q"&amp;ROUNDUP(salesdata[[#This Row],[Month No.]]/3,0)</f>
        <v>Q3</v>
      </c>
      <c r="U1926" s="1" t="str">
        <f>TEXT(salesdata[[#This Row],[Date]],"dddd")</f>
        <v>Friday</v>
      </c>
      <c r="V1926" s="12">
        <f>IFERROR(salesdata[[#This Row],[Total Revenue]]/salesdata[[#This Row],[Total Units Sold]],0)</f>
        <v>4.9674274445602018</v>
      </c>
      <c r="W1926" s="1" t="str">
        <f>INDEX({"Product1","Product2","Product3","Product4"},MATCH(MAX(salesdata[[#This Row],[S-P1]],salesdata[[#This Row],[S-P2]],salesdata[[#This Row],[S-P3]],salesdata[[#This Row],[S-P4]]),CHOOSE({1,2,3,4},salesdata[[#This Row],[S-P1]],salesdata[[#This Row],[S-P2]],salesdata[[#This Row],[S-P3]],salesdata[[#This Row],[S-P4]]),0))</f>
        <v>Product3</v>
      </c>
      <c r="X1926" s="1" t="str">
        <f>IF(salesdata[[#This Row],[Total Revenue]]&gt;=70000,"High",IF(salesdata[[#This Row],[Total Revenue]]&gt;=40000,"Medium","Low"))</f>
        <v>Medium</v>
      </c>
      <c r="Y1926" s="1" t="str">
        <f>IFERROR(IF(SUMIF(salesdata[Year],salesdata[[#This Row],[Year]],salesdata[Total Revenue])&gt;SUMIF(salesdata[Year],salesdata[[#This Row],[Year]]-1,salesdata[Total Revenue]),"Growth Year","Decline Year"),"")</f>
        <v>Decline Year</v>
      </c>
    </row>
    <row r="1927" spans="1:25" x14ac:dyDescent="0.3">
      <c r="A1927" s="1">
        <v>1926</v>
      </c>
      <c r="B1927" s="2">
        <v>42259</v>
      </c>
      <c r="C1927" s="1">
        <v>2015</v>
      </c>
      <c r="D1927" s="1" t="s">
        <v>22</v>
      </c>
      <c r="E1927" s="1">
        <v>9</v>
      </c>
      <c r="F1927" s="3">
        <v>6721</v>
      </c>
      <c r="G1927" s="10">
        <v>21305.57</v>
      </c>
      <c r="H1927" s="12">
        <f>IFERROR(salesdata[[#This Row],[S-P1]]/salesdata[[#This Row],[Q-P1]],0)</f>
        <v>3.17</v>
      </c>
      <c r="I1927" s="3">
        <v>1625</v>
      </c>
      <c r="J1927" s="10">
        <v>10302.5</v>
      </c>
      <c r="K1927" s="12">
        <f>IFERROR(salesdata[[#This Row],[S-P2]]/salesdata[[#This Row],[Q-P2]],0)</f>
        <v>6.34</v>
      </c>
      <c r="L1927" s="3">
        <v>1759</v>
      </c>
      <c r="M1927" s="10">
        <v>9533.7800000000007</v>
      </c>
      <c r="N1927" s="12">
        <f>IFERROR(salesdata[[#This Row],[S-P3]]/salesdata[[#This Row],[Q-P3]],0)</f>
        <v>5.42</v>
      </c>
      <c r="O1927" s="3">
        <v>1860</v>
      </c>
      <c r="P1927" s="10">
        <v>13261.8</v>
      </c>
      <c r="Q1927" s="12">
        <f>IFERROR(salesdata[[#This Row],[S-P4]]/salesdata[[#This Row],[Q-P4]],0)</f>
        <v>7.13</v>
      </c>
      <c r="R1927" s="3">
        <v>11965</v>
      </c>
      <c r="S1927" s="10">
        <v>54403.65</v>
      </c>
      <c r="T1927" s="1" t="str">
        <f>"Q"&amp;ROUNDUP(salesdata[[#This Row],[Month No.]]/3,0)</f>
        <v>Q3</v>
      </c>
      <c r="U1927" s="1" t="str">
        <f>TEXT(salesdata[[#This Row],[Date]],"dddd")</f>
        <v>Saturday</v>
      </c>
      <c r="V1927" s="12">
        <f>IFERROR(salesdata[[#This Row],[Total Revenue]]/salesdata[[#This Row],[Total Units Sold]],0)</f>
        <v>4.5468992895946512</v>
      </c>
      <c r="W1927" s="1" t="str">
        <f>INDEX({"Product1","Product2","Product3","Product4"},MATCH(MAX(salesdata[[#This Row],[S-P1]],salesdata[[#This Row],[S-P2]],salesdata[[#This Row],[S-P3]],salesdata[[#This Row],[S-P4]]),CHOOSE({1,2,3,4},salesdata[[#This Row],[S-P1]],salesdata[[#This Row],[S-P2]],salesdata[[#This Row],[S-P3]],salesdata[[#This Row],[S-P4]]),0))</f>
        <v>Product1</v>
      </c>
      <c r="X1927" s="1" t="str">
        <f>IF(salesdata[[#This Row],[Total Revenue]]&gt;=70000,"High",IF(salesdata[[#This Row],[Total Revenue]]&gt;=40000,"Medium","Low"))</f>
        <v>Medium</v>
      </c>
      <c r="Y1927" s="1" t="str">
        <f>IFERROR(IF(SUMIF(salesdata[Year],salesdata[[#This Row],[Year]],salesdata[Total Revenue])&gt;SUMIF(salesdata[Year],salesdata[[#This Row],[Year]]-1,salesdata[Total Revenue]),"Growth Year","Decline Year"),"")</f>
        <v>Decline Year</v>
      </c>
    </row>
    <row r="1928" spans="1:25" x14ac:dyDescent="0.3">
      <c r="A1928" s="1">
        <v>1927</v>
      </c>
      <c r="B1928" s="2">
        <v>42260</v>
      </c>
      <c r="C1928" s="1">
        <v>2015</v>
      </c>
      <c r="D1928" s="1" t="s">
        <v>22</v>
      </c>
      <c r="E1928" s="1">
        <v>9</v>
      </c>
      <c r="F1928" s="3">
        <v>1450</v>
      </c>
      <c r="G1928" s="10">
        <v>4596.5</v>
      </c>
      <c r="H1928" s="12">
        <f>IFERROR(salesdata[[#This Row],[S-P1]]/salesdata[[#This Row],[Q-P1]],0)</f>
        <v>3.17</v>
      </c>
      <c r="I1928" s="3">
        <v>3584</v>
      </c>
      <c r="J1928" s="10">
        <v>22722.560000000001</v>
      </c>
      <c r="K1928" s="12">
        <f>IFERROR(salesdata[[#This Row],[S-P2]]/salesdata[[#This Row],[Q-P2]],0)</f>
        <v>6.3400000000000007</v>
      </c>
      <c r="L1928" s="3">
        <v>5853</v>
      </c>
      <c r="M1928" s="10">
        <v>31723.26</v>
      </c>
      <c r="N1928" s="12">
        <f>IFERROR(salesdata[[#This Row],[S-P3]]/salesdata[[#This Row],[Q-P3]],0)</f>
        <v>5.42</v>
      </c>
      <c r="O1928" s="3">
        <v>611</v>
      </c>
      <c r="P1928" s="10">
        <v>4356.43</v>
      </c>
      <c r="Q1928" s="12">
        <f>IFERROR(salesdata[[#This Row],[S-P4]]/salesdata[[#This Row],[Q-P4]],0)</f>
        <v>7.1300000000000008</v>
      </c>
      <c r="R1928" s="3">
        <v>11498</v>
      </c>
      <c r="S1928" s="10">
        <v>63398.75</v>
      </c>
      <c r="T1928" s="1" t="str">
        <f>"Q"&amp;ROUNDUP(salesdata[[#This Row],[Month No.]]/3,0)</f>
        <v>Q3</v>
      </c>
      <c r="U1928" s="1" t="str">
        <f>TEXT(salesdata[[#This Row],[Date]],"dddd")</f>
        <v>Sunday</v>
      </c>
      <c r="V1928" s="12">
        <f>IFERROR(salesdata[[#This Row],[Total Revenue]]/salesdata[[#This Row],[Total Units Sold]],0)</f>
        <v>5.5138937206470686</v>
      </c>
      <c r="W1928" s="1" t="str">
        <f>INDEX({"Product1","Product2","Product3","Product4"},MATCH(MAX(salesdata[[#This Row],[S-P1]],salesdata[[#This Row],[S-P2]],salesdata[[#This Row],[S-P3]],salesdata[[#This Row],[S-P4]]),CHOOSE({1,2,3,4},salesdata[[#This Row],[S-P1]],salesdata[[#This Row],[S-P2]],salesdata[[#This Row],[S-P3]],salesdata[[#This Row],[S-P4]]),0))</f>
        <v>Product3</v>
      </c>
      <c r="X1928" s="1" t="str">
        <f>IF(salesdata[[#This Row],[Total Revenue]]&gt;=70000,"High",IF(salesdata[[#This Row],[Total Revenue]]&gt;=40000,"Medium","Low"))</f>
        <v>Medium</v>
      </c>
      <c r="Y1928" s="1" t="str">
        <f>IFERROR(IF(SUMIF(salesdata[Year],salesdata[[#This Row],[Year]],salesdata[Total Revenue])&gt;SUMIF(salesdata[Year],salesdata[[#This Row],[Year]]-1,salesdata[Total Revenue]),"Growth Year","Decline Year"),"")</f>
        <v>Decline Year</v>
      </c>
    </row>
    <row r="1929" spans="1:25" x14ac:dyDescent="0.3">
      <c r="A1929" s="1">
        <v>1928</v>
      </c>
      <c r="B1929" s="2">
        <v>42261</v>
      </c>
      <c r="C1929" s="1">
        <v>2015</v>
      </c>
      <c r="D1929" s="1" t="s">
        <v>22</v>
      </c>
      <c r="E1929" s="1">
        <v>9</v>
      </c>
      <c r="F1929" s="3">
        <v>2494</v>
      </c>
      <c r="G1929" s="10">
        <v>7905.98</v>
      </c>
      <c r="H1929" s="12">
        <f>IFERROR(salesdata[[#This Row],[S-P1]]/salesdata[[#This Row],[Q-P1]],0)</f>
        <v>3.17</v>
      </c>
      <c r="I1929" s="3">
        <v>1890</v>
      </c>
      <c r="J1929" s="10">
        <v>11982.6</v>
      </c>
      <c r="K1929" s="12">
        <f>IFERROR(salesdata[[#This Row],[S-P2]]/salesdata[[#This Row],[Q-P2]],0)</f>
        <v>6.34</v>
      </c>
      <c r="L1929" s="3">
        <v>4604</v>
      </c>
      <c r="M1929" s="10">
        <v>24953.68</v>
      </c>
      <c r="N1929" s="12">
        <f>IFERROR(salesdata[[#This Row],[S-P3]]/salesdata[[#This Row],[Q-P3]],0)</f>
        <v>5.42</v>
      </c>
      <c r="O1929" s="3">
        <v>1418</v>
      </c>
      <c r="P1929" s="10">
        <v>10110.34</v>
      </c>
      <c r="Q1929" s="12">
        <f>IFERROR(salesdata[[#This Row],[S-P4]]/salesdata[[#This Row],[Q-P4]],0)</f>
        <v>7.13</v>
      </c>
      <c r="R1929" s="3">
        <v>10406</v>
      </c>
      <c r="S1929" s="10">
        <v>54952.6</v>
      </c>
      <c r="T1929" s="1" t="str">
        <f>"Q"&amp;ROUNDUP(salesdata[[#This Row],[Month No.]]/3,0)</f>
        <v>Q3</v>
      </c>
      <c r="U1929" s="1" t="str">
        <f>TEXT(salesdata[[#This Row],[Date]],"dddd")</f>
        <v>Monday</v>
      </c>
      <c r="V1929" s="12">
        <f>IFERROR(salesdata[[#This Row],[Total Revenue]]/salesdata[[#This Row],[Total Units Sold]],0)</f>
        <v>5.2808571977705165</v>
      </c>
      <c r="W1929" s="1" t="str">
        <f>INDEX({"Product1","Product2","Product3","Product4"},MATCH(MAX(salesdata[[#This Row],[S-P1]],salesdata[[#This Row],[S-P2]],salesdata[[#This Row],[S-P3]],salesdata[[#This Row],[S-P4]]),CHOOSE({1,2,3,4},salesdata[[#This Row],[S-P1]],salesdata[[#This Row],[S-P2]],salesdata[[#This Row],[S-P3]],salesdata[[#This Row],[S-P4]]),0))</f>
        <v>Product3</v>
      </c>
      <c r="X1929" s="1" t="str">
        <f>IF(salesdata[[#This Row],[Total Revenue]]&gt;=70000,"High",IF(salesdata[[#This Row],[Total Revenue]]&gt;=40000,"Medium","Low"))</f>
        <v>Medium</v>
      </c>
      <c r="Y1929" s="1" t="str">
        <f>IFERROR(IF(SUMIF(salesdata[Year],salesdata[[#This Row],[Year]],salesdata[Total Revenue])&gt;SUMIF(salesdata[Year],salesdata[[#This Row],[Year]]-1,salesdata[Total Revenue]),"Growth Year","Decline Year"),"")</f>
        <v>Decline Year</v>
      </c>
    </row>
    <row r="1930" spans="1:25" x14ac:dyDescent="0.3">
      <c r="A1930" s="1">
        <v>1929</v>
      </c>
      <c r="B1930" s="2">
        <v>42262</v>
      </c>
      <c r="C1930" s="1">
        <v>2015</v>
      </c>
      <c r="D1930" s="1" t="s">
        <v>22</v>
      </c>
      <c r="E1930" s="1">
        <v>9</v>
      </c>
      <c r="F1930" s="3">
        <v>832</v>
      </c>
      <c r="G1930" s="10">
        <v>2637.44</v>
      </c>
      <c r="H1930" s="12">
        <f>IFERROR(salesdata[[#This Row],[S-P1]]/salesdata[[#This Row],[Q-P1]],0)</f>
        <v>3.17</v>
      </c>
      <c r="I1930" s="3">
        <v>1272</v>
      </c>
      <c r="J1930" s="10">
        <v>8064.48</v>
      </c>
      <c r="K1930" s="12">
        <f>IFERROR(salesdata[[#This Row],[S-P2]]/salesdata[[#This Row],[Q-P2]],0)</f>
        <v>6.34</v>
      </c>
      <c r="L1930" s="3">
        <v>5848</v>
      </c>
      <c r="M1930" s="10">
        <v>31696.16</v>
      </c>
      <c r="N1930" s="12">
        <f>IFERROR(salesdata[[#This Row],[S-P3]]/salesdata[[#This Row],[Q-P3]],0)</f>
        <v>5.42</v>
      </c>
      <c r="O1930" s="3">
        <v>1570</v>
      </c>
      <c r="P1930" s="10">
        <v>11194.1</v>
      </c>
      <c r="Q1930" s="12">
        <f>IFERROR(salesdata[[#This Row],[S-P4]]/salesdata[[#This Row],[Q-P4]],0)</f>
        <v>7.13</v>
      </c>
      <c r="R1930" s="3">
        <v>9522</v>
      </c>
      <c r="S1930" s="10">
        <v>53592.18</v>
      </c>
      <c r="T1930" s="1" t="str">
        <f>"Q"&amp;ROUNDUP(salesdata[[#This Row],[Month No.]]/3,0)</f>
        <v>Q3</v>
      </c>
      <c r="U1930" s="1" t="str">
        <f>TEXT(salesdata[[#This Row],[Date]],"dddd")</f>
        <v>Tuesday</v>
      </c>
      <c r="V1930" s="12">
        <f>IFERROR(salesdata[[#This Row],[Total Revenue]]/salesdata[[#This Row],[Total Units Sold]],0)</f>
        <v>5.6282482671707621</v>
      </c>
      <c r="W1930" s="1" t="str">
        <f>INDEX({"Product1","Product2","Product3","Product4"},MATCH(MAX(salesdata[[#This Row],[S-P1]],salesdata[[#This Row],[S-P2]],salesdata[[#This Row],[S-P3]],salesdata[[#This Row],[S-P4]]),CHOOSE({1,2,3,4},salesdata[[#This Row],[S-P1]],salesdata[[#This Row],[S-P2]],salesdata[[#This Row],[S-P3]],salesdata[[#This Row],[S-P4]]),0))</f>
        <v>Product3</v>
      </c>
      <c r="X1930" s="1" t="str">
        <f>IF(salesdata[[#This Row],[Total Revenue]]&gt;=70000,"High",IF(salesdata[[#This Row],[Total Revenue]]&gt;=40000,"Medium","Low"))</f>
        <v>Medium</v>
      </c>
      <c r="Y1930" s="1" t="str">
        <f>IFERROR(IF(SUMIF(salesdata[Year],salesdata[[#This Row],[Year]],salesdata[Total Revenue])&gt;SUMIF(salesdata[Year],salesdata[[#This Row],[Year]]-1,salesdata[Total Revenue]),"Growth Year","Decline Year"),"")</f>
        <v>Decline Year</v>
      </c>
    </row>
    <row r="1931" spans="1:25" x14ac:dyDescent="0.3">
      <c r="A1931" s="1">
        <v>1930</v>
      </c>
      <c r="B1931" s="2">
        <v>42263</v>
      </c>
      <c r="C1931" s="1">
        <v>2015</v>
      </c>
      <c r="D1931" s="1" t="s">
        <v>22</v>
      </c>
      <c r="E1931" s="1">
        <v>9</v>
      </c>
      <c r="F1931" s="3">
        <v>5062</v>
      </c>
      <c r="G1931" s="10">
        <v>16046.54</v>
      </c>
      <c r="H1931" s="12">
        <f>IFERROR(salesdata[[#This Row],[S-P1]]/salesdata[[#This Row],[Q-P1]],0)</f>
        <v>3.1700000000000004</v>
      </c>
      <c r="I1931" s="3">
        <v>2706</v>
      </c>
      <c r="J1931" s="10">
        <v>17156.04</v>
      </c>
      <c r="K1931" s="12">
        <f>IFERROR(salesdata[[#This Row],[S-P2]]/salesdata[[#This Row],[Q-P2]],0)</f>
        <v>6.3400000000000007</v>
      </c>
      <c r="L1931" s="3">
        <v>2010</v>
      </c>
      <c r="M1931" s="10">
        <v>10894.2</v>
      </c>
      <c r="N1931" s="12">
        <f>IFERROR(salesdata[[#This Row],[S-P3]]/salesdata[[#This Row],[Q-P3]],0)</f>
        <v>5.42</v>
      </c>
      <c r="O1931" s="3">
        <v>1740</v>
      </c>
      <c r="P1931" s="10">
        <v>12406.2</v>
      </c>
      <c r="Q1931" s="12">
        <f>IFERROR(salesdata[[#This Row],[S-P4]]/salesdata[[#This Row],[Q-P4]],0)</f>
        <v>7.1300000000000008</v>
      </c>
      <c r="R1931" s="3">
        <v>11518</v>
      </c>
      <c r="S1931" s="10">
        <v>56502.98</v>
      </c>
      <c r="T1931" s="1" t="str">
        <f>"Q"&amp;ROUNDUP(salesdata[[#This Row],[Month No.]]/3,0)</f>
        <v>Q3</v>
      </c>
      <c r="U1931" s="1" t="str">
        <f>TEXT(salesdata[[#This Row],[Date]],"dddd")</f>
        <v>Wednesday</v>
      </c>
      <c r="V1931" s="12">
        <f>IFERROR(salesdata[[#This Row],[Total Revenue]]/salesdata[[#This Row],[Total Units Sold]],0)</f>
        <v>4.9056242403194998</v>
      </c>
      <c r="W1931" s="1" t="str">
        <f>INDEX({"Product1","Product2","Product3","Product4"},MATCH(MAX(salesdata[[#This Row],[S-P1]],salesdata[[#This Row],[S-P2]],salesdata[[#This Row],[S-P3]],salesdata[[#This Row],[S-P4]]),CHOOSE({1,2,3,4},salesdata[[#This Row],[S-P1]],salesdata[[#This Row],[S-P2]],salesdata[[#This Row],[S-P3]],salesdata[[#This Row],[S-P4]]),0))</f>
        <v>Product2</v>
      </c>
      <c r="X1931" s="1" t="str">
        <f>IF(salesdata[[#This Row],[Total Revenue]]&gt;=70000,"High",IF(salesdata[[#This Row],[Total Revenue]]&gt;=40000,"Medium","Low"))</f>
        <v>Medium</v>
      </c>
      <c r="Y1931" s="1" t="str">
        <f>IFERROR(IF(SUMIF(salesdata[Year],salesdata[[#This Row],[Year]],salesdata[Total Revenue])&gt;SUMIF(salesdata[Year],salesdata[[#This Row],[Year]]-1,salesdata[Total Revenue]),"Growth Year","Decline Year"),"")</f>
        <v>Decline Year</v>
      </c>
    </row>
    <row r="1932" spans="1:25" x14ac:dyDescent="0.3">
      <c r="A1932" s="1">
        <v>1931</v>
      </c>
      <c r="B1932" s="2">
        <v>42264</v>
      </c>
      <c r="C1932" s="1">
        <v>2015</v>
      </c>
      <c r="D1932" s="1" t="s">
        <v>22</v>
      </c>
      <c r="E1932" s="1">
        <v>9</v>
      </c>
      <c r="F1932" s="3">
        <v>2367</v>
      </c>
      <c r="G1932" s="10">
        <v>7503.39</v>
      </c>
      <c r="H1932" s="12">
        <f>IFERROR(salesdata[[#This Row],[S-P1]]/salesdata[[#This Row],[Q-P1]],0)</f>
        <v>3.17</v>
      </c>
      <c r="I1932" s="3">
        <v>2712</v>
      </c>
      <c r="J1932" s="10">
        <v>17194.080000000002</v>
      </c>
      <c r="K1932" s="12">
        <f>IFERROR(salesdata[[#This Row],[S-P2]]/salesdata[[#This Row],[Q-P2]],0)</f>
        <v>6.3400000000000007</v>
      </c>
      <c r="L1932" s="3">
        <v>3342</v>
      </c>
      <c r="M1932" s="10">
        <v>18113.64</v>
      </c>
      <c r="N1932" s="12">
        <f>IFERROR(salesdata[[#This Row],[S-P3]]/salesdata[[#This Row],[Q-P3]],0)</f>
        <v>5.42</v>
      </c>
      <c r="O1932" s="3">
        <v>659</v>
      </c>
      <c r="P1932" s="10">
        <v>4698.67</v>
      </c>
      <c r="Q1932" s="12">
        <f>IFERROR(salesdata[[#This Row],[S-P4]]/salesdata[[#This Row],[Q-P4]],0)</f>
        <v>7.13</v>
      </c>
      <c r="R1932" s="3">
        <v>9080</v>
      </c>
      <c r="S1932" s="10">
        <v>47509.78</v>
      </c>
      <c r="T1932" s="1" t="str">
        <f>"Q"&amp;ROUNDUP(salesdata[[#This Row],[Month No.]]/3,0)</f>
        <v>Q3</v>
      </c>
      <c r="U1932" s="1" t="str">
        <f>TEXT(salesdata[[#This Row],[Date]],"dddd")</f>
        <v>Thursday</v>
      </c>
      <c r="V1932" s="12">
        <f>IFERROR(salesdata[[#This Row],[Total Revenue]]/salesdata[[#This Row],[Total Units Sold]],0)</f>
        <v>5.232354625550661</v>
      </c>
      <c r="W1932" s="1" t="str">
        <f>INDEX({"Product1","Product2","Product3","Product4"},MATCH(MAX(salesdata[[#This Row],[S-P1]],salesdata[[#This Row],[S-P2]],salesdata[[#This Row],[S-P3]],salesdata[[#This Row],[S-P4]]),CHOOSE({1,2,3,4},salesdata[[#This Row],[S-P1]],salesdata[[#This Row],[S-P2]],salesdata[[#This Row],[S-P3]],salesdata[[#This Row],[S-P4]]),0))</f>
        <v>Product3</v>
      </c>
      <c r="X1932" s="1" t="str">
        <f>IF(salesdata[[#This Row],[Total Revenue]]&gt;=70000,"High",IF(salesdata[[#This Row],[Total Revenue]]&gt;=40000,"Medium","Low"))</f>
        <v>Medium</v>
      </c>
      <c r="Y1932" s="1" t="str">
        <f>IFERROR(IF(SUMIF(salesdata[Year],salesdata[[#This Row],[Year]],salesdata[Total Revenue])&gt;SUMIF(salesdata[Year],salesdata[[#This Row],[Year]]-1,salesdata[Total Revenue]),"Growth Year","Decline Year"),"")</f>
        <v>Decline Year</v>
      </c>
    </row>
    <row r="1933" spans="1:25" x14ac:dyDescent="0.3">
      <c r="A1933" s="1">
        <v>1932</v>
      </c>
      <c r="B1933" s="2">
        <v>42265</v>
      </c>
      <c r="C1933" s="1">
        <v>2015</v>
      </c>
      <c r="D1933" s="1" t="s">
        <v>22</v>
      </c>
      <c r="E1933" s="1">
        <v>9</v>
      </c>
      <c r="F1933" s="3">
        <v>4902</v>
      </c>
      <c r="G1933" s="10">
        <v>15539.34</v>
      </c>
      <c r="H1933" s="12">
        <f>IFERROR(salesdata[[#This Row],[S-P1]]/salesdata[[#This Row],[Q-P1]],0)</f>
        <v>3.17</v>
      </c>
      <c r="I1933" s="3">
        <v>958</v>
      </c>
      <c r="J1933" s="10">
        <v>6073.72</v>
      </c>
      <c r="K1933" s="12">
        <f>IFERROR(salesdata[[#This Row],[S-P2]]/salesdata[[#This Row],[Q-P2]],0)</f>
        <v>6.34</v>
      </c>
      <c r="L1933" s="3">
        <v>3871</v>
      </c>
      <c r="M1933" s="10">
        <v>20980.82</v>
      </c>
      <c r="N1933" s="12">
        <f>IFERROR(salesdata[[#This Row],[S-P3]]/salesdata[[#This Row],[Q-P3]],0)</f>
        <v>5.42</v>
      </c>
      <c r="O1933" s="3">
        <v>1347</v>
      </c>
      <c r="P1933" s="10">
        <v>9604.11</v>
      </c>
      <c r="Q1933" s="12">
        <f>IFERROR(salesdata[[#This Row],[S-P4]]/salesdata[[#This Row],[Q-P4]],0)</f>
        <v>7.1300000000000008</v>
      </c>
      <c r="R1933" s="3">
        <v>11078</v>
      </c>
      <c r="S1933" s="10">
        <v>52197.99</v>
      </c>
      <c r="T1933" s="1" t="str">
        <f>"Q"&amp;ROUNDUP(salesdata[[#This Row],[Month No.]]/3,0)</f>
        <v>Q3</v>
      </c>
      <c r="U1933" s="1" t="str">
        <f>TEXT(salesdata[[#This Row],[Date]],"dddd")</f>
        <v>Friday</v>
      </c>
      <c r="V1933" s="12">
        <f>IFERROR(salesdata[[#This Row],[Total Revenue]]/salesdata[[#This Row],[Total Units Sold]],0)</f>
        <v>4.7118604441234879</v>
      </c>
      <c r="W1933" s="1" t="str">
        <f>INDEX({"Product1","Product2","Product3","Product4"},MATCH(MAX(salesdata[[#This Row],[S-P1]],salesdata[[#This Row],[S-P2]],salesdata[[#This Row],[S-P3]],salesdata[[#This Row],[S-P4]]),CHOOSE({1,2,3,4},salesdata[[#This Row],[S-P1]],salesdata[[#This Row],[S-P2]],salesdata[[#This Row],[S-P3]],salesdata[[#This Row],[S-P4]]),0))</f>
        <v>Product3</v>
      </c>
      <c r="X1933" s="1" t="str">
        <f>IF(salesdata[[#This Row],[Total Revenue]]&gt;=70000,"High",IF(salesdata[[#This Row],[Total Revenue]]&gt;=40000,"Medium","Low"))</f>
        <v>Medium</v>
      </c>
      <c r="Y1933" s="1" t="str">
        <f>IFERROR(IF(SUMIF(salesdata[Year],salesdata[[#This Row],[Year]],salesdata[Total Revenue])&gt;SUMIF(salesdata[Year],salesdata[[#This Row],[Year]]-1,salesdata[Total Revenue]),"Growth Year","Decline Year"),"")</f>
        <v>Decline Year</v>
      </c>
    </row>
    <row r="1934" spans="1:25" x14ac:dyDescent="0.3">
      <c r="A1934" s="1">
        <v>1933</v>
      </c>
      <c r="B1934" s="2">
        <v>42266</v>
      </c>
      <c r="C1934" s="1">
        <v>2015</v>
      </c>
      <c r="D1934" s="1" t="s">
        <v>22</v>
      </c>
      <c r="E1934" s="1">
        <v>9</v>
      </c>
      <c r="F1934" s="3">
        <v>3406</v>
      </c>
      <c r="G1934" s="10">
        <v>10797.02</v>
      </c>
      <c r="H1934" s="12">
        <f>IFERROR(salesdata[[#This Row],[S-P1]]/salesdata[[#This Row],[Q-P1]],0)</f>
        <v>3.17</v>
      </c>
      <c r="I1934" s="3">
        <v>2333</v>
      </c>
      <c r="J1934" s="10">
        <v>14791.22</v>
      </c>
      <c r="K1934" s="12">
        <f>IFERROR(salesdata[[#This Row],[S-P2]]/salesdata[[#This Row],[Q-P2]],0)</f>
        <v>6.34</v>
      </c>
      <c r="L1934" s="3">
        <v>593</v>
      </c>
      <c r="M1934" s="10">
        <v>3214.06</v>
      </c>
      <c r="N1934" s="12">
        <f>IFERROR(salesdata[[#This Row],[S-P3]]/salesdata[[#This Row],[Q-P3]],0)</f>
        <v>5.42</v>
      </c>
      <c r="O1934" s="3">
        <v>1207</v>
      </c>
      <c r="P1934" s="10">
        <v>8605.91</v>
      </c>
      <c r="Q1934" s="12">
        <f>IFERROR(salesdata[[#This Row],[S-P4]]/salesdata[[#This Row],[Q-P4]],0)</f>
        <v>7.13</v>
      </c>
      <c r="R1934" s="3">
        <v>7539</v>
      </c>
      <c r="S1934" s="10">
        <v>37408.21</v>
      </c>
      <c r="T1934" s="1" t="str">
        <f>"Q"&amp;ROUNDUP(salesdata[[#This Row],[Month No.]]/3,0)</f>
        <v>Q3</v>
      </c>
      <c r="U1934" s="1" t="str">
        <f>TEXT(salesdata[[#This Row],[Date]],"dddd")</f>
        <v>Saturday</v>
      </c>
      <c r="V1934" s="12">
        <f>IFERROR(salesdata[[#This Row],[Total Revenue]]/salesdata[[#This Row],[Total Units Sold]],0)</f>
        <v>4.9619591457753014</v>
      </c>
      <c r="W1934" s="1" t="str">
        <f>INDEX({"Product1","Product2","Product3","Product4"},MATCH(MAX(salesdata[[#This Row],[S-P1]],salesdata[[#This Row],[S-P2]],salesdata[[#This Row],[S-P3]],salesdata[[#This Row],[S-P4]]),CHOOSE({1,2,3,4},salesdata[[#This Row],[S-P1]],salesdata[[#This Row],[S-P2]],salesdata[[#This Row],[S-P3]],salesdata[[#This Row],[S-P4]]),0))</f>
        <v>Product2</v>
      </c>
      <c r="X1934" s="1" t="str">
        <f>IF(salesdata[[#This Row],[Total Revenue]]&gt;=70000,"High",IF(salesdata[[#This Row],[Total Revenue]]&gt;=40000,"Medium","Low"))</f>
        <v>Low</v>
      </c>
      <c r="Y1934" s="1" t="str">
        <f>IFERROR(IF(SUMIF(salesdata[Year],salesdata[[#This Row],[Year]],salesdata[Total Revenue])&gt;SUMIF(salesdata[Year],salesdata[[#This Row],[Year]]-1,salesdata[Total Revenue]),"Growth Year","Decline Year"),"")</f>
        <v>Decline Year</v>
      </c>
    </row>
    <row r="1935" spans="1:25" x14ac:dyDescent="0.3">
      <c r="A1935" s="1">
        <v>1934</v>
      </c>
      <c r="B1935" s="2">
        <v>42267</v>
      </c>
      <c r="C1935" s="1">
        <v>2015</v>
      </c>
      <c r="D1935" s="1" t="s">
        <v>22</v>
      </c>
      <c r="E1935" s="1">
        <v>9</v>
      </c>
      <c r="F1935" s="3">
        <v>2788</v>
      </c>
      <c r="G1935" s="10">
        <v>8837.9599999999991</v>
      </c>
      <c r="H1935" s="12">
        <f>IFERROR(salesdata[[#This Row],[S-P1]]/salesdata[[#This Row],[Q-P1]],0)</f>
        <v>3.1699999999999995</v>
      </c>
      <c r="I1935" s="3">
        <v>669</v>
      </c>
      <c r="J1935" s="10">
        <v>4241.46</v>
      </c>
      <c r="K1935" s="12">
        <f>IFERROR(salesdata[[#This Row],[S-P2]]/salesdata[[#This Row],[Q-P2]],0)</f>
        <v>6.34</v>
      </c>
      <c r="L1935" s="3">
        <v>4095</v>
      </c>
      <c r="M1935" s="10">
        <v>22194.9</v>
      </c>
      <c r="N1935" s="12">
        <f>IFERROR(salesdata[[#This Row],[S-P3]]/salesdata[[#This Row],[Q-P3]],0)</f>
        <v>5.42</v>
      </c>
      <c r="O1935" s="3">
        <v>1340</v>
      </c>
      <c r="P1935" s="10">
        <v>9554.2000000000007</v>
      </c>
      <c r="Q1935" s="12">
        <f>IFERROR(salesdata[[#This Row],[S-P4]]/salesdata[[#This Row],[Q-P4]],0)</f>
        <v>7.1300000000000008</v>
      </c>
      <c r="R1935" s="3">
        <v>8892</v>
      </c>
      <c r="S1935" s="10">
        <v>44828.52</v>
      </c>
      <c r="T1935" s="1" t="str">
        <f>"Q"&amp;ROUNDUP(salesdata[[#This Row],[Month No.]]/3,0)</f>
        <v>Q3</v>
      </c>
      <c r="U1935" s="1" t="str">
        <f>TEXT(salesdata[[#This Row],[Date]],"dddd")</f>
        <v>Sunday</v>
      </c>
      <c r="V1935" s="12">
        <f>IFERROR(salesdata[[#This Row],[Total Revenue]]/salesdata[[#This Row],[Total Units Sold]],0)</f>
        <v>5.041443994601889</v>
      </c>
      <c r="W1935" s="1" t="str">
        <f>INDEX({"Product1","Product2","Product3","Product4"},MATCH(MAX(salesdata[[#This Row],[S-P1]],salesdata[[#This Row],[S-P2]],salesdata[[#This Row],[S-P3]],salesdata[[#This Row],[S-P4]]),CHOOSE({1,2,3,4},salesdata[[#This Row],[S-P1]],salesdata[[#This Row],[S-P2]],salesdata[[#This Row],[S-P3]],salesdata[[#This Row],[S-P4]]),0))</f>
        <v>Product3</v>
      </c>
      <c r="X1935" s="1" t="str">
        <f>IF(salesdata[[#This Row],[Total Revenue]]&gt;=70000,"High",IF(salesdata[[#This Row],[Total Revenue]]&gt;=40000,"Medium","Low"))</f>
        <v>Medium</v>
      </c>
      <c r="Y1935" s="1" t="str">
        <f>IFERROR(IF(SUMIF(salesdata[Year],salesdata[[#This Row],[Year]],salesdata[Total Revenue])&gt;SUMIF(salesdata[Year],salesdata[[#This Row],[Year]]-1,salesdata[Total Revenue]),"Growth Year","Decline Year"),"")</f>
        <v>Decline Year</v>
      </c>
    </row>
    <row r="1936" spans="1:25" x14ac:dyDescent="0.3">
      <c r="A1936" s="1">
        <v>1935</v>
      </c>
      <c r="B1936" s="2">
        <v>42268</v>
      </c>
      <c r="C1936" s="1">
        <v>2015</v>
      </c>
      <c r="D1936" s="1" t="s">
        <v>22</v>
      </c>
      <c r="E1936" s="1">
        <v>9</v>
      </c>
      <c r="F1936" s="3">
        <v>872</v>
      </c>
      <c r="G1936" s="10">
        <v>2764.24</v>
      </c>
      <c r="H1936" s="12">
        <f>IFERROR(salesdata[[#This Row],[S-P1]]/salesdata[[#This Row],[Q-P1]],0)</f>
        <v>3.17</v>
      </c>
      <c r="I1936" s="3">
        <v>1637</v>
      </c>
      <c r="J1936" s="10">
        <v>10378.58</v>
      </c>
      <c r="K1936" s="12">
        <f>IFERROR(salesdata[[#This Row],[S-P2]]/salesdata[[#This Row],[Q-P2]],0)</f>
        <v>6.34</v>
      </c>
      <c r="L1936" s="3">
        <v>865</v>
      </c>
      <c r="M1936" s="10">
        <v>4688.3</v>
      </c>
      <c r="N1936" s="12">
        <f>IFERROR(salesdata[[#This Row],[S-P3]]/salesdata[[#This Row],[Q-P3]],0)</f>
        <v>5.42</v>
      </c>
      <c r="O1936" s="3">
        <v>1916</v>
      </c>
      <c r="P1936" s="10">
        <v>13661.08</v>
      </c>
      <c r="Q1936" s="12">
        <f>IFERROR(salesdata[[#This Row],[S-P4]]/salesdata[[#This Row],[Q-P4]],0)</f>
        <v>7.13</v>
      </c>
      <c r="R1936" s="3">
        <v>5290</v>
      </c>
      <c r="S1936" s="10">
        <v>31492.2</v>
      </c>
      <c r="T1936" s="1" t="str">
        <f>"Q"&amp;ROUNDUP(salesdata[[#This Row],[Month No.]]/3,0)</f>
        <v>Q3</v>
      </c>
      <c r="U1936" s="1" t="str">
        <f>TEXT(salesdata[[#This Row],[Date]],"dddd")</f>
        <v>Monday</v>
      </c>
      <c r="V1936" s="12">
        <f>IFERROR(salesdata[[#This Row],[Total Revenue]]/salesdata[[#This Row],[Total Units Sold]],0)</f>
        <v>5.9531568998109643</v>
      </c>
      <c r="W1936" s="1" t="str">
        <f>INDEX({"Product1","Product2","Product3","Product4"},MATCH(MAX(salesdata[[#This Row],[S-P1]],salesdata[[#This Row],[S-P2]],salesdata[[#This Row],[S-P3]],salesdata[[#This Row],[S-P4]]),CHOOSE({1,2,3,4},salesdata[[#This Row],[S-P1]],salesdata[[#This Row],[S-P2]],salesdata[[#This Row],[S-P3]],salesdata[[#This Row],[S-P4]]),0))</f>
        <v>Product4</v>
      </c>
      <c r="X1936" s="1" t="str">
        <f>IF(salesdata[[#This Row],[Total Revenue]]&gt;=70000,"High",IF(salesdata[[#This Row],[Total Revenue]]&gt;=40000,"Medium","Low"))</f>
        <v>Low</v>
      </c>
      <c r="Y1936" s="1" t="str">
        <f>IFERROR(IF(SUMIF(salesdata[Year],salesdata[[#This Row],[Year]],salesdata[Total Revenue])&gt;SUMIF(salesdata[Year],salesdata[[#This Row],[Year]]-1,salesdata[Total Revenue]),"Growth Year","Decline Year"),"")</f>
        <v>Decline Year</v>
      </c>
    </row>
    <row r="1937" spans="1:25" x14ac:dyDescent="0.3">
      <c r="A1937" s="1">
        <v>1936</v>
      </c>
      <c r="B1937" s="2">
        <v>42269</v>
      </c>
      <c r="C1937" s="1">
        <v>2015</v>
      </c>
      <c r="D1937" s="1" t="s">
        <v>22</v>
      </c>
      <c r="E1937" s="1">
        <v>9</v>
      </c>
      <c r="F1937" s="3">
        <v>2617</v>
      </c>
      <c r="G1937" s="10">
        <v>8295.89</v>
      </c>
      <c r="H1937" s="12">
        <f>IFERROR(salesdata[[#This Row],[S-P1]]/salesdata[[#This Row],[Q-P1]],0)</f>
        <v>3.17</v>
      </c>
      <c r="I1937" s="3">
        <v>1329</v>
      </c>
      <c r="J1937" s="10">
        <v>8425.86</v>
      </c>
      <c r="K1937" s="12">
        <f>IFERROR(salesdata[[#This Row],[S-P2]]/salesdata[[#This Row],[Q-P2]],0)</f>
        <v>6.3400000000000007</v>
      </c>
      <c r="L1937" s="3">
        <v>4746</v>
      </c>
      <c r="M1937" s="10">
        <v>25723.32</v>
      </c>
      <c r="N1937" s="12">
        <f>IFERROR(salesdata[[#This Row],[S-P3]]/salesdata[[#This Row],[Q-P3]],0)</f>
        <v>5.42</v>
      </c>
      <c r="O1937" s="3">
        <v>1011</v>
      </c>
      <c r="P1937" s="10">
        <v>7208.43</v>
      </c>
      <c r="Q1937" s="12">
        <f>IFERROR(salesdata[[#This Row],[S-P4]]/salesdata[[#This Row],[Q-P4]],0)</f>
        <v>7.13</v>
      </c>
      <c r="R1937" s="3">
        <v>9703</v>
      </c>
      <c r="S1937" s="10">
        <v>49653.5</v>
      </c>
      <c r="T1937" s="1" t="str">
        <f>"Q"&amp;ROUNDUP(salesdata[[#This Row],[Month No.]]/3,0)</f>
        <v>Q3</v>
      </c>
      <c r="U1937" s="1" t="str">
        <f>TEXT(salesdata[[#This Row],[Date]],"dddd")</f>
        <v>Tuesday</v>
      </c>
      <c r="V1937" s="12">
        <f>IFERROR(salesdata[[#This Row],[Total Revenue]]/salesdata[[#This Row],[Total Units Sold]],0)</f>
        <v>5.1173348448933318</v>
      </c>
      <c r="W1937" s="1" t="str">
        <f>INDEX({"Product1","Product2","Product3","Product4"},MATCH(MAX(salesdata[[#This Row],[S-P1]],salesdata[[#This Row],[S-P2]],salesdata[[#This Row],[S-P3]],salesdata[[#This Row],[S-P4]]),CHOOSE({1,2,3,4},salesdata[[#This Row],[S-P1]],salesdata[[#This Row],[S-P2]],salesdata[[#This Row],[S-P3]],salesdata[[#This Row],[S-P4]]),0))</f>
        <v>Product3</v>
      </c>
      <c r="X1937" s="1" t="str">
        <f>IF(salesdata[[#This Row],[Total Revenue]]&gt;=70000,"High",IF(salesdata[[#This Row],[Total Revenue]]&gt;=40000,"Medium","Low"))</f>
        <v>Medium</v>
      </c>
      <c r="Y1937" s="1" t="str">
        <f>IFERROR(IF(SUMIF(salesdata[Year],salesdata[[#This Row],[Year]],salesdata[Total Revenue])&gt;SUMIF(salesdata[Year],salesdata[[#This Row],[Year]]-1,salesdata[Total Revenue]),"Growth Year","Decline Year"),"")</f>
        <v>Decline Year</v>
      </c>
    </row>
    <row r="1938" spans="1:25" x14ac:dyDescent="0.3">
      <c r="A1938" s="1">
        <v>1937</v>
      </c>
      <c r="B1938" s="2">
        <v>42270</v>
      </c>
      <c r="C1938" s="1">
        <v>2015</v>
      </c>
      <c r="D1938" s="1" t="s">
        <v>22</v>
      </c>
      <c r="E1938" s="1">
        <v>9</v>
      </c>
      <c r="F1938" s="3">
        <v>596</v>
      </c>
      <c r="G1938" s="10">
        <v>1889.32</v>
      </c>
      <c r="H1938" s="12">
        <f>IFERROR(salesdata[[#This Row],[S-P1]]/salesdata[[#This Row],[Q-P1]],0)</f>
        <v>3.17</v>
      </c>
      <c r="I1938" s="3">
        <v>1122</v>
      </c>
      <c r="J1938" s="10">
        <v>7113.48</v>
      </c>
      <c r="K1938" s="12">
        <f>IFERROR(salesdata[[#This Row],[S-P2]]/salesdata[[#This Row],[Q-P2]],0)</f>
        <v>6.34</v>
      </c>
      <c r="L1938" s="3">
        <v>2668</v>
      </c>
      <c r="M1938" s="10">
        <v>14460.56</v>
      </c>
      <c r="N1938" s="12">
        <f>IFERROR(salesdata[[#This Row],[S-P3]]/salesdata[[#This Row],[Q-P3]],0)</f>
        <v>5.42</v>
      </c>
      <c r="O1938" s="3">
        <v>1641</v>
      </c>
      <c r="P1938" s="10">
        <v>11700.33</v>
      </c>
      <c r="Q1938" s="12">
        <f>IFERROR(salesdata[[#This Row],[S-P4]]/salesdata[[#This Row],[Q-P4]],0)</f>
        <v>7.13</v>
      </c>
      <c r="R1938" s="3">
        <v>6027</v>
      </c>
      <c r="S1938" s="10">
        <v>35163.69</v>
      </c>
      <c r="T1938" s="1" t="str">
        <f>"Q"&amp;ROUNDUP(salesdata[[#This Row],[Month No.]]/3,0)</f>
        <v>Q3</v>
      </c>
      <c r="U1938" s="1" t="str">
        <f>TEXT(salesdata[[#This Row],[Date]],"dddd")</f>
        <v>Wednesday</v>
      </c>
      <c r="V1938" s="12">
        <f>IFERROR(salesdata[[#This Row],[Total Revenue]]/salesdata[[#This Row],[Total Units Sold]],0)</f>
        <v>5.834360378297661</v>
      </c>
      <c r="W1938" s="1" t="str">
        <f>INDEX({"Product1","Product2","Product3","Product4"},MATCH(MAX(salesdata[[#This Row],[S-P1]],salesdata[[#This Row],[S-P2]],salesdata[[#This Row],[S-P3]],salesdata[[#This Row],[S-P4]]),CHOOSE({1,2,3,4},salesdata[[#This Row],[S-P1]],salesdata[[#This Row],[S-P2]],salesdata[[#This Row],[S-P3]],salesdata[[#This Row],[S-P4]]),0))</f>
        <v>Product3</v>
      </c>
      <c r="X1938" s="1" t="str">
        <f>IF(salesdata[[#This Row],[Total Revenue]]&gt;=70000,"High",IF(salesdata[[#This Row],[Total Revenue]]&gt;=40000,"Medium","Low"))</f>
        <v>Low</v>
      </c>
      <c r="Y1938" s="1" t="str">
        <f>IFERROR(IF(SUMIF(salesdata[Year],salesdata[[#This Row],[Year]],salesdata[Total Revenue])&gt;SUMIF(salesdata[Year],salesdata[[#This Row],[Year]]-1,salesdata[Total Revenue]),"Growth Year","Decline Year"),"")</f>
        <v>Decline Year</v>
      </c>
    </row>
    <row r="1939" spans="1:25" x14ac:dyDescent="0.3">
      <c r="A1939" s="1">
        <v>1938</v>
      </c>
      <c r="B1939" s="2">
        <v>42271</v>
      </c>
      <c r="C1939" s="1">
        <v>2015</v>
      </c>
      <c r="D1939" s="1" t="s">
        <v>22</v>
      </c>
      <c r="E1939" s="1">
        <v>9</v>
      </c>
      <c r="F1939" s="3">
        <v>499</v>
      </c>
      <c r="G1939" s="10">
        <v>1581.83</v>
      </c>
      <c r="H1939" s="12">
        <f>IFERROR(salesdata[[#This Row],[S-P1]]/salesdata[[#This Row],[Q-P1]],0)</f>
        <v>3.17</v>
      </c>
      <c r="I1939" s="3">
        <v>3970</v>
      </c>
      <c r="J1939" s="10">
        <v>25169.8</v>
      </c>
      <c r="K1939" s="12">
        <f>IFERROR(salesdata[[#This Row],[S-P2]]/salesdata[[#This Row],[Q-P2]],0)</f>
        <v>6.34</v>
      </c>
      <c r="L1939" s="3">
        <v>4623</v>
      </c>
      <c r="M1939" s="10">
        <v>25056.66</v>
      </c>
      <c r="N1939" s="12">
        <f>IFERROR(salesdata[[#This Row],[S-P3]]/salesdata[[#This Row],[Q-P3]],0)</f>
        <v>5.42</v>
      </c>
      <c r="O1939" s="3">
        <v>1058</v>
      </c>
      <c r="P1939" s="10">
        <v>7543.54</v>
      </c>
      <c r="Q1939" s="12">
        <f>IFERROR(salesdata[[#This Row],[S-P4]]/salesdata[[#This Row],[Q-P4]],0)</f>
        <v>7.13</v>
      </c>
      <c r="R1939" s="3">
        <v>10150</v>
      </c>
      <c r="S1939" s="10">
        <v>59351.83</v>
      </c>
      <c r="T1939" s="1" t="str">
        <f>"Q"&amp;ROUNDUP(salesdata[[#This Row],[Month No.]]/3,0)</f>
        <v>Q3</v>
      </c>
      <c r="U1939" s="1" t="str">
        <f>TEXT(salesdata[[#This Row],[Date]],"dddd")</f>
        <v>Thursday</v>
      </c>
      <c r="V1939" s="12">
        <f>IFERROR(salesdata[[#This Row],[Total Revenue]]/salesdata[[#This Row],[Total Units Sold]],0)</f>
        <v>5.8474709359605912</v>
      </c>
      <c r="W1939" s="1" t="str">
        <f>INDEX({"Product1","Product2","Product3","Product4"},MATCH(MAX(salesdata[[#This Row],[S-P1]],salesdata[[#This Row],[S-P2]],salesdata[[#This Row],[S-P3]],salesdata[[#This Row],[S-P4]]),CHOOSE({1,2,3,4},salesdata[[#This Row],[S-P1]],salesdata[[#This Row],[S-P2]],salesdata[[#This Row],[S-P3]],salesdata[[#This Row],[S-P4]]),0))</f>
        <v>Product2</v>
      </c>
      <c r="X1939" s="1" t="str">
        <f>IF(salesdata[[#This Row],[Total Revenue]]&gt;=70000,"High",IF(salesdata[[#This Row],[Total Revenue]]&gt;=40000,"Medium","Low"))</f>
        <v>Medium</v>
      </c>
      <c r="Y1939" s="1" t="str">
        <f>IFERROR(IF(SUMIF(salesdata[Year],salesdata[[#This Row],[Year]],salesdata[Total Revenue])&gt;SUMIF(salesdata[Year],salesdata[[#This Row],[Year]]-1,salesdata[Total Revenue]),"Growth Year","Decline Year"),"")</f>
        <v>Decline Year</v>
      </c>
    </row>
    <row r="1940" spans="1:25" x14ac:dyDescent="0.3">
      <c r="A1940" s="1">
        <v>1939</v>
      </c>
      <c r="B1940" s="2">
        <v>42272</v>
      </c>
      <c r="C1940" s="1">
        <v>2015</v>
      </c>
      <c r="D1940" s="1" t="s">
        <v>22</v>
      </c>
      <c r="E1940" s="1">
        <v>9</v>
      </c>
      <c r="F1940" s="3">
        <v>7061</v>
      </c>
      <c r="G1940" s="10">
        <v>22383.37</v>
      </c>
      <c r="H1940" s="12">
        <f>IFERROR(salesdata[[#This Row],[S-P1]]/salesdata[[#This Row],[Q-P1]],0)</f>
        <v>3.17</v>
      </c>
      <c r="I1940" s="3">
        <v>511</v>
      </c>
      <c r="J1940" s="10">
        <v>3239.74</v>
      </c>
      <c r="K1940" s="12">
        <f>IFERROR(salesdata[[#This Row],[S-P2]]/salesdata[[#This Row],[Q-P2]],0)</f>
        <v>6.34</v>
      </c>
      <c r="L1940" s="3">
        <v>3282</v>
      </c>
      <c r="M1940" s="10">
        <v>17788.439999999999</v>
      </c>
      <c r="N1940" s="12">
        <f>IFERROR(salesdata[[#This Row],[S-P3]]/salesdata[[#This Row],[Q-P3]],0)</f>
        <v>5.42</v>
      </c>
      <c r="O1940" s="3">
        <v>1106</v>
      </c>
      <c r="P1940" s="10">
        <v>7885.78</v>
      </c>
      <c r="Q1940" s="12">
        <f>IFERROR(salesdata[[#This Row],[S-P4]]/salesdata[[#This Row],[Q-P4]],0)</f>
        <v>7.13</v>
      </c>
      <c r="R1940" s="3">
        <v>11960</v>
      </c>
      <c r="S1940" s="10">
        <v>51297.33</v>
      </c>
      <c r="T1940" s="1" t="str">
        <f>"Q"&amp;ROUNDUP(salesdata[[#This Row],[Month No.]]/3,0)</f>
        <v>Q3</v>
      </c>
      <c r="U1940" s="1" t="str">
        <f>TEXT(salesdata[[#This Row],[Date]],"dddd")</f>
        <v>Friday</v>
      </c>
      <c r="V1940" s="12">
        <f>IFERROR(salesdata[[#This Row],[Total Revenue]]/salesdata[[#This Row],[Total Units Sold]],0)</f>
        <v>4.2890744147157189</v>
      </c>
      <c r="W1940" s="1" t="str">
        <f>INDEX({"Product1","Product2","Product3","Product4"},MATCH(MAX(salesdata[[#This Row],[S-P1]],salesdata[[#This Row],[S-P2]],salesdata[[#This Row],[S-P3]],salesdata[[#This Row],[S-P4]]),CHOOSE({1,2,3,4},salesdata[[#This Row],[S-P1]],salesdata[[#This Row],[S-P2]],salesdata[[#This Row],[S-P3]],salesdata[[#This Row],[S-P4]]),0))</f>
        <v>Product1</v>
      </c>
      <c r="X1940" s="1" t="str">
        <f>IF(salesdata[[#This Row],[Total Revenue]]&gt;=70000,"High",IF(salesdata[[#This Row],[Total Revenue]]&gt;=40000,"Medium","Low"))</f>
        <v>Medium</v>
      </c>
      <c r="Y1940" s="1" t="str">
        <f>IFERROR(IF(SUMIF(salesdata[Year],salesdata[[#This Row],[Year]],salesdata[Total Revenue])&gt;SUMIF(salesdata[Year],salesdata[[#This Row],[Year]]-1,salesdata[Total Revenue]),"Growth Year","Decline Year"),"")</f>
        <v>Decline Year</v>
      </c>
    </row>
    <row r="1941" spans="1:25" x14ac:dyDescent="0.3">
      <c r="A1941" s="1">
        <v>1940</v>
      </c>
      <c r="B1941" s="2">
        <v>42273</v>
      </c>
      <c r="C1941" s="1">
        <v>2015</v>
      </c>
      <c r="D1941" s="1" t="s">
        <v>22</v>
      </c>
      <c r="E1941" s="1">
        <v>9</v>
      </c>
      <c r="F1941" s="3">
        <v>4890</v>
      </c>
      <c r="G1941" s="10">
        <v>15501.3</v>
      </c>
      <c r="H1941" s="12">
        <f>IFERROR(salesdata[[#This Row],[S-P1]]/salesdata[[#This Row],[Q-P1]],0)</f>
        <v>3.17</v>
      </c>
      <c r="I1941" s="3">
        <v>3685</v>
      </c>
      <c r="J1941" s="10">
        <v>23362.9</v>
      </c>
      <c r="K1941" s="12">
        <f>IFERROR(salesdata[[#This Row],[S-P2]]/salesdata[[#This Row],[Q-P2]],0)</f>
        <v>6.3400000000000007</v>
      </c>
      <c r="L1941" s="3">
        <v>5122</v>
      </c>
      <c r="M1941" s="10">
        <v>27761.24</v>
      </c>
      <c r="N1941" s="12">
        <f>IFERROR(salesdata[[#This Row],[S-P3]]/salesdata[[#This Row],[Q-P3]],0)</f>
        <v>5.42</v>
      </c>
      <c r="O1941" s="3">
        <v>1933</v>
      </c>
      <c r="P1941" s="10">
        <v>13782.29</v>
      </c>
      <c r="Q1941" s="12">
        <f>IFERROR(salesdata[[#This Row],[S-P4]]/salesdata[[#This Row],[Q-P4]],0)</f>
        <v>7.1300000000000008</v>
      </c>
      <c r="R1941" s="3">
        <v>15630</v>
      </c>
      <c r="S1941" s="10">
        <v>80407.73</v>
      </c>
      <c r="T1941" s="1" t="str">
        <f>"Q"&amp;ROUNDUP(salesdata[[#This Row],[Month No.]]/3,0)</f>
        <v>Q3</v>
      </c>
      <c r="U1941" s="1" t="str">
        <f>TEXT(salesdata[[#This Row],[Date]],"dddd")</f>
        <v>Saturday</v>
      </c>
      <c r="V1941" s="12">
        <f>IFERROR(salesdata[[#This Row],[Total Revenue]]/salesdata[[#This Row],[Total Units Sold]],0)</f>
        <v>5.1444484964811261</v>
      </c>
      <c r="W1941" s="1" t="str">
        <f>INDEX({"Product1","Product2","Product3","Product4"},MATCH(MAX(salesdata[[#This Row],[S-P1]],salesdata[[#This Row],[S-P2]],salesdata[[#This Row],[S-P3]],salesdata[[#This Row],[S-P4]]),CHOOSE({1,2,3,4},salesdata[[#This Row],[S-P1]],salesdata[[#This Row],[S-P2]],salesdata[[#This Row],[S-P3]],salesdata[[#This Row],[S-P4]]),0))</f>
        <v>Product3</v>
      </c>
      <c r="X1941" s="1" t="str">
        <f>IF(salesdata[[#This Row],[Total Revenue]]&gt;=70000,"High",IF(salesdata[[#This Row],[Total Revenue]]&gt;=40000,"Medium","Low"))</f>
        <v>High</v>
      </c>
      <c r="Y1941" s="1" t="str">
        <f>IFERROR(IF(SUMIF(salesdata[Year],salesdata[[#This Row],[Year]],salesdata[Total Revenue])&gt;SUMIF(salesdata[Year],salesdata[[#This Row],[Year]]-1,salesdata[Total Revenue]),"Growth Year","Decline Year"),"")</f>
        <v>Decline Year</v>
      </c>
    </row>
    <row r="1942" spans="1:25" x14ac:dyDescent="0.3">
      <c r="A1942" s="1">
        <v>1941</v>
      </c>
      <c r="B1942" s="2">
        <v>42274</v>
      </c>
      <c r="C1942" s="1">
        <v>2015</v>
      </c>
      <c r="D1942" s="1" t="s">
        <v>22</v>
      </c>
      <c r="E1942" s="1">
        <v>9</v>
      </c>
      <c r="F1942" s="3">
        <v>3580</v>
      </c>
      <c r="G1942" s="10">
        <v>11348.6</v>
      </c>
      <c r="H1942" s="12">
        <f>IFERROR(salesdata[[#This Row],[S-P1]]/salesdata[[#This Row],[Q-P1]],0)</f>
        <v>3.17</v>
      </c>
      <c r="I1942" s="3">
        <v>3251</v>
      </c>
      <c r="J1942" s="10">
        <v>20611.34</v>
      </c>
      <c r="K1942" s="12">
        <f>IFERROR(salesdata[[#This Row],[S-P2]]/salesdata[[#This Row],[Q-P2]],0)</f>
        <v>6.34</v>
      </c>
      <c r="L1942" s="3">
        <v>771</v>
      </c>
      <c r="M1942" s="10">
        <v>4178.82</v>
      </c>
      <c r="N1942" s="12">
        <f>IFERROR(salesdata[[#This Row],[S-P3]]/salesdata[[#This Row],[Q-P3]],0)</f>
        <v>5.42</v>
      </c>
      <c r="O1942" s="3">
        <v>436</v>
      </c>
      <c r="P1942" s="10">
        <v>3108.68</v>
      </c>
      <c r="Q1942" s="12">
        <f>IFERROR(salesdata[[#This Row],[S-P4]]/salesdata[[#This Row],[Q-P4]],0)</f>
        <v>7.13</v>
      </c>
      <c r="R1942" s="3">
        <v>8038</v>
      </c>
      <c r="S1942" s="10">
        <v>39247.440000000002</v>
      </c>
      <c r="T1942" s="1" t="str">
        <f>"Q"&amp;ROUNDUP(salesdata[[#This Row],[Month No.]]/3,0)</f>
        <v>Q3</v>
      </c>
      <c r="U1942" s="1" t="str">
        <f>TEXT(salesdata[[#This Row],[Date]],"dddd")</f>
        <v>Sunday</v>
      </c>
      <c r="V1942" s="12">
        <f>IFERROR(salesdata[[#This Row],[Total Revenue]]/salesdata[[#This Row],[Total Units Sold]],0)</f>
        <v>4.8827369992535461</v>
      </c>
      <c r="W1942" s="1" t="str">
        <f>INDEX({"Product1","Product2","Product3","Product4"},MATCH(MAX(salesdata[[#This Row],[S-P1]],salesdata[[#This Row],[S-P2]],salesdata[[#This Row],[S-P3]],salesdata[[#This Row],[S-P4]]),CHOOSE({1,2,3,4},salesdata[[#This Row],[S-P1]],salesdata[[#This Row],[S-P2]],salesdata[[#This Row],[S-P3]],salesdata[[#This Row],[S-P4]]),0))</f>
        <v>Product2</v>
      </c>
      <c r="X1942" s="1" t="str">
        <f>IF(salesdata[[#This Row],[Total Revenue]]&gt;=70000,"High",IF(salesdata[[#This Row],[Total Revenue]]&gt;=40000,"Medium","Low"))</f>
        <v>Low</v>
      </c>
      <c r="Y1942" s="1" t="str">
        <f>IFERROR(IF(SUMIF(salesdata[Year],salesdata[[#This Row],[Year]],salesdata[Total Revenue])&gt;SUMIF(salesdata[Year],salesdata[[#This Row],[Year]]-1,salesdata[Total Revenue]),"Growth Year","Decline Year"),"")</f>
        <v>Decline Year</v>
      </c>
    </row>
    <row r="1943" spans="1:25" x14ac:dyDescent="0.3">
      <c r="A1943" s="1">
        <v>1942</v>
      </c>
      <c r="B1943" s="2">
        <v>42275</v>
      </c>
      <c r="C1943" s="1">
        <v>2015</v>
      </c>
      <c r="D1943" s="1" t="s">
        <v>22</v>
      </c>
      <c r="E1943" s="1">
        <v>9</v>
      </c>
      <c r="F1943" s="3">
        <v>1550</v>
      </c>
      <c r="G1943" s="10">
        <v>4913.5</v>
      </c>
      <c r="H1943" s="12">
        <f>IFERROR(salesdata[[#This Row],[S-P1]]/salesdata[[#This Row],[Q-P1]],0)</f>
        <v>3.17</v>
      </c>
      <c r="I1943" s="3">
        <v>940</v>
      </c>
      <c r="J1943" s="10">
        <v>5959.6</v>
      </c>
      <c r="K1943" s="12">
        <f>IFERROR(salesdata[[#This Row],[S-P2]]/salesdata[[#This Row],[Q-P2]],0)</f>
        <v>6.3400000000000007</v>
      </c>
      <c r="L1943" s="3">
        <v>5056</v>
      </c>
      <c r="M1943" s="10">
        <v>27403.52</v>
      </c>
      <c r="N1943" s="12">
        <f>IFERROR(salesdata[[#This Row],[S-P3]]/salesdata[[#This Row],[Q-P3]],0)</f>
        <v>5.42</v>
      </c>
      <c r="O1943" s="3">
        <v>1764</v>
      </c>
      <c r="P1943" s="10">
        <v>12577.32</v>
      </c>
      <c r="Q1943" s="12">
        <f>IFERROR(salesdata[[#This Row],[S-P4]]/salesdata[[#This Row],[Q-P4]],0)</f>
        <v>7.13</v>
      </c>
      <c r="R1943" s="3">
        <v>9310</v>
      </c>
      <c r="S1943" s="10">
        <v>50853.94</v>
      </c>
      <c r="T1943" s="1" t="str">
        <f>"Q"&amp;ROUNDUP(salesdata[[#This Row],[Month No.]]/3,0)</f>
        <v>Q3</v>
      </c>
      <c r="U1943" s="1" t="str">
        <f>TEXT(salesdata[[#This Row],[Date]],"dddd")</f>
        <v>Monday</v>
      </c>
      <c r="V1943" s="12">
        <f>IFERROR(salesdata[[#This Row],[Total Revenue]]/salesdata[[#This Row],[Total Units Sold]],0)</f>
        <v>5.4622921589688511</v>
      </c>
      <c r="W1943" s="1" t="str">
        <f>INDEX({"Product1","Product2","Product3","Product4"},MATCH(MAX(salesdata[[#This Row],[S-P1]],salesdata[[#This Row],[S-P2]],salesdata[[#This Row],[S-P3]],salesdata[[#This Row],[S-P4]]),CHOOSE({1,2,3,4},salesdata[[#This Row],[S-P1]],salesdata[[#This Row],[S-P2]],salesdata[[#This Row],[S-P3]],salesdata[[#This Row],[S-P4]]),0))</f>
        <v>Product3</v>
      </c>
      <c r="X1943" s="1" t="str">
        <f>IF(salesdata[[#This Row],[Total Revenue]]&gt;=70000,"High",IF(salesdata[[#This Row],[Total Revenue]]&gt;=40000,"Medium","Low"))</f>
        <v>Medium</v>
      </c>
      <c r="Y1943" s="1" t="str">
        <f>IFERROR(IF(SUMIF(salesdata[Year],salesdata[[#This Row],[Year]],salesdata[Total Revenue])&gt;SUMIF(salesdata[Year],salesdata[[#This Row],[Year]]-1,salesdata[Total Revenue]),"Growth Year","Decline Year"),"")</f>
        <v>Decline Year</v>
      </c>
    </row>
    <row r="1944" spans="1:25" x14ac:dyDescent="0.3">
      <c r="A1944" s="1">
        <v>1943</v>
      </c>
      <c r="B1944" s="2">
        <v>42276</v>
      </c>
      <c r="C1944" s="1">
        <v>2015</v>
      </c>
      <c r="D1944" s="1" t="s">
        <v>22</v>
      </c>
      <c r="E1944" s="1">
        <v>9</v>
      </c>
      <c r="F1944" s="3">
        <v>1464</v>
      </c>
      <c r="G1944" s="10">
        <v>4640.88</v>
      </c>
      <c r="H1944" s="12">
        <f>IFERROR(salesdata[[#This Row],[S-P1]]/salesdata[[#This Row],[Q-P1]],0)</f>
        <v>3.17</v>
      </c>
      <c r="I1944" s="3">
        <v>2309</v>
      </c>
      <c r="J1944" s="10">
        <v>14639.06</v>
      </c>
      <c r="K1944" s="12">
        <f>IFERROR(salesdata[[#This Row],[S-P2]]/salesdata[[#This Row],[Q-P2]],0)</f>
        <v>6.34</v>
      </c>
      <c r="L1944" s="3">
        <v>2241</v>
      </c>
      <c r="M1944" s="10">
        <v>12146.22</v>
      </c>
      <c r="N1944" s="12">
        <f>IFERROR(salesdata[[#This Row],[S-P3]]/salesdata[[#This Row],[Q-P3]],0)</f>
        <v>5.42</v>
      </c>
      <c r="O1944" s="3">
        <v>823</v>
      </c>
      <c r="P1944" s="10">
        <v>5867.99</v>
      </c>
      <c r="Q1944" s="12">
        <f>IFERROR(salesdata[[#This Row],[S-P4]]/salesdata[[#This Row],[Q-P4]],0)</f>
        <v>7.13</v>
      </c>
      <c r="R1944" s="3">
        <v>6837</v>
      </c>
      <c r="S1944" s="10">
        <v>37294.15</v>
      </c>
      <c r="T1944" s="1" t="str">
        <f>"Q"&amp;ROUNDUP(salesdata[[#This Row],[Month No.]]/3,0)</f>
        <v>Q3</v>
      </c>
      <c r="U1944" s="1" t="str">
        <f>TEXT(salesdata[[#This Row],[Date]],"dddd")</f>
        <v>Tuesday</v>
      </c>
      <c r="V1944" s="12">
        <f>IFERROR(salesdata[[#This Row],[Total Revenue]]/salesdata[[#This Row],[Total Units Sold]],0)</f>
        <v>5.4547535468772859</v>
      </c>
      <c r="W1944" s="1" t="str">
        <f>INDEX({"Product1","Product2","Product3","Product4"},MATCH(MAX(salesdata[[#This Row],[S-P1]],salesdata[[#This Row],[S-P2]],salesdata[[#This Row],[S-P3]],salesdata[[#This Row],[S-P4]]),CHOOSE({1,2,3,4},salesdata[[#This Row],[S-P1]],salesdata[[#This Row],[S-P2]],salesdata[[#This Row],[S-P3]],salesdata[[#This Row],[S-P4]]),0))</f>
        <v>Product2</v>
      </c>
      <c r="X1944" s="1" t="str">
        <f>IF(salesdata[[#This Row],[Total Revenue]]&gt;=70000,"High",IF(salesdata[[#This Row],[Total Revenue]]&gt;=40000,"Medium","Low"))</f>
        <v>Low</v>
      </c>
      <c r="Y1944" s="1" t="str">
        <f>IFERROR(IF(SUMIF(salesdata[Year],salesdata[[#This Row],[Year]],salesdata[Total Revenue])&gt;SUMIF(salesdata[Year],salesdata[[#This Row],[Year]]-1,salesdata[Total Revenue]),"Growth Year","Decline Year"),"")</f>
        <v>Decline Year</v>
      </c>
    </row>
    <row r="1945" spans="1:25" x14ac:dyDescent="0.3">
      <c r="A1945" s="1">
        <v>1944</v>
      </c>
      <c r="B1945" s="2">
        <v>42277</v>
      </c>
      <c r="C1945" s="1">
        <v>2015</v>
      </c>
      <c r="D1945" s="1" t="s">
        <v>22</v>
      </c>
      <c r="E1945" s="1">
        <v>9</v>
      </c>
      <c r="F1945" s="3">
        <v>5868</v>
      </c>
      <c r="G1945" s="10">
        <v>18601.560000000001</v>
      </c>
      <c r="H1945" s="12">
        <f>IFERROR(salesdata[[#This Row],[S-P1]]/salesdata[[#This Row],[Q-P1]],0)</f>
        <v>3.1700000000000004</v>
      </c>
      <c r="I1945" s="3">
        <v>1809</v>
      </c>
      <c r="J1945" s="10">
        <v>11469.06</v>
      </c>
      <c r="K1945" s="12">
        <f>IFERROR(salesdata[[#This Row],[S-P2]]/salesdata[[#This Row],[Q-P2]],0)</f>
        <v>6.34</v>
      </c>
      <c r="L1945" s="3">
        <v>5339</v>
      </c>
      <c r="M1945" s="10">
        <v>28937.38</v>
      </c>
      <c r="N1945" s="12">
        <f>IFERROR(salesdata[[#This Row],[S-P3]]/salesdata[[#This Row],[Q-P3]],0)</f>
        <v>5.42</v>
      </c>
      <c r="O1945" s="3">
        <v>762</v>
      </c>
      <c r="P1945" s="10">
        <v>5433.06</v>
      </c>
      <c r="Q1945" s="12">
        <f>IFERROR(salesdata[[#This Row],[S-P4]]/salesdata[[#This Row],[Q-P4]],0)</f>
        <v>7.1300000000000008</v>
      </c>
      <c r="R1945" s="3">
        <v>13778</v>
      </c>
      <c r="S1945" s="10">
        <v>64441.06</v>
      </c>
      <c r="T1945" s="1" t="str">
        <f>"Q"&amp;ROUNDUP(salesdata[[#This Row],[Month No.]]/3,0)</f>
        <v>Q3</v>
      </c>
      <c r="U1945" s="1" t="str">
        <f>TEXT(salesdata[[#This Row],[Date]],"dddd")</f>
        <v>Wednesday</v>
      </c>
      <c r="V1945" s="12">
        <f>IFERROR(salesdata[[#This Row],[Total Revenue]]/salesdata[[#This Row],[Total Units Sold]],0)</f>
        <v>4.6770982726085064</v>
      </c>
      <c r="W1945" s="1" t="str">
        <f>INDEX({"Product1","Product2","Product3","Product4"},MATCH(MAX(salesdata[[#This Row],[S-P1]],salesdata[[#This Row],[S-P2]],salesdata[[#This Row],[S-P3]],salesdata[[#This Row],[S-P4]]),CHOOSE({1,2,3,4},salesdata[[#This Row],[S-P1]],salesdata[[#This Row],[S-P2]],salesdata[[#This Row],[S-P3]],salesdata[[#This Row],[S-P4]]),0))</f>
        <v>Product3</v>
      </c>
      <c r="X1945" s="1" t="str">
        <f>IF(salesdata[[#This Row],[Total Revenue]]&gt;=70000,"High",IF(salesdata[[#This Row],[Total Revenue]]&gt;=40000,"Medium","Low"))</f>
        <v>Medium</v>
      </c>
      <c r="Y1945" s="1" t="str">
        <f>IFERROR(IF(SUMIF(salesdata[Year],salesdata[[#This Row],[Year]],salesdata[Total Revenue])&gt;SUMIF(salesdata[Year],salesdata[[#This Row],[Year]]-1,salesdata[Total Revenue]),"Growth Year","Decline Year"),"")</f>
        <v>Decline Year</v>
      </c>
    </row>
    <row r="1946" spans="1:25" x14ac:dyDescent="0.3">
      <c r="A1946" s="1">
        <v>1945</v>
      </c>
      <c r="B1946" s="2">
        <v>42278</v>
      </c>
      <c r="C1946" s="1">
        <v>2015</v>
      </c>
      <c r="D1946" s="1" t="s">
        <v>23</v>
      </c>
      <c r="E1946" s="1">
        <v>10</v>
      </c>
      <c r="F1946" s="3">
        <v>7552</v>
      </c>
      <c r="G1946" s="10">
        <v>23939.84</v>
      </c>
      <c r="H1946" s="12">
        <f>IFERROR(salesdata[[#This Row],[S-P1]]/salesdata[[#This Row],[Q-P1]],0)</f>
        <v>3.17</v>
      </c>
      <c r="I1946" s="3">
        <v>3005</v>
      </c>
      <c r="J1946" s="10">
        <v>19051.7</v>
      </c>
      <c r="K1946" s="12">
        <f>IFERROR(salesdata[[#This Row],[S-P2]]/salesdata[[#This Row],[Q-P2]],0)</f>
        <v>6.34</v>
      </c>
      <c r="L1946" s="3">
        <v>5750</v>
      </c>
      <c r="M1946" s="10">
        <v>31165</v>
      </c>
      <c r="N1946" s="12">
        <f>IFERROR(salesdata[[#This Row],[S-P3]]/salesdata[[#This Row],[Q-P3]],0)</f>
        <v>5.42</v>
      </c>
      <c r="O1946" s="3">
        <v>556</v>
      </c>
      <c r="P1946" s="10">
        <v>3964.28</v>
      </c>
      <c r="Q1946" s="12">
        <f>IFERROR(salesdata[[#This Row],[S-P4]]/salesdata[[#This Row],[Q-P4]],0)</f>
        <v>7.1300000000000008</v>
      </c>
      <c r="R1946" s="3">
        <v>16863</v>
      </c>
      <c r="S1946" s="10">
        <v>78120.820000000007</v>
      </c>
      <c r="T1946" s="1" t="str">
        <f>"Q"&amp;ROUNDUP(salesdata[[#This Row],[Month No.]]/3,0)</f>
        <v>Q4</v>
      </c>
      <c r="U1946" s="1" t="str">
        <f>TEXT(salesdata[[#This Row],[Date]],"dddd")</f>
        <v>Thursday</v>
      </c>
      <c r="V1946" s="12">
        <f>IFERROR(salesdata[[#This Row],[Total Revenue]]/salesdata[[#This Row],[Total Units Sold]],0)</f>
        <v>4.6326762734981921</v>
      </c>
      <c r="W1946" s="1" t="str">
        <f>INDEX({"Product1","Product2","Product3","Product4"},MATCH(MAX(salesdata[[#This Row],[S-P1]],salesdata[[#This Row],[S-P2]],salesdata[[#This Row],[S-P3]],salesdata[[#This Row],[S-P4]]),CHOOSE({1,2,3,4},salesdata[[#This Row],[S-P1]],salesdata[[#This Row],[S-P2]],salesdata[[#This Row],[S-P3]],salesdata[[#This Row],[S-P4]]),0))</f>
        <v>Product3</v>
      </c>
      <c r="X1946" s="1" t="str">
        <f>IF(salesdata[[#This Row],[Total Revenue]]&gt;=70000,"High",IF(salesdata[[#This Row],[Total Revenue]]&gt;=40000,"Medium","Low"))</f>
        <v>High</v>
      </c>
      <c r="Y1946" s="1" t="str">
        <f>IFERROR(IF(SUMIF(salesdata[Year],salesdata[[#This Row],[Year]],salesdata[Total Revenue])&gt;SUMIF(salesdata[Year],salesdata[[#This Row],[Year]]-1,salesdata[Total Revenue]),"Growth Year","Decline Year"),"")</f>
        <v>Decline Year</v>
      </c>
    </row>
    <row r="1947" spans="1:25" x14ac:dyDescent="0.3">
      <c r="A1947" s="1">
        <v>1946</v>
      </c>
      <c r="B1947" s="2">
        <v>42279</v>
      </c>
      <c r="C1947" s="1">
        <v>2015</v>
      </c>
      <c r="D1947" s="1" t="s">
        <v>23</v>
      </c>
      <c r="E1947" s="1">
        <v>10</v>
      </c>
      <c r="F1947" s="3">
        <v>6634</v>
      </c>
      <c r="G1947" s="10">
        <v>21029.78</v>
      </c>
      <c r="H1947" s="12">
        <f>IFERROR(salesdata[[#This Row],[S-P1]]/salesdata[[#This Row],[Q-P1]],0)</f>
        <v>3.17</v>
      </c>
      <c r="I1947" s="3">
        <v>2078</v>
      </c>
      <c r="J1947" s="10">
        <v>13174.52</v>
      </c>
      <c r="K1947" s="12">
        <f>IFERROR(salesdata[[#This Row],[S-P2]]/salesdata[[#This Row],[Q-P2]],0)</f>
        <v>6.34</v>
      </c>
      <c r="L1947" s="3">
        <v>2875</v>
      </c>
      <c r="M1947" s="10">
        <v>15582.5</v>
      </c>
      <c r="N1947" s="12">
        <f>IFERROR(salesdata[[#This Row],[S-P3]]/salesdata[[#This Row],[Q-P3]],0)</f>
        <v>5.42</v>
      </c>
      <c r="O1947" s="3">
        <v>1298</v>
      </c>
      <c r="P1947" s="10">
        <v>9254.74</v>
      </c>
      <c r="Q1947" s="12">
        <f>IFERROR(salesdata[[#This Row],[S-P4]]/salesdata[[#This Row],[Q-P4]],0)</f>
        <v>7.13</v>
      </c>
      <c r="R1947" s="3">
        <v>12885</v>
      </c>
      <c r="S1947" s="10">
        <v>59041.54</v>
      </c>
      <c r="T1947" s="1" t="str">
        <f>"Q"&amp;ROUNDUP(salesdata[[#This Row],[Month No.]]/3,0)</f>
        <v>Q4</v>
      </c>
      <c r="U1947" s="1" t="str">
        <f>TEXT(salesdata[[#This Row],[Date]],"dddd")</f>
        <v>Friday</v>
      </c>
      <c r="V1947" s="12">
        <f>IFERROR(salesdata[[#This Row],[Total Revenue]]/salesdata[[#This Row],[Total Units Sold]],0)</f>
        <v>4.582191695770276</v>
      </c>
      <c r="W1947" s="1" t="str">
        <f>INDEX({"Product1","Product2","Product3","Product4"},MATCH(MAX(salesdata[[#This Row],[S-P1]],salesdata[[#This Row],[S-P2]],salesdata[[#This Row],[S-P3]],salesdata[[#This Row],[S-P4]]),CHOOSE({1,2,3,4},salesdata[[#This Row],[S-P1]],salesdata[[#This Row],[S-P2]],salesdata[[#This Row],[S-P3]],salesdata[[#This Row],[S-P4]]),0))</f>
        <v>Product1</v>
      </c>
      <c r="X1947" s="1" t="str">
        <f>IF(salesdata[[#This Row],[Total Revenue]]&gt;=70000,"High",IF(salesdata[[#This Row],[Total Revenue]]&gt;=40000,"Medium","Low"))</f>
        <v>Medium</v>
      </c>
      <c r="Y1947" s="1" t="str">
        <f>IFERROR(IF(SUMIF(salesdata[Year],salesdata[[#This Row],[Year]],salesdata[Total Revenue])&gt;SUMIF(salesdata[Year],salesdata[[#This Row],[Year]]-1,salesdata[Total Revenue]),"Growth Year","Decline Year"),"")</f>
        <v>Decline Year</v>
      </c>
    </row>
    <row r="1948" spans="1:25" x14ac:dyDescent="0.3">
      <c r="A1948" s="1">
        <v>1947</v>
      </c>
      <c r="B1948" s="2">
        <v>42280</v>
      </c>
      <c r="C1948" s="1">
        <v>2015</v>
      </c>
      <c r="D1948" s="1" t="s">
        <v>23</v>
      </c>
      <c r="E1948" s="1">
        <v>10</v>
      </c>
      <c r="F1948" s="3">
        <v>2602</v>
      </c>
      <c r="G1948" s="10">
        <v>8248.34</v>
      </c>
      <c r="H1948" s="12">
        <f>IFERROR(salesdata[[#This Row],[S-P1]]/salesdata[[#This Row],[Q-P1]],0)</f>
        <v>3.17</v>
      </c>
      <c r="I1948" s="3">
        <v>3945</v>
      </c>
      <c r="J1948" s="10">
        <v>25011.3</v>
      </c>
      <c r="K1948" s="12">
        <f>IFERROR(salesdata[[#This Row],[S-P2]]/salesdata[[#This Row],[Q-P2]],0)</f>
        <v>6.34</v>
      </c>
      <c r="L1948" s="3">
        <v>1393</v>
      </c>
      <c r="M1948" s="10">
        <v>7550.06</v>
      </c>
      <c r="N1948" s="12">
        <f>IFERROR(salesdata[[#This Row],[S-P3]]/salesdata[[#This Row],[Q-P3]],0)</f>
        <v>5.42</v>
      </c>
      <c r="O1948" s="3">
        <v>662</v>
      </c>
      <c r="P1948" s="10">
        <v>4720.0600000000004</v>
      </c>
      <c r="Q1948" s="12">
        <f>IFERROR(salesdata[[#This Row],[S-P4]]/salesdata[[#This Row],[Q-P4]],0)</f>
        <v>7.1300000000000008</v>
      </c>
      <c r="R1948" s="3">
        <v>8602</v>
      </c>
      <c r="S1948" s="10">
        <v>45529.760000000002</v>
      </c>
      <c r="T1948" s="1" t="str">
        <f>"Q"&amp;ROUNDUP(salesdata[[#This Row],[Month No.]]/3,0)</f>
        <v>Q4</v>
      </c>
      <c r="U1948" s="1" t="str">
        <f>TEXT(salesdata[[#This Row],[Date]],"dddd")</f>
        <v>Saturday</v>
      </c>
      <c r="V1948" s="12">
        <f>IFERROR(salesdata[[#This Row],[Total Revenue]]/salesdata[[#This Row],[Total Units Sold]],0)</f>
        <v>5.2929272262264595</v>
      </c>
      <c r="W1948" s="1" t="str">
        <f>INDEX({"Product1","Product2","Product3","Product4"},MATCH(MAX(salesdata[[#This Row],[S-P1]],salesdata[[#This Row],[S-P2]],salesdata[[#This Row],[S-P3]],salesdata[[#This Row],[S-P4]]),CHOOSE({1,2,3,4},salesdata[[#This Row],[S-P1]],salesdata[[#This Row],[S-P2]],salesdata[[#This Row],[S-P3]],salesdata[[#This Row],[S-P4]]),0))</f>
        <v>Product2</v>
      </c>
      <c r="X1948" s="1" t="str">
        <f>IF(salesdata[[#This Row],[Total Revenue]]&gt;=70000,"High",IF(salesdata[[#This Row],[Total Revenue]]&gt;=40000,"Medium","Low"))</f>
        <v>Medium</v>
      </c>
      <c r="Y1948" s="1" t="str">
        <f>IFERROR(IF(SUMIF(salesdata[Year],salesdata[[#This Row],[Year]],salesdata[Total Revenue])&gt;SUMIF(salesdata[Year],salesdata[[#This Row],[Year]]-1,salesdata[Total Revenue]),"Growth Year","Decline Year"),"")</f>
        <v>Decline Year</v>
      </c>
    </row>
    <row r="1949" spans="1:25" x14ac:dyDescent="0.3">
      <c r="A1949" s="1">
        <v>1948</v>
      </c>
      <c r="B1949" s="2">
        <v>42281</v>
      </c>
      <c r="C1949" s="1">
        <v>2015</v>
      </c>
      <c r="D1949" s="1" t="s">
        <v>23</v>
      </c>
      <c r="E1949" s="1">
        <v>10</v>
      </c>
      <c r="F1949" s="3">
        <v>3876</v>
      </c>
      <c r="G1949" s="10">
        <v>12286.92</v>
      </c>
      <c r="H1949" s="12">
        <f>IFERROR(salesdata[[#This Row],[S-P1]]/salesdata[[#This Row],[Q-P1]],0)</f>
        <v>3.17</v>
      </c>
      <c r="I1949" s="3">
        <v>977</v>
      </c>
      <c r="J1949" s="10">
        <v>6194.18</v>
      </c>
      <c r="K1949" s="12">
        <f>IFERROR(salesdata[[#This Row],[S-P2]]/salesdata[[#This Row],[Q-P2]],0)</f>
        <v>6.34</v>
      </c>
      <c r="L1949" s="3">
        <v>2284</v>
      </c>
      <c r="M1949" s="10">
        <v>12379.28</v>
      </c>
      <c r="N1949" s="12">
        <f>IFERROR(salesdata[[#This Row],[S-P3]]/salesdata[[#This Row],[Q-P3]],0)</f>
        <v>5.42</v>
      </c>
      <c r="O1949" s="3">
        <v>1254</v>
      </c>
      <c r="P1949" s="10">
        <v>8941.02</v>
      </c>
      <c r="Q1949" s="12">
        <f>IFERROR(salesdata[[#This Row],[S-P4]]/salesdata[[#This Row],[Q-P4]],0)</f>
        <v>7.1300000000000008</v>
      </c>
      <c r="R1949" s="3">
        <v>8391</v>
      </c>
      <c r="S1949" s="10">
        <v>39801.4</v>
      </c>
      <c r="T1949" s="1" t="str">
        <f>"Q"&amp;ROUNDUP(salesdata[[#This Row],[Month No.]]/3,0)</f>
        <v>Q4</v>
      </c>
      <c r="U1949" s="1" t="str">
        <f>TEXT(salesdata[[#This Row],[Date]],"dddd")</f>
        <v>Sunday</v>
      </c>
      <c r="V1949" s="12">
        <f>IFERROR(salesdata[[#This Row],[Total Revenue]]/salesdata[[#This Row],[Total Units Sold]],0)</f>
        <v>4.7433440591109521</v>
      </c>
      <c r="W1949" s="1" t="str">
        <f>INDEX({"Product1","Product2","Product3","Product4"},MATCH(MAX(salesdata[[#This Row],[S-P1]],salesdata[[#This Row],[S-P2]],salesdata[[#This Row],[S-P3]],salesdata[[#This Row],[S-P4]]),CHOOSE({1,2,3,4},salesdata[[#This Row],[S-P1]],salesdata[[#This Row],[S-P2]],salesdata[[#This Row],[S-P3]],salesdata[[#This Row],[S-P4]]),0))</f>
        <v>Product3</v>
      </c>
      <c r="X1949" s="1" t="str">
        <f>IF(salesdata[[#This Row],[Total Revenue]]&gt;=70000,"High",IF(salesdata[[#This Row],[Total Revenue]]&gt;=40000,"Medium","Low"))</f>
        <v>Low</v>
      </c>
      <c r="Y1949" s="1" t="str">
        <f>IFERROR(IF(SUMIF(salesdata[Year],salesdata[[#This Row],[Year]],salesdata[Total Revenue])&gt;SUMIF(salesdata[Year],salesdata[[#This Row],[Year]]-1,salesdata[Total Revenue]),"Growth Year","Decline Year"),"")</f>
        <v>Decline Year</v>
      </c>
    </row>
    <row r="1950" spans="1:25" x14ac:dyDescent="0.3">
      <c r="A1950" s="1">
        <v>1949</v>
      </c>
      <c r="B1950" s="2">
        <v>42282</v>
      </c>
      <c r="C1950" s="1">
        <v>2015</v>
      </c>
      <c r="D1950" s="1" t="s">
        <v>23</v>
      </c>
      <c r="E1950" s="1">
        <v>10</v>
      </c>
      <c r="F1950" s="3">
        <v>6411</v>
      </c>
      <c r="G1950" s="10">
        <v>20322.87</v>
      </c>
      <c r="H1950" s="12">
        <f>IFERROR(salesdata[[#This Row],[S-P1]]/salesdata[[#This Row],[Q-P1]],0)</f>
        <v>3.17</v>
      </c>
      <c r="I1950" s="3">
        <v>290</v>
      </c>
      <c r="J1950" s="10">
        <v>1838.6</v>
      </c>
      <c r="K1950" s="12">
        <f>IFERROR(salesdata[[#This Row],[S-P2]]/salesdata[[#This Row],[Q-P2]],0)</f>
        <v>6.34</v>
      </c>
      <c r="L1950" s="3">
        <v>3233</v>
      </c>
      <c r="M1950" s="10">
        <v>17522.86</v>
      </c>
      <c r="N1950" s="12">
        <f>IFERROR(salesdata[[#This Row],[S-P3]]/salesdata[[#This Row],[Q-P3]],0)</f>
        <v>5.42</v>
      </c>
      <c r="O1950" s="3">
        <v>712</v>
      </c>
      <c r="P1950" s="10">
        <v>5076.5600000000004</v>
      </c>
      <c r="Q1950" s="12">
        <f>IFERROR(salesdata[[#This Row],[S-P4]]/salesdata[[#This Row],[Q-P4]],0)</f>
        <v>7.1300000000000008</v>
      </c>
      <c r="R1950" s="3">
        <v>10646</v>
      </c>
      <c r="S1950" s="10">
        <v>44760.89</v>
      </c>
      <c r="T1950" s="1" t="str">
        <f>"Q"&amp;ROUNDUP(salesdata[[#This Row],[Month No.]]/3,0)</f>
        <v>Q4</v>
      </c>
      <c r="U1950" s="1" t="str">
        <f>TEXT(salesdata[[#This Row],[Date]],"dddd")</f>
        <v>Monday</v>
      </c>
      <c r="V1950" s="12">
        <f>IFERROR(salesdata[[#This Row],[Total Revenue]]/salesdata[[#This Row],[Total Units Sold]],0)</f>
        <v>4.2044796167574674</v>
      </c>
      <c r="W1950" s="1" t="str">
        <f>INDEX({"Product1","Product2","Product3","Product4"},MATCH(MAX(salesdata[[#This Row],[S-P1]],salesdata[[#This Row],[S-P2]],salesdata[[#This Row],[S-P3]],salesdata[[#This Row],[S-P4]]),CHOOSE({1,2,3,4},salesdata[[#This Row],[S-P1]],salesdata[[#This Row],[S-P2]],salesdata[[#This Row],[S-P3]],salesdata[[#This Row],[S-P4]]),0))</f>
        <v>Product1</v>
      </c>
      <c r="X1950" s="1" t="str">
        <f>IF(salesdata[[#This Row],[Total Revenue]]&gt;=70000,"High",IF(salesdata[[#This Row],[Total Revenue]]&gt;=40000,"Medium","Low"))</f>
        <v>Medium</v>
      </c>
      <c r="Y1950" s="1" t="str">
        <f>IFERROR(IF(SUMIF(salesdata[Year],salesdata[[#This Row],[Year]],salesdata[Total Revenue])&gt;SUMIF(salesdata[Year],salesdata[[#This Row],[Year]]-1,salesdata[Total Revenue]),"Growth Year","Decline Year"),"")</f>
        <v>Decline Year</v>
      </c>
    </row>
    <row r="1951" spans="1:25" x14ac:dyDescent="0.3">
      <c r="A1951" s="1">
        <v>1950</v>
      </c>
      <c r="B1951" s="2">
        <v>42283</v>
      </c>
      <c r="C1951" s="1">
        <v>2015</v>
      </c>
      <c r="D1951" s="1" t="s">
        <v>23</v>
      </c>
      <c r="E1951" s="1">
        <v>10</v>
      </c>
      <c r="F1951" s="3">
        <v>5263</v>
      </c>
      <c r="G1951" s="10">
        <v>16683.71</v>
      </c>
      <c r="H1951" s="12">
        <f>IFERROR(salesdata[[#This Row],[S-P1]]/salesdata[[#This Row],[Q-P1]],0)</f>
        <v>3.17</v>
      </c>
      <c r="I1951" s="3">
        <v>3197</v>
      </c>
      <c r="J1951" s="10">
        <v>20268.98</v>
      </c>
      <c r="K1951" s="12">
        <f>IFERROR(salesdata[[#This Row],[S-P2]]/salesdata[[#This Row],[Q-P2]],0)</f>
        <v>6.34</v>
      </c>
      <c r="L1951" s="3">
        <v>1042</v>
      </c>
      <c r="M1951" s="10">
        <v>5647.64</v>
      </c>
      <c r="N1951" s="12">
        <f>IFERROR(salesdata[[#This Row],[S-P3]]/salesdata[[#This Row],[Q-P3]],0)</f>
        <v>5.42</v>
      </c>
      <c r="O1951" s="3">
        <v>1722</v>
      </c>
      <c r="P1951" s="10">
        <v>12277.86</v>
      </c>
      <c r="Q1951" s="12">
        <f>IFERROR(salesdata[[#This Row],[S-P4]]/salesdata[[#This Row],[Q-P4]],0)</f>
        <v>7.1300000000000008</v>
      </c>
      <c r="R1951" s="3">
        <v>11224</v>
      </c>
      <c r="S1951" s="10">
        <v>54878.19</v>
      </c>
      <c r="T1951" s="1" t="str">
        <f>"Q"&amp;ROUNDUP(salesdata[[#This Row],[Month No.]]/3,0)</f>
        <v>Q4</v>
      </c>
      <c r="U1951" s="1" t="str">
        <f>TEXT(salesdata[[#This Row],[Date]],"dddd")</f>
        <v>Tuesday</v>
      </c>
      <c r="V1951" s="12">
        <f>IFERROR(salesdata[[#This Row],[Total Revenue]]/salesdata[[#This Row],[Total Units Sold]],0)</f>
        <v>4.8893611903064862</v>
      </c>
      <c r="W1951" s="1" t="str">
        <f>INDEX({"Product1","Product2","Product3","Product4"},MATCH(MAX(salesdata[[#This Row],[S-P1]],salesdata[[#This Row],[S-P2]],salesdata[[#This Row],[S-P3]],salesdata[[#This Row],[S-P4]]),CHOOSE({1,2,3,4},salesdata[[#This Row],[S-P1]],salesdata[[#This Row],[S-P2]],salesdata[[#This Row],[S-P3]],salesdata[[#This Row],[S-P4]]),0))</f>
        <v>Product2</v>
      </c>
      <c r="X1951" s="1" t="str">
        <f>IF(salesdata[[#This Row],[Total Revenue]]&gt;=70000,"High",IF(salesdata[[#This Row],[Total Revenue]]&gt;=40000,"Medium","Low"))</f>
        <v>Medium</v>
      </c>
      <c r="Y1951" s="1" t="str">
        <f>IFERROR(IF(SUMIF(salesdata[Year],salesdata[[#This Row],[Year]],salesdata[Total Revenue])&gt;SUMIF(salesdata[Year],salesdata[[#This Row],[Year]]-1,salesdata[Total Revenue]),"Growth Year","Decline Year"),"")</f>
        <v>Decline Year</v>
      </c>
    </row>
    <row r="1952" spans="1:25" x14ac:dyDescent="0.3">
      <c r="A1952" s="1">
        <v>1951</v>
      </c>
      <c r="B1952" s="2">
        <v>42284</v>
      </c>
      <c r="C1952" s="1">
        <v>2015</v>
      </c>
      <c r="D1952" s="1" t="s">
        <v>23</v>
      </c>
      <c r="E1952" s="1">
        <v>10</v>
      </c>
      <c r="F1952" s="3">
        <v>5540</v>
      </c>
      <c r="G1952" s="10">
        <v>17561.8</v>
      </c>
      <c r="H1952" s="12">
        <f>IFERROR(salesdata[[#This Row],[S-P1]]/salesdata[[#This Row],[Q-P1]],0)</f>
        <v>3.17</v>
      </c>
      <c r="I1952" s="3">
        <v>2518</v>
      </c>
      <c r="J1952" s="10">
        <v>15964.12</v>
      </c>
      <c r="K1952" s="12">
        <f>IFERROR(salesdata[[#This Row],[S-P2]]/salesdata[[#This Row],[Q-P2]],0)</f>
        <v>6.3400000000000007</v>
      </c>
      <c r="L1952" s="3">
        <v>2228</v>
      </c>
      <c r="M1952" s="10">
        <v>12075.76</v>
      </c>
      <c r="N1952" s="12">
        <f>IFERROR(salesdata[[#This Row],[S-P3]]/salesdata[[#This Row],[Q-P3]],0)</f>
        <v>5.42</v>
      </c>
      <c r="O1952" s="3">
        <v>959</v>
      </c>
      <c r="P1952" s="10">
        <v>6837.67</v>
      </c>
      <c r="Q1952" s="12">
        <f>IFERROR(salesdata[[#This Row],[S-P4]]/salesdata[[#This Row],[Q-P4]],0)</f>
        <v>7.13</v>
      </c>
      <c r="R1952" s="3">
        <v>11245</v>
      </c>
      <c r="S1952" s="10">
        <v>52439.35</v>
      </c>
      <c r="T1952" s="1" t="str">
        <f>"Q"&amp;ROUNDUP(salesdata[[#This Row],[Month No.]]/3,0)</f>
        <v>Q4</v>
      </c>
      <c r="U1952" s="1" t="str">
        <f>TEXT(salesdata[[#This Row],[Date]],"dddd")</f>
        <v>Wednesday</v>
      </c>
      <c r="V1952" s="12">
        <f>IFERROR(salesdata[[#This Row],[Total Revenue]]/salesdata[[#This Row],[Total Units Sold]],0)</f>
        <v>4.6633481547354378</v>
      </c>
      <c r="W1952" s="1" t="str">
        <f>INDEX({"Product1","Product2","Product3","Product4"},MATCH(MAX(salesdata[[#This Row],[S-P1]],salesdata[[#This Row],[S-P2]],salesdata[[#This Row],[S-P3]],salesdata[[#This Row],[S-P4]]),CHOOSE({1,2,3,4},salesdata[[#This Row],[S-P1]],salesdata[[#This Row],[S-P2]],salesdata[[#This Row],[S-P3]],salesdata[[#This Row],[S-P4]]),0))</f>
        <v>Product1</v>
      </c>
      <c r="X1952" s="1" t="str">
        <f>IF(salesdata[[#This Row],[Total Revenue]]&gt;=70000,"High",IF(salesdata[[#This Row],[Total Revenue]]&gt;=40000,"Medium","Low"))</f>
        <v>Medium</v>
      </c>
      <c r="Y1952" s="1" t="str">
        <f>IFERROR(IF(SUMIF(salesdata[Year],salesdata[[#This Row],[Year]],salesdata[Total Revenue])&gt;SUMIF(salesdata[Year],salesdata[[#This Row],[Year]]-1,salesdata[Total Revenue]),"Growth Year","Decline Year"),"")</f>
        <v>Decline Year</v>
      </c>
    </row>
    <row r="1953" spans="1:25" x14ac:dyDescent="0.3">
      <c r="A1953" s="1">
        <v>1952</v>
      </c>
      <c r="B1953" s="2">
        <v>42285</v>
      </c>
      <c r="C1953" s="1">
        <v>2015</v>
      </c>
      <c r="D1953" s="1" t="s">
        <v>23</v>
      </c>
      <c r="E1953" s="1">
        <v>10</v>
      </c>
      <c r="F1953" s="3">
        <v>6594</v>
      </c>
      <c r="G1953" s="10">
        <v>20902.98</v>
      </c>
      <c r="H1953" s="12">
        <f>IFERROR(salesdata[[#This Row],[S-P1]]/salesdata[[#This Row],[Q-P1]],0)</f>
        <v>3.17</v>
      </c>
      <c r="I1953" s="3">
        <v>631</v>
      </c>
      <c r="J1953" s="10">
        <v>4000.54</v>
      </c>
      <c r="K1953" s="12">
        <f>IFERROR(salesdata[[#This Row],[S-P2]]/salesdata[[#This Row],[Q-P2]],0)</f>
        <v>6.34</v>
      </c>
      <c r="L1953" s="3">
        <v>5466</v>
      </c>
      <c r="M1953" s="10">
        <v>29625.72</v>
      </c>
      <c r="N1953" s="12">
        <f>IFERROR(salesdata[[#This Row],[S-P3]]/salesdata[[#This Row],[Q-P3]],0)</f>
        <v>5.42</v>
      </c>
      <c r="O1953" s="3">
        <v>1742</v>
      </c>
      <c r="P1953" s="10">
        <v>12420.46</v>
      </c>
      <c r="Q1953" s="12">
        <f>IFERROR(salesdata[[#This Row],[S-P4]]/salesdata[[#This Row],[Q-P4]],0)</f>
        <v>7.13</v>
      </c>
      <c r="R1953" s="3">
        <v>14433</v>
      </c>
      <c r="S1953" s="10">
        <v>66949.7</v>
      </c>
      <c r="T1953" s="1" t="str">
        <f>"Q"&amp;ROUNDUP(salesdata[[#This Row],[Month No.]]/3,0)</f>
        <v>Q4</v>
      </c>
      <c r="U1953" s="1" t="str">
        <f>TEXT(salesdata[[#This Row],[Date]],"dddd")</f>
        <v>Thursday</v>
      </c>
      <c r="V1953" s="12">
        <f>IFERROR(salesdata[[#This Row],[Total Revenue]]/salesdata[[#This Row],[Total Units Sold]],0)</f>
        <v>4.6386544723896623</v>
      </c>
      <c r="W1953" s="1" t="str">
        <f>INDEX({"Product1","Product2","Product3","Product4"},MATCH(MAX(salesdata[[#This Row],[S-P1]],salesdata[[#This Row],[S-P2]],salesdata[[#This Row],[S-P3]],salesdata[[#This Row],[S-P4]]),CHOOSE({1,2,3,4},salesdata[[#This Row],[S-P1]],salesdata[[#This Row],[S-P2]],salesdata[[#This Row],[S-P3]],salesdata[[#This Row],[S-P4]]),0))</f>
        <v>Product3</v>
      </c>
      <c r="X1953" s="1" t="str">
        <f>IF(salesdata[[#This Row],[Total Revenue]]&gt;=70000,"High",IF(salesdata[[#This Row],[Total Revenue]]&gt;=40000,"Medium","Low"))</f>
        <v>Medium</v>
      </c>
      <c r="Y1953" s="1" t="str">
        <f>IFERROR(IF(SUMIF(salesdata[Year],salesdata[[#This Row],[Year]],salesdata[Total Revenue])&gt;SUMIF(salesdata[Year],salesdata[[#This Row],[Year]]-1,salesdata[Total Revenue]),"Growth Year","Decline Year"),"")</f>
        <v>Decline Year</v>
      </c>
    </row>
    <row r="1954" spans="1:25" x14ac:dyDescent="0.3">
      <c r="A1954" s="1">
        <v>1953</v>
      </c>
      <c r="B1954" s="2">
        <v>42286</v>
      </c>
      <c r="C1954" s="1">
        <v>2015</v>
      </c>
      <c r="D1954" s="1" t="s">
        <v>23</v>
      </c>
      <c r="E1954" s="1">
        <v>10</v>
      </c>
      <c r="F1954" s="3">
        <v>7292</v>
      </c>
      <c r="G1954" s="10">
        <v>23115.64</v>
      </c>
      <c r="H1954" s="12">
        <f>IFERROR(salesdata[[#This Row],[S-P1]]/salesdata[[#This Row],[Q-P1]],0)</f>
        <v>3.17</v>
      </c>
      <c r="I1954" s="3">
        <v>1777</v>
      </c>
      <c r="J1954" s="10">
        <v>11266.18</v>
      </c>
      <c r="K1954" s="12">
        <f>IFERROR(salesdata[[#This Row],[S-P2]]/salesdata[[#This Row],[Q-P2]],0)</f>
        <v>6.34</v>
      </c>
      <c r="L1954" s="3">
        <v>334</v>
      </c>
      <c r="M1954" s="10">
        <v>1810.28</v>
      </c>
      <c r="N1954" s="12">
        <f>IFERROR(salesdata[[#This Row],[S-P3]]/salesdata[[#This Row],[Q-P3]],0)</f>
        <v>5.42</v>
      </c>
      <c r="O1954" s="3">
        <v>1162</v>
      </c>
      <c r="P1954" s="10">
        <v>8285.06</v>
      </c>
      <c r="Q1954" s="12">
        <f>IFERROR(salesdata[[#This Row],[S-P4]]/salesdata[[#This Row],[Q-P4]],0)</f>
        <v>7.13</v>
      </c>
      <c r="R1954" s="3">
        <v>10565</v>
      </c>
      <c r="S1954" s="10">
        <v>44477.16</v>
      </c>
      <c r="T1954" s="1" t="str">
        <f>"Q"&amp;ROUNDUP(salesdata[[#This Row],[Month No.]]/3,0)</f>
        <v>Q4</v>
      </c>
      <c r="U1954" s="1" t="str">
        <f>TEXT(salesdata[[#This Row],[Date]],"dddd")</f>
        <v>Friday</v>
      </c>
      <c r="V1954" s="12">
        <f>IFERROR(salesdata[[#This Row],[Total Revenue]]/salesdata[[#This Row],[Total Units Sold]],0)</f>
        <v>4.2098589682915293</v>
      </c>
      <c r="W1954" s="1" t="str">
        <f>INDEX({"Product1","Product2","Product3","Product4"},MATCH(MAX(salesdata[[#This Row],[S-P1]],salesdata[[#This Row],[S-P2]],salesdata[[#This Row],[S-P3]],salesdata[[#This Row],[S-P4]]),CHOOSE({1,2,3,4},salesdata[[#This Row],[S-P1]],salesdata[[#This Row],[S-P2]],salesdata[[#This Row],[S-P3]],salesdata[[#This Row],[S-P4]]),0))</f>
        <v>Product1</v>
      </c>
      <c r="X1954" s="1" t="str">
        <f>IF(salesdata[[#This Row],[Total Revenue]]&gt;=70000,"High",IF(salesdata[[#This Row],[Total Revenue]]&gt;=40000,"Medium","Low"))</f>
        <v>Medium</v>
      </c>
      <c r="Y1954" s="1" t="str">
        <f>IFERROR(IF(SUMIF(salesdata[Year],salesdata[[#This Row],[Year]],salesdata[Total Revenue])&gt;SUMIF(salesdata[Year],salesdata[[#This Row],[Year]]-1,salesdata[Total Revenue]),"Growth Year","Decline Year"),"")</f>
        <v>Decline Year</v>
      </c>
    </row>
    <row r="1955" spans="1:25" x14ac:dyDescent="0.3">
      <c r="A1955" s="1">
        <v>1954</v>
      </c>
      <c r="B1955" s="2">
        <v>42287</v>
      </c>
      <c r="C1955" s="1">
        <v>2015</v>
      </c>
      <c r="D1955" s="1" t="s">
        <v>23</v>
      </c>
      <c r="E1955" s="1">
        <v>10</v>
      </c>
      <c r="F1955" s="3">
        <v>6160</v>
      </c>
      <c r="G1955" s="10">
        <v>19527.2</v>
      </c>
      <c r="H1955" s="12">
        <f>IFERROR(salesdata[[#This Row],[S-P1]]/salesdata[[#This Row],[Q-P1]],0)</f>
        <v>3.17</v>
      </c>
      <c r="I1955" s="3">
        <v>262</v>
      </c>
      <c r="J1955" s="10">
        <v>1661.08</v>
      </c>
      <c r="K1955" s="12">
        <f>IFERROR(salesdata[[#This Row],[S-P2]]/salesdata[[#This Row],[Q-P2]],0)</f>
        <v>6.34</v>
      </c>
      <c r="L1955" s="3">
        <v>5036</v>
      </c>
      <c r="M1955" s="10">
        <v>27295.119999999999</v>
      </c>
      <c r="N1955" s="12">
        <f>IFERROR(salesdata[[#This Row],[S-P3]]/salesdata[[#This Row],[Q-P3]],0)</f>
        <v>5.42</v>
      </c>
      <c r="O1955" s="3">
        <v>998</v>
      </c>
      <c r="P1955" s="10">
        <v>7115.74</v>
      </c>
      <c r="Q1955" s="12">
        <f>IFERROR(salesdata[[#This Row],[S-P4]]/salesdata[[#This Row],[Q-P4]],0)</f>
        <v>7.13</v>
      </c>
      <c r="R1955" s="3">
        <v>12456</v>
      </c>
      <c r="S1955" s="10">
        <v>55599.14</v>
      </c>
      <c r="T1955" s="1" t="str">
        <f>"Q"&amp;ROUNDUP(salesdata[[#This Row],[Month No.]]/3,0)</f>
        <v>Q4</v>
      </c>
      <c r="U1955" s="1" t="str">
        <f>TEXT(salesdata[[#This Row],[Date]],"dddd")</f>
        <v>Saturday</v>
      </c>
      <c r="V1955" s="12">
        <f>IFERROR(salesdata[[#This Row],[Total Revenue]]/salesdata[[#This Row],[Total Units Sold]],0)</f>
        <v>4.4636432241490045</v>
      </c>
      <c r="W1955" s="1" t="str">
        <f>INDEX({"Product1","Product2","Product3","Product4"},MATCH(MAX(salesdata[[#This Row],[S-P1]],salesdata[[#This Row],[S-P2]],salesdata[[#This Row],[S-P3]],salesdata[[#This Row],[S-P4]]),CHOOSE({1,2,3,4},salesdata[[#This Row],[S-P1]],salesdata[[#This Row],[S-P2]],salesdata[[#This Row],[S-P3]],salesdata[[#This Row],[S-P4]]),0))</f>
        <v>Product3</v>
      </c>
      <c r="X1955" s="1" t="str">
        <f>IF(salesdata[[#This Row],[Total Revenue]]&gt;=70000,"High",IF(salesdata[[#This Row],[Total Revenue]]&gt;=40000,"Medium","Low"))</f>
        <v>Medium</v>
      </c>
      <c r="Y1955" s="1" t="str">
        <f>IFERROR(IF(SUMIF(salesdata[Year],salesdata[[#This Row],[Year]],salesdata[Total Revenue])&gt;SUMIF(salesdata[Year],salesdata[[#This Row],[Year]]-1,salesdata[Total Revenue]),"Growth Year","Decline Year"),"")</f>
        <v>Decline Year</v>
      </c>
    </row>
    <row r="1956" spans="1:25" x14ac:dyDescent="0.3">
      <c r="A1956" s="1">
        <v>1955</v>
      </c>
      <c r="B1956" s="2">
        <v>42288</v>
      </c>
      <c r="C1956" s="1">
        <v>2015</v>
      </c>
      <c r="D1956" s="1" t="s">
        <v>23</v>
      </c>
      <c r="E1956" s="1">
        <v>10</v>
      </c>
      <c r="F1956" s="3">
        <v>1615</v>
      </c>
      <c r="G1956" s="10">
        <v>5119.55</v>
      </c>
      <c r="H1956" s="12">
        <f>IFERROR(salesdata[[#This Row],[S-P1]]/salesdata[[#This Row],[Q-P1]],0)</f>
        <v>3.17</v>
      </c>
      <c r="I1956" s="3">
        <v>963</v>
      </c>
      <c r="J1956" s="10">
        <v>6105.42</v>
      </c>
      <c r="K1956" s="12">
        <f>IFERROR(salesdata[[#This Row],[S-P2]]/salesdata[[#This Row],[Q-P2]],0)</f>
        <v>6.34</v>
      </c>
      <c r="L1956" s="3">
        <v>5574</v>
      </c>
      <c r="M1956" s="10">
        <v>30211.08</v>
      </c>
      <c r="N1956" s="12">
        <f>IFERROR(salesdata[[#This Row],[S-P3]]/salesdata[[#This Row],[Q-P3]],0)</f>
        <v>5.42</v>
      </c>
      <c r="O1956" s="3">
        <v>1474</v>
      </c>
      <c r="P1956" s="10">
        <v>10509.62</v>
      </c>
      <c r="Q1956" s="12">
        <f>IFERROR(salesdata[[#This Row],[S-P4]]/salesdata[[#This Row],[Q-P4]],0)</f>
        <v>7.1300000000000008</v>
      </c>
      <c r="R1956" s="3">
        <v>9626</v>
      </c>
      <c r="S1956" s="10">
        <v>51945.67</v>
      </c>
      <c r="T1956" s="1" t="str">
        <f>"Q"&amp;ROUNDUP(salesdata[[#This Row],[Month No.]]/3,0)</f>
        <v>Q4</v>
      </c>
      <c r="U1956" s="1" t="str">
        <f>TEXT(salesdata[[#This Row],[Date]],"dddd")</f>
        <v>Sunday</v>
      </c>
      <c r="V1956" s="12">
        <f>IFERROR(salesdata[[#This Row],[Total Revenue]]/salesdata[[#This Row],[Total Units Sold]],0)</f>
        <v>5.3963920631622688</v>
      </c>
      <c r="W1956" s="1" t="str">
        <f>INDEX({"Product1","Product2","Product3","Product4"},MATCH(MAX(salesdata[[#This Row],[S-P1]],salesdata[[#This Row],[S-P2]],salesdata[[#This Row],[S-P3]],salesdata[[#This Row],[S-P4]]),CHOOSE({1,2,3,4},salesdata[[#This Row],[S-P1]],salesdata[[#This Row],[S-P2]],salesdata[[#This Row],[S-P3]],salesdata[[#This Row],[S-P4]]),0))</f>
        <v>Product3</v>
      </c>
      <c r="X1956" s="1" t="str">
        <f>IF(salesdata[[#This Row],[Total Revenue]]&gt;=70000,"High",IF(salesdata[[#This Row],[Total Revenue]]&gt;=40000,"Medium","Low"))</f>
        <v>Medium</v>
      </c>
      <c r="Y1956" s="1" t="str">
        <f>IFERROR(IF(SUMIF(salesdata[Year],salesdata[[#This Row],[Year]],salesdata[Total Revenue])&gt;SUMIF(salesdata[Year],salesdata[[#This Row],[Year]]-1,salesdata[Total Revenue]),"Growth Year","Decline Year"),"")</f>
        <v>Decline Year</v>
      </c>
    </row>
    <row r="1957" spans="1:25" x14ac:dyDescent="0.3">
      <c r="A1957" s="1">
        <v>1956</v>
      </c>
      <c r="B1957" s="2">
        <v>42289</v>
      </c>
      <c r="C1957" s="1">
        <v>2015</v>
      </c>
      <c r="D1957" s="1" t="s">
        <v>23</v>
      </c>
      <c r="E1957" s="1">
        <v>10</v>
      </c>
      <c r="F1957" s="3">
        <v>7178</v>
      </c>
      <c r="G1957" s="10">
        <v>22754.26</v>
      </c>
      <c r="H1957" s="12">
        <f>IFERROR(salesdata[[#This Row],[S-P1]]/salesdata[[#This Row],[Q-P1]],0)</f>
        <v>3.17</v>
      </c>
      <c r="I1957" s="3">
        <v>3154</v>
      </c>
      <c r="J1957" s="10">
        <v>19996.36</v>
      </c>
      <c r="K1957" s="12">
        <f>IFERROR(salesdata[[#This Row],[S-P2]]/salesdata[[#This Row],[Q-P2]],0)</f>
        <v>6.34</v>
      </c>
      <c r="L1957" s="3">
        <v>3049</v>
      </c>
      <c r="M1957" s="10">
        <v>16525.580000000002</v>
      </c>
      <c r="N1957" s="12">
        <f>IFERROR(salesdata[[#This Row],[S-P3]]/salesdata[[#This Row],[Q-P3]],0)</f>
        <v>5.4200000000000008</v>
      </c>
      <c r="O1957" s="3">
        <v>316</v>
      </c>
      <c r="P1957" s="10">
        <v>2253.08</v>
      </c>
      <c r="Q1957" s="12">
        <f>IFERROR(salesdata[[#This Row],[S-P4]]/salesdata[[#This Row],[Q-P4]],0)</f>
        <v>7.13</v>
      </c>
      <c r="R1957" s="3">
        <v>13697</v>
      </c>
      <c r="S1957" s="10">
        <v>61529.279999999999</v>
      </c>
      <c r="T1957" s="1" t="str">
        <f>"Q"&amp;ROUNDUP(salesdata[[#This Row],[Month No.]]/3,0)</f>
        <v>Q4</v>
      </c>
      <c r="U1957" s="1" t="str">
        <f>TEXT(salesdata[[#This Row],[Date]],"dddd")</f>
        <v>Monday</v>
      </c>
      <c r="V1957" s="12">
        <f>IFERROR(salesdata[[#This Row],[Total Revenue]]/salesdata[[#This Row],[Total Units Sold]],0)</f>
        <v>4.4921720084690078</v>
      </c>
      <c r="W1957" s="1" t="str">
        <f>INDEX({"Product1","Product2","Product3","Product4"},MATCH(MAX(salesdata[[#This Row],[S-P1]],salesdata[[#This Row],[S-P2]],salesdata[[#This Row],[S-P3]],salesdata[[#This Row],[S-P4]]),CHOOSE({1,2,3,4},salesdata[[#This Row],[S-P1]],salesdata[[#This Row],[S-P2]],salesdata[[#This Row],[S-P3]],salesdata[[#This Row],[S-P4]]),0))</f>
        <v>Product1</v>
      </c>
      <c r="X1957" s="1" t="str">
        <f>IF(salesdata[[#This Row],[Total Revenue]]&gt;=70000,"High",IF(salesdata[[#This Row],[Total Revenue]]&gt;=40000,"Medium","Low"))</f>
        <v>Medium</v>
      </c>
      <c r="Y1957" s="1" t="str">
        <f>IFERROR(IF(SUMIF(salesdata[Year],salesdata[[#This Row],[Year]],salesdata[Total Revenue])&gt;SUMIF(salesdata[Year],salesdata[[#This Row],[Year]]-1,salesdata[Total Revenue]),"Growth Year","Decline Year"),"")</f>
        <v>Decline Year</v>
      </c>
    </row>
    <row r="1958" spans="1:25" x14ac:dyDescent="0.3">
      <c r="A1958" s="1">
        <v>1957</v>
      </c>
      <c r="B1958" s="2">
        <v>42290</v>
      </c>
      <c r="C1958" s="1">
        <v>2015</v>
      </c>
      <c r="D1958" s="1" t="s">
        <v>23</v>
      </c>
      <c r="E1958" s="1">
        <v>10</v>
      </c>
      <c r="F1958" s="3">
        <v>2759</v>
      </c>
      <c r="G1958" s="10">
        <v>8746.0300000000007</v>
      </c>
      <c r="H1958" s="12">
        <f>IFERROR(salesdata[[#This Row],[S-P1]]/salesdata[[#This Row],[Q-P1]],0)</f>
        <v>3.1700000000000004</v>
      </c>
      <c r="I1958" s="3">
        <v>1498</v>
      </c>
      <c r="J1958" s="10">
        <v>9497.32</v>
      </c>
      <c r="K1958" s="12">
        <f>IFERROR(salesdata[[#This Row],[S-P2]]/salesdata[[#This Row],[Q-P2]],0)</f>
        <v>6.34</v>
      </c>
      <c r="L1958" s="3">
        <v>841</v>
      </c>
      <c r="M1958" s="10">
        <v>4558.22</v>
      </c>
      <c r="N1958" s="12">
        <f>IFERROR(salesdata[[#This Row],[S-P3]]/salesdata[[#This Row],[Q-P3]],0)</f>
        <v>5.42</v>
      </c>
      <c r="O1958" s="3">
        <v>1868</v>
      </c>
      <c r="P1958" s="10">
        <v>13318.84</v>
      </c>
      <c r="Q1958" s="12">
        <f>IFERROR(salesdata[[#This Row],[S-P4]]/salesdata[[#This Row],[Q-P4]],0)</f>
        <v>7.13</v>
      </c>
      <c r="R1958" s="3">
        <v>6966</v>
      </c>
      <c r="S1958" s="10">
        <v>36120.410000000003</v>
      </c>
      <c r="T1958" s="1" t="str">
        <f>"Q"&amp;ROUNDUP(salesdata[[#This Row],[Month No.]]/3,0)</f>
        <v>Q4</v>
      </c>
      <c r="U1958" s="1" t="str">
        <f>TEXT(salesdata[[#This Row],[Date]],"dddd")</f>
        <v>Tuesday</v>
      </c>
      <c r="V1958" s="12">
        <f>IFERROR(salesdata[[#This Row],[Total Revenue]]/salesdata[[#This Row],[Total Units Sold]],0)</f>
        <v>5.1852440424921049</v>
      </c>
      <c r="W1958" s="1" t="str">
        <f>INDEX({"Product1","Product2","Product3","Product4"},MATCH(MAX(salesdata[[#This Row],[S-P1]],salesdata[[#This Row],[S-P2]],salesdata[[#This Row],[S-P3]],salesdata[[#This Row],[S-P4]]),CHOOSE({1,2,3,4},salesdata[[#This Row],[S-P1]],salesdata[[#This Row],[S-P2]],salesdata[[#This Row],[S-P3]],salesdata[[#This Row],[S-P4]]),0))</f>
        <v>Product4</v>
      </c>
      <c r="X1958" s="1" t="str">
        <f>IF(salesdata[[#This Row],[Total Revenue]]&gt;=70000,"High",IF(salesdata[[#This Row],[Total Revenue]]&gt;=40000,"Medium","Low"))</f>
        <v>Low</v>
      </c>
      <c r="Y1958" s="1" t="str">
        <f>IFERROR(IF(SUMIF(salesdata[Year],salesdata[[#This Row],[Year]],salesdata[Total Revenue])&gt;SUMIF(salesdata[Year],salesdata[[#This Row],[Year]]-1,salesdata[Total Revenue]),"Growth Year","Decline Year"),"")</f>
        <v>Decline Year</v>
      </c>
    </row>
    <row r="1959" spans="1:25" x14ac:dyDescent="0.3">
      <c r="A1959" s="1">
        <v>1958</v>
      </c>
      <c r="B1959" s="2">
        <v>42291</v>
      </c>
      <c r="C1959" s="1">
        <v>2015</v>
      </c>
      <c r="D1959" s="1" t="s">
        <v>23</v>
      </c>
      <c r="E1959" s="1">
        <v>10</v>
      </c>
      <c r="F1959" s="3">
        <v>4007</v>
      </c>
      <c r="G1959" s="10">
        <v>12702.19</v>
      </c>
      <c r="H1959" s="12">
        <f>IFERROR(salesdata[[#This Row],[S-P1]]/salesdata[[#This Row],[Q-P1]],0)</f>
        <v>3.17</v>
      </c>
      <c r="I1959" s="3">
        <v>699</v>
      </c>
      <c r="J1959" s="10">
        <v>4431.66</v>
      </c>
      <c r="K1959" s="12">
        <f>IFERROR(salesdata[[#This Row],[S-P2]]/salesdata[[#This Row],[Q-P2]],0)</f>
        <v>6.34</v>
      </c>
      <c r="L1959" s="3">
        <v>4070</v>
      </c>
      <c r="M1959" s="10">
        <v>22059.4</v>
      </c>
      <c r="N1959" s="12">
        <f>IFERROR(salesdata[[#This Row],[S-P3]]/salesdata[[#This Row],[Q-P3]],0)</f>
        <v>5.42</v>
      </c>
      <c r="O1959" s="3">
        <v>1844</v>
      </c>
      <c r="P1959" s="10">
        <v>13147.72</v>
      </c>
      <c r="Q1959" s="12">
        <f>IFERROR(salesdata[[#This Row],[S-P4]]/salesdata[[#This Row],[Q-P4]],0)</f>
        <v>7.13</v>
      </c>
      <c r="R1959" s="3">
        <v>10620</v>
      </c>
      <c r="S1959" s="10">
        <v>52340.97</v>
      </c>
      <c r="T1959" s="1" t="str">
        <f>"Q"&amp;ROUNDUP(salesdata[[#This Row],[Month No.]]/3,0)</f>
        <v>Q4</v>
      </c>
      <c r="U1959" s="1" t="str">
        <f>TEXT(salesdata[[#This Row],[Date]],"dddd")</f>
        <v>Wednesday</v>
      </c>
      <c r="V1959" s="12">
        <f>IFERROR(salesdata[[#This Row],[Total Revenue]]/salesdata[[#This Row],[Total Units Sold]],0)</f>
        <v>4.928528248587571</v>
      </c>
      <c r="W1959" s="1" t="str">
        <f>INDEX({"Product1","Product2","Product3","Product4"},MATCH(MAX(salesdata[[#This Row],[S-P1]],salesdata[[#This Row],[S-P2]],salesdata[[#This Row],[S-P3]],salesdata[[#This Row],[S-P4]]),CHOOSE({1,2,3,4},salesdata[[#This Row],[S-P1]],salesdata[[#This Row],[S-P2]],salesdata[[#This Row],[S-P3]],salesdata[[#This Row],[S-P4]]),0))</f>
        <v>Product3</v>
      </c>
      <c r="X1959" s="1" t="str">
        <f>IF(salesdata[[#This Row],[Total Revenue]]&gt;=70000,"High",IF(salesdata[[#This Row],[Total Revenue]]&gt;=40000,"Medium","Low"))</f>
        <v>Medium</v>
      </c>
      <c r="Y1959" s="1" t="str">
        <f>IFERROR(IF(SUMIF(salesdata[Year],salesdata[[#This Row],[Year]],salesdata[Total Revenue])&gt;SUMIF(salesdata[Year],salesdata[[#This Row],[Year]]-1,salesdata[Total Revenue]),"Growth Year","Decline Year"),"")</f>
        <v>Decline Year</v>
      </c>
    </row>
    <row r="1960" spans="1:25" x14ac:dyDescent="0.3">
      <c r="A1960" s="1">
        <v>1959</v>
      </c>
      <c r="B1960" s="2">
        <v>42292</v>
      </c>
      <c r="C1960" s="1">
        <v>2015</v>
      </c>
      <c r="D1960" s="1" t="s">
        <v>23</v>
      </c>
      <c r="E1960" s="1">
        <v>10</v>
      </c>
      <c r="F1960" s="3">
        <v>2081</v>
      </c>
      <c r="G1960" s="10">
        <v>6596.77</v>
      </c>
      <c r="H1960" s="12">
        <f>IFERROR(salesdata[[#This Row],[S-P1]]/salesdata[[#This Row],[Q-P1]],0)</f>
        <v>3.1700000000000004</v>
      </c>
      <c r="I1960" s="3">
        <v>530</v>
      </c>
      <c r="J1960" s="10">
        <v>3360.2</v>
      </c>
      <c r="K1960" s="12">
        <f>IFERROR(salesdata[[#This Row],[S-P2]]/salesdata[[#This Row],[Q-P2]],0)</f>
        <v>6.34</v>
      </c>
      <c r="L1960" s="3">
        <v>644</v>
      </c>
      <c r="M1960" s="10">
        <v>3490.48</v>
      </c>
      <c r="N1960" s="12">
        <f>IFERROR(salesdata[[#This Row],[S-P3]]/salesdata[[#This Row],[Q-P3]],0)</f>
        <v>5.42</v>
      </c>
      <c r="O1960" s="3">
        <v>1859</v>
      </c>
      <c r="P1960" s="10">
        <v>13254.67</v>
      </c>
      <c r="Q1960" s="12">
        <f>IFERROR(salesdata[[#This Row],[S-P4]]/salesdata[[#This Row],[Q-P4]],0)</f>
        <v>7.13</v>
      </c>
      <c r="R1960" s="3">
        <v>5114</v>
      </c>
      <c r="S1960" s="10">
        <v>26702.12</v>
      </c>
      <c r="T1960" s="1" t="str">
        <f>"Q"&amp;ROUNDUP(salesdata[[#This Row],[Month No.]]/3,0)</f>
        <v>Q4</v>
      </c>
      <c r="U1960" s="1" t="str">
        <f>TEXT(salesdata[[#This Row],[Date]],"dddd")</f>
        <v>Thursday</v>
      </c>
      <c r="V1960" s="12">
        <f>IFERROR(salesdata[[#This Row],[Total Revenue]]/salesdata[[#This Row],[Total Units Sold]],0)</f>
        <v>5.2213766132186157</v>
      </c>
      <c r="W1960" s="1" t="str">
        <f>INDEX({"Product1","Product2","Product3","Product4"},MATCH(MAX(salesdata[[#This Row],[S-P1]],salesdata[[#This Row],[S-P2]],salesdata[[#This Row],[S-P3]],salesdata[[#This Row],[S-P4]]),CHOOSE({1,2,3,4},salesdata[[#This Row],[S-P1]],salesdata[[#This Row],[S-P2]],salesdata[[#This Row],[S-P3]],salesdata[[#This Row],[S-P4]]),0))</f>
        <v>Product4</v>
      </c>
      <c r="X1960" s="1" t="str">
        <f>IF(salesdata[[#This Row],[Total Revenue]]&gt;=70000,"High",IF(salesdata[[#This Row],[Total Revenue]]&gt;=40000,"Medium","Low"))</f>
        <v>Low</v>
      </c>
      <c r="Y1960" s="1" t="str">
        <f>IFERROR(IF(SUMIF(salesdata[Year],salesdata[[#This Row],[Year]],salesdata[Total Revenue])&gt;SUMIF(salesdata[Year],salesdata[[#This Row],[Year]]-1,salesdata[Total Revenue]),"Growth Year","Decline Year"),"")</f>
        <v>Decline Year</v>
      </c>
    </row>
    <row r="1961" spans="1:25" x14ac:dyDescent="0.3">
      <c r="A1961" s="1">
        <v>1960</v>
      </c>
      <c r="B1961" s="2">
        <v>42293</v>
      </c>
      <c r="C1961" s="1">
        <v>2015</v>
      </c>
      <c r="D1961" s="1" t="s">
        <v>23</v>
      </c>
      <c r="E1961" s="1">
        <v>10</v>
      </c>
      <c r="F1961" s="3">
        <v>792</v>
      </c>
      <c r="G1961" s="10">
        <v>2510.64</v>
      </c>
      <c r="H1961" s="12">
        <f>IFERROR(salesdata[[#This Row],[S-P1]]/salesdata[[#This Row],[Q-P1]],0)</f>
        <v>3.17</v>
      </c>
      <c r="I1961" s="3">
        <v>1864</v>
      </c>
      <c r="J1961" s="10">
        <v>11817.76</v>
      </c>
      <c r="K1961" s="12">
        <f>IFERROR(salesdata[[#This Row],[S-P2]]/salesdata[[#This Row],[Q-P2]],0)</f>
        <v>6.34</v>
      </c>
      <c r="L1961" s="3">
        <v>3687</v>
      </c>
      <c r="M1961" s="10">
        <v>19983.54</v>
      </c>
      <c r="N1961" s="12">
        <f>IFERROR(salesdata[[#This Row],[S-P3]]/salesdata[[#This Row],[Q-P3]],0)</f>
        <v>5.42</v>
      </c>
      <c r="O1961" s="3">
        <v>1490</v>
      </c>
      <c r="P1961" s="10">
        <v>10623.7</v>
      </c>
      <c r="Q1961" s="12">
        <f>IFERROR(salesdata[[#This Row],[S-P4]]/salesdata[[#This Row],[Q-P4]],0)</f>
        <v>7.1300000000000008</v>
      </c>
      <c r="R1961" s="3">
        <v>7833</v>
      </c>
      <c r="S1961" s="10">
        <v>44935.64</v>
      </c>
      <c r="T1961" s="1" t="str">
        <f>"Q"&amp;ROUNDUP(salesdata[[#This Row],[Month No.]]/3,0)</f>
        <v>Q4</v>
      </c>
      <c r="U1961" s="1" t="str">
        <f>TEXT(salesdata[[#This Row],[Date]],"dddd")</f>
        <v>Friday</v>
      </c>
      <c r="V1961" s="12">
        <f>IFERROR(salesdata[[#This Row],[Total Revenue]]/salesdata[[#This Row],[Total Units Sold]],0)</f>
        <v>5.7367087961189833</v>
      </c>
      <c r="W1961" s="1" t="str">
        <f>INDEX({"Product1","Product2","Product3","Product4"},MATCH(MAX(salesdata[[#This Row],[S-P1]],salesdata[[#This Row],[S-P2]],salesdata[[#This Row],[S-P3]],salesdata[[#This Row],[S-P4]]),CHOOSE({1,2,3,4},salesdata[[#This Row],[S-P1]],salesdata[[#This Row],[S-P2]],salesdata[[#This Row],[S-P3]],salesdata[[#This Row],[S-P4]]),0))</f>
        <v>Product3</v>
      </c>
      <c r="X1961" s="1" t="str">
        <f>IF(salesdata[[#This Row],[Total Revenue]]&gt;=70000,"High",IF(salesdata[[#This Row],[Total Revenue]]&gt;=40000,"Medium","Low"))</f>
        <v>Medium</v>
      </c>
      <c r="Y1961" s="1" t="str">
        <f>IFERROR(IF(SUMIF(salesdata[Year],salesdata[[#This Row],[Year]],salesdata[Total Revenue])&gt;SUMIF(salesdata[Year],salesdata[[#This Row],[Year]]-1,salesdata[Total Revenue]),"Growth Year","Decline Year"),"")</f>
        <v>Decline Year</v>
      </c>
    </row>
    <row r="1962" spans="1:25" x14ac:dyDescent="0.3">
      <c r="A1962" s="1">
        <v>1961</v>
      </c>
      <c r="B1962" s="2">
        <v>42294</v>
      </c>
      <c r="C1962" s="1">
        <v>2015</v>
      </c>
      <c r="D1962" s="1" t="s">
        <v>23</v>
      </c>
      <c r="E1962" s="1">
        <v>10</v>
      </c>
      <c r="F1962" s="3">
        <v>7609</v>
      </c>
      <c r="G1962" s="10">
        <v>24120.53</v>
      </c>
      <c r="H1962" s="12">
        <f>IFERROR(salesdata[[#This Row],[S-P1]]/salesdata[[#This Row],[Q-P1]],0)</f>
        <v>3.17</v>
      </c>
      <c r="I1962" s="3">
        <v>3285</v>
      </c>
      <c r="J1962" s="10">
        <v>20826.900000000001</v>
      </c>
      <c r="K1962" s="12">
        <f>IFERROR(salesdata[[#This Row],[S-P2]]/salesdata[[#This Row],[Q-P2]],0)</f>
        <v>6.3400000000000007</v>
      </c>
      <c r="L1962" s="3">
        <v>1990</v>
      </c>
      <c r="M1962" s="10">
        <v>10785.8</v>
      </c>
      <c r="N1962" s="12">
        <f>IFERROR(salesdata[[#This Row],[S-P3]]/salesdata[[#This Row],[Q-P3]],0)</f>
        <v>5.42</v>
      </c>
      <c r="O1962" s="3">
        <v>714</v>
      </c>
      <c r="P1962" s="10">
        <v>5090.82</v>
      </c>
      <c r="Q1962" s="12">
        <f>IFERROR(salesdata[[#This Row],[S-P4]]/salesdata[[#This Row],[Q-P4]],0)</f>
        <v>7.13</v>
      </c>
      <c r="R1962" s="3">
        <v>13598</v>
      </c>
      <c r="S1962" s="10">
        <v>60824.05</v>
      </c>
      <c r="T1962" s="1" t="str">
        <f>"Q"&amp;ROUNDUP(salesdata[[#This Row],[Month No.]]/3,0)</f>
        <v>Q4</v>
      </c>
      <c r="U1962" s="1" t="str">
        <f>TEXT(salesdata[[#This Row],[Date]],"dddd")</f>
        <v>Saturday</v>
      </c>
      <c r="V1962" s="12">
        <f>IFERROR(salesdata[[#This Row],[Total Revenue]]/salesdata[[#This Row],[Total Units Sold]],0)</f>
        <v>4.4730144138843952</v>
      </c>
      <c r="W1962" s="1" t="str">
        <f>INDEX({"Product1","Product2","Product3","Product4"},MATCH(MAX(salesdata[[#This Row],[S-P1]],salesdata[[#This Row],[S-P2]],salesdata[[#This Row],[S-P3]],salesdata[[#This Row],[S-P4]]),CHOOSE({1,2,3,4},salesdata[[#This Row],[S-P1]],salesdata[[#This Row],[S-P2]],salesdata[[#This Row],[S-P3]],salesdata[[#This Row],[S-P4]]),0))</f>
        <v>Product1</v>
      </c>
      <c r="X1962" s="1" t="str">
        <f>IF(salesdata[[#This Row],[Total Revenue]]&gt;=70000,"High",IF(salesdata[[#This Row],[Total Revenue]]&gt;=40000,"Medium","Low"))</f>
        <v>Medium</v>
      </c>
      <c r="Y1962" s="1" t="str">
        <f>IFERROR(IF(SUMIF(salesdata[Year],salesdata[[#This Row],[Year]],salesdata[Total Revenue])&gt;SUMIF(salesdata[Year],salesdata[[#This Row],[Year]]-1,salesdata[Total Revenue]),"Growth Year","Decline Year"),"")</f>
        <v>Decline Year</v>
      </c>
    </row>
    <row r="1963" spans="1:25" x14ac:dyDescent="0.3">
      <c r="A1963" s="1">
        <v>1962</v>
      </c>
      <c r="B1963" s="2">
        <v>42295</v>
      </c>
      <c r="C1963" s="1">
        <v>2015</v>
      </c>
      <c r="D1963" s="1" t="s">
        <v>23</v>
      </c>
      <c r="E1963" s="1">
        <v>10</v>
      </c>
      <c r="F1963" s="3">
        <v>2589</v>
      </c>
      <c r="G1963" s="10">
        <v>8207.1299999999992</v>
      </c>
      <c r="H1963" s="12">
        <f>IFERROR(salesdata[[#This Row],[S-P1]]/salesdata[[#This Row],[Q-P1]],0)</f>
        <v>3.1699999999999995</v>
      </c>
      <c r="I1963" s="3">
        <v>695</v>
      </c>
      <c r="J1963" s="10">
        <v>4406.3</v>
      </c>
      <c r="K1963" s="12">
        <f>IFERROR(salesdata[[#This Row],[S-P2]]/salesdata[[#This Row],[Q-P2]],0)</f>
        <v>6.34</v>
      </c>
      <c r="L1963" s="3">
        <v>3948</v>
      </c>
      <c r="M1963" s="10">
        <v>21398.16</v>
      </c>
      <c r="N1963" s="12">
        <f>IFERROR(salesdata[[#This Row],[S-P3]]/salesdata[[#This Row],[Q-P3]],0)</f>
        <v>5.42</v>
      </c>
      <c r="O1963" s="3">
        <v>451</v>
      </c>
      <c r="P1963" s="10">
        <v>3215.63</v>
      </c>
      <c r="Q1963" s="12">
        <f>IFERROR(salesdata[[#This Row],[S-P4]]/salesdata[[#This Row],[Q-P4]],0)</f>
        <v>7.13</v>
      </c>
      <c r="R1963" s="3">
        <v>7683</v>
      </c>
      <c r="S1963" s="10">
        <v>37227.22</v>
      </c>
      <c r="T1963" s="1" t="str">
        <f>"Q"&amp;ROUNDUP(salesdata[[#This Row],[Month No.]]/3,0)</f>
        <v>Q4</v>
      </c>
      <c r="U1963" s="1" t="str">
        <f>TEXT(salesdata[[#This Row],[Date]],"dddd")</f>
        <v>Sunday</v>
      </c>
      <c r="V1963" s="12">
        <f>IFERROR(salesdata[[#This Row],[Total Revenue]]/salesdata[[#This Row],[Total Units Sold]],0)</f>
        <v>4.8454015358583886</v>
      </c>
      <c r="W1963" s="1" t="str">
        <f>INDEX({"Product1","Product2","Product3","Product4"},MATCH(MAX(salesdata[[#This Row],[S-P1]],salesdata[[#This Row],[S-P2]],salesdata[[#This Row],[S-P3]],salesdata[[#This Row],[S-P4]]),CHOOSE({1,2,3,4},salesdata[[#This Row],[S-P1]],salesdata[[#This Row],[S-P2]],salesdata[[#This Row],[S-P3]],salesdata[[#This Row],[S-P4]]),0))</f>
        <v>Product3</v>
      </c>
      <c r="X1963" s="1" t="str">
        <f>IF(salesdata[[#This Row],[Total Revenue]]&gt;=70000,"High",IF(salesdata[[#This Row],[Total Revenue]]&gt;=40000,"Medium","Low"))</f>
        <v>Low</v>
      </c>
      <c r="Y1963" s="1" t="str">
        <f>IFERROR(IF(SUMIF(salesdata[Year],salesdata[[#This Row],[Year]],salesdata[Total Revenue])&gt;SUMIF(salesdata[Year],salesdata[[#This Row],[Year]]-1,salesdata[Total Revenue]),"Growth Year","Decline Year"),"")</f>
        <v>Decline Year</v>
      </c>
    </row>
    <row r="1964" spans="1:25" x14ac:dyDescent="0.3">
      <c r="A1964" s="1">
        <v>1963</v>
      </c>
      <c r="B1964" s="2">
        <v>42296</v>
      </c>
      <c r="C1964" s="1">
        <v>2015</v>
      </c>
      <c r="D1964" s="1" t="s">
        <v>23</v>
      </c>
      <c r="E1964" s="1">
        <v>10</v>
      </c>
      <c r="F1964" s="3">
        <v>7270</v>
      </c>
      <c r="G1964" s="10">
        <v>23045.9</v>
      </c>
      <c r="H1964" s="12">
        <f>IFERROR(salesdata[[#This Row],[S-P1]]/salesdata[[#This Row],[Q-P1]],0)</f>
        <v>3.1700000000000004</v>
      </c>
      <c r="I1964" s="3">
        <v>1375</v>
      </c>
      <c r="J1964" s="10">
        <v>8717.5</v>
      </c>
      <c r="K1964" s="12">
        <f>IFERROR(salesdata[[#This Row],[S-P2]]/salesdata[[#This Row],[Q-P2]],0)</f>
        <v>6.34</v>
      </c>
      <c r="L1964" s="3">
        <v>1792</v>
      </c>
      <c r="M1964" s="10">
        <v>9712.64</v>
      </c>
      <c r="N1964" s="12">
        <f>IFERROR(salesdata[[#This Row],[S-P3]]/salesdata[[#This Row],[Q-P3]],0)</f>
        <v>5.42</v>
      </c>
      <c r="O1964" s="3">
        <v>544</v>
      </c>
      <c r="P1964" s="10">
        <v>3878.72</v>
      </c>
      <c r="Q1964" s="12">
        <f>IFERROR(salesdata[[#This Row],[S-P4]]/salesdata[[#This Row],[Q-P4]],0)</f>
        <v>7.13</v>
      </c>
      <c r="R1964" s="3">
        <v>10981</v>
      </c>
      <c r="S1964" s="10">
        <v>45354.76</v>
      </c>
      <c r="T1964" s="1" t="str">
        <f>"Q"&amp;ROUNDUP(salesdata[[#This Row],[Month No.]]/3,0)</f>
        <v>Q4</v>
      </c>
      <c r="U1964" s="1" t="str">
        <f>TEXT(salesdata[[#This Row],[Date]],"dddd")</f>
        <v>Monday</v>
      </c>
      <c r="V1964" s="12">
        <f>IFERROR(salesdata[[#This Row],[Total Revenue]]/salesdata[[#This Row],[Total Units Sold]],0)</f>
        <v>4.1302941444312902</v>
      </c>
      <c r="W1964" s="1" t="str">
        <f>INDEX({"Product1","Product2","Product3","Product4"},MATCH(MAX(salesdata[[#This Row],[S-P1]],salesdata[[#This Row],[S-P2]],salesdata[[#This Row],[S-P3]],salesdata[[#This Row],[S-P4]]),CHOOSE({1,2,3,4},salesdata[[#This Row],[S-P1]],salesdata[[#This Row],[S-P2]],salesdata[[#This Row],[S-P3]],salesdata[[#This Row],[S-P4]]),0))</f>
        <v>Product1</v>
      </c>
      <c r="X1964" s="1" t="str">
        <f>IF(salesdata[[#This Row],[Total Revenue]]&gt;=70000,"High",IF(salesdata[[#This Row],[Total Revenue]]&gt;=40000,"Medium","Low"))</f>
        <v>Medium</v>
      </c>
      <c r="Y1964" s="1" t="str">
        <f>IFERROR(IF(SUMIF(salesdata[Year],salesdata[[#This Row],[Year]],salesdata[Total Revenue])&gt;SUMIF(salesdata[Year],salesdata[[#This Row],[Year]]-1,salesdata[Total Revenue]),"Growth Year","Decline Year"),"")</f>
        <v>Decline Year</v>
      </c>
    </row>
    <row r="1965" spans="1:25" x14ac:dyDescent="0.3">
      <c r="A1965" s="1">
        <v>1964</v>
      </c>
      <c r="B1965" s="2">
        <v>42297</v>
      </c>
      <c r="C1965" s="1">
        <v>2015</v>
      </c>
      <c r="D1965" s="1" t="s">
        <v>23</v>
      </c>
      <c r="E1965" s="1">
        <v>10</v>
      </c>
      <c r="F1965" s="3">
        <v>4325</v>
      </c>
      <c r="G1965" s="10">
        <v>13710.25</v>
      </c>
      <c r="H1965" s="12">
        <f>IFERROR(salesdata[[#This Row],[S-P1]]/salesdata[[#This Row],[Q-P1]],0)</f>
        <v>3.17</v>
      </c>
      <c r="I1965" s="3">
        <v>2626</v>
      </c>
      <c r="J1965" s="10">
        <v>16648.84</v>
      </c>
      <c r="K1965" s="12">
        <f>IFERROR(salesdata[[#This Row],[S-P2]]/salesdata[[#This Row],[Q-P2]],0)</f>
        <v>6.34</v>
      </c>
      <c r="L1965" s="3">
        <v>2959</v>
      </c>
      <c r="M1965" s="10">
        <v>16037.78</v>
      </c>
      <c r="N1965" s="12">
        <f>IFERROR(salesdata[[#This Row],[S-P3]]/salesdata[[#This Row],[Q-P3]],0)</f>
        <v>5.42</v>
      </c>
      <c r="O1965" s="3">
        <v>884</v>
      </c>
      <c r="P1965" s="10">
        <v>6302.92</v>
      </c>
      <c r="Q1965" s="12">
        <f>IFERROR(salesdata[[#This Row],[S-P4]]/salesdata[[#This Row],[Q-P4]],0)</f>
        <v>7.13</v>
      </c>
      <c r="R1965" s="3">
        <v>10794</v>
      </c>
      <c r="S1965" s="10">
        <v>52699.79</v>
      </c>
      <c r="T1965" s="1" t="str">
        <f>"Q"&amp;ROUNDUP(salesdata[[#This Row],[Month No.]]/3,0)</f>
        <v>Q4</v>
      </c>
      <c r="U1965" s="1" t="str">
        <f>TEXT(salesdata[[#This Row],[Date]],"dddd")</f>
        <v>Tuesday</v>
      </c>
      <c r="V1965" s="12">
        <f>IFERROR(salesdata[[#This Row],[Total Revenue]]/salesdata[[#This Row],[Total Units Sold]],0)</f>
        <v>4.8823225866221973</v>
      </c>
      <c r="W1965" s="1" t="str">
        <f>INDEX({"Product1","Product2","Product3","Product4"},MATCH(MAX(salesdata[[#This Row],[S-P1]],salesdata[[#This Row],[S-P2]],salesdata[[#This Row],[S-P3]],salesdata[[#This Row],[S-P4]]),CHOOSE({1,2,3,4},salesdata[[#This Row],[S-P1]],salesdata[[#This Row],[S-P2]],salesdata[[#This Row],[S-P3]],salesdata[[#This Row],[S-P4]]),0))</f>
        <v>Product2</v>
      </c>
      <c r="X1965" s="1" t="str">
        <f>IF(salesdata[[#This Row],[Total Revenue]]&gt;=70000,"High",IF(salesdata[[#This Row],[Total Revenue]]&gt;=40000,"Medium","Low"))</f>
        <v>Medium</v>
      </c>
      <c r="Y1965" s="1" t="str">
        <f>IFERROR(IF(SUMIF(salesdata[Year],salesdata[[#This Row],[Year]],salesdata[Total Revenue])&gt;SUMIF(salesdata[Year],salesdata[[#This Row],[Year]]-1,salesdata[Total Revenue]),"Growth Year","Decline Year"),"")</f>
        <v>Decline Year</v>
      </c>
    </row>
    <row r="1966" spans="1:25" x14ac:dyDescent="0.3">
      <c r="A1966" s="1">
        <v>1965</v>
      </c>
      <c r="B1966" s="2">
        <v>42298</v>
      </c>
      <c r="C1966" s="1">
        <v>2015</v>
      </c>
      <c r="D1966" s="1" t="s">
        <v>23</v>
      </c>
      <c r="E1966" s="1">
        <v>10</v>
      </c>
      <c r="F1966" s="3">
        <v>2926</v>
      </c>
      <c r="G1966" s="10">
        <v>9275.42</v>
      </c>
      <c r="H1966" s="12">
        <f>IFERROR(salesdata[[#This Row],[S-P1]]/salesdata[[#This Row],[Q-P1]],0)</f>
        <v>3.17</v>
      </c>
      <c r="I1966" s="3">
        <v>600</v>
      </c>
      <c r="J1966" s="10">
        <v>3804</v>
      </c>
      <c r="K1966" s="12">
        <f>IFERROR(salesdata[[#This Row],[S-P2]]/salesdata[[#This Row],[Q-P2]],0)</f>
        <v>6.34</v>
      </c>
      <c r="L1966" s="3">
        <v>4964</v>
      </c>
      <c r="M1966" s="10">
        <v>26904.880000000001</v>
      </c>
      <c r="N1966" s="12">
        <f>IFERROR(salesdata[[#This Row],[S-P3]]/salesdata[[#This Row],[Q-P3]],0)</f>
        <v>5.42</v>
      </c>
      <c r="O1966" s="3">
        <v>975</v>
      </c>
      <c r="P1966" s="10">
        <v>6951.75</v>
      </c>
      <c r="Q1966" s="12">
        <f>IFERROR(salesdata[[#This Row],[S-P4]]/salesdata[[#This Row],[Q-P4]],0)</f>
        <v>7.13</v>
      </c>
      <c r="R1966" s="3">
        <v>9465</v>
      </c>
      <c r="S1966" s="10">
        <v>46936.05</v>
      </c>
      <c r="T1966" s="1" t="str">
        <f>"Q"&amp;ROUNDUP(salesdata[[#This Row],[Month No.]]/3,0)</f>
        <v>Q4</v>
      </c>
      <c r="U1966" s="1" t="str">
        <f>TEXT(salesdata[[#This Row],[Date]],"dddd")</f>
        <v>Wednesday</v>
      </c>
      <c r="V1966" s="12">
        <f>IFERROR(salesdata[[#This Row],[Total Revenue]]/salesdata[[#This Row],[Total Units Sold]],0)</f>
        <v>4.958906497622821</v>
      </c>
      <c r="W1966" s="1" t="str">
        <f>INDEX({"Product1","Product2","Product3","Product4"},MATCH(MAX(salesdata[[#This Row],[S-P1]],salesdata[[#This Row],[S-P2]],salesdata[[#This Row],[S-P3]],salesdata[[#This Row],[S-P4]]),CHOOSE({1,2,3,4},salesdata[[#This Row],[S-P1]],salesdata[[#This Row],[S-P2]],salesdata[[#This Row],[S-P3]],salesdata[[#This Row],[S-P4]]),0))</f>
        <v>Product3</v>
      </c>
      <c r="X1966" s="1" t="str">
        <f>IF(salesdata[[#This Row],[Total Revenue]]&gt;=70000,"High",IF(salesdata[[#This Row],[Total Revenue]]&gt;=40000,"Medium","Low"))</f>
        <v>Medium</v>
      </c>
      <c r="Y1966" s="1" t="str">
        <f>IFERROR(IF(SUMIF(salesdata[Year],salesdata[[#This Row],[Year]],salesdata[Total Revenue])&gt;SUMIF(salesdata[Year],salesdata[[#This Row],[Year]]-1,salesdata[Total Revenue]),"Growth Year","Decline Year"),"")</f>
        <v>Decline Year</v>
      </c>
    </row>
    <row r="1967" spans="1:25" x14ac:dyDescent="0.3">
      <c r="A1967" s="1">
        <v>1966</v>
      </c>
      <c r="B1967" s="2">
        <v>42299</v>
      </c>
      <c r="C1967" s="1">
        <v>2015</v>
      </c>
      <c r="D1967" s="1" t="s">
        <v>23</v>
      </c>
      <c r="E1967" s="1">
        <v>10</v>
      </c>
      <c r="F1967" s="3">
        <v>4636</v>
      </c>
      <c r="G1967" s="10">
        <v>14696.12</v>
      </c>
      <c r="H1967" s="12">
        <f>IFERROR(salesdata[[#This Row],[S-P1]]/salesdata[[#This Row],[Q-P1]],0)</f>
        <v>3.1700000000000004</v>
      </c>
      <c r="I1967" s="3">
        <v>1283</v>
      </c>
      <c r="J1967" s="10">
        <v>8134.22</v>
      </c>
      <c r="K1967" s="12">
        <f>IFERROR(salesdata[[#This Row],[S-P2]]/salesdata[[#This Row],[Q-P2]],0)</f>
        <v>6.34</v>
      </c>
      <c r="L1967" s="3">
        <v>1834</v>
      </c>
      <c r="M1967" s="10">
        <v>9940.2800000000007</v>
      </c>
      <c r="N1967" s="12">
        <f>IFERROR(salesdata[[#This Row],[S-P3]]/salesdata[[#This Row],[Q-P3]],0)</f>
        <v>5.42</v>
      </c>
      <c r="O1967" s="3">
        <v>1865</v>
      </c>
      <c r="P1967" s="10">
        <v>13297.45</v>
      </c>
      <c r="Q1967" s="12">
        <f>IFERROR(salesdata[[#This Row],[S-P4]]/salesdata[[#This Row],[Q-P4]],0)</f>
        <v>7.1300000000000008</v>
      </c>
      <c r="R1967" s="3">
        <v>9618</v>
      </c>
      <c r="S1967" s="10">
        <v>46068.07</v>
      </c>
      <c r="T1967" s="1" t="str">
        <f>"Q"&amp;ROUNDUP(salesdata[[#This Row],[Month No.]]/3,0)</f>
        <v>Q4</v>
      </c>
      <c r="U1967" s="1" t="str">
        <f>TEXT(salesdata[[#This Row],[Date]],"dddd")</f>
        <v>Thursday</v>
      </c>
      <c r="V1967" s="12">
        <f>IFERROR(salesdata[[#This Row],[Total Revenue]]/salesdata[[#This Row],[Total Units Sold]],0)</f>
        <v>4.7897764608026616</v>
      </c>
      <c r="W1967" s="1" t="str">
        <f>INDEX({"Product1","Product2","Product3","Product4"},MATCH(MAX(salesdata[[#This Row],[S-P1]],salesdata[[#This Row],[S-P2]],salesdata[[#This Row],[S-P3]],salesdata[[#This Row],[S-P4]]),CHOOSE({1,2,3,4},salesdata[[#This Row],[S-P1]],salesdata[[#This Row],[S-P2]],salesdata[[#This Row],[S-P3]],salesdata[[#This Row],[S-P4]]),0))</f>
        <v>Product1</v>
      </c>
      <c r="X1967" s="1" t="str">
        <f>IF(salesdata[[#This Row],[Total Revenue]]&gt;=70000,"High",IF(salesdata[[#This Row],[Total Revenue]]&gt;=40000,"Medium","Low"))</f>
        <v>Medium</v>
      </c>
      <c r="Y1967" s="1" t="str">
        <f>IFERROR(IF(SUMIF(salesdata[Year],salesdata[[#This Row],[Year]],salesdata[Total Revenue])&gt;SUMIF(salesdata[Year],salesdata[[#This Row],[Year]]-1,salesdata[Total Revenue]),"Growth Year","Decline Year"),"")</f>
        <v>Decline Year</v>
      </c>
    </row>
    <row r="1968" spans="1:25" x14ac:dyDescent="0.3">
      <c r="A1968" s="1">
        <v>1967</v>
      </c>
      <c r="B1968" s="2">
        <v>42300</v>
      </c>
      <c r="C1968" s="1">
        <v>2015</v>
      </c>
      <c r="D1968" s="1" t="s">
        <v>23</v>
      </c>
      <c r="E1968" s="1">
        <v>10</v>
      </c>
      <c r="F1968" s="3">
        <v>5068</v>
      </c>
      <c r="G1968" s="10">
        <v>16065.56</v>
      </c>
      <c r="H1968" s="12">
        <f>IFERROR(salesdata[[#This Row],[S-P1]]/salesdata[[#This Row],[Q-P1]],0)</f>
        <v>3.17</v>
      </c>
      <c r="I1968" s="3">
        <v>3554</v>
      </c>
      <c r="J1968" s="10">
        <v>22532.36</v>
      </c>
      <c r="K1968" s="12">
        <f>IFERROR(salesdata[[#This Row],[S-P2]]/salesdata[[#This Row],[Q-P2]],0)</f>
        <v>6.34</v>
      </c>
      <c r="L1968" s="3">
        <v>680</v>
      </c>
      <c r="M1968" s="10">
        <v>3685.6</v>
      </c>
      <c r="N1968" s="12">
        <f>IFERROR(salesdata[[#This Row],[S-P3]]/salesdata[[#This Row],[Q-P3]],0)</f>
        <v>5.42</v>
      </c>
      <c r="O1968" s="3">
        <v>743</v>
      </c>
      <c r="P1968" s="10">
        <v>5297.59</v>
      </c>
      <c r="Q1968" s="12">
        <f>IFERROR(salesdata[[#This Row],[S-P4]]/salesdata[[#This Row],[Q-P4]],0)</f>
        <v>7.13</v>
      </c>
      <c r="R1968" s="3">
        <v>10045</v>
      </c>
      <c r="S1968" s="10">
        <v>47581.11</v>
      </c>
      <c r="T1968" s="1" t="str">
        <f>"Q"&amp;ROUNDUP(salesdata[[#This Row],[Month No.]]/3,0)</f>
        <v>Q4</v>
      </c>
      <c r="U1968" s="1" t="str">
        <f>TEXT(salesdata[[#This Row],[Date]],"dddd")</f>
        <v>Friday</v>
      </c>
      <c r="V1968" s="12">
        <f>IFERROR(salesdata[[#This Row],[Total Revenue]]/salesdata[[#This Row],[Total Units Sold]],0)</f>
        <v>4.7367954206072671</v>
      </c>
      <c r="W1968" s="1" t="str">
        <f>INDEX({"Product1","Product2","Product3","Product4"},MATCH(MAX(salesdata[[#This Row],[S-P1]],salesdata[[#This Row],[S-P2]],salesdata[[#This Row],[S-P3]],salesdata[[#This Row],[S-P4]]),CHOOSE({1,2,3,4},salesdata[[#This Row],[S-P1]],salesdata[[#This Row],[S-P2]],salesdata[[#This Row],[S-P3]],salesdata[[#This Row],[S-P4]]),0))</f>
        <v>Product2</v>
      </c>
      <c r="X1968" s="1" t="str">
        <f>IF(salesdata[[#This Row],[Total Revenue]]&gt;=70000,"High",IF(salesdata[[#This Row],[Total Revenue]]&gt;=40000,"Medium","Low"))</f>
        <v>Medium</v>
      </c>
      <c r="Y1968" s="1" t="str">
        <f>IFERROR(IF(SUMIF(salesdata[Year],salesdata[[#This Row],[Year]],salesdata[Total Revenue])&gt;SUMIF(salesdata[Year],salesdata[[#This Row],[Year]]-1,salesdata[Total Revenue]),"Growth Year","Decline Year"),"")</f>
        <v>Decline Year</v>
      </c>
    </row>
    <row r="1969" spans="1:25" x14ac:dyDescent="0.3">
      <c r="A1969" s="1">
        <v>1968</v>
      </c>
      <c r="B1969" s="2">
        <v>42301</v>
      </c>
      <c r="C1969" s="1">
        <v>2015</v>
      </c>
      <c r="D1969" s="1" t="s">
        <v>23</v>
      </c>
      <c r="E1969" s="1">
        <v>10</v>
      </c>
      <c r="F1969" s="3">
        <v>7186</v>
      </c>
      <c r="G1969" s="10">
        <v>22779.62</v>
      </c>
      <c r="H1969" s="12">
        <f>IFERROR(salesdata[[#This Row],[S-P1]]/salesdata[[#This Row],[Q-P1]],0)</f>
        <v>3.17</v>
      </c>
      <c r="I1969" s="3">
        <v>1037</v>
      </c>
      <c r="J1969" s="10">
        <v>6574.58</v>
      </c>
      <c r="K1969" s="12">
        <f>IFERROR(salesdata[[#This Row],[S-P2]]/salesdata[[#This Row],[Q-P2]],0)</f>
        <v>6.34</v>
      </c>
      <c r="L1969" s="3">
        <v>2898</v>
      </c>
      <c r="M1969" s="10">
        <v>15707.16</v>
      </c>
      <c r="N1969" s="12">
        <f>IFERROR(salesdata[[#This Row],[S-P3]]/salesdata[[#This Row],[Q-P3]],0)</f>
        <v>5.42</v>
      </c>
      <c r="O1969" s="3">
        <v>1407</v>
      </c>
      <c r="P1969" s="10">
        <v>10031.91</v>
      </c>
      <c r="Q1969" s="12">
        <f>IFERROR(salesdata[[#This Row],[S-P4]]/salesdata[[#This Row],[Q-P4]],0)</f>
        <v>7.13</v>
      </c>
      <c r="R1969" s="3">
        <v>12528</v>
      </c>
      <c r="S1969" s="10">
        <v>55093.27</v>
      </c>
      <c r="T1969" s="1" t="str">
        <f>"Q"&amp;ROUNDUP(salesdata[[#This Row],[Month No.]]/3,0)</f>
        <v>Q4</v>
      </c>
      <c r="U1969" s="1" t="str">
        <f>TEXT(salesdata[[#This Row],[Date]],"dddd")</f>
        <v>Saturday</v>
      </c>
      <c r="V1969" s="12">
        <f>IFERROR(salesdata[[#This Row],[Total Revenue]]/salesdata[[#This Row],[Total Units Sold]],0)</f>
        <v>4.3976109514687094</v>
      </c>
      <c r="W1969" s="1" t="str">
        <f>INDEX({"Product1","Product2","Product3","Product4"},MATCH(MAX(salesdata[[#This Row],[S-P1]],salesdata[[#This Row],[S-P2]],salesdata[[#This Row],[S-P3]],salesdata[[#This Row],[S-P4]]),CHOOSE({1,2,3,4},salesdata[[#This Row],[S-P1]],salesdata[[#This Row],[S-P2]],salesdata[[#This Row],[S-P3]],salesdata[[#This Row],[S-P4]]),0))</f>
        <v>Product1</v>
      </c>
      <c r="X1969" s="1" t="str">
        <f>IF(salesdata[[#This Row],[Total Revenue]]&gt;=70000,"High",IF(salesdata[[#This Row],[Total Revenue]]&gt;=40000,"Medium","Low"))</f>
        <v>Medium</v>
      </c>
      <c r="Y1969" s="1" t="str">
        <f>IFERROR(IF(SUMIF(salesdata[Year],salesdata[[#This Row],[Year]],salesdata[Total Revenue])&gt;SUMIF(salesdata[Year],salesdata[[#This Row],[Year]]-1,salesdata[Total Revenue]),"Growth Year","Decline Year"),"")</f>
        <v>Decline Year</v>
      </c>
    </row>
    <row r="1970" spans="1:25" x14ac:dyDescent="0.3">
      <c r="A1970" s="1">
        <v>1969</v>
      </c>
      <c r="B1970" s="2">
        <v>42302</v>
      </c>
      <c r="C1970" s="1">
        <v>2015</v>
      </c>
      <c r="D1970" s="1" t="s">
        <v>23</v>
      </c>
      <c r="E1970" s="1">
        <v>10</v>
      </c>
      <c r="F1970" s="3">
        <v>2419</v>
      </c>
      <c r="G1970" s="10">
        <v>7668.23</v>
      </c>
      <c r="H1970" s="12">
        <f>IFERROR(salesdata[[#This Row],[S-P1]]/salesdata[[#This Row],[Q-P1]],0)</f>
        <v>3.17</v>
      </c>
      <c r="I1970" s="3">
        <v>445</v>
      </c>
      <c r="J1970" s="10">
        <v>2821.3</v>
      </c>
      <c r="K1970" s="12">
        <f>IFERROR(salesdata[[#This Row],[S-P2]]/salesdata[[#This Row],[Q-P2]],0)</f>
        <v>6.3400000000000007</v>
      </c>
      <c r="L1970" s="3">
        <v>3191</v>
      </c>
      <c r="M1970" s="10">
        <v>17295.22</v>
      </c>
      <c r="N1970" s="12">
        <f>IFERROR(salesdata[[#This Row],[S-P3]]/salesdata[[#This Row],[Q-P3]],0)</f>
        <v>5.42</v>
      </c>
      <c r="O1970" s="3">
        <v>1876</v>
      </c>
      <c r="P1970" s="10">
        <v>13375.88</v>
      </c>
      <c r="Q1970" s="12">
        <f>IFERROR(salesdata[[#This Row],[S-P4]]/salesdata[[#This Row],[Q-P4]],0)</f>
        <v>7.13</v>
      </c>
      <c r="R1970" s="3">
        <v>7931</v>
      </c>
      <c r="S1970" s="10">
        <v>41160.629999999997</v>
      </c>
      <c r="T1970" s="1" t="str">
        <f>"Q"&amp;ROUNDUP(salesdata[[#This Row],[Month No.]]/3,0)</f>
        <v>Q4</v>
      </c>
      <c r="U1970" s="1" t="str">
        <f>TEXT(salesdata[[#This Row],[Date]],"dddd")</f>
        <v>Sunday</v>
      </c>
      <c r="V1970" s="12">
        <f>IFERROR(salesdata[[#This Row],[Total Revenue]]/salesdata[[#This Row],[Total Units Sold]],0)</f>
        <v>5.1898411297440417</v>
      </c>
      <c r="W1970" s="1" t="str">
        <f>INDEX({"Product1","Product2","Product3","Product4"},MATCH(MAX(salesdata[[#This Row],[S-P1]],salesdata[[#This Row],[S-P2]],salesdata[[#This Row],[S-P3]],salesdata[[#This Row],[S-P4]]),CHOOSE({1,2,3,4},salesdata[[#This Row],[S-P1]],salesdata[[#This Row],[S-P2]],salesdata[[#This Row],[S-P3]],salesdata[[#This Row],[S-P4]]),0))</f>
        <v>Product3</v>
      </c>
      <c r="X1970" s="1" t="str">
        <f>IF(salesdata[[#This Row],[Total Revenue]]&gt;=70000,"High",IF(salesdata[[#This Row],[Total Revenue]]&gt;=40000,"Medium","Low"))</f>
        <v>Medium</v>
      </c>
      <c r="Y1970" s="1" t="str">
        <f>IFERROR(IF(SUMIF(salesdata[Year],salesdata[[#This Row],[Year]],salesdata[Total Revenue])&gt;SUMIF(salesdata[Year],salesdata[[#This Row],[Year]]-1,salesdata[Total Revenue]),"Growth Year","Decline Year"),"")</f>
        <v>Decline Year</v>
      </c>
    </row>
    <row r="1971" spans="1:25" x14ac:dyDescent="0.3">
      <c r="A1971" s="1">
        <v>1970</v>
      </c>
      <c r="B1971" s="2">
        <v>42303</v>
      </c>
      <c r="C1971" s="1">
        <v>2015</v>
      </c>
      <c r="D1971" s="1" t="s">
        <v>23</v>
      </c>
      <c r="E1971" s="1">
        <v>10</v>
      </c>
      <c r="F1971" s="3">
        <v>1553</v>
      </c>
      <c r="G1971" s="10">
        <v>4923.01</v>
      </c>
      <c r="H1971" s="12">
        <f>IFERROR(salesdata[[#This Row],[S-P1]]/salesdata[[#This Row],[Q-P1]],0)</f>
        <v>3.17</v>
      </c>
      <c r="I1971" s="3">
        <v>3738</v>
      </c>
      <c r="J1971" s="10">
        <v>23698.92</v>
      </c>
      <c r="K1971" s="12">
        <f>IFERROR(salesdata[[#This Row],[S-P2]]/salesdata[[#This Row],[Q-P2]],0)</f>
        <v>6.34</v>
      </c>
      <c r="L1971" s="3">
        <v>1083</v>
      </c>
      <c r="M1971" s="10">
        <v>5869.86</v>
      </c>
      <c r="N1971" s="12">
        <f>IFERROR(salesdata[[#This Row],[S-P3]]/salesdata[[#This Row],[Q-P3]],0)</f>
        <v>5.42</v>
      </c>
      <c r="O1971" s="3">
        <v>355</v>
      </c>
      <c r="P1971" s="10">
        <v>2531.15</v>
      </c>
      <c r="Q1971" s="12">
        <f>IFERROR(salesdata[[#This Row],[S-P4]]/salesdata[[#This Row],[Q-P4]],0)</f>
        <v>7.13</v>
      </c>
      <c r="R1971" s="3">
        <v>6729</v>
      </c>
      <c r="S1971" s="10">
        <v>37022.94</v>
      </c>
      <c r="T1971" s="1" t="str">
        <f>"Q"&amp;ROUNDUP(salesdata[[#This Row],[Month No.]]/3,0)</f>
        <v>Q4</v>
      </c>
      <c r="U1971" s="1" t="str">
        <f>TEXT(salesdata[[#This Row],[Date]],"dddd")</f>
        <v>Monday</v>
      </c>
      <c r="V1971" s="12">
        <f>IFERROR(salesdata[[#This Row],[Total Revenue]]/salesdata[[#This Row],[Total Units Sold]],0)</f>
        <v>5.5019973250111462</v>
      </c>
      <c r="W1971" s="1" t="str">
        <f>INDEX({"Product1","Product2","Product3","Product4"},MATCH(MAX(salesdata[[#This Row],[S-P1]],salesdata[[#This Row],[S-P2]],salesdata[[#This Row],[S-P3]],salesdata[[#This Row],[S-P4]]),CHOOSE({1,2,3,4},salesdata[[#This Row],[S-P1]],salesdata[[#This Row],[S-P2]],salesdata[[#This Row],[S-P3]],salesdata[[#This Row],[S-P4]]),0))</f>
        <v>Product2</v>
      </c>
      <c r="X1971" s="1" t="str">
        <f>IF(salesdata[[#This Row],[Total Revenue]]&gt;=70000,"High",IF(salesdata[[#This Row],[Total Revenue]]&gt;=40000,"Medium","Low"))</f>
        <v>Low</v>
      </c>
      <c r="Y1971" s="1" t="str">
        <f>IFERROR(IF(SUMIF(salesdata[Year],salesdata[[#This Row],[Year]],salesdata[Total Revenue])&gt;SUMIF(salesdata[Year],salesdata[[#This Row],[Year]]-1,salesdata[Total Revenue]),"Growth Year","Decline Year"),"")</f>
        <v>Decline Year</v>
      </c>
    </row>
    <row r="1972" spans="1:25" x14ac:dyDescent="0.3">
      <c r="A1972" s="1">
        <v>1971</v>
      </c>
      <c r="B1972" s="2">
        <v>42304</v>
      </c>
      <c r="C1972" s="1">
        <v>2015</v>
      </c>
      <c r="D1972" s="1" t="s">
        <v>23</v>
      </c>
      <c r="E1972" s="1">
        <v>10</v>
      </c>
      <c r="F1972" s="3">
        <v>2623</v>
      </c>
      <c r="G1972" s="10">
        <v>8314.91</v>
      </c>
      <c r="H1972" s="12">
        <f>IFERROR(salesdata[[#This Row],[S-P1]]/salesdata[[#This Row],[Q-P1]],0)</f>
        <v>3.17</v>
      </c>
      <c r="I1972" s="3">
        <v>545</v>
      </c>
      <c r="J1972" s="10">
        <v>3455.3</v>
      </c>
      <c r="K1972" s="12">
        <f>IFERROR(salesdata[[#This Row],[S-P2]]/salesdata[[#This Row],[Q-P2]],0)</f>
        <v>6.3400000000000007</v>
      </c>
      <c r="L1972" s="3">
        <v>572</v>
      </c>
      <c r="M1972" s="10">
        <v>3100.24</v>
      </c>
      <c r="N1972" s="12">
        <f>IFERROR(salesdata[[#This Row],[S-P3]]/salesdata[[#This Row],[Q-P3]],0)</f>
        <v>5.42</v>
      </c>
      <c r="O1972" s="3">
        <v>279</v>
      </c>
      <c r="P1972" s="10">
        <v>1989.27</v>
      </c>
      <c r="Q1972" s="12">
        <f>IFERROR(salesdata[[#This Row],[S-P4]]/salesdata[[#This Row],[Q-P4]],0)</f>
        <v>7.13</v>
      </c>
      <c r="R1972" s="3">
        <v>4019</v>
      </c>
      <c r="S1972" s="10">
        <v>16859.72</v>
      </c>
      <c r="T1972" s="1" t="str">
        <f>"Q"&amp;ROUNDUP(salesdata[[#This Row],[Month No.]]/3,0)</f>
        <v>Q4</v>
      </c>
      <c r="U1972" s="1" t="str">
        <f>TEXT(salesdata[[#This Row],[Date]],"dddd")</f>
        <v>Tuesday</v>
      </c>
      <c r="V1972" s="12">
        <f>IFERROR(salesdata[[#This Row],[Total Revenue]]/salesdata[[#This Row],[Total Units Sold]],0)</f>
        <v>4.1950037322717098</v>
      </c>
      <c r="W1972" s="1" t="str">
        <f>INDEX({"Product1","Product2","Product3","Product4"},MATCH(MAX(salesdata[[#This Row],[S-P1]],salesdata[[#This Row],[S-P2]],salesdata[[#This Row],[S-P3]],salesdata[[#This Row],[S-P4]]),CHOOSE({1,2,3,4},salesdata[[#This Row],[S-P1]],salesdata[[#This Row],[S-P2]],salesdata[[#This Row],[S-P3]],salesdata[[#This Row],[S-P4]]),0))</f>
        <v>Product1</v>
      </c>
      <c r="X1972" s="1" t="str">
        <f>IF(salesdata[[#This Row],[Total Revenue]]&gt;=70000,"High",IF(salesdata[[#This Row],[Total Revenue]]&gt;=40000,"Medium","Low"))</f>
        <v>Low</v>
      </c>
      <c r="Y1972" s="1" t="str">
        <f>IFERROR(IF(SUMIF(salesdata[Year],salesdata[[#This Row],[Year]],salesdata[Total Revenue])&gt;SUMIF(salesdata[Year],salesdata[[#This Row],[Year]]-1,salesdata[Total Revenue]),"Growth Year","Decline Year"),"")</f>
        <v>Decline Year</v>
      </c>
    </row>
    <row r="1973" spans="1:25" x14ac:dyDescent="0.3">
      <c r="A1973" s="1">
        <v>1972</v>
      </c>
      <c r="B1973" s="2">
        <v>42305</v>
      </c>
      <c r="C1973" s="1">
        <v>2015</v>
      </c>
      <c r="D1973" s="1" t="s">
        <v>23</v>
      </c>
      <c r="E1973" s="1">
        <v>10</v>
      </c>
      <c r="F1973" s="3">
        <v>2058</v>
      </c>
      <c r="G1973" s="10">
        <v>6523.86</v>
      </c>
      <c r="H1973" s="12">
        <f>IFERROR(salesdata[[#This Row],[S-P1]]/salesdata[[#This Row],[Q-P1]],0)</f>
        <v>3.17</v>
      </c>
      <c r="I1973" s="3">
        <v>633</v>
      </c>
      <c r="J1973" s="10">
        <v>4013.22</v>
      </c>
      <c r="K1973" s="12">
        <f>IFERROR(salesdata[[#This Row],[S-P2]]/salesdata[[#This Row],[Q-P2]],0)</f>
        <v>6.34</v>
      </c>
      <c r="L1973" s="3">
        <v>4249</v>
      </c>
      <c r="M1973" s="10">
        <v>23029.58</v>
      </c>
      <c r="N1973" s="12">
        <f>IFERROR(salesdata[[#This Row],[S-P3]]/salesdata[[#This Row],[Q-P3]],0)</f>
        <v>5.4200000000000008</v>
      </c>
      <c r="O1973" s="3">
        <v>874</v>
      </c>
      <c r="P1973" s="10">
        <v>6231.62</v>
      </c>
      <c r="Q1973" s="12">
        <f>IFERROR(salesdata[[#This Row],[S-P4]]/salesdata[[#This Row],[Q-P4]],0)</f>
        <v>7.13</v>
      </c>
      <c r="R1973" s="3">
        <v>7814</v>
      </c>
      <c r="S1973" s="10">
        <v>39798.28</v>
      </c>
      <c r="T1973" s="1" t="str">
        <f>"Q"&amp;ROUNDUP(salesdata[[#This Row],[Month No.]]/3,0)</f>
        <v>Q4</v>
      </c>
      <c r="U1973" s="1" t="str">
        <f>TEXT(salesdata[[#This Row],[Date]],"dddd")</f>
        <v>Wednesday</v>
      </c>
      <c r="V1973" s="12">
        <f>IFERROR(salesdata[[#This Row],[Total Revenue]]/salesdata[[#This Row],[Total Units Sold]],0)</f>
        <v>5.0932019452265163</v>
      </c>
      <c r="W1973" s="1" t="str">
        <f>INDEX({"Product1","Product2","Product3","Product4"},MATCH(MAX(salesdata[[#This Row],[S-P1]],salesdata[[#This Row],[S-P2]],salesdata[[#This Row],[S-P3]],salesdata[[#This Row],[S-P4]]),CHOOSE({1,2,3,4},salesdata[[#This Row],[S-P1]],salesdata[[#This Row],[S-P2]],salesdata[[#This Row],[S-P3]],salesdata[[#This Row],[S-P4]]),0))</f>
        <v>Product3</v>
      </c>
      <c r="X1973" s="1" t="str">
        <f>IF(salesdata[[#This Row],[Total Revenue]]&gt;=70000,"High",IF(salesdata[[#This Row],[Total Revenue]]&gt;=40000,"Medium","Low"))</f>
        <v>Low</v>
      </c>
      <c r="Y1973" s="1" t="str">
        <f>IFERROR(IF(SUMIF(salesdata[Year],salesdata[[#This Row],[Year]],salesdata[Total Revenue])&gt;SUMIF(salesdata[Year],salesdata[[#This Row],[Year]]-1,salesdata[Total Revenue]),"Growth Year","Decline Year"),"")</f>
        <v>Decline Year</v>
      </c>
    </row>
    <row r="1974" spans="1:25" x14ac:dyDescent="0.3">
      <c r="A1974" s="1">
        <v>1973</v>
      </c>
      <c r="B1974" s="2">
        <v>42306</v>
      </c>
      <c r="C1974" s="1">
        <v>2015</v>
      </c>
      <c r="D1974" s="1" t="s">
        <v>23</v>
      </c>
      <c r="E1974" s="1">
        <v>10</v>
      </c>
      <c r="F1974" s="3">
        <v>773</v>
      </c>
      <c r="G1974" s="10">
        <v>2450.41</v>
      </c>
      <c r="H1974" s="12">
        <f>IFERROR(salesdata[[#This Row],[S-P1]]/salesdata[[#This Row],[Q-P1]],0)</f>
        <v>3.17</v>
      </c>
      <c r="I1974" s="3">
        <v>3161</v>
      </c>
      <c r="J1974" s="10">
        <v>20040.740000000002</v>
      </c>
      <c r="K1974" s="12">
        <f>IFERROR(salesdata[[#This Row],[S-P2]]/salesdata[[#This Row],[Q-P2]],0)</f>
        <v>6.3400000000000007</v>
      </c>
      <c r="L1974" s="3">
        <v>4623</v>
      </c>
      <c r="M1974" s="10">
        <v>25056.66</v>
      </c>
      <c r="N1974" s="12">
        <f>IFERROR(salesdata[[#This Row],[S-P3]]/salesdata[[#This Row],[Q-P3]],0)</f>
        <v>5.42</v>
      </c>
      <c r="O1974" s="3">
        <v>1343</v>
      </c>
      <c r="P1974" s="10">
        <v>9575.59</v>
      </c>
      <c r="Q1974" s="12">
        <f>IFERROR(salesdata[[#This Row],[S-P4]]/salesdata[[#This Row],[Q-P4]],0)</f>
        <v>7.13</v>
      </c>
      <c r="R1974" s="3">
        <v>9900</v>
      </c>
      <c r="S1974" s="10">
        <v>57123.4</v>
      </c>
      <c r="T1974" s="1" t="str">
        <f>"Q"&amp;ROUNDUP(salesdata[[#This Row],[Month No.]]/3,0)</f>
        <v>Q4</v>
      </c>
      <c r="U1974" s="1" t="str">
        <f>TEXT(salesdata[[#This Row],[Date]],"dddd")</f>
        <v>Thursday</v>
      </c>
      <c r="V1974" s="12">
        <f>IFERROR(salesdata[[#This Row],[Total Revenue]]/salesdata[[#This Row],[Total Units Sold]],0)</f>
        <v>5.7700404040404045</v>
      </c>
      <c r="W1974" s="1" t="str">
        <f>INDEX({"Product1","Product2","Product3","Product4"},MATCH(MAX(salesdata[[#This Row],[S-P1]],salesdata[[#This Row],[S-P2]],salesdata[[#This Row],[S-P3]],salesdata[[#This Row],[S-P4]]),CHOOSE({1,2,3,4},salesdata[[#This Row],[S-P1]],salesdata[[#This Row],[S-P2]],salesdata[[#This Row],[S-P3]],salesdata[[#This Row],[S-P4]]),0))</f>
        <v>Product3</v>
      </c>
      <c r="X1974" s="1" t="str">
        <f>IF(salesdata[[#This Row],[Total Revenue]]&gt;=70000,"High",IF(salesdata[[#This Row],[Total Revenue]]&gt;=40000,"Medium","Low"))</f>
        <v>Medium</v>
      </c>
      <c r="Y1974" s="1" t="str">
        <f>IFERROR(IF(SUMIF(salesdata[Year],salesdata[[#This Row],[Year]],salesdata[Total Revenue])&gt;SUMIF(salesdata[Year],salesdata[[#This Row],[Year]]-1,salesdata[Total Revenue]),"Growth Year","Decline Year"),"")</f>
        <v>Decline Year</v>
      </c>
    </row>
    <row r="1975" spans="1:25" x14ac:dyDescent="0.3">
      <c r="A1975" s="1">
        <v>1974</v>
      </c>
      <c r="B1975" s="2">
        <v>42307</v>
      </c>
      <c r="C1975" s="1">
        <v>2015</v>
      </c>
      <c r="D1975" s="1" t="s">
        <v>23</v>
      </c>
      <c r="E1975" s="1">
        <v>10</v>
      </c>
      <c r="F1975" s="3">
        <v>849</v>
      </c>
      <c r="G1975" s="10">
        <v>2691.33</v>
      </c>
      <c r="H1975" s="12">
        <f>IFERROR(salesdata[[#This Row],[S-P1]]/salesdata[[#This Row],[Q-P1]],0)</f>
        <v>3.17</v>
      </c>
      <c r="I1975" s="3">
        <v>2620</v>
      </c>
      <c r="J1975" s="10">
        <v>16610.8</v>
      </c>
      <c r="K1975" s="12">
        <f>IFERROR(salesdata[[#This Row],[S-P2]]/salesdata[[#This Row],[Q-P2]],0)</f>
        <v>6.34</v>
      </c>
      <c r="L1975" s="3">
        <v>3191</v>
      </c>
      <c r="M1975" s="10">
        <v>17295.22</v>
      </c>
      <c r="N1975" s="12">
        <f>IFERROR(salesdata[[#This Row],[S-P3]]/salesdata[[#This Row],[Q-P3]],0)</f>
        <v>5.42</v>
      </c>
      <c r="O1975" s="3">
        <v>1636</v>
      </c>
      <c r="P1975" s="10">
        <v>11664.68</v>
      </c>
      <c r="Q1975" s="12">
        <f>IFERROR(salesdata[[#This Row],[S-P4]]/salesdata[[#This Row],[Q-P4]],0)</f>
        <v>7.13</v>
      </c>
      <c r="R1975" s="3">
        <v>8296</v>
      </c>
      <c r="S1975" s="10">
        <v>48262.03</v>
      </c>
      <c r="T1975" s="1" t="str">
        <f>"Q"&amp;ROUNDUP(salesdata[[#This Row],[Month No.]]/3,0)</f>
        <v>Q4</v>
      </c>
      <c r="U1975" s="1" t="str">
        <f>TEXT(salesdata[[#This Row],[Date]],"dddd")</f>
        <v>Friday</v>
      </c>
      <c r="V1975" s="12">
        <f>IFERROR(salesdata[[#This Row],[Total Revenue]]/salesdata[[#This Row],[Total Units Sold]],0)</f>
        <v>5.817506027000964</v>
      </c>
      <c r="W1975" s="1" t="str">
        <f>INDEX({"Product1","Product2","Product3","Product4"},MATCH(MAX(salesdata[[#This Row],[S-P1]],salesdata[[#This Row],[S-P2]],salesdata[[#This Row],[S-P3]],salesdata[[#This Row],[S-P4]]),CHOOSE({1,2,3,4},salesdata[[#This Row],[S-P1]],salesdata[[#This Row],[S-P2]],salesdata[[#This Row],[S-P3]],salesdata[[#This Row],[S-P4]]),0))</f>
        <v>Product3</v>
      </c>
      <c r="X1975" s="1" t="str">
        <f>IF(salesdata[[#This Row],[Total Revenue]]&gt;=70000,"High",IF(salesdata[[#This Row],[Total Revenue]]&gt;=40000,"Medium","Low"))</f>
        <v>Medium</v>
      </c>
      <c r="Y1975" s="1" t="str">
        <f>IFERROR(IF(SUMIF(salesdata[Year],salesdata[[#This Row],[Year]],salesdata[Total Revenue])&gt;SUMIF(salesdata[Year],salesdata[[#This Row],[Year]]-1,salesdata[Total Revenue]),"Growth Year","Decline Year"),"")</f>
        <v>Decline Year</v>
      </c>
    </row>
    <row r="1976" spans="1:25" x14ac:dyDescent="0.3">
      <c r="A1976" s="1">
        <v>1975</v>
      </c>
      <c r="B1976" s="2">
        <v>42309</v>
      </c>
      <c r="C1976" s="1">
        <v>2015</v>
      </c>
      <c r="D1976" s="1" t="s">
        <v>24</v>
      </c>
      <c r="E1976" s="1">
        <v>11</v>
      </c>
      <c r="F1976" s="3">
        <v>6206</v>
      </c>
      <c r="G1976" s="10">
        <v>19673.02</v>
      </c>
      <c r="H1976" s="12">
        <f>IFERROR(salesdata[[#This Row],[S-P1]]/salesdata[[#This Row],[Q-P1]],0)</f>
        <v>3.17</v>
      </c>
      <c r="I1976" s="3">
        <v>383</v>
      </c>
      <c r="J1976" s="10">
        <v>2428.2199999999998</v>
      </c>
      <c r="K1976" s="12">
        <f>IFERROR(salesdata[[#This Row],[S-P2]]/salesdata[[#This Row],[Q-P2]],0)</f>
        <v>6.34</v>
      </c>
      <c r="L1976" s="3">
        <v>3436</v>
      </c>
      <c r="M1976" s="10">
        <v>18623.12</v>
      </c>
      <c r="N1976" s="12">
        <f>IFERROR(salesdata[[#This Row],[S-P3]]/salesdata[[#This Row],[Q-P3]],0)</f>
        <v>5.42</v>
      </c>
      <c r="O1976" s="3">
        <v>1206</v>
      </c>
      <c r="P1976" s="10">
        <v>8598.7800000000007</v>
      </c>
      <c r="Q1976" s="12">
        <f>IFERROR(salesdata[[#This Row],[S-P4]]/salesdata[[#This Row],[Q-P4]],0)</f>
        <v>7.1300000000000008</v>
      </c>
      <c r="R1976" s="3">
        <v>11231</v>
      </c>
      <c r="S1976" s="10">
        <v>49323.14</v>
      </c>
      <c r="T1976" s="1" t="str">
        <f>"Q"&amp;ROUNDUP(salesdata[[#This Row],[Month No.]]/3,0)</f>
        <v>Q4</v>
      </c>
      <c r="U1976" s="1" t="str">
        <f>TEXT(salesdata[[#This Row],[Date]],"dddd")</f>
        <v>Sunday</v>
      </c>
      <c r="V1976" s="12">
        <f>IFERROR(salesdata[[#This Row],[Total Revenue]]/salesdata[[#This Row],[Total Units Sold]],0)</f>
        <v>4.391696198023328</v>
      </c>
      <c r="W1976" s="1" t="str">
        <f>INDEX({"Product1","Product2","Product3","Product4"},MATCH(MAX(salesdata[[#This Row],[S-P1]],salesdata[[#This Row],[S-P2]],salesdata[[#This Row],[S-P3]],salesdata[[#This Row],[S-P4]]),CHOOSE({1,2,3,4},salesdata[[#This Row],[S-P1]],salesdata[[#This Row],[S-P2]],salesdata[[#This Row],[S-P3]],salesdata[[#This Row],[S-P4]]),0))</f>
        <v>Product1</v>
      </c>
      <c r="X1976" s="1" t="str">
        <f>IF(salesdata[[#This Row],[Total Revenue]]&gt;=70000,"High",IF(salesdata[[#This Row],[Total Revenue]]&gt;=40000,"Medium","Low"))</f>
        <v>Medium</v>
      </c>
      <c r="Y1976" s="1" t="str">
        <f>IFERROR(IF(SUMIF(salesdata[Year],salesdata[[#This Row],[Year]],salesdata[Total Revenue])&gt;SUMIF(salesdata[Year],salesdata[[#This Row],[Year]]-1,salesdata[Total Revenue]),"Growth Year","Decline Year"),"")</f>
        <v>Decline Year</v>
      </c>
    </row>
    <row r="1977" spans="1:25" x14ac:dyDescent="0.3">
      <c r="A1977" s="1">
        <v>1976</v>
      </c>
      <c r="B1977" s="2">
        <v>42310</v>
      </c>
      <c r="C1977" s="1">
        <v>2015</v>
      </c>
      <c r="D1977" s="1" t="s">
        <v>24</v>
      </c>
      <c r="E1977" s="1">
        <v>11</v>
      </c>
      <c r="F1977" s="3">
        <v>5870</v>
      </c>
      <c r="G1977" s="10">
        <v>18607.900000000001</v>
      </c>
      <c r="H1977" s="12">
        <f>IFERROR(salesdata[[#This Row],[S-P1]]/salesdata[[#This Row],[Q-P1]],0)</f>
        <v>3.1700000000000004</v>
      </c>
      <c r="I1977" s="3">
        <v>1634</v>
      </c>
      <c r="J1977" s="10">
        <v>10359.56</v>
      </c>
      <c r="K1977" s="12">
        <f>IFERROR(salesdata[[#This Row],[S-P2]]/salesdata[[#This Row],[Q-P2]],0)</f>
        <v>6.34</v>
      </c>
      <c r="L1977" s="3">
        <v>4739</v>
      </c>
      <c r="M1977" s="10">
        <v>25685.38</v>
      </c>
      <c r="N1977" s="12">
        <f>IFERROR(salesdata[[#This Row],[S-P3]]/salesdata[[#This Row],[Q-P3]],0)</f>
        <v>5.42</v>
      </c>
      <c r="O1977" s="3">
        <v>554</v>
      </c>
      <c r="P1977" s="10">
        <v>3950.02</v>
      </c>
      <c r="Q1977" s="12">
        <f>IFERROR(salesdata[[#This Row],[S-P4]]/salesdata[[#This Row],[Q-P4]],0)</f>
        <v>7.13</v>
      </c>
      <c r="R1977" s="3">
        <v>12797</v>
      </c>
      <c r="S1977" s="10">
        <v>58602.86</v>
      </c>
      <c r="T1977" s="1" t="str">
        <f>"Q"&amp;ROUNDUP(salesdata[[#This Row],[Month No.]]/3,0)</f>
        <v>Q4</v>
      </c>
      <c r="U1977" s="1" t="str">
        <f>TEXT(salesdata[[#This Row],[Date]],"dddd")</f>
        <v>Monday</v>
      </c>
      <c r="V1977" s="12">
        <f>IFERROR(salesdata[[#This Row],[Total Revenue]]/salesdata[[#This Row],[Total Units Sold]],0)</f>
        <v>4.5794217394701882</v>
      </c>
      <c r="W1977" s="1" t="str">
        <f>INDEX({"Product1","Product2","Product3","Product4"},MATCH(MAX(salesdata[[#This Row],[S-P1]],salesdata[[#This Row],[S-P2]],salesdata[[#This Row],[S-P3]],salesdata[[#This Row],[S-P4]]),CHOOSE({1,2,3,4},salesdata[[#This Row],[S-P1]],salesdata[[#This Row],[S-P2]],salesdata[[#This Row],[S-P3]],salesdata[[#This Row],[S-P4]]),0))</f>
        <v>Product3</v>
      </c>
      <c r="X1977" s="1" t="str">
        <f>IF(salesdata[[#This Row],[Total Revenue]]&gt;=70000,"High",IF(salesdata[[#This Row],[Total Revenue]]&gt;=40000,"Medium","Low"))</f>
        <v>Medium</v>
      </c>
      <c r="Y1977" s="1" t="str">
        <f>IFERROR(IF(SUMIF(salesdata[Year],salesdata[[#This Row],[Year]],salesdata[Total Revenue])&gt;SUMIF(salesdata[Year],salesdata[[#This Row],[Year]]-1,salesdata[Total Revenue]),"Growth Year","Decline Year"),"")</f>
        <v>Decline Year</v>
      </c>
    </row>
    <row r="1978" spans="1:25" x14ac:dyDescent="0.3">
      <c r="A1978" s="1">
        <v>1977</v>
      </c>
      <c r="B1978" s="2">
        <v>42311</v>
      </c>
      <c r="C1978" s="1">
        <v>2015</v>
      </c>
      <c r="D1978" s="1" t="s">
        <v>24</v>
      </c>
      <c r="E1978" s="1">
        <v>11</v>
      </c>
      <c r="F1978" s="3">
        <v>2124</v>
      </c>
      <c r="G1978" s="10">
        <v>6733.08</v>
      </c>
      <c r="H1978" s="12">
        <f>IFERROR(salesdata[[#This Row],[S-P1]]/salesdata[[#This Row],[Q-P1]],0)</f>
        <v>3.17</v>
      </c>
      <c r="I1978" s="3">
        <v>3304</v>
      </c>
      <c r="J1978" s="10">
        <v>20947.36</v>
      </c>
      <c r="K1978" s="12">
        <f>IFERROR(salesdata[[#This Row],[S-P2]]/salesdata[[#This Row],[Q-P2]],0)</f>
        <v>6.34</v>
      </c>
      <c r="L1978" s="3">
        <v>2498</v>
      </c>
      <c r="M1978" s="10">
        <v>13539.16</v>
      </c>
      <c r="N1978" s="12">
        <f>IFERROR(salesdata[[#This Row],[S-P3]]/salesdata[[#This Row],[Q-P3]],0)</f>
        <v>5.42</v>
      </c>
      <c r="O1978" s="3">
        <v>1419</v>
      </c>
      <c r="P1978" s="10">
        <v>10117.469999999999</v>
      </c>
      <c r="Q1978" s="12">
        <f>IFERROR(salesdata[[#This Row],[S-P4]]/salesdata[[#This Row],[Q-P4]],0)</f>
        <v>7.13</v>
      </c>
      <c r="R1978" s="3">
        <v>9345</v>
      </c>
      <c r="S1978" s="10">
        <v>51337.07</v>
      </c>
      <c r="T1978" s="1" t="str">
        <f>"Q"&amp;ROUNDUP(salesdata[[#This Row],[Month No.]]/3,0)</f>
        <v>Q4</v>
      </c>
      <c r="U1978" s="1" t="str">
        <f>TEXT(salesdata[[#This Row],[Date]],"dddd")</f>
        <v>Tuesday</v>
      </c>
      <c r="V1978" s="12">
        <f>IFERROR(salesdata[[#This Row],[Total Revenue]]/salesdata[[#This Row],[Total Units Sold]],0)</f>
        <v>5.4935334403424294</v>
      </c>
      <c r="W1978" s="1" t="str">
        <f>INDEX({"Product1","Product2","Product3","Product4"},MATCH(MAX(salesdata[[#This Row],[S-P1]],salesdata[[#This Row],[S-P2]],salesdata[[#This Row],[S-P3]],salesdata[[#This Row],[S-P4]]),CHOOSE({1,2,3,4},salesdata[[#This Row],[S-P1]],salesdata[[#This Row],[S-P2]],salesdata[[#This Row],[S-P3]],salesdata[[#This Row],[S-P4]]),0))</f>
        <v>Product2</v>
      </c>
      <c r="X1978" s="1" t="str">
        <f>IF(salesdata[[#This Row],[Total Revenue]]&gt;=70000,"High",IF(salesdata[[#This Row],[Total Revenue]]&gt;=40000,"Medium","Low"))</f>
        <v>Medium</v>
      </c>
      <c r="Y1978" s="1" t="str">
        <f>IFERROR(IF(SUMIF(salesdata[Year],salesdata[[#This Row],[Year]],salesdata[Total Revenue])&gt;SUMIF(salesdata[Year],salesdata[[#This Row],[Year]]-1,salesdata[Total Revenue]),"Growth Year","Decline Year"),"")</f>
        <v>Decline Year</v>
      </c>
    </row>
    <row r="1979" spans="1:25" x14ac:dyDescent="0.3">
      <c r="A1979" s="1">
        <v>1978</v>
      </c>
      <c r="B1979" s="2">
        <v>42312</v>
      </c>
      <c r="C1979" s="1">
        <v>2015</v>
      </c>
      <c r="D1979" s="1" t="s">
        <v>24</v>
      </c>
      <c r="E1979" s="1">
        <v>11</v>
      </c>
      <c r="F1979" s="3">
        <v>4146</v>
      </c>
      <c r="G1979" s="10">
        <v>13142.82</v>
      </c>
      <c r="H1979" s="12">
        <f>IFERROR(salesdata[[#This Row],[S-P1]]/salesdata[[#This Row],[Q-P1]],0)</f>
        <v>3.17</v>
      </c>
      <c r="I1979" s="3">
        <v>754</v>
      </c>
      <c r="J1979" s="10">
        <v>4780.3599999999997</v>
      </c>
      <c r="K1979" s="12">
        <f>IFERROR(salesdata[[#This Row],[S-P2]]/salesdata[[#This Row],[Q-P2]],0)</f>
        <v>6.34</v>
      </c>
      <c r="L1979" s="3">
        <v>2621</v>
      </c>
      <c r="M1979" s="10">
        <v>14205.82</v>
      </c>
      <c r="N1979" s="12">
        <f>IFERROR(salesdata[[#This Row],[S-P3]]/salesdata[[#This Row],[Q-P3]],0)</f>
        <v>5.42</v>
      </c>
      <c r="O1979" s="3">
        <v>1039</v>
      </c>
      <c r="P1979" s="10">
        <v>7408.07</v>
      </c>
      <c r="Q1979" s="12">
        <f>IFERROR(salesdata[[#This Row],[S-P4]]/salesdata[[#This Row],[Q-P4]],0)</f>
        <v>7.13</v>
      </c>
      <c r="R1979" s="3">
        <v>8560</v>
      </c>
      <c r="S1979" s="10">
        <v>39537.07</v>
      </c>
      <c r="T1979" s="1" t="str">
        <f>"Q"&amp;ROUNDUP(salesdata[[#This Row],[Month No.]]/3,0)</f>
        <v>Q4</v>
      </c>
      <c r="U1979" s="1" t="str">
        <f>TEXT(salesdata[[#This Row],[Date]],"dddd")</f>
        <v>Wednesday</v>
      </c>
      <c r="V1979" s="12">
        <f>IFERROR(salesdata[[#This Row],[Total Revenue]]/salesdata[[#This Row],[Total Units Sold]],0)</f>
        <v>4.6188165887850463</v>
      </c>
      <c r="W1979" s="1" t="str">
        <f>INDEX({"Product1","Product2","Product3","Product4"},MATCH(MAX(salesdata[[#This Row],[S-P1]],salesdata[[#This Row],[S-P2]],salesdata[[#This Row],[S-P3]],salesdata[[#This Row],[S-P4]]),CHOOSE({1,2,3,4},salesdata[[#This Row],[S-P1]],salesdata[[#This Row],[S-P2]],salesdata[[#This Row],[S-P3]],salesdata[[#This Row],[S-P4]]),0))</f>
        <v>Product3</v>
      </c>
      <c r="X1979" s="1" t="str">
        <f>IF(salesdata[[#This Row],[Total Revenue]]&gt;=70000,"High",IF(salesdata[[#This Row],[Total Revenue]]&gt;=40000,"Medium","Low"))</f>
        <v>Low</v>
      </c>
      <c r="Y1979" s="1" t="str">
        <f>IFERROR(IF(SUMIF(salesdata[Year],salesdata[[#This Row],[Year]],salesdata[Total Revenue])&gt;SUMIF(salesdata[Year],salesdata[[#This Row],[Year]]-1,salesdata[Total Revenue]),"Growth Year","Decline Year"),"")</f>
        <v>Decline Year</v>
      </c>
    </row>
    <row r="1980" spans="1:25" x14ac:dyDescent="0.3">
      <c r="A1980" s="1">
        <v>1979</v>
      </c>
      <c r="B1980" s="2">
        <v>42313</v>
      </c>
      <c r="C1980" s="1">
        <v>2015</v>
      </c>
      <c r="D1980" s="1" t="s">
        <v>24</v>
      </c>
      <c r="E1980" s="1">
        <v>11</v>
      </c>
      <c r="F1980" s="3">
        <v>7166</v>
      </c>
      <c r="G1980" s="10">
        <v>22716.22</v>
      </c>
      <c r="H1980" s="12">
        <f>IFERROR(salesdata[[#This Row],[S-P1]]/salesdata[[#This Row],[Q-P1]],0)</f>
        <v>3.1700000000000004</v>
      </c>
      <c r="I1980" s="3">
        <v>1658</v>
      </c>
      <c r="J1980" s="10">
        <v>10511.72</v>
      </c>
      <c r="K1980" s="12">
        <f>IFERROR(salesdata[[#This Row],[S-P2]]/salesdata[[#This Row],[Q-P2]],0)</f>
        <v>6.34</v>
      </c>
      <c r="L1980" s="3">
        <v>4531</v>
      </c>
      <c r="M1980" s="10">
        <v>24558.02</v>
      </c>
      <c r="N1980" s="12">
        <f>IFERROR(salesdata[[#This Row],[S-P3]]/salesdata[[#This Row],[Q-P3]],0)</f>
        <v>5.42</v>
      </c>
      <c r="O1980" s="3">
        <v>1337</v>
      </c>
      <c r="P1980" s="10">
        <v>9532.81</v>
      </c>
      <c r="Q1980" s="12">
        <f>IFERROR(salesdata[[#This Row],[S-P4]]/salesdata[[#This Row],[Q-P4]],0)</f>
        <v>7.13</v>
      </c>
      <c r="R1980" s="3">
        <v>14692</v>
      </c>
      <c r="S1980" s="10">
        <v>67318.77</v>
      </c>
      <c r="T1980" s="1" t="str">
        <f>"Q"&amp;ROUNDUP(salesdata[[#This Row],[Month No.]]/3,0)</f>
        <v>Q4</v>
      </c>
      <c r="U1980" s="1" t="str">
        <f>TEXT(salesdata[[#This Row],[Date]],"dddd")</f>
        <v>Thursday</v>
      </c>
      <c r="V1980" s="12">
        <f>IFERROR(salesdata[[#This Row],[Total Revenue]]/salesdata[[#This Row],[Total Units Sold]],0)</f>
        <v>4.582001769670569</v>
      </c>
      <c r="W1980" s="1" t="str">
        <f>INDEX({"Product1","Product2","Product3","Product4"},MATCH(MAX(salesdata[[#This Row],[S-P1]],salesdata[[#This Row],[S-P2]],salesdata[[#This Row],[S-P3]],salesdata[[#This Row],[S-P4]]),CHOOSE({1,2,3,4},salesdata[[#This Row],[S-P1]],salesdata[[#This Row],[S-P2]],salesdata[[#This Row],[S-P3]],salesdata[[#This Row],[S-P4]]),0))</f>
        <v>Product3</v>
      </c>
      <c r="X1980" s="1" t="str">
        <f>IF(salesdata[[#This Row],[Total Revenue]]&gt;=70000,"High",IF(salesdata[[#This Row],[Total Revenue]]&gt;=40000,"Medium","Low"))</f>
        <v>Medium</v>
      </c>
      <c r="Y1980" s="1" t="str">
        <f>IFERROR(IF(SUMIF(salesdata[Year],salesdata[[#This Row],[Year]],salesdata[Total Revenue])&gt;SUMIF(salesdata[Year],salesdata[[#This Row],[Year]]-1,salesdata[Total Revenue]),"Growth Year","Decline Year"),"")</f>
        <v>Decline Year</v>
      </c>
    </row>
    <row r="1981" spans="1:25" x14ac:dyDescent="0.3">
      <c r="A1981" s="1">
        <v>1980</v>
      </c>
      <c r="B1981" s="2">
        <v>42314</v>
      </c>
      <c r="C1981" s="1">
        <v>2015</v>
      </c>
      <c r="D1981" s="1" t="s">
        <v>24</v>
      </c>
      <c r="E1981" s="1">
        <v>11</v>
      </c>
      <c r="F1981" s="3">
        <v>344</v>
      </c>
      <c r="G1981" s="10">
        <v>1090.48</v>
      </c>
      <c r="H1981" s="12">
        <f>IFERROR(salesdata[[#This Row],[S-P1]]/salesdata[[#This Row],[Q-P1]],0)</f>
        <v>3.17</v>
      </c>
      <c r="I1981" s="3">
        <v>2789</v>
      </c>
      <c r="J1981" s="10">
        <v>17682.259999999998</v>
      </c>
      <c r="K1981" s="12">
        <f>IFERROR(salesdata[[#This Row],[S-P2]]/salesdata[[#This Row],[Q-P2]],0)</f>
        <v>6.34</v>
      </c>
      <c r="L1981" s="3">
        <v>4872</v>
      </c>
      <c r="M1981" s="10">
        <v>26406.240000000002</v>
      </c>
      <c r="N1981" s="12">
        <f>IFERROR(salesdata[[#This Row],[S-P3]]/salesdata[[#This Row],[Q-P3]],0)</f>
        <v>5.42</v>
      </c>
      <c r="O1981" s="3">
        <v>440</v>
      </c>
      <c r="P1981" s="10">
        <v>3137.2</v>
      </c>
      <c r="Q1981" s="12">
        <f>IFERROR(salesdata[[#This Row],[S-P4]]/salesdata[[#This Row],[Q-P4]],0)</f>
        <v>7.13</v>
      </c>
      <c r="R1981" s="3">
        <v>8445</v>
      </c>
      <c r="S1981" s="10">
        <v>48316.18</v>
      </c>
      <c r="T1981" s="1" t="str">
        <f>"Q"&amp;ROUNDUP(salesdata[[#This Row],[Month No.]]/3,0)</f>
        <v>Q4</v>
      </c>
      <c r="U1981" s="1" t="str">
        <f>TEXT(salesdata[[#This Row],[Date]],"dddd")</f>
        <v>Friday</v>
      </c>
      <c r="V1981" s="12">
        <f>IFERROR(salesdata[[#This Row],[Total Revenue]]/salesdata[[#This Row],[Total Units Sold]],0)</f>
        <v>5.7212764949674364</v>
      </c>
      <c r="W1981" s="1" t="str">
        <f>INDEX({"Product1","Product2","Product3","Product4"},MATCH(MAX(salesdata[[#This Row],[S-P1]],salesdata[[#This Row],[S-P2]],salesdata[[#This Row],[S-P3]],salesdata[[#This Row],[S-P4]]),CHOOSE({1,2,3,4},salesdata[[#This Row],[S-P1]],salesdata[[#This Row],[S-P2]],salesdata[[#This Row],[S-P3]],salesdata[[#This Row],[S-P4]]),0))</f>
        <v>Product3</v>
      </c>
      <c r="X1981" s="1" t="str">
        <f>IF(salesdata[[#This Row],[Total Revenue]]&gt;=70000,"High",IF(salesdata[[#This Row],[Total Revenue]]&gt;=40000,"Medium","Low"))</f>
        <v>Medium</v>
      </c>
      <c r="Y1981" s="1" t="str">
        <f>IFERROR(IF(SUMIF(salesdata[Year],salesdata[[#This Row],[Year]],salesdata[Total Revenue])&gt;SUMIF(salesdata[Year],salesdata[[#This Row],[Year]]-1,salesdata[Total Revenue]),"Growth Year","Decline Year"),"")</f>
        <v>Decline Year</v>
      </c>
    </row>
    <row r="1982" spans="1:25" x14ac:dyDescent="0.3">
      <c r="A1982" s="1">
        <v>1981</v>
      </c>
      <c r="B1982" s="2">
        <v>42315</v>
      </c>
      <c r="C1982" s="1">
        <v>2015</v>
      </c>
      <c r="D1982" s="1" t="s">
        <v>24</v>
      </c>
      <c r="E1982" s="1">
        <v>11</v>
      </c>
      <c r="F1982" s="3">
        <v>707</v>
      </c>
      <c r="G1982" s="10">
        <v>2241.19</v>
      </c>
      <c r="H1982" s="12">
        <f>IFERROR(salesdata[[#This Row],[S-P1]]/salesdata[[#This Row],[Q-P1]],0)</f>
        <v>3.17</v>
      </c>
      <c r="I1982" s="3">
        <v>2646</v>
      </c>
      <c r="J1982" s="10">
        <v>16775.64</v>
      </c>
      <c r="K1982" s="12">
        <f>IFERROR(salesdata[[#This Row],[S-P2]]/salesdata[[#This Row],[Q-P2]],0)</f>
        <v>6.34</v>
      </c>
      <c r="L1982" s="3">
        <v>2552</v>
      </c>
      <c r="M1982" s="10">
        <v>13831.84</v>
      </c>
      <c r="N1982" s="12">
        <f>IFERROR(salesdata[[#This Row],[S-P3]]/salesdata[[#This Row],[Q-P3]],0)</f>
        <v>5.42</v>
      </c>
      <c r="O1982" s="3">
        <v>1143</v>
      </c>
      <c r="P1982" s="10">
        <v>8149.59</v>
      </c>
      <c r="Q1982" s="12">
        <f>IFERROR(salesdata[[#This Row],[S-P4]]/salesdata[[#This Row],[Q-P4]],0)</f>
        <v>7.13</v>
      </c>
      <c r="R1982" s="3">
        <v>7048</v>
      </c>
      <c r="S1982" s="10">
        <v>40998.26</v>
      </c>
      <c r="T1982" s="1" t="str">
        <f>"Q"&amp;ROUNDUP(salesdata[[#This Row],[Month No.]]/3,0)</f>
        <v>Q4</v>
      </c>
      <c r="U1982" s="1" t="str">
        <f>TEXT(salesdata[[#This Row],[Date]],"dddd")</f>
        <v>Saturday</v>
      </c>
      <c r="V1982" s="12">
        <f>IFERROR(salesdata[[#This Row],[Total Revenue]]/salesdata[[#This Row],[Total Units Sold]],0)</f>
        <v>5.8170062429057889</v>
      </c>
      <c r="W1982" s="1" t="str">
        <f>INDEX({"Product1","Product2","Product3","Product4"},MATCH(MAX(salesdata[[#This Row],[S-P1]],salesdata[[#This Row],[S-P2]],salesdata[[#This Row],[S-P3]],salesdata[[#This Row],[S-P4]]),CHOOSE({1,2,3,4},salesdata[[#This Row],[S-P1]],salesdata[[#This Row],[S-P2]],salesdata[[#This Row],[S-P3]],salesdata[[#This Row],[S-P4]]),0))</f>
        <v>Product2</v>
      </c>
      <c r="X1982" s="1" t="str">
        <f>IF(salesdata[[#This Row],[Total Revenue]]&gt;=70000,"High",IF(salesdata[[#This Row],[Total Revenue]]&gt;=40000,"Medium","Low"))</f>
        <v>Medium</v>
      </c>
      <c r="Y1982" s="1" t="str">
        <f>IFERROR(IF(SUMIF(salesdata[Year],salesdata[[#This Row],[Year]],salesdata[Total Revenue])&gt;SUMIF(salesdata[Year],salesdata[[#This Row],[Year]]-1,salesdata[Total Revenue]),"Growth Year","Decline Year"),"")</f>
        <v>Decline Year</v>
      </c>
    </row>
    <row r="1983" spans="1:25" x14ac:dyDescent="0.3">
      <c r="A1983" s="1">
        <v>1982</v>
      </c>
      <c r="B1983" s="2">
        <v>42316</v>
      </c>
      <c r="C1983" s="1">
        <v>2015</v>
      </c>
      <c r="D1983" s="1" t="s">
        <v>24</v>
      </c>
      <c r="E1983" s="1">
        <v>11</v>
      </c>
      <c r="F1983" s="3">
        <v>6762</v>
      </c>
      <c r="G1983" s="10">
        <v>21435.54</v>
      </c>
      <c r="H1983" s="12">
        <f>IFERROR(salesdata[[#This Row],[S-P1]]/salesdata[[#This Row],[Q-P1]],0)</f>
        <v>3.17</v>
      </c>
      <c r="I1983" s="3">
        <v>1066</v>
      </c>
      <c r="J1983" s="10">
        <v>6758.44</v>
      </c>
      <c r="K1983" s="12">
        <f>IFERROR(salesdata[[#This Row],[S-P2]]/salesdata[[#This Row],[Q-P2]],0)</f>
        <v>6.34</v>
      </c>
      <c r="L1983" s="3">
        <v>5751</v>
      </c>
      <c r="M1983" s="10">
        <v>31170.42</v>
      </c>
      <c r="N1983" s="12">
        <f>IFERROR(salesdata[[#This Row],[S-P3]]/salesdata[[#This Row],[Q-P3]],0)</f>
        <v>5.42</v>
      </c>
      <c r="O1983" s="3">
        <v>1237</v>
      </c>
      <c r="P1983" s="10">
        <v>8819.81</v>
      </c>
      <c r="Q1983" s="12">
        <f>IFERROR(salesdata[[#This Row],[S-P4]]/salesdata[[#This Row],[Q-P4]],0)</f>
        <v>7.13</v>
      </c>
      <c r="R1983" s="3">
        <v>14816</v>
      </c>
      <c r="S1983" s="10">
        <v>68184.210000000006</v>
      </c>
      <c r="T1983" s="1" t="str">
        <f>"Q"&amp;ROUNDUP(salesdata[[#This Row],[Month No.]]/3,0)</f>
        <v>Q4</v>
      </c>
      <c r="U1983" s="1" t="str">
        <f>TEXT(salesdata[[#This Row],[Date]],"dddd")</f>
        <v>Sunday</v>
      </c>
      <c r="V1983" s="12">
        <f>IFERROR(salesdata[[#This Row],[Total Revenue]]/salesdata[[#This Row],[Total Units Sold]],0)</f>
        <v>4.6020660097192225</v>
      </c>
      <c r="W1983" s="1" t="str">
        <f>INDEX({"Product1","Product2","Product3","Product4"},MATCH(MAX(salesdata[[#This Row],[S-P1]],salesdata[[#This Row],[S-P2]],salesdata[[#This Row],[S-P3]],salesdata[[#This Row],[S-P4]]),CHOOSE({1,2,3,4},salesdata[[#This Row],[S-P1]],salesdata[[#This Row],[S-P2]],salesdata[[#This Row],[S-P3]],salesdata[[#This Row],[S-P4]]),0))</f>
        <v>Product3</v>
      </c>
      <c r="X1983" s="1" t="str">
        <f>IF(salesdata[[#This Row],[Total Revenue]]&gt;=70000,"High",IF(salesdata[[#This Row],[Total Revenue]]&gt;=40000,"Medium","Low"))</f>
        <v>Medium</v>
      </c>
      <c r="Y1983" s="1" t="str">
        <f>IFERROR(IF(SUMIF(salesdata[Year],salesdata[[#This Row],[Year]],salesdata[Total Revenue])&gt;SUMIF(salesdata[Year],salesdata[[#This Row],[Year]]-1,salesdata[Total Revenue]),"Growth Year","Decline Year"),"")</f>
        <v>Decline Year</v>
      </c>
    </row>
    <row r="1984" spans="1:25" x14ac:dyDescent="0.3">
      <c r="A1984" s="1">
        <v>1983</v>
      </c>
      <c r="B1984" s="2">
        <v>42317</v>
      </c>
      <c r="C1984" s="1">
        <v>2015</v>
      </c>
      <c r="D1984" s="1" t="s">
        <v>24</v>
      </c>
      <c r="E1984" s="1">
        <v>11</v>
      </c>
      <c r="F1984" s="3">
        <v>4550</v>
      </c>
      <c r="G1984" s="10">
        <v>14423.5</v>
      </c>
      <c r="H1984" s="12">
        <f>IFERROR(salesdata[[#This Row],[S-P1]]/salesdata[[#This Row],[Q-P1]],0)</f>
        <v>3.17</v>
      </c>
      <c r="I1984" s="3">
        <v>864</v>
      </c>
      <c r="J1984" s="10">
        <v>5477.76</v>
      </c>
      <c r="K1984" s="12">
        <f>IFERROR(salesdata[[#This Row],[S-P2]]/salesdata[[#This Row],[Q-P2]],0)</f>
        <v>6.34</v>
      </c>
      <c r="L1984" s="3">
        <v>1885</v>
      </c>
      <c r="M1984" s="10">
        <v>10216.700000000001</v>
      </c>
      <c r="N1984" s="12">
        <f>IFERROR(salesdata[[#This Row],[S-P3]]/salesdata[[#This Row],[Q-P3]],0)</f>
        <v>5.4200000000000008</v>
      </c>
      <c r="O1984" s="3">
        <v>1017</v>
      </c>
      <c r="P1984" s="10">
        <v>7251.21</v>
      </c>
      <c r="Q1984" s="12">
        <f>IFERROR(salesdata[[#This Row],[S-P4]]/salesdata[[#This Row],[Q-P4]],0)</f>
        <v>7.13</v>
      </c>
      <c r="R1984" s="3">
        <v>8316</v>
      </c>
      <c r="S1984" s="10">
        <v>37369.17</v>
      </c>
      <c r="T1984" s="1" t="str">
        <f>"Q"&amp;ROUNDUP(salesdata[[#This Row],[Month No.]]/3,0)</f>
        <v>Q4</v>
      </c>
      <c r="U1984" s="1" t="str">
        <f>TEXT(salesdata[[#This Row],[Date]],"dddd")</f>
        <v>Monday</v>
      </c>
      <c r="V1984" s="12">
        <f>IFERROR(salesdata[[#This Row],[Total Revenue]]/salesdata[[#This Row],[Total Units Sold]],0)</f>
        <v>4.4936471861471858</v>
      </c>
      <c r="W1984" s="1" t="str">
        <f>INDEX({"Product1","Product2","Product3","Product4"},MATCH(MAX(salesdata[[#This Row],[S-P1]],salesdata[[#This Row],[S-P2]],salesdata[[#This Row],[S-P3]],salesdata[[#This Row],[S-P4]]),CHOOSE({1,2,3,4},salesdata[[#This Row],[S-P1]],salesdata[[#This Row],[S-P2]],salesdata[[#This Row],[S-P3]],salesdata[[#This Row],[S-P4]]),0))</f>
        <v>Product1</v>
      </c>
      <c r="X1984" s="1" t="str">
        <f>IF(salesdata[[#This Row],[Total Revenue]]&gt;=70000,"High",IF(salesdata[[#This Row],[Total Revenue]]&gt;=40000,"Medium","Low"))</f>
        <v>Low</v>
      </c>
      <c r="Y1984" s="1" t="str">
        <f>IFERROR(IF(SUMIF(salesdata[Year],salesdata[[#This Row],[Year]],salesdata[Total Revenue])&gt;SUMIF(salesdata[Year],salesdata[[#This Row],[Year]]-1,salesdata[Total Revenue]),"Growth Year","Decline Year"),"")</f>
        <v>Decline Year</v>
      </c>
    </row>
    <row r="1985" spans="1:25" x14ac:dyDescent="0.3">
      <c r="A1985" s="1">
        <v>1984</v>
      </c>
      <c r="B1985" s="2">
        <v>42318</v>
      </c>
      <c r="C1985" s="1">
        <v>2015</v>
      </c>
      <c r="D1985" s="1" t="s">
        <v>24</v>
      </c>
      <c r="E1985" s="1">
        <v>11</v>
      </c>
      <c r="F1985" s="3">
        <v>1021</v>
      </c>
      <c r="G1985" s="10">
        <v>3236.57</v>
      </c>
      <c r="H1985" s="12">
        <f>IFERROR(salesdata[[#This Row],[S-P1]]/salesdata[[#This Row],[Q-P1]],0)</f>
        <v>3.1700000000000004</v>
      </c>
      <c r="I1985" s="3">
        <v>375</v>
      </c>
      <c r="J1985" s="10">
        <v>2377.5</v>
      </c>
      <c r="K1985" s="12">
        <f>IFERROR(salesdata[[#This Row],[S-P2]]/salesdata[[#This Row],[Q-P2]],0)</f>
        <v>6.34</v>
      </c>
      <c r="L1985" s="3">
        <v>5208</v>
      </c>
      <c r="M1985" s="10">
        <v>28227.360000000001</v>
      </c>
      <c r="N1985" s="12">
        <f>IFERROR(salesdata[[#This Row],[S-P3]]/salesdata[[#This Row],[Q-P3]],0)</f>
        <v>5.42</v>
      </c>
      <c r="O1985" s="3">
        <v>721</v>
      </c>
      <c r="P1985" s="10">
        <v>5140.7299999999996</v>
      </c>
      <c r="Q1985" s="12">
        <f>IFERROR(salesdata[[#This Row],[S-P4]]/salesdata[[#This Row],[Q-P4]],0)</f>
        <v>7.129999999999999</v>
      </c>
      <c r="R1985" s="3">
        <v>7325</v>
      </c>
      <c r="S1985" s="10">
        <v>38982.160000000003</v>
      </c>
      <c r="T1985" s="1" t="str">
        <f>"Q"&amp;ROUNDUP(salesdata[[#This Row],[Month No.]]/3,0)</f>
        <v>Q4</v>
      </c>
      <c r="U1985" s="1" t="str">
        <f>TEXT(salesdata[[#This Row],[Date]],"dddd")</f>
        <v>Tuesday</v>
      </c>
      <c r="V1985" s="12">
        <f>IFERROR(salesdata[[#This Row],[Total Revenue]]/salesdata[[#This Row],[Total Units Sold]],0)</f>
        <v>5.3217965870307173</v>
      </c>
      <c r="W1985" s="1" t="str">
        <f>INDEX({"Product1","Product2","Product3","Product4"},MATCH(MAX(salesdata[[#This Row],[S-P1]],salesdata[[#This Row],[S-P2]],salesdata[[#This Row],[S-P3]],salesdata[[#This Row],[S-P4]]),CHOOSE({1,2,3,4},salesdata[[#This Row],[S-P1]],salesdata[[#This Row],[S-P2]],salesdata[[#This Row],[S-P3]],salesdata[[#This Row],[S-P4]]),0))</f>
        <v>Product3</v>
      </c>
      <c r="X1985" s="1" t="str">
        <f>IF(salesdata[[#This Row],[Total Revenue]]&gt;=70000,"High",IF(salesdata[[#This Row],[Total Revenue]]&gt;=40000,"Medium","Low"))</f>
        <v>Low</v>
      </c>
      <c r="Y1985" s="1" t="str">
        <f>IFERROR(IF(SUMIF(salesdata[Year],salesdata[[#This Row],[Year]],salesdata[Total Revenue])&gt;SUMIF(salesdata[Year],salesdata[[#This Row],[Year]]-1,salesdata[Total Revenue]),"Growth Year","Decline Year"),"")</f>
        <v>Decline Year</v>
      </c>
    </row>
    <row r="1986" spans="1:25" x14ac:dyDescent="0.3">
      <c r="A1986" s="1">
        <v>1985</v>
      </c>
      <c r="B1986" s="2">
        <v>42319</v>
      </c>
      <c r="C1986" s="1">
        <v>2015</v>
      </c>
      <c r="D1986" s="1" t="s">
        <v>24</v>
      </c>
      <c r="E1986" s="1">
        <v>11</v>
      </c>
      <c r="F1986" s="3">
        <v>7328</v>
      </c>
      <c r="G1986" s="10">
        <v>23229.759999999998</v>
      </c>
      <c r="H1986" s="12">
        <f>IFERROR(salesdata[[#This Row],[S-P1]]/salesdata[[#This Row],[Q-P1]],0)</f>
        <v>3.17</v>
      </c>
      <c r="I1986" s="3">
        <v>2035</v>
      </c>
      <c r="J1986" s="10">
        <v>12901.9</v>
      </c>
      <c r="K1986" s="12">
        <f>IFERROR(salesdata[[#This Row],[S-P2]]/salesdata[[#This Row],[Q-P2]],0)</f>
        <v>6.34</v>
      </c>
      <c r="L1986" s="3">
        <v>922</v>
      </c>
      <c r="M1986" s="10">
        <v>4997.24</v>
      </c>
      <c r="N1986" s="12">
        <f>IFERROR(salesdata[[#This Row],[S-P3]]/salesdata[[#This Row],[Q-P3]],0)</f>
        <v>5.42</v>
      </c>
      <c r="O1986" s="3">
        <v>812</v>
      </c>
      <c r="P1986" s="10">
        <v>5789.56</v>
      </c>
      <c r="Q1986" s="12">
        <f>IFERROR(salesdata[[#This Row],[S-P4]]/salesdata[[#This Row],[Q-P4]],0)</f>
        <v>7.1300000000000008</v>
      </c>
      <c r="R1986" s="3">
        <v>11097</v>
      </c>
      <c r="S1986" s="10">
        <v>46918.46</v>
      </c>
      <c r="T1986" s="1" t="str">
        <f>"Q"&amp;ROUNDUP(salesdata[[#This Row],[Month No.]]/3,0)</f>
        <v>Q4</v>
      </c>
      <c r="U1986" s="1" t="str">
        <f>TEXT(salesdata[[#This Row],[Date]],"dddd")</f>
        <v>Wednesday</v>
      </c>
      <c r="V1986" s="12">
        <f>IFERROR(salesdata[[#This Row],[Total Revenue]]/salesdata[[#This Row],[Total Units Sold]],0)</f>
        <v>4.2280309993691985</v>
      </c>
      <c r="W1986" s="1" t="str">
        <f>INDEX({"Product1","Product2","Product3","Product4"},MATCH(MAX(salesdata[[#This Row],[S-P1]],salesdata[[#This Row],[S-P2]],salesdata[[#This Row],[S-P3]],salesdata[[#This Row],[S-P4]]),CHOOSE({1,2,3,4},salesdata[[#This Row],[S-P1]],salesdata[[#This Row],[S-P2]],salesdata[[#This Row],[S-P3]],salesdata[[#This Row],[S-P4]]),0))</f>
        <v>Product1</v>
      </c>
      <c r="X1986" s="1" t="str">
        <f>IF(salesdata[[#This Row],[Total Revenue]]&gt;=70000,"High",IF(salesdata[[#This Row],[Total Revenue]]&gt;=40000,"Medium","Low"))</f>
        <v>Medium</v>
      </c>
      <c r="Y1986" s="1" t="str">
        <f>IFERROR(IF(SUMIF(salesdata[Year],salesdata[[#This Row],[Year]],salesdata[Total Revenue])&gt;SUMIF(salesdata[Year],salesdata[[#This Row],[Year]]-1,salesdata[Total Revenue]),"Growth Year","Decline Year"),"")</f>
        <v>Decline Year</v>
      </c>
    </row>
    <row r="1987" spans="1:25" x14ac:dyDescent="0.3">
      <c r="A1987" s="1">
        <v>1986</v>
      </c>
      <c r="B1987" s="2">
        <v>42320</v>
      </c>
      <c r="C1987" s="1">
        <v>2015</v>
      </c>
      <c r="D1987" s="1" t="s">
        <v>24</v>
      </c>
      <c r="E1987" s="1">
        <v>11</v>
      </c>
      <c r="F1987" s="3">
        <v>921</v>
      </c>
      <c r="G1987" s="10">
        <v>2919.57</v>
      </c>
      <c r="H1987" s="12">
        <f>IFERROR(salesdata[[#This Row],[S-P1]]/salesdata[[#This Row],[Q-P1]],0)</f>
        <v>3.1700000000000004</v>
      </c>
      <c r="I1987" s="3">
        <v>1772</v>
      </c>
      <c r="J1987" s="10">
        <v>11234.48</v>
      </c>
      <c r="K1987" s="12">
        <f>IFERROR(salesdata[[#This Row],[S-P2]]/salesdata[[#This Row],[Q-P2]],0)</f>
        <v>6.34</v>
      </c>
      <c r="L1987" s="3">
        <v>1651</v>
      </c>
      <c r="M1987" s="10">
        <v>8948.42</v>
      </c>
      <c r="N1987" s="12">
        <f>IFERROR(salesdata[[#This Row],[S-P3]]/salesdata[[#This Row],[Q-P3]],0)</f>
        <v>5.42</v>
      </c>
      <c r="O1987" s="3">
        <v>531</v>
      </c>
      <c r="P1987" s="10">
        <v>3786.03</v>
      </c>
      <c r="Q1987" s="12">
        <f>IFERROR(salesdata[[#This Row],[S-P4]]/salesdata[[#This Row],[Q-P4]],0)</f>
        <v>7.1300000000000008</v>
      </c>
      <c r="R1987" s="3">
        <v>4875</v>
      </c>
      <c r="S1987" s="10">
        <v>26888.5</v>
      </c>
      <c r="T1987" s="1" t="str">
        <f>"Q"&amp;ROUNDUP(salesdata[[#This Row],[Month No.]]/3,0)</f>
        <v>Q4</v>
      </c>
      <c r="U1987" s="1" t="str">
        <f>TEXT(salesdata[[#This Row],[Date]],"dddd")</f>
        <v>Thursday</v>
      </c>
      <c r="V1987" s="12">
        <f>IFERROR(salesdata[[#This Row],[Total Revenue]]/salesdata[[#This Row],[Total Units Sold]],0)</f>
        <v>5.5155897435897439</v>
      </c>
      <c r="W1987" s="1" t="str">
        <f>INDEX({"Product1","Product2","Product3","Product4"},MATCH(MAX(salesdata[[#This Row],[S-P1]],salesdata[[#This Row],[S-P2]],salesdata[[#This Row],[S-P3]],salesdata[[#This Row],[S-P4]]),CHOOSE({1,2,3,4},salesdata[[#This Row],[S-P1]],salesdata[[#This Row],[S-P2]],salesdata[[#This Row],[S-P3]],salesdata[[#This Row],[S-P4]]),0))</f>
        <v>Product2</v>
      </c>
      <c r="X1987" s="1" t="str">
        <f>IF(salesdata[[#This Row],[Total Revenue]]&gt;=70000,"High",IF(salesdata[[#This Row],[Total Revenue]]&gt;=40000,"Medium","Low"))</f>
        <v>Low</v>
      </c>
      <c r="Y1987" s="1" t="str">
        <f>IFERROR(IF(SUMIF(salesdata[Year],salesdata[[#This Row],[Year]],salesdata[Total Revenue])&gt;SUMIF(salesdata[Year],salesdata[[#This Row],[Year]]-1,salesdata[Total Revenue]),"Growth Year","Decline Year"),"")</f>
        <v>Decline Year</v>
      </c>
    </row>
    <row r="1988" spans="1:25" x14ac:dyDescent="0.3">
      <c r="A1988" s="1">
        <v>1987</v>
      </c>
      <c r="B1988" s="2">
        <v>42321</v>
      </c>
      <c r="C1988" s="1">
        <v>2015</v>
      </c>
      <c r="D1988" s="1" t="s">
        <v>24</v>
      </c>
      <c r="E1988" s="1">
        <v>11</v>
      </c>
      <c r="F1988" s="3">
        <v>1958</v>
      </c>
      <c r="G1988" s="10">
        <v>6206.86</v>
      </c>
      <c r="H1988" s="12">
        <f>IFERROR(salesdata[[#This Row],[S-P1]]/salesdata[[#This Row],[Q-P1]],0)</f>
        <v>3.17</v>
      </c>
      <c r="I1988" s="3">
        <v>615</v>
      </c>
      <c r="J1988" s="10">
        <v>3899.1</v>
      </c>
      <c r="K1988" s="12">
        <f>IFERROR(salesdata[[#This Row],[S-P2]]/salesdata[[#This Row],[Q-P2]],0)</f>
        <v>6.34</v>
      </c>
      <c r="L1988" s="3">
        <v>4855</v>
      </c>
      <c r="M1988" s="10">
        <v>26314.1</v>
      </c>
      <c r="N1988" s="12">
        <f>IFERROR(salesdata[[#This Row],[S-P3]]/salesdata[[#This Row],[Q-P3]],0)</f>
        <v>5.42</v>
      </c>
      <c r="O1988" s="3">
        <v>1285</v>
      </c>
      <c r="P1988" s="10">
        <v>9162.0499999999993</v>
      </c>
      <c r="Q1988" s="12">
        <f>IFERROR(salesdata[[#This Row],[S-P4]]/salesdata[[#This Row],[Q-P4]],0)</f>
        <v>7.129999999999999</v>
      </c>
      <c r="R1988" s="3">
        <v>8713</v>
      </c>
      <c r="S1988" s="10">
        <v>45582.11</v>
      </c>
      <c r="T1988" s="1" t="str">
        <f>"Q"&amp;ROUNDUP(salesdata[[#This Row],[Month No.]]/3,0)</f>
        <v>Q4</v>
      </c>
      <c r="U1988" s="1" t="str">
        <f>TEXT(salesdata[[#This Row],[Date]],"dddd")</f>
        <v>Friday</v>
      </c>
      <c r="V1988" s="12">
        <f>IFERROR(salesdata[[#This Row],[Total Revenue]]/salesdata[[#This Row],[Total Units Sold]],0)</f>
        <v>5.2315057959371059</v>
      </c>
      <c r="W1988" s="1" t="str">
        <f>INDEX({"Product1","Product2","Product3","Product4"},MATCH(MAX(salesdata[[#This Row],[S-P1]],salesdata[[#This Row],[S-P2]],salesdata[[#This Row],[S-P3]],salesdata[[#This Row],[S-P4]]),CHOOSE({1,2,3,4},salesdata[[#This Row],[S-P1]],salesdata[[#This Row],[S-P2]],salesdata[[#This Row],[S-P3]],salesdata[[#This Row],[S-P4]]),0))</f>
        <v>Product3</v>
      </c>
      <c r="X1988" s="1" t="str">
        <f>IF(salesdata[[#This Row],[Total Revenue]]&gt;=70000,"High",IF(salesdata[[#This Row],[Total Revenue]]&gt;=40000,"Medium","Low"))</f>
        <v>Medium</v>
      </c>
      <c r="Y1988" s="1" t="str">
        <f>IFERROR(IF(SUMIF(salesdata[Year],salesdata[[#This Row],[Year]],salesdata[Total Revenue])&gt;SUMIF(salesdata[Year],salesdata[[#This Row],[Year]]-1,salesdata[Total Revenue]),"Growth Year","Decline Year"),"")</f>
        <v>Decline Year</v>
      </c>
    </row>
    <row r="1989" spans="1:25" x14ac:dyDescent="0.3">
      <c r="A1989" s="1">
        <v>1988</v>
      </c>
      <c r="B1989" s="2">
        <v>42322</v>
      </c>
      <c r="C1989" s="1">
        <v>2015</v>
      </c>
      <c r="D1989" s="1" t="s">
        <v>24</v>
      </c>
      <c r="E1989" s="1">
        <v>11</v>
      </c>
      <c r="F1989" s="3">
        <v>2001</v>
      </c>
      <c r="G1989" s="10">
        <v>6343.17</v>
      </c>
      <c r="H1989" s="12">
        <f>IFERROR(salesdata[[#This Row],[S-P1]]/salesdata[[#This Row],[Q-P1]],0)</f>
        <v>3.17</v>
      </c>
      <c r="I1989" s="3">
        <v>2313</v>
      </c>
      <c r="J1989" s="10">
        <v>14664.42</v>
      </c>
      <c r="K1989" s="12">
        <f>IFERROR(salesdata[[#This Row],[S-P2]]/salesdata[[#This Row],[Q-P2]],0)</f>
        <v>6.34</v>
      </c>
      <c r="L1989" s="3">
        <v>1502</v>
      </c>
      <c r="M1989" s="10">
        <v>8140.84</v>
      </c>
      <c r="N1989" s="12">
        <f>IFERROR(salesdata[[#This Row],[S-P3]]/salesdata[[#This Row],[Q-P3]],0)</f>
        <v>5.42</v>
      </c>
      <c r="O1989" s="3">
        <v>1508</v>
      </c>
      <c r="P1989" s="10">
        <v>10752.04</v>
      </c>
      <c r="Q1989" s="12">
        <f>IFERROR(salesdata[[#This Row],[S-P4]]/salesdata[[#This Row],[Q-P4]],0)</f>
        <v>7.1300000000000008</v>
      </c>
      <c r="R1989" s="3">
        <v>7324</v>
      </c>
      <c r="S1989" s="10">
        <v>39900.47</v>
      </c>
      <c r="T1989" s="1" t="str">
        <f>"Q"&amp;ROUNDUP(salesdata[[#This Row],[Month No.]]/3,0)</f>
        <v>Q4</v>
      </c>
      <c r="U1989" s="1" t="str">
        <f>TEXT(salesdata[[#This Row],[Date]],"dddd")</f>
        <v>Saturday</v>
      </c>
      <c r="V1989" s="12">
        <f>IFERROR(salesdata[[#This Row],[Total Revenue]]/salesdata[[#This Row],[Total Units Sold]],0)</f>
        <v>5.4479068814855269</v>
      </c>
      <c r="W1989" s="1" t="str">
        <f>INDEX({"Product1","Product2","Product3","Product4"},MATCH(MAX(salesdata[[#This Row],[S-P1]],salesdata[[#This Row],[S-P2]],salesdata[[#This Row],[S-P3]],salesdata[[#This Row],[S-P4]]),CHOOSE({1,2,3,4},salesdata[[#This Row],[S-P1]],salesdata[[#This Row],[S-P2]],salesdata[[#This Row],[S-P3]],salesdata[[#This Row],[S-P4]]),0))</f>
        <v>Product2</v>
      </c>
      <c r="X1989" s="1" t="str">
        <f>IF(salesdata[[#This Row],[Total Revenue]]&gt;=70000,"High",IF(salesdata[[#This Row],[Total Revenue]]&gt;=40000,"Medium","Low"))</f>
        <v>Low</v>
      </c>
      <c r="Y1989" s="1" t="str">
        <f>IFERROR(IF(SUMIF(salesdata[Year],salesdata[[#This Row],[Year]],salesdata[Total Revenue])&gt;SUMIF(salesdata[Year],salesdata[[#This Row],[Year]]-1,salesdata[Total Revenue]),"Growth Year","Decline Year"),"")</f>
        <v>Decline Year</v>
      </c>
    </row>
    <row r="1990" spans="1:25" x14ac:dyDescent="0.3">
      <c r="A1990" s="1">
        <v>1989</v>
      </c>
      <c r="B1990" s="2">
        <v>42323</v>
      </c>
      <c r="C1990" s="1">
        <v>2015</v>
      </c>
      <c r="D1990" s="1" t="s">
        <v>24</v>
      </c>
      <c r="E1990" s="1">
        <v>11</v>
      </c>
      <c r="F1990" s="3">
        <v>5547</v>
      </c>
      <c r="G1990" s="10">
        <v>17583.990000000002</v>
      </c>
      <c r="H1990" s="12">
        <f>IFERROR(salesdata[[#This Row],[S-P1]]/salesdata[[#This Row],[Q-P1]],0)</f>
        <v>3.1700000000000004</v>
      </c>
      <c r="I1990" s="3">
        <v>3887</v>
      </c>
      <c r="J1990" s="10">
        <v>24643.58</v>
      </c>
      <c r="K1990" s="12">
        <f>IFERROR(salesdata[[#This Row],[S-P2]]/salesdata[[#This Row],[Q-P2]],0)</f>
        <v>6.3400000000000007</v>
      </c>
      <c r="L1990" s="3">
        <v>484</v>
      </c>
      <c r="M1990" s="10">
        <v>2623.28</v>
      </c>
      <c r="N1990" s="12">
        <f>IFERROR(salesdata[[#This Row],[S-P3]]/salesdata[[#This Row],[Q-P3]],0)</f>
        <v>5.4200000000000008</v>
      </c>
      <c r="O1990" s="3">
        <v>742</v>
      </c>
      <c r="P1990" s="10">
        <v>5290.46</v>
      </c>
      <c r="Q1990" s="12">
        <f>IFERROR(salesdata[[#This Row],[S-P4]]/salesdata[[#This Row],[Q-P4]],0)</f>
        <v>7.13</v>
      </c>
      <c r="R1990" s="3">
        <v>10660</v>
      </c>
      <c r="S1990" s="10">
        <v>50141.31</v>
      </c>
      <c r="T1990" s="1" t="str">
        <f>"Q"&amp;ROUNDUP(salesdata[[#This Row],[Month No.]]/3,0)</f>
        <v>Q4</v>
      </c>
      <c r="U1990" s="1" t="str">
        <f>TEXT(salesdata[[#This Row],[Date]],"dddd")</f>
        <v>Sunday</v>
      </c>
      <c r="V1990" s="12">
        <f>IFERROR(salesdata[[#This Row],[Total Revenue]]/salesdata[[#This Row],[Total Units Sold]],0)</f>
        <v>4.7036876172607878</v>
      </c>
      <c r="W1990" s="1" t="str">
        <f>INDEX({"Product1","Product2","Product3","Product4"},MATCH(MAX(salesdata[[#This Row],[S-P1]],salesdata[[#This Row],[S-P2]],salesdata[[#This Row],[S-P3]],salesdata[[#This Row],[S-P4]]),CHOOSE({1,2,3,4},salesdata[[#This Row],[S-P1]],salesdata[[#This Row],[S-P2]],salesdata[[#This Row],[S-P3]],salesdata[[#This Row],[S-P4]]),0))</f>
        <v>Product2</v>
      </c>
      <c r="X1990" s="1" t="str">
        <f>IF(salesdata[[#This Row],[Total Revenue]]&gt;=70000,"High",IF(salesdata[[#This Row],[Total Revenue]]&gt;=40000,"Medium","Low"))</f>
        <v>Medium</v>
      </c>
      <c r="Y1990" s="1" t="str">
        <f>IFERROR(IF(SUMIF(salesdata[Year],salesdata[[#This Row],[Year]],salesdata[Total Revenue])&gt;SUMIF(salesdata[Year],salesdata[[#This Row],[Year]]-1,salesdata[Total Revenue]),"Growth Year","Decline Year"),"")</f>
        <v>Decline Year</v>
      </c>
    </row>
    <row r="1991" spans="1:25" x14ac:dyDescent="0.3">
      <c r="A1991" s="1">
        <v>1990</v>
      </c>
      <c r="B1991" s="2">
        <v>42324</v>
      </c>
      <c r="C1991" s="1">
        <v>2015</v>
      </c>
      <c r="D1991" s="1" t="s">
        <v>24</v>
      </c>
      <c r="E1991" s="1">
        <v>11</v>
      </c>
      <c r="F1991" s="3">
        <v>6247</v>
      </c>
      <c r="G1991" s="10">
        <v>19802.990000000002</v>
      </c>
      <c r="H1991" s="12">
        <f>IFERROR(salesdata[[#This Row],[S-P1]]/salesdata[[#This Row],[Q-P1]],0)</f>
        <v>3.1700000000000004</v>
      </c>
      <c r="I1991" s="3">
        <v>904</v>
      </c>
      <c r="J1991" s="10">
        <v>5731.36</v>
      </c>
      <c r="K1991" s="12">
        <f>IFERROR(salesdata[[#This Row],[S-P2]]/salesdata[[#This Row],[Q-P2]],0)</f>
        <v>6.34</v>
      </c>
      <c r="L1991" s="3">
        <v>3235</v>
      </c>
      <c r="M1991" s="10">
        <v>17533.7</v>
      </c>
      <c r="N1991" s="12">
        <f>IFERROR(salesdata[[#This Row],[S-P3]]/salesdata[[#This Row],[Q-P3]],0)</f>
        <v>5.42</v>
      </c>
      <c r="O1991" s="3">
        <v>339</v>
      </c>
      <c r="P1991" s="10">
        <v>2417.0700000000002</v>
      </c>
      <c r="Q1991" s="12">
        <f>IFERROR(salesdata[[#This Row],[S-P4]]/salesdata[[#This Row],[Q-P4]],0)</f>
        <v>7.1300000000000008</v>
      </c>
      <c r="R1991" s="3">
        <v>10725</v>
      </c>
      <c r="S1991" s="10">
        <v>45485.120000000003</v>
      </c>
      <c r="T1991" s="1" t="str">
        <f>"Q"&amp;ROUNDUP(salesdata[[#This Row],[Month No.]]/3,0)</f>
        <v>Q4</v>
      </c>
      <c r="U1991" s="1" t="str">
        <f>TEXT(salesdata[[#This Row],[Date]],"dddd")</f>
        <v>Monday</v>
      </c>
      <c r="V1991" s="12">
        <f>IFERROR(salesdata[[#This Row],[Total Revenue]]/salesdata[[#This Row],[Total Units Sold]],0)</f>
        <v>4.2410368298368297</v>
      </c>
      <c r="W1991" s="1" t="str">
        <f>INDEX({"Product1","Product2","Product3","Product4"},MATCH(MAX(salesdata[[#This Row],[S-P1]],salesdata[[#This Row],[S-P2]],salesdata[[#This Row],[S-P3]],salesdata[[#This Row],[S-P4]]),CHOOSE({1,2,3,4},salesdata[[#This Row],[S-P1]],salesdata[[#This Row],[S-P2]],salesdata[[#This Row],[S-P3]],salesdata[[#This Row],[S-P4]]),0))</f>
        <v>Product1</v>
      </c>
      <c r="X1991" s="1" t="str">
        <f>IF(salesdata[[#This Row],[Total Revenue]]&gt;=70000,"High",IF(salesdata[[#This Row],[Total Revenue]]&gt;=40000,"Medium","Low"))</f>
        <v>Medium</v>
      </c>
      <c r="Y1991" s="1" t="str">
        <f>IFERROR(IF(SUMIF(salesdata[Year],salesdata[[#This Row],[Year]],salesdata[Total Revenue])&gt;SUMIF(salesdata[Year],salesdata[[#This Row],[Year]]-1,salesdata[Total Revenue]),"Growth Year","Decline Year"),"")</f>
        <v>Decline Year</v>
      </c>
    </row>
    <row r="1992" spans="1:25" x14ac:dyDescent="0.3">
      <c r="A1992" s="1">
        <v>1991</v>
      </c>
      <c r="B1992" s="2">
        <v>42325</v>
      </c>
      <c r="C1992" s="1">
        <v>2015</v>
      </c>
      <c r="D1992" s="1" t="s">
        <v>24</v>
      </c>
      <c r="E1992" s="1">
        <v>11</v>
      </c>
      <c r="F1992" s="3">
        <v>7034</v>
      </c>
      <c r="G1992" s="10">
        <v>22297.78</v>
      </c>
      <c r="H1992" s="12">
        <f>IFERROR(salesdata[[#This Row],[S-P1]]/salesdata[[#This Row],[Q-P1]],0)</f>
        <v>3.17</v>
      </c>
      <c r="I1992" s="3">
        <v>2267</v>
      </c>
      <c r="J1992" s="10">
        <v>14372.78</v>
      </c>
      <c r="K1992" s="12">
        <f>IFERROR(salesdata[[#This Row],[S-P2]]/salesdata[[#This Row],[Q-P2]],0)</f>
        <v>6.34</v>
      </c>
      <c r="L1992" s="3">
        <v>4994</v>
      </c>
      <c r="M1992" s="10">
        <v>27067.48</v>
      </c>
      <c r="N1992" s="12">
        <f>IFERROR(salesdata[[#This Row],[S-P3]]/salesdata[[#This Row],[Q-P3]],0)</f>
        <v>5.42</v>
      </c>
      <c r="O1992" s="3">
        <v>662</v>
      </c>
      <c r="P1992" s="10">
        <v>4720.0600000000004</v>
      </c>
      <c r="Q1992" s="12">
        <f>IFERROR(salesdata[[#This Row],[S-P4]]/salesdata[[#This Row],[Q-P4]],0)</f>
        <v>7.1300000000000008</v>
      </c>
      <c r="R1992" s="3">
        <v>14957</v>
      </c>
      <c r="S1992" s="10">
        <v>68458.100000000006</v>
      </c>
      <c r="T1992" s="1" t="str">
        <f>"Q"&amp;ROUNDUP(salesdata[[#This Row],[Month No.]]/3,0)</f>
        <v>Q4</v>
      </c>
      <c r="U1992" s="1" t="str">
        <f>TEXT(salesdata[[#This Row],[Date]],"dddd")</f>
        <v>Tuesday</v>
      </c>
      <c r="V1992" s="12">
        <f>IFERROR(salesdata[[#This Row],[Total Revenue]]/salesdata[[#This Row],[Total Units Sold]],0)</f>
        <v>4.5769940496088788</v>
      </c>
      <c r="W1992" s="1" t="str">
        <f>INDEX({"Product1","Product2","Product3","Product4"},MATCH(MAX(salesdata[[#This Row],[S-P1]],salesdata[[#This Row],[S-P2]],salesdata[[#This Row],[S-P3]],salesdata[[#This Row],[S-P4]]),CHOOSE({1,2,3,4},salesdata[[#This Row],[S-P1]],salesdata[[#This Row],[S-P2]],salesdata[[#This Row],[S-P3]],salesdata[[#This Row],[S-P4]]),0))</f>
        <v>Product3</v>
      </c>
      <c r="X1992" s="1" t="str">
        <f>IF(salesdata[[#This Row],[Total Revenue]]&gt;=70000,"High",IF(salesdata[[#This Row],[Total Revenue]]&gt;=40000,"Medium","Low"))</f>
        <v>Medium</v>
      </c>
      <c r="Y1992" s="1" t="str">
        <f>IFERROR(IF(SUMIF(salesdata[Year],salesdata[[#This Row],[Year]],salesdata[Total Revenue])&gt;SUMIF(salesdata[Year],salesdata[[#This Row],[Year]]-1,salesdata[Total Revenue]),"Growth Year","Decline Year"),"")</f>
        <v>Decline Year</v>
      </c>
    </row>
    <row r="1993" spans="1:25" x14ac:dyDescent="0.3">
      <c r="A1993" s="1">
        <v>1992</v>
      </c>
      <c r="B1993" s="2">
        <v>42326</v>
      </c>
      <c r="C1993" s="1">
        <v>2015</v>
      </c>
      <c r="D1993" s="1" t="s">
        <v>24</v>
      </c>
      <c r="E1993" s="1">
        <v>11</v>
      </c>
      <c r="F1993" s="3">
        <v>997</v>
      </c>
      <c r="G1993" s="10">
        <v>3160.49</v>
      </c>
      <c r="H1993" s="12">
        <f>IFERROR(salesdata[[#This Row],[S-P1]]/salesdata[[#This Row],[Q-P1]],0)</f>
        <v>3.17</v>
      </c>
      <c r="I1993" s="3">
        <v>2674</v>
      </c>
      <c r="J1993" s="10">
        <v>16953.16</v>
      </c>
      <c r="K1993" s="12">
        <f>IFERROR(salesdata[[#This Row],[S-P2]]/salesdata[[#This Row],[Q-P2]],0)</f>
        <v>6.34</v>
      </c>
      <c r="L1993" s="3">
        <v>1402</v>
      </c>
      <c r="M1993" s="10">
        <v>7598.84</v>
      </c>
      <c r="N1993" s="12">
        <f>IFERROR(salesdata[[#This Row],[S-P3]]/salesdata[[#This Row],[Q-P3]],0)</f>
        <v>5.42</v>
      </c>
      <c r="O1993" s="3">
        <v>1538</v>
      </c>
      <c r="P1993" s="10">
        <v>10965.94</v>
      </c>
      <c r="Q1993" s="12">
        <f>IFERROR(salesdata[[#This Row],[S-P4]]/salesdata[[#This Row],[Q-P4]],0)</f>
        <v>7.13</v>
      </c>
      <c r="R1993" s="3">
        <v>6611</v>
      </c>
      <c r="S1993" s="10">
        <v>38678.43</v>
      </c>
      <c r="T1993" s="1" t="str">
        <f>"Q"&amp;ROUNDUP(salesdata[[#This Row],[Month No.]]/3,0)</f>
        <v>Q4</v>
      </c>
      <c r="U1993" s="1" t="str">
        <f>TEXT(salesdata[[#This Row],[Date]],"dddd")</f>
        <v>Wednesday</v>
      </c>
      <c r="V1993" s="12">
        <f>IFERROR(salesdata[[#This Row],[Total Revenue]]/salesdata[[#This Row],[Total Units Sold]],0)</f>
        <v>5.8506171532294662</v>
      </c>
      <c r="W1993" s="1" t="str">
        <f>INDEX({"Product1","Product2","Product3","Product4"},MATCH(MAX(salesdata[[#This Row],[S-P1]],salesdata[[#This Row],[S-P2]],salesdata[[#This Row],[S-P3]],salesdata[[#This Row],[S-P4]]),CHOOSE({1,2,3,4},salesdata[[#This Row],[S-P1]],salesdata[[#This Row],[S-P2]],salesdata[[#This Row],[S-P3]],salesdata[[#This Row],[S-P4]]),0))</f>
        <v>Product2</v>
      </c>
      <c r="X1993" s="1" t="str">
        <f>IF(salesdata[[#This Row],[Total Revenue]]&gt;=70000,"High",IF(salesdata[[#This Row],[Total Revenue]]&gt;=40000,"Medium","Low"))</f>
        <v>Low</v>
      </c>
      <c r="Y1993" s="1" t="str">
        <f>IFERROR(IF(SUMIF(salesdata[Year],salesdata[[#This Row],[Year]],salesdata[Total Revenue])&gt;SUMIF(salesdata[Year],salesdata[[#This Row],[Year]]-1,salesdata[Total Revenue]),"Growth Year","Decline Year"),"")</f>
        <v>Decline Year</v>
      </c>
    </row>
    <row r="1994" spans="1:25" x14ac:dyDescent="0.3">
      <c r="A1994" s="1">
        <v>1993</v>
      </c>
      <c r="B1994" s="2">
        <v>42327</v>
      </c>
      <c r="C1994" s="1">
        <v>2015</v>
      </c>
      <c r="D1994" s="1" t="s">
        <v>24</v>
      </c>
      <c r="E1994" s="1">
        <v>11</v>
      </c>
      <c r="F1994" s="3">
        <v>6714</v>
      </c>
      <c r="G1994" s="10">
        <v>21283.38</v>
      </c>
      <c r="H1994" s="12">
        <f>IFERROR(salesdata[[#This Row],[S-P1]]/salesdata[[#This Row],[Q-P1]],0)</f>
        <v>3.1700000000000004</v>
      </c>
      <c r="I1994" s="3">
        <v>3655</v>
      </c>
      <c r="J1994" s="10">
        <v>23172.7</v>
      </c>
      <c r="K1994" s="12">
        <f>IFERROR(salesdata[[#This Row],[S-P2]]/salesdata[[#This Row],[Q-P2]],0)</f>
        <v>6.34</v>
      </c>
      <c r="L1994" s="3">
        <v>544</v>
      </c>
      <c r="M1994" s="10">
        <v>2948.48</v>
      </c>
      <c r="N1994" s="12">
        <f>IFERROR(salesdata[[#This Row],[S-P3]]/salesdata[[#This Row],[Q-P3]],0)</f>
        <v>5.42</v>
      </c>
      <c r="O1994" s="3">
        <v>627</v>
      </c>
      <c r="P1994" s="10">
        <v>4470.51</v>
      </c>
      <c r="Q1994" s="12">
        <f>IFERROR(salesdata[[#This Row],[S-P4]]/salesdata[[#This Row],[Q-P4]],0)</f>
        <v>7.1300000000000008</v>
      </c>
      <c r="R1994" s="3">
        <v>11540</v>
      </c>
      <c r="S1994" s="10">
        <v>51875.07</v>
      </c>
      <c r="T1994" s="1" t="str">
        <f>"Q"&amp;ROUNDUP(salesdata[[#This Row],[Month No.]]/3,0)</f>
        <v>Q4</v>
      </c>
      <c r="U1994" s="1" t="str">
        <f>TEXT(salesdata[[#This Row],[Date]],"dddd")</f>
        <v>Thursday</v>
      </c>
      <c r="V1994" s="12">
        <f>IFERROR(salesdata[[#This Row],[Total Revenue]]/salesdata[[#This Row],[Total Units Sold]],0)</f>
        <v>4.4952400346620447</v>
      </c>
      <c r="W1994" s="1" t="str">
        <f>INDEX({"Product1","Product2","Product3","Product4"},MATCH(MAX(salesdata[[#This Row],[S-P1]],salesdata[[#This Row],[S-P2]],salesdata[[#This Row],[S-P3]],salesdata[[#This Row],[S-P4]]),CHOOSE({1,2,3,4},salesdata[[#This Row],[S-P1]],salesdata[[#This Row],[S-P2]],salesdata[[#This Row],[S-P3]],salesdata[[#This Row],[S-P4]]),0))</f>
        <v>Product2</v>
      </c>
      <c r="X1994" s="1" t="str">
        <f>IF(salesdata[[#This Row],[Total Revenue]]&gt;=70000,"High",IF(salesdata[[#This Row],[Total Revenue]]&gt;=40000,"Medium","Low"))</f>
        <v>Medium</v>
      </c>
      <c r="Y1994" s="1" t="str">
        <f>IFERROR(IF(SUMIF(salesdata[Year],salesdata[[#This Row],[Year]],salesdata[Total Revenue])&gt;SUMIF(salesdata[Year],salesdata[[#This Row],[Year]]-1,salesdata[Total Revenue]),"Growth Year","Decline Year"),"")</f>
        <v>Decline Year</v>
      </c>
    </row>
    <row r="1995" spans="1:25" x14ac:dyDescent="0.3">
      <c r="A1995" s="1">
        <v>1994</v>
      </c>
      <c r="B1995" s="2">
        <v>42328</v>
      </c>
      <c r="C1995" s="1">
        <v>2015</v>
      </c>
      <c r="D1995" s="1" t="s">
        <v>24</v>
      </c>
      <c r="E1995" s="1">
        <v>11</v>
      </c>
      <c r="F1995" s="3">
        <v>5245</v>
      </c>
      <c r="G1995" s="10">
        <v>16626.650000000001</v>
      </c>
      <c r="H1995" s="12">
        <f>IFERROR(salesdata[[#This Row],[S-P1]]/salesdata[[#This Row],[Q-P1]],0)</f>
        <v>3.1700000000000004</v>
      </c>
      <c r="I1995" s="3">
        <v>1122</v>
      </c>
      <c r="J1995" s="10">
        <v>7113.48</v>
      </c>
      <c r="K1995" s="12">
        <f>IFERROR(salesdata[[#This Row],[S-P2]]/salesdata[[#This Row],[Q-P2]],0)</f>
        <v>6.34</v>
      </c>
      <c r="L1995" s="3">
        <v>5928</v>
      </c>
      <c r="M1995" s="10">
        <v>32129.759999999998</v>
      </c>
      <c r="N1995" s="12">
        <f>IFERROR(salesdata[[#This Row],[S-P3]]/salesdata[[#This Row],[Q-P3]],0)</f>
        <v>5.42</v>
      </c>
      <c r="O1995" s="3">
        <v>742</v>
      </c>
      <c r="P1995" s="10">
        <v>5290.46</v>
      </c>
      <c r="Q1995" s="12">
        <f>IFERROR(salesdata[[#This Row],[S-P4]]/salesdata[[#This Row],[Q-P4]],0)</f>
        <v>7.13</v>
      </c>
      <c r="R1995" s="3">
        <v>13037</v>
      </c>
      <c r="S1995" s="10">
        <v>61160.35</v>
      </c>
      <c r="T1995" s="1" t="str">
        <f>"Q"&amp;ROUNDUP(salesdata[[#This Row],[Month No.]]/3,0)</f>
        <v>Q4</v>
      </c>
      <c r="U1995" s="1" t="str">
        <f>TEXT(salesdata[[#This Row],[Date]],"dddd")</f>
        <v>Friday</v>
      </c>
      <c r="V1995" s="12">
        <f>IFERROR(salesdata[[#This Row],[Total Revenue]]/salesdata[[#This Row],[Total Units Sold]],0)</f>
        <v>4.6912901741198123</v>
      </c>
      <c r="W1995" s="1" t="str">
        <f>INDEX({"Product1","Product2","Product3","Product4"},MATCH(MAX(salesdata[[#This Row],[S-P1]],salesdata[[#This Row],[S-P2]],salesdata[[#This Row],[S-P3]],salesdata[[#This Row],[S-P4]]),CHOOSE({1,2,3,4},salesdata[[#This Row],[S-P1]],salesdata[[#This Row],[S-P2]],salesdata[[#This Row],[S-P3]],salesdata[[#This Row],[S-P4]]),0))</f>
        <v>Product3</v>
      </c>
      <c r="X1995" s="1" t="str">
        <f>IF(salesdata[[#This Row],[Total Revenue]]&gt;=70000,"High",IF(salesdata[[#This Row],[Total Revenue]]&gt;=40000,"Medium","Low"))</f>
        <v>Medium</v>
      </c>
      <c r="Y1995" s="1" t="str">
        <f>IFERROR(IF(SUMIF(salesdata[Year],salesdata[[#This Row],[Year]],salesdata[Total Revenue])&gt;SUMIF(salesdata[Year],salesdata[[#This Row],[Year]]-1,salesdata[Total Revenue]),"Growth Year","Decline Year"),"")</f>
        <v>Decline Year</v>
      </c>
    </row>
    <row r="1996" spans="1:25" x14ac:dyDescent="0.3">
      <c r="A1996" s="1">
        <v>1995</v>
      </c>
      <c r="B1996" s="2">
        <v>42329</v>
      </c>
      <c r="C1996" s="1">
        <v>2015</v>
      </c>
      <c r="D1996" s="1" t="s">
        <v>24</v>
      </c>
      <c r="E1996" s="1">
        <v>11</v>
      </c>
      <c r="F1996" s="3">
        <v>7549</v>
      </c>
      <c r="G1996" s="10">
        <v>23930.33</v>
      </c>
      <c r="H1996" s="12">
        <f>IFERROR(salesdata[[#This Row],[S-P1]]/salesdata[[#This Row],[Q-P1]],0)</f>
        <v>3.1700000000000004</v>
      </c>
      <c r="I1996" s="3">
        <v>725</v>
      </c>
      <c r="J1996" s="10">
        <v>4596.5</v>
      </c>
      <c r="K1996" s="12">
        <f>IFERROR(salesdata[[#This Row],[S-P2]]/salesdata[[#This Row],[Q-P2]],0)</f>
        <v>6.34</v>
      </c>
      <c r="L1996" s="3">
        <v>1934</v>
      </c>
      <c r="M1996" s="10">
        <v>10482.280000000001</v>
      </c>
      <c r="N1996" s="12">
        <f>IFERROR(salesdata[[#This Row],[S-P3]]/salesdata[[#This Row],[Q-P3]],0)</f>
        <v>5.42</v>
      </c>
      <c r="O1996" s="3">
        <v>1091</v>
      </c>
      <c r="P1996" s="10">
        <v>7778.83</v>
      </c>
      <c r="Q1996" s="12">
        <f>IFERROR(salesdata[[#This Row],[S-P4]]/salesdata[[#This Row],[Q-P4]],0)</f>
        <v>7.13</v>
      </c>
      <c r="R1996" s="3">
        <v>11299</v>
      </c>
      <c r="S1996" s="10">
        <v>46787.94</v>
      </c>
      <c r="T1996" s="1" t="str">
        <f>"Q"&amp;ROUNDUP(salesdata[[#This Row],[Month No.]]/3,0)</f>
        <v>Q4</v>
      </c>
      <c r="U1996" s="1" t="str">
        <f>TEXT(salesdata[[#This Row],[Date]],"dddd")</f>
        <v>Saturday</v>
      </c>
      <c r="V1996" s="12">
        <f>IFERROR(salesdata[[#This Row],[Total Revenue]]/salesdata[[#This Row],[Total Units Sold]],0)</f>
        <v>4.1408921143464026</v>
      </c>
      <c r="W1996" s="1" t="str">
        <f>INDEX({"Product1","Product2","Product3","Product4"},MATCH(MAX(salesdata[[#This Row],[S-P1]],salesdata[[#This Row],[S-P2]],salesdata[[#This Row],[S-P3]],salesdata[[#This Row],[S-P4]]),CHOOSE({1,2,3,4},salesdata[[#This Row],[S-P1]],salesdata[[#This Row],[S-P2]],salesdata[[#This Row],[S-P3]],salesdata[[#This Row],[S-P4]]),0))</f>
        <v>Product1</v>
      </c>
      <c r="X1996" s="1" t="str">
        <f>IF(salesdata[[#This Row],[Total Revenue]]&gt;=70000,"High",IF(salesdata[[#This Row],[Total Revenue]]&gt;=40000,"Medium","Low"))</f>
        <v>Medium</v>
      </c>
      <c r="Y1996" s="1" t="str">
        <f>IFERROR(IF(SUMIF(salesdata[Year],salesdata[[#This Row],[Year]],salesdata[Total Revenue])&gt;SUMIF(salesdata[Year],salesdata[[#This Row],[Year]]-1,salesdata[Total Revenue]),"Growth Year","Decline Year"),"")</f>
        <v>Decline Year</v>
      </c>
    </row>
    <row r="1997" spans="1:25" x14ac:dyDescent="0.3">
      <c r="A1997" s="1">
        <v>1996</v>
      </c>
      <c r="B1997" s="2">
        <v>42330</v>
      </c>
      <c r="C1997" s="1">
        <v>2015</v>
      </c>
      <c r="D1997" s="1" t="s">
        <v>24</v>
      </c>
      <c r="E1997" s="1">
        <v>11</v>
      </c>
      <c r="F1997" s="3">
        <v>4832</v>
      </c>
      <c r="G1997" s="10">
        <v>15317.44</v>
      </c>
      <c r="H1997" s="12">
        <f>IFERROR(salesdata[[#This Row],[S-P1]]/salesdata[[#This Row],[Q-P1]],0)</f>
        <v>3.17</v>
      </c>
      <c r="I1997" s="3">
        <v>631</v>
      </c>
      <c r="J1997" s="10">
        <v>4000.54</v>
      </c>
      <c r="K1997" s="12">
        <f>IFERROR(salesdata[[#This Row],[S-P2]]/salesdata[[#This Row],[Q-P2]],0)</f>
        <v>6.34</v>
      </c>
      <c r="L1997" s="3">
        <v>2539</v>
      </c>
      <c r="M1997" s="10">
        <v>13761.38</v>
      </c>
      <c r="N1997" s="12">
        <f>IFERROR(salesdata[[#This Row],[S-P3]]/salesdata[[#This Row],[Q-P3]],0)</f>
        <v>5.42</v>
      </c>
      <c r="O1997" s="3">
        <v>1235</v>
      </c>
      <c r="P1997" s="10">
        <v>8805.5499999999993</v>
      </c>
      <c r="Q1997" s="12">
        <f>IFERROR(salesdata[[#This Row],[S-P4]]/salesdata[[#This Row],[Q-P4]],0)</f>
        <v>7.129999999999999</v>
      </c>
      <c r="R1997" s="3">
        <v>9237</v>
      </c>
      <c r="S1997" s="10">
        <v>41884.910000000003</v>
      </c>
      <c r="T1997" s="1" t="str">
        <f>"Q"&amp;ROUNDUP(salesdata[[#This Row],[Month No.]]/3,0)</f>
        <v>Q4</v>
      </c>
      <c r="U1997" s="1" t="str">
        <f>TEXT(salesdata[[#This Row],[Date]],"dddd")</f>
        <v>Sunday</v>
      </c>
      <c r="V1997" s="12">
        <f>IFERROR(salesdata[[#This Row],[Total Revenue]]/salesdata[[#This Row],[Total Units Sold]],0)</f>
        <v>4.5344711486413338</v>
      </c>
      <c r="W1997" s="1" t="str">
        <f>INDEX({"Product1","Product2","Product3","Product4"},MATCH(MAX(salesdata[[#This Row],[S-P1]],salesdata[[#This Row],[S-P2]],salesdata[[#This Row],[S-P3]],salesdata[[#This Row],[S-P4]]),CHOOSE({1,2,3,4},salesdata[[#This Row],[S-P1]],salesdata[[#This Row],[S-P2]],salesdata[[#This Row],[S-P3]],salesdata[[#This Row],[S-P4]]),0))</f>
        <v>Product1</v>
      </c>
      <c r="X1997" s="1" t="str">
        <f>IF(salesdata[[#This Row],[Total Revenue]]&gt;=70000,"High",IF(salesdata[[#This Row],[Total Revenue]]&gt;=40000,"Medium","Low"))</f>
        <v>Medium</v>
      </c>
      <c r="Y1997" s="1" t="str">
        <f>IFERROR(IF(SUMIF(salesdata[Year],salesdata[[#This Row],[Year]],salesdata[Total Revenue])&gt;SUMIF(salesdata[Year],salesdata[[#This Row],[Year]]-1,salesdata[Total Revenue]),"Growth Year","Decline Year"),"")</f>
        <v>Decline Year</v>
      </c>
    </row>
    <row r="1998" spans="1:25" x14ac:dyDescent="0.3">
      <c r="A1998" s="1">
        <v>1997</v>
      </c>
      <c r="B1998" s="2">
        <v>42331</v>
      </c>
      <c r="C1998" s="1">
        <v>2015</v>
      </c>
      <c r="D1998" s="1" t="s">
        <v>24</v>
      </c>
      <c r="E1998" s="1">
        <v>11</v>
      </c>
      <c r="F1998" s="3">
        <v>4204</v>
      </c>
      <c r="G1998" s="10">
        <v>13326.68</v>
      </c>
      <c r="H1998" s="12">
        <f>IFERROR(salesdata[[#This Row],[S-P1]]/salesdata[[#This Row],[Q-P1]],0)</f>
        <v>3.17</v>
      </c>
      <c r="I1998" s="3">
        <v>2991</v>
      </c>
      <c r="J1998" s="10">
        <v>18962.939999999999</v>
      </c>
      <c r="K1998" s="12">
        <f>IFERROR(salesdata[[#This Row],[S-P2]]/salesdata[[#This Row],[Q-P2]],0)</f>
        <v>6.34</v>
      </c>
      <c r="L1998" s="3">
        <v>3147</v>
      </c>
      <c r="M1998" s="10">
        <v>17056.740000000002</v>
      </c>
      <c r="N1998" s="12">
        <f>IFERROR(salesdata[[#This Row],[S-P3]]/salesdata[[#This Row],[Q-P3]],0)</f>
        <v>5.4200000000000008</v>
      </c>
      <c r="O1998" s="3">
        <v>1775</v>
      </c>
      <c r="P1998" s="10">
        <v>12655.75</v>
      </c>
      <c r="Q1998" s="12">
        <f>IFERROR(salesdata[[#This Row],[S-P4]]/salesdata[[#This Row],[Q-P4]],0)</f>
        <v>7.13</v>
      </c>
      <c r="R1998" s="3">
        <v>12117</v>
      </c>
      <c r="S1998" s="10">
        <v>62002.11</v>
      </c>
      <c r="T1998" s="1" t="str">
        <f>"Q"&amp;ROUNDUP(salesdata[[#This Row],[Month No.]]/3,0)</f>
        <v>Q4</v>
      </c>
      <c r="U1998" s="1" t="str">
        <f>TEXT(salesdata[[#This Row],[Date]],"dddd")</f>
        <v>Monday</v>
      </c>
      <c r="V1998" s="12">
        <f>IFERROR(salesdata[[#This Row],[Total Revenue]]/salesdata[[#This Row],[Total Units Sold]],0)</f>
        <v>5.1169522158950231</v>
      </c>
      <c r="W1998" s="1" t="str">
        <f>INDEX({"Product1","Product2","Product3","Product4"},MATCH(MAX(salesdata[[#This Row],[S-P1]],salesdata[[#This Row],[S-P2]],salesdata[[#This Row],[S-P3]],salesdata[[#This Row],[S-P4]]),CHOOSE({1,2,3,4},salesdata[[#This Row],[S-P1]],salesdata[[#This Row],[S-P2]],salesdata[[#This Row],[S-P3]],salesdata[[#This Row],[S-P4]]),0))</f>
        <v>Product2</v>
      </c>
      <c r="X1998" s="1" t="str">
        <f>IF(salesdata[[#This Row],[Total Revenue]]&gt;=70000,"High",IF(salesdata[[#This Row],[Total Revenue]]&gt;=40000,"Medium","Low"))</f>
        <v>Medium</v>
      </c>
      <c r="Y1998" s="1" t="str">
        <f>IFERROR(IF(SUMIF(salesdata[Year],salesdata[[#This Row],[Year]],salesdata[Total Revenue])&gt;SUMIF(salesdata[Year],salesdata[[#This Row],[Year]]-1,salesdata[Total Revenue]),"Growth Year","Decline Year"),"")</f>
        <v>Decline Year</v>
      </c>
    </row>
    <row r="1999" spans="1:25" x14ac:dyDescent="0.3">
      <c r="A1999" s="1">
        <v>1998</v>
      </c>
      <c r="B1999" s="2">
        <v>42332</v>
      </c>
      <c r="C1999" s="1">
        <v>2015</v>
      </c>
      <c r="D1999" s="1" t="s">
        <v>24</v>
      </c>
      <c r="E1999" s="1">
        <v>11</v>
      </c>
      <c r="F1999" s="3">
        <v>2389</v>
      </c>
      <c r="G1999" s="10">
        <v>7573.13</v>
      </c>
      <c r="H1999" s="12">
        <f>IFERROR(salesdata[[#This Row],[S-P1]]/salesdata[[#This Row],[Q-P1]],0)</f>
        <v>3.17</v>
      </c>
      <c r="I1999" s="3">
        <v>2664</v>
      </c>
      <c r="J1999" s="10">
        <v>16889.759999999998</v>
      </c>
      <c r="K1999" s="12">
        <f>IFERROR(salesdata[[#This Row],[S-P2]]/salesdata[[#This Row],[Q-P2]],0)</f>
        <v>6.339999999999999</v>
      </c>
      <c r="L1999" s="3">
        <v>2911</v>
      </c>
      <c r="M1999" s="10">
        <v>15777.62</v>
      </c>
      <c r="N1999" s="12">
        <f>IFERROR(salesdata[[#This Row],[S-P3]]/salesdata[[#This Row],[Q-P3]],0)</f>
        <v>5.42</v>
      </c>
      <c r="O1999" s="3">
        <v>1836</v>
      </c>
      <c r="P1999" s="10">
        <v>13090.68</v>
      </c>
      <c r="Q1999" s="12">
        <f>IFERROR(salesdata[[#This Row],[S-P4]]/salesdata[[#This Row],[Q-P4]],0)</f>
        <v>7.13</v>
      </c>
      <c r="R1999" s="3">
        <v>9800</v>
      </c>
      <c r="S1999" s="10">
        <v>53331.19</v>
      </c>
      <c r="T1999" s="1" t="str">
        <f>"Q"&amp;ROUNDUP(salesdata[[#This Row],[Month No.]]/3,0)</f>
        <v>Q4</v>
      </c>
      <c r="U1999" s="1" t="str">
        <f>TEXT(salesdata[[#This Row],[Date]],"dddd")</f>
        <v>Tuesday</v>
      </c>
      <c r="V1999" s="12">
        <f>IFERROR(salesdata[[#This Row],[Total Revenue]]/salesdata[[#This Row],[Total Units Sold]],0)</f>
        <v>5.4419581632653067</v>
      </c>
      <c r="W1999" s="1" t="str">
        <f>INDEX({"Product1","Product2","Product3","Product4"},MATCH(MAX(salesdata[[#This Row],[S-P1]],salesdata[[#This Row],[S-P2]],salesdata[[#This Row],[S-P3]],salesdata[[#This Row],[S-P4]]),CHOOSE({1,2,3,4},salesdata[[#This Row],[S-P1]],salesdata[[#This Row],[S-P2]],salesdata[[#This Row],[S-P3]],salesdata[[#This Row],[S-P4]]),0))</f>
        <v>Product2</v>
      </c>
      <c r="X1999" s="1" t="str">
        <f>IF(salesdata[[#This Row],[Total Revenue]]&gt;=70000,"High",IF(salesdata[[#This Row],[Total Revenue]]&gt;=40000,"Medium","Low"))</f>
        <v>Medium</v>
      </c>
      <c r="Y1999" s="1" t="str">
        <f>IFERROR(IF(SUMIF(salesdata[Year],salesdata[[#This Row],[Year]],salesdata[Total Revenue])&gt;SUMIF(salesdata[Year],salesdata[[#This Row],[Year]]-1,salesdata[Total Revenue]),"Growth Year","Decline Year"),"")</f>
        <v>Decline Year</v>
      </c>
    </row>
    <row r="2000" spans="1:25" x14ac:dyDescent="0.3">
      <c r="A2000" s="1">
        <v>1999</v>
      </c>
      <c r="B2000" s="2">
        <v>42333</v>
      </c>
      <c r="C2000" s="1">
        <v>2015</v>
      </c>
      <c r="D2000" s="1" t="s">
        <v>24</v>
      </c>
      <c r="E2000" s="1">
        <v>11</v>
      </c>
      <c r="F2000" s="3">
        <v>4402</v>
      </c>
      <c r="G2000" s="10">
        <v>13954.34</v>
      </c>
      <c r="H2000" s="12">
        <f>IFERROR(salesdata[[#This Row],[S-P1]]/salesdata[[#This Row],[Q-P1]],0)</f>
        <v>3.17</v>
      </c>
      <c r="I2000" s="3">
        <v>3945</v>
      </c>
      <c r="J2000" s="10">
        <v>25011.3</v>
      </c>
      <c r="K2000" s="12">
        <f>IFERROR(salesdata[[#This Row],[S-P2]]/salesdata[[#This Row],[Q-P2]],0)</f>
        <v>6.34</v>
      </c>
      <c r="L2000" s="3">
        <v>5643</v>
      </c>
      <c r="M2000" s="10">
        <v>30585.06</v>
      </c>
      <c r="N2000" s="12">
        <f>IFERROR(salesdata[[#This Row],[S-P3]]/salesdata[[#This Row],[Q-P3]],0)</f>
        <v>5.42</v>
      </c>
      <c r="O2000" s="3">
        <v>1437</v>
      </c>
      <c r="P2000" s="10">
        <v>10245.81</v>
      </c>
      <c r="Q2000" s="12">
        <f>IFERROR(salesdata[[#This Row],[S-P4]]/salesdata[[#This Row],[Q-P4]],0)</f>
        <v>7.13</v>
      </c>
      <c r="R2000" s="3">
        <v>15427</v>
      </c>
      <c r="S2000" s="10">
        <v>79796.509999999995</v>
      </c>
      <c r="T2000" s="1" t="str">
        <f>"Q"&amp;ROUNDUP(salesdata[[#This Row],[Month No.]]/3,0)</f>
        <v>Q4</v>
      </c>
      <c r="U2000" s="1" t="str">
        <f>TEXT(salesdata[[#This Row],[Date]],"dddd")</f>
        <v>Wednesday</v>
      </c>
      <c r="V2000" s="12">
        <f>IFERROR(salesdata[[#This Row],[Total Revenue]]/salesdata[[#This Row],[Total Units Sold]],0)</f>
        <v>5.172522849549491</v>
      </c>
      <c r="W2000" s="1" t="str">
        <f>INDEX({"Product1","Product2","Product3","Product4"},MATCH(MAX(salesdata[[#This Row],[S-P1]],salesdata[[#This Row],[S-P2]],salesdata[[#This Row],[S-P3]],salesdata[[#This Row],[S-P4]]),CHOOSE({1,2,3,4},salesdata[[#This Row],[S-P1]],salesdata[[#This Row],[S-P2]],salesdata[[#This Row],[S-P3]],salesdata[[#This Row],[S-P4]]),0))</f>
        <v>Product3</v>
      </c>
      <c r="X2000" s="1" t="str">
        <f>IF(salesdata[[#This Row],[Total Revenue]]&gt;=70000,"High",IF(salesdata[[#This Row],[Total Revenue]]&gt;=40000,"Medium","Low"))</f>
        <v>High</v>
      </c>
      <c r="Y2000" s="1" t="str">
        <f>IFERROR(IF(SUMIF(salesdata[Year],salesdata[[#This Row],[Year]],salesdata[Total Revenue])&gt;SUMIF(salesdata[Year],salesdata[[#This Row],[Year]]-1,salesdata[Total Revenue]),"Growth Year","Decline Year"),"")</f>
        <v>Decline Year</v>
      </c>
    </row>
    <row r="2001" spans="1:25" x14ac:dyDescent="0.3">
      <c r="A2001" s="1">
        <v>2000</v>
      </c>
      <c r="B2001" s="2">
        <v>42334</v>
      </c>
      <c r="C2001" s="1">
        <v>2015</v>
      </c>
      <c r="D2001" s="1" t="s">
        <v>24</v>
      </c>
      <c r="E2001" s="1">
        <v>11</v>
      </c>
      <c r="F2001" s="3">
        <v>2052</v>
      </c>
      <c r="G2001" s="10">
        <v>6504.84</v>
      </c>
      <c r="H2001" s="12">
        <f>IFERROR(salesdata[[#This Row],[S-P1]]/salesdata[[#This Row],[Q-P1]],0)</f>
        <v>3.17</v>
      </c>
      <c r="I2001" s="3">
        <v>953</v>
      </c>
      <c r="J2001" s="10">
        <v>6042.02</v>
      </c>
      <c r="K2001" s="12">
        <f>IFERROR(salesdata[[#This Row],[S-P2]]/salesdata[[#This Row],[Q-P2]],0)</f>
        <v>6.3400000000000007</v>
      </c>
      <c r="L2001" s="3">
        <v>5143</v>
      </c>
      <c r="M2001" s="10">
        <v>27875.06</v>
      </c>
      <c r="N2001" s="12">
        <f>IFERROR(salesdata[[#This Row],[S-P3]]/salesdata[[#This Row],[Q-P3]],0)</f>
        <v>5.42</v>
      </c>
      <c r="O2001" s="3">
        <v>336</v>
      </c>
      <c r="P2001" s="10">
        <v>2395.6799999999998</v>
      </c>
      <c r="Q2001" s="12">
        <f>IFERROR(salesdata[[#This Row],[S-P4]]/salesdata[[#This Row],[Q-P4]],0)</f>
        <v>7.13</v>
      </c>
      <c r="R2001" s="3">
        <v>8484</v>
      </c>
      <c r="S2001" s="10">
        <v>42817.599999999999</v>
      </c>
      <c r="T2001" s="1" t="str">
        <f>"Q"&amp;ROUNDUP(salesdata[[#This Row],[Month No.]]/3,0)</f>
        <v>Q4</v>
      </c>
      <c r="U2001" s="1" t="str">
        <f>TEXT(salesdata[[#This Row],[Date]],"dddd")</f>
        <v>Thursday</v>
      </c>
      <c r="V2001" s="12">
        <f>IFERROR(salesdata[[#This Row],[Total Revenue]]/salesdata[[#This Row],[Total Units Sold]],0)</f>
        <v>5.0468646864686466</v>
      </c>
      <c r="W2001" s="1" t="str">
        <f>INDEX({"Product1","Product2","Product3","Product4"},MATCH(MAX(salesdata[[#This Row],[S-P1]],salesdata[[#This Row],[S-P2]],salesdata[[#This Row],[S-P3]],salesdata[[#This Row],[S-P4]]),CHOOSE({1,2,3,4},salesdata[[#This Row],[S-P1]],salesdata[[#This Row],[S-P2]],salesdata[[#This Row],[S-P3]],salesdata[[#This Row],[S-P4]]),0))</f>
        <v>Product3</v>
      </c>
      <c r="X2001" s="1" t="str">
        <f>IF(salesdata[[#This Row],[Total Revenue]]&gt;=70000,"High",IF(salesdata[[#This Row],[Total Revenue]]&gt;=40000,"Medium","Low"))</f>
        <v>Medium</v>
      </c>
      <c r="Y2001" s="1" t="str">
        <f>IFERROR(IF(SUMIF(salesdata[Year],salesdata[[#This Row],[Year]],salesdata[Total Revenue])&gt;SUMIF(salesdata[Year],salesdata[[#This Row],[Year]]-1,salesdata[Total Revenue]),"Growth Year","Decline Year"),"")</f>
        <v>Decline Year</v>
      </c>
    </row>
    <row r="2002" spans="1:25" x14ac:dyDescent="0.3">
      <c r="A2002" s="1">
        <v>2001</v>
      </c>
      <c r="B2002" s="2">
        <v>42335</v>
      </c>
      <c r="C2002" s="1">
        <v>2015</v>
      </c>
      <c r="D2002" s="1" t="s">
        <v>24</v>
      </c>
      <c r="E2002" s="1">
        <v>11</v>
      </c>
      <c r="F2002" s="3">
        <v>2453</v>
      </c>
      <c r="G2002" s="10">
        <v>7776.01</v>
      </c>
      <c r="H2002" s="12">
        <f>IFERROR(salesdata[[#This Row],[S-P1]]/salesdata[[#This Row],[Q-P1]],0)</f>
        <v>3.17</v>
      </c>
      <c r="I2002" s="3">
        <v>548</v>
      </c>
      <c r="J2002" s="10">
        <v>3474.32</v>
      </c>
      <c r="K2002" s="12">
        <f>IFERROR(salesdata[[#This Row],[S-P2]]/salesdata[[#This Row],[Q-P2]],0)</f>
        <v>6.34</v>
      </c>
      <c r="L2002" s="3">
        <v>2573</v>
      </c>
      <c r="M2002" s="10">
        <v>13945.66</v>
      </c>
      <c r="N2002" s="12">
        <f>IFERROR(salesdata[[#This Row],[S-P3]]/salesdata[[#This Row],[Q-P3]],0)</f>
        <v>5.42</v>
      </c>
      <c r="O2002" s="3">
        <v>1684</v>
      </c>
      <c r="P2002" s="10">
        <v>12006.92</v>
      </c>
      <c r="Q2002" s="12">
        <f>IFERROR(salesdata[[#This Row],[S-P4]]/salesdata[[#This Row],[Q-P4]],0)</f>
        <v>7.13</v>
      </c>
      <c r="R2002" s="3">
        <v>7258</v>
      </c>
      <c r="S2002" s="10">
        <v>37202.910000000003</v>
      </c>
      <c r="T2002" s="1" t="str">
        <f>"Q"&amp;ROUNDUP(salesdata[[#This Row],[Month No.]]/3,0)</f>
        <v>Q4</v>
      </c>
      <c r="U2002" s="1" t="str">
        <f>TEXT(salesdata[[#This Row],[Date]],"dddd")</f>
        <v>Friday</v>
      </c>
      <c r="V2002" s="12">
        <f>IFERROR(salesdata[[#This Row],[Total Revenue]]/salesdata[[#This Row],[Total Units Sold]],0)</f>
        <v>5.1257798291540375</v>
      </c>
      <c r="W2002" s="1" t="str">
        <f>INDEX({"Product1","Product2","Product3","Product4"},MATCH(MAX(salesdata[[#This Row],[S-P1]],salesdata[[#This Row],[S-P2]],salesdata[[#This Row],[S-P3]],salesdata[[#This Row],[S-P4]]),CHOOSE({1,2,3,4},salesdata[[#This Row],[S-P1]],salesdata[[#This Row],[S-P2]],salesdata[[#This Row],[S-P3]],salesdata[[#This Row],[S-P4]]),0))</f>
        <v>Product3</v>
      </c>
      <c r="X2002" s="1" t="str">
        <f>IF(salesdata[[#This Row],[Total Revenue]]&gt;=70000,"High",IF(salesdata[[#This Row],[Total Revenue]]&gt;=40000,"Medium","Low"))</f>
        <v>Low</v>
      </c>
      <c r="Y2002" s="1" t="str">
        <f>IFERROR(IF(SUMIF(salesdata[Year],salesdata[[#This Row],[Year]],salesdata[Total Revenue])&gt;SUMIF(salesdata[Year],salesdata[[#This Row],[Year]]-1,salesdata[Total Revenue]),"Growth Year","Decline Year"),"")</f>
        <v>Decline Year</v>
      </c>
    </row>
    <row r="2003" spans="1:25" x14ac:dyDescent="0.3">
      <c r="A2003" s="1">
        <v>2002</v>
      </c>
      <c r="B2003" s="2">
        <v>42336</v>
      </c>
      <c r="C2003" s="1">
        <v>2015</v>
      </c>
      <c r="D2003" s="1" t="s">
        <v>24</v>
      </c>
      <c r="E2003" s="1">
        <v>11</v>
      </c>
      <c r="F2003" s="3">
        <v>6555</v>
      </c>
      <c r="G2003" s="10">
        <v>20779.349999999999</v>
      </c>
      <c r="H2003" s="12">
        <f>IFERROR(salesdata[[#This Row],[S-P1]]/salesdata[[#This Row],[Q-P1]],0)</f>
        <v>3.17</v>
      </c>
      <c r="I2003" s="3">
        <v>1155</v>
      </c>
      <c r="J2003" s="10">
        <v>7322.7</v>
      </c>
      <c r="K2003" s="12">
        <f>IFERROR(salesdata[[#This Row],[S-P2]]/salesdata[[#This Row],[Q-P2]],0)</f>
        <v>6.34</v>
      </c>
      <c r="L2003" s="3">
        <v>397</v>
      </c>
      <c r="M2003" s="10">
        <v>2151.7399999999998</v>
      </c>
      <c r="N2003" s="12">
        <f>IFERROR(salesdata[[#This Row],[S-P3]]/salesdata[[#This Row],[Q-P3]],0)</f>
        <v>5.419999999999999</v>
      </c>
      <c r="O2003" s="3">
        <v>1927</v>
      </c>
      <c r="P2003" s="10">
        <v>13739.51</v>
      </c>
      <c r="Q2003" s="12">
        <f>IFERROR(salesdata[[#This Row],[S-P4]]/salesdata[[#This Row],[Q-P4]],0)</f>
        <v>7.13</v>
      </c>
      <c r="R2003" s="3">
        <v>10034</v>
      </c>
      <c r="S2003" s="10">
        <v>43993.3</v>
      </c>
      <c r="T2003" s="1" t="str">
        <f>"Q"&amp;ROUNDUP(salesdata[[#This Row],[Month No.]]/3,0)</f>
        <v>Q4</v>
      </c>
      <c r="U2003" s="1" t="str">
        <f>TEXT(salesdata[[#This Row],[Date]],"dddd")</f>
        <v>Saturday</v>
      </c>
      <c r="V2003" s="12">
        <f>IFERROR(salesdata[[#This Row],[Total Revenue]]/salesdata[[#This Row],[Total Units Sold]],0)</f>
        <v>4.3844229619294399</v>
      </c>
      <c r="W2003" s="1" t="str">
        <f>INDEX({"Product1","Product2","Product3","Product4"},MATCH(MAX(salesdata[[#This Row],[S-P1]],salesdata[[#This Row],[S-P2]],salesdata[[#This Row],[S-P3]],salesdata[[#This Row],[S-P4]]),CHOOSE({1,2,3,4},salesdata[[#This Row],[S-P1]],salesdata[[#This Row],[S-P2]],salesdata[[#This Row],[S-P3]],salesdata[[#This Row],[S-P4]]),0))</f>
        <v>Product1</v>
      </c>
      <c r="X2003" s="1" t="str">
        <f>IF(salesdata[[#This Row],[Total Revenue]]&gt;=70000,"High",IF(salesdata[[#This Row],[Total Revenue]]&gt;=40000,"Medium","Low"))</f>
        <v>Medium</v>
      </c>
      <c r="Y2003" s="1" t="str">
        <f>IFERROR(IF(SUMIF(salesdata[Year],salesdata[[#This Row],[Year]],salesdata[Total Revenue])&gt;SUMIF(salesdata[Year],salesdata[[#This Row],[Year]]-1,salesdata[Total Revenue]),"Growth Year","Decline Year"),"")</f>
        <v>Decline Year</v>
      </c>
    </row>
    <row r="2004" spans="1:25" x14ac:dyDescent="0.3">
      <c r="A2004" s="1">
        <v>2003</v>
      </c>
      <c r="B2004" s="2">
        <v>42337</v>
      </c>
      <c r="C2004" s="1">
        <v>2015</v>
      </c>
      <c r="D2004" s="1" t="s">
        <v>24</v>
      </c>
      <c r="E2004" s="1">
        <v>11</v>
      </c>
      <c r="F2004" s="3">
        <v>1305</v>
      </c>
      <c r="G2004" s="10">
        <v>4136.8500000000004</v>
      </c>
      <c r="H2004" s="12">
        <f>IFERROR(salesdata[[#This Row],[S-P1]]/salesdata[[#This Row],[Q-P1]],0)</f>
        <v>3.1700000000000004</v>
      </c>
      <c r="I2004" s="3">
        <v>1019</v>
      </c>
      <c r="J2004" s="10">
        <v>6460.46</v>
      </c>
      <c r="K2004" s="12">
        <f>IFERROR(salesdata[[#This Row],[S-P2]]/salesdata[[#This Row],[Q-P2]],0)</f>
        <v>6.34</v>
      </c>
      <c r="L2004" s="3">
        <v>4401</v>
      </c>
      <c r="M2004" s="10">
        <v>23853.42</v>
      </c>
      <c r="N2004" s="12">
        <f>IFERROR(salesdata[[#This Row],[S-P3]]/salesdata[[#This Row],[Q-P3]],0)</f>
        <v>5.42</v>
      </c>
      <c r="O2004" s="3">
        <v>1121</v>
      </c>
      <c r="P2004" s="10">
        <v>7992.73</v>
      </c>
      <c r="Q2004" s="12">
        <f>IFERROR(salesdata[[#This Row],[S-P4]]/salesdata[[#This Row],[Q-P4]],0)</f>
        <v>7.13</v>
      </c>
      <c r="R2004" s="3">
        <v>7846</v>
      </c>
      <c r="S2004" s="10">
        <v>42443.46</v>
      </c>
      <c r="T2004" s="1" t="str">
        <f>"Q"&amp;ROUNDUP(salesdata[[#This Row],[Month No.]]/3,0)</f>
        <v>Q4</v>
      </c>
      <c r="U2004" s="1" t="str">
        <f>TEXT(salesdata[[#This Row],[Date]],"dddd")</f>
        <v>Sunday</v>
      </c>
      <c r="V2004" s="12">
        <f>IFERROR(salesdata[[#This Row],[Total Revenue]]/salesdata[[#This Row],[Total Units Sold]],0)</f>
        <v>5.4095666581697683</v>
      </c>
      <c r="W2004" s="1" t="str">
        <f>INDEX({"Product1","Product2","Product3","Product4"},MATCH(MAX(salesdata[[#This Row],[S-P1]],salesdata[[#This Row],[S-P2]],salesdata[[#This Row],[S-P3]],salesdata[[#This Row],[S-P4]]),CHOOSE({1,2,3,4},salesdata[[#This Row],[S-P1]],salesdata[[#This Row],[S-P2]],salesdata[[#This Row],[S-P3]],salesdata[[#This Row],[S-P4]]),0))</f>
        <v>Product3</v>
      </c>
      <c r="X2004" s="1" t="str">
        <f>IF(salesdata[[#This Row],[Total Revenue]]&gt;=70000,"High",IF(salesdata[[#This Row],[Total Revenue]]&gt;=40000,"Medium","Low"))</f>
        <v>Medium</v>
      </c>
      <c r="Y2004" s="1" t="str">
        <f>IFERROR(IF(SUMIF(salesdata[Year],salesdata[[#This Row],[Year]],salesdata[Total Revenue])&gt;SUMIF(salesdata[Year],salesdata[[#This Row],[Year]]-1,salesdata[Total Revenue]),"Growth Year","Decline Year"),"")</f>
        <v>Decline Year</v>
      </c>
    </row>
    <row r="2005" spans="1:25" x14ac:dyDescent="0.3">
      <c r="A2005" s="1">
        <v>2004</v>
      </c>
      <c r="B2005" s="2">
        <v>42338</v>
      </c>
      <c r="C2005" s="1">
        <v>2015</v>
      </c>
      <c r="D2005" s="1" t="s">
        <v>24</v>
      </c>
      <c r="E2005" s="1">
        <v>11</v>
      </c>
      <c r="F2005" s="3">
        <v>875</v>
      </c>
      <c r="G2005" s="10">
        <v>2773.75</v>
      </c>
      <c r="H2005" s="12">
        <f>IFERROR(salesdata[[#This Row],[S-P1]]/salesdata[[#This Row],[Q-P1]],0)</f>
        <v>3.17</v>
      </c>
      <c r="I2005" s="3">
        <v>1682</v>
      </c>
      <c r="J2005" s="10">
        <v>10663.88</v>
      </c>
      <c r="K2005" s="12">
        <f>IFERROR(salesdata[[#This Row],[S-P2]]/salesdata[[#This Row],[Q-P2]],0)</f>
        <v>6.34</v>
      </c>
      <c r="L2005" s="3">
        <v>1124</v>
      </c>
      <c r="M2005" s="10">
        <v>6092.08</v>
      </c>
      <c r="N2005" s="12">
        <f>IFERROR(salesdata[[#This Row],[S-P3]]/salesdata[[#This Row],[Q-P3]],0)</f>
        <v>5.42</v>
      </c>
      <c r="O2005" s="3">
        <v>977</v>
      </c>
      <c r="P2005" s="10">
        <v>6966.01</v>
      </c>
      <c r="Q2005" s="12">
        <f>IFERROR(salesdata[[#This Row],[S-P4]]/salesdata[[#This Row],[Q-P4]],0)</f>
        <v>7.13</v>
      </c>
      <c r="R2005" s="3">
        <v>4658</v>
      </c>
      <c r="S2005" s="10">
        <v>26495.72</v>
      </c>
      <c r="T2005" s="1" t="str">
        <f>"Q"&amp;ROUNDUP(salesdata[[#This Row],[Month No.]]/3,0)</f>
        <v>Q4</v>
      </c>
      <c r="U2005" s="1" t="str">
        <f>TEXT(salesdata[[#This Row],[Date]],"dddd")</f>
        <v>Monday</v>
      </c>
      <c r="V2005" s="12">
        <f>IFERROR(salesdata[[#This Row],[Total Revenue]]/salesdata[[#This Row],[Total Units Sold]],0)</f>
        <v>5.6882181193645343</v>
      </c>
      <c r="W2005" s="1" t="str">
        <f>INDEX({"Product1","Product2","Product3","Product4"},MATCH(MAX(salesdata[[#This Row],[S-P1]],salesdata[[#This Row],[S-P2]],salesdata[[#This Row],[S-P3]],salesdata[[#This Row],[S-P4]]),CHOOSE({1,2,3,4},salesdata[[#This Row],[S-P1]],salesdata[[#This Row],[S-P2]],salesdata[[#This Row],[S-P3]],salesdata[[#This Row],[S-P4]]),0))</f>
        <v>Product2</v>
      </c>
      <c r="X2005" s="1" t="str">
        <f>IF(salesdata[[#This Row],[Total Revenue]]&gt;=70000,"High",IF(salesdata[[#This Row],[Total Revenue]]&gt;=40000,"Medium","Low"))</f>
        <v>Low</v>
      </c>
      <c r="Y2005" s="1" t="str">
        <f>IFERROR(IF(SUMIF(salesdata[Year],salesdata[[#This Row],[Year]],salesdata[Total Revenue])&gt;SUMIF(salesdata[Year],salesdata[[#This Row],[Year]]-1,salesdata[Total Revenue]),"Growth Year","Decline Year"),"")</f>
        <v>Decline Year</v>
      </c>
    </row>
    <row r="2006" spans="1:25" x14ac:dyDescent="0.3">
      <c r="A2006" s="1">
        <v>2005</v>
      </c>
      <c r="B2006" s="2">
        <v>42339</v>
      </c>
      <c r="C2006" s="1">
        <v>2015</v>
      </c>
      <c r="D2006" s="1" t="s">
        <v>25</v>
      </c>
      <c r="E2006" s="1">
        <v>12</v>
      </c>
      <c r="F2006" s="3">
        <v>7640</v>
      </c>
      <c r="G2006" s="10">
        <v>24218.799999999999</v>
      </c>
      <c r="H2006" s="12">
        <f>IFERROR(salesdata[[#This Row],[S-P1]]/salesdata[[#This Row],[Q-P1]],0)</f>
        <v>3.17</v>
      </c>
      <c r="I2006" s="3">
        <v>3757</v>
      </c>
      <c r="J2006" s="10">
        <v>23819.38</v>
      </c>
      <c r="K2006" s="12">
        <f>IFERROR(salesdata[[#This Row],[S-P2]]/salesdata[[#This Row],[Q-P2]],0)</f>
        <v>6.34</v>
      </c>
      <c r="L2006" s="3">
        <v>4803</v>
      </c>
      <c r="M2006" s="10">
        <v>26032.26</v>
      </c>
      <c r="N2006" s="12">
        <f>IFERROR(salesdata[[#This Row],[S-P3]]/salesdata[[#This Row],[Q-P3]],0)</f>
        <v>5.42</v>
      </c>
      <c r="O2006" s="3">
        <v>1032</v>
      </c>
      <c r="P2006" s="10">
        <v>7358.16</v>
      </c>
      <c r="Q2006" s="12">
        <f>IFERROR(salesdata[[#This Row],[S-P4]]/salesdata[[#This Row],[Q-P4]],0)</f>
        <v>7.13</v>
      </c>
      <c r="R2006" s="3">
        <v>17232</v>
      </c>
      <c r="S2006" s="10">
        <v>81428.600000000006</v>
      </c>
      <c r="T2006" s="1" t="str">
        <f>"Q"&amp;ROUNDUP(salesdata[[#This Row],[Month No.]]/3,0)</f>
        <v>Q4</v>
      </c>
      <c r="U2006" s="1" t="str">
        <f>TEXT(salesdata[[#This Row],[Date]],"dddd")</f>
        <v>Tuesday</v>
      </c>
      <c r="V2006" s="12">
        <f>IFERROR(salesdata[[#This Row],[Total Revenue]]/salesdata[[#This Row],[Total Units Sold]],0)</f>
        <v>4.7254294336118852</v>
      </c>
      <c r="W2006" s="1" t="str">
        <f>INDEX({"Product1","Product2","Product3","Product4"},MATCH(MAX(salesdata[[#This Row],[S-P1]],salesdata[[#This Row],[S-P2]],salesdata[[#This Row],[S-P3]],salesdata[[#This Row],[S-P4]]),CHOOSE({1,2,3,4},salesdata[[#This Row],[S-P1]],salesdata[[#This Row],[S-P2]],salesdata[[#This Row],[S-P3]],salesdata[[#This Row],[S-P4]]),0))</f>
        <v>Product3</v>
      </c>
      <c r="X2006" s="1" t="str">
        <f>IF(salesdata[[#This Row],[Total Revenue]]&gt;=70000,"High",IF(salesdata[[#This Row],[Total Revenue]]&gt;=40000,"Medium","Low"))</f>
        <v>High</v>
      </c>
      <c r="Y2006" s="1" t="str">
        <f>IFERROR(IF(SUMIF(salesdata[Year],salesdata[[#This Row],[Year]],salesdata[Total Revenue])&gt;SUMIF(salesdata[Year],salesdata[[#This Row],[Year]]-1,salesdata[Total Revenue]),"Growth Year","Decline Year"),"")</f>
        <v>Decline Year</v>
      </c>
    </row>
    <row r="2007" spans="1:25" x14ac:dyDescent="0.3">
      <c r="A2007" s="1">
        <v>2006</v>
      </c>
      <c r="B2007" s="2">
        <v>42340</v>
      </c>
      <c r="C2007" s="1">
        <v>2015</v>
      </c>
      <c r="D2007" s="1" t="s">
        <v>25</v>
      </c>
      <c r="E2007" s="1">
        <v>12</v>
      </c>
      <c r="F2007" s="3">
        <v>6052</v>
      </c>
      <c r="G2007" s="10">
        <v>19184.84</v>
      </c>
      <c r="H2007" s="12">
        <f>IFERROR(salesdata[[#This Row],[S-P1]]/salesdata[[#This Row],[Q-P1]],0)</f>
        <v>3.17</v>
      </c>
      <c r="I2007" s="3">
        <v>2203</v>
      </c>
      <c r="J2007" s="10">
        <v>13967.02</v>
      </c>
      <c r="K2007" s="12">
        <f>IFERROR(salesdata[[#This Row],[S-P2]]/salesdata[[#This Row],[Q-P2]],0)</f>
        <v>6.34</v>
      </c>
      <c r="L2007" s="3">
        <v>3194</v>
      </c>
      <c r="M2007" s="10">
        <v>17311.48</v>
      </c>
      <c r="N2007" s="12">
        <f>IFERROR(salesdata[[#This Row],[S-P3]]/salesdata[[#This Row],[Q-P3]],0)</f>
        <v>5.42</v>
      </c>
      <c r="O2007" s="3">
        <v>341</v>
      </c>
      <c r="P2007" s="10">
        <v>2431.33</v>
      </c>
      <c r="Q2007" s="12">
        <f>IFERROR(salesdata[[#This Row],[S-P4]]/salesdata[[#This Row],[Q-P4]],0)</f>
        <v>7.13</v>
      </c>
      <c r="R2007" s="3">
        <v>11790</v>
      </c>
      <c r="S2007" s="10">
        <v>52894.67</v>
      </c>
      <c r="T2007" s="1" t="str">
        <f>"Q"&amp;ROUNDUP(salesdata[[#This Row],[Month No.]]/3,0)</f>
        <v>Q4</v>
      </c>
      <c r="U2007" s="1" t="str">
        <f>TEXT(salesdata[[#This Row],[Date]],"dddd")</f>
        <v>Wednesday</v>
      </c>
      <c r="V2007" s="12">
        <f>IFERROR(salesdata[[#This Row],[Total Revenue]]/salesdata[[#This Row],[Total Units Sold]],0)</f>
        <v>4.4864011874469885</v>
      </c>
      <c r="W2007" s="1" t="str">
        <f>INDEX({"Product1","Product2","Product3","Product4"},MATCH(MAX(salesdata[[#This Row],[S-P1]],salesdata[[#This Row],[S-P2]],salesdata[[#This Row],[S-P3]],salesdata[[#This Row],[S-P4]]),CHOOSE({1,2,3,4},salesdata[[#This Row],[S-P1]],salesdata[[#This Row],[S-P2]],salesdata[[#This Row],[S-P3]],salesdata[[#This Row],[S-P4]]),0))</f>
        <v>Product1</v>
      </c>
      <c r="X2007" s="1" t="str">
        <f>IF(salesdata[[#This Row],[Total Revenue]]&gt;=70000,"High",IF(salesdata[[#This Row],[Total Revenue]]&gt;=40000,"Medium","Low"))</f>
        <v>Medium</v>
      </c>
      <c r="Y2007" s="1" t="str">
        <f>IFERROR(IF(SUMIF(salesdata[Year],salesdata[[#This Row],[Year]],salesdata[Total Revenue])&gt;SUMIF(salesdata[Year],salesdata[[#This Row],[Year]]-1,salesdata[Total Revenue]),"Growth Year","Decline Year"),"")</f>
        <v>Decline Year</v>
      </c>
    </row>
    <row r="2008" spans="1:25" x14ac:dyDescent="0.3">
      <c r="A2008" s="1">
        <v>2007</v>
      </c>
      <c r="B2008" s="2">
        <v>42341</v>
      </c>
      <c r="C2008" s="1">
        <v>2015</v>
      </c>
      <c r="D2008" s="1" t="s">
        <v>25</v>
      </c>
      <c r="E2008" s="1">
        <v>12</v>
      </c>
      <c r="F2008" s="3">
        <v>2383</v>
      </c>
      <c r="G2008" s="10">
        <v>7554.11</v>
      </c>
      <c r="H2008" s="12">
        <f>IFERROR(salesdata[[#This Row],[S-P1]]/salesdata[[#This Row],[Q-P1]],0)</f>
        <v>3.17</v>
      </c>
      <c r="I2008" s="3">
        <v>1178</v>
      </c>
      <c r="J2008" s="10">
        <v>7468.52</v>
      </c>
      <c r="K2008" s="12">
        <f>IFERROR(salesdata[[#This Row],[S-P2]]/salesdata[[#This Row],[Q-P2]],0)</f>
        <v>6.3400000000000007</v>
      </c>
      <c r="L2008" s="3">
        <v>879</v>
      </c>
      <c r="M2008" s="10">
        <v>4764.18</v>
      </c>
      <c r="N2008" s="12">
        <f>IFERROR(salesdata[[#This Row],[S-P3]]/salesdata[[#This Row],[Q-P3]],0)</f>
        <v>5.42</v>
      </c>
      <c r="O2008" s="3">
        <v>1274</v>
      </c>
      <c r="P2008" s="10">
        <v>9083.6200000000008</v>
      </c>
      <c r="Q2008" s="12">
        <f>IFERROR(salesdata[[#This Row],[S-P4]]/salesdata[[#This Row],[Q-P4]],0)</f>
        <v>7.1300000000000008</v>
      </c>
      <c r="R2008" s="3">
        <v>5714</v>
      </c>
      <c r="S2008" s="10">
        <v>28870.43</v>
      </c>
      <c r="T2008" s="1" t="str">
        <f>"Q"&amp;ROUNDUP(salesdata[[#This Row],[Month No.]]/3,0)</f>
        <v>Q4</v>
      </c>
      <c r="U2008" s="1" t="str">
        <f>TEXT(salesdata[[#This Row],[Date]],"dddd")</f>
        <v>Thursday</v>
      </c>
      <c r="V2008" s="12">
        <f>IFERROR(salesdata[[#This Row],[Total Revenue]]/salesdata[[#This Row],[Total Units Sold]],0)</f>
        <v>5.0525778788939446</v>
      </c>
      <c r="W2008" s="1" t="str">
        <f>INDEX({"Product1","Product2","Product3","Product4"},MATCH(MAX(salesdata[[#This Row],[S-P1]],salesdata[[#This Row],[S-P2]],salesdata[[#This Row],[S-P3]],salesdata[[#This Row],[S-P4]]),CHOOSE({1,2,3,4},salesdata[[#This Row],[S-P1]],salesdata[[#This Row],[S-P2]],salesdata[[#This Row],[S-P3]],salesdata[[#This Row],[S-P4]]),0))</f>
        <v>Product4</v>
      </c>
      <c r="X2008" s="1" t="str">
        <f>IF(salesdata[[#This Row],[Total Revenue]]&gt;=70000,"High",IF(salesdata[[#This Row],[Total Revenue]]&gt;=40000,"Medium","Low"))</f>
        <v>Low</v>
      </c>
      <c r="Y2008" s="1" t="str">
        <f>IFERROR(IF(SUMIF(salesdata[Year],salesdata[[#This Row],[Year]],salesdata[Total Revenue])&gt;SUMIF(salesdata[Year],salesdata[[#This Row],[Year]]-1,salesdata[Total Revenue]),"Growth Year","Decline Year"),"")</f>
        <v>Decline Year</v>
      </c>
    </row>
    <row r="2009" spans="1:25" x14ac:dyDescent="0.3">
      <c r="A2009" s="1">
        <v>2008</v>
      </c>
      <c r="B2009" s="2">
        <v>42342</v>
      </c>
      <c r="C2009" s="1">
        <v>2015</v>
      </c>
      <c r="D2009" s="1" t="s">
        <v>25</v>
      </c>
      <c r="E2009" s="1">
        <v>12</v>
      </c>
      <c r="F2009" s="3">
        <v>5721</v>
      </c>
      <c r="G2009" s="10">
        <v>18135.57</v>
      </c>
      <c r="H2009" s="12">
        <f>IFERROR(salesdata[[#This Row],[S-P1]]/salesdata[[#This Row],[Q-P1]],0)</f>
        <v>3.17</v>
      </c>
      <c r="I2009" s="3">
        <v>3973</v>
      </c>
      <c r="J2009" s="10">
        <v>25188.82</v>
      </c>
      <c r="K2009" s="12">
        <f>IFERROR(salesdata[[#This Row],[S-P2]]/salesdata[[#This Row],[Q-P2]],0)</f>
        <v>6.34</v>
      </c>
      <c r="L2009" s="3">
        <v>5058</v>
      </c>
      <c r="M2009" s="10">
        <v>27414.36</v>
      </c>
      <c r="N2009" s="12">
        <f>IFERROR(salesdata[[#This Row],[S-P3]]/salesdata[[#This Row],[Q-P3]],0)</f>
        <v>5.42</v>
      </c>
      <c r="O2009" s="3">
        <v>1711</v>
      </c>
      <c r="P2009" s="10">
        <v>12199.43</v>
      </c>
      <c r="Q2009" s="12">
        <f>IFERROR(salesdata[[#This Row],[S-P4]]/salesdata[[#This Row],[Q-P4]],0)</f>
        <v>7.13</v>
      </c>
      <c r="R2009" s="3">
        <v>16463</v>
      </c>
      <c r="S2009" s="10">
        <v>82938.179999999993</v>
      </c>
      <c r="T2009" s="1" t="str">
        <f>"Q"&amp;ROUNDUP(salesdata[[#This Row],[Month No.]]/3,0)</f>
        <v>Q4</v>
      </c>
      <c r="U2009" s="1" t="str">
        <f>TEXT(salesdata[[#This Row],[Date]],"dddd")</f>
        <v>Friday</v>
      </c>
      <c r="V2009" s="12">
        <f>IFERROR(salesdata[[#This Row],[Total Revenue]]/salesdata[[#This Row],[Total Units Sold]],0)</f>
        <v>5.0378533681589017</v>
      </c>
      <c r="W2009" s="1" t="str">
        <f>INDEX({"Product1","Product2","Product3","Product4"},MATCH(MAX(salesdata[[#This Row],[S-P1]],salesdata[[#This Row],[S-P2]],salesdata[[#This Row],[S-P3]],salesdata[[#This Row],[S-P4]]),CHOOSE({1,2,3,4},salesdata[[#This Row],[S-P1]],salesdata[[#This Row],[S-P2]],salesdata[[#This Row],[S-P3]],salesdata[[#This Row],[S-P4]]),0))</f>
        <v>Product3</v>
      </c>
      <c r="X2009" s="1" t="str">
        <f>IF(salesdata[[#This Row],[Total Revenue]]&gt;=70000,"High",IF(salesdata[[#This Row],[Total Revenue]]&gt;=40000,"Medium","Low"))</f>
        <v>High</v>
      </c>
      <c r="Y2009" s="1" t="str">
        <f>IFERROR(IF(SUMIF(salesdata[Year],salesdata[[#This Row],[Year]],salesdata[Total Revenue])&gt;SUMIF(salesdata[Year],salesdata[[#This Row],[Year]]-1,salesdata[Total Revenue]),"Growth Year","Decline Year"),"")</f>
        <v>Decline Year</v>
      </c>
    </row>
    <row r="2010" spans="1:25" x14ac:dyDescent="0.3">
      <c r="A2010" s="1">
        <v>2009</v>
      </c>
      <c r="B2010" s="2">
        <v>42343</v>
      </c>
      <c r="C2010" s="1">
        <v>2015</v>
      </c>
      <c r="D2010" s="1" t="s">
        <v>25</v>
      </c>
      <c r="E2010" s="1">
        <v>12</v>
      </c>
      <c r="F2010" s="3">
        <v>2914</v>
      </c>
      <c r="G2010" s="10">
        <v>9237.3799999999992</v>
      </c>
      <c r="H2010" s="12">
        <f>IFERROR(salesdata[[#This Row],[S-P1]]/salesdata[[#This Row],[Q-P1]],0)</f>
        <v>3.17</v>
      </c>
      <c r="I2010" s="3">
        <v>3467</v>
      </c>
      <c r="J2010" s="10">
        <v>21980.78</v>
      </c>
      <c r="K2010" s="12">
        <f>IFERROR(salesdata[[#This Row],[S-P2]]/salesdata[[#This Row],[Q-P2]],0)</f>
        <v>6.34</v>
      </c>
      <c r="L2010" s="3">
        <v>1462</v>
      </c>
      <c r="M2010" s="10">
        <v>7924.04</v>
      </c>
      <c r="N2010" s="12">
        <f>IFERROR(salesdata[[#This Row],[S-P3]]/salesdata[[#This Row],[Q-P3]],0)</f>
        <v>5.42</v>
      </c>
      <c r="O2010" s="3">
        <v>1198</v>
      </c>
      <c r="P2010" s="10">
        <v>8541.74</v>
      </c>
      <c r="Q2010" s="12">
        <f>IFERROR(salesdata[[#This Row],[S-P4]]/salesdata[[#This Row],[Q-P4]],0)</f>
        <v>7.13</v>
      </c>
      <c r="R2010" s="3">
        <v>9041</v>
      </c>
      <c r="S2010" s="10">
        <v>47683.94</v>
      </c>
      <c r="T2010" s="1" t="str">
        <f>"Q"&amp;ROUNDUP(salesdata[[#This Row],[Month No.]]/3,0)</f>
        <v>Q4</v>
      </c>
      <c r="U2010" s="1" t="str">
        <f>TEXT(salesdata[[#This Row],[Date]],"dddd")</f>
        <v>Saturday</v>
      </c>
      <c r="V2010" s="12">
        <f>IFERROR(salesdata[[#This Row],[Total Revenue]]/salesdata[[#This Row],[Total Units Sold]],0)</f>
        <v>5.2741886959407145</v>
      </c>
      <c r="W2010" s="1" t="str">
        <f>INDEX({"Product1","Product2","Product3","Product4"},MATCH(MAX(salesdata[[#This Row],[S-P1]],salesdata[[#This Row],[S-P2]],salesdata[[#This Row],[S-P3]],salesdata[[#This Row],[S-P4]]),CHOOSE({1,2,3,4},salesdata[[#This Row],[S-P1]],salesdata[[#This Row],[S-P2]],salesdata[[#This Row],[S-P3]],salesdata[[#This Row],[S-P4]]),0))</f>
        <v>Product2</v>
      </c>
      <c r="X2010" s="1" t="str">
        <f>IF(salesdata[[#This Row],[Total Revenue]]&gt;=70000,"High",IF(salesdata[[#This Row],[Total Revenue]]&gt;=40000,"Medium","Low"))</f>
        <v>Medium</v>
      </c>
      <c r="Y2010" s="1" t="str">
        <f>IFERROR(IF(SUMIF(salesdata[Year],salesdata[[#This Row],[Year]],salesdata[Total Revenue])&gt;SUMIF(salesdata[Year],salesdata[[#This Row],[Year]]-1,salesdata[Total Revenue]),"Growth Year","Decline Year"),"")</f>
        <v>Decline Year</v>
      </c>
    </row>
    <row r="2011" spans="1:25" x14ac:dyDescent="0.3">
      <c r="A2011" s="1">
        <v>2010</v>
      </c>
      <c r="B2011" s="2">
        <v>42344</v>
      </c>
      <c r="C2011" s="1">
        <v>2015</v>
      </c>
      <c r="D2011" s="1" t="s">
        <v>25</v>
      </c>
      <c r="E2011" s="1">
        <v>12</v>
      </c>
      <c r="F2011" s="3">
        <v>5204</v>
      </c>
      <c r="G2011" s="10">
        <v>16496.68</v>
      </c>
      <c r="H2011" s="12">
        <f>IFERROR(salesdata[[#This Row],[S-P1]]/salesdata[[#This Row],[Q-P1]],0)</f>
        <v>3.17</v>
      </c>
      <c r="I2011" s="3">
        <v>639</v>
      </c>
      <c r="J2011" s="10">
        <v>4051.26</v>
      </c>
      <c r="K2011" s="12">
        <f>IFERROR(salesdata[[#This Row],[S-P2]]/salesdata[[#This Row],[Q-P2]],0)</f>
        <v>6.3400000000000007</v>
      </c>
      <c r="L2011" s="3">
        <v>387</v>
      </c>
      <c r="M2011" s="10">
        <v>2097.54</v>
      </c>
      <c r="N2011" s="12">
        <f>IFERROR(salesdata[[#This Row],[S-P3]]/salesdata[[#This Row],[Q-P3]],0)</f>
        <v>5.42</v>
      </c>
      <c r="O2011" s="3">
        <v>1426</v>
      </c>
      <c r="P2011" s="10">
        <v>10167.379999999999</v>
      </c>
      <c r="Q2011" s="12">
        <f>IFERROR(salesdata[[#This Row],[S-P4]]/salesdata[[#This Row],[Q-P4]],0)</f>
        <v>7.129999999999999</v>
      </c>
      <c r="R2011" s="3">
        <v>7656</v>
      </c>
      <c r="S2011" s="10">
        <v>32812.86</v>
      </c>
      <c r="T2011" s="1" t="str">
        <f>"Q"&amp;ROUNDUP(salesdata[[#This Row],[Month No.]]/3,0)</f>
        <v>Q4</v>
      </c>
      <c r="U2011" s="1" t="str">
        <f>TEXT(salesdata[[#This Row],[Date]],"dddd")</f>
        <v>Sunday</v>
      </c>
      <c r="V2011" s="12">
        <f>IFERROR(salesdata[[#This Row],[Total Revenue]]/salesdata[[#This Row],[Total Units Sold]],0)</f>
        <v>4.2859012539184951</v>
      </c>
      <c r="W2011" s="1" t="str">
        <f>INDEX({"Product1","Product2","Product3","Product4"},MATCH(MAX(salesdata[[#This Row],[S-P1]],salesdata[[#This Row],[S-P2]],salesdata[[#This Row],[S-P3]],salesdata[[#This Row],[S-P4]]),CHOOSE({1,2,3,4},salesdata[[#This Row],[S-P1]],salesdata[[#This Row],[S-P2]],salesdata[[#This Row],[S-P3]],salesdata[[#This Row],[S-P4]]),0))</f>
        <v>Product1</v>
      </c>
      <c r="X2011" s="1" t="str">
        <f>IF(salesdata[[#This Row],[Total Revenue]]&gt;=70000,"High",IF(salesdata[[#This Row],[Total Revenue]]&gt;=40000,"Medium","Low"))</f>
        <v>Low</v>
      </c>
      <c r="Y2011" s="1" t="str">
        <f>IFERROR(IF(SUMIF(salesdata[Year],salesdata[[#This Row],[Year]],salesdata[Total Revenue])&gt;SUMIF(salesdata[Year],salesdata[[#This Row],[Year]]-1,salesdata[Total Revenue]),"Growth Year","Decline Year"),"")</f>
        <v>Decline Year</v>
      </c>
    </row>
    <row r="2012" spans="1:25" x14ac:dyDescent="0.3">
      <c r="A2012" s="1">
        <v>2011</v>
      </c>
      <c r="B2012" s="2">
        <v>42345</v>
      </c>
      <c r="C2012" s="1">
        <v>2015</v>
      </c>
      <c r="D2012" s="1" t="s">
        <v>25</v>
      </c>
      <c r="E2012" s="1">
        <v>12</v>
      </c>
      <c r="F2012" s="3">
        <v>1744</v>
      </c>
      <c r="G2012" s="10">
        <v>5528.48</v>
      </c>
      <c r="H2012" s="12">
        <f>IFERROR(salesdata[[#This Row],[S-P1]]/salesdata[[#This Row],[Q-P1]],0)</f>
        <v>3.17</v>
      </c>
      <c r="I2012" s="3">
        <v>2353</v>
      </c>
      <c r="J2012" s="10">
        <v>14918.02</v>
      </c>
      <c r="K2012" s="12">
        <f>IFERROR(salesdata[[#This Row],[S-P2]]/salesdata[[#This Row],[Q-P2]],0)</f>
        <v>6.34</v>
      </c>
      <c r="L2012" s="3">
        <v>4851</v>
      </c>
      <c r="M2012" s="10">
        <v>26292.42</v>
      </c>
      <c r="N2012" s="12">
        <f>IFERROR(salesdata[[#This Row],[S-P3]]/salesdata[[#This Row],[Q-P3]],0)</f>
        <v>5.42</v>
      </c>
      <c r="O2012" s="3">
        <v>1345</v>
      </c>
      <c r="P2012" s="10">
        <v>9589.85</v>
      </c>
      <c r="Q2012" s="12">
        <f>IFERROR(salesdata[[#This Row],[S-P4]]/salesdata[[#This Row],[Q-P4]],0)</f>
        <v>7.13</v>
      </c>
      <c r="R2012" s="3">
        <v>10293</v>
      </c>
      <c r="S2012" s="10">
        <v>56328.77</v>
      </c>
      <c r="T2012" s="1" t="str">
        <f>"Q"&amp;ROUNDUP(salesdata[[#This Row],[Month No.]]/3,0)</f>
        <v>Q4</v>
      </c>
      <c r="U2012" s="1" t="str">
        <f>TEXT(salesdata[[#This Row],[Date]],"dddd")</f>
        <v>Monday</v>
      </c>
      <c r="V2012" s="12">
        <f>IFERROR(salesdata[[#This Row],[Total Revenue]]/salesdata[[#This Row],[Total Units Sold]],0)</f>
        <v>5.4725318177402116</v>
      </c>
      <c r="W2012" s="1" t="str">
        <f>INDEX({"Product1","Product2","Product3","Product4"},MATCH(MAX(salesdata[[#This Row],[S-P1]],salesdata[[#This Row],[S-P2]],salesdata[[#This Row],[S-P3]],salesdata[[#This Row],[S-P4]]),CHOOSE({1,2,3,4},salesdata[[#This Row],[S-P1]],salesdata[[#This Row],[S-P2]],salesdata[[#This Row],[S-P3]],salesdata[[#This Row],[S-P4]]),0))</f>
        <v>Product3</v>
      </c>
      <c r="X2012" s="1" t="str">
        <f>IF(salesdata[[#This Row],[Total Revenue]]&gt;=70000,"High",IF(salesdata[[#This Row],[Total Revenue]]&gt;=40000,"Medium","Low"))</f>
        <v>Medium</v>
      </c>
      <c r="Y2012" s="1" t="str">
        <f>IFERROR(IF(SUMIF(salesdata[Year],salesdata[[#This Row],[Year]],salesdata[Total Revenue])&gt;SUMIF(salesdata[Year],salesdata[[#This Row],[Year]]-1,salesdata[Total Revenue]),"Growth Year","Decline Year"),"")</f>
        <v>Decline Year</v>
      </c>
    </row>
    <row r="2013" spans="1:25" x14ac:dyDescent="0.3">
      <c r="A2013" s="1">
        <v>2012</v>
      </c>
      <c r="B2013" s="2">
        <v>42346</v>
      </c>
      <c r="C2013" s="1">
        <v>2015</v>
      </c>
      <c r="D2013" s="1" t="s">
        <v>25</v>
      </c>
      <c r="E2013" s="1">
        <v>12</v>
      </c>
      <c r="F2013" s="3">
        <v>4708</v>
      </c>
      <c r="G2013" s="10">
        <v>14924.36</v>
      </c>
      <c r="H2013" s="12">
        <f>IFERROR(salesdata[[#This Row],[S-P1]]/salesdata[[#This Row],[Q-P1]],0)</f>
        <v>3.17</v>
      </c>
      <c r="I2013" s="3">
        <v>3200</v>
      </c>
      <c r="J2013" s="10">
        <v>20288</v>
      </c>
      <c r="K2013" s="12">
        <f>IFERROR(salesdata[[#This Row],[S-P2]]/salesdata[[#This Row],[Q-P2]],0)</f>
        <v>6.34</v>
      </c>
      <c r="L2013" s="3">
        <v>2041</v>
      </c>
      <c r="M2013" s="10">
        <v>11062.22</v>
      </c>
      <c r="N2013" s="12">
        <f>IFERROR(salesdata[[#This Row],[S-P3]]/salesdata[[#This Row],[Q-P3]],0)</f>
        <v>5.42</v>
      </c>
      <c r="O2013" s="3">
        <v>269</v>
      </c>
      <c r="P2013" s="10">
        <v>1917.97</v>
      </c>
      <c r="Q2013" s="12">
        <f>IFERROR(salesdata[[#This Row],[S-P4]]/salesdata[[#This Row],[Q-P4]],0)</f>
        <v>7.13</v>
      </c>
      <c r="R2013" s="3">
        <v>10218</v>
      </c>
      <c r="S2013" s="10">
        <v>48192.55</v>
      </c>
      <c r="T2013" s="1" t="str">
        <f>"Q"&amp;ROUNDUP(salesdata[[#This Row],[Month No.]]/3,0)</f>
        <v>Q4</v>
      </c>
      <c r="U2013" s="1" t="str">
        <f>TEXT(salesdata[[#This Row],[Date]],"dddd")</f>
        <v>Tuesday</v>
      </c>
      <c r="V2013" s="12">
        <f>IFERROR(salesdata[[#This Row],[Total Revenue]]/salesdata[[#This Row],[Total Units Sold]],0)</f>
        <v>4.7164366803679787</v>
      </c>
      <c r="W2013" s="1" t="str">
        <f>INDEX({"Product1","Product2","Product3","Product4"},MATCH(MAX(salesdata[[#This Row],[S-P1]],salesdata[[#This Row],[S-P2]],salesdata[[#This Row],[S-P3]],salesdata[[#This Row],[S-P4]]),CHOOSE({1,2,3,4},salesdata[[#This Row],[S-P1]],salesdata[[#This Row],[S-P2]],salesdata[[#This Row],[S-P3]],salesdata[[#This Row],[S-P4]]),0))</f>
        <v>Product2</v>
      </c>
      <c r="X2013" s="1" t="str">
        <f>IF(salesdata[[#This Row],[Total Revenue]]&gt;=70000,"High",IF(salesdata[[#This Row],[Total Revenue]]&gt;=40000,"Medium","Low"))</f>
        <v>Medium</v>
      </c>
      <c r="Y2013" s="1" t="str">
        <f>IFERROR(IF(SUMIF(salesdata[Year],salesdata[[#This Row],[Year]],salesdata[Total Revenue])&gt;SUMIF(salesdata[Year],salesdata[[#This Row],[Year]]-1,salesdata[Total Revenue]),"Growth Year","Decline Year"),"")</f>
        <v>Decline Year</v>
      </c>
    </row>
    <row r="2014" spans="1:25" x14ac:dyDescent="0.3">
      <c r="A2014" s="1">
        <v>2013</v>
      </c>
      <c r="B2014" s="2">
        <v>42347</v>
      </c>
      <c r="C2014" s="1">
        <v>2015</v>
      </c>
      <c r="D2014" s="1" t="s">
        <v>25</v>
      </c>
      <c r="E2014" s="1">
        <v>12</v>
      </c>
      <c r="F2014" s="3">
        <v>7873</v>
      </c>
      <c r="G2014" s="10">
        <v>24957.41</v>
      </c>
      <c r="H2014" s="12">
        <f>IFERROR(salesdata[[#This Row],[S-P1]]/salesdata[[#This Row],[Q-P1]],0)</f>
        <v>3.17</v>
      </c>
      <c r="I2014" s="3">
        <v>3280</v>
      </c>
      <c r="J2014" s="10">
        <v>20795.2</v>
      </c>
      <c r="K2014" s="12">
        <f>IFERROR(salesdata[[#This Row],[S-P2]]/salesdata[[#This Row],[Q-P2]],0)</f>
        <v>6.34</v>
      </c>
      <c r="L2014" s="3">
        <v>3499</v>
      </c>
      <c r="M2014" s="10">
        <v>18964.580000000002</v>
      </c>
      <c r="N2014" s="12">
        <f>IFERROR(salesdata[[#This Row],[S-P3]]/salesdata[[#This Row],[Q-P3]],0)</f>
        <v>5.4200000000000008</v>
      </c>
      <c r="O2014" s="3">
        <v>1288</v>
      </c>
      <c r="P2014" s="10">
        <v>9183.44</v>
      </c>
      <c r="Q2014" s="12">
        <f>IFERROR(salesdata[[#This Row],[S-P4]]/salesdata[[#This Row],[Q-P4]],0)</f>
        <v>7.1300000000000008</v>
      </c>
      <c r="R2014" s="3">
        <v>15940</v>
      </c>
      <c r="S2014" s="10">
        <v>73900.63</v>
      </c>
      <c r="T2014" s="1" t="str">
        <f>"Q"&amp;ROUNDUP(salesdata[[#This Row],[Month No.]]/3,0)</f>
        <v>Q4</v>
      </c>
      <c r="U2014" s="1" t="str">
        <f>TEXT(salesdata[[#This Row],[Date]],"dddd")</f>
        <v>Wednesday</v>
      </c>
      <c r="V2014" s="12">
        <f>IFERROR(salesdata[[#This Row],[Total Revenue]]/salesdata[[#This Row],[Total Units Sold]],0)</f>
        <v>4.6361750313676291</v>
      </c>
      <c r="W2014" s="1" t="str">
        <f>INDEX({"Product1","Product2","Product3","Product4"},MATCH(MAX(salesdata[[#This Row],[S-P1]],salesdata[[#This Row],[S-P2]],salesdata[[#This Row],[S-P3]],salesdata[[#This Row],[S-P4]]),CHOOSE({1,2,3,4},salesdata[[#This Row],[S-P1]],salesdata[[#This Row],[S-P2]],salesdata[[#This Row],[S-P3]],salesdata[[#This Row],[S-P4]]),0))</f>
        <v>Product1</v>
      </c>
      <c r="X2014" s="1" t="str">
        <f>IF(salesdata[[#This Row],[Total Revenue]]&gt;=70000,"High",IF(salesdata[[#This Row],[Total Revenue]]&gt;=40000,"Medium","Low"))</f>
        <v>High</v>
      </c>
      <c r="Y2014" s="1" t="str">
        <f>IFERROR(IF(SUMIF(salesdata[Year],salesdata[[#This Row],[Year]],salesdata[Total Revenue])&gt;SUMIF(salesdata[Year],salesdata[[#This Row],[Year]]-1,salesdata[Total Revenue]),"Growth Year","Decline Year"),"")</f>
        <v>Decline Year</v>
      </c>
    </row>
    <row r="2015" spans="1:25" x14ac:dyDescent="0.3">
      <c r="A2015" s="1">
        <v>2014</v>
      </c>
      <c r="B2015" s="2">
        <v>42348</v>
      </c>
      <c r="C2015" s="1">
        <v>2015</v>
      </c>
      <c r="D2015" s="1" t="s">
        <v>25</v>
      </c>
      <c r="E2015" s="1">
        <v>12</v>
      </c>
      <c r="F2015" s="3">
        <v>1130</v>
      </c>
      <c r="G2015" s="10">
        <v>3582.1</v>
      </c>
      <c r="H2015" s="12">
        <f>IFERROR(salesdata[[#This Row],[S-P1]]/salesdata[[#This Row],[Q-P1]],0)</f>
        <v>3.17</v>
      </c>
      <c r="I2015" s="3">
        <v>2377</v>
      </c>
      <c r="J2015" s="10">
        <v>15070.18</v>
      </c>
      <c r="K2015" s="12">
        <f>IFERROR(salesdata[[#This Row],[S-P2]]/salesdata[[#This Row],[Q-P2]],0)</f>
        <v>6.34</v>
      </c>
      <c r="L2015" s="3">
        <v>1858</v>
      </c>
      <c r="M2015" s="10">
        <v>10070.36</v>
      </c>
      <c r="N2015" s="12">
        <f>IFERROR(salesdata[[#This Row],[S-P3]]/salesdata[[#This Row],[Q-P3]],0)</f>
        <v>5.42</v>
      </c>
      <c r="O2015" s="3">
        <v>1533</v>
      </c>
      <c r="P2015" s="10">
        <v>10930.29</v>
      </c>
      <c r="Q2015" s="12">
        <f>IFERROR(salesdata[[#This Row],[S-P4]]/salesdata[[#This Row],[Q-P4]],0)</f>
        <v>7.1300000000000008</v>
      </c>
      <c r="R2015" s="3">
        <v>6898</v>
      </c>
      <c r="S2015" s="10">
        <v>39652.93</v>
      </c>
      <c r="T2015" s="1" t="str">
        <f>"Q"&amp;ROUNDUP(salesdata[[#This Row],[Month No.]]/3,0)</f>
        <v>Q4</v>
      </c>
      <c r="U2015" s="1" t="str">
        <f>TEXT(salesdata[[#This Row],[Date]],"dddd")</f>
        <v>Thursday</v>
      </c>
      <c r="V2015" s="12">
        <f>IFERROR(salesdata[[#This Row],[Total Revenue]]/salesdata[[#This Row],[Total Units Sold]],0)</f>
        <v>5.7484676717889247</v>
      </c>
      <c r="W2015" s="1" t="str">
        <f>INDEX({"Product1","Product2","Product3","Product4"},MATCH(MAX(salesdata[[#This Row],[S-P1]],salesdata[[#This Row],[S-P2]],salesdata[[#This Row],[S-P3]],salesdata[[#This Row],[S-P4]]),CHOOSE({1,2,3,4},salesdata[[#This Row],[S-P1]],salesdata[[#This Row],[S-P2]],salesdata[[#This Row],[S-P3]],salesdata[[#This Row],[S-P4]]),0))</f>
        <v>Product2</v>
      </c>
      <c r="X2015" s="1" t="str">
        <f>IF(salesdata[[#This Row],[Total Revenue]]&gt;=70000,"High",IF(salesdata[[#This Row],[Total Revenue]]&gt;=40000,"Medium","Low"))</f>
        <v>Low</v>
      </c>
      <c r="Y2015" s="1" t="str">
        <f>IFERROR(IF(SUMIF(salesdata[Year],salesdata[[#This Row],[Year]],salesdata[Total Revenue])&gt;SUMIF(salesdata[Year],salesdata[[#This Row],[Year]]-1,salesdata[Total Revenue]),"Growth Year","Decline Year"),"")</f>
        <v>Decline Year</v>
      </c>
    </row>
    <row r="2016" spans="1:25" x14ac:dyDescent="0.3">
      <c r="A2016" s="1">
        <v>2015</v>
      </c>
      <c r="B2016" s="2">
        <v>42349</v>
      </c>
      <c r="C2016" s="1">
        <v>2015</v>
      </c>
      <c r="D2016" s="1" t="s">
        <v>25</v>
      </c>
      <c r="E2016" s="1">
        <v>12</v>
      </c>
      <c r="F2016" s="3">
        <v>5342</v>
      </c>
      <c r="G2016" s="10">
        <v>16934.14</v>
      </c>
      <c r="H2016" s="12">
        <f>IFERROR(salesdata[[#This Row],[S-P1]]/salesdata[[#This Row],[Q-P1]],0)</f>
        <v>3.17</v>
      </c>
      <c r="I2016" s="3">
        <v>1124</v>
      </c>
      <c r="J2016" s="10">
        <v>7126.16</v>
      </c>
      <c r="K2016" s="12">
        <f>IFERROR(salesdata[[#This Row],[S-P2]]/salesdata[[#This Row],[Q-P2]],0)</f>
        <v>6.34</v>
      </c>
      <c r="L2016" s="3">
        <v>2533</v>
      </c>
      <c r="M2016" s="10">
        <v>13728.86</v>
      </c>
      <c r="N2016" s="12">
        <f>IFERROR(salesdata[[#This Row],[S-P3]]/salesdata[[#This Row],[Q-P3]],0)</f>
        <v>5.42</v>
      </c>
      <c r="O2016" s="3">
        <v>616</v>
      </c>
      <c r="P2016" s="10">
        <v>4392.08</v>
      </c>
      <c r="Q2016" s="12">
        <f>IFERROR(salesdata[[#This Row],[S-P4]]/salesdata[[#This Row],[Q-P4]],0)</f>
        <v>7.13</v>
      </c>
      <c r="R2016" s="3">
        <v>9615</v>
      </c>
      <c r="S2016" s="10">
        <v>42181.24</v>
      </c>
      <c r="T2016" s="1" t="str">
        <f>"Q"&amp;ROUNDUP(salesdata[[#This Row],[Month No.]]/3,0)</f>
        <v>Q4</v>
      </c>
      <c r="U2016" s="1" t="str">
        <f>TEXT(salesdata[[#This Row],[Date]],"dddd")</f>
        <v>Friday</v>
      </c>
      <c r="V2016" s="12">
        <f>IFERROR(salesdata[[#This Row],[Total Revenue]]/salesdata[[#This Row],[Total Units Sold]],0)</f>
        <v>4.3870244409776387</v>
      </c>
      <c r="W2016" s="1" t="str">
        <f>INDEX({"Product1","Product2","Product3","Product4"},MATCH(MAX(salesdata[[#This Row],[S-P1]],salesdata[[#This Row],[S-P2]],salesdata[[#This Row],[S-P3]],salesdata[[#This Row],[S-P4]]),CHOOSE({1,2,3,4},salesdata[[#This Row],[S-P1]],salesdata[[#This Row],[S-P2]],salesdata[[#This Row],[S-P3]],salesdata[[#This Row],[S-P4]]),0))</f>
        <v>Product1</v>
      </c>
      <c r="X2016" s="1" t="str">
        <f>IF(salesdata[[#This Row],[Total Revenue]]&gt;=70000,"High",IF(salesdata[[#This Row],[Total Revenue]]&gt;=40000,"Medium","Low"))</f>
        <v>Medium</v>
      </c>
      <c r="Y2016" s="1" t="str">
        <f>IFERROR(IF(SUMIF(salesdata[Year],salesdata[[#This Row],[Year]],salesdata[Total Revenue])&gt;SUMIF(salesdata[Year],salesdata[[#This Row],[Year]]-1,salesdata[Total Revenue]),"Growth Year","Decline Year"),"")</f>
        <v>Decline Year</v>
      </c>
    </row>
    <row r="2017" spans="1:25" x14ac:dyDescent="0.3">
      <c r="A2017" s="1">
        <v>2016</v>
      </c>
      <c r="B2017" s="2">
        <v>42350</v>
      </c>
      <c r="C2017" s="1">
        <v>2015</v>
      </c>
      <c r="D2017" s="1" t="s">
        <v>25</v>
      </c>
      <c r="E2017" s="1">
        <v>12</v>
      </c>
      <c r="F2017" s="3">
        <v>4029</v>
      </c>
      <c r="G2017" s="10">
        <v>12771.93</v>
      </c>
      <c r="H2017" s="12">
        <f>IFERROR(salesdata[[#This Row],[S-P1]]/salesdata[[#This Row],[Q-P1]],0)</f>
        <v>3.17</v>
      </c>
      <c r="I2017" s="3">
        <v>2712</v>
      </c>
      <c r="J2017" s="10">
        <v>17194.080000000002</v>
      </c>
      <c r="K2017" s="12">
        <f>IFERROR(salesdata[[#This Row],[S-P2]]/salesdata[[#This Row],[Q-P2]],0)</f>
        <v>6.3400000000000007</v>
      </c>
      <c r="L2017" s="3">
        <v>1911</v>
      </c>
      <c r="M2017" s="10">
        <v>10357.620000000001</v>
      </c>
      <c r="N2017" s="12">
        <f>IFERROR(salesdata[[#This Row],[S-P3]]/salesdata[[#This Row],[Q-P3]],0)</f>
        <v>5.4200000000000008</v>
      </c>
      <c r="O2017" s="3">
        <v>633</v>
      </c>
      <c r="P2017" s="10">
        <v>4513.29</v>
      </c>
      <c r="Q2017" s="12">
        <f>IFERROR(salesdata[[#This Row],[S-P4]]/salesdata[[#This Row],[Q-P4]],0)</f>
        <v>7.13</v>
      </c>
      <c r="R2017" s="3">
        <v>9285</v>
      </c>
      <c r="S2017" s="10">
        <v>44836.92</v>
      </c>
      <c r="T2017" s="1" t="str">
        <f>"Q"&amp;ROUNDUP(salesdata[[#This Row],[Month No.]]/3,0)</f>
        <v>Q4</v>
      </c>
      <c r="U2017" s="1" t="str">
        <f>TEXT(salesdata[[#This Row],[Date]],"dddd")</f>
        <v>Saturday</v>
      </c>
      <c r="V2017" s="12">
        <f>IFERROR(salesdata[[#This Row],[Total Revenue]]/salesdata[[#This Row],[Total Units Sold]],0)</f>
        <v>4.8289628432956375</v>
      </c>
      <c r="W2017" s="1" t="str">
        <f>INDEX({"Product1","Product2","Product3","Product4"},MATCH(MAX(salesdata[[#This Row],[S-P1]],salesdata[[#This Row],[S-P2]],salesdata[[#This Row],[S-P3]],salesdata[[#This Row],[S-P4]]),CHOOSE({1,2,3,4},salesdata[[#This Row],[S-P1]],salesdata[[#This Row],[S-P2]],salesdata[[#This Row],[S-P3]],salesdata[[#This Row],[S-P4]]),0))</f>
        <v>Product2</v>
      </c>
      <c r="X2017" s="1" t="str">
        <f>IF(salesdata[[#This Row],[Total Revenue]]&gt;=70000,"High",IF(salesdata[[#This Row],[Total Revenue]]&gt;=40000,"Medium","Low"))</f>
        <v>Medium</v>
      </c>
      <c r="Y2017" s="1" t="str">
        <f>IFERROR(IF(SUMIF(salesdata[Year],salesdata[[#This Row],[Year]],salesdata[Total Revenue])&gt;SUMIF(salesdata[Year],salesdata[[#This Row],[Year]]-1,salesdata[Total Revenue]),"Growth Year","Decline Year"),"")</f>
        <v>Decline Year</v>
      </c>
    </row>
    <row r="2018" spans="1:25" x14ac:dyDescent="0.3">
      <c r="A2018" s="1">
        <v>2017</v>
      </c>
      <c r="B2018" s="2">
        <v>42351</v>
      </c>
      <c r="C2018" s="1">
        <v>2015</v>
      </c>
      <c r="D2018" s="1" t="s">
        <v>25</v>
      </c>
      <c r="E2018" s="1">
        <v>12</v>
      </c>
      <c r="F2018" s="3">
        <v>5150</v>
      </c>
      <c r="G2018" s="10">
        <v>16325.5</v>
      </c>
      <c r="H2018" s="12">
        <f>IFERROR(salesdata[[#This Row],[S-P1]]/salesdata[[#This Row],[Q-P1]],0)</f>
        <v>3.17</v>
      </c>
      <c r="I2018" s="3">
        <v>3061</v>
      </c>
      <c r="J2018" s="10">
        <v>19406.740000000002</v>
      </c>
      <c r="K2018" s="12">
        <f>IFERROR(salesdata[[#This Row],[S-P2]]/salesdata[[#This Row],[Q-P2]],0)</f>
        <v>6.3400000000000007</v>
      </c>
      <c r="L2018" s="3">
        <v>1919</v>
      </c>
      <c r="M2018" s="10">
        <v>10400.98</v>
      </c>
      <c r="N2018" s="12">
        <f>IFERROR(salesdata[[#This Row],[S-P3]]/salesdata[[#This Row],[Q-P3]],0)</f>
        <v>5.42</v>
      </c>
      <c r="O2018" s="3">
        <v>845</v>
      </c>
      <c r="P2018" s="10">
        <v>6024.85</v>
      </c>
      <c r="Q2018" s="12">
        <f>IFERROR(salesdata[[#This Row],[S-P4]]/salesdata[[#This Row],[Q-P4]],0)</f>
        <v>7.1300000000000008</v>
      </c>
      <c r="R2018" s="3">
        <v>10975</v>
      </c>
      <c r="S2018" s="10">
        <v>52158.07</v>
      </c>
      <c r="T2018" s="1" t="str">
        <f>"Q"&amp;ROUNDUP(salesdata[[#This Row],[Month No.]]/3,0)</f>
        <v>Q4</v>
      </c>
      <c r="U2018" s="1" t="str">
        <f>TEXT(salesdata[[#This Row],[Date]],"dddd")</f>
        <v>Sunday</v>
      </c>
      <c r="V2018" s="12">
        <f>IFERROR(salesdata[[#This Row],[Total Revenue]]/salesdata[[#This Row],[Total Units Sold]],0)</f>
        <v>4.752443735763098</v>
      </c>
      <c r="W2018" s="1" t="str">
        <f>INDEX({"Product1","Product2","Product3","Product4"},MATCH(MAX(salesdata[[#This Row],[S-P1]],salesdata[[#This Row],[S-P2]],salesdata[[#This Row],[S-P3]],salesdata[[#This Row],[S-P4]]),CHOOSE({1,2,3,4},salesdata[[#This Row],[S-P1]],salesdata[[#This Row],[S-P2]],salesdata[[#This Row],[S-P3]],salesdata[[#This Row],[S-P4]]),0))</f>
        <v>Product2</v>
      </c>
      <c r="X2018" s="1" t="str">
        <f>IF(salesdata[[#This Row],[Total Revenue]]&gt;=70000,"High",IF(salesdata[[#This Row],[Total Revenue]]&gt;=40000,"Medium","Low"))</f>
        <v>Medium</v>
      </c>
      <c r="Y2018" s="1" t="str">
        <f>IFERROR(IF(SUMIF(salesdata[Year],salesdata[[#This Row],[Year]],salesdata[Total Revenue])&gt;SUMIF(salesdata[Year],salesdata[[#This Row],[Year]]-1,salesdata[Total Revenue]),"Growth Year","Decline Year"),"")</f>
        <v>Decline Year</v>
      </c>
    </row>
    <row r="2019" spans="1:25" x14ac:dyDescent="0.3">
      <c r="A2019" s="1">
        <v>2018</v>
      </c>
      <c r="B2019" s="2">
        <v>42352</v>
      </c>
      <c r="C2019" s="1">
        <v>2015</v>
      </c>
      <c r="D2019" s="1" t="s">
        <v>25</v>
      </c>
      <c r="E2019" s="1">
        <v>12</v>
      </c>
      <c r="F2019" s="3">
        <v>1676</v>
      </c>
      <c r="G2019" s="10">
        <v>5312.92</v>
      </c>
      <c r="H2019" s="12">
        <f>IFERROR(salesdata[[#This Row],[S-P1]]/salesdata[[#This Row],[Q-P1]],0)</f>
        <v>3.17</v>
      </c>
      <c r="I2019" s="3">
        <v>3198</v>
      </c>
      <c r="J2019" s="10">
        <v>20275.32</v>
      </c>
      <c r="K2019" s="12">
        <f>IFERROR(salesdata[[#This Row],[S-P2]]/salesdata[[#This Row],[Q-P2]],0)</f>
        <v>6.34</v>
      </c>
      <c r="L2019" s="3">
        <v>5013</v>
      </c>
      <c r="M2019" s="10">
        <v>27170.46</v>
      </c>
      <c r="N2019" s="12">
        <f>IFERROR(salesdata[[#This Row],[S-P3]]/salesdata[[#This Row],[Q-P3]],0)</f>
        <v>5.42</v>
      </c>
      <c r="O2019" s="3">
        <v>340</v>
      </c>
      <c r="P2019" s="10">
        <v>2424.1999999999998</v>
      </c>
      <c r="Q2019" s="12">
        <f>IFERROR(salesdata[[#This Row],[S-P4]]/salesdata[[#This Row],[Q-P4]],0)</f>
        <v>7.13</v>
      </c>
      <c r="R2019" s="3">
        <v>10227</v>
      </c>
      <c r="S2019" s="10">
        <v>55182.9</v>
      </c>
      <c r="T2019" s="1" t="str">
        <f>"Q"&amp;ROUNDUP(salesdata[[#This Row],[Month No.]]/3,0)</f>
        <v>Q4</v>
      </c>
      <c r="U2019" s="1" t="str">
        <f>TEXT(salesdata[[#This Row],[Date]],"dddd")</f>
        <v>Monday</v>
      </c>
      <c r="V2019" s="12">
        <f>IFERROR(salesdata[[#This Row],[Total Revenue]]/salesdata[[#This Row],[Total Units Sold]],0)</f>
        <v>5.3958052214725729</v>
      </c>
      <c r="W2019" s="1" t="str">
        <f>INDEX({"Product1","Product2","Product3","Product4"},MATCH(MAX(salesdata[[#This Row],[S-P1]],salesdata[[#This Row],[S-P2]],salesdata[[#This Row],[S-P3]],salesdata[[#This Row],[S-P4]]),CHOOSE({1,2,3,4},salesdata[[#This Row],[S-P1]],salesdata[[#This Row],[S-P2]],salesdata[[#This Row],[S-P3]],salesdata[[#This Row],[S-P4]]),0))</f>
        <v>Product3</v>
      </c>
      <c r="X2019" s="1" t="str">
        <f>IF(salesdata[[#This Row],[Total Revenue]]&gt;=70000,"High",IF(salesdata[[#This Row],[Total Revenue]]&gt;=40000,"Medium","Low"))</f>
        <v>Medium</v>
      </c>
      <c r="Y2019" s="1" t="str">
        <f>IFERROR(IF(SUMIF(salesdata[Year],salesdata[[#This Row],[Year]],salesdata[Total Revenue])&gt;SUMIF(salesdata[Year],salesdata[[#This Row],[Year]]-1,salesdata[Total Revenue]),"Growth Year","Decline Year"),"")</f>
        <v>Decline Year</v>
      </c>
    </row>
    <row r="2020" spans="1:25" x14ac:dyDescent="0.3">
      <c r="A2020" s="1">
        <v>2019</v>
      </c>
      <c r="B2020" s="2">
        <v>42353</v>
      </c>
      <c r="C2020" s="1">
        <v>2015</v>
      </c>
      <c r="D2020" s="1" t="s">
        <v>25</v>
      </c>
      <c r="E2020" s="1">
        <v>12</v>
      </c>
      <c r="F2020" s="3">
        <v>5810</v>
      </c>
      <c r="G2020" s="10">
        <v>18417.7</v>
      </c>
      <c r="H2020" s="12">
        <f>IFERROR(salesdata[[#This Row],[S-P1]]/salesdata[[#This Row],[Q-P1]],0)</f>
        <v>3.17</v>
      </c>
      <c r="I2020" s="3">
        <v>2408</v>
      </c>
      <c r="J2020" s="10">
        <v>15266.72</v>
      </c>
      <c r="K2020" s="12">
        <f>IFERROR(salesdata[[#This Row],[S-P2]]/salesdata[[#This Row],[Q-P2]],0)</f>
        <v>6.34</v>
      </c>
      <c r="L2020" s="3">
        <v>5712</v>
      </c>
      <c r="M2020" s="10">
        <v>30959.040000000001</v>
      </c>
      <c r="N2020" s="12">
        <f>IFERROR(salesdata[[#This Row],[S-P3]]/salesdata[[#This Row],[Q-P3]],0)</f>
        <v>5.42</v>
      </c>
      <c r="O2020" s="3">
        <v>1945</v>
      </c>
      <c r="P2020" s="10">
        <v>13867.85</v>
      </c>
      <c r="Q2020" s="12">
        <f>IFERROR(salesdata[[#This Row],[S-P4]]/salesdata[[#This Row],[Q-P4]],0)</f>
        <v>7.13</v>
      </c>
      <c r="R2020" s="3">
        <v>15875</v>
      </c>
      <c r="S2020" s="10">
        <v>78511.31</v>
      </c>
      <c r="T2020" s="1" t="str">
        <f>"Q"&amp;ROUNDUP(salesdata[[#This Row],[Month No.]]/3,0)</f>
        <v>Q4</v>
      </c>
      <c r="U2020" s="1" t="str">
        <f>TEXT(salesdata[[#This Row],[Date]],"dddd")</f>
        <v>Tuesday</v>
      </c>
      <c r="V2020" s="12">
        <f>IFERROR(salesdata[[#This Row],[Total Revenue]]/salesdata[[#This Row],[Total Units Sold]],0)</f>
        <v>4.9455943307086612</v>
      </c>
      <c r="W2020" s="1" t="str">
        <f>INDEX({"Product1","Product2","Product3","Product4"},MATCH(MAX(salesdata[[#This Row],[S-P1]],salesdata[[#This Row],[S-P2]],salesdata[[#This Row],[S-P3]],salesdata[[#This Row],[S-P4]]),CHOOSE({1,2,3,4},salesdata[[#This Row],[S-P1]],salesdata[[#This Row],[S-P2]],salesdata[[#This Row],[S-P3]],salesdata[[#This Row],[S-P4]]),0))</f>
        <v>Product3</v>
      </c>
      <c r="X2020" s="1" t="str">
        <f>IF(salesdata[[#This Row],[Total Revenue]]&gt;=70000,"High",IF(salesdata[[#This Row],[Total Revenue]]&gt;=40000,"Medium","Low"))</f>
        <v>High</v>
      </c>
      <c r="Y2020" s="1" t="str">
        <f>IFERROR(IF(SUMIF(salesdata[Year],salesdata[[#This Row],[Year]],salesdata[Total Revenue])&gt;SUMIF(salesdata[Year],salesdata[[#This Row],[Year]]-1,salesdata[Total Revenue]),"Growth Year","Decline Year"),"")</f>
        <v>Decline Year</v>
      </c>
    </row>
    <row r="2021" spans="1:25" x14ac:dyDescent="0.3">
      <c r="A2021" s="1">
        <v>2020</v>
      </c>
      <c r="B2021" s="2">
        <v>42354</v>
      </c>
      <c r="C2021" s="1">
        <v>2015</v>
      </c>
      <c r="D2021" s="1" t="s">
        <v>25</v>
      </c>
      <c r="E2021" s="1">
        <v>12</v>
      </c>
      <c r="F2021" s="3">
        <v>7711</v>
      </c>
      <c r="G2021" s="10">
        <v>24443.87</v>
      </c>
      <c r="H2021" s="12">
        <f>IFERROR(salesdata[[#This Row],[S-P1]]/salesdata[[#This Row],[Q-P1]],0)</f>
        <v>3.17</v>
      </c>
      <c r="I2021" s="3">
        <v>2321</v>
      </c>
      <c r="J2021" s="10">
        <v>14715.14</v>
      </c>
      <c r="K2021" s="12">
        <f>IFERROR(salesdata[[#This Row],[S-P2]]/salesdata[[#This Row],[Q-P2]],0)</f>
        <v>6.34</v>
      </c>
      <c r="L2021" s="3">
        <v>4053</v>
      </c>
      <c r="M2021" s="10">
        <v>21967.26</v>
      </c>
      <c r="N2021" s="12">
        <f>IFERROR(salesdata[[#This Row],[S-P3]]/salesdata[[#This Row],[Q-P3]],0)</f>
        <v>5.42</v>
      </c>
      <c r="O2021" s="3">
        <v>1087</v>
      </c>
      <c r="P2021" s="10">
        <v>7750.31</v>
      </c>
      <c r="Q2021" s="12">
        <f>IFERROR(salesdata[[#This Row],[S-P4]]/salesdata[[#This Row],[Q-P4]],0)</f>
        <v>7.1300000000000008</v>
      </c>
      <c r="R2021" s="3">
        <v>15172</v>
      </c>
      <c r="S2021" s="10">
        <v>68876.58</v>
      </c>
      <c r="T2021" s="1" t="str">
        <f>"Q"&amp;ROUNDUP(salesdata[[#This Row],[Month No.]]/3,0)</f>
        <v>Q4</v>
      </c>
      <c r="U2021" s="1" t="str">
        <f>TEXT(salesdata[[#This Row],[Date]],"dddd")</f>
        <v>Wednesday</v>
      </c>
      <c r="V2021" s="12">
        <f>IFERROR(salesdata[[#This Row],[Total Revenue]]/salesdata[[#This Row],[Total Units Sold]],0)</f>
        <v>4.5397165831795414</v>
      </c>
      <c r="W2021" s="1" t="str">
        <f>INDEX({"Product1","Product2","Product3","Product4"},MATCH(MAX(salesdata[[#This Row],[S-P1]],salesdata[[#This Row],[S-P2]],salesdata[[#This Row],[S-P3]],salesdata[[#This Row],[S-P4]]),CHOOSE({1,2,3,4},salesdata[[#This Row],[S-P1]],salesdata[[#This Row],[S-P2]],salesdata[[#This Row],[S-P3]],salesdata[[#This Row],[S-P4]]),0))</f>
        <v>Product1</v>
      </c>
      <c r="X2021" s="1" t="str">
        <f>IF(salesdata[[#This Row],[Total Revenue]]&gt;=70000,"High",IF(salesdata[[#This Row],[Total Revenue]]&gt;=40000,"Medium","Low"))</f>
        <v>Medium</v>
      </c>
      <c r="Y2021" s="1" t="str">
        <f>IFERROR(IF(SUMIF(salesdata[Year],salesdata[[#This Row],[Year]],salesdata[Total Revenue])&gt;SUMIF(salesdata[Year],salesdata[[#This Row],[Year]]-1,salesdata[Total Revenue]),"Growth Year","Decline Year"),"")</f>
        <v>Decline Year</v>
      </c>
    </row>
    <row r="2022" spans="1:25" x14ac:dyDescent="0.3">
      <c r="A2022" s="1">
        <v>2021</v>
      </c>
      <c r="B2022" s="2">
        <v>42355</v>
      </c>
      <c r="C2022" s="1">
        <v>2015</v>
      </c>
      <c r="D2022" s="1" t="s">
        <v>25</v>
      </c>
      <c r="E2022" s="1">
        <v>12</v>
      </c>
      <c r="F2022" s="3">
        <v>3297</v>
      </c>
      <c r="G2022" s="10">
        <v>10451.49</v>
      </c>
      <c r="H2022" s="12">
        <f>IFERROR(salesdata[[#This Row],[S-P1]]/salesdata[[#This Row],[Q-P1]],0)</f>
        <v>3.17</v>
      </c>
      <c r="I2022" s="3">
        <v>2375</v>
      </c>
      <c r="J2022" s="10">
        <v>15057.5</v>
      </c>
      <c r="K2022" s="12">
        <f>IFERROR(salesdata[[#This Row],[S-P2]]/salesdata[[#This Row],[Q-P2]],0)</f>
        <v>6.34</v>
      </c>
      <c r="L2022" s="3">
        <v>4942</v>
      </c>
      <c r="M2022" s="10">
        <v>26785.64</v>
      </c>
      <c r="N2022" s="12">
        <f>IFERROR(salesdata[[#This Row],[S-P3]]/salesdata[[#This Row],[Q-P3]],0)</f>
        <v>5.42</v>
      </c>
      <c r="O2022" s="3">
        <v>1230</v>
      </c>
      <c r="P2022" s="10">
        <v>8769.9</v>
      </c>
      <c r="Q2022" s="12">
        <f>IFERROR(salesdata[[#This Row],[S-P4]]/salesdata[[#This Row],[Q-P4]],0)</f>
        <v>7.13</v>
      </c>
      <c r="R2022" s="3">
        <v>11844</v>
      </c>
      <c r="S2022" s="10">
        <v>61064.53</v>
      </c>
      <c r="T2022" s="1" t="str">
        <f>"Q"&amp;ROUNDUP(salesdata[[#This Row],[Month No.]]/3,0)</f>
        <v>Q4</v>
      </c>
      <c r="U2022" s="1" t="str">
        <f>TEXT(salesdata[[#This Row],[Date]],"dddd")</f>
        <v>Thursday</v>
      </c>
      <c r="V2022" s="12">
        <f>IFERROR(salesdata[[#This Row],[Total Revenue]]/salesdata[[#This Row],[Total Units Sold]],0)</f>
        <v>5.1557353934481593</v>
      </c>
      <c r="W2022" s="1" t="str">
        <f>INDEX({"Product1","Product2","Product3","Product4"},MATCH(MAX(salesdata[[#This Row],[S-P1]],salesdata[[#This Row],[S-P2]],salesdata[[#This Row],[S-P3]],salesdata[[#This Row],[S-P4]]),CHOOSE({1,2,3,4},salesdata[[#This Row],[S-P1]],salesdata[[#This Row],[S-P2]],salesdata[[#This Row],[S-P3]],salesdata[[#This Row],[S-P4]]),0))</f>
        <v>Product3</v>
      </c>
      <c r="X2022" s="1" t="str">
        <f>IF(salesdata[[#This Row],[Total Revenue]]&gt;=70000,"High",IF(salesdata[[#This Row],[Total Revenue]]&gt;=40000,"Medium","Low"))</f>
        <v>Medium</v>
      </c>
      <c r="Y2022" s="1" t="str">
        <f>IFERROR(IF(SUMIF(salesdata[Year],salesdata[[#This Row],[Year]],salesdata[Total Revenue])&gt;SUMIF(salesdata[Year],salesdata[[#This Row],[Year]]-1,salesdata[Total Revenue]),"Growth Year","Decline Year"),"")</f>
        <v>Decline Year</v>
      </c>
    </row>
    <row r="2023" spans="1:25" x14ac:dyDescent="0.3">
      <c r="A2023" s="1">
        <v>2022</v>
      </c>
      <c r="B2023" s="2">
        <v>42356</v>
      </c>
      <c r="C2023" s="1">
        <v>2015</v>
      </c>
      <c r="D2023" s="1" t="s">
        <v>25</v>
      </c>
      <c r="E2023" s="1">
        <v>12</v>
      </c>
      <c r="F2023" s="3">
        <v>7652</v>
      </c>
      <c r="G2023" s="10">
        <v>24256.84</v>
      </c>
      <c r="H2023" s="12">
        <f>IFERROR(salesdata[[#This Row],[S-P1]]/salesdata[[#This Row],[Q-P1]],0)</f>
        <v>3.17</v>
      </c>
      <c r="I2023" s="3">
        <v>2273</v>
      </c>
      <c r="J2023" s="10">
        <v>14410.82</v>
      </c>
      <c r="K2023" s="12">
        <f>IFERROR(salesdata[[#This Row],[S-P2]]/salesdata[[#This Row],[Q-P2]],0)</f>
        <v>6.34</v>
      </c>
      <c r="L2023" s="3">
        <v>4485</v>
      </c>
      <c r="M2023" s="10">
        <v>24308.7</v>
      </c>
      <c r="N2023" s="12">
        <f>IFERROR(salesdata[[#This Row],[S-P3]]/salesdata[[#This Row],[Q-P3]],0)</f>
        <v>5.42</v>
      </c>
      <c r="O2023" s="3">
        <v>667</v>
      </c>
      <c r="P2023" s="10">
        <v>4755.71</v>
      </c>
      <c r="Q2023" s="12">
        <f>IFERROR(salesdata[[#This Row],[S-P4]]/salesdata[[#This Row],[Q-P4]],0)</f>
        <v>7.13</v>
      </c>
      <c r="R2023" s="3">
        <v>15077</v>
      </c>
      <c r="S2023" s="10">
        <v>67732.070000000007</v>
      </c>
      <c r="T2023" s="1" t="str">
        <f>"Q"&amp;ROUNDUP(salesdata[[#This Row],[Month No.]]/3,0)</f>
        <v>Q4</v>
      </c>
      <c r="U2023" s="1" t="str">
        <f>TEXT(salesdata[[#This Row],[Date]],"dddd")</f>
        <v>Friday</v>
      </c>
      <c r="V2023" s="12">
        <f>IFERROR(salesdata[[#This Row],[Total Revenue]]/salesdata[[#This Row],[Total Units Sold]],0)</f>
        <v>4.4924102938250323</v>
      </c>
      <c r="W2023" s="1" t="str">
        <f>INDEX({"Product1","Product2","Product3","Product4"},MATCH(MAX(salesdata[[#This Row],[S-P1]],salesdata[[#This Row],[S-P2]],salesdata[[#This Row],[S-P3]],salesdata[[#This Row],[S-P4]]),CHOOSE({1,2,3,4},salesdata[[#This Row],[S-P1]],salesdata[[#This Row],[S-P2]],salesdata[[#This Row],[S-P3]],salesdata[[#This Row],[S-P4]]),0))</f>
        <v>Product3</v>
      </c>
      <c r="X2023" s="1" t="str">
        <f>IF(salesdata[[#This Row],[Total Revenue]]&gt;=70000,"High",IF(salesdata[[#This Row],[Total Revenue]]&gt;=40000,"Medium","Low"))</f>
        <v>Medium</v>
      </c>
      <c r="Y2023" s="1" t="str">
        <f>IFERROR(IF(SUMIF(salesdata[Year],salesdata[[#This Row],[Year]],salesdata[Total Revenue])&gt;SUMIF(salesdata[Year],salesdata[[#This Row],[Year]]-1,salesdata[Total Revenue]),"Growth Year","Decline Year"),"")</f>
        <v>Decline Year</v>
      </c>
    </row>
    <row r="2024" spans="1:25" x14ac:dyDescent="0.3">
      <c r="A2024" s="1">
        <v>2023</v>
      </c>
      <c r="B2024" s="2">
        <v>42357</v>
      </c>
      <c r="C2024" s="1">
        <v>2015</v>
      </c>
      <c r="D2024" s="1" t="s">
        <v>25</v>
      </c>
      <c r="E2024" s="1">
        <v>12</v>
      </c>
      <c r="F2024" s="3">
        <v>3150</v>
      </c>
      <c r="G2024" s="10">
        <v>9985.5</v>
      </c>
      <c r="H2024" s="12">
        <f>IFERROR(salesdata[[#This Row],[S-P1]]/salesdata[[#This Row],[Q-P1]],0)</f>
        <v>3.17</v>
      </c>
      <c r="I2024" s="3">
        <v>602</v>
      </c>
      <c r="J2024" s="10">
        <v>3816.68</v>
      </c>
      <c r="K2024" s="12">
        <f>IFERROR(salesdata[[#This Row],[S-P2]]/salesdata[[#This Row],[Q-P2]],0)</f>
        <v>6.34</v>
      </c>
      <c r="L2024" s="3">
        <v>533</v>
      </c>
      <c r="M2024" s="10">
        <v>2888.86</v>
      </c>
      <c r="N2024" s="12">
        <f>IFERROR(salesdata[[#This Row],[S-P3]]/salesdata[[#This Row],[Q-P3]],0)</f>
        <v>5.42</v>
      </c>
      <c r="O2024" s="3">
        <v>1396</v>
      </c>
      <c r="P2024" s="10">
        <v>9953.48</v>
      </c>
      <c r="Q2024" s="12">
        <f>IFERROR(salesdata[[#This Row],[S-P4]]/salesdata[[#This Row],[Q-P4]],0)</f>
        <v>7.13</v>
      </c>
      <c r="R2024" s="3">
        <v>5681</v>
      </c>
      <c r="S2024" s="10">
        <v>26644.52</v>
      </c>
      <c r="T2024" s="1" t="str">
        <f>"Q"&amp;ROUNDUP(salesdata[[#This Row],[Month No.]]/3,0)</f>
        <v>Q4</v>
      </c>
      <c r="U2024" s="1" t="str">
        <f>TEXT(salesdata[[#This Row],[Date]],"dddd")</f>
        <v>Saturday</v>
      </c>
      <c r="V2024" s="12">
        <f>IFERROR(salesdata[[#This Row],[Total Revenue]]/salesdata[[#This Row],[Total Units Sold]],0)</f>
        <v>4.6901108959690196</v>
      </c>
      <c r="W2024" s="1" t="str">
        <f>INDEX({"Product1","Product2","Product3","Product4"},MATCH(MAX(salesdata[[#This Row],[S-P1]],salesdata[[#This Row],[S-P2]],salesdata[[#This Row],[S-P3]],salesdata[[#This Row],[S-P4]]),CHOOSE({1,2,3,4},salesdata[[#This Row],[S-P1]],salesdata[[#This Row],[S-P2]],salesdata[[#This Row],[S-P3]],salesdata[[#This Row],[S-P4]]),0))</f>
        <v>Product1</v>
      </c>
      <c r="X2024" s="1" t="str">
        <f>IF(salesdata[[#This Row],[Total Revenue]]&gt;=70000,"High",IF(salesdata[[#This Row],[Total Revenue]]&gt;=40000,"Medium","Low"))</f>
        <v>Low</v>
      </c>
      <c r="Y2024" s="1" t="str">
        <f>IFERROR(IF(SUMIF(salesdata[Year],salesdata[[#This Row],[Year]],salesdata[Total Revenue])&gt;SUMIF(salesdata[Year],salesdata[[#This Row],[Year]]-1,salesdata[Total Revenue]),"Growth Year","Decline Year"),"")</f>
        <v>Decline Year</v>
      </c>
    </row>
    <row r="2025" spans="1:25" x14ac:dyDescent="0.3">
      <c r="A2025" s="1">
        <v>2024</v>
      </c>
      <c r="B2025" s="2">
        <v>42358</v>
      </c>
      <c r="C2025" s="1">
        <v>2015</v>
      </c>
      <c r="D2025" s="1" t="s">
        <v>25</v>
      </c>
      <c r="E2025" s="1">
        <v>12</v>
      </c>
      <c r="F2025" s="3">
        <v>5263</v>
      </c>
      <c r="G2025" s="10">
        <v>16683.71</v>
      </c>
      <c r="H2025" s="12">
        <f>IFERROR(salesdata[[#This Row],[S-P1]]/salesdata[[#This Row],[Q-P1]],0)</f>
        <v>3.17</v>
      </c>
      <c r="I2025" s="3">
        <v>3130</v>
      </c>
      <c r="J2025" s="10">
        <v>19844.2</v>
      </c>
      <c r="K2025" s="12">
        <f>IFERROR(salesdata[[#This Row],[S-P2]]/salesdata[[#This Row],[Q-P2]],0)</f>
        <v>6.34</v>
      </c>
      <c r="L2025" s="3">
        <v>2815</v>
      </c>
      <c r="M2025" s="10">
        <v>15257.3</v>
      </c>
      <c r="N2025" s="12">
        <f>IFERROR(salesdata[[#This Row],[S-P3]]/salesdata[[#This Row],[Q-P3]],0)</f>
        <v>5.42</v>
      </c>
      <c r="O2025" s="3">
        <v>744</v>
      </c>
      <c r="P2025" s="10">
        <v>5304.72</v>
      </c>
      <c r="Q2025" s="12">
        <f>IFERROR(salesdata[[#This Row],[S-P4]]/salesdata[[#This Row],[Q-P4]],0)</f>
        <v>7.1300000000000008</v>
      </c>
      <c r="R2025" s="3">
        <v>11952</v>
      </c>
      <c r="S2025" s="10">
        <v>57089.93</v>
      </c>
      <c r="T2025" s="1" t="str">
        <f>"Q"&amp;ROUNDUP(salesdata[[#This Row],[Month No.]]/3,0)</f>
        <v>Q4</v>
      </c>
      <c r="U2025" s="1" t="str">
        <f>TEXT(salesdata[[#This Row],[Date]],"dddd")</f>
        <v>Sunday</v>
      </c>
      <c r="V2025" s="12">
        <f>IFERROR(salesdata[[#This Row],[Total Revenue]]/salesdata[[#This Row],[Total Units Sold]],0)</f>
        <v>4.7766005689424365</v>
      </c>
      <c r="W2025" s="1" t="str">
        <f>INDEX({"Product1","Product2","Product3","Product4"},MATCH(MAX(salesdata[[#This Row],[S-P1]],salesdata[[#This Row],[S-P2]],salesdata[[#This Row],[S-P3]],salesdata[[#This Row],[S-P4]]),CHOOSE({1,2,3,4},salesdata[[#This Row],[S-P1]],salesdata[[#This Row],[S-P2]],salesdata[[#This Row],[S-P3]],salesdata[[#This Row],[S-P4]]),0))</f>
        <v>Product2</v>
      </c>
      <c r="X2025" s="1" t="str">
        <f>IF(salesdata[[#This Row],[Total Revenue]]&gt;=70000,"High",IF(salesdata[[#This Row],[Total Revenue]]&gt;=40000,"Medium","Low"))</f>
        <v>Medium</v>
      </c>
      <c r="Y2025" s="1" t="str">
        <f>IFERROR(IF(SUMIF(salesdata[Year],salesdata[[#This Row],[Year]],salesdata[Total Revenue])&gt;SUMIF(salesdata[Year],salesdata[[#This Row],[Year]]-1,salesdata[Total Revenue]),"Growth Year","Decline Year"),"")</f>
        <v>Decline Year</v>
      </c>
    </row>
    <row r="2026" spans="1:25" x14ac:dyDescent="0.3">
      <c r="A2026" s="1">
        <v>2025</v>
      </c>
      <c r="B2026" s="2">
        <v>42359</v>
      </c>
      <c r="C2026" s="1">
        <v>2015</v>
      </c>
      <c r="D2026" s="1" t="s">
        <v>25</v>
      </c>
      <c r="E2026" s="1">
        <v>12</v>
      </c>
      <c r="F2026" s="3">
        <v>4549</v>
      </c>
      <c r="G2026" s="10">
        <v>14420.33</v>
      </c>
      <c r="H2026" s="12">
        <f>IFERROR(salesdata[[#This Row],[S-P1]]/salesdata[[#This Row],[Q-P1]],0)</f>
        <v>3.17</v>
      </c>
      <c r="I2026" s="3">
        <v>3393</v>
      </c>
      <c r="J2026" s="10">
        <v>21511.62</v>
      </c>
      <c r="K2026" s="12">
        <f>IFERROR(salesdata[[#This Row],[S-P2]]/salesdata[[#This Row],[Q-P2]],0)</f>
        <v>6.34</v>
      </c>
      <c r="L2026" s="3">
        <v>1757</v>
      </c>
      <c r="M2026" s="10">
        <v>9522.94</v>
      </c>
      <c r="N2026" s="12">
        <f>IFERROR(salesdata[[#This Row],[S-P3]]/salesdata[[#This Row],[Q-P3]],0)</f>
        <v>5.42</v>
      </c>
      <c r="O2026" s="3">
        <v>1351</v>
      </c>
      <c r="P2026" s="10">
        <v>9632.6299999999992</v>
      </c>
      <c r="Q2026" s="12">
        <f>IFERROR(salesdata[[#This Row],[S-P4]]/salesdata[[#This Row],[Q-P4]],0)</f>
        <v>7.129999999999999</v>
      </c>
      <c r="R2026" s="3">
        <v>11050</v>
      </c>
      <c r="S2026" s="10">
        <v>55087.519999999997</v>
      </c>
      <c r="T2026" s="1" t="str">
        <f>"Q"&amp;ROUNDUP(salesdata[[#This Row],[Month No.]]/3,0)</f>
        <v>Q4</v>
      </c>
      <c r="U2026" s="1" t="str">
        <f>TEXT(salesdata[[#This Row],[Date]],"dddd")</f>
        <v>Monday</v>
      </c>
      <c r="V2026" s="12">
        <f>IFERROR(salesdata[[#This Row],[Total Revenue]]/salesdata[[#This Row],[Total Units Sold]],0)</f>
        <v>4.9852959276018094</v>
      </c>
      <c r="W2026" s="1" t="str">
        <f>INDEX({"Product1","Product2","Product3","Product4"},MATCH(MAX(salesdata[[#This Row],[S-P1]],salesdata[[#This Row],[S-P2]],salesdata[[#This Row],[S-P3]],salesdata[[#This Row],[S-P4]]),CHOOSE({1,2,3,4},salesdata[[#This Row],[S-P1]],salesdata[[#This Row],[S-P2]],salesdata[[#This Row],[S-P3]],salesdata[[#This Row],[S-P4]]),0))</f>
        <v>Product2</v>
      </c>
      <c r="X2026" s="1" t="str">
        <f>IF(salesdata[[#This Row],[Total Revenue]]&gt;=70000,"High",IF(salesdata[[#This Row],[Total Revenue]]&gt;=40000,"Medium","Low"))</f>
        <v>Medium</v>
      </c>
      <c r="Y2026" s="1" t="str">
        <f>IFERROR(IF(SUMIF(salesdata[Year],salesdata[[#This Row],[Year]],salesdata[Total Revenue])&gt;SUMIF(salesdata[Year],salesdata[[#This Row],[Year]]-1,salesdata[Total Revenue]),"Growth Year","Decline Year"),"")</f>
        <v>Decline Year</v>
      </c>
    </row>
    <row r="2027" spans="1:25" x14ac:dyDescent="0.3">
      <c r="A2027" s="1">
        <v>2026</v>
      </c>
      <c r="B2027" s="2">
        <v>42360</v>
      </c>
      <c r="C2027" s="1">
        <v>2015</v>
      </c>
      <c r="D2027" s="1" t="s">
        <v>25</v>
      </c>
      <c r="E2027" s="1">
        <v>12</v>
      </c>
      <c r="F2027" s="3">
        <v>1836</v>
      </c>
      <c r="G2027" s="10">
        <v>5820.12</v>
      </c>
      <c r="H2027" s="12">
        <f>IFERROR(salesdata[[#This Row],[S-P1]]/salesdata[[#This Row],[Q-P1]],0)</f>
        <v>3.17</v>
      </c>
      <c r="I2027" s="3">
        <v>2740</v>
      </c>
      <c r="J2027" s="10">
        <v>17371.599999999999</v>
      </c>
      <c r="K2027" s="12">
        <f>IFERROR(salesdata[[#This Row],[S-P2]]/salesdata[[#This Row],[Q-P2]],0)</f>
        <v>6.34</v>
      </c>
      <c r="L2027" s="3">
        <v>2433</v>
      </c>
      <c r="M2027" s="10">
        <v>13186.86</v>
      </c>
      <c r="N2027" s="12">
        <f>IFERROR(salesdata[[#This Row],[S-P3]]/salesdata[[#This Row],[Q-P3]],0)</f>
        <v>5.42</v>
      </c>
      <c r="O2027" s="3">
        <v>1353</v>
      </c>
      <c r="P2027" s="10">
        <v>9646.89</v>
      </c>
      <c r="Q2027" s="12">
        <f>IFERROR(salesdata[[#This Row],[S-P4]]/salesdata[[#This Row],[Q-P4]],0)</f>
        <v>7.13</v>
      </c>
      <c r="R2027" s="3">
        <v>8362</v>
      </c>
      <c r="S2027" s="10">
        <v>46025.47</v>
      </c>
      <c r="T2027" s="1" t="str">
        <f>"Q"&amp;ROUNDUP(salesdata[[#This Row],[Month No.]]/3,0)</f>
        <v>Q4</v>
      </c>
      <c r="U2027" s="1" t="str">
        <f>TEXT(salesdata[[#This Row],[Date]],"dddd")</f>
        <v>Tuesday</v>
      </c>
      <c r="V2027" s="12">
        <f>IFERROR(salesdata[[#This Row],[Total Revenue]]/salesdata[[#This Row],[Total Units Sold]],0)</f>
        <v>5.5041222195646977</v>
      </c>
      <c r="W2027" s="1" t="str">
        <f>INDEX({"Product1","Product2","Product3","Product4"},MATCH(MAX(salesdata[[#This Row],[S-P1]],salesdata[[#This Row],[S-P2]],salesdata[[#This Row],[S-P3]],salesdata[[#This Row],[S-P4]]),CHOOSE({1,2,3,4},salesdata[[#This Row],[S-P1]],salesdata[[#This Row],[S-P2]],salesdata[[#This Row],[S-P3]],salesdata[[#This Row],[S-P4]]),0))</f>
        <v>Product2</v>
      </c>
      <c r="X2027" s="1" t="str">
        <f>IF(salesdata[[#This Row],[Total Revenue]]&gt;=70000,"High",IF(salesdata[[#This Row],[Total Revenue]]&gt;=40000,"Medium","Low"))</f>
        <v>Medium</v>
      </c>
      <c r="Y2027" s="1" t="str">
        <f>IFERROR(IF(SUMIF(salesdata[Year],salesdata[[#This Row],[Year]],salesdata[Total Revenue])&gt;SUMIF(salesdata[Year],salesdata[[#This Row],[Year]]-1,salesdata[Total Revenue]),"Growth Year","Decline Year"),"")</f>
        <v>Decline Year</v>
      </c>
    </row>
    <row r="2028" spans="1:25" x14ac:dyDescent="0.3">
      <c r="A2028" s="1">
        <v>2027</v>
      </c>
      <c r="B2028" s="2">
        <v>42361</v>
      </c>
      <c r="C2028" s="1">
        <v>2015</v>
      </c>
      <c r="D2028" s="1" t="s">
        <v>25</v>
      </c>
      <c r="E2028" s="1">
        <v>12</v>
      </c>
      <c r="F2028" s="3">
        <v>5162</v>
      </c>
      <c r="G2028" s="10">
        <v>16363.54</v>
      </c>
      <c r="H2028" s="12">
        <f>IFERROR(salesdata[[#This Row],[S-P1]]/salesdata[[#This Row],[Q-P1]],0)</f>
        <v>3.1700000000000004</v>
      </c>
      <c r="I2028" s="3">
        <v>1944</v>
      </c>
      <c r="J2028" s="10">
        <v>12324.96</v>
      </c>
      <c r="K2028" s="12">
        <f>IFERROR(salesdata[[#This Row],[S-P2]]/salesdata[[#This Row],[Q-P2]],0)</f>
        <v>6.34</v>
      </c>
      <c r="L2028" s="3">
        <v>3293</v>
      </c>
      <c r="M2028" s="10">
        <v>17848.060000000001</v>
      </c>
      <c r="N2028" s="12">
        <f>IFERROR(salesdata[[#This Row],[S-P3]]/salesdata[[#This Row],[Q-P3]],0)</f>
        <v>5.4200000000000008</v>
      </c>
      <c r="O2028" s="3">
        <v>1446</v>
      </c>
      <c r="P2028" s="10">
        <v>10309.98</v>
      </c>
      <c r="Q2028" s="12">
        <f>IFERROR(salesdata[[#This Row],[S-P4]]/salesdata[[#This Row],[Q-P4]],0)</f>
        <v>7.13</v>
      </c>
      <c r="R2028" s="3">
        <v>11845</v>
      </c>
      <c r="S2028" s="10">
        <v>56846.54</v>
      </c>
      <c r="T2028" s="1" t="str">
        <f>"Q"&amp;ROUNDUP(salesdata[[#This Row],[Month No.]]/3,0)</f>
        <v>Q4</v>
      </c>
      <c r="U2028" s="1" t="str">
        <f>TEXT(salesdata[[#This Row],[Date]],"dddd")</f>
        <v>Wednesday</v>
      </c>
      <c r="V2028" s="12">
        <f>IFERROR(salesdata[[#This Row],[Total Revenue]]/salesdata[[#This Row],[Total Units Sold]],0)</f>
        <v>4.7992013507809199</v>
      </c>
      <c r="W2028" s="1" t="str">
        <f>INDEX({"Product1","Product2","Product3","Product4"},MATCH(MAX(salesdata[[#This Row],[S-P1]],salesdata[[#This Row],[S-P2]],salesdata[[#This Row],[S-P3]],salesdata[[#This Row],[S-P4]]),CHOOSE({1,2,3,4},salesdata[[#This Row],[S-P1]],salesdata[[#This Row],[S-P2]],salesdata[[#This Row],[S-P3]],salesdata[[#This Row],[S-P4]]),0))</f>
        <v>Product3</v>
      </c>
      <c r="X2028" s="1" t="str">
        <f>IF(salesdata[[#This Row],[Total Revenue]]&gt;=70000,"High",IF(salesdata[[#This Row],[Total Revenue]]&gt;=40000,"Medium","Low"))</f>
        <v>Medium</v>
      </c>
      <c r="Y2028" s="1" t="str">
        <f>IFERROR(IF(SUMIF(salesdata[Year],salesdata[[#This Row],[Year]],salesdata[Total Revenue])&gt;SUMIF(salesdata[Year],salesdata[[#This Row],[Year]]-1,salesdata[Total Revenue]),"Growth Year","Decline Year"),"")</f>
        <v>Decline Year</v>
      </c>
    </row>
    <row r="2029" spans="1:25" x14ac:dyDescent="0.3">
      <c r="A2029" s="1">
        <v>2028</v>
      </c>
      <c r="B2029" s="2">
        <v>42362</v>
      </c>
      <c r="C2029" s="1">
        <v>2015</v>
      </c>
      <c r="D2029" s="1" t="s">
        <v>25</v>
      </c>
      <c r="E2029" s="1">
        <v>12</v>
      </c>
      <c r="F2029" s="3">
        <v>7021</v>
      </c>
      <c r="G2029" s="10">
        <v>22256.57</v>
      </c>
      <c r="H2029" s="12">
        <f>IFERROR(salesdata[[#This Row],[S-P1]]/salesdata[[#This Row],[Q-P1]],0)</f>
        <v>3.17</v>
      </c>
      <c r="I2029" s="3">
        <v>3487</v>
      </c>
      <c r="J2029" s="10">
        <v>22107.58</v>
      </c>
      <c r="K2029" s="12">
        <f>IFERROR(salesdata[[#This Row],[S-P2]]/salesdata[[#This Row],[Q-P2]],0)</f>
        <v>6.3400000000000007</v>
      </c>
      <c r="L2029" s="3">
        <v>717</v>
      </c>
      <c r="M2029" s="10">
        <v>3886.14</v>
      </c>
      <c r="N2029" s="12">
        <f>IFERROR(salesdata[[#This Row],[S-P3]]/salesdata[[#This Row],[Q-P3]],0)</f>
        <v>5.42</v>
      </c>
      <c r="O2029" s="3">
        <v>669</v>
      </c>
      <c r="P2029" s="10">
        <v>4769.97</v>
      </c>
      <c r="Q2029" s="12">
        <f>IFERROR(salesdata[[#This Row],[S-P4]]/salesdata[[#This Row],[Q-P4]],0)</f>
        <v>7.1300000000000008</v>
      </c>
      <c r="R2029" s="3">
        <v>11894</v>
      </c>
      <c r="S2029" s="10">
        <v>53020.26</v>
      </c>
      <c r="T2029" s="1" t="str">
        <f>"Q"&amp;ROUNDUP(salesdata[[#This Row],[Month No.]]/3,0)</f>
        <v>Q4</v>
      </c>
      <c r="U2029" s="1" t="str">
        <f>TEXT(salesdata[[#This Row],[Date]],"dddd")</f>
        <v>Thursday</v>
      </c>
      <c r="V2029" s="12">
        <f>IFERROR(salesdata[[#This Row],[Total Revenue]]/salesdata[[#This Row],[Total Units Sold]],0)</f>
        <v>4.4577316293929714</v>
      </c>
      <c r="W2029" s="1" t="str">
        <f>INDEX({"Product1","Product2","Product3","Product4"},MATCH(MAX(salesdata[[#This Row],[S-P1]],salesdata[[#This Row],[S-P2]],salesdata[[#This Row],[S-P3]],salesdata[[#This Row],[S-P4]]),CHOOSE({1,2,3,4},salesdata[[#This Row],[S-P1]],salesdata[[#This Row],[S-P2]],salesdata[[#This Row],[S-P3]],salesdata[[#This Row],[S-P4]]),0))</f>
        <v>Product1</v>
      </c>
      <c r="X2029" s="1" t="str">
        <f>IF(salesdata[[#This Row],[Total Revenue]]&gt;=70000,"High",IF(salesdata[[#This Row],[Total Revenue]]&gt;=40000,"Medium","Low"))</f>
        <v>Medium</v>
      </c>
      <c r="Y2029" s="1" t="str">
        <f>IFERROR(IF(SUMIF(salesdata[Year],salesdata[[#This Row],[Year]],salesdata[Total Revenue])&gt;SUMIF(salesdata[Year],salesdata[[#This Row],[Year]]-1,salesdata[Total Revenue]),"Growth Year","Decline Year"),"")</f>
        <v>Decline Year</v>
      </c>
    </row>
    <row r="2030" spans="1:25" x14ac:dyDescent="0.3">
      <c r="A2030" s="1">
        <v>2029</v>
      </c>
      <c r="B2030" s="2">
        <v>42363</v>
      </c>
      <c r="C2030" s="1">
        <v>2015</v>
      </c>
      <c r="D2030" s="1" t="s">
        <v>25</v>
      </c>
      <c r="E2030" s="1">
        <v>12</v>
      </c>
      <c r="F2030" s="3">
        <v>727</v>
      </c>
      <c r="G2030" s="10">
        <v>2304.59</v>
      </c>
      <c r="H2030" s="12">
        <f>IFERROR(salesdata[[#This Row],[S-P1]]/salesdata[[#This Row],[Q-P1]],0)</f>
        <v>3.1700000000000004</v>
      </c>
      <c r="I2030" s="3">
        <v>3163</v>
      </c>
      <c r="J2030" s="10">
        <v>20053.419999999998</v>
      </c>
      <c r="K2030" s="12">
        <f>IFERROR(salesdata[[#This Row],[S-P2]]/salesdata[[#This Row],[Q-P2]],0)</f>
        <v>6.34</v>
      </c>
      <c r="L2030" s="3">
        <v>783</v>
      </c>
      <c r="M2030" s="10">
        <v>4243.8599999999997</v>
      </c>
      <c r="N2030" s="12">
        <f>IFERROR(salesdata[[#This Row],[S-P3]]/salesdata[[#This Row],[Q-P3]],0)</f>
        <v>5.42</v>
      </c>
      <c r="O2030" s="3">
        <v>1967</v>
      </c>
      <c r="P2030" s="10">
        <v>14024.71</v>
      </c>
      <c r="Q2030" s="12">
        <f>IFERROR(salesdata[[#This Row],[S-P4]]/salesdata[[#This Row],[Q-P4]],0)</f>
        <v>7.13</v>
      </c>
      <c r="R2030" s="3">
        <v>6640</v>
      </c>
      <c r="S2030" s="10">
        <v>40626.58</v>
      </c>
      <c r="T2030" s="1" t="str">
        <f>"Q"&amp;ROUNDUP(salesdata[[#This Row],[Month No.]]/3,0)</f>
        <v>Q4</v>
      </c>
      <c r="U2030" s="1" t="str">
        <f>TEXT(salesdata[[#This Row],[Date]],"dddd")</f>
        <v>Friday</v>
      </c>
      <c r="V2030" s="12">
        <f>IFERROR(salesdata[[#This Row],[Total Revenue]]/salesdata[[#This Row],[Total Units Sold]],0)</f>
        <v>6.1184608433734944</v>
      </c>
      <c r="W2030" s="1" t="str">
        <f>INDEX({"Product1","Product2","Product3","Product4"},MATCH(MAX(salesdata[[#This Row],[S-P1]],salesdata[[#This Row],[S-P2]],salesdata[[#This Row],[S-P3]],salesdata[[#This Row],[S-P4]]),CHOOSE({1,2,3,4},salesdata[[#This Row],[S-P1]],salesdata[[#This Row],[S-P2]],salesdata[[#This Row],[S-P3]],salesdata[[#This Row],[S-P4]]),0))</f>
        <v>Product2</v>
      </c>
      <c r="X2030" s="1" t="str">
        <f>IF(salesdata[[#This Row],[Total Revenue]]&gt;=70000,"High",IF(salesdata[[#This Row],[Total Revenue]]&gt;=40000,"Medium","Low"))</f>
        <v>Medium</v>
      </c>
      <c r="Y2030" s="1" t="str">
        <f>IFERROR(IF(SUMIF(salesdata[Year],salesdata[[#This Row],[Year]],salesdata[Total Revenue])&gt;SUMIF(salesdata[Year],salesdata[[#This Row],[Year]]-1,salesdata[Total Revenue]),"Growth Year","Decline Year"),"")</f>
        <v>Decline Year</v>
      </c>
    </row>
    <row r="2031" spans="1:25" x14ac:dyDescent="0.3">
      <c r="A2031" s="1">
        <v>2030</v>
      </c>
      <c r="B2031" s="2">
        <v>42364</v>
      </c>
      <c r="C2031" s="1">
        <v>2015</v>
      </c>
      <c r="D2031" s="1" t="s">
        <v>25</v>
      </c>
      <c r="E2031" s="1">
        <v>12</v>
      </c>
      <c r="F2031" s="3">
        <v>6685</v>
      </c>
      <c r="G2031" s="10">
        <v>21191.45</v>
      </c>
      <c r="H2031" s="12">
        <f>IFERROR(salesdata[[#This Row],[S-P1]]/salesdata[[#This Row],[Q-P1]],0)</f>
        <v>3.17</v>
      </c>
      <c r="I2031" s="3">
        <v>3320</v>
      </c>
      <c r="J2031" s="10">
        <v>21048.799999999999</v>
      </c>
      <c r="K2031" s="12">
        <f>IFERROR(salesdata[[#This Row],[S-P2]]/salesdata[[#This Row],[Q-P2]],0)</f>
        <v>6.34</v>
      </c>
      <c r="L2031" s="3">
        <v>4771</v>
      </c>
      <c r="M2031" s="10">
        <v>25858.82</v>
      </c>
      <c r="N2031" s="12">
        <f>IFERROR(salesdata[[#This Row],[S-P3]]/salesdata[[#This Row],[Q-P3]],0)</f>
        <v>5.42</v>
      </c>
      <c r="O2031" s="3">
        <v>526</v>
      </c>
      <c r="P2031" s="10">
        <v>3750.38</v>
      </c>
      <c r="Q2031" s="12">
        <f>IFERROR(salesdata[[#This Row],[S-P4]]/salesdata[[#This Row],[Q-P4]],0)</f>
        <v>7.13</v>
      </c>
      <c r="R2031" s="3">
        <v>15302</v>
      </c>
      <c r="S2031" s="10">
        <v>71849.45</v>
      </c>
      <c r="T2031" s="1" t="str">
        <f>"Q"&amp;ROUNDUP(salesdata[[#This Row],[Month No.]]/3,0)</f>
        <v>Q4</v>
      </c>
      <c r="U2031" s="1" t="str">
        <f>TEXT(salesdata[[#This Row],[Date]],"dddd")</f>
        <v>Saturday</v>
      </c>
      <c r="V2031" s="12">
        <f>IFERROR(salesdata[[#This Row],[Total Revenue]]/salesdata[[#This Row],[Total Units Sold]],0)</f>
        <v>4.6954287021304406</v>
      </c>
      <c r="W2031" s="1" t="str">
        <f>INDEX({"Product1","Product2","Product3","Product4"},MATCH(MAX(salesdata[[#This Row],[S-P1]],salesdata[[#This Row],[S-P2]],salesdata[[#This Row],[S-P3]],salesdata[[#This Row],[S-P4]]),CHOOSE({1,2,3,4},salesdata[[#This Row],[S-P1]],salesdata[[#This Row],[S-P2]],salesdata[[#This Row],[S-P3]],salesdata[[#This Row],[S-P4]]),0))</f>
        <v>Product3</v>
      </c>
      <c r="X2031" s="1" t="str">
        <f>IF(salesdata[[#This Row],[Total Revenue]]&gt;=70000,"High",IF(salesdata[[#This Row],[Total Revenue]]&gt;=40000,"Medium","Low"))</f>
        <v>High</v>
      </c>
      <c r="Y2031" s="1" t="str">
        <f>IFERROR(IF(SUMIF(salesdata[Year],salesdata[[#This Row],[Year]],salesdata[Total Revenue])&gt;SUMIF(salesdata[Year],salesdata[[#This Row],[Year]]-1,salesdata[Total Revenue]),"Growth Year","Decline Year"),"")</f>
        <v>Decline Year</v>
      </c>
    </row>
    <row r="2032" spans="1:25" x14ac:dyDescent="0.3">
      <c r="A2032" s="1">
        <v>2031</v>
      </c>
      <c r="B2032" s="2">
        <v>42365</v>
      </c>
      <c r="C2032" s="1">
        <v>2015</v>
      </c>
      <c r="D2032" s="1" t="s">
        <v>25</v>
      </c>
      <c r="E2032" s="1">
        <v>12</v>
      </c>
      <c r="F2032" s="3">
        <v>4019</v>
      </c>
      <c r="G2032" s="10">
        <v>12740.23</v>
      </c>
      <c r="H2032" s="12">
        <f>IFERROR(salesdata[[#This Row],[S-P1]]/salesdata[[#This Row],[Q-P1]],0)</f>
        <v>3.17</v>
      </c>
      <c r="I2032" s="3">
        <v>2065</v>
      </c>
      <c r="J2032" s="10">
        <v>13092.1</v>
      </c>
      <c r="K2032" s="12">
        <f>IFERROR(salesdata[[#This Row],[S-P2]]/salesdata[[#This Row],[Q-P2]],0)</f>
        <v>6.34</v>
      </c>
      <c r="L2032" s="3">
        <v>4935</v>
      </c>
      <c r="M2032" s="10">
        <v>26747.7</v>
      </c>
      <c r="N2032" s="12">
        <f>IFERROR(salesdata[[#This Row],[S-P3]]/salesdata[[#This Row],[Q-P3]],0)</f>
        <v>5.42</v>
      </c>
      <c r="O2032" s="3">
        <v>480</v>
      </c>
      <c r="P2032" s="10">
        <v>3422.4</v>
      </c>
      <c r="Q2032" s="12">
        <f>IFERROR(salesdata[[#This Row],[S-P4]]/salesdata[[#This Row],[Q-P4]],0)</f>
        <v>7.13</v>
      </c>
      <c r="R2032" s="3">
        <v>11499</v>
      </c>
      <c r="S2032" s="10">
        <v>56002.43</v>
      </c>
      <c r="T2032" s="1" t="str">
        <f>"Q"&amp;ROUNDUP(salesdata[[#This Row],[Month No.]]/3,0)</f>
        <v>Q4</v>
      </c>
      <c r="U2032" s="1" t="str">
        <f>TEXT(salesdata[[#This Row],[Date]],"dddd")</f>
        <v>Sunday</v>
      </c>
      <c r="V2032" s="12">
        <f>IFERROR(salesdata[[#This Row],[Total Revenue]]/salesdata[[#This Row],[Total Units Sold]],0)</f>
        <v>4.8702000173928166</v>
      </c>
      <c r="W2032" s="1" t="str">
        <f>INDEX({"Product1","Product2","Product3","Product4"},MATCH(MAX(salesdata[[#This Row],[S-P1]],salesdata[[#This Row],[S-P2]],salesdata[[#This Row],[S-P3]],salesdata[[#This Row],[S-P4]]),CHOOSE({1,2,3,4},salesdata[[#This Row],[S-P1]],salesdata[[#This Row],[S-P2]],salesdata[[#This Row],[S-P3]],salesdata[[#This Row],[S-P4]]),0))</f>
        <v>Product3</v>
      </c>
      <c r="X2032" s="1" t="str">
        <f>IF(salesdata[[#This Row],[Total Revenue]]&gt;=70000,"High",IF(salesdata[[#This Row],[Total Revenue]]&gt;=40000,"Medium","Low"))</f>
        <v>Medium</v>
      </c>
      <c r="Y2032" s="1" t="str">
        <f>IFERROR(IF(SUMIF(salesdata[Year],salesdata[[#This Row],[Year]],salesdata[Total Revenue])&gt;SUMIF(salesdata[Year],salesdata[[#This Row],[Year]]-1,salesdata[Total Revenue]),"Growth Year","Decline Year"),"")</f>
        <v>Decline Year</v>
      </c>
    </row>
    <row r="2033" spans="1:25" x14ac:dyDescent="0.3">
      <c r="A2033" s="1">
        <v>2032</v>
      </c>
      <c r="B2033" s="2">
        <v>42366</v>
      </c>
      <c r="C2033" s="1">
        <v>2015</v>
      </c>
      <c r="D2033" s="1" t="s">
        <v>25</v>
      </c>
      <c r="E2033" s="1">
        <v>12</v>
      </c>
      <c r="F2033" s="3">
        <v>5670</v>
      </c>
      <c r="G2033" s="10">
        <v>17973.900000000001</v>
      </c>
      <c r="H2033" s="12">
        <f>IFERROR(salesdata[[#This Row],[S-P1]]/salesdata[[#This Row],[Q-P1]],0)</f>
        <v>3.1700000000000004</v>
      </c>
      <c r="I2033" s="3">
        <v>3070</v>
      </c>
      <c r="J2033" s="10">
        <v>19463.8</v>
      </c>
      <c r="K2033" s="12">
        <f>IFERROR(salesdata[[#This Row],[S-P2]]/salesdata[[#This Row],[Q-P2]],0)</f>
        <v>6.34</v>
      </c>
      <c r="L2033" s="3">
        <v>656</v>
      </c>
      <c r="M2033" s="10">
        <v>3555.52</v>
      </c>
      <c r="N2033" s="12">
        <f>IFERROR(salesdata[[#This Row],[S-P3]]/salesdata[[#This Row],[Q-P3]],0)</f>
        <v>5.42</v>
      </c>
      <c r="O2033" s="3">
        <v>1287</v>
      </c>
      <c r="P2033" s="10">
        <v>9176.31</v>
      </c>
      <c r="Q2033" s="12">
        <f>IFERROR(salesdata[[#This Row],[S-P4]]/salesdata[[#This Row],[Q-P4]],0)</f>
        <v>7.13</v>
      </c>
      <c r="R2033" s="3">
        <v>10683</v>
      </c>
      <c r="S2033" s="10">
        <v>50169.53</v>
      </c>
      <c r="T2033" s="1" t="str">
        <f>"Q"&amp;ROUNDUP(salesdata[[#This Row],[Month No.]]/3,0)</f>
        <v>Q4</v>
      </c>
      <c r="U2033" s="1" t="str">
        <f>TEXT(salesdata[[#This Row],[Date]],"dddd")</f>
        <v>Monday</v>
      </c>
      <c r="V2033" s="12">
        <f>IFERROR(salesdata[[#This Row],[Total Revenue]]/salesdata[[#This Row],[Total Units Sold]],0)</f>
        <v>4.6962023776092856</v>
      </c>
      <c r="W2033" s="1" t="str">
        <f>INDEX({"Product1","Product2","Product3","Product4"},MATCH(MAX(salesdata[[#This Row],[S-P1]],salesdata[[#This Row],[S-P2]],salesdata[[#This Row],[S-P3]],salesdata[[#This Row],[S-P4]]),CHOOSE({1,2,3,4},salesdata[[#This Row],[S-P1]],salesdata[[#This Row],[S-P2]],salesdata[[#This Row],[S-P3]],salesdata[[#This Row],[S-P4]]),0))</f>
        <v>Product2</v>
      </c>
      <c r="X2033" s="1" t="str">
        <f>IF(salesdata[[#This Row],[Total Revenue]]&gt;=70000,"High",IF(salesdata[[#This Row],[Total Revenue]]&gt;=40000,"Medium","Low"))</f>
        <v>Medium</v>
      </c>
      <c r="Y2033" s="1" t="str">
        <f>IFERROR(IF(SUMIF(salesdata[Year],salesdata[[#This Row],[Year]],salesdata[Total Revenue])&gt;SUMIF(salesdata[Year],salesdata[[#This Row],[Year]]-1,salesdata[Total Revenue]),"Growth Year","Decline Year"),"")</f>
        <v>Decline Year</v>
      </c>
    </row>
    <row r="2034" spans="1:25" x14ac:dyDescent="0.3">
      <c r="A2034" s="1">
        <v>2033</v>
      </c>
      <c r="B2034" s="2">
        <v>42367</v>
      </c>
      <c r="C2034" s="1">
        <v>2015</v>
      </c>
      <c r="D2034" s="1" t="s">
        <v>25</v>
      </c>
      <c r="E2034" s="1">
        <v>12</v>
      </c>
      <c r="F2034" s="3">
        <v>4980</v>
      </c>
      <c r="G2034" s="10">
        <v>15786.6</v>
      </c>
      <c r="H2034" s="12">
        <f>IFERROR(salesdata[[#This Row],[S-P1]]/salesdata[[#This Row],[Q-P1]],0)</f>
        <v>3.17</v>
      </c>
      <c r="I2034" s="3">
        <v>3443</v>
      </c>
      <c r="J2034" s="10">
        <v>21828.62</v>
      </c>
      <c r="K2034" s="12">
        <f>IFERROR(salesdata[[#This Row],[S-P2]]/salesdata[[#This Row],[Q-P2]],0)</f>
        <v>6.34</v>
      </c>
      <c r="L2034" s="3">
        <v>962</v>
      </c>
      <c r="M2034" s="10">
        <v>5214.04</v>
      </c>
      <c r="N2034" s="12">
        <f>IFERROR(salesdata[[#This Row],[S-P3]]/salesdata[[#This Row],[Q-P3]],0)</f>
        <v>5.42</v>
      </c>
      <c r="O2034" s="3">
        <v>1532</v>
      </c>
      <c r="P2034" s="10">
        <v>10923.16</v>
      </c>
      <c r="Q2034" s="12">
        <f>IFERROR(salesdata[[#This Row],[S-P4]]/salesdata[[#This Row],[Q-P4]],0)</f>
        <v>7.13</v>
      </c>
      <c r="R2034" s="3">
        <v>10917</v>
      </c>
      <c r="S2034" s="10">
        <v>53752.42</v>
      </c>
      <c r="T2034" s="1" t="str">
        <f>"Q"&amp;ROUNDUP(salesdata[[#This Row],[Month No.]]/3,0)</f>
        <v>Q4</v>
      </c>
      <c r="U2034" s="1" t="str">
        <f>TEXT(salesdata[[#This Row],[Date]],"dddd")</f>
        <v>Tuesday</v>
      </c>
      <c r="V2034" s="12">
        <f>IFERROR(salesdata[[#This Row],[Total Revenue]]/salesdata[[#This Row],[Total Units Sold]],0)</f>
        <v>4.9237354584592836</v>
      </c>
      <c r="W2034" s="1" t="str">
        <f>INDEX({"Product1","Product2","Product3","Product4"},MATCH(MAX(salesdata[[#This Row],[S-P1]],salesdata[[#This Row],[S-P2]],salesdata[[#This Row],[S-P3]],salesdata[[#This Row],[S-P4]]),CHOOSE({1,2,3,4},salesdata[[#This Row],[S-P1]],salesdata[[#This Row],[S-P2]],salesdata[[#This Row],[S-P3]],salesdata[[#This Row],[S-P4]]),0))</f>
        <v>Product2</v>
      </c>
      <c r="X2034" s="1" t="str">
        <f>IF(salesdata[[#This Row],[Total Revenue]]&gt;=70000,"High",IF(salesdata[[#This Row],[Total Revenue]]&gt;=40000,"Medium","Low"))</f>
        <v>Medium</v>
      </c>
      <c r="Y2034" s="1" t="str">
        <f>IFERROR(IF(SUMIF(salesdata[Year],salesdata[[#This Row],[Year]],salesdata[Total Revenue])&gt;SUMIF(salesdata[Year],salesdata[[#This Row],[Year]]-1,salesdata[Total Revenue]),"Growth Year","Decline Year"),"")</f>
        <v>Decline Year</v>
      </c>
    </row>
    <row r="2035" spans="1:25" x14ac:dyDescent="0.3">
      <c r="A2035" s="1">
        <v>2034</v>
      </c>
      <c r="B2035" s="2">
        <v>42368</v>
      </c>
      <c r="C2035" s="1">
        <v>2015</v>
      </c>
      <c r="D2035" s="1" t="s">
        <v>25</v>
      </c>
      <c r="E2035" s="1">
        <v>12</v>
      </c>
      <c r="F2035" s="3">
        <v>6471</v>
      </c>
      <c r="G2035" s="10">
        <v>20513.07</v>
      </c>
      <c r="H2035" s="12">
        <f>IFERROR(salesdata[[#This Row],[S-P1]]/salesdata[[#This Row],[Q-P1]],0)</f>
        <v>3.17</v>
      </c>
      <c r="I2035" s="3">
        <v>1273</v>
      </c>
      <c r="J2035" s="10">
        <v>8070.82</v>
      </c>
      <c r="K2035" s="12">
        <f>IFERROR(salesdata[[#This Row],[S-P2]]/salesdata[[#This Row],[Q-P2]],0)</f>
        <v>6.34</v>
      </c>
      <c r="L2035" s="3">
        <v>504</v>
      </c>
      <c r="M2035" s="10">
        <v>2731.68</v>
      </c>
      <c r="N2035" s="12">
        <f>IFERROR(salesdata[[#This Row],[S-P3]]/salesdata[[#This Row],[Q-P3]],0)</f>
        <v>5.42</v>
      </c>
      <c r="O2035" s="3">
        <v>1617</v>
      </c>
      <c r="P2035" s="10">
        <v>11529.21</v>
      </c>
      <c r="Q2035" s="12">
        <f>IFERROR(salesdata[[#This Row],[S-P4]]/salesdata[[#This Row],[Q-P4]],0)</f>
        <v>7.13</v>
      </c>
      <c r="R2035" s="3">
        <v>9865</v>
      </c>
      <c r="S2035" s="10">
        <v>42844.78</v>
      </c>
      <c r="T2035" s="1" t="str">
        <f>"Q"&amp;ROUNDUP(salesdata[[#This Row],[Month No.]]/3,0)</f>
        <v>Q4</v>
      </c>
      <c r="U2035" s="1" t="str">
        <f>TEXT(salesdata[[#This Row],[Date]],"dddd")</f>
        <v>Wednesday</v>
      </c>
      <c r="V2035" s="12">
        <f>IFERROR(salesdata[[#This Row],[Total Revenue]]/salesdata[[#This Row],[Total Units Sold]],0)</f>
        <v>4.3431099847947285</v>
      </c>
      <c r="W2035" s="1" t="str">
        <f>INDEX({"Product1","Product2","Product3","Product4"},MATCH(MAX(salesdata[[#This Row],[S-P1]],salesdata[[#This Row],[S-P2]],salesdata[[#This Row],[S-P3]],salesdata[[#This Row],[S-P4]]),CHOOSE({1,2,3,4},salesdata[[#This Row],[S-P1]],salesdata[[#This Row],[S-P2]],salesdata[[#This Row],[S-P3]],salesdata[[#This Row],[S-P4]]),0))</f>
        <v>Product1</v>
      </c>
      <c r="X2035" s="1" t="str">
        <f>IF(salesdata[[#This Row],[Total Revenue]]&gt;=70000,"High",IF(salesdata[[#This Row],[Total Revenue]]&gt;=40000,"Medium","Low"))</f>
        <v>Medium</v>
      </c>
      <c r="Y2035" s="1" t="str">
        <f>IFERROR(IF(SUMIF(salesdata[Year],salesdata[[#This Row],[Year]],salesdata[Total Revenue])&gt;SUMIF(salesdata[Year],salesdata[[#This Row],[Year]]-1,salesdata[Total Revenue]),"Growth Year","Decline Year"),"")</f>
        <v>Decline Year</v>
      </c>
    </row>
    <row r="2036" spans="1:25" x14ac:dyDescent="0.3">
      <c r="A2036" s="1">
        <v>2035</v>
      </c>
      <c r="B2036" s="2">
        <v>42370</v>
      </c>
      <c r="C2036" s="1">
        <v>2016</v>
      </c>
      <c r="D2036" s="1" t="s">
        <v>26</v>
      </c>
      <c r="E2036" s="1">
        <v>1</v>
      </c>
      <c r="F2036" s="3">
        <v>4853</v>
      </c>
      <c r="G2036" s="10">
        <v>15384.01</v>
      </c>
      <c r="H2036" s="12">
        <f>IFERROR(salesdata[[#This Row],[S-P1]]/salesdata[[#This Row],[Q-P1]],0)</f>
        <v>3.17</v>
      </c>
      <c r="I2036" s="3">
        <v>2422</v>
      </c>
      <c r="J2036" s="10">
        <v>15355.48</v>
      </c>
      <c r="K2036" s="12">
        <f>IFERROR(salesdata[[#This Row],[S-P2]]/salesdata[[#This Row],[Q-P2]],0)</f>
        <v>6.34</v>
      </c>
      <c r="L2036" s="3">
        <v>2280</v>
      </c>
      <c r="M2036" s="10">
        <v>12357.6</v>
      </c>
      <c r="N2036" s="12">
        <f>IFERROR(salesdata[[#This Row],[S-P3]]/salesdata[[#This Row],[Q-P3]],0)</f>
        <v>5.42</v>
      </c>
      <c r="O2036" s="3">
        <v>367</v>
      </c>
      <c r="P2036" s="10">
        <v>2616.71</v>
      </c>
      <c r="Q2036" s="12">
        <f>IFERROR(salesdata[[#This Row],[S-P4]]/salesdata[[#This Row],[Q-P4]],0)</f>
        <v>7.13</v>
      </c>
      <c r="R2036" s="3">
        <v>9922</v>
      </c>
      <c r="S2036" s="10">
        <v>45713.8</v>
      </c>
      <c r="T2036" s="1" t="str">
        <f>"Q"&amp;ROUNDUP(salesdata[[#This Row],[Month No.]]/3,0)</f>
        <v>Q1</v>
      </c>
      <c r="U2036" s="1" t="str">
        <f>TEXT(salesdata[[#This Row],[Date]],"dddd")</f>
        <v>Friday</v>
      </c>
      <c r="V2036" s="12">
        <f>IFERROR(salesdata[[#This Row],[Total Revenue]]/salesdata[[#This Row],[Total Units Sold]],0)</f>
        <v>4.6073170731707318</v>
      </c>
      <c r="W2036" s="1" t="str">
        <f>INDEX({"Product1","Product2","Product3","Product4"},MATCH(MAX(salesdata[[#This Row],[S-P1]],salesdata[[#This Row],[S-P2]],salesdata[[#This Row],[S-P3]],salesdata[[#This Row],[S-P4]]),CHOOSE({1,2,3,4},salesdata[[#This Row],[S-P1]],salesdata[[#This Row],[S-P2]],salesdata[[#This Row],[S-P3]],salesdata[[#This Row],[S-P4]]),0))</f>
        <v>Product1</v>
      </c>
      <c r="X2036" s="1" t="str">
        <f>IF(salesdata[[#This Row],[Total Revenue]]&gt;=70000,"High",IF(salesdata[[#This Row],[Total Revenue]]&gt;=40000,"Medium","Low"))</f>
        <v>Medium</v>
      </c>
      <c r="Y2036" s="1" t="str">
        <f>IFERROR(IF(SUMIF(salesdata[Year],salesdata[[#This Row],[Year]],salesdata[Total Revenue])&gt;SUMIF(salesdata[Year],salesdata[[#This Row],[Year]]-1,salesdata[Total Revenue]),"Growth Year","Decline Year"),"")</f>
        <v>Growth Year</v>
      </c>
    </row>
    <row r="2037" spans="1:25" x14ac:dyDescent="0.3">
      <c r="A2037" s="1">
        <v>2036</v>
      </c>
      <c r="B2037" s="2">
        <v>42371</v>
      </c>
      <c r="C2037" s="1">
        <v>2016</v>
      </c>
      <c r="D2037" s="1" t="s">
        <v>26</v>
      </c>
      <c r="E2037" s="1">
        <v>1</v>
      </c>
      <c r="F2037" s="3">
        <v>7166</v>
      </c>
      <c r="G2037" s="10">
        <v>22716.22</v>
      </c>
      <c r="H2037" s="12">
        <f>IFERROR(salesdata[[#This Row],[S-P1]]/salesdata[[#This Row],[Q-P1]],0)</f>
        <v>3.1700000000000004</v>
      </c>
      <c r="I2037" s="3">
        <v>445</v>
      </c>
      <c r="J2037" s="10">
        <v>2821.3</v>
      </c>
      <c r="K2037" s="12">
        <f>IFERROR(salesdata[[#This Row],[S-P2]]/salesdata[[#This Row],[Q-P2]],0)</f>
        <v>6.3400000000000007</v>
      </c>
      <c r="L2037" s="3">
        <v>1363</v>
      </c>
      <c r="M2037" s="10">
        <v>7387.46</v>
      </c>
      <c r="N2037" s="12">
        <f>IFERROR(salesdata[[#This Row],[S-P3]]/salesdata[[#This Row],[Q-P3]],0)</f>
        <v>5.42</v>
      </c>
      <c r="O2037" s="3">
        <v>942</v>
      </c>
      <c r="P2037" s="10">
        <v>6716.46</v>
      </c>
      <c r="Q2037" s="12">
        <f>IFERROR(salesdata[[#This Row],[S-P4]]/salesdata[[#This Row],[Q-P4]],0)</f>
        <v>7.13</v>
      </c>
      <c r="R2037" s="3">
        <v>9916</v>
      </c>
      <c r="S2037" s="10">
        <v>39641.440000000002</v>
      </c>
      <c r="T2037" s="1" t="str">
        <f>"Q"&amp;ROUNDUP(salesdata[[#This Row],[Month No.]]/3,0)</f>
        <v>Q1</v>
      </c>
      <c r="U2037" s="1" t="str">
        <f>TEXT(salesdata[[#This Row],[Date]],"dddd")</f>
        <v>Saturday</v>
      </c>
      <c r="V2037" s="12">
        <f>IFERROR(salesdata[[#This Row],[Total Revenue]]/salesdata[[#This Row],[Total Units Sold]],0)</f>
        <v>3.9977248890681727</v>
      </c>
      <c r="W2037" s="1" t="str">
        <f>INDEX({"Product1","Product2","Product3","Product4"},MATCH(MAX(salesdata[[#This Row],[S-P1]],salesdata[[#This Row],[S-P2]],salesdata[[#This Row],[S-P3]],salesdata[[#This Row],[S-P4]]),CHOOSE({1,2,3,4},salesdata[[#This Row],[S-P1]],salesdata[[#This Row],[S-P2]],salesdata[[#This Row],[S-P3]],salesdata[[#This Row],[S-P4]]),0))</f>
        <v>Product1</v>
      </c>
      <c r="X2037" s="1" t="str">
        <f>IF(salesdata[[#This Row],[Total Revenue]]&gt;=70000,"High",IF(salesdata[[#This Row],[Total Revenue]]&gt;=40000,"Medium","Low"))</f>
        <v>Low</v>
      </c>
      <c r="Y2037" s="1" t="str">
        <f>IFERROR(IF(SUMIF(salesdata[Year],salesdata[[#This Row],[Year]],salesdata[Total Revenue])&gt;SUMIF(salesdata[Year],salesdata[[#This Row],[Year]]-1,salesdata[Total Revenue]),"Growth Year","Decline Year"),"")</f>
        <v>Growth Year</v>
      </c>
    </row>
    <row r="2038" spans="1:25" x14ac:dyDescent="0.3">
      <c r="A2038" s="1">
        <v>2037</v>
      </c>
      <c r="B2038" s="2">
        <v>42372</v>
      </c>
      <c r="C2038" s="1">
        <v>2016</v>
      </c>
      <c r="D2038" s="1" t="s">
        <v>26</v>
      </c>
      <c r="E2038" s="1">
        <v>1</v>
      </c>
      <c r="F2038" s="3">
        <v>1707</v>
      </c>
      <c r="G2038" s="10">
        <v>5411.19</v>
      </c>
      <c r="H2038" s="12">
        <f>IFERROR(salesdata[[#This Row],[S-P1]]/salesdata[[#This Row],[Q-P1]],0)</f>
        <v>3.17</v>
      </c>
      <c r="I2038" s="3">
        <v>574</v>
      </c>
      <c r="J2038" s="10">
        <v>3639.16</v>
      </c>
      <c r="K2038" s="12">
        <f>IFERROR(salesdata[[#This Row],[S-P2]]/salesdata[[#This Row],[Q-P2]],0)</f>
        <v>6.34</v>
      </c>
      <c r="L2038" s="3">
        <v>2223</v>
      </c>
      <c r="M2038" s="10">
        <v>12048.66</v>
      </c>
      <c r="N2038" s="12">
        <f>IFERROR(salesdata[[#This Row],[S-P3]]/salesdata[[#This Row],[Q-P3]],0)</f>
        <v>5.42</v>
      </c>
      <c r="O2038" s="3">
        <v>1799</v>
      </c>
      <c r="P2038" s="10">
        <v>12826.87</v>
      </c>
      <c r="Q2038" s="12">
        <f>IFERROR(salesdata[[#This Row],[S-P4]]/salesdata[[#This Row],[Q-P4]],0)</f>
        <v>7.1300000000000008</v>
      </c>
      <c r="R2038" s="3">
        <v>6303</v>
      </c>
      <c r="S2038" s="10">
        <v>33925.879999999997</v>
      </c>
      <c r="T2038" s="1" t="str">
        <f>"Q"&amp;ROUNDUP(salesdata[[#This Row],[Month No.]]/3,0)</f>
        <v>Q1</v>
      </c>
      <c r="U2038" s="1" t="str">
        <f>TEXT(salesdata[[#This Row],[Date]],"dddd")</f>
        <v>Sunday</v>
      </c>
      <c r="V2038" s="12">
        <f>IFERROR(salesdata[[#This Row],[Total Revenue]]/salesdata[[#This Row],[Total Units Sold]],0)</f>
        <v>5.3824972235443438</v>
      </c>
      <c r="W2038" s="1" t="str">
        <f>INDEX({"Product1","Product2","Product3","Product4"},MATCH(MAX(salesdata[[#This Row],[S-P1]],salesdata[[#This Row],[S-P2]],salesdata[[#This Row],[S-P3]],salesdata[[#This Row],[S-P4]]),CHOOSE({1,2,3,4},salesdata[[#This Row],[S-P1]],salesdata[[#This Row],[S-P2]],salesdata[[#This Row],[S-P3]],salesdata[[#This Row],[S-P4]]),0))</f>
        <v>Product4</v>
      </c>
      <c r="X2038" s="1" t="str">
        <f>IF(salesdata[[#This Row],[Total Revenue]]&gt;=70000,"High",IF(salesdata[[#This Row],[Total Revenue]]&gt;=40000,"Medium","Low"))</f>
        <v>Low</v>
      </c>
      <c r="Y2038" s="1" t="str">
        <f>IFERROR(IF(SUMIF(salesdata[Year],salesdata[[#This Row],[Year]],salesdata[Total Revenue])&gt;SUMIF(salesdata[Year],salesdata[[#This Row],[Year]]-1,salesdata[Total Revenue]),"Growth Year","Decline Year"),"")</f>
        <v>Growth Year</v>
      </c>
    </row>
    <row r="2039" spans="1:25" x14ac:dyDescent="0.3">
      <c r="A2039" s="1">
        <v>2038</v>
      </c>
      <c r="B2039" s="2">
        <v>42373</v>
      </c>
      <c r="C2039" s="1">
        <v>2016</v>
      </c>
      <c r="D2039" s="1" t="s">
        <v>26</v>
      </c>
      <c r="E2039" s="1">
        <v>1</v>
      </c>
      <c r="F2039" s="3">
        <v>5791</v>
      </c>
      <c r="G2039" s="10">
        <v>18357.47</v>
      </c>
      <c r="H2039" s="12">
        <f>IFERROR(salesdata[[#This Row],[S-P1]]/salesdata[[#This Row],[Q-P1]],0)</f>
        <v>3.1700000000000004</v>
      </c>
      <c r="I2039" s="3">
        <v>2793</v>
      </c>
      <c r="J2039" s="10">
        <v>17707.62</v>
      </c>
      <c r="K2039" s="12">
        <f>IFERROR(salesdata[[#This Row],[S-P2]]/salesdata[[#This Row],[Q-P2]],0)</f>
        <v>6.34</v>
      </c>
      <c r="L2039" s="3">
        <v>5063</v>
      </c>
      <c r="M2039" s="10">
        <v>27441.46</v>
      </c>
      <c r="N2039" s="12">
        <f>IFERROR(salesdata[[#This Row],[S-P3]]/salesdata[[#This Row],[Q-P3]],0)</f>
        <v>5.42</v>
      </c>
      <c r="O2039" s="3">
        <v>1307</v>
      </c>
      <c r="P2039" s="10">
        <v>9318.91</v>
      </c>
      <c r="Q2039" s="12">
        <f>IFERROR(salesdata[[#This Row],[S-P4]]/salesdata[[#This Row],[Q-P4]],0)</f>
        <v>7.13</v>
      </c>
      <c r="R2039" s="3">
        <v>14954</v>
      </c>
      <c r="S2039" s="10">
        <v>72825.460000000006</v>
      </c>
      <c r="T2039" s="1" t="str">
        <f>"Q"&amp;ROUNDUP(salesdata[[#This Row],[Month No.]]/3,0)</f>
        <v>Q1</v>
      </c>
      <c r="U2039" s="1" t="str">
        <f>TEXT(salesdata[[#This Row],[Date]],"dddd")</f>
        <v>Monday</v>
      </c>
      <c r="V2039" s="12">
        <f>IFERROR(salesdata[[#This Row],[Total Revenue]]/salesdata[[#This Row],[Total Units Sold]],0)</f>
        <v>4.8699652266951992</v>
      </c>
      <c r="W2039" s="1" t="str">
        <f>INDEX({"Product1","Product2","Product3","Product4"},MATCH(MAX(salesdata[[#This Row],[S-P1]],salesdata[[#This Row],[S-P2]],salesdata[[#This Row],[S-P3]],salesdata[[#This Row],[S-P4]]),CHOOSE({1,2,3,4},salesdata[[#This Row],[S-P1]],salesdata[[#This Row],[S-P2]],salesdata[[#This Row],[S-P3]],salesdata[[#This Row],[S-P4]]),0))</f>
        <v>Product3</v>
      </c>
      <c r="X2039" s="1" t="str">
        <f>IF(salesdata[[#This Row],[Total Revenue]]&gt;=70000,"High",IF(salesdata[[#This Row],[Total Revenue]]&gt;=40000,"Medium","Low"))</f>
        <v>High</v>
      </c>
      <c r="Y2039" s="1" t="str">
        <f>IFERROR(IF(SUMIF(salesdata[Year],salesdata[[#This Row],[Year]],salesdata[Total Revenue])&gt;SUMIF(salesdata[Year],salesdata[[#This Row],[Year]]-1,salesdata[Total Revenue]),"Growth Year","Decline Year"),"")</f>
        <v>Growth Year</v>
      </c>
    </row>
    <row r="2040" spans="1:25" x14ac:dyDescent="0.3">
      <c r="A2040" s="1">
        <v>2039</v>
      </c>
      <c r="B2040" s="2">
        <v>42374</v>
      </c>
      <c r="C2040" s="1">
        <v>2016</v>
      </c>
      <c r="D2040" s="1" t="s">
        <v>26</v>
      </c>
      <c r="E2040" s="1">
        <v>1</v>
      </c>
      <c r="F2040" s="3">
        <v>1065</v>
      </c>
      <c r="G2040" s="10">
        <v>3376.05</v>
      </c>
      <c r="H2040" s="12">
        <f>IFERROR(salesdata[[#This Row],[S-P1]]/salesdata[[#This Row],[Q-P1]],0)</f>
        <v>3.1700000000000004</v>
      </c>
      <c r="I2040" s="3">
        <v>2039</v>
      </c>
      <c r="J2040" s="10">
        <v>12927.26</v>
      </c>
      <c r="K2040" s="12">
        <f>IFERROR(salesdata[[#This Row],[S-P2]]/salesdata[[#This Row],[Q-P2]],0)</f>
        <v>6.34</v>
      </c>
      <c r="L2040" s="3">
        <v>2938</v>
      </c>
      <c r="M2040" s="10">
        <v>15923.96</v>
      </c>
      <c r="N2040" s="12">
        <f>IFERROR(salesdata[[#This Row],[S-P3]]/salesdata[[#This Row],[Q-P3]],0)</f>
        <v>5.42</v>
      </c>
      <c r="O2040" s="3">
        <v>529</v>
      </c>
      <c r="P2040" s="10">
        <v>3771.77</v>
      </c>
      <c r="Q2040" s="12">
        <f>IFERROR(salesdata[[#This Row],[S-P4]]/salesdata[[#This Row],[Q-P4]],0)</f>
        <v>7.13</v>
      </c>
      <c r="R2040" s="3">
        <v>6571</v>
      </c>
      <c r="S2040" s="10">
        <v>35999.040000000001</v>
      </c>
      <c r="T2040" s="1" t="str">
        <f>"Q"&amp;ROUNDUP(salesdata[[#This Row],[Month No.]]/3,0)</f>
        <v>Q1</v>
      </c>
      <c r="U2040" s="1" t="str">
        <f>TEXT(salesdata[[#This Row],[Date]],"dddd")</f>
        <v>Tuesday</v>
      </c>
      <c r="V2040" s="12">
        <f>IFERROR(salesdata[[#This Row],[Total Revenue]]/salesdata[[#This Row],[Total Units Sold]],0)</f>
        <v>5.4784720742657127</v>
      </c>
      <c r="W2040" s="1" t="str">
        <f>INDEX({"Product1","Product2","Product3","Product4"},MATCH(MAX(salesdata[[#This Row],[S-P1]],salesdata[[#This Row],[S-P2]],salesdata[[#This Row],[S-P3]],salesdata[[#This Row],[S-P4]]),CHOOSE({1,2,3,4},salesdata[[#This Row],[S-P1]],salesdata[[#This Row],[S-P2]],salesdata[[#This Row],[S-P3]],salesdata[[#This Row],[S-P4]]),0))</f>
        <v>Product3</v>
      </c>
      <c r="X2040" s="1" t="str">
        <f>IF(salesdata[[#This Row],[Total Revenue]]&gt;=70000,"High",IF(salesdata[[#This Row],[Total Revenue]]&gt;=40000,"Medium","Low"))</f>
        <v>Low</v>
      </c>
      <c r="Y2040" s="1" t="str">
        <f>IFERROR(IF(SUMIF(salesdata[Year],salesdata[[#This Row],[Year]],salesdata[Total Revenue])&gt;SUMIF(salesdata[Year],salesdata[[#This Row],[Year]]-1,salesdata[Total Revenue]),"Growth Year","Decline Year"),"")</f>
        <v>Growth Year</v>
      </c>
    </row>
    <row r="2041" spans="1:25" x14ac:dyDescent="0.3">
      <c r="A2041" s="1">
        <v>2040</v>
      </c>
      <c r="B2041" s="2">
        <v>42375</v>
      </c>
      <c r="C2041" s="1">
        <v>2016</v>
      </c>
      <c r="D2041" s="1" t="s">
        <v>26</v>
      </c>
      <c r="E2041" s="1">
        <v>1</v>
      </c>
      <c r="F2041" s="3">
        <v>3362</v>
      </c>
      <c r="G2041" s="10">
        <v>10657.54</v>
      </c>
      <c r="H2041" s="12">
        <f>IFERROR(salesdata[[#This Row],[S-P1]]/salesdata[[#This Row],[Q-P1]],0)</f>
        <v>3.1700000000000004</v>
      </c>
      <c r="I2041" s="3">
        <v>1085</v>
      </c>
      <c r="J2041" s="10">
        <v>6878.9</v>
      </c>
      <c r="K2041" s="12">
        <f>IFERROR(salesdata[[#This Row],[S-P2]]/salesdata[[#This Row],[Q-P2]],0)</f>
        <v>6.34</v>
      </c>
      <c r="L2041" s="3">
        <v>1930</v>
      </c>
      <c r="M2041" s="10">
        <v>10460.6</v>
      </c>
      <c r="N2041" s="12">
        <f>IFERROR(salesdata[[#This Row],[S-P3]]/salesdata[[#This Row],[Q-P3]],0)</f>
        <v>5.42</v>
      </c>
      <c r="O2041" s="3">
        <v>1250</v>
      </c>
      <c r="P2041" s="10">
        <v>8912.5</v>
      </c>
      <c r="Q2041" s="12">
        <f>IFERROR(salesdata[[#This Row],[S-P4]]/salesdata[[#This Row],[Q-P4]],0)</f>
        <v>7.13</v>
      </c>
      <c r="R2041" s="3">
        <v>7627</v>
      </c>
      <c r="S2041" s="10">
        <v>36909.54</v>
      </c>
      <c r="T2041" s="1" t="str">
        <f>"Q"&amp;ROUNDUP(salesdata[[#This Row],[Month No.]]/3,0)</f>
        <v>Q1</v>
      </c>
      <c r="U2041" s="1" t="str">
        <f>TEXT(salesdata[[#This Row],[Date]],"dddd")</f>
        <v>Wednesday</v>
      </c>
      <c r="V2041" s="12">
        <f>IFERROR(salesdata[[#This Row],[Total Revenue]]/salesdata[[#This Row],[Total Units Sold]],0)</f>
        <v>4.839326078405664</v>
      </c>
      <c r="W2041" s="1" t="str">
        <f>INDEX({"Product1","Product2","Product3","Product4"},MATCH(MAX(salesdata[[#This Row],[S-P1]],salesdata[[#This Row],[S-P2]],salesdata[[#This Row],[S-P3]],salesdata[[#This Row],[S-P4]]),CHOOSE({1,2,3,4},salesdata[[#This Row],[S-P1]],salesdata[[#This Row],[S-P2]],salesdata[[#This Row],[S-P3]],salesdata[[#This Row],[S-P4]]),0))</f>
        <v>Product1</v>
      </c>
      <c r="X2041" s="1" t="str">
        <f>IF(salesdata[[#This Row],[Total Revenue]]&gt;=70000,"High",IF(salesdata[[#This Row],[Total Revenue]]&gt;=40000,"Medium","Low"))</f>
        <v>Low</v>
      </c>
      <c r="Y2041" s="1" t="str">
        <f>IFERROR(IF(SUMIF(salesdata[Year],salesdata[[#This Row],[Year]],salesdata[Total Revenue])&gt;SUMIF(salesdata[Year],salesdata[[#This Row],[Year]]-1,salesdata[Total Revenue]),"Growth Year","Decline Year"),"")</f>
        <v>Growth Year</v>
      </c>
    </row>
    <row r="2042" spans="1:25" x14ac:dyDescent="0.3">
      <c r="A2042" s="1">
        <v>2041</v>
      </c>
      <c r="B2042" s="2">
        <v>42376</v>
      </c>
      <c r="C2042" s="1">
        <v>2016</v>
      </c>
      <c r="D2042" s="1" t="s">
        <v>26</v>
      </c>
      <c r="E2042" s="1">
        <v>1</v>
      </c>
      <c r="F2042" s="3">
        <v>7962</v>
      </c>
      <c r="G2042" s="10">
        <v>25239.54</v>
      </c>
      <c r="H2042" s="12">
        <f>IFERROR(salesdata[[#This Row],[S-P1]]/salesdata[[#This Row],[Q-P1]],0)</f>
        <v>3.17</v>
      </c>
      <c r="I2042" s="3">
        <v>2007</v>
      </c>
      <c r="J2042" s="10">
        <v>12724.38</v>
      </c>
      <c r="K2042" s="12">
        <f>IFERROR(salesdata[[#This Row],[S-P2]]/salesdata[[#This Row],[Q-P2]],0)</f>
        <v>6.34</v>
      </c>
      <c r="L2042" s="3">
        <v>2042</v>
      </c>
      <c r="M2042" s="10">
        <v>11067.64</v>
      </c>
      <c r="N2042" s="12">
        <f>IFERROR(salesdata[[#This Row],[S-P3]]/salesdata[[#This Row],[Q-P3]],0)</f>
        <v>5.42</v>
      </c>
      <c r="O2042" s="3">
        <v>1826</v>
      </c>
      <c r="P2042" s="10">
        <v>13019.38</v>
      </c>
      <c r="Q2042" s="12">
        <f>IFERROR(salesdata[[#This Row],[S-P4]]/salesdata[[#This Row],[Q-P4]],0)</f>
        <v>7.13</v>
      </c>
      <c r="R2042" s="3">
        <v>13837</v>
      </c>
      <c r="S2042" s="10">
        <v>62050.94</v>
      </c>
      <c r="T2042" s="1" t="str">
        <f>"Q"&amp;ROUNDUP(salesdata[[#This Row],[Month No.]]/3,0)</f>
        <v>Q1</v>
      </c>
      <c r="U2042" s="1" t="str">
        <f>TEXT(salesdata[[#This Row],[Date]],"dddd")</f>
        <v>Thursday</v>
      </c>
      <c r="V2042" s="12">
        <f>IFERROR(salesdata[[#This Row],[Total Revenue]]/salesdata[[#This Row],[Total Units Sold]],0)</f>
        <v>4.4844214786442151</v>
      </c>
      <c r="W2042" s="1" t="str">
        <f>INDEX({"Product1","Product2","Product3","Product4"},MATCH(MAX(salesdata[[#This Row],[S-P1]],salesdata[[#This Row],[S-P2]],salesdata[[#This Row],[S-P3]],salesdata[[#This Row],[S-P4]]),CHOOSE({1,2,3,4},salesdata[[#This Row],[S-P1]],salesdata[[#This Row],[S-P2]],salesdata[[#This Row],[S-P3]],salesdata[[#This Row],[S-P4]]),0))</f>
        <v>Product1</v>
      </c>
      <c r="X2042" s="1" t="str">
        <f>IF(salesdata[[#This Row],[Total Revenue]]&gt;=70000,"High",IF(salesdata[[#This Row],[Total Revenue]]&gt;=40000,"Medium","Low"))</f>
        <v>Medium</v>
      </c>
      <c r="Y2042" s="1" t="str">
        <f>IFERROR(IF(SUMIF(salesdata[Year],salesdata[[#This Row],[Year]],salesdata[Total Revenue])&gt;SUMIF(salesdata[Year],salesdata[[#This Row],[Year]]-1,salesdata[Total Revenue]),"Growth Year","Decline Year"),"")</f>
        <v>Growth Year</v>
      </c>
    </row>
    <row r="2043" spans="1:25" x14ac:dyDescent="0.3">
      <c r="A2043" s="1">
        <v>2042</v>
      </c>
      <c r="B2043" s="2">
        <v>42377</v>
      </c>
      <c r="C2043" s="1">
        <v>2016</v>
      </c>
      <c r="D2043" s="1" t="s">
        <v>26</v>
      </c>
      <c r="E2043" s="1">
        <v>1</v>
      </c>
      <c r="F2043" s="3">
        <v>3137</v>
      </c>
      <c r="G2043" s="10">
        <v>9944.2900000000009</v>
      </c>
      <c r="H2043" s="12">
        <f>IFERROR(salesdata[[#This Row],[S-P1]]/salesdata[[#This Row],[Q-P1]],0)</f>
        <v>3.1700000000000004</v>
      </c>
      <c r="I2043" s="3">
        <v>3001</v>
      </c>
      <c r="J2043" s="10">
        <v>19026.34</v>
      </c>
      <c r="K2043" s="12">
        <f>IFERROR(salesdata[[#This Row],[S-P2]]/salesdata[[#This Row],[Q-P2]],0)</f>
        <v>6.34</v>
      </c>
      <c r="L2043" s="3">
        <v>3993</v>
      </c>
      <c r="M2043" s="10">
        <v>21642.06</v>
      </c>
      <c r="N2043" s="12">
        <f>IFERROR(salesdata[[#This Row],[S-P3]]/salesdata[[#This Row],[Q-P3]],0)</f>
        <v>5.42</v>
      </c>
      <c r="O2043" s="3">
        <v>1088</v>
      </c>
      <c r="P2043" s="10">
        <v>7757.44</v>
      </c>
      <c r="Q2043" s="12">
        <f>IFERROR(salesdata[[#This Row],[S-P4]]/salesdata[[#This Row],[Q-P4]],0)</f>
        <v>7.13</v>
      </c>
      <c r="R2043" s="3">
        <v>11219</v>
      </c>
      <c r="S2043" s="10">
        <v>58370.13</v>
      </c>
      <c r="T2043" s="1" t="str">
        <f>"Q"&amp;ROUNDUP(salesdata[[#This Row],[Month No.]]/3,0)</f>
        <v>Q1</v>
      </c>
      <c r="U2043" s="1" t="str">
        <f>TEXT(salesdata[[#This Row],[Date]],"dddd")</f>
        <v>Friday</v>
      </c>
      <c r="V2043" s="12">
        <f>IFERROR(salesdata[[#This Row],[Total Revenue]]/salesdata[[#This Row],[Total Units Sold]],0)</f>
        <v>5.2027925840092699</v>
      </c>
      <c r="W2043" s="1" t="str">
        <f>INDEX({"Product1","Product2","Product3","Product4"},MATCH(MAX(salesdata[[#This Row],[S-P1]],salesdata[[#This Row],[S-P2]],salesdata[[#This Row],[S-P3]],salesdata[[#This Row],[S-P4]]),CHOOSE({1,2,3,4},salesdata[[#This Row],[S-P1]],salesdata[[#This Row],[S-P2]],salesdata[[#This Row],[S-P3]],salesdata[[#This Row],[S-P4]]),0))</f>
        <v>Product3</v>
      </c>
      <c r="X2043" s="1" t="str">
        <f>IF(salesdata[[#This Row],[Total Revenue]]&gt;=70000,"High",IF(salesdata[[#This Row],[Total Revenue]]&gt;=40000,"Medium","Low"))</f>
        <v>Medium</v>
      </c>
      <c r="Y2043" s="1" t="str">
        <f>IFERROR(IF(SUMIF(salesdata[Year],salesdata[[#This Row],[Year]],salesdata[Total Revenue])&gt;SUMIF(salesdata[Year],salesdata[[#This Row],[Year]]-1,salesdata[Total Revenue]),"Growth Year","Decline Year"),"")</f>
        <v>Growth Year</v>
      </c>
    </row>
    <row r="2044" spans="1:25" x14ac:dyDescent="0.3">
      <c r="A2044" s="1">
        <v>2043</v>
      </c>
      <c r="B2044" s="2">
        <v>42378</v>
      </c>
      <c r="C2044" s="1">
        <v>2016</v>
      </c>
      <c r="D2044" s="1" t="s">
        <v>26</v>
      </c>
      <c r="E2044" s="1">
        <v>1</v>
      </c>
      <c r="F2044" s="3">
        <v>5765</v>
      </c>
      <c r="G2044" s="10">
        <v>18275.05</v>
      </c>
      <c r="H2044" s="12">
        <f>IFERROR(salesdata[[#This Row],[S-P1]]/salesdata[[#This Row],[Q-P1]],0)</f>
        <v>3.17</v>
      </c>
      <c r="I2044" s="3">
        <v>2428</v>
      </c>
      <c r="J2044" s="10">
        <v>15393.52</v>
      </c>
      <c r="K2044" s="12">
        <f>IFERROR(salesdata[[#This Row],[S-P2]]/salesdata[[#This Row],[Q-P2]],0)</f>
        <v>6.34</v>
      </c>
      <c r="L2044" s="3">
        <v>778</v>
      </c>
      <c r="M2044" s="10">
        <v>4216.76</v>
      </c>
      <c r="N2044" s="12">
        <f>IFERROR(salesdata[[#This Row],[S-P3]]/salesdata[[#This Row],[Q-P3]],0)</f>
        <v>5.42</v>
      </c>
      <c r="O2044" s="3">
        <v>531</v>
      </c>
      <c r="P2044" s="10">
        <v>3786.03</v>
      </c>
      <c r="Q2044" s="12">
        <f>IFERROR(salesdata[[#This Row],[S-P4]]/salesdata[[#This Row],[Q-P4]],0)</f>
        <v>7.1300000000000008</v>
      </c>
      <c r="R2044" s="3">
        <v>9502</v>
      </c>
      <c r="S2044" s="10">
        <v>41671.360000000001</v>
      </c>
      <c r="T2044" s="1" t="str">
        <f>"Q"&amp;ROUNDUP(salesdata[[#This Row],[Month No.]]/3,0)</f>
        <v>Q1</v>
      </c>
      <c r="U2044" s="1" t="str">
        <f>TEXT(salesdata[[#This Row],[Date]],"dddd")</f>
        <v>Saturday</v>
      </c>
      <c r="V2044" s="12">
        <f>IFERROR(salesdata[[#This Row],[Total Revenue]]/salesdata[[#This Row],[Total Units Sold]],0)</f>
        <v>4.3855356766996421</v>
      </c>
      <c r="W2044" s="1" t="str">
        <f>INDEX({"Product1","Product2","Product3","Product4"},MATCH(MAX(salesdata[[#This Row],[S-P1]],salesdata[[#This Row],[S-P2]],salesdata[[#This Row],[S-P3]],salesdata[[#This Row],[S-P4]]),CHOOSE({1,2,3,4},salesdata[[#This Row],[S-P1]],salesdata[[#This Row],[S-P2]],salesdata[[#This Row],[S-P3]],salesdata[[#This Row],[S-P4]]),0))</f>
        <v>Product1</v>
      </c>
      <c r="X2044" s="1" t="str">
        <f>IF(salesdata[[#This Row],[Total Revenue]]&gt;=70000,"High",IF(salesdata[[#This Row],[Total Revenue]]&gt;=40000,"Medium","Low"))</f>
        <v>Medium</v>
      </c>
      <c r="Y2044" s="1" t="str">
        <f>IFERROR(IF(SUMIF(salesdata[Year],salesdata[[#This Row],[Year]],salesdata[Total Revenue])&gt;SUMIF(salesdata[Year],salesdata[[#This Row],[Year]]-1,salesdata[Total Revenue]),"Growth Year","Decline Year"),"")</f>
        <v>Growth Year</v>
      </c>
    </row>
    <row r="2045" spans="1:25" x14ac:dyDescent="0.3">
      <c r="A2045" s="1">
        <v>2044</v>
      </c>
      <c r="B2045" s="2">
        <v>42379</v>
      </c>
      <c r="C2045" s="1">
        <v>2016</v>
      </c>
      <c r="D2045" s="1" t="s">
        <v>26</v>
      </c>
      <c r="E2045" s="1">
        <v>1</v>
      </c>
      <c r="F2045" s="3">
        <v>5821</v>
      </c>
      <c r="G2045" s="10">
        <v>18452.57</v>
      </c>
      <c r="H2045" s="12">
        <f>IFERROR(salesdata[[#This Row],[S-P1]]/salesdata[[#This Row],[Q-P1]],0)</f>
        <v>3.17</v>
      </c>
      <c r="I2045" s="3">
        <v>2992</v>
      </c>
      <c r="J2045" s="10">
        <v>18969.28</v>
      </c>
      <c r="K2045" s="12">
        <f>IFERROR(salesdata[[#This Row],[S-P2]]/salesdata[[#This Row],[Q-P2]],0)</f>
        <v>6.34</v>
      </c>
      <c r="L2045" s="3">
        <v>2611</v>
      </c>
      <c r="M2045" s="10">
        <v>14151.62</v>
      </c>
      <c r="N2045" s="12">
        <f>IFERROR(salesdata[[#This Row],[S-P3]]/salesdata[[#This Row],[Q-P3]],0)</f>
        <v>5.42</v>
      </c>
      <c r="O2045" s="3">
        <v>551</v>
      </c>
      <c r="P2045" s="10">
        <v>3928.63</v>
      </c>
      <c r="Q2045" s="12">
        <f>IFERROR(salesdata[[#This Row],[S-P4]]/salesdata[[#This Row],[Q-P4]],0)</f>
        <v>7.13</v>
      </c>
      <c r="R2045" s="3">
        <v>11975</v>
      </c>
      <c r="S2045" s="10">
        <v>55502.1</v>
      </c>
      <c r="T2045" s="1" t="str">
        <f>"Q"&amp;ROUNDUP(salesdata[[#This Row],[Month No.]]/3,0)</f>
        <v>Q1</v>
      </c>
      <c r="U2045" s="1" t="str">
        <f>TEXT(salesdata[[#This Row],[Date]],"dddd")</f>
        <v>Sunday</v>
      </c>
      <c r="V2045" s="12">
        <f>IFERROR(salesdata[[#This Row],[Total Revenue]]/salesdata[[#This Row],[Total Units Sold]],0)</f>
        <v>4.6348308977035488</v>
      </c>
      <c r="W2045" s="1" t="str">
        <f>INDEX({"Product1","Product2","Product3","Product4"},MATCH(MAX(salesdata[[#This Row],[S-P1]],salesdata[[#This Row],[S-P2]],salesdata[[#This Row],[S-P3]],salesdata[[#This Row],[S-P4]]),CHOOSE({1,2,3,4},salesdata[[#This Row],[S-P1]],salesdata[[#This Row],[S-P2]],salesdata[[#This Row],[S-P3]],salesdata[[#This Row],[S-P4]]),0))</f>
        <v>Product2</v>
      </c>
      <c r="X2045" s="1" t="str">
        <f>IF(salesdata[[#This Row],[Total Revenue]]&gt;=70000,"High",IF(salesdata[[#This Row],[Total Revenue]]&gt;=40000,"Medium","Low"))</f>
        <v>Medium</v>
      </c>
      <c r="Y2045" s="1" t="str">
        <f>IFERROR(IF(SUMIF(salesdata[Year],salesdata[[#This Row],[Year]],salesdata[Total Revenue])&gt;SUMIF(salesdata[Year],salesdata[[#This Row],[Year]]-1,salesdata[Total Revenue]),"Growth Year","Decline Year"),"")</f>
        <v>Growth Year</v>
      </c>
    </row>
    <row r="2046" spans="1:25" x14ac:dyDescent="0.3">
      <c r="A2046" s="1">
        <v>2045</v>
      </c>
      <c r="B2046" s="2">
        <v>42380</v>
      </c>
      <c r="C2046" s="1">
        <v>2016</v>
      </c>
      <c r="D2046" s="1" t="s">
        <v>26</v>
      </c>
      <c r="E2046" s="1">
        <v>1</v>
      </c>
      <c r="F2046" s="3">
        <v>5534</v>
      </c>
      <c r="G2046" s="10">
        <v>17542.78</v>
      </c>
      <c r="H2046" s="12">
        <f>IFERROR(salesdata[[#This Row],[S-P1]]/salesdata[[#This Row],[Q-P1]],0)</f>
        <v>3.17</v>
      </c>
      <c r="I2046" s="3">
        <v>2355</v>
      </c>
      <c r="J2046" s="10">
        <v>14930.7</v>
      </c>
      <c r="K2046" s="12">
        <f>IFERROR(salesdata[[#This Row],[S-P2]]/salesdata[[#This Row],[Q-P2]],0)</f>
        <v>6.3400000000000007</v>
      </c>
      <c r="L2046" s="3">
        <v>3725</v>
      </c>
      <c r="M2046" s="10">
        <v>20189.5</v>
      </c>
      <c r="N2046" s="12">
        <f>IFERROR(salesdata[[#This Row],[S-P3]]/salesdata[[#This Row],[Q-P3]],0)</f>
        <v>5.42</v>
      </c>
      <c r="O2046" s="3">
        <v>1332</v>
      </c>
      <c r="P2046" s="10">
        <v>9497.16</v>
      </c>
      <c r="Q2046" s="12">
        <f>IFERROR(salesdata[[#This Row],[S-P4]]/salesdata[[#This Row],[Q-P4]],0)</f>
        <v>7.13</v>
      </c>
      <c r="R2046" s="3">
        <v>12946</v>
      </c>
      <c r="S2046" s="10">
        <v>62160.14</v>
      </c>
      <c r="T2046" s="1" t="str">
        <f>"Q"&amp;ROUNDUP(salesdata[[#This Row],[Month No.]]/3,0)</f>
        <v>Q1</v>
      </c>
      <c r="U2046" s="1" t="str">
        <f>TEXT(salesdata[[#This Row],[Date]],"dddd")</f>
        <v>Monday</v>
      </c>
      <c r="V2046" s="12">
        <f>IFERROR(salesdata[[#This Row],[Total Revenue]]/salesdata[[#This Row],[Total Units Sold]],0)</f>
        <v>4.8014938977290278</v>
      </c>
      <c r="W2046" s="1" t="str">
        <f>INDEX({"Product1","Product2","Product3","Product4"},MATCH(MAX(salesdata[[#This Row],[S-P1]],salesdata[[#This Row],[S-P2]],salesdata[[#This Row],[S-P3]],salesdata[[#This Row],[S-P4]]),CHOOSE({1,2,3,4},salesdata[[#This Row],[S-P1]],salesdata[[#This Row],[S-P2]],salesdata[[#This Row],[S-P3]],salesdata[[#This Row],[S-P4]]),0))</f>
        <v>Product3</v>
      </c>
      <c r="X2046" s="1" t="str">
        <f>IF(salesdata[[#This Row],[Total Revenue]]&gt;=70000,"High",IF(salesdata[[#This Row],[Total Revenue]]&gt;=40000,"Medium","Low"))</f>
        <v>Medium</v>
      </c>
      <c r="Y2046" s="1" t="str">
        <f>IFERROR(IF(SUMIF(salesdata[Year],salesdata[[#This Row],[Year]],salesdata[Total Revenue])&gt;SUMIF(salesdata[Year],salesdata[[#This Row],[Year]]-1,salesdata[Total Revenue]),"Growth Year","Decline Year"),"")</f>
        <v>Growth Year</v>
      </c>
    </row>
    <row r="2047" spans="1:25" x14ac:dyDescent="0.3">
      <c r="A2047" s="1">
        <v>2046</v>
      </c>
      <c r="B2047" s="2">
        <v>42381</v>
      </c>
      <c r="C2047" s="1">
        <v>2016</v>
      </c>
      <c r="D2047" s="1" t="s">
        <v>26</v>
      </c>
      <c r="E2047" s="1">
        <v>1</v>
      </c>
      <c r="F2047" s="3">
        <v>7637</v>
      </c>
      <c r="G2047" s="10">
        <v>24209.29</v>
      </c>
      <c r="H2047" s="12">
        <f>IFERROR(salesdata[[#This Row],[S-P1]]/salesdata[[#This Row],[Q-P1]],0)</f>
        <v>3.17</v>
      </c>
      <c r="I2047" s="3">
        <v>2791</v>
      </c>
      <c r="J2047" s="10">
        <v>17694.939999999999</v>
      </c>
      <c r="K2047" s="12">
        <f>IFERROR(salesdata[[#This Row],[S-P2]]/salesdata[[#This Row],[Q-P2]],0)</f>
        <v>6.34</v>
      </c>
      <c r="L2047" s="3">
        <v>1424</v>
      </c>
      <c r="M2047" s="10">
        <v>7718.08</v>
      </c>
      <c r="N2047" s="12">
        <f>IFERROR(salesdata[[#This Row],[S-P3]]/salesdata[[#This Row],[Q-P3]],0)</f>
        <v>5.42</v>
      </c>
      <c r="O2047" s="3">
        <v>1381</v>
      </c>
      <c r="P2047" s="10">
        <v>9846.5300000000007</v>
      </c>
      <c r="Q2047" s="12">
        <f>IFERROR(salesdata[[#This Row],[S-P4]]/salesdata[[#This Row],[Q-P4]],0)</f>
        <v>7.1300000000000008</v>
      </c>
      <c r="R2047" s="3">
        <v>13233</v>
      </c>
      <c r="S2047" s="10">
        <v>59468.84</v>
      </c>
      <c r="T2047" s="1" t="str">
        <f>"Q"&amp;ROUNDUP(salesdata[[#This Row],[Month No.]]/3,0)</f>
        <v>Q1</v>
      </c>
      <c r="U2047" s="1" t="str">
        <f>TEXT(salesdata[[#This Row],[Date]],"dddd")</f>
        <v>Tuesday</v>
      </c>
      <c r="V2047" s="12">
        <f>IFERROR(salesdata[[#This Row],[Total Revenue]]/salesdata[[#This Row],[Total Units Sold]],0)</f>
        <v>4.4939802010126195</v>
      </c>
      <c r="W2047" s="1" t="str">
        <f>INDEX({"Product1","Product2","Product3","Product4"},MATCH(MAX(salesdata[[#This Row],[S-P1]],salesdata[[#This Row],[S-P2]],salesdata[[#This Row],[S-P3]],salesdata[[#This Row],[S-P4]]),CHOOSE({1,2,3,4},salesdata[[#This Row],[S-P1]],salesdata[[#This Row],[S-P2]],salesdata[[#This Row],[S-P3]],salesdata[[#This Row],[S-P4]]),0))</f>
        <v>Product1</v>
      </c>
      <c r="X2047" s="1" t="str">
        <f>IF(salesdata[[#This Row],[Total Revenue]]&gt;=70000,"High",IF(salesdata[[#This Row],[Total Revenue]]&gt;=40000,"Medium","Low"))</f>
        <v>Medium</v>
      </c>
      <c r="Y2047" s="1" t="str">
        <f>IFERROR(IF(SUMIF(salesdata[Year],salesdata[[#This Row],[Year]],salesdata[Total Revenue])&gt;SUMIF(salesdata[Year],salesdata[[#This Row],[Year]]-1,salesdata[Total Revenue]),"Growth Year","Decline Year"),"")</f>
        <v>Growth Year</v>
      </c>
    </row>
    <row r="2048" spans="1:25" x14ac:dyDescent="0.3">
      <c r="A2048" s="1">
        <v>2047</v>
      </c>
      <c r="B2048" s="2">
        <v>42382</v>
      </c>
      <c r="C2048" s="1">
        <v>2016</v>
      </c>
      <c r="D2048" s="1" t="s">
        <v>26</v>
      </c>
      <c r="E2048" s="1">
        <v>1</v>
      </c>
      <c r="F2048" s="3">
        <v>7888</v>
      </c>
      <c r="G2048" s="10">
        <v>25004.959999999999</v>
      </c>
      <c r="H2048" s="12">
        <f>IFERROR(salesdata[[#This Row],[S-P1]]/salesdata[[#This Row],[Q-P1]],0)</f>
        <v>3.17</v>
      </c>
      <c r="I2048" s="3">
        <v>1104</v>
      </c>
      <c r="J2048" s="10">
        <v>6999.36</v>
      </c>
      <c r="K2048" s="12">
        <f>IFERROR(salesdata[[#This Row],[S-P2]]/salesdata[[#This Row],[Q-P2]],0)</f>
        <v>6.34</v>
      </c>
      <c r="L2048" s="3">
        <v>4945</v>
      </c>
      <c r="M2048" s="10">
        <v>26801.9</v>
      </c>
      <c r="N2048" s="12">
        <f>IFERROR(salesdata[[#This Row],[S-P3]]/salesdata[[#This Row],[Q-P3]],0)</f>
        <v>5.42</v>
      </c>
      <c r="O2048" s="3">
        <v>1625</v>
      </c>
      <c r="P2048" s="10">
        <v>11586.25</v>
      </c>
      <c r="Q2048" s="12">
        <f>IFERROR(salesdata[[#This Row],[S-P4]]/salesdata[[#This Row],[Q-P4]],0)</f>
        <v>7.13</v>
      </c>
      <c r="R2048" s="3">
        <v>15562</v>
      </c>
      <c r="S2048" s="10">
        <v>70392.47</v>
      </c>
      <c r="T2048" s="1" t="str">
        <f>"Q"&amp;ROUNDUP(salesdata[[#This Row],[Month No.]]/3,0)</f>
        <v>Q1</v>
      </c>
      <c r="U2048" s="1" t="str">
        <f>TEXT(salesdata[[#This Row],[Date]],"dddd")</f>
        <v>Wednesday</v>
      </c>
      <c r="V2048" s="12">
        <f>IFERROR(salesdata[[#This Row],[Total Revenue]]/salesdata[[#This Row],[Total Units Sold]],0)</f>
        <v>4.5233562524097159</v>
      </c>
      <c r="W2048" s="1" t="str">
        <f>INDEX({"Product1","Product2","Product3","Product4"},MATCH(MAX(salesdata[[#This Row],[S-P1]],salesdata[[#This Row],[S-P2]],salesdata[[#This Row],[S-P3]],salesdata[[#This Row],[S-P4]]),CHOOSE({1,2,3,4},salesdata[[#This Row],[S-P1]],salesdata[[#This Row],[S-P2]],salesdata[[#This Row],[S-P3]],salesdata[[#This Row],[S-P4]]),0))</f>
        <v>Product3</v>
      </c>
      <c r="X2048" s="1" t="str">
        <f>IF(salesdata[[#This Row],[Total Revenue]]&gt;=70000,"High",IF(salesdata[[#This Row],[Total Revenue]]&gt;=40000,"Medium","Low"))</f>
        <v>High</v>
      </c>
      <c r="Y2048" s="1" t="str">
        <f>IFERROR(IF(SUMIF(salesdata[Year],salesdata[[#This Row],[Year]],salesdata[Total Revenue])&gt;SUMIF(salesdata[Year],salesdata[[#This Row],[Year]]-1,salesdata[Total Revenue]),"Growth Year","Decline Year"),"")</f>
        <v>Growth Year</v>
      </c>
    </row>
    <row r="2049" spans="1:25" x14ac:dyDescent="0.3">
      <c r="A2049" s="1">
        <v>2048</v>
      </c>
      <c r="B2049" s="2">
        <v>42383</v>
      </c>
      <c r="C2049" s="1">
        <v>2016</v>
      </c>
      <c r="D2049" s="1" t="s">
        <v>26</v>
      </c>
      <c r="E2049" s="1">
        <v>1</v>
      </c>
      <c r="F2049" s="3">
        <v>3921</v>
      </c>
      <c r="G2049" s="10">
        <v>12429.57</v>
      </c>
      <c r="H2049" s="12">
        <f>IFERROR(salesdata[[#This Row],[S-P1]]/salesdata[[#This Row],[Q-P1]],0)</f>
        <v>3.17</v>
      </c>
      <c r="I2049" s="3">
        <v>1540</v>
      </c>
      <c r="J2049" s="10">
        <v>9763.6</v>
      </c>
      <c r="K2049" s="12">
        <f>IFERROR(salesdata[[#This Row],[S-P2]]/salesdata[[#This Row],[Q-P2]],0)</f>
        <v>6.34</v>
      </c>
      <c r="L2049" s="3">
        <v>3786</v>
      </c>
      <c r="M2049" s="10">
        <v>20520.12</v>
      </c>
      <c r="N2049" s="12">
        <f>IFERROR(salesdata[[#This Row],[S-P3]]/salesdata[[#This Row],[Q-P3]],0)</f>
        <v>5.42</v>
      </c>
      <c r="O2049" s="3">
        <v>909</v>
      </c>
      <c r="P2049" s="10">
        <v>6481.17</v>
      </c>
      <c r="Q2049" s="12">
        <f>IFERROR(salesdata[[#This Row],[S-P4]]/salesdata[[#This Row],[Q-P4]],0)</f>
        <v>7.13</v>
      </c>
      <c r="R2049" s="3">
        <v>10156</v>
      </c>
      <c r="S2049" s="10">
        <v>49194.46</v>
      </c>
      <c r="T2049" s="1" t="str">
        <f>"Q"&amp;ROUNDUP(salesdata[[#This Row],[Month No.]]/3,0)</f>
        <v>Q1</v>
      </c>
      <c r="U2049" s="1" t="str">
        <f>TEXT(salesdata[[#This Row],[Date]],"dddd")</f>
        <v>Thursday</v>
      </c>
      <c r="V2049" s="12">
        <f>IFERROR(salesdata[[#This Row],[Total Revenue]]/salesdata[[#This Row],[Total Units Sold]],0)</f>
        <v>4.8438814493895235</v>
      </c>
      <c r="W2049" s="1" t="str">
        <f>INDEX({"Product1","Product2","Product3","Product4"},MATCH(MAX(salesdata[[#This Row],[S-P1]],salesdata[[#This Row],[S-P2]],salesdata[[#This Row],[S-P3]],salesdata[[#This Row],[S-P4]]),CHOOSE({1,2,3,4},salesdata[[#This Row],[S-P1]],salesdata[[#This Row],[S-P2]],salesdata[[#This Row],[S-P3]],salesdata[[#This Row],[S-P4]]),0))</f>
        <v>Product3</v>
      </c>
      <c r="X2049" s="1" t="str">
        <f>IF(salesdata[[#This Row],[Total Revenue]]&gt;=70000,"High",IF(salesdata[[#This Row],[Total Revenue]]&gt;=40000,"Medium","Low"))</f>
        <v>Medium</v>
      </c>
      <c r="Y2049" s="1" t="str">
        <f>IFERROR(IF(SUMIF(salesdata[Year],salesdata[[#This Row],[Year]],salesdata[Total Revenue])&gt;SUMIF(salesdata[Year],salesdata[[#This Row],[Year]]-1,salesdata[Total Revenue]),"Growth Year","Decline Year"),"")</f>
        <v>Growth Year</v>
      </c>
    </row>
    <row r="2050" spans="1:25" x14ac:dyDescent="0.3">
      <c r="A2050" s="1">
        <v>2049</v>
      </c>
      <c r="B2050" s="2">
        <v>42384</v>
      </c>
      <c r="C2050" s="1">
        <v>2016</v>
      </c>
      <c r="D2050" s="1" t="s">
        <v>26</v>
      </c>
      <c r="E2050" s="1">
        <v>1</v>
      </c>
      <c r="F2050" s="3">
        <v>7985</v>
      </c>
      <c r="G2050" s="10">
        <v>25312.45</v>
      </c>
      <c r="H2050" s="12">
        <f>IFERROR(salesdata[[#This Row],[S-P1]]/salesdata[[#This Row],[Q-P1]],0)</f>
        <v>3.17</v>
      </c>
      <c r="I2050" s="3">
        <v>1118</v>
      </c>
      <c r="J2050" s="10">
        <v>7088.12</v>
      </c>
      <c r="K2050" s="12">
        <f>IFERROR(salesdata[[#This Row],[S-P2]]/salesdata[[#This Row],[Q-P2]],0)</f>
        <v>6.34</v>
      </c>
      <c r="L2050" s="3">
        <v>5727</v>
      </c>
      <c r="M2050" s="10">
        <v>31040.34</v>
      </c>
      <c r="N2050" s="12">
        <f>IFERROR(salesdata[[#This Row],[S-P3]]/salesdata[[#This Row],[Q-P3]],0)</f>
        <v>5.42</v>
      </c>
      <c r="O2050" s="3">
        <v>386</v>
      </c>
      <c r="P2050" s="10">
        <v>2752.18</v>
      </c>
      <c r="Q2050" s="12">
        <f>IFERROR(salesdata[[#This Row],[S-P4]]/salesdata[[#This Row],[Q-P4]],0)</f>
        <v>7.13</v>
      </c>
      <c r="R2050" s="3">
        <v>15216</v>
      </c>
      <c r="S2050" s="10">
        <v>66193.09</v>
      </c>
      <c r="T2050" s="1" t="str">
        <f>"Q"&amp;ROUNDUP(salesdata[[#This Row],[Month No.]]/3,0)</f>
        <v>Q1</v>
      </c>
      <c r="U2050" s="1" t="str">
        <f>TEXT(salesdata[[#This Row],[Date]],"dddd")</f>
        <v>Friday</v>
      </c>
      <c r="V2050" s="12">
        <f>IFERROR(salesdata[[#This Row],[Total Revenue]]/salesdata[[#This Row],[Total Units Sold]],0)</f>
        <v>4.35022936382755</v>
      </c>
      <c r="W2050" s="1" t="str">
        <f>INDEX({"Product1","Product2","Product3","Product4"},MATCH(MAX(salesdata[[#This Row],[S-P1]],salesdata[[#This Row],[S-P2]],salesdata[[#This Row],[S-P3]],salesdata[[#This Row],[S-P4]]),CHOOSE({1,2,3,4},salesdata[[#This Row],[S-P1]],salesdata[[#This Row],[S-P2]],salesdata[[#This Row],[S-P3]],salesdata[[#This Row],[S-P4]]),0))</f>
        <v>Product3</v>
      </c>
      <c r="X2050" s="1" t="str">
        <f>IF(salesdata[[#This Row],[Total Revenue]]&gt;=70000,"High",IF(salesdata[[#This Row],[Total Revenue]]&gt;=40000,"Medium","Low"))</f>
        <v>Medium</v>
      </c>
      <c r="Y2050" s="1" t="str">
        <f>IFERROR(IF(SUMIF(salesdata[Year],salesdata[[#This Row],[Year]],salesdata[Total Revenue])&gt;SUMIF(salesdata[Year],salesdata[[#This Row],[Year]]-1,salesdata[Total Revenue]),"Growth Year","Decline Year"),"")</f>
        <v>Growth Year</v>
      </c>
    </row>
    <row r="2051" spans="1:25" x14ac:dyDescent="0.3">
      <c r="A2051" s="1">
        <v>2050</v>
      </c>
      <c r="B2051" s="2">
        <v>42385</v>
      </c>
      <c r="C2051" s="1">
        <v>2016</v>
      </c>
      <c r="D2051" s="1" t="s">
        <v>26</v>
      </c>
      <c r="E2051" s="1">
        <v>1</v>
      </c>
      <c r="F2051" s="3">
        <v>4465</v>
      </c>
      <c r="G2051" s="10">
        <v>14154.05</v>
      </c>
      <c r="H2051" s="12">
        <f>IFERROR(salesdata[[#This Row],[S-P1]]/salesdata[[#This Row],[Q-P1]],0)</f>
        <v>3.17</v>
      </c>
      <c r="I2051" s="3">
        <v>1313</v>
      </c>
      <c r="J2051" s="10">
        <v>8324.42</v>
      </c>
      <c r="K2051" s="12">
        <f>IFERROR(salesdata[[#This Row],[S-P2]]/salesdata[[#This Row],[Q-P2]],0)</f>
        <v>6.34</v>
      </c>
      <c r="L2051" s="3">
        <v>3728</v>
      </c>
      <c r="M2051" s="10">
        <v>20205.759999999998</v>
      </c>
      <c r="N2051" s="12">
        <f>IFERROR(salesdata[[#This Row],[S-P3]]/salesdata[[#This Row],[Q-P3]],0)</f>
        <v>5.42</v>
      </c>
      <c r="O2051" s="3">
        <v>1227</v>
      </c>
      <c r="P2051" s="10">
        <v>8748.51</v>
      </c>
      <c r="Q2051" s="12">
        <f>IFERROR(salesdata[[#This Row],[S-P4]]/salesdata[[#This Row],[Q-P4]],0)</f>
        <v>7.13</v>
      </c>
      <c r="R2051" s="3">
        <v>10733</v>
      </c>
      <c r="S2051" s="10">
        <v>51432.74</v>
      </c>
      <c r="T2051" s="1" t="str">
        <f>"Q"&amp;ROUNDUP(salesdata[[#This Row],[Month No.]]/3,0)</f>
        <v>Q1</v>
      </c>
      <c r="U2051" s="1" t="str">
        <f>TEXT(salesdata[[#This Row],[Date]],"dddd")</f>
        <v>Saturday</v>
      </c>
      <c r="V2051" s="12">
        <f>IFERROR(salesdata[[#This Row],[Total Revenue]]/salesdata[[#This Row],[Total Units Sold]],0)</f>
        <v>4.7920190068014534</v>
      </c>
      <c r="W2051" s="1" t="str">
        <f>INDEX({"Product1","Product2","Product3","Product4"},MATCH(MAX(salesdata[[#This Row],[S-P1]],salesdata[[#This Row],[S-P2]],salesdata[[#This Row],[S-P3]],salesdata[[#This Row],[S-P4]]),CHOOSE({1,2,3,4},salesdata[[#This Row],[S-P1]],salesdata[[#This Row],[S-P2]],salesdata[[#This Row],[S-P3]],salesdata[[#This Row],[S-P4]]),0))</f>
        <v>Product3</v>
      </c>
      <c r="X2051" s="1" t="str">
        <f>IF(salesdata[[#This Row],[Total Revenue]]&gt;=70000,"High",IF(salesdata[[#This Row],[Total Revenue]]&gt;=40000,"Medium","Low"))</f>
        <v>Medium</v>
      </c>
      <c r="Y2051" s="1" t="str">
        <f>IFERROR(IF(SUMIF(salesdata[Year],salesdata[[#This Row],[Year]],salesdata[Total Revenue])&gt;SUMIF(salesdata[Year],salesdata[[#This Row],[Year]]-1,salesdata[Total Revenue]),"Growth Year","Decline Year"),"")</f>
        <v>Growth Year</v>
      </c>
    </row>
    <row r="2052" spans="1:25" x14ac:dyDescent="0.3">
      <c r="A2052" s="1">
        <v>2051</v>
      </c>
      <c r="B2052" s="2">
        <v>42386</v>
      </c>
      <c r="C2052" s="1">
        <v>2016</v>
      </c>
      <c r="D2052" s="1" t="s">
        <v>26</v>
      </c>
      <c r="E2052" s="1">
        <v>1</v>
      </c>
      <c r="F2052" s="3">
        <v>5160</v>
      </c>
      <c r="G2052" s="10">
        <v>16357.2</v>
      </c>
      <c r="H2052" s="12">
        <f>IFERROR(salesdata[[#This Row],[S-P1]]/salesdata[[#This Row],[Q-P1]],0)</f>
        <v>3.17</v>
      </c>
      <c r="I2052" s="3">
        <v>3413</v>
      </c>
      <c r="J2052" s="10">
        <v>21638.42</v>
      </c>
      <c r="K2052" s="12">
        <f>IFERROR(salesdata[[#This Row],[S-P2]]/salesdata[[#This Row],[Q-P2]],0)</f>
        <v>6.34</v>
      </c>
      <c r="L2052" s="3">
        <v>1279</v>
      </c>
      <c r="M2052" s="10">
        <v>6932.18</v>
      </c>
      <c r="N2052" s="12">
        <f>IFERROR(salesdata[[#This Row],[S-P3]]/salesdata[[#This Row],[Q-P3]],0)</f>
        <v>5.42</v>
      </c>
      <c r="O2052" s="3">
        <v>744</v>
      </c>
      <c r="P2052" s="10">
        <v>5304.72</v>
      </c>
      <c r="Q2052" s="12">
        <f>IFERROR(salesdata[[#This Row],[S-P4]]/salesdata[[#This Row],[Q-P4]],0)</f>
        <v>7.1300000000000008</v>
      </c>
      <c r="R2052" s="3">
        <v>10596</v>
      </c>
      <c r="S2052" s="10">
        <v>50232.52</v>
      </c>
      <c r="T2052" s="1" t="str">
        <f>"Q"&amp;ROUNDUP(salesdata[[#This Row],[Month No.]]/3,0)</f>
        <v>Q1</v>
      </c>
      <c r="U2052" s="1" t="str">
        <f>TEXT(salesdata[[#This Row],[Date]],"dddd")</f>
        <v>Sunday</v>
      </c>
      <c r="V2052" s="12">
        <f>IFERROR(salesdata[[#This Row],[Total Revenue]]/salesdata[[#This Row],[Total Units Sold]],0)</f>
        <v>4.7407059267648162</v>
      </c>
      <c r="W2052" s="1" t="str">
        <f>INDEX({"Product1","Product2","Product3","Product4"},MATCH(MAX(salesdata[[#This Row],[S-P1]],salesdata[[#This Row],[S-P2]],salesdata[[#This Row],[S-P3]],salesdata[[#This Row],[S-P4]]),CHOOSE({1,2,3,4},salesdata[[#This Row],[S-P1]],salesdata[[#This Row],[S-P2]],salesdata[[#This Row],[S-P3]],salesdata[[#This Row],[S-P4]]),0))</f>
        <v>Product2</v>
      </c>
      <c r="X2052" s="1" t="str">
        <f>IF(salesdata[[#This Row],[Total Revenue]]&gt;=70000,"High",IF(salesdata[[#This Row],[Total Revenue]]&gt;=40000,"Medium","Low"))</f>
        <v>Medium</v>
      </c>
      <c r="Y2052" s="1" t="str">
        <f>IFERROR(IF(SUMIF(salesdata[Year],salesdata[[#This Row],[Year]],salesdata[Total Revenue])&gt;SUMIF(salesdata[Year],salesdata[[#This Row],[Year]]-1,salesdata[Total Revenue]),"Growth Year","Decline Year"),"")</f>
        <v>Growth Year</v>
      </c>
    </row>
    <row r="2053" spans="1:25" x14ac:dyDescent="0.3">
      <c r="A2053" s="1">
        <v>2052</v>
      </c>
      <c r="B2053" s="2">
        <v>42387</v>
      </c>
      <c r="C2053" s="1">
        <v>2016</v>
      </c>
      <c r="D2053" s="1" t="s">
        <v>26</v>
      </c>
      <c r="E2053" s="1">
        <v>1</v>
      </c>
      <c r="F2053" s="3">
        <v>7149</v>
      </c>
      <c r="G2053" s="10">
        <v>22662.33</v>
      </c>
      <c r="H2053" s="12">
        <f>IFERROR(salesdata[[#This Row],[S-P1]]/salesdata[[#This Row],[Q-P1]],0)</f>
        <v>3.1700000000000004</v>
      </c>
      <c r="I2053" s="3">
        <v>1578</v>
      </c>
      <c r="J2053" s="10">
        <v>10004.52</v>
      </c>
      <c r="K2053" s="12">
        <f>IFERROR(salesdata[[#This Row],[S-P2]]/salesdata[[#This Row],[Q-P2]],0)</f>
        <v>6.34</v>
      </c>
      <c r="L2053" s="3">
        <v>559</v>
      </c>
      <c r="M2053" s="10">
        <v>3029.78</v>
      </c>
      <c r="N2053" s="12">
        <f>IFERROR(salesdata[[#This Row],[S-P3]]/salesdata[[#This Row],[Q-P3]],0)</f>
        <v>5.42</v>
      </c>
      <c r="O2053" s="3">
        <v>1606</v>
      </c>
      <c r="P2053" s="10">
        <v>11450.78</v>
      </c>
      <c r="Q2053" s="12">
        <f>IFERROR(salesdata[[#This Row],[S-P4]]/salesdata[[#This Row],[Q-P4]],0)</f>
        <v>7.1300000000000008</v>
      </c>
      <c r="R2053" s="3">
        <v>10892</v>
      </c>
      <c r="S2053" s="10">
        <v>47147.41</v>
      </c>
      <c r="T2053" s="1" t="str">
        <f>"Q"&amp;ROUNDUP(salesdata[[#This Row],[Month No.]]/3,0)</f>
        <v>Q1</v>
      </c>
      <c r="U2053" s="1" t="str">
        <f>TEXT(salesdata[[#This Row],[Date]],"dddd")</f>
        <v>Monday</v>
      </c>
      <c r="V2053" s="12">
        <f>IFERROR(salesdata[[#This Row],[Total Revenue]]/salesdata[[#This Row],[Total Units Sold]],0)</f>
        <v>4.3286274329783332</v>
      </c>
      <c r="W2053" s="1" t="str">
        <f>INDEX({"Product1","Product2","Product3","Product4"},MATCH(MAX(salesdata[[#This Row],[S-P1]],salesdata[[#This Row],[S-P2]],salesdata[[#This Row],[S-P3]],salesdata[[#This Row],[S-P4]]),CHOOSE({1,2,3,4},salesdata[[#This Row],[S-P1]],salesdata[[#This Row],[S-P2]],salesdata[[#This Row],[S-P3]],salesdata[[#This Row],[S-P4]]),0))</f>
        <v>Product1</v>
      </c>
      <c r="X2053" s="1" t="str">
        <f>IF(salesdata[[#This Row],[Total Revenue]]&gt;=70000,"High",IF(salesdata[[#This Row],[Total Revenue]]&gt;=40000,"Medium","Low"))</f>
        <v>Medium</v>
      </c>
      <c r="Y2053" s="1" t="str">
        <f>IFERROR(IF(SUMIF(salesdata[Year],salesdata[[#This Row],[Year]],salesdata[Total Revenue])&gt;SUMIF(salesdata[Year],salesdata[[#This Row],[Year]]-1,salesdata[Total Revenue]),"Growth Year","Decline Year"),"")</f>
        <v>Growth Year</v>
      </c>
    </row>
    <row r="2054" spans="1:25" x14ac:dyDescent="0.3">
      <c r="A2054" s="1">
        <v>2053</v>
      </c>
      <c r="B2054" s="2">
        <v>42388</v>
      </c>
      <c r="C2054" s="1">
        <v>2016</v>
      </c>
      <c r="D2054" s="1" t="s">
        <v>26</v>
      </c>
      <c r="E2054" s="1">
        <v>1</v>
      </c>
      <c r="F2054" s="3">
        <v>793</v>
      </c>
      <c r="G2054" s="10">
        <v>2513.81</v>
      </c>
      <c r="H2054" s="12">
        <f>IFERROR(salesdata[[#This Row],[S-P1]]/salesdata[[#This Row],[Q-P1]],0)</f>
        <v>3.17</v>
      </c>
      <c r="I2054" s="3">
        <v>3191</v>
      </c>
      <c r="J2054" s="10">
        <v>20230.939999999999</v>
      </c>
      <c r="K2054" s="12">
        <f>IFERROR(salesdata[[#This Row],[S-P2]]/salesdata[[#This Row],[Q-P2]],0)</f>
        <v>6.34</v>
      </c>
      <c r="L2054" s="3">
        <v>4102</v>
      </c>
      <c r="M2054" s="10">
        <v>22232.84</v>
      </c>
      <c r="N2054" s="12">
        <f>IFERROR(salesdata[[#This Row],[S-P3]]/salesdata[[#This Row],[Q-P3]],0)</f>
        <v>5.42</v>
      </c>
      <c r="O2054" s="3">
        <v>1380</v>
      </c>
      <c r="P2054" s="10">
        <v>9839.4</v>
      </c>
      <c r="Q2054" s="12">
        <f>IFERROR(salesdata[[#This Row],[S-P4]]/salesdata[[#This Row],[Q-P4]],0)</f>
        <v>7.13</v>
      </c>
      <c r="R2054" s="3">
        <v>9466</v>
      </c>
      <c r="S2054" s="10">
        <v>54816.99</v>
      </c>
      <c r="T2054" s="1" t="str">
        <f>"Q"&amp;ROUNDUP(salesdata[[#This Row],[Month No.]]/3,0)</f>
        <v>Q1</v>
      </c>
      <c r="U2054" s="1" t="str">
        <f>TEXT(salesdata[[#This Row],[Date]],"dddd")</f>
        <v>Tuesday</v>
      </c>
      <c r="V2054" s="12">
        <f>IFERROR(salesdata[[#This Row],[Total Revenue]]/salesdata[[#This Row],[Total Units Sold]],0)</f>
        <v>5.7909349249947173</v>
      </c>
      <c r="W2054" s="1" t="str">
        <f>INDEX({"Product1","Product2","Product3","Product4"},MATCH(MAX(salesdata[[#This Row],[S-P1]],salesdata[[#This Row],[S-P2]],salesdata[[#This Row],[S-P3]],salesdata[[#This Row],[S-P4]]),CHOOSE({1,2,3,4},salesdata[[#This Row],[S-P1]],salesdata[[#This Row],[S-P2]],salesdata[[#This Row],[S-P3]],salesdata[[#This Row],[S-P4]]),0))</f>
        <v>Product3</v>
      </c>
      <c r="X2054" s="1" t="str">
        <f>IF(salesdata[[#This Row],[Total Revenue]]&gt;=70000,"High",IF(salesdata[[#This Row],[Total Revenue]]&gt;=40000,"Medium","Low"))</f>
        <v>Medium</v>
      </c>
      <c r="Y2054" s="1" t="str">
        <f>IFERROR(IF(SUMIF(salesdata[Year],salesdata[[#This Row],[Year]],salesdata[Total Revenue])&gt;SUMIF(salesdata[Year],salesdata[[#This Row],[Year]]-1,salesdata[Total Revenue]),"Growth Year","Decline Year"),"")</f>
        <v>Growth Year</v>
      </c>
    </row>
    <row r="2055" spans="1:25" x14ac:dyDescent="0.3">
      <c r="A2055" s="1">
        <v>2054</v>
      </c>
      <c r="B2055" s="2">
        <v>42389</v>
      </c>
      <c r="C2055" s="1">
        <v>2016</v>
      </c>
      <c r="D2055" s="1" t="s">
        <v>26</v>
      </c>
      <c r="E2055" s="1">
        <v>1</v>
      </c>
      <c r="F2055" s="3">
        <v>7008</v>
      </c>
      <c r="G2055" s="10">
        <v>22215.360000000001</v>
      </c>
      <c r="H2055" s="12">
        <f>IFERROR(salesdata[[#This Row],[S-P1]]/salesdata[[#This Row],[Q-P1]],0)</f>
        <v>3.17</v>
      </c>
      <c r="I2055" s="3">
        <v>3777</v>
      </c>
      <c r="J2055" s="10">
        <v>23946.18</v>
      </c>
      <c r="K2055" s="12">
        <f>IFERROR(salesdata[[#This Row],[S-P2]]/salesdata[[#This Row],[Q-P2]],0)</f>
        <v>6.34</v>
      </c>
      <c r="L2055" s="3">
        <v>1942</v>
      </c>
      <c r="M2055" s="10">
        <v>10525.64</v>
      </c>
      <c r="N2055" s="12">
        <f>IFERROR(salesdata[[#This Row],[S-P3]]/salesdata[[#This Row],[Q-P3]],0)</f>
        <v>5.42</v>
      </c>
      <c r="O2055" s="3">
        <v>1751</v>
      </c>
      <c r="P2055" s="10">
        <v>12484.63</v>
      </c>
      <c r="Q2055" s="12">
        <f>IFERROR(salesdata[[#This Row],[S-P4]]/salesdata[[#This Row],[Q-P4]],0)</f>
        <v>7.13</v>
      </c>
      <c r="R2055" s="3">
        <v>14478</v>
      </c>
      <c r="S2055" s="10">
        <v>69171.81</v>
      </c>
      <c r="T2055" s="1" t="str">
        <f>"Q"&amp;ROUNDUP(salesdata[[#This Row],[Month No.]]/3,0)</f>
        <v>Q1</v>
      </c>
      <c r="U2055" s="1" t="str">
        <f>TEXT(salesdata[[#This Row],[Date]],"dddd")</f>
        <v>Wednesday</v>
      </c>
      <c r="V2055" s="12">
        <f>IFERROR(salesdata[[#This Row],[Total Revenue]]/salesdata[[#This Row],[Total Units Sold]],0)</f>
        <v>4.7777186075424778</v>
      </c>
      <c r="W2055" s="1" t="str">
        <f>INDEX({"Product1","Product2","Product3","Product4"},MATCH(MAX(salesdata[[#This Row],[S-P1]],salesdata[[#This Row],[S-P2]],salesdata[[#This Row],[S-P3]],salesdata[[#This Row],[S-P4]]),CHOOSE({1,2,3,4},salesdata[[#This Row],[S-P1]],salesdata[[#This Row],[S-P2]],salesdata[[#This Row],[S-P3]],salesdata[[#This Row],[S-P4]]),0))</f>
        <v>Product2</v>
      </c>
      <c r="X2055" s="1" t="str">
        <f>IF(salesdata[[#This Row],[Total Revenue]]&gt;=70000,"High",IF(salesdata[[#This Row],[Total Revenue]]&gt;=40000,"Medium","Low"))</f>
        <v>Medium</v>
      </c>
      <c r="Y2055" s="1" t="str">
        <f>IFERROR(IF(SUMIF(salesdata[Year],salesdata[[#This Row],[Year]],salesdata[Total Revenue])&gt;SUMIF(salesdata[Year],salesdata[[#This Row],[Year]]-1,salesdata[Total Revenue]),"Growth Year","Decline Year"),"")</f>
        <v>Growth Year</v>
      </c>
    </row>
    <row r="2056" spans="1:25" x14ac:dyDescent="0.3">
      <c r="A2056" s="1">
        <v>2055</v>
      </c>
      <c r="B2056" s="2">
        <v>42390</v>
      </c>
      <c r="C2056" s="1">
        <v>2016</v>
      </c>
      <c r="D2056" s="1" t="s">
        <v>26</v>
      </c>
      <c r="E2056" s="1">
        <v>1</v>
      </c>
      <c r="F2056" s="3">
        <v>5928</v>
      </c>
      <c r="G2056" s="10">
        <v>18791.759999999998</v>
      </c>
      <c r="H2056" s="12">
        <f>IFERROR(salesdata[[#This Row],[S-P1]]/salesdata[[#This Row],[Q-P1]],0)</f>
        <v>3.17</v>
      </c>
      <c r="I2056" s="3">
        <v>3280</v>
      </c>
      <c r="J2056" s="10">
        <v>20795.2</v>
      </c>
      <c r="K2056" s="12">
        <f>IFERROR(salesdata[[#This Row],[S-P2]]/salesdata[[#This Row],[Q-P2]],0)</f>
        <v>6.34</v>
      </c>
      <c r="L2056" s="3">
        <v>3031</v>
      </c>
      <c r="M2056" s="10">
        <v>16428.02</v>
      </c>
      <c r="N2056" s="12">
        <f>IFERROR(salesdata[[#This Row],[S-P3]]/salesdata[[#This Row],[Q-P3]],0)</f>
        <v>5.42</v>
      </c>
      <c r="O2056" s="3">
        <v>1262</v>
      </c>
      <c r="P2056" s="10">
        <v>8998.06</v>
      </c>
      <c r="Q2056" s="12">
        <f>IFERROR(salesdata[[#This Row],[S-P4]]/salesdata[[#This Row],[Q-P4]],0)</f>
        <v>7.13</v>
      </c>
      <c r="R2056" s="3">
        <v>13501</v>
      </c>
      <c r="S2056" s="10">
        <v>65013.04</v>
      </c>
      <c r="T2056" s="1" t="str">
        <f>"Q"&amp;ROUNDUP(salesdata[[#This Row],[Month No.]]/3,0)</f>
        <v>Q1</v>
      </c>
      <c r="U2056" s="1" t="str">
        <f>TEXT(salesdata[[#This Row],[Date]],"dddd")</f>
        <v>Thursday</v>
      </c>
      <c r="V2056" s="12">
        <f>IFERROR(salesdata[[#This Row],[Total Revenue]]/salesdata[[#This Row],[Total Units Sold]],0)</f>
        <v>4.8154240426635067</v>
      </c>
      <c r="W2056" s="1" t="str">
        <f>INDEX({"Product1","Product2","Product3","Product4"},MATCH(MAX(salesdata[[#This Row],[S-P1]],salesdata[[#This Row],[S-P2]],salesdata[[#This Row],[S-P3]],salesdata[[#This Row],[S-P4]]),CHOOSE({1,2,3,4},salesdata[[#This Row],[S-P1]],salesdata[[#This Row],[S-P2]],salesdata[[#This Row],[S-P3]],salesdata[[#This Row],[S-P4]]),0))</f>
        <v>Product2</v>
      </c>
      <c r="X2056" s="1" t="str">
        <f>IF(salesdata[[#This Row],[Total Revenue]]&gt;=70000,"High",IF(salesdata[[#This Row],[Total Revenue]]&gt;=40000,"Medium","Low"))</f>
        <v>Medium</v>
      </c>
      <c r="Y2056" s="1" t="str">
        <f>IFERROR(IF(SUMIF(salesdata[Year],salesdata[[#This Row],[Year]],salesdata[Total Revenue])&gt;SUMIF(salesdata[Year],salesdata[[#This Row],[Year]]-1,salesdata[Total Revenue]),"Growth Year","Decline Year"),"")</f>
        <v>Growth Year</v>
      </c>
    </row>
    <row r="2057" spans="1:25" x14ac:dyDescent="0.3">
      <c r="A2057" s="1">
        <v>2056</v>
      </c>
      <c r="B2057" s="2">
        <v>42391</v>
      </c>
      <c r="C2057" s="1">
        <v>2016</v>
      </c>
      <c r="D2057" s="1" t="s">
        <v>26</v>
      </c>
      <c r="E2057" s="1">
        <v>1</v>
      </c>
      <c r="F2057" s="3">
        <v>6052</v>
      </c>
      <c r="G2057" s="10">
        <v>19184.84</v>
      </c>
      <c r="H2057" s="12">
        <f>IFERROR(salesdata[[#This Row],[S-P1]]/salesdata[[#This Row],[Q-P1]],0)</f>
        <v>3.17</v>
      </c>
      <c r="I2057" s="3">
        <v>575</v>
      </c>
      <c r="J2057" s="10">
        <v>3645.5</v>
      </c>
      <c r="K2057" s="12">
        <f>IFERROR(salesdata[[#This Row],[S-P2]]/salesdata[[#This Row],[Q-P2]],0)</f>
        <v>6.34</v>
      </c>
      <c r="L2057" s="3">
        <v>864</v>
      </c>
      <c r="M2057" s="10">
        <v>4682.88</v>
      </c>
      <c r="N2057" s="12">
        <f>IFERROR(salesdata[[#This Row],[S-P3]]/salesdata[[#This Row],[Q-P3]],0)</f>
        <v>5.42</v>
      </c>
      <c r="O2057" s="3">
        <v>1553</v>
      </c>
      <c r="P2057" s="10">
        <v>11072.89</v>
      </c>
      <c r="Q2057" s="12">
        <f>IFERROR(salesdata[[#This Row],[S-P4]]/salesdata[[#This Row],[Q-P4]],0)</f>
        <v>7.13</v>
      </c>
      <c r="R2057" s="3">
        <v>9044</v>
      </c>
      <c r="S2057" s="10">
        <v>38586.11</v>
      </c>
      <c r="T2057" s="1" t="str">
        <f>"Q"&amp;ROUNDUP(salesdata[[#This Row],[Month No.]]/3,0)</f>
        <v>Q1</v>
      </c>
      <c r="U2057" s="1" t="str">
        <f>TEXT(salesdata[[#This Row],[Date]],"dddd")</f>
        <v>Friday</v>
      </c>
      <c r="V2057" s="12">
        <f>IFERROR(salesdata[[#This Row],[Total Revenue]]/salesdata[[#This Row],[Total Units Sold]],0)</f>
        <v>4.2664871738168957</v>
      </c>
      <c r="W2057" s="1" t="str">
        <f>INDEX({"Product1","Product2","Product3","Product4"},MATCH(MAX(salesdata[[#This Row],[S-P1]],salesdata[[#This Row],[S-P2]],salesdata[[#This Row],[S-P3]],salesdata[[#This Row],[S-P4]]),CHOOSE({1,2,3,4},salesdata[[#This Row],[S-P1]],salesdata[[#This Row],[S-P2]],salesdata[[#This Row],[S-P3]],salesdata[[#This Row],[S-P4]]),0))</f>
        <v>Product1</v>
      </c>
      <c r="X2057" s="1" t="str">
        <f>IF(salesdata[[#This Row],[Total Revenue]]&gt;=70000,"High",IF(salesdata[[#This Row],[Total Revenue]]&gt;=40000,"Medium","Low"))</f>
        <v>Low</v>
      </c>
      <c r="Y2057" s="1" t="str">
        <f>IFERROR(IF(SUMIF(salesdata[Year],salesdata[[#This Row],[Year]],salesdata[Total Revenue])&gt;SUMIF(salesdata[Year],salesdata[[#This Row],[Year]]-1,salesdata[Total Revenue]),"Growth Year","Decline Year"),"")</f>
        <v>Growth Year</v>
      </c>
    </row>
    <row r="2058" spans="1:25" x14ac:dyDescent="0.3">
      <c r="A2058" s="1">
        <v>2057</v>
      </c>
      <c r="B2058" s="2">
        <v>42392</v>
      </c>
      <c r="C2058" s="1">
        <v>2016</v>
      </c>
      <c r="D2058" s="1" t="s">
        <v>26</v>
      </c>
      <c r="E2058" s="1">
        <v>1</v>
      </c>
      <c r="F2058" s="3">
        <v>7898</v>
      </c>
      <c r="G2058" s="10">
        <v>25036.66</v>
      </c>
      <c r="H2058" s="12">
        <f>IFERROR(salesdata[[#This Row],[S-P1]]/salesdata[[#This Row],[Q-P1]],0)</f>
        <v>3.17</v>
      </c>
      <c r="I2058" s="3">
        <v>3591</v>
      </c>
      <c r="J2058" s="10">
        <v>22766.94</v>
      </c>
      <c r="K2058" s="12">
        <f>IFERROR(salesdata[[#This Row],[S-P2]]/salesdata[[#This Row],[Q-P2]],0)</f>
        <v>6.34</v>
      </c>
      <c r="L2058" s="3">
        <v>5526</v>
      </c>
      <c r="M2058" s="10">
        <v>29950.92</v>
      </c>
      <c r="N2058" s="12">
        <f>IFERROR(salesdata[[#This Row],[S-P3]]/salesdata[[#This Row],[Q-P3]],0)</f>
        <v>5.42</v>
      </c>
      <c r="O2058" s="3">
        <v>1058</v>
      </c>
      <c r="P2058" s="10">
        <v>7543.54</v>
      </c>
      <c r="Q2058" s="12">
        <f>IFERROR(salesdata[[#This Row],[S-P4]]/salesdata[[#This Row],[Q-P4]],0)</f>
        <v>7.13</v>
      </c>
      <c r="R2058" s="3">
        <v>18073</v>
      </c>
      <c r="S2058" s="10">
        <v>85298.06</v>
      </c>
      <c r="T2058" s="1" t="str">
        <f>"Q"&amp;ROUNDUP(salesdata[[#This Row],[Month No.]]/3,0)</f>
        <v>Q1</v>
      </c>
      <c r="U2058" s="1" t="str">
        <f>TEXT(salesdata[[#This Row],[Date]],"dddd")</f>
        <v>Saturday</v>
      </c>
      <c r="V2058" s="12">
        <f>IFERROR(salesdata[[#This Row],[Total Revenue]]/salesdata[[#This Row],[Total Units Sold]],0)</f>
        <v>4.7196403474796655</v>
      </c>
      <c r="W2058" s="1" t="str">
        <f>INDEX({"Product1","Product2","Product3","Product4"},MATCH(MAX(salesdata[[#This Row],[S-P1]],salesdata[[#This Row],[S-P2]],salesdata[[#This Row],[S-P3]],salesdata[[#This Row],[S-P4]]),CHOOSE({1,2,3,4},salesdata[[#This Row],[S-P1]],salesdata[[#This Row],[S-P2]],salesdata[[#This Row],[S-P3]],salesdata[[#This Row],[S-P4]]),0))</f>
        <v>Product3</v>
      </c>
      <c r="X2058" s="1" t="str">
        <f>IF(salesdata[[#This Row],[Total Revenue]]&gt;=70000,"High",IF(salesdata[[#This Row],[Total Revenue]]&gt;=40000,"Medium","Low"))</f>
        <v>High</v>
      </c>
      <c r="Y2058" s="1" t="str">
        <f>IFERROR(IF(SUMIF(salesdata[Year],salesdata[[#This Row],[Year]],salesdata[Total Revenue])&gt;SUMIF(salesdata[Year],salesdata[[#This Row],[Year]]-1,salesdata[Total Revenue]),"Growth Year","Decline Year"),"")</f>
        <v>Growth Year</v>
      </c>
    </row>
    <row r="2059" spans="1:25" x14ac:dyDescent="0.3">
      <c r="A2059" s="1">
        <v>2058</v>
      </c>
      <c r="B2059" s="2">
        <v>42393</v>
      </c>
      <c r="C2059" s="1">
        <v>2016</v>
      </c>
      <c r="D2059" s="1" t="s">
        <v>26</v>
      </c>
      <c r="E2059" s="1">
        <v>1</v>
      </c>
      <c r="F2059" s="3">
        <v>6054</v>
      </c>
      <c r="G2059" s="10">
        <v>19191.18</v>
      </c>
      <c r="H2059" s="12">
        <f>IFERROR(salesdata[[#This Row],[S-P1]]/salesdata[[#This Row],[Q-P1]],0)</f>
        <v>3.17</v>
      </c>
      <c r="I2059" s="3">
        <v>2211</v>
      </c>
      <c r="J2059" s="10">
        <v>14017.74</v>
      </c>
      <c r="K2059" s="12">
        <f>IFERROR(salesdata[[#This Row],[S-P2]]/salesdata[[#This Row],[Q-P2]],0)</f>
        <v>6.34</v>
      </c>
      <c r="L2059" s="3">
        <v>407</v>
      </c>
      <c r="M2059" s="10">
        <v>2205.94</v>
      </c>
      <c r="N2059" s="12">
        <f>IFERROR(salesdata[[#This Row],[S-P3]]/salesdata[[#This Row],[Q-P3]],0)</f>
        <v>5.42</v>
      </c>
      <c r="O2059" s="3">
        <v>1465</v>
      </c>
      <c r="P2059" s="10">
        <v>10445.450000000001</v>
      </c>
      <c r="Q2059" s="12">
        <f>IFERROR(salesdata[[#This Row],[S-P4]]/salesdata[[#This Row],[Q-P4]],0)</f>
        <v>7.1300000000000008</v>
      </c>
      <c r="R2059" s="3">
        <v>10137</v>
      </c>
      <c r="S2059" s="10">
        <v>45860.31</v>
      </c>
      <c r="T2059" s="1" t="str">
        <f>"Q"&amp;ROUNDUP(salesdata[[#This Row],[Month No.]]/3,0)</f>
        <v>Q1</v>
      </c>
      <c r="U2059" s="1" t="str">
        <f>TEXT(salesdata[[#This Row],[Date]],"dddd")</f>
        <v>Sunday</v>
      </c>
      <c r="V2059" s="12">
        <f>IFERROR(salesdata[[#This Row],[Total Revenue]]/salesdata[[#This Row],[Total Units Sold]],0)</f>
        <v>4.5240514945250068</v>
      </c>
      <c r="W2059" s="1" t="str">
        <f>INDEX({"Product1","Product2","Product3","Product4"},MATCH(MAX(salesdata[[#This Row],[S-P1]],salesdata[[#This Row],[S-P2]],salesdata[[#This Row],[S-P3]],salesdata[[#This Row],[S-P4]]),CHOOSE({1,2,3,4},salesdata[[#This Row],[S-P1]],salesdata[[#This Row],[S-P2]],salesdata[[#This Row],[S-P3]],salesdata[[#This Row],[S-P4]]),0))</f>
        <v>Product1</v>
      </c>
      <c r="X2059" s="1" t="str">
        <f>IF(salesdata[[#This Row],[Total Revenue]]&gt;=70000,"High",IF(salesdata[[#This Row],[Total Revenue]]&gt;=40000,"Medium","Low"))</f>
        <v>Medium</v>
      </c>
      <c r="Y2059" s="1" t="str">
        <f>IFERROR(IF(SUMIF(salesdata[Year],salesdata[[#This Row],[Year]],salesdata[Total Revenue])&gt;SUMIF(salesdata[Year],salesdata[[#This Row],[Year]]-1,salesdata[Total Revenue]),"Growth Year","Decline Year"),"")</f>
        <v>Growth Year</v>
      </c>
    </row>
    <row r="2060" spans="1:25" x14ac:dyDescent="0.3">
      <c r="A2060" s="1">
        <v>2059</v>
      </c>
      <c r="B2060" s="2">
        <v>42394</v>
      </c>
      <c r="C2060" s="1">
        <v>2016</v>
      </c>
      <c r="D2060" s="1" t="s">
        <v>26</v>
      </c>
      <c r="E2060" s="1">
        <v>1</v>
      </c>
      <c r="F2060" s="3">
        <v>5519</v>
      </c>
      <c r="G2060" s="10">
        <v>17495.23</v>
      </c>
      <c r="H2060" s="12">
        <f>IFERROR(salesdata[[#This Row],[S-P1]]/salesdata[[#This Row],[Q-P1]],0)</f>
        <v>3.17</v>
      </c>
      <c r="I2060" s="3">
        <v>1513</v>
      </c>
      <c r="J2060" s="10">
        <v>9592.42</v>
      </c>
      <c r="K2060" s="12">
        <f>IFERROR(salesdata[[#This Row],[S-P2]]/salesdata[[#This Row],[Q-P2]],0)</f>
        <v>6.34</v>
      </c>
      <c r="L2060" s="3">
        <v>3572</v>
      </c>
      <c r="M2060" s="10">
        <v>19360.240000000002</v>
      </c>
      <c r="N2060" s="12">
        <f>IFERROR(salesdata[[#This Row],[S-P3]]/salesdata[[#This Row],[Q-P3]],0)</f>
        <v>5.4200000000000008</v>
      </c>
      <c r="O2060" s="3">
        <v>627</v>
      </c>
      <c r="P2060" s="10">
        <v>4470.51</v>
      </c>
      <c r="Q2060" s="12">
        <f>IFERROR(salesdata[[#This Row],[S-P4]]/salesdata[[#This Row],[Q-P4]],0)</f>
        <v>7.1300000000000008</v>
      </c>
      <c r="R2060" s="3">
        <v>11231</v>
      </c>
      <c r="S2060" s="10">
        <v>50918.400000000001</v>
      </c>
      <c r="T2060" s="1" t="str">
        <f>"Q"&amp;ROUNDUP(salesdata[[#This Row],[Month No.]]/3,0)</f>
        <v>Q1</v>
      </c>
      <c r="U2060" s="1" t="str">
        <f>TEXT(salesdata[[#This Row],[Date]],"dddd")</f>
        <v>Monday</v>
      </c>
      <c r="V2060" s="12">
        <f>IFERROR(salesdata[[#This Row],[Total Revenue]]/salesdata[[#This Row],[Total Units Sold]],0)</f>
        <v>4.5337369780073011</v>
      </c>
      <c r="W2060" s="1" t="str">
        <f>INDEX({"Product1","Product2","Product3","Product4"},MATCH(MAX(salesdata[[#This Row],[S-P1]],salesdata[[#This Row],[S-P2]],salesdata[[#This Row],[S-P3]],salesdata[[#This Row],[S-P4]]),CHOOSE({1,2,3,4},salesdata[[#This Row],[S-P1]],salesdata[[#This Row],[S-P2]],salesdata[[#This Row],[S-P3]],salesdata[[#This Row],[S-P4]]),0))</f>
        <v>Product3</v>
      </c>
      <c r="X2060" s="1" t="str">
        <f>IF(salesdata[[#This Row],[Total Revenue]]&gt;=70000,"High",IF(salesdata[[#This Row],[Total Revenue]]&gt;=40000,"Medium","Low"))</f>
        <v>Medium</v>
      </c>
      <c r="Y2060" s="1" t="str">
        <f>IFERROR(IF(SUMIF(salesdata[Year],salesdata[[#This Row],[Year]],salesdata[Total Revenue])&gt;SUMIF(salesdata[Year],salesdata[[#This Row],[Year]]-1,salesdata[Total Revenue]),"Growth Year","Decline Year"),"")</f>
        <v>Growth Year</v>
      </c>
    </row>
    <row r="2061" spans="1:25" x14ac:dyDescent="0.3">
      <c r="A2061" s="1">
        <v>2060</v>
      </c>
      <c r="B2061" s="2">
        <v>42395</v>
      </c>
      <c r="C2061" s="1">
        <v>2016</v>
      </c>
      <c r="D2061" s="1" t="s">
        <v>26</v>
      </c>
      <c r="E2061" s="1">
        <v>1</v>
      </c>
      <c r="F2061" s="3">
        <v>407</v>
      </c>
      <c r="G2061" s="10">
        <v>1290.19</v>
      </c>
      <c r="H2061" s="12">
        <f>IFERROR(salesdata[[#This Row],[S-P1]]/salesdata[[#This Row],[Q-P1]],0)</f>
        <v>3.17</v>
      </c>
      <c r="I2061" s="3">
        <v>1712</v>
      </c>
      <c r="J2061" s="10">
        <v>10854.08</v>
      </c>
      <c r="K2061" s="12">
        <f>IFERROR(salesdata[[#This Row],[S-P2]]/salesdata[[#This Row],[Q-P2]],0)</f>
        <v>6.34</v>
      </c>
      <c r="L2061" s="3">
        <v>2194</v>
      </c>
      <c r="M2061" s="10">
        <v>11891.48</v>
      </c>
      <c r="N2061" s="12">
        <f>IFERROR(salesdata[[#This Row],[S-P3]]/salesdata[[#This Row],[Q-P3]],0)</f>
        <v>5.42</v>
      </c>
      <c r="O2061" s="3">
        <v>595</v>
      </c>
      <c r="P2061" s="10">
        <v>4242.3500000000004</v>
      </c>
      <c r="Q2061" s="12">
        <f>IFERROR(salesdata[[#This Row],[S-P4]]/salesdata[[#This Row],[Q-P4]],0)</f>
        <v>7.1300000000000008</v>
      </c>
      <c r="R2061" s="3">
        <v>4908</v>
      </c>
      <c r="S2061" s="10">
        <v>28278.1</v>
      </c>
      <c r="T2061" s="1" t="str">
        <f>"Q"&amp;ROUNDUP(salesdata[[#This Row],[Month No.]]/3,0)</f>
        <v>Q1</v>
      </c>
      <c r="U2061" s="1" t="str">
        <f>TEXT(salesdata[[#This Row],[Date]],"dddd")</f>
        <v>Tuesday</v>
      </c>
      <c r="V2061" s="12">
        <f>IFERROR(salesdata[[#This Row],[Total Revenue]]/salesdata[[#This Row],[Total Units Sold]],0)</f>
        <v>5.7616340668296653</v>
      </c>
      <c r="W2061" s="1" t="str">
        <f>INDEX({"Product1","Product2","Product3","Product4"},MATCH(MAX(salesdata[[#This Row],[S-P1]],salesdata[[#This Row],[S-P2]],salesdata[[#This Row],[S-P3]],salesdata[[#This Row],[S-P4]]),CHOOSE({1,2,3,4},salesdata[[#This Row],[S-P1]],salesdata[[#This Row],[S-P2]],salesdata[[#This Row],[S-P3]],salesdata[[#This Row],[S-P4]]),0))</f>
        <v>Product3</v>
      </c>
      <c r="X2061" s="1" t="str">
        <f>IF(salesdata[[#This Row],[Total Revenue]]&gt;=70000,"High",IF(salesdata[[#This Row],[Total Revenue]]&gt;=40000,"Medium","Low"))</f>
        <v>Low</v>
      </c>
      <c r="Y2061" s="1" t="str">
        <f>IFERROR(IF(SUMIF(salesdata[Year],salesdata[[#This Row],[Year]],salesdata[Total Revenue])&gt;SUMIF(salesdata[Year],salesdata[[#This Row],[Year]]-1,salesdata[Total Revenue]),"Growth Year","Decline Year"),"")</f>
        <v>Growth Year</v>
      </c>
    </row>
    <row r="2062" spans="1:25" x14ac:dyDescent="0.3">
      <c r="A2062" s="1">
        <v>2061</v>
      </c>
      <c r="B2062" s="2">
        <v>42396</v>
      </c>
      <c r="C2062" s="1">
        <v>2016</v>
      </c>
      <c r="D2062" s="1" t="s">
        <v>26</v>
      </c>
      <c r="E2062" s="1">
        <v>1</v>
      </c>
      <c r="F2062" s="3">
        <v>948</v>
      </c>
      <c r="G2062" s="10">
        <v>3005.16</v>
      </c>
      <c r="H2062" s="12">
        <f>IFERROR(salesdata[[#This Row],[S-P1]]/salesdata[[#This Row],[Q-P1]],0)</f>
        <v>3.17</v>
      </c>
      <c r="I2062" s="3">
        <v>1013</v>
      </c>
      <c r="J2062" s="10">
        <v>6422.42</v>
      </c>
      <c r="K2062" s="12">
        <f>IFERROR(salesdata[[#This Row],[S-P2]]/salesdata[[#This Row],[Q-P2]],0)</f>
        <v>6.34</v>
      </c>
      <c r="L2062" s="3">
        <v>4093</v>
      </c>
      <c r="M2062" s="10">
        <v>22184.06</v>
      </c>
      <c r="N2062" s="12">
        <f>IFERROR(salesdata[[#This Row],[S-P3]]/salesdata[[#This Row],[Q-P3]],0)</f>
        <v>5.42</v>
      </c>
      <c r="O2062" s="3">
        <v>902</v>
      </c>
      <c r="P2062" s="10">
        <v>6431.26</v>
      </c>
      <c r="Q2062" s="12">
        <f>IFERROR(salesdata[[#This Row],[S-P4]]/salesdata[[#This Row],[Q-P4]],0)</f>
        <v>7.13</v>
      </c>
      <c r="R2062" s="3">
        <v>6956</v>
      </c>
      <c r="S2062" s="10">
        <v>38042.9</v>
      </c>
      <c r="T2062" s="1" t="str">
        <f>"Q"&amp;ROUNDUP(salesdata[[#This Row],[Month No.]]/3,0)</f>
        <v>Q1</v>
      </c>
      <c r="U2062" s="1" t="str">
        <f>TEXT(salesdata[[#This Row],[Date]],"dddd")</f>
        <v>Wednesday</v>
      </c>
      <c r="V2062" s="12">
        <f>IFERROR(salesdata[[#This Row],[Total Revenue]]/salesdata[[#This Row],[Total Units Sold]],0)</f>
        <v>5.4690770557791835</v>
      </c>
      <c r="W2062" s="1" t="str">
        <f>INDEX({"Product1","Product2","Product3","Product4"},MATCH(MAX(salesdata[[#This Row],[S-P1]],salesdata[[#This Row],[S-P2]],salesdata[[#This Row],[S-P3]],salesdata[[#This Row],[S-P4]]),CHOOSE({1,2,3,4},salesdata[[#This Row],[S-P1]],salesdata[[#This Row],[S-P2]],salesdata[[#This Row],[S-P3]],salesdata[[#This Row],[S-P4]]),0))</f>
        <v>Product3</v>
      </c>
      <c r="X2062" s="1" t="str">
        <f>IF(salesdata[[#This Row],[Total Revenue]]&gt;=70000,"High",IF(salesdata[[#This Row],[Total Revenue]]&gt;=40000,"Medium","Low"))</f>
        <v>Low</v>
      </c>
      <c r="Y2062" s="1" t="str">
        <f>IFERROR(IF(SUMIF(salesdata[Year],salesdata[[#This Row],[Year]],salesdata[Total Revenue])&gt;SUMIF(salesdata[Year],salesdata[[#This Row],[Year]]-1,salesdata[Total Revenue]),"Growth Year","Decline Year"),"")</f>
        <v>Growth Year</v>
      </c>
    </row>
    <row r="2063" spans="1:25" x14ac:dyDescent="0.3">
      <c r="A2063" s="1">
        <v>2062</v>
      </c>
      <c r="B2063" s="2">
        <v>42397</v>
      </c>
      <c r="C2063" s="1">
        <v>2016</v>
      </c>
      <c r="D2063" s="1" t="s">
        <v>26</v>
      </c>
      <c r="E2063" s="1">
        <v>1</v>
      </c>
      <c r="F2063" s="3">
        <v>758</v>
      </c>
      <c r="G2063" s="10">
        <v>2402.86</v>
      </c>
      <c r="H2063" s="12">
        <f>IFERROR(salesdata[[#This Row],[S-P1]]/salesdata[[#This Row],[Q-P1]],0)</f>
        <v>3.1700000000000004</v>
      </c>
      <c r="I2063" s="3">
        <v>974</v>
      </c>
      <c r="J2063" s="10">
        <v>6175.16</v>
      </c>
      <c r="K2063" s="12">
        <f>IFERROR(salesdata[[#This Row],[S-P2]]/salesdata[[#This Row],[Q-P2]],0)</f>
        <v>6.34</v>
      </c>
      <c r="L2063" s="3">
        <v>3216</v>
      </c>
      <c r="M2063" s="10">
        <v>17430.72</v>
      </c>
      <c r="N2063" s="12">
        <f>IFERROR(salesdata[[#This Row],[S-P3]]/salesdata[[#This Row],[Q-P3]],0)</f>
        <v>5.42</v>
      </c>
      <c r="O2063" s="3">
        <v>1383</v>
      </c>
      <c r="P2063" s="10">
        <v>9860.7900000000009</v>
      </c>
      <c r="Q2063" s="12">
        <f>IFERROR(salesdata[[#This Row],[S-P4]]/salesdata[[#This Row],[Q-P4]],0)</f>
        <v>7.1300000000000008</v>
      </c>
      <c r="R2063" s="3">
        <v>6331</v>
      </c>
      <c r="S2063" s="10">
        <v>35869.53</v>
      </c>
      <c r="T2063" s="1" t="str">
        <f>"Q"&amp;ROUNDUP(salesdata[[#This Row],[Month No.]]/3,0)</f>
        <v>Q1</v>
      </c>
      <c r="U2063" s="1" t="str">
        <f>TEXT(salesdata[[#This Row],[Date]],"dddd")</f>
        <v>Thursday</v>
      </c>
      <c r="V2063" s="12">
        <f>IFERROR(salesdata[[#This Row],[Total Revenue]]/salesdata[[#This Row],[Total Units Sold]],0)</f>
        <v>5.6656973621860685</v>
      </c>
      <c r="W2063" s="1" t="str">
        <f>INDEX({"Product1","Product2","Product3","Product4"},MATCH(MAX(salesdata[[#This Row],[S-P1]],salesdata[[#This Row],[S-P2]],salesdata[[#This Row],[S-P3]],salesdata[[#This Row],[S-P4]]),CHOOSE({1,2,3,4},salesdata[[#This Row],[S-P1]],salesdata[[#This Row],[S-P2]],salesdata[[#This Row],[S-P3]],salesdata[[#This Row],[S-P4]]),0))</f>
        <v>Product3</v>
      </c>
      <c r="X2063" s="1" t="str">
        <f>IF(salesdata[[#This Row],[Total Revenue]]&gt;=70000,"High",IF(salesdata[[#This Row],[Total Revenue]]&gt;=40000,"Medium","Low"))</f>
        <v>Low</v>
      </c>
      <c r="Y2063" s="1" t="str">
        <f>IFERROR(IF(SUMIF(salesdata[Year],salesdata[[#This Row],[Year]],salesdata[Total Revenue])&gt;SUMIF(salesdata[Year],salesdata[[#This Row],[Year]]-1,salesdata[Total Revenue]),"Growth Year","Decline Year"),"")</f>
        <v>Growth Year</v>
      </c>
    </row>
    <row r="2064" spans="1:25" x14ac:dyDescent="0.3">
      <c r="A2064" s="1">
        <v>2063</v>
      </c>
      <c r="B2064" s="2">
        <v>42398</v>
      </c>
      <c r="C2064" s="1">
        <v>2016</v>
      </c>
      <c r="D2064" s="1" t="s">
        <v>26</v>
      </c>
      <c r="E2064" s="1">
        <v>1</v>
      </c>
      <c r="F2064" s="3">
        <v>7473</v>
      </c>
      <c r="G2064" s="10">
        <v>23689.41</v>
      </c>
      <c r="H2064" s="12">
        <f>IFERROR(salesdata[[#This Row],[S-P1]]/salesdata[[#This Row],[Q-P1]],0)</f>
        <v>3.17</v>
      </c>
      <c r="I2064" s="3">
        <v>1680</v>
      </c>
      <c r="J2064" s="10">
        <v>10651.2</v>
      </c>
      <c r="K2064" s="12">
        <f>IFERROR(salesdata[[#This Row],[S-P2]]/salesdata[[#This Row],[Q-P2]],0)</f>
        <v>6.3400000000000007</v>
      </c>
      <c r="L2064" s="3">
        <v>3538</v>
      </c>
      <c r="M2064" s="10">
        <v>19175.96</v>
      </c>
      <c r="N2064" s="12">
        <f>IFERROR(salesdata[[#This Row],[S-P3]]/salesdata[[#This Row],[Q-P3]],0)</f>
        <v>5.42</v>
      </c>
      <c r="O2064" s="3">
        <v>1713</v>
      </c>
      <c r="P2064" s="10">
        <v>12213.69</v>
      </c>
      <c r="Q2064" s="12">
        <f>IFERROR(salesdata[[#This Row],[S-P4]]/salesdata[[#This Row],[Q-P4]],0)</f>
        <v>7.13</v>
      </c>
      <c r="R2064" s="3">
        <v>14404</v>
      </c>
      <c r="S2064" s="10">
        <v>65730.259999999995</v>
      </c>
      <c r="T2064" s="1" t="str">
        <f>"Q"&amp;ROUNDUP(salesdata[[#This Row],[Month No.]]/3,0)</f>
        <v>Q1</v>
      </c>
      <c r="U2064" s="1" t="str">
        <f>TEXT(salesdata[[#This Row],[Date]],"dddd")</f>
        <v>Friday</v>
      </c>
      <c r="V2064" s="12">
        <f>IFERROR(salesdata[[#This Row],[Total Revenue]]/salesdata[[#This Row],[Total Units Sold]],0)</f>
        <v>4.5633337961677309</v>
      </c>
      <c r="W2064" s="1" t="str">
        <f>INDEX({"Product1","Product2","Product3","Product4"},MATCH(MAX(salesdata[[#This Row],[S-P1]],salesdata[[#This Row],[S-P2]],salesdata[[#This Row],[S-P3]],salesdata[[#This Row],[S-P4]]),CHOOSE({1,2,3,4},salesdata[[#This Row],[S-P1]],salesdata[[#This Row],[S-P2]],salesdata[[#This Row],[S-P3]],salesdata[[#This Row],[S-P4]]),0))</f>
        <v>Product1</v>
      </c>
      <c r="X2064" s="1" t="str">
        <f>IF(salesdata[[#This Row],[Total Revenue]]&gt;=70000,"High",IF(salesdata[[#This Row],[Total Revenue]]&gt;=40000,"Medium","Low"))</f>
        <v>Medium</v>
      </c>
      <c r="Y2064" s="1" t="str">
        <f>IFERROR(IF(SUMIF(salesdata[Year],salesdata[[#This Row],[Year]],salesdata[Total Revenue])&gt;SUMIF(salesdata[Year],salesdata[[#This Row],[Year]]-1,salesdata[Total Revenue]),"Growth Year","Decline Year"),"")</f>
        <v>Growth Year</v>
      </c>
    </row>
    <row r="2065" spans="1:25" x14ac:dyDescent="0.3">
      <c r="A2065" s="1">
        <v>2064</v>
      </c>
      <c r="B2065" s="2">
        <v>42399</v>
      </c>
      <c r="C2065" s="1">
        <v>2016</v>
      </c>
      <c r="D2065" s="1" t="s">
        <v>26</v>
      </c>
      <c r="E2065" s="1">
        <v>1</v>
      </c>
      <c r="F2065" s="3">
        <v>1300</v>
      </c>
      <c r="G2065" s="10">
        <v>4121</v>
      </c>
      <c r="H2065" s="12">
        <f>IFERROR(salesdata[[#This Row],[S-P1]]/salesdata[[#This Row],[Q-P1]],0)</f>
        <v>3.17</v>
      </c>
      <c r="I2065" s="3">
        <v>2530</v>
      </c>
      <c r="J2065" s="10">
        <v>16040.2</v>
      </c>
      <c r="K2065" s="12">
        <f>IFERROR(salesdata[[#This Row],[S-P2]]/salesdata[[#This Row],[Q-P2]],0)</f>
        <v>6.34</v>
      </c>
      <c r="L2065" s="3">
        <v>4030</v>
      </c>
      <c r="M2065" s="10">
        <v>21842.6</v>
      </c>
      <c r="N2065" s="12">
        <f>IFERROR(salesdata[[#This Row],[S-P3]]/salesdata[[#This Row],[Q-P3]],0)</f>
        <v>5.42</v>
      </c>
      <c r="O2065" s="3">
        <v>785</v>
      </c>
      <c r="P2065" s="10">
        <v>5597.05</v>
      </c>
      <c r="Q2065" s="12">
        <f>IFERROR(salesdata[[#This Row],[S-P4]]/salesdata[[#This Row],[Q-P4]],0)</f>
        <v>7.13</v>
      </c>
      <c r="R2065" s="3">
        <v>8645</v>
      </c>
      <c r="S2065" s="10">
        <v>47600.85</v>
      </c>
      <c r="T2065" s="1" t="str">
        <f>"Q"&amp;ROUNDUP(salesdata[[#This Row],[Month No.]]/3,0)</f>
        <v>Q1</v>
      </c>
      <c r="U2065" s="1" t="str">
        <f>TEXT(salesdata[[#This Row],[Date]],"dddd")</f>
        <v>Saturday</v>
      </c>
      <c r="V2065" s="12">
        <f>IFERROR(salesdata[[#This Row],[Total Revenue]]/salesdata[[#This Row],[Total Units Sold]],0)</f>
        <v>5.5061711972238285</v>
      </c>
      <c r="W2065" s="1" t="str">
        <f>INDEX({"Product1","Product2","Product3","Product4"},MATCH(MAX(salesdata[[#This Row],[S-P1]],salesdata[[#This Row],[S-P2]],salesdata[[#This Row],[S-P3]],salesdata[[#This Row],[S-P4]]),CHOOSE({1,2,3,4},salesdata[[#This Row],[S-P1]],salesdata[[#This Row],[S-P2]],salesdata[[#This Row],[S-P3]],salesdata[[#This Row],[S-P4]]),0))</f>
        <v>Product3</v>
      </c>
      <c r="X2065" s="1" t="str">
        <f>IF(salesdata[[#This Row],[Total Revenue]]&gt;=70000,"High",IF(salesdata[[#This Row],[Total Revenue]]&gt;=40000,"Medium","Low"))</f>
        <v>Medium</v>
      </c>
      <c r="Y2065" s="1" t="str">
        <f>IFERROR(IF(SUMIF(salesdata[Year],salesdata[[#This Row],[Year]],salesdata[Total Revenue])&gt;SUMIF(salesdata[Year],salesdata[[#This Row],[Year]]-1,salesdata[Total Revenue]),"Growth Year","Decline Year"),"")</f>
        <v>Growth Year</v>
      </c>
    </row>
    <row r="2066" spans="1:25" x14ac:dyDescent="0.3">
      <c r="A2066" s="1">
        <v>2065</v>
      </c>
      <c r="B2066" s="2">
        <v>42400</v>
      </c>
      <c r="C2066" s="1">
        <v>2016</v>
      </c>
      <c r="D2066" s="1" t="s">
        <v>26</v>
      </c>
      <c r="E2066" s="1">
        <v>1</v>
      </c>
      <c r="F2066" s="3">
        <v>5839</v>
      </c>
      <c r="G2066" s="10">
        <v>18509.63</v>
      </c>
      <c r="H2066" s="12">
        <f>IFERROR(salesdata[[#This Row],[S-P1]]/salesdata[[#This Row],[Q-P1]],0)</f>
        <v>3.1700000000000004</v>
      </c>
      <c r="I2066" s="3">
        <v>1562</v>
      </c>
      <c r="J2066" s="10">
        <v>9903.08</v>
      </c>
      <c r="K2066" s="12">
        <f>IFERROR(salesdata[[#This Row],[S-P2]]/salesdata[[#This Row],[Q-P2]],0)</f>
        <v>6.34</v>
      </c>
      <c r="L2066" s="3">
        <v>5248</v>
      </c>
      <c r="M2066" s="10">
        <v>28444.16</v>
      </c>
      <c r="N2066" s="12">
        <f>IFERROR(salesdata[[#This Row],[S-P3]]/salesdata[[#This Row],[Q-P3]],0)</f>
        <v>5.42</v>
      </c>
      <c r="O2066" s="3">
        <v>1609</v>
      </c>
      <c r="P2066" s="10">
        <v>11472.17</v>
      </c>
      <c r="Q2066" s="12">
        <f>IFERROR(salesdata[[#This Row],[S-P4]]/salesdata[[#This Row],[Q-P4]],0)</f>
        <v>7.13</v>
      </c>
      <c r="R2066" s="3">
        <v>14258</v>
      </c>
      <c r="S2066" s="10">
        <v>68329.039999999994</v>
      </c>
      <c r="T2066" s="1" t="str">
        <f>"Q"&amp;ROUNDUP(salesdata[[#This Row],[Month No.]]/3,0)</f>
        <v>Q1</v>
      </c>
      <c r="U2066" s="1" t="str">
        <f>TEXT(salesdata[[#This Row],[Date]],"dddd")</f>
        <v>Sunday</v>
      </c>
      <c r="V2066" s="12">
        <f>IFERROR(salesdata[[#This Row],[Total Revenue]]/salesdata[[#This Row],[Total Units Sold]],0)</f>
        <v>4.792329920044887</v>
      </c>
      <c r="W2066" s="1" t="str">
        <f>INDEX({"Product1","Product2","Product3","Product4"},MATCH(MAX(salesdata[[#This Row],[S-P1]],salesdata[[#This Row],[S-P2]],salesdata[[#This Row],[S-P3]],salesdata[[#This Row],[S-P4]]),CHOOSE({1,2,3,4},salesdata[[#This Row],[S-P1]],salesdata[[#This Row],[S-P2]],salesdata[[#This Row],[S-P3]],salesdata[[#This Row],[S-P4]]),0))</f>
        <v>Product3</v>
      </c>
      <c r="X2066" s="1" t="str">
        <f>IF(salesdata[[#This Row],[Total Revenue]]&gt;=70000,"High",IF(salesdata[[#This Row],[Total Revenue]]&gt;=40000,"Medium","Low"))</f>
        <v>Medium</v>
      </c>
      <c r="Y2066" s="1" t="str">
        <f>IFERROR(IF(SUMIF(salesdata[Year],salesdata[[#This Row],[Year]],salesdata[Total Revenue])&gt;SUMIF(salesdata[Year],salesdata[[#This Row],[Year]]-1,salesdata[Total Revenue]),"Growth Year","Decline Year"),"")</f>
        <v>Growth Year</v>
      </c>
    </row>
    <row r="2067" spans="1:25" x14ac:dyDescent="0.3">
      <c r="A2067" s="1">
        <v>2066</v>
      </c>
      <c r="B2067" s="2">
        <v>42401</v>
      </c>
      <c r="C2067" s="1">
        <v>2016</v>
      </c>
      <c r="D2067" s="1" t="s">
        <v>27</v>
      </c>
      <c r="E2067" s="1">
        <v>2</v>
      </c>
      <c r="F2067" s="3">
        <v>467</v>
      </c>
      <c r="G2067" s="10">
        <v>1480.39</v>
      </c>
      <c r="H2067" s="12">
        <f>IFERROR(salesdata[[#This Row],[S-P1]]/salesdata[[#This Row],[Q-P1]],0)</f>
        <v>3.1700000000000004</v>
      </c>
      <c r="I2067" s="3">
        <v>1625</v>
      </c>
      <c r="J2067" s="10">
        <v>10302.5</v>
      </c>
      <c r="K2067" s="12">
        <f>IFERROR(salesdata[[#This Row],[S-P2]]/salesdata[[#This Row],[Q-P2]],0)</f>
        <v>6.34</v>
      </c>
      <c r="L2067" s="3">
        <v>1880</v>
      </c>
      <c r="M2067" s="10">
        <v>10189.6</v>
      </c>
      <c r="N2067" s="12">
        <f>IFERROR(salesdata[[#This Row],[S-P3]]/salesdata[[#This Row],[Q-P3]],0)</f>
        <v>5.42</v>
      </c>
      <c r="O2067" s="3">
        <v>1587</v>
      </c>
      <c r="P2067" s="10">
        <v>11315.31</v>
      </c>
      <c r="Q2067" s="12">
        <f>IFERROR(salesdata[[#This Row],[S-P4]]/salesdata[[#This Row],[Q-P4]],0)</f>
        <v>7.13</v>
      </c>
      <c r="R2067" s="3">
        <v>5559</v>
      </c>
      <c r="S2067" s="10">
        <v>33287.800000000003</v>
      </c>
      <c r="T2067" s="1" t="str">
        <f>"Q"&amp;ROUNDUP(salesdata[[#This Row],[Month No.]]/3,0)</f>
        <v>Q1</v>
      </c>
      <c r="U2067" s="1" t="str">
        <f>TEXT(salesdata[[#This Row],[Date]],"dddd")</f>
        <v>Monday</v>
      </c>
      <c r="V2067" s="12">
        <f>IFERROR(salesdata[[#This Row],[Total Revenue]]/salesdata[[#This Row],[Total Units Sold]],0)</f>
        <v>5.9880913833423284</v>
      </c>
      <c r="W2067" s="1" t="str">
        <f>INDEX({"Product1","Product2","Product3","Product4"},MATCH(MAX(salesdata[[#This Row],[S-P1]],salesdata[[#This Row],[S-P2]],salesdata[[#This Row],[S-P3]],salesdata[[#This Row],[S-P4]]),CHOOSE({1,2,3,4},salesdata[[#This Row],[S-P1]],salesdata[[#This Row],[S-P2]],salesdata[[#This Row],[S-P3]],salesdata[[#This Row],[S-P4]]),0))</f>
        <v>Product4</v>
      </c>
      <c r="X2067" s="1" t="str">
        <f>IF(salesdata[[#This Row],[Total Revenue]]&gt;=70000,"High",IF(salesdata[[#This Row],[Total Revenue]]&gt;=40000,"Medium","Low"))</f>
        <v>Low</v>
      </c>
      <c r="Y2067" s="1" t="str">
        <f>IFERROR(IF(SUMIF(salesdata[Year],salesdata[[#This Row],[Year]],salesdata[Total Revenue])&gt;SUMIF(salesdata[Year],salesdata[[#This Row],[Year]]-1,salesdata[Total Revenue]),"Growth Year","Decline Year"),"")</f>
        <v>Growth Year</v>
      </c>
    </row>
    <row r="2068" spans="1:25" x14ac:dyDescent="0.3">
      <c r="A2068" s="1">
        <v>2067</v>
      </c>
      <c r="B2068" s="2">
        <v>42402</v>
      </c>
      <c r="C2068" s="1">
        <v>2016</v>
      </c>
      <c r="D2068" s="1" t="s">
        <v>27</v>
      </c>
      <c r="E2068" s="1">
        <v>2</v>
      </c>
      <c r="F2068" s="3">
        <v>1060</v>
      </c>
      <c r="G2068" s="10">
        <v>3360.2</v>
      </c>
      <c r="H2068" s="12">
        <f>IFERROR(salesdata[[#This Row],[S-P1]]/salesdata[[#This Row],[Q-P1]],0)</f>
        <v>3.17</v>
      </c>
      <c r="I2068" s="3">
        <v>3144</v>
      </c>
      <c r="J2068" s="10">
        <v>19932.96</v>
      </c>
      <c r="K2068" s="12">
        <f>IFERROR(salesdata[[#This Row],[S-P2]]/salesdata[[#This Row],[Q-P2]],0)</f>
        <v>6.34</v>
      </c>
      <c r="L2068" s="3">
        <v>5817</v>
      </c>
      <c r="M2068" s="10">
        <v>31528.14</v>
      </c>
      <c r="N2068" s="12">
        <f>IFERROR(salesdata[[#This Row],[S-P3]]/salesdata[[#This Row],[Q-P3]],0)</f>
        <v>5.42</v>
      </c>
      <c r="O2068" s="3">
        <v>680</v>
      </c>
      <c r="P2068" s="10">
        <v>4848.3999999999996</v>
      </c>
      <c r="Q2068" s="12">
        <f>IFERROR(salesdata[[#This Row],[S-P4]]/salesdata[[#This Row],[Q-P4]],0)</f>
        <v>7.13</v>
      </c>
      <c r="R2068" s="3">
        <v>10701</v>
      </c>
      <c r="S2068" s="10">
        <v>59669.7</v>
      </c>
      <c r="T2068" s="1" t="str">
        <f>"Q"&amp;ROUNDUP(salesdata[[#This Row],[Month No.]]/3,0)</f>
        <v>Q1</v>
      </c>
      <c r="U2068" s="1" t="str">
        <f>TEXT(salesdata[[#This Row],[Date]],"dddd")</f>
        <v>Tuesday</v>
      </c>
      <c r="V2068" s="12">
        <f>IFERROR(salesdata[[#This Row],[Total Revenue]]/salesdata[[#This Row],[Total Units Sold]],0)</f>
        <v>5.5760863470703672</v>
      </c>
      <c r="W2068" s="1" t="str">
        <f>INDEX({"Product1","Product2","Product3","Product4"},MATCH(MAX(salesdata[[#This Row],[S-P1]],salesdata[[#This Row],[S-P2]],salesdata[[#This Row],[S-P3]],salesdata[[#This Row],[S-P4]]),CHOOSE({1,2,3,4},salesdata[[#This Row],[S-P1]],salesdata[[#This Row],[S-P2]],salesdata[[#This Row],[S-P3]],salesdata[[#This Row],[S-P4]]),0))</f>
        <v>Product3</v>
      </c>
      <c r="X2068" s="1" t="str">
        <f>IF(salesdata[[#This Row],[Total Revenue]]&gt;=70000,"High",IF(salesdata[[#This Row],[Total Revenue]]&gt;=40000,"Medium","Low"))</f>
        <v>Medium</v>
      </c>
      <c r="Y2068" s="1" t="str">
        <f>IFERROR(IF(SUMIF(salesdata[Year],salesdata[[#This Row],[Year]],salesdata[Total Revenue])&gt;SUMIF(salesdata[Year],salesdata[[#This Row],[Year]]-1,salesdata[Total Revenue]),"Growth Year","Decline Year"),"")</f>
        <v>Growth Year</v>
      </c>
    </row>
    <row r="2069" spans="1:25" x14ac:dyDescent="0.3">
      <c r="A2069" s="1">
        <v>2068</v>
      </c>
      <c r="B2069" s="2">
        <v>42403</v>
      </c>
      <c r="C2069" s="1">
        <v>2016</v>
      </c>
      <c r="D2069" s="1" t="s">
        <v>27</v>
      </c>
      <c r="E2069" s="1">
        <v>2</v>
      </c>
      <c r="F2069" s="3">
        <v>2058</v>
      </c>
      <c r="G2069" s="10">
        <v>6523.86</v>
      </c>
      <c r="H2069" s="12">
        <f>IFERROR(salesdata[[#This Row],[S-P1]]/salesdata[[#This Row],[Q-P1]],0)</f>
        <v>3.17</v>
      </c>
      <c r="I2069" s="3">
        <v>1883</v>
      </c>
      <c r="J2069" s="10">
        <v>11938.22</v>
      </c>
      <c r="K2069" s="12">
        <f>IFERROR(salesdata[[#This Row],[S-P2]]/salesdata[[#This Row],[Q-P2]],0)</f>
        <v>6.34</v>
      </c>
      <c r="L2069" s="3">
        <v>5081</v>
      </c>
      <c r="M2069" s="10">
        <v>27539.02</v>
      </c>
      <c r="N2069" s="12">
        <f>IFERROR(salesdata[[#This Row],[S-P3]]/salesdata[[#This Row],[Q-P3]],0)</f>
        <v>5.42</v>
      </c>
      <c r="O2069" s="3">
        <v>1672</v>
      </c>
      <c r="P2069" s="10">
        <v>11921.36</v>
      </c>
      <c r="Q2069" s="12">
        <f>IFERROR(salesdata[[#This Row],[S-P4]]/salesdata[[#This Row],[Q-P4]],0)</f>
        <v>7.1300000000000008</v>
      </c>
      <c r="R2069" s="3">
        <v>10694</v>
      </c>
      <c r="S2069" s="10">
        <v>57922.46</v>
      </c>
      <c r="T2069" s="1" t="str">
        <f>"Q"&amp;ROUNDUP(salesdata[[#This Row],[Month No.]]/3,0)</f>
        <v>Q1</v>
      </c>
      <c r="U2069" s="1" t="str">
        <f>TEXT(salesdata[[#This Row],[Date]],"dddd")</f>
        <v>Wednesday</v>
      </c>
      <c r="V2069" s="12">
        <f>IFERROR(salesdata[[#This Row],[Total Revenue]]/salesdata[[#This Row],[Total Units Sold]],0)</f>
        <v>5.4163512249859735</v>
      </c>
      <c r="W2069" s="1" t="str">
        <f>INDEX({"Product1","Product2","Product3","Product4"},MATCH(MAX(salesdata[[#This Row],[S-P1]],salesdata[[#This Row],[S-P2]],salesdata[[#This Row],[S-P3]],salesdata[[#This Row],[S-P4]]),CHOOSE({1,2,3,4},salesdata[[#This Row],[S-P1]],salesdata[[#This Row],[S-P2]],salesdata[[#This Row],[S-P3]],salesdata[[#This Row],[S-P4]]),0))</f>
        <v>Product3</v>
      </c>
      <c r="X2069" s="1" t="str">
        <f>IF(salesdata[[#This Row],[Total Revenue]]&gt;=70000,"High",IF(salesdata[[#This Row],[Total Revenue]]&gt;=40000,"Medium","Low"))</f>
        <v>Medium</v>
      </c>
      <c r="Y2069" s="1" t="str">
        <f>IFERROR(IF(SUMIF(salesdata[Year],salesdata[[#This Row],[Year]],salesdata[Total Revenue])&gt;SUMIF(salesdata[Year],salesdata[[#This Row],[Year]]-1,salesdata[Total Revenue]),"Growth Year","Decline Year"),"")</f>
        <v>Growth Year</v>
      </c>
    </row>
    <row r="2070" spans="1:25" x14ac:dyDescent="0.3">
      <c r="A2070" s="1">
        <v>2069</v>
      </c>
      <c r="B2070" s="2">
        <v>42404</v>
      </c>
      <c r="C2070" s="1">
        <v>2016</v>
      </c>
      <c r="D2070" s="1" t="s">
        <v>27</v>
      </c>
      <c r="E2070" s="1">
        <v>2</v>
      </c>
      <c r="F2070" s="3">
        <v>7719</v>
      </c>
      <c r="G2070" s="10">
        <v>24469.23</v>
      </c>
      <c r="H2070" s="12">
        <f>IFERROR(salesdata[[#This Row],[S-P1]]/salesdata[[#This Row],[Q-P1]],0)</f>
        <v>3.17</v>
      </c>
      <c r="I2070" s="3">
        <v>2457</v>
      </c>
      <c r="J2070" s="10">
        <v>15577.38</v>
      </c>
      <c r="K2070" s="12">
        <f>IFERROR(salesdata[[#This Row],[S-P2]]/salesdata[[#This Row],[Q-P2]],0)</f>
        <v>6.34</v>
      </c>
      <c r="L2070" s="3">
        <v>553</v>
      </c>
      <c r="M2070" s="10">
        <v>2997.26</v>
      </c>
      <c r="N2070" s="12">
        <f>IFERROR(salesdata[[#This Row],[S-P3]]/salesdata[[#This Row],[Q-P3]],0)</f>
        <v>5.4200000000000008</v>
      </c>
      <c r="O2070" s="3">
        <v>855</v>
      </c>
      <c r="P2070" s="10">
        <v>6096.15</v>
      </c>
      <c r="Q2070" s="12">
        <f>IFERROR(salesdata[[#This Row],[S-P4]]/salesdata[[#This Row],[Q-P4]],0)</f>
        <v>7.13</v>
      </c>
      <c r="R2070" s="3">
        <v>11584</v>
      </c>
      <c r="S2070" s="10">
        <v>49140.02</v>
      </c>
      <c r="T2070" s="1" t="str">
        <f>"Q"&amp;ROUNDUP(salesdata[[#This Row],[Month No.]]/3,0)</f>
        <v>Q1</v>
      </c>
      <c r="U2070" s="1" t="str">
        <f>TEXT(salesdata[[#This Row],[Date]],"dddd")</f>
        <v>Thursday</v>
      </c>
      <c r="V2070" s="12">
        <f>IFERROR(salesdata[[#This Row],[Total Revenue]]/salesdata[[#This Row],[Total Units Sold]],0)</f>
        <v>4.2420597375690603</v>
      </c>
      <c r="W2070" s="1" t="str">
        <f>INDEX({"Product1","Product2","Product3","Product4"},MATCH(MAX(salesdata[[#This Row],[S-P1]],salesdata[[#This Row],[S-P2]],salesdata[[#This Row],[S-P3]],salesdata[[#This Row],[S-P4]]),CHOOSE({1,2,3,4},salesdata[[#This Row],[S-P1]],salesdata[[#This Row],[S-P2]],salesdata[[#This Row],[S-P3]],salesdata[[#This Row],[S-P4]]),0))</f>
        <v>Product1</v>
      </c>
      <c r="X2070" s="1" t="str">
        <f>IF(salesdata[[#This Row],[Total Revenue]]&gt;=70000,"High",IF(salesdata[[#This Row],[Total Revenue]]&gt;=40000,"Medium","Low"))</f>
        <v>Medium</v>
      </c>
      <c r="Y2070" s="1" t="str">
        <f>IFERROR(IF(SUMIF(salesdata[Year],salesdata[[#This Row],[Year]],salesdata[Total Revenue])&gt;SUMIF(salesdata[Year],salesdata[[#This Row],[Year]]-1,salesdata[Total Revenue]),"Growth Year","Decline Year"),"")</f>
        <v>Growth Year</v>
      </c>
    </row>
    <row r="2071" spans="1:25" x14ac:dyDescent="0.3">
      <c r="A2071" s="1">
        <v>2070</v>
      </c>
      <c r="B2071" s="2">
        <v>42405</v>
      </c>
      <c r="C2071" s="1">
        <v>2016</v>
      </c>
      <c r="D2071" s="1" t="s">
        <v>27</v>
      </c>
      <c r="E2071" s="1">
        <v>2</v>
      </c>
      <c r="F2071" s="3">
        <v>4136</v>
      </c>
      <c r="G2071" s="10">
        <v>13111.12</v>
      </c>
      <c r="H2071" s="12">
        <f>IFERROR(salesdata[[#This Row],[S-P1]]/salesdata[[#This Row],[Q-P1]],0)</f>
        <v>3.1700000000000004</v>
      </c>
      <c r="I2071" s="3">
        <v>2683</v>
      </c>
      <c r="J2071" s="10">
        <v>17010.22</v>
      </c>
      <c r="K2071" s="12">
        <f>IFERROR(salesdata[[#This Row],[S-P2]]/salesdata[[#This Row],[Q-P2]],0)</f>
        <v>6.3400000000000007</v>
      </c>
      <c r="L2071" s="3">
        <v>3789</v>
      </c>
      <c r="M2071" s="10">
        <v>20536.38</v>
      </c>
      <c r="N2071" s="12">
        <f>IFERROR(salesdata[[#This Row],[S-P3]]/salesdata[[#This Row],[Q-P3]],0)</f>
        <v>5.42</v>
      </c>
      <c r="O2071" s="3">
        <v>1293</v>
      </c>
      <c r="P2071" s="10">
        <v>9219.09</v>
      </c>
      <c r="Q2071" s="12">
        <f>IFERROR(salesdata[[#This Row],[S-P4]]/salesdata[[#This Row],[Q-P4]],0)</f>
        <v>7.13</v>
      </c>
      <c r="R2071" s="3">
        <v>11901</v>
      </c>
      <c r="S2071" s="10">
        <v>59876.81</v>
      </c>
      <c r="T2071" s="1" t="str">
        <f>"Q"&amp;ROUNDUP(salesdata[[#This Row],[Month No.]]/3,0)</f>
        <v>Q1</v>
      </c>
      <c r="U2071" s="1" t="str">
        <f>TEXT(salesdata[[#This Row],[Date]],"dddd")</f>
        <v>Friday</v>
      </c>
      <c r="V2071" s="12">
        <f>IFERROR(salesdata[[#This Row],[Total Revenue]]/salesdata[[#This Row],[Total Units Sold]],0)</f>
        <v>5.0312419124443322</v>
      </c>
      <c r="W2071" s="1" t="str">
        <f>INDEX({"Product1","Product2","Product3","Product4"},MATCH(MAX(salesdata[[#This Row],[S-P1]],salesdata[[#This Row],[S-P2]],salesdata[[#This Row],[S-P3]],salesdata[[#This Row],[S-P4]]),CHOOSE({1,2,3,4},salesdata[[#This Row],[S-P1]],salesdata[[#This Row],[S-P2]],salesdata[[#This Row],[S-P3]],salesdata[[#This Row],[S-P4]]),0))</f>
        <v>Product3</v>
      </c>
      <c r="X2071" s="1" t="str">
        <f>IF(salesdata[[#This Row],[Total Revenue]]&gt;=70000,"High",IF(salesdata[[#This Row],[Total Revenue]]&gt;=40000,"Medium","Low"))</f>
        <v>Medium</v>
      </c>
      <c r="Y2071" s="1" t="str">
        <f>IFERROR(IF(SUMIF(salesdata[Year],salesdata[[#This Row],[Year]],salesdata[Total Revenue])&gt;SUMIF(salesdata[Year],salesdata[[#This Row],[Year]]-1,salesdata[Total Revenue]),"Growth Year","Decline Year"),"")</f>
        <v>Growth Year</v>
      </c>
    </row>
    <row r="2072" spans="1:25" x14ac:dyDescent="0.3">
      <c r="A2072" s="1">
        <v>2071</v>
      </c>
      <c r="B2072" s="2">
        <v>42406</v>
      </c>
      <c r="C2072" s="1">
        <v>2016</v>
      </c>
      <c r="D2072" s="1" t="s">
        <v>27</v>
      </c>
      <c r="E2072" s="1">
        <v>2</v>
      </c>
      <c r="F2072" s="3">
        <v>6580</v>
      </c>
      <c r="G2072" s="10">
        <v>20858.599999999999</v>
      </c>
      <c r="H2072" s="12">
        <f>IFERROR(salesdata[[#This Row],[S-P1]]/salesdata[[#This Row],[Q-P1]],0)</f>
        <v>3.17</v>
      </c>
      <c r="I2072" s="3">
        <v>1492</v>
      </c>
      <c r="J2072" s="10">
        <v>9459.2800000000007</v>
      </c>
      <c r="K2072" s="12">
        <f>IFERROR(salesdata[[#This Row],[S-P2]]/salesdata[[#This Row],[Q-P2]],0)</f>
        <v>6.3400000000000007</v>
      </c>
      <c r="L2072" s="3">
        <v>591</v>
      </c>
      <c r="M2072" s="10">
        <v>3203.22</v>
      </c>
      <c r="N2072" s="12">
        <f>IFERROR(salesdata[[#This Row],[S-P3]]/salesdata[[#This Row],[Q-P3]],0)</f>
        <v>5.42</v>
      </c>
      <c r="O2072" s="3">
        <v>878</v>
      </c>
      <c r="P2072" s="10">
        <v>6260.14</v>
      </c>
      <c r="Q2072" s="12">
        <f>IFERROR(salesdata[[#This Row],[S-P4]]/salesdata[[#This Row],[Q-P4]],0)</f>
        <v>7.1300000000000008</v>
      </c>
      <c r="R2072" s="3">
        <v>9541</v>
      </c>
      <c r="S2072" s="10">
        <v>39781.24</v>
      </c>
      <c r="T2072" s="1" t="str">
        <f>"Q"&amp;ROUNDUP(salesdata[[#This Row],[Month No.]]/3,0)</f>
        <v>Q1</v>
      </c>
      <c r="U2072" s="1" t="str">
        <f>TEXT(salesdata[[#This Row],[Date]],"dddd")</f>
        <v>Saturday</v>
      </c>
      <c r="V2072" s="12">
        <f>IFERROR(salesdata[[#This Row],[Total Revenue]]/salesdata[[#This Row],[Total Units Sold]],0)</f>
        <v>4.169504244838067</v>
      </c>
      <c r="W2072" s="1" t="str">
        <f>INDEX({"Product1","Product2","Product3","Product4"},MATCH(MAX(salesdata[[#This Row],[S-P1]],salesdata[[#This Row],[S-P2]],salesdata[[#This Row],[S-P3]],salesdata[[#This Row],[S-P4]]),CHOOSE({1,2,3,4},salesdata[[#This Row],[S-P1]],salesdata[[#This Row],[S-P2]],salesdata[[#This Row],[S-P3]],salesdata[[#This Row],[S-P4]]),0))</f>
        <v>Product1</v>
      </c>
      <c r="X2072" s="1" t="str">
        <f>IF(salesdata[[#This Row],[Total Revenue]]&gt;=70000,"High",IF(salesdata[[#This Row],[Total Revenue]]&gt;=40000,"Medium","Low"))</f>
        <v>Low</v>
      </c>
      <c r="Y2072" s="1" t="str">
        <f>IFERROR(IF(SUMIF(salesdata[Year],salesdata[[#This Row],[Year]],salesdata[Total Revenue])&gt;SUMIF(salesdata[Year],salesdata[[#This Row],[Year]]-1,salesdata[Total Revenue]),"Growth Year","Decline Year"),"")</f>
        <v>Growth Year</v>
      </c>
    </row>
    <row r="2073" spans="1:25" x14ac:dyDescent="0.3">
      <c r="A2073" s="1">
        <v>2072</v>
      </c>
      <c r="B2073" s="2">
        <v>42407</v>
      </c>
      <c r="C2073" s="1">
        <v>2016</v>
      </c>
      <c r="D2073" s="1" t="s">
        <v>27</v>
      </c>
      <c r="E2073" s="1">
        <v>2</v>
      </c>
      <c r="F2073" s="3">
        <v>4866</v>
      </c>
      <c r="G2073" s="10">
        <v>15425.22</v>
      </c>
      <c r="H2073" s="12">
        <f>IFERROR(salesdata[[#This Row],[S-P1]]/salesdata[[#This Row],[Q-P1]],0)</f>
        <v>3.17</v>
      </c>
      <c r="I2073" s="3">
        <v>1487</v>
      </c>
      <c r="J2073" s="10">
        <v>9427.58</v>
      </c>
      <c r="K2073" s="12">
        <f>IFERROR(salesdata[[#This Row],[S-P2]]/salesdata[[#This Row],[Q-P2]],0)</f>
        <v>6.34</v>
      </c>
      <c r="L2073" s="3">
        <v>5001</v>
      </c>
      <c r="M2073" s="10">
        <v>27105.42</v>
      </c>
      <c r="N2073" s="12">
        <f>IFERROR(salesdata[[#This Row],[S-P3]]/salesdata[[#This Row],[Q-P3]],0)</f>
        <v>5.42</v>
      </c>
      <c r="O2073" s="3">
        <v>1968</v>
      </c>
      <c r="P2073" s="10">
        <v>14031.84</v>
      </c>
      <c r="Q2073" s="12">
        <f>IFERROR(salesdata[[#This Row],[S-P4]]/salesdata[[#This Row],[Q-P4]],0)</f>
        <v>7.13</v>
      </c>
      <c r="R2073" s="3">
        <v>13322</v>
      </c>
      <c r="S2073" s="10">
        <v>65990.06</v>
      </c>
      <c r="T2073" s="1" t="str">
        <f>"Q"&amp;ROUNDUP(salesdata[[#This Row],[Month No.]]/3,0)</f>
        <v>Q1</v>
      </c>
      <c r="U2073" s="1" t="str">
        <f>TEXT(salesdata[[#This Row],[Date]],"dddd")</f>
        <v>Sunday</v>
      </c>
      <c r="V2073" s="12">
        <f>IFERROR(salesdata[[#This Row],[Total Revenue]]/salesdata[[#This Row],[Total Units Sold]],0)</f>
        <v>4.9534649452034225</v>
      </c>
      <c r="W2073" s="1" t="str">
        <f>INDEX({"Product1","Product2","Product3","Product4"},MATCH(MAX(salesdata[[#This Row],[S-P1]],salesdata[[#This Row],[S-P2]],salesdata[[#This Row],[S-P3]],salesdata[[#This Row],[S-P4]]),CHOOSE({1,2,3,4},salesdata[[#This Row],[S-P1]],salesdata[[#This Row],[S-P2]],salesdata[[#This Row],[S-P3]],salesdata[[#This Row],[S-P4]]),0))</f>
        <v>Product3</v>
      </c>
      <c r="X2073" s="1" t="str">
        <f>IF(salesdata[[#This Row],[Total Revenue]]&gt;=70000,"High",IF(salesdata[[#This Row],[Total Revenue]]&gt;=40000,"Medium","Low"))</f>
        <v>Medium</v>
      </c>
      <c r="Y2073" s="1" t="str">
        <f>IFERROR(IF(SUMIF(salesdata[Year],salesdata[[#This Row],[Year]],salesdata[Total Revenue])&gt;SUMIF(salesdata[Year],salesdata[[#This Row],[Year]]-1,salesdata[Total Revenue]),"Growth Year","Decline Year"),"")</f>
        <v>Growth Year</v>
      </c>
    </row>
    <row r="2074" spans="1:25" x14ac:dyDescent="0.3">
      <c r="A2074" s="1">
        <v>2073</v>
      </c>
      <c r="B2074" s="2">
        <v>42408</v>
      </c>
      <c r="C2074" s="1">
        <v>2016</v>
      </c>
      <c r="D2074" s="1" t="s">
        <v>27</v>
      </c>
      <c r="E2074" s="1">
        <v>2</v>
      </c>
      <c r="F2074" s="3">
        <v>1763</v>
      </c>
      <c r="G2074" s="10">
        <v>5588.71</v>
      </c>
      <c r="H2074" s="12">
        <f>IFERROR(salesdata[[#This Row],[S-P1]]/salesdata[[#This Row],[Q-P1]],0)</f>
        <v>3.17</v>
      </c>
      <c r="I2074" s="3">
        <v>2608</v>
      </c>
      <c r="J2074" s="10">
        <v>16534.72</v>
      </c>
      <c r="K2074" s="12">
        <f>IFERROR(salesdata[[#This Row],[S-P2]]/salesdata[[#This Row],[Q-P2]],0)</f>
        <v>6.3400000000000007</v>
      </c>
      <c r="L2074" s="3">
        <v>738</v>
      </c>
      <c r="M2074" s="10">
        <v>3999.96</v>
      </c>
      <c r="N2074" s="12">
        <f>IFERROR(salesdata[[#This Row],[S-P3]]/salesdata[[#This Row],[Q-P3]],0)</f>
        <v>5.42</v>
      </c>
      <c r="O2074" s="3">
        <v>1202</v>
      </c>
      <c r="P2074" s="10">
        <v>8570.26</v>
      </c>
      <c r="Q2074" s="12">
        <f>IFERROR(salesdata[[#This Row],[S-P4]]/salesdata[[#This Row],[Q-P4]],0)</f>
        <v>7.13</v>
      </c>
      <c r="R2074" s="3">
        <v>6311</v>
      </c>
      <c r="S2074" s="10">
        <v>34693.65</v>
      </c>
      <c r="T2074" s="1" t="str">
        <f>"Q"&amp;ROUNDUP(salesdata[[#This Row],[Month No.]]/3,0)</f>
        <v>Q1</v>
      </c>
      <c r="U2074" s="1" t="str">
        <f>TEXT(salesdata[[#This Row],[Date]],"dddd")</f>
        <v>Monday</v>
      </c>
      <c r="V2074" s="12">
        <f>IFERROR(salesdata[[#This Row],[Total Revenue]]/salesdata[[#This Row],[Total Units Sold]],0)</f>
        <v>5.4973300586277931</v>
      </c>
      <c r="W2074" s="1" t="str">
        <f>INDEX({"Product1","Product2","Product3","Product4"},MATCH(MAX(salesdata[[#This Row],[S-P1]],salesdata[[#This Row],[S-P2]],salesdata[[#This Row],[S-P3]],salesdata[[#This Row],[S-P4]]),CHOOSE({1,2,3,4},salesdata[[#This Row],[S-P1]],salesdata[[#This Row],[S-P2]],salesdata[[#This Row],[S-P3]],salesdata[[#This Row],[S-P4]]),0))</f>
        <v>Product2</v>
      </c>
      <c r="X2074" s="1" t="str">
        <f>IF(salesdata[[#This Row],[Total Revenue]]&gt;=70000,"High",IF(salesdata[[#This Row],[Total Revenue]]&gt;=40000,"Medium","Low"))</f>
        <v>Low</v>
      </c>
      <c r="Y2074" s="1" t="str">
        <f>IFERROR(IF(SUMIF(salesdata[Year],salesdata[[#This Row],[Year]],salesdata[Total Revenue])&gt;SUMIF(salesdata[Year],salesdata[[#This Row],[Year]]-1,salesdata[Total Revenue]),"Growth Year","Decline Year"),"")</f>
        <v>Growth Year</v>
      </c>
    </row>
    <row r="2075" spans="1:25" x14ac:dyDescent="0.3">
      <c r="A2075" s="1">
        <v>2074</v>
      </c>
      <c r="B2075" s="2">
        <v>42409</v>
      </c>
      <c r="C2075" s="1">
        <v>2016</v>
      </c>
      <c r="D2075" s="1" t="s">
        <v>27</v>
      </c>
      <c r="E2075" s="1">
        <v>2</v>
      </c>
      <c r="F2075" s="3">
        <v>4891</v>
      </c>
      <c r="G2075" s="10">
        <v>15504.47</v>
      </c>
      <c r="H2075" s="12">
        <f>IFERROR(salesdata[[#This Row],[S-P1]]/salesdata[[#This Row],[Q-P1]],0)</f>
        <v>3.17</v>
      </c>
      <c r="I2075" s="3">
        <v>1996</v>
      </c>
      <c r="J2075" s="10">
        <v>12654.64</v>
      </c>
      <c r="K2075" s="12">
        <f>IFERROR(salesdata[[#This Row],[S-P2]]/salesdata[[#This Row],[Q-P2]],0)</f>
        <v>6.34</v>
      </c>
      <c r="L2075" s="3">
        <v>2984</v>
      </c>
      <c r="M2075" s="10">
        <v>16173.28</v>
      </c>
      <c r="N2075" s="12">
        <f>IFERROR(salesdata[[#This Row],[S-P3]]/salesdata[[#This Row],[Q-P3]],0)</f>
        <v>5.42</v>
      </c>
      <c r="O2075" s="3">
        <v>459</v>
      </c>
      <c r="P2075" s="10">
        <v>3272.67</v>
      </c>
      <c r="Q2075" s="12">
        <f>IFERROR(salesdata[[#This Row],[S-P4]]/salesdata[[#This Row],[Q-P4]],0)</f>
        <v>7.13</v>
      </c>
      <c r="R2075" s="3">
        <v>10330</v>
      </c>
      <c r="S2075" s="10">
        <v>47605.06</v>
      </c>
      <c r="T2075" s="1" t="str">
        <f>"Q"&amp;ROUNDUP(salesdata[[#This Row],[Month No.]]/3,0)</f>
        <v>Q1</v>
      </c>
      <c r="U2075" s="1" t="str">
        <f>TEXT(salesdata[[#This Row],[Date]],"dddd")</f>
        <v>Tuesday</v>
      </c>
      <c r="V2075" s="12">
        <f>IFERROR(salesdata[[#This Row],[Total Revenue]]/salesdata[[#This Row],[Total Units Sold]],0)</f>
        <v>4.6084278799612779</v>
      </c>
      <c r="W2075" s="1" t="str">
        <f>INDEX({"Product1","Product2","Product3","Product4"},MATCH(MAX(salesdata[[#This Row],[S-P1]],salesdata[[#This Row],[S-P2]],salesdata[[#This Row],[S-P3]],salesdata[[#This Row],[S-P4]]),CHOOSE({1,2,3,4},salesdata[[#This Row],[S-P1]],salesdata[[#This Row],[S-P2]],salesdata[[#This Row],[S-P3]],salesdata[[#This Row],[S-P4]]),0))</f>
        <v>Product3</v>
      </c>
      <c r="X2075" s="1" t="str">
        <f>IF(salesdata[[#This Row],[Total Revenue]]&gt;=70000,"High",IF(salesdata[[#This Row],[Total Revenue]]&gt;=40000,"Medium","Low"))</f>
        <v>Medium</v>
      </c>
      <c r="Y2075" s="1" t="str">
        <f>IFERROR(IF(SUMIF(salesdata[Year],salesdata[[#This Row],[Year]],salesdata[Total Revenue])&gt;SUMIF(salesdata[Year],salesdata[[#This Row],[Year]]-1,salesdata[Total Revenue]),"Growth Year","Decline Year"),"")</f>
        <v>Growth Year</v>
      </c>
    </row>
    <row r="2076" spans="1:25" x14ac:dyDescent="0.3">
      <c r="A2076" s="1">
        <v>2075</v>
      </c>
      <c r="B2076" s="2">
        <v>42410</v>
      </c>
      <c r="C2076" s="1">
        <v>2016</v>
      </c>
      <c r="D2076" s="1" t="s">
        <v>27</v>
      </c>
      <c r="E2076" s="1">
        <v>2</v>
      </c>
      <c r="F2076" s="3">
        <v>6217</v>
      </c>
      <c r="G2076" s="10">
        <v>19707.89</v>
      </c>
      <c r="H2076" s="12">
        <f>IFERROR(salesdata[[#This Row],[S-P1]]/salesdata[[#This Row],[Q-P1]],0)</f>
        <v>3.17</v>
      </c>
      <c r="I2076" s="3">
        <v>2134</v>
      </c>
      <c r="J2076" s="10">
        <v>13529.56</v>
      </c>
      <c r="K2076" s="12">
        <f>IFERROR(salesdata[[#This Row],[S-P2]]/salesdata[[#This Row],[Q-P2]],0)</f>
        <v>6.34</v>
      </c>
      <c r="L2076" s="3">
        <v>2358</v>
      </c>
      <c r="M2076" s="10">
        <v>12780.36</v>
      </c>
      <c r="N2076" s="12">
        <f>IFERROR(salesdata[[#This Row],[S-P3]]/salesdata[[#This Row],[Q-P3]],0)</f>
        <v>5.42</v>
      </c>
      <c r="O2076" s="3">
        <v>1262</v>
      </c>
      <c r="P2076" s="10">
        <v>8998.06</v>
      </c>
      <c r="Q2076" s="12">
        <f>IFERROR(salesdata[[#This Row],[S-P4]]/salesdata[[#This Row],[Q-P4]],0)</f>
        <v>7.13</v>
      </c>
      <c r="R2076" s="3">
        <v>11971</v>
      </c>
      <c r="S2076" s="10">
        <v>55015.87</v>
      </c>
      <c r="T2076" s="1" t="str">
        <f>"Q"&amp;ROUNDUP(salesdata[[#This Row],[Month No.]]/3,0)</f>
        <v>Q1</v>
      </c>
      <c r="U2076" s="1" t="str">
        <f>TEXT(salesdata[[#This Row],[Date]],"dddd")</f>
        <v>Wednesday</v>
      </c>
      <c r="V2076" s="12">
        <f>IFERROR(salesdata[[#This Row],[Total Revenue]]/salesdata[[#This Row],[Total Units Sold]],0)</f>
        <v>4.5957622587920808</v>
      </c>
      <c r="W2076" s="1" t="str">
        <f>INDEX({"Product1","Product2","Product3","Product4"},MATCH(MAX(salesdata[[#This Row],[S-P1]],salesdata[[#This Row],[S-P2]],salesdata[[#This Row],[S-P3]],salesdata[[#This Row],[S-P4]]),CHOOSE({1,2,3,4},salesdata[[#This Row],[S-P1]],salesdata[[#This Row],[S-P2]],salesdata[[#This Row],[S-P3]],salesdata[[#This Row],[S-P4]]),0))</f>
        <v>Product1</v>
      </c>
      <c r="X2076" s="1" t="str">
        <f>IF(salesdata[[#This Row],[Total Revenue]]&gt;=70000,"High",IF(salesdata[[#This Row],[Total Revenue]]&gt;=40000,"Medium","Low"))</f>
        <v>Medium</v>
      </c>
      <c r="Y2076" s="1" t="str">
        <f>IFERROR(IF(SUMIF(salesdata[Year],salesdata[[#This Row],[Year]],salesdata[Total Revenue])&gt;SUMIF(salesdata[Year],salesdata[[#This Row],[Year]]-1,salesdata[Total Revenue]),"Growth Year","Decline Year"),"")</f>
        <v>Growth Year</v>
      </c>
    </row>
    <row r="2077" spans="1:25" x14ac:dyDescent="0.3">
      <c r="A2077" s="1">
        <v>2076</v>
      </c>
      <c r="B2077" s="2">
        <v>42411</v>
      </c>
      <c r="C2077" s="1">
        <v>2016</v>
      </c>
      <c r="D2077" s="1" t="s">
        <v>27</v>
      </c>
      <c r="E2077" s="1">
        <v>2</v>
      </c>
      <c r="F2077" s="3">
        <v>6734</v>
      </c>
      <c r="G2077" s="10">
        <v>21346.78</v>
      </c>
      <c r="H2077" s="12">
        <f>IFERROR(salesdata[[#This Row],[S-P1]]/salesdata[[#This Row],[Q-P1]],0)</f>
        <v>3.17</v>
      </c>
      <c r="I2077" s="3">
        <v>1328</v>
      </c>
      <c r="J2077" s="10">
        <v>8419.52</v>
      </c>
      <c r="K2077" s="12">
        <f>IFERROR(salesdata[[#This Row],[S-P2]]/salesdata[[#This Row],[Q-P2]],0)</f>
        <v>6.3400000000000007</v>
      </c>
      <c r="L2077" s="3">
        <v>3088</v>
      </c>
      <c r="M2077" s="10">
        <v>16736.96</v>
      </c>
      <c r="N2077" s="12">
        <f>IFERROR(salesdata[[#This Row],[S-P3]]/salesdata[[#This Row],[Q-P3]],0)</f>
        <v>5.42</v>
      </c>
      <c r="O2077" s="3">
        <v>1848</v>
      </c>
      <c r="P2077" s="10">
        <v>13176.24</v>
      </c>
      <c r="Q2077" s="12">
        <f>IFERROR(salesdata[[#This Row],[S-P4]]/salesdata[[#This Row],[Q-P4]],0)</f>
        <v>7.13</v>
      </c>
      <c r="R2077" s="3">
        <v>12998</v>
      </c>
      <c r="S2077" s="10">
        <v>59679.5</v>
      </c>
      <c r="T2077" s="1" t="str">
        <f>"Q"&amp;ROUNDUP(salesdata[[#This Row],[Month No.]]/3,0)</f>
        <v>Q1</v>
      </c>
      <c r="U2077" s="1" t="str">
        <f>TEXT(salesdata[[#This Row],[Date]],"dddd")</f>
        <v>Thursday</v>
      </c>
      <c r="V2077" s="12">
        <f>IFERROR(salesdata[[#This Row],[Total Revenue]]/salesdata[[#This Row],[Total Units Sold]],0)</f>
        <v>4.5914371441760267</v>
      </c>
      <c r="W2077" s="1" t="str">
        <f>INDEX({"Product1","Product2","Product3","Product4"},MATCH(MAX(salesdata[[#This Row],[S-P1]],salesdata[[#This Row],[S-P2]],salesdata[[#This Row],[S-P3]],salesdata[[#This Row],[S-P4]]),CHOOSE({1,2,3,4},salesdata[[#This Row],[S-P1]],salesdata[[#This Row],[S-P2]],salesdata[[#This Row],[S-P3]],salesdata[[#This Row],[S-P4]]),0))</f>
        <v>Product1</v>
      </c>
      <c r="X2077" s="1" t="str">
        <f>IF(salesdata[[#This Row],[Total Revenue]]&gt;=70000,"High",IF(salesdata[[#This Row],[Total Revenue]]&gt;=40000,"Medium","Low"))</f>
        <v>Medium</v>
      </c>
      <c r="Y2077" s="1" t="str">
        <f>IFERROR(IF(SUMIF(salesdata[Year],salesdata[[#This Row],[Year]],salesdata[Total Revenue])&gt;SUMIF(salesdata[Year],salesdata[[#This Row],[Year]]-1,salesdata[Total Revenue]),"Growth Year","Decline Year"),"")</f>
        <v>Growth Year</v>
      </c>
    </row>
    <row r="2078" spans="1:25" x14ac:dyDescent="0.3">
      <c r="A2078" s="1">
        <v>2077</v>
      </c>
      <c r="B2078" s="2">
        <v>42412</v>
      </c>
      <c r="C2078" s="1">
        <v>2016</v>
      </c>
      <c r="D2078" s="1" t="s">
        <v>27</v>
      </c>
      <c r="E2078" s="1">
        <v>2</v>
      </c>
      <c r="F2078" s="3">
        <v>898</v>
      </c>
      <c r="G2078" s="10">
        <v>2846.66</v>
      </c>
      <c r="H2078" s="12">
        <f>IFERROR(salesdata[[#This Row],[S-P1]]/salesdata[[#This Row],[Q-P1]],0)</f>
        <v>3.17</v>
      </c>
      <c r="I2078" s="3">
        <v>3456</v>
      </c>
      <c r="J2078" s="10">
        <v>21911.040000000001</v>
      </c>
      <c r="K2078" s="12">
        <f>IFERROR(salesdata[[#This Row],[S-P2]]/salesdata[[#This Row],[Q-P2]],0)</f>
        <v>6.34</v>
      </c>
      <c r="L2078" s="3">
        <v>3449</v>
      </c>
      <c r="M2078" s="10">
        <v>18693.580000000002</v>
      </c>
      <c r="N2078" s="12">
        <f>IFERROR(salesdata[[#This Row],[S-P3]]/salesdata[[#This Row],[Q-P3]],0)</f>
        <v>5.4200000000000008</v>
      </c>
      <c r="O2078" s="3">
        <v>806</v>
      </c>
      <c r="P2078" s="10">
        <v>5746.78</v>
      </c>
      <c r="Q2078" s="12">
        <f>IFERROR(salesdata[[#This Row],[S-P4]]/salesdata[[#This Row],[Q-P4]],0)</f>
        <v>7.13</v>
      </c>
      <c r="R2078" s="3">
        <v>8609</v>
      </c>
      <c r="S2078" s="10">
        <v>49198.06</v>
      </c>
      <c r="T2078" s="1" t="str">
        <f>"Q"&amp;ROUNDUP(salesdata[[#This Row],[Month No.]]/3,0)</f>
        <v>Q1</v>
      </c>
      <c r="U2078" s="1" t="str">
        <f>TEXT(salesdata[[#This Row],[Date]],"dddd")</f>
        <v>Friday</v>
      </c>
      <c r="V2078" s="12">
        <f>IFERROR(salesdata[[#This Row],[Total Revenue]]/salesdata[[#This Row],[Total Units Sold]],0)</f>
        <v>5.7147241259147403</v>
      </c>
      <c r="W2078" s="1" t="str">
        <f>INDEX({"Product1","Product2","Product3","Product4"},MATCH(MAX(salesdata[[#This Row],[S-P1]],salesdata[[#This Row],[S-P2]],salesdata[[#This Row],[S-P3]],salesdata[[#This Row],[S-P4]]),CHOOSE({1,2,3,4},salesdata[[#This Row],[S-P1]],salesdata[[#This Row],[S-P2]],salesdata[[#This Row],[S-P3]],salesdata[[#This Row],[S-P4]]),0))</f>
        <v>Product2</v>
      </c>
      <c r="X2078" s="1" t="str">
        <f>IF(salesdata[[#This Row],[Total Revenue]]&gt;=70000,"High",IF(salesdata[[#This Row],[Total Revenue]]&gt;=40000,"Medium","Low"))</f>
        <v>Medium</v>
      </c>
      <c r="Y2078" s="1" t="str">
        <f>IFERROR(IF(SUMIF(salesdata[Year],salesdata[[#This Row],[Year]],salesdata[Total Revenue])&gt;SUMIF(salesdata[Year],salesdata[[#This Row],[Year]]-1,salesdata[Total Revenue]),"Growth Year","Decline Year"),"")</f>
        <v>Growth Year</v>
      </c>
    </row>
    <row r="2079" spans="1:25" x14ac:dyDescent="0.3">
      <c r="A2079" s="1">
        <v>2078</v>
      </c>
      <c r="B2079" s="2">
        <v>42413</v>
      </c>
      <c r="C2079" s="1">
        <v>2016</v>
      </c>
      <c r="D2079" s="1" t="s">
        <v>27</v>
      </c>
      <c r="E2079" s="1">
        <v>2</v>
      </c>
      <c r="F2079" s="3">
        <v>6599</v>
      </c>
      <c r="G2079" s="10">
        <v>20918.830000000002</v>
      </c>
      <c r="H2079" s="12">
        <f>IFERROR(salesdata[[#This Row],[S-P1]]/salesdata[[#This Row],[Q-P1]],0)</f>
        <v>3.1700000000000004</v>
      </c>
      <c r="I2079" s="3">
        <v>2841</v>
      </c>
      <c r="J2079" s="10">
        <v>18011.939999999999</v>
      </c>
      <c r="K2079" s="12">
        <f>IFERROR(salesdata[[#This Row],[S-P2]]/salesdata[[#This Row],[Q-P2]],0)</f>
        <v>6.34</v>
      </c>
      <c r="L2079" s="3">
        <v>3937</v>
      </c>
      <c r="M2079" s="10">
        <v>21338.54</v>
      </c>
      <c r="N2079" s="12">
        <f>IFERROR(salesdata[[#This Row],[S-P3]]/salesdata[[#This Row],[Q-P3]],0)</f>
        <v>5.42</v>
      </c>
      <c r="O2079" s="3">
        <v>910</v>
      </c>
      <c r="P2079" s="10">
        <v>6488.3</v>
      </c>
      <c r="Q2079" s="12">
        <f>IFERROR(salesdata[[#This Row],[S-P4]]/salesdata[[#This Row],[Q-P4]],0)</f>
        <v>7.13</v>
      </c>
      <c r="R2079" s="3">
        <v>14287</v>
      </c>
      <c r="S2079" s="10">
        <v>66757.61</v>
      </c>
      <c r="T2079" s="1" t="str">
        <f>"Q"&amp;ROUNDUP(salesdata[[#This Row],[Month No.]]/3,0)</f>
        <v>Q1</v>
      </c>
      <c r="U2079" s="1" t="str">
        <f>TEXT(salesdata[[#This Row],[Date]],"dddd")</f>
        <v>Saturday</v>
      </c>
      <c r="V2079" s="12">
        <f>IFERROR(salesdata[[#This Row],[Total Revenue]]/salesdata[[#This Row],[Total Units Sold]],0)</f>
        <v>4.6726121649051588</v>
      </c>
      <c r="W2079" s="1" t="str">
        <f>INDEX({"Product1","Product2","Product3","Product4"},MATCH(MAX(salesdata[[#This Row],[S-P1]],salesdata[[#This Row],[S-P2]],salesdata[[#This Row],[S-P3]],salesdata[[#This Row],[S-P4]]),CHOOSE({1,2,3,4},salesdata[[#This Row],[S-P1]],salesdata[[#This Row],[S-P2]],salesdata[[#This Row],[S-P3]],salesdata[[#This Row],[S-P4]]),0))</f>
        <v>Product3</v>
      </c>
      <c r="X2079" s="1" t="str">
        <f>IF(salesdata[[#This Row],[Total Revenue]]&gt;=70000,"High",IF(salesdata[[#This Row],[Total Revenue]]&gt;=40000,"Medium","Low"))</f>
        <v>Medium</v>
      </c>
      <c r="Y2079" s="1" t="str">
        <f>IFERROR(IF(SUMIF(salesdata[Year],salesdata[[#This Row],[Year]],salesdata[Total Revenue])&gt;SUMIF(salesdata[Year],salesdata[[#This Row],[Year]]-1,salesdata[Total Revenue]),"Growth Year","Decline Year"),"")</f>
        <v>Growth Year</v>
      </c>
    </row>
    <row r="2080" spans="1:25" x14ac:dyDescent="0.3">
      <c r="A2080" s="1">
        <v>2079</v>
      </c>
      <c r="B2080" s="2">
        <v>42414</v>
      </c>
      <c r="C2080" s="1">
        <v>2016</v>
      </c>
      <c r="D2080" s="1" t="s">
        <v>27</v>
      </c>
      <c r="E2080" s="1">
        <v>2</v>
      </c>
      <c r="F2080" s="3">
        <v>4115</v>
      </c>
      <c r="G2080" s="10">
        <v>13044.55</v>
      </c>
      <c r="H2080" s="12">
        <f>IFERROR(salesdata[[#This Row],[S-P1]]/salesdata[[#This Row],[Q-P1]],0)</f>
        <v>3.17</v>
      </c>
      <c r="I2080" s="3">
        <v>1175</v>
      </c>
      <c r="J2080" s="10">
        <v>7449.5</v>
      </c>
      <c r="K2080" s="12">
        <f>IFERROR(salesdata[[#This Row],[S-P2]]/salesdata[[#This Row],[Q-P2]],0)</f>
        <v>6.34</v>
      </c>
      <c r="L2080" s="3">
        <v>298</v>
      </c>
      <c r="M2080" s="10">
        <v>1615.16</v>
      </c>
      <c r="N2080" s="12">
        <f>IFERROR(salesdata[[#This Row],[S-P3]]/salesdata[[#This Row],[Q-P3]],0)</f>
        <v>5.42</v>
      </c>
      <c r="O2080" s="3">
        <v>952</v>
      </c>
      <c r="P2080" s="10">
        <v>6787.76</v>
      </c>
      <c r="Q2080" s="12">
        <f>IFERROR(salesdata[[#This Row],[S-P4]]/salesdata[[#This Row],[Q-P4]],0)</f>
        <v>7.13</v>
      </c>
      <c r="R2080" s="3">
        <v>6540</v>
      </c>
      <c r="S2080" s="10">
        <v>28896.97</v>
      </c>
      <c r="T2080" s="1" t="str">
        <f>"Q"&amp;ROUNDUP(salesdata[[#This Row],[Month No.]]/3,0)</f>
        <v>Q1</v>
      </c>
      <c r="U2080" s="1" t="str">
        <f>TEXT(salesdata[[#This Row],[Date]],"dddd")</f>
        <v>Sunday</v>
      </c>
      <c r="V2080" s="12">
        <f>IFERROR(salesdata[[#This Row],[Total Revenue]]/salesdata[[#This Row],[Total Units Sold]],0)</f>
        <v>4.4184969418960245</v>
      </c>
      <c r="W2080" s="1" t="str">
        <f>INDEX({"Product1","Product2","Product3","Product4"},MATCH(MAX(salesdata[[#This Row],[S-P1]],salesdata[[#This Row],[S-P2]],salesdata[[#This Row],[S-P3]],salesdata[[#This Row],[S-P4]]),CHOOSE({1,2,3,4},salesdata[[#This Row],[S-P1]],salesdata[[#This Row],[S-P2]],salesdata[[#This Row],[S-P3]],salesdata[[#This Row],[S-P4]]),0))</f>
        <v>Product1</v>
      </c>
      <c r="X2080" s="1" t="str">
        <f>IF(salesdata[[#This Row],[Total Revenue]]&gt;=70000,"High",IF(salesdata[[#This Row],[Total Revenue]]&gt;=40000,"Medium","Low"))</f>
        <v>Low</v>
      </c>
      <c r="Y2080" s="1" t="str">
        <f>IFERROR(IF(SUMIF(salesdata[Year],salesdata[[#This Row],[Year]],salesdata[Total Revenue])&gt;SUMIF(salesdata[Year],salesdata[[#This Row],[Year]]-1,salesdata[Total Revenue]),"Growth Year","Decline Year"),"")</f>
        <v>Growth Year</v>
      </c>
    </row>
    <row r="2081" spans="1:25" x14ac:dyDescent="0.3">
      <c r="A2081" s="1">
        <v>2080</v>
      </c>
      <c r="B2081" s="2">
        <v>42415</v>
      </c>
      <c r="C2081" s="1">
        <v>2016</v>
      </c>
      <c r="D2081" s="1" t="s">
        <v>27</v>
      </c>
      <c r="E2081" s="1">
        <v>2</v>
      </c>
      <c r="F2081" s="3">
        <v>370</v>
      </c>
      <c r="G2081" s="10">
        <v>1172.9000000000001</v>
      </c>
      <c r="H2081" s="12">
        <f>IFERROR(salesdata[[#This Row],[S-P1]]/salesdata[[#This Row],[Q-P1]],0)</f>
        <v>3.1700000000000004</v>
      </c>
      <c r="I2081" s="3">
        <v>3634</v>
      </c>
      <c r="J2081" s="10">
        <v>23039.56</v>
      </c>
      <c r="K2081" s="12">
        <f>IFERROR(salesdata[[#This Row],[S-P2]]/salesdata[[#This Row],[Q-P2]],0)</f>
        <v>6.3400000000000007</v>
      </c>
      <c r="L2081" s="3">
        <v>5343</v>
      </c>
      <c r="M2081" s="10">
        <v>28959.06</v>
      </c>
      <c r="N2081" s="12">
        <f>IFERROR(salesdata[[#This Row],[S-P3]]/salesdata[[#This Row],[Q-P3]],0)</f>
        <v>5.42</v>
      </c>
      <c r="O2081" s="3">
        <v>464</v>
      </c>
      <c r="P2081" s="10">
        <v>3308.32</v>
      </c>
      <c r="Q2081" s="12">
        <f>IFERROR(salesdata[[#This Row],[S-P4]]/salesdata[[#This Row],[Q-P4]],0)</f>
        <v>7.1300000000000008</v>
      </c>
      <c r="R2081" s="3">
        <v>9811</v>
      </c>
      <c r="S2081" s="10">
        <v>56479.839999999997</v>
      </c>
      <c r="T2081" s="1" t="str">
        <f>"Q"&amp;ROUNDUP(salesdata[[#This Row],[Month No.]]/3,0)</f>
        <v>Q1</v>
      </c>
      <c r="U2081" s="1" t="str">
        <f>TEXT(salesdata[[#This Row],[Date]],"dddd")</f>
        <v>Monday</v>
      </c>
      <c r="V2081" s="12">
        <f>IFERROR(salesdata[[#This Row],[Total Revenue]]/salesdata[[#This Row],[Total Units Sold]],0)</f>
        <v>5.7567872795841399</v>
      </c>
      <c r="W2081" s="1" t="str">
        <f>INDEX({"Product1","Product2","Product3","Product4"},MATCH(MAX(salesdata[[#This Row],[S-P1]],salesdata[[#This Row],[S-P2]],salesdata[[#This Row],[S-P3]],salesdata[[#This Row],[S-P4]]),CHOOSE({1,2,3,4},salesdata[[#This Row],[S-P1]],salesdata[[#This Row],[S-P2]],salesdata[[#This Row],[S-P3]],salesdata[[#This Row],[S-P4]]),0))</f>
        <v>Product3</v>
      </c>
      <c r="X2081" s="1" t="str">
        <f>IF(salesdata[[#This Row],[Total Revenue]]&gt;=70000,"High",IF(salesdata[[#This Row],[Total Revenue]]&gt;=40000,"Medium","Low"))</f>
        <v>Medium</v>
      </c>
      <c r="Y2081" s="1" t="str">
        <f>IFERROR(IF(SUMIF(salesdata[Year],salesdata[[#This Row],[Year]],salesdata[Total Revenue])&gt;SUMIF(salesdata[Year],salesdata[[#This Row],[Year]]-1,salesdata[Total Revenue]),"Growth Year","Decline Year"),"")</f>
        <v>Growth Year</v>
      </c>
    </row>
    <row r="2082" spans="1:25" x14ac:dyDescent="0.3">
      <c r="A2082" s="1">
        <v>2081</v>
      </c>
      <c r="B2082" s="2">
        <v>42416</v>
      </c>
      <c r="C2082" s="1">
        <v>2016</v>
      </c>
      <c r="D2082" s="1" t="s">
        <v>27</v>
      </c>
      <c r="E2082" s="1">
        <v>2</v>
      </c>
      <c r="F2082" s="3">
        <v>6166</v>
      </c>
      <c r="G2082" s="10">
        <v>19546.22</v>
      </c>
      <c r="H2082" s="12">
        <f>IFERROR(salesdata[[#This Row],[S-P1]]/salesdata[[#This Row],[Q-P1]],0)</f>
        <v>3.1700000000000004</v>
      </c>
      <c r="I2082" s="3">
        <v>865</v>
      </c>
      <c r="J2082" s="10">
        <v>5484.1</v>
      </c>
      <c r="K2082" s="12">
        <f>IFERROR(salesdata[[#This Row],[S-P2]]/salesdata[[#This Row],[Q-P2]],0)</f>
        <v>6.3400000000000007</v>
      </c>
      <c r="L2082" s="3">
        <v>4269</v>
      </c>
      <c r="M2082" s="10">
        <v>23137.98</v>
      </c>
      <c r="N2082" s="12">
        <f>IFERROR(salesdata[[#This Row],[S-P3]]/salesdata[[#This Row],[Q-P3]],0)</f>
        <v>5.42</v>
      </c>
      <c r="O2082" s="3">
        <v>1858</v>
      </c>
      <c r="P2082" s="10">
        <v>13247.54</v>
      </c>
      <c r="Q2082" s="12">
        <f>IFERROR(salesdata[[#This Row],[S-P4]]/salesdata[[#This Row],[Q-P4]],0)</f>
        <v>7.1300000000000008</v>
      </c>
      <c r="R2082" s="3">
        <v>13158</v>
      </c>
      <c r="S2082" s="10">
        <v>61415.839999999997</v>
      </c>
      <c r="T2082" s="1" t="str">
        <f>"Q"&amp;ROUNDUP(salesdata[[#This Row],[Month No.]]/3,0)</f>
        <v>Q1</v>
      </c>
      <c r="U2082" s="1" t="str">
        <f>TEXT(salesdata[[#This Row],[Date]],"dddd")</f>
        <v>Tuesday</v>
      </c>
      <c r="V2082" s="12">
        <f>IFERROR(salesdata[[#This Row],[Total Revenue]]/salesdata[[#This Row],[Total Units Sold]],0)</f>
        <v>4.6675664994680037</v>
      </c>
      <c r="W2082" s="1" t="str">
        <f>INDEX({"Product1","Product2","Product3","Product4"},MATCH(MAX(salesdata[[#This Row],[S-P1]],salesdata[[#This Row],[S-P2]],salesdata[[#This Row],[S-P3]],salesdata[[#This Row],[S-P4]]),CHOOSE({1,2,3,4},salesdata[[#This Row],[S-P1]],salesdata[[#This Row],[S-P2]],salesdata[[#This Row],[S-P3]],salesdata[[#This Row],[S-P4]]),0))</f>
        <v>Product3</v>
      </c>
      <c r="X2082" s="1" t="str">
        <f>IF(salesdata[[#This Row],[Total Revenue]]&gt;=70000,"High",IF(salesdata[[#This Row],[Total Revenue]]&gt;=40000,"Medium","Low"))</f>
        <v>Medium</v>
      </c>
      <c r="Y2082" s="1" t="str">
        <f>IFERROR(IF(SUMIF(salesdata[Year],salesdata[[#This Row],[Year]],salesdata[Total Revenue])&gt;SUMIF(salesdata[Year],salesdata[[#This Row],[Year]]-1,salesdata[Total Revenue]),"Growth Year","Decline Year"),"")</f>
        <v>Growth Year</v>
      </c>
    </row>
    <row r="2083" spans="1:25" x14ac:dyDescent="0.3">
      <c r="A2083" s="1">
        <v>2082</v>
      </c>
      <c r="B2083" s="2">
        <v>42417</v>
      </c>
      <c r="C2083" s="1">
        <v>2016</v>
      </c>
      <c r="D2083" s="1" t="s">
        <v>27</v>
      </c>
      <c r="E2083" s="1">
        <v>2</v>
      </c>
      <c r="F2083" s="3">
        <v>7214</v>
      </c>
      <c r="G2083" s="10">
        <v>22868.38</v>
      </c>
      <c r="H2083" s="12">
        <f>IFERROR(salesdata[[#This Row],[S-P1]]/salesdata[[#This Row],[Q-P1]],0)</f>
        <v>3.17</v>
      </c>
      <c r="I2083" s="3">
        <v>1708</v>
      </c>
      <c r="J2083" s="10">
        <v>10828.72</v>
      </c>
      <c r="K2083" s="12">
        <f>IFERROR(salesdata[[#This Row],[S-P2]]/salesdata[[#This Row],[Q-P2]],0)</f>
        <v>6.34</v>
      </c>
      <c r="L2083" s="3">
        <v>2304</v>
      </c>
      <c r="M2083" s="10">
        <v>12487.68</v>
      </c>
      <c r="N2083" s="12">
        <f>IFERROR(salesdata[[#This Row],[S-P3]]/salesdata[[#This Row],[Q-P3]],0)</f>
        <v>5.42</v>
      </c>
      <c r="O2083" s="3">
        <v>1262</v>
      </c>
      <c r="P2083" s="10">
        <v>8998.06</v>
      </c>
      <c r="Q2083" s="12">
        <f>IFERROR(salesdata[[#This Row],[S-P4]]/salesdata[[#This Row],[Q-P4]],0)</f>
        <v>7.13</v>
      </c>
      <c r="R2083" s="3">
        <v>12488</v>
      </c>
      <c r="S2083" s="10">
        <v>55182.84</v>
      </c>
      <c r="T2083" s="1" t="str">
        <f>"Q"&amp;ROUNDUP(salesdata[[#This Row],[Month No.]]/3,0)</f>
        <v>Q1</v>
      </c>
      <c r="U2083" s="1" t="str">
        <f>TEXT(salesdata[[#This Row],[Date]],"dddd")</f>
        <v>Wednesday</v>
      </c>
      <c r="V2083" s="12">
        <f>IFERROR(salesdata[[#This Row],[Total Revenue]]/salesdata[[#This Row],[Total Units Sold]],0)</f>
        <v>4.4188693145419604</v>
      </c>
      <c r="W2083" s="1" t="str">
        <f>INDEX({"Product1","Product2","Product3","Product4"},MATCH(MAX(salesdata[[#This Row],[S-P1]],salesdata[[#This Row],[S-P2]],salesdata[[#This Row],[S-P3]],salesdata[[#This Row],[S-P4]]),CHOOSE({1,2,3,4},salesdata[[#This Row],[S-P1]],salesdata[[#This Row],[S-P2]],salesdata[[#This Row],[S-P3]],salesdata[[#This Row],[S-P4]]),0))</f>
        <v>Product1</v>
      </c>
      <c r="X2083" s="1" t="str">
        <f>IF(salesdata[[#This Row],[Total Revenue]]&gt;=70000,"High",IF(salesdata[[#This Row],[Total Revenue]]&gt;=40000,"Medium","Low"))</f>
        <v>Medium</v>
      </c>
      <c r="Y2083" s="1" t="str">
        <f>IFERROR(IF(SUMIF(salesdata[Year],salesdata[[#This Row],[Year]],salesdata[Total Revenue])&gt;SUMIF(salesdata[Year],salesdata[[#This Row],[Year]]-1,salesdata[Total Revenue]),"Growth Year","Decline Year"),"")</f>
        <v>Growth Year</v>
      </c>
    </row>
    <row r="2084" spans="1:25" x14ac:dyDescent="0.3">
      <c r="A2084" s="1">
        <v>2083</v>
      </c>
      <c r="B2084" s="2">
        <v>42418</v>
      </c>
      <c r="C2084" s="1">
        <v>2016</v>
      </c>
      <c r="D2084" s="1" t="s">
        <v>27</v>
      </c>
      <c r="E2084" s="1">
        <v>2</v>
      </c>
      <c r="F2084" s="3">
        <v>5177</v>
      </c>
      <c r="G2084" s="10">
        <v>16411.09</v>
      </c>
      <c r="H2084" s="12">
        <f>IFERROR(salesdata[[#This Row],[S-P1]]/salesdata[[#This Row],[Q-P1]],0)</f>
        <v>3.17</v>
      </c>
      <c r="I2084" s="3">
        <v>3638</v>
      </c>
      <c r="J2084" s="10">
        <v>23064.92</v>
      </c>
      <c r="K2084" s="12">
        <f>IFERROR(salesdata[[#This Row],[S-P2]]/salesdata[[#This Row],[Q-P2]],0)</f>
        <v>6.34</v>
      </c>
      <c r="L2084" s="3">
        <v>1396</v>
      </c>
      <c r="M2084" s="10">
        <v>7566.32</v>
      </c>
      <c r="N2084" s="12">
        <f>IFERROR(salesdata[[#This Row],[S-P3]]/salesdata[[#This Row],[Q-P3]],0)</f>
        <v>5.42</v>
      </c>
      <c r="O2084" s="3">
        <v>666</v>
      </c>
      <c r="P2084" s="10">
        <v>4748.58</v>
      </c>
      <c r="Q2084" s="12">
        <f>IFERROR(salesdata[[#This Row],[S-P4]]/salesdata[[#This Row],[Q-P4]],0)</f>
        <v>7.13</v>
      </c>
      <c r="R2084" s="3">
        <v>10877</v>
      </c>
      <c r="S2084" s="10">
        <v>51790.91</v>
      </c>
      <c r="T2084" s="1" t="str">
        <f>"Q"&amp;ROUNDUP(salesdata[[#This Row],[Month No.]]/3,0)</f>
        <v>Q1</v>
      </c>
      <c r="U2084" s="1" t="str">
        <f>TEXT(salesdata[[#This Row],[Date]],"dddd")</f>
        <v>Thursday</v>
      </c>
      <c r="V2084" s="12">
        <f>IFERROR(salesdata[[#This Row],[Total Revenue]]/salesdata[[#This Row],[Total Units Sold]],0)</f>
        <v>4.7615068493150687</v>
      </c>
      <c r="W2084" s="1" t="str">
        <f>INDEX({"Product1","Product2","Product3","Product4"},MATCH(MAX(salesdata[[#This Row],[S-P1]],salesdata[[#This Row],[S-P2]],salesdata[[#This Row],[S-P3]],salesdata[[#This Row],[S-P4]]),CHOOSE({1,2,3,4},salesdata[[#This Row],[S-P1]],salesdata[[#This Row],[S-P2]],salesdata[[#This Row],[S-P3]],salesdata[[#This Row],[S-P4]]),0))</f>
        <v>Product2</v>
      </c>
      <c r="X2084" s="1" t="str">
        <f>IF(salesdata[[#This Row],[Total Revenue]]&gt;=70000,"High",IF(salesdata[[#This Row],[Total Revenue]]&gt;=40000,"Medium","Low"))</f>
        <v>Medium</v>
      </c>
      <c r="Y2084" s="1" t="str">
        <f>IFERROR(IF(SUMIF(salesdata[Year],salesdata[[#This Row],[Year]],salesdata[Total Revenue])&gt;SUMIF(salesdata[Year],salesdata[[#This Row],[Year]]-1,salesdata[Total Revenue]),"Growth Year","Decline Year"),"")</f>
        <v>Growth Year</v>
      </c>
    </row>
    <row r="2085" spans="1:25" x14ac:dyDescent="0.3">
      <c r="A2085" s="1">
        <v>2084</v>
      </c>
      <c r="B2085" s="2">
        <v>42419</v>
      </c>
      <c r="C2085" s="1">
        <v>2016</v>
      </c>
      <c r="D2085" s="1" t="s">
        <v>27</v>
      </c>
      <c r="E2085" s="1">
        <v>2</v>
      </c>
      <c r="F2085" s="3">
        <v>3268</v>
      </c>
      <c r="G2085" s="10">
        <v>10359.56</v>
      </c>
      <c r="H2085" s="12">
        <f>IFERROR(salesdata[[#This Row],[S-P1]]/salesdata[[#This Row],[Q-P1]],0)</f>
        <v>3.17</v>
      </c>
      <c r="I2085" s="3">
        <v>3419</v>
      </c>
      <c r="J2085" s="10">
        <v>21676.46</v>
      </c>
      <c r="K2085" s="12">
        <f>IFERROR(salesdata[[#This Row],[S-P2]]/salesdata[[#This Row],[Q-P2]],0)</f>
        <v>6.34</v>
      </c>
      <c r="L2085" s="3">
        <v>4002</v>
      </c>
      <c r="M2085" s="10">
        <v>21690.84</v>
      </c>
      <c r="N2085" s="12">
        <f>IFERROR(salesdata[[#This Row],[S-P3]]/salesdata[[#This Row],[Q-P3]],0)</f>
        <v>5.42</v>
      </c>
      <c r="O2085" s="3">
        <v>294</v>
      </c>
      <c r="P2085" s="10">
        <v>2096.2199999999998</v>
      </c>
      <c r="Q2085" s="12">
        <f>IFERROR(salesdata[[#This Row],[S-P4]]/salesdata[[#This Row],[Q-P4]],0)</f>
        <v>7.129999999999999</v>
      </c>
      <c r="R2085" s="3">
        <v>10983</v>
      </c>
      <c r="S2085" s="10">
        <v>55823.08</v>
      </c>
      <c r="T2085" s="1" t="str">
        <f>"Q"&amp;ROUNDUP(salesdata[[#This Row],[Month No.]]/3,0)</f>
        <v>Q1</v>
      </c>
      <c r="U2085" s="1" t="str">
        <f>TEXT(salesdata[[#This Row],[Date]],"dddd")</f>
        <v>Friday</v>
      </c>
      <c r="V2085" s="12">
        <f>IFERROR(salesdata[[#This Row],[Total Revenue]]/salesdata[[#This Row],[Total Units Sold]],0)</f>
        <v>5.0826805062369118</v>
      </c>
      <c r="W2085" s="1" t="str">
        <f>INDEX({"Product1","Product2","Product3","Product4"},MATCH(MAX(salesdata[[#This Row],[S-P1]],salesdata[[#This Row],[S-P2]],salesdata[[#This Row],[S-P3]],salesdata[[#This Row],[S-P4]]),CHOOSE({1,2,3,4},salesdata[[#This Row],[S-P1]],salesdata[[#This Row],[S-P2]],salesdata[[#This Row],[S-P3]],salesdata[[#This Row],[S-P4]]),0))</f>
        <v>Product3</v>
      </c>
      <c r="X2085" s="1" t="str">
        <f>IF(salesdata[[#This Row],[Total Revenue]]&gt;=70000,"High",IF(salesdata[[#This Row],[Total Revenue]]&gt;=40000,"Medium","Low"))</f>
        <v>Medium</v>
      </c>
      <c r="Y2085" s="1" t="str">
        <f>IFERROR(IF(SUMIF(salesdata[Year],salesdata[[#This Row],[Year]],salesdata[Total Revenue])&gt;SUMIF(salesdata[Year],salesdata[[#This Row],[Year]]-1,salesdata[Total Revenue]),"Growth Year","Decline Year"),"")</f>
        <v>Growth Year</v>
      </c>
    </row>
    <row r="2086" spans="1:25" x14ac:dyDescent="0.3">
      <c r="A2086" s="1">
        <v>2085</v>
      </c>
      <c r="B2086" s="2">
        <v>42420</v>
      </c>
      <c r="C2086" s="1">
        <v>2016</v>
      </c>
      <c r="D2086" s="1" t="s">
        <v>27</v>
      </c>
      <c r="E2086" s="1">
        <v>2</v>
      </c>
      <c r="F2086" s="3">
        <v>7580</v>
      </c>
      <c r="G2086" s="10">
        <v>24028.6</v>
      </c>
      <c r="H2086" s="12">
        <f>IFERROR(salesdata[[#This Row],[S-P1]]/salesdata[[#This Row],[Q-P1]],0)</f>
        <v>3.17</v>
      </c>
      <c r="I2086" s="3">
        <v>1489</v>
      </c>
      <c r="J2086" s="10">
        <v>9440.26</v>
      </c>
      <c r="K2086" s="12">
        <f>IFERROR(salesdata[[#This Row],[S-P2]]/salesdata[[#This Row],[Q-P2]],0)</f>
        <v>6.34</v>
      </c>
      <c r="L2086" s="3">
        <v>4343</v>
      </c>
      <c r="M2086" s="10">
        <v>23539.06</v>
      </c>
      <c r="N2086" s="12">
        <f>IFERROR(salesdata[[#This Row],[S-P3]]/salesdata[[#This Row],[Q-P3]],0)</f>
        <v>5.42</v>
      </c>
      <c r="O2086" s="3">
        <v>1576</v>
      </c>
      <c r="P2086" s="10">
        <v>11236.88</v>
      </c>
      <c r="Q2086" s="12">
        <f>IFERROR(salesdata[[#This Row],[S-P4]]/salesdata[[#This Row],[Q-P4]],0)</f>
        <v>7.13</v>
      </c>
      <c r="R2086" s="3">
        <v>14988</v>
      </c>
      <c r="S2086" s="10">
        <v>68244.800000000003</v>
      </c>
      <c r="T2086" s="1" t="str">
        <f>"Q"&amp;ROUNDUP(salesdata[[#This Row],[Month No.]]/3,0)</f>
        <v>Q1</v>
      </c>
      <c r="U2086" s="1" t="str">
        <f>TEXT(salesdata[[#This Row],[Date]],"dddd")</f>
        <v>Saturday</v>
      </c>
      <c r="V2086" s="12">
        <f>IFERROR(salesdata[[#This Row],[Total Revenue]]/salesdata[[#This Row],[Total Units Sold]],0)</f>
        <v>4.5532959701094207</v>
      </c>
      <c r="W2086" s="1" t="str">
        <f>INDEX({"Product1","Product2","Product3","Product4"},MATCH(MAX(salesdata[[#This Row],[S-P1]],salesdata[[#This Row],[S-P2]],salesdata[[#This Row],[S-P3]],salesdata[[#This Row],[S-P4]]),CHOOSE({1,2,3,4},salesdata[[#This Row],[S-P1]],salesdata[[#This Row],[S-P2]],salesdata[[#This Row],[S-P3]],salesdata[[#This Row],[S-P4]]),0))</f>
        <v>Product1</v>
      </c>
      <c r="X2086" s="1" t="str">
        <f>IF(salesdata[[#This Row],[Total Revenue]]&gt;=70000,"High",IF(salesdata[[#This Row],[Total Revenue]]&gt;=40000,"Medium","Low"))</f>
        <v>Medium</v>
      </c>
      <c r="Y2086" s="1" t="str">
        <f>IFERROR(IF(SUMIF(salesdata[Year],salesdata[[#This Row],[Year]],salesdata[Total Revenue])&gt;SUMIF(salesdata[Year],salesdata[[#This Row],[Year]]-1,salesdata[Total Revenue]),"Growth Year","Decline Year"),"")</f>
        <v>Growth Year</v>
      </c>
    </row>
    <row r="2087" spans="1:25" x14ac:dyDescent="0.3">
      <c r="A2087" s="1">
        <v>2086</v>
      </c>
      <c r="B2087" s="2">
        <v>42421</v>
      </c>
      <c r="C2087" s="1">
        <v>2016</v>
      </c>
      <c r="D2087" s="1" t="s">
        <v>27</v>
      </c>
      <c r="E2087" s="1">
        <v>2</v>
      </c>
      <c r="F2087" s="3">
        <v>6677</v>
      </c>
      <c r="G2087" s="10">
        <v>21166.09</v>
      </c>
      <c r="H2087" s="12">
        <f>IFERROR(salesdata[[#This Row],[S-P1]]/salesdata[[#This Row],[Q-P1]],0)</f>
        <v>3.17</v>
      </c>
      <c r="I2087" s="3">
        <v>642</v>
      </c>
      <c r="J2087" s="10">
        <v>4070.28</v>
      </c>
      <c r="K2087" s="12">
        <f>IFERROR(salesdata[[#This Row],[S-P2]]/salesdata[[#This Row],[Q-P2]],0)</f>
        <v>6.3400000000000007</v>
      </c>
      <c r="L2087" s="3">
        <v>5454</v>
      </c>
      <c r="M2087" s="10">
        <v>29560.68</v>
      </c>
      <c r="N2087" s="12">
        <f>IFERROR(salesdata[[#This Row],[S-P3]]/salesdata[[#This Row],[Q-P3]],0)</f>
        <v>5.42</v>
      </c>
      <c r="O2087" s="3">
        <v>1683</v>
      </c>
      <c r="P2087" s="10">
        <v>11999.79</v>
      </c>
      <c r="Q2087" s="12">
        <f>IFERROR(salesdata[[#This Row],[S-P4]]/salesdata[[#This Row],[Q-P4]],0)</f>
        <v>7.1300000000000008</v>
      </c>
      <c r="R2087" s="3">
        <v>14456</v>
      </c>
      <c r="S2087" s="10">
        <v>66796.84</v>
      </c>
      <c r="T2087" s="1" t="str">
        <f>"Q"&amp;ROUNDUP(salesdata[[#This Row],[Month No.]]/3,0)</f>
        <v>Q1</v>
      </c>
      <c r="U2087" s="1" t="str">
        <f>TEXT(salesdata[[#This Row],[Date]],"dddd")</f>
        <v>Sunday</v>
      </c>
      <c r="V2087" s="12">
        <f>IFERROR(salesdata[[#This Row],[Total Revenue]]/salesdata[[#This Row],[Total Units Sold]],0)</f>
        <v>4.6207000553403432</v>
      </c>
      <c r="W2087" s="1" t="str">
        <f>INDEX({"Product1","Product2","Product3","Product4"},MATCH(MAX(salesdata[[#This Row],[S-P1]],salesdata[[#This Row],[S-P2]],salesdata[[#This Row],[S-P3]],salesdata[[#This Row],[S-P4]]),CHOOSE({1,2,3,4},salesdata[[#This Row],[S-P1]],salesdata[[#This Row],[S-P2]],salesdata[[#This Row],[S-P3]],salesdata[[#This Row],[S-P4]]),0))</f>
        <v>Product3</v>
      </c>
      <c r="X2087" s="1" t="str">
        <f>IF(salesdata[[#This Row],[Total Revenue]]&gt;=70000,"High",IF(salesdata[[#This Row],[Total Revenue]]&gt;=40000,"Medium","Low"))</f>
        <v>Medium</v>
      </c>
      <c r="Y2087" s="1" t="str">
        <f>IFERROR(IF(SUMIF(salesdata[Year],salesdata[[#This Row],[Year]],salesdata[Total Revenue])&gt;SUMIF(salesdata[Year],salesdata[[#This Row],[Year]]-1,salesdata[Total Revenue]),"Growth Year","Decline Year"),"")</f>
        <v>Growth Year</v>
      </c>
    </row>
    <row r="2088" spans="1:25" x14ac:dyDescent="0.3">
      <c r="A2088" s="1">
        <v>2087</v>
      </c>
      <c r="B2088" s="2">
        <v>42422</v>
      </c>
      <c r="C2088" s="1">
        <v>2016</v>
      </c>
      <c r="D2088" s="1" t="s">
        <v>27</v>
      </c>
      <c r="E2088" s="1">
        <v>2</v>
      </c>
      <c r="F2088" s="3">
        <v>7183</v>
      </c>
      <c r="G2088" s="10">
        <v>22770.11</v>
      </c>
      <c r="H2088" s="12">
        <f>IFERROR(salesdata[[#This Row],[S-P1]]/salesdata[[#This Row],[Q-P1]],0)</f>
        <v>3.17</v>
      </c>
      <c r="I2088" s="3">
        <v>3760</v>
      </c>
      <c r="J2088" s="10">
        <v>23838.400000000001</v>
      </c>
      <c r="K2088" s="12">
        <f>IFERROR(salesdata[[#This Row],[S-P2]]/salesdata[[#This Row],[Q-P2]],0)</f>
        <v>6.3400000000000007</v>
      </c>
      <c r="L2088" s="3">
        <v>3984</v>
      </c>
      <c r="M2088" s="10">
        <v>21593.279999999999</v>
      </c>
      <c r="N2088" s="12">
        <f>IFERROR(salesdata[[#This Row],[S-P3]]/salesdata[[#This Row],[Q-P3]],0)</f>
        <v>5.42</v>
      </c>
      <c r="O2088" s="3">
        <v>1552</v>
      </c>
      <c r="P2088" s="10">
        <v>11065.76</v>
      </c>
      <c r="Q2088" s="12">
        <f>IFERROR(salesdata[[#This Row],[S-P4]]/salesdata[[#This Row],[Q-P4]],0)</f>
        <v>7.13</v>
      </c>
      <c r="R2088" s="3">
        <v>16479</v>
      </c>
      <c r="S2088" s="10">
        <v>79267.55</v>
      </c>
      <c r="T2088" s="1" t="str">
        <f>"Q"&amp;ROUNDUP(salesdata[[#This Row],[Month No.]]/3,0)</f>
        <v>Q1</v>
      </c>
      <c r="U2088" s="1" t="str">
        <f>TEXT(salesdata[[#This Row],[Date]],"dddd")</f>
        <v>Monday</v>
      </c>
      <c r="V2088" s="12">
        <f>IFERROR(salesdata[[#This Row],[Total Revenue]]/salesdata[[#This Row],[Total Units Sold]],0)</f>
        <v>4.8102160325262453</v>
      </c>
      <c r="W2088" s="1" t="str">
        <f>INDEX({"Product1","Product2","Product3","Product4"},MATCH(MAX(salesdata[[#This Row],[S-P1]],salesdata[[#This Row],[S-P2]],salesdata[[#This Row],[S-P3]],salesdata[[#This Row],[S-P4]]),CHOOSE({1,2,3,4},salesdata[[#This Row],[S-P1]],salesdata[[#This Row],[S-P2]],salesdata[[#This Row],[S-P3]],salesdata[[#This Row],[S-P4]]),0))</f>
        <v>Product2</v>
      </c>
      <c r="X2088" s="1" t="str">
        <f>IF(salesdata[[#This Row],[Total Revenue]]&gt;=70000,"High",IF(salesdata[[#This Row],[Total Revenue]]&gt;=40000,"Medium","Low"))</f>
        <v>High</v>
      </c>
      <c r="Y2088" s="1" t="str">
        <f>IFERROR(IF(SUMIF(salesdata[Year],salesdata[[#This Row],[Year]],salesdata[Total Revenue])&gt;SUMIF(salesdata[Year],salesdata[[#This Row],[Year]]-1,salesdata[Total Revenue]),"Growth Year","Decline Year"),"")</f>
        <v>Growth Year</v>
      </c>
    </row>
    <row r="2089" spans="1:25" x14ac:dyDescent="0.3">
      <c r="A2089" s="1">
        <v>2088</v>
      </c>
      <c r="B2089" s="2">
        <v>42423</v>
      </c>
      <c r="C2089" s="1">
        <v>2016</v>
      </c>
      <c r="D2089" s="1" t="s">
        <v>27</v>
      </c>
      <c r="E2089" s="1">
        <v>2</v>
      </c>
      <c r="F2089" s="3">
        <v>2177</v>
      </c>
      <c r="G2089" s="10">
        <v>6901.09</v>
      </c>
      <c r="H2089" s="12">
        <f>IFERROR(salesdata[[#This Row],[S-P1]]/salesdata[[#This Row],[Q-P1]],0)</f>
        <v>3.17</v>
      </c>
      <c r="I2089" s="3">
        <v>1700</v>
      </c>
      <c r="J2089" s="10">
        <v>10778</v>
      </c>
      <c r="K2089" s="12">
        <f>IFERROR(salesdata[[#This Row],[S-P2]]/salesdata[[#This Row],[Q-P2]],0)</f>
        <v>6.34</v>
      </c>
      <c r="L2089" s="3">
        <v>2491</v>
      </c>
      <c r="M2089" s="10">
        <v>13501.22</v>
      </c>
      <c r="N2089" s="12">
        <f>IFERROR(salesdata[[#This Row],[S-P3]]/salesdata[[#This Row],[Q-P3]],0)</f>
        <v>5.42</v>
      </c>
      <c r="O2089" s="3">
        <v>601</v>
      </c>
      <c r="P2089" s="10">
        <v>4285.13</v>
      </c>
      <c r="Q2089" s="12">
        <f>IFERROR(salesdata[[#This Row],[S-P4]]/salesdata[[#This Row],[Q-P4]],0)</f>
        <v>7.13</v>
      </c>
      <c r="R2089" s="3">
        <v>6969</v>
      </c>
      <c r="S2089" s="10">
        <v>35465.440000000002</v>
      </c>
      <c r="T2089" s="1" t="str">
        <f>"Q"&amp;ROUNDUP(salesdata[[#This Row],[Month No.]]/3,0)</f>
        <v>Q1</v>
      </c>
      <c r="U2089" s="1" t="str">
        <f>TEXT(salesdata[[#This Row],[Date]],"dddd")</f>
        <v>Tuesday</v>
      </c>
      <c r="V2089" s="12">
        <f>IFERROR(salesdata[[#This Row],[Total Revenue]]/salesdata[[#This Row],[Total Units Sold]],0)</f>
        <v>5.0890285550294161</v>
      </c>
      <c r="W2089" s="1" t="str">
        <f>INDEX({"Product1","Product2","Product3","Product4"},MATCH(MAX(salesdata[[#This Row],[S-P1]],salesdata[[#This Row],[S-P2]],salesdata[[#This Row],[S-P3]],salesdata[[#This Row],[S-P4]]),CHOOSE({1,2,3,4},salesdata[[#This Row],[S-P1]],salesdata[[#This Row],[S-P2]],salesdata[[#This Row],[S-P3]],salesdata[[#This Row],[S-P4]]),0))</f>
        <v>Product3</v>
      </c>
      <c r="X2089" s="1" t="str">
        <f>IF(salesdata[[#This Row],[Total Revenue]]&gt;=70000,"High",IF(salesdata[[#This Row],[Total Revenue]]&gt;=40000,"Medium","Low"))</f>
        <v>Low</v>
      </c>
      <c r="Y2089" s="1" t="str">
        <f>IFERROR(IF(SUMIF(salesdata[Year],salesdata[[#This Row],[Year]],salesdata[Total Revenue])&gt;SUMIF(salesdata[Year],salesdata[[#This Row],[Year]]-1,salesdata[Total Revenue]),"Growth Year","Decline Year"),"")</f>
        <v>Growth Year</v>
      </c>
    </row>
    <row r="2090" spans="1:25" x14ac:dyDescent="0.3">
      <c r="A2090" s="1">
        <v>2089</v>
      </c>
      <c r="B2090" s="2">
        <v>42424</v>
      </c>
      <c r="C2090" s="1">
        <v>2016</v>
      </c>
      <c r="D2090" s="1" t="s">
        <v>27</v>
      </c>
      <c r="E2090" s="1">
        <v>2</v>
      </c>
      <c r="F2090" s="3">
        <v>5806</v>
      </c>
      <c r="G2090" s="10">
        <v>18405.02</v>
      </c>
      <c r="H2090" s="12">
        <f>IFERROR(salesdata[[#This Row],[S-P1]]/salesdata[[#This Row],[Q-P1]],0)</f>
        <v>3.17</v>
      </c>
      <c r="I2090" s="3">
        <v>2217</v>
      </c>
      <c r="J2090" s="10">
        <v>14055.78</v>
      </c>
      <c r="K2090" s="12">
        <f>IFERROR(salesdata[[#This Row],[S-P2]]/salesdata[[#This Row],[Q-P2]],0)</f>
        <v>6.34</v>
      </c>
      <c r="L2090" s="3">
        <v>2047</v>
      </c>
      <c r="M2090" s="10">
        <v>11094.74</v>
      </c>
      <c r="N2090" s="12">
        <f>IFERROR(salesdata[[#This Row],[S-P3]]/salesdata[[#This Row],[Q-P3]],0)</f>
        <v>5.42</v>
      </c>
      <c r="O2090" s="3">
        <v>1338</v>
      </c>
      <c r="P2090" s="10">
        <v>9539.94</v>
      </c>
      <c r="Q2090" s="12">
        <f>IFERROR(salesdata[[#This Row],[S-P4]]/salesdata[[#This Row],[Q-P4]],0)</f>
        <v>7.1300000000000008</v>
      </c>
      <c r="R2090" s="3">
        <v>11408</v>
      </c>
      <c r="S2090" s="10">
        <v>53095.48</v>
      </c>
      <c r="T2090" s="1" t="str">
        <f>"Q"&amp;ROUNDUP(salesdata[[#This Row],[Month No.]]/3,0)</f>
        <v>Q1</v>
      </c>
      <c r="U2090" s="1" t="str">
        <f>TEXT(salesdata[[#This Row],[Date]],"dddd")</f>
        <v>Wednesday</v>
      </c>
      <c r="V2090" s="12">
        <f>IFERROR(salesdata[[#This Row],[Total Revenue]]/salesdata[[#This Row],[Total Units Sold]],0)</f>
        <v>4.6542321178120618</v>
      </c>
      <c r="W2090" s="1" t="str">
        <f>INDEX({"Product1","Product2","Product3","Product4"},MATCH(MAX(salesdata[[#This Row],[S-P1]],salesdata[[#This Row],[S-P2]],salesdata[[#This Row],[S-P3]],salesdata[[#This Row],[S-P4]]),CHOOSE({1,2,3,4},salesdata[[#This Row],[S-P1]],salesdata[[#This Row],[S-P2]],salesdata[[#This Row],[S-P3]],salesdata[[#This Row],[S-P4]]),0))</f>
        <v>Product1</v>
      </c>
      <c r="X2090" s="1" t="str">
        <f>IF(salesdata[[#This Row],[Total Revenue]]&gt;=70000,"High",IF(salesdata[[#This Row],[Total Revenue]]&gt;=40000,"Medium","Low"))</f>
        <v>Medium</v>
      </c>
      <c r="Y2090" s="1" t="str">
        <f>IFERROR(IF(SUMIF(salesdata[Year],salesdata[[#This Row],[Year]],salesdata[Total Revenue])&gt;SUMIF(salesdata[Year],salesdata[[#This Row],[Year]]-1,salesdata[Total Revenue]),"Growth Year","Decline Year"),"")</f>
        <v>Growth Year</v>
      </c>
    </row>
    <row r="2091" spans="1:25" x14ac:dyDescent="0.3">
      <c r="A2091" s="1">
        <v>2090</v>
      </c>
      <c r="B2091" s="2">
        <v>42425</v>
      </c>
      <c r="C2091" s="1">
        <v>2016</v>
      </c>
      <c r="D2091" s="1" t="s">
        <v>27</v>
      </c>
      <c r="E2091" s="1">
        <v>2</v>
      </c>
      <c r="F2091" s="3">
        <v>3494</v>
      </c>
      <c r="G2091" s="10">
        <v>11075.98</v>
      </c>
      <c r="H2091" s="12">
        <f>IFERROR(salesdata[[#This Row],[S-P1]]/salesdata[[#This Row],[Q-P1]],0)</f>
        <v>3.17</v>
      </c>
      <c r="I2091" s="3">
        <v>1360</v>
      </c>
      <c r="J2091" s="10">
        <v>8622.4</v>
      </c>
      <c r="K2091" s="12">
        <f>IFERROR(salesdata[[#This Row],[S-P2]]/salesdata[[#This Row],[Q-P2]],0)</f>
        <v>6.34</v>
      </c>
      <c r="L2091" s="3">
        <v>645</v>
      </c>
      <c r="M2091" s="10">
        <v>3495.9</v>
      </c>
      <c r="N2091" s="12">
        <f>IFERROR(salesdata[[#This Row],[S-P3]]/salesdata[[#This Row],[Q-P3]],0)</f>
        <v>5.42</v>
      </c>
      <c r="O2091" s="3">
        <v>1252</v>
      </c>
      <c r="P2091" s="10">
        <v>8926.76</v>
      </c>
      <c r="Q2091" s="12">
        <f>IFERROR(salesdata[[#This Row],[S-P4]]/salesdata[[#This Row],[Q-P4]],0)</f>
        <v>7.13</v>
      </c>
      <c r="R2091" s="3">
        <v>6751</v>
      </c>
      <c r="S2091" s="10">
        <v>32121.040000000001</v>
      </c>
      <c r="T2091" s="1" t="str">
        <f>"Q"&amp;ROUNDUP(salesdata[[#This Row],[Month No.]]/3,0)</f>
        <v>Q1</v>
      </c>
      <c r="U2091" s="1" t="str">
        <f>TEXT(salesdata[[#This Row],[Date]],"dddd")</f>
        <v>Thursday</v>
      </c>
      <c r="V2091" s="12">
        <f>IFERROR(salesdata[[#This Row],[Total Revenue]]/salesdata[[#This Row],[Total Units Sold]],0)</f>
        <v>4.757967708487632</v>
      </c>
      <c r="W2091" s="1" t="str">
        <f>INDEX({"Product1","Product2","Product3","Product4"},MATCH(MAX(salesdata[[#This Row],[S-P1]],salesdata[[#This Row],[S-P2]],salesdata[[#This Row],[S-P3]],salesdata[[#This Row],[S-P4]]),CHOOSE({1,2,3,4},salesdata[[#This Row],[S-P1]],salesdata[[#This Row],[S-P2]],salesdata[[#This Row],[S-P3]],salesdata[[#This Row],[S-P4]]),0))</f>
        <v>Product1</v>
      </c>
      <c r="X2091" s="1" t="str">
        <f>IF(salesdata[[#This Row],[Total Revenue]]&gt;=70000,"High",IF(salesdata[[#This Row],[Total Revenue]]&gt;=40000,"Medium","Low"))</f>
        <v>Low</v>
      </c>
      <c r="Y2091" s="1" t="str">
        <f>IFERROR(IF(SUMIF(salesdata[Year],salesdata[[#This Row],[Year]],salesdata[Total Revenue])&gt;SUMIF(salesdata[Year],salesdata[[#This Row],[Year]]-1,salesdata[Total Revenue]),"Growth Year","Decline Year"),"")</f>
        <v>Growth Year</v>
      </c>
    </row>
    <row r="2092" spans="1:25" x14ac:dyDescent="0.3">
      <c r="A2092" s="1">
        <v>2091</v>
      </c>
      <c r="B2092" s="2">
        <v>42426</v>
      </c>
      <c r="C2092" s="1">
        <v>2016</v>
      </c>
      <c r="D2092" s="1" t="s">
        <v>27</v>
      </c>
      <c r="E2092" s="1">
        <v>2</v>
      </c>
      <c r="F2092" s="3">
        <v>3988</v>
      </c>
      <c r="G2092" s="10">
        <v>12641.96</v>
      </c>
      <c r="H2092" s="12">
        <f>IFERROR(salesdata[[#This Row],[S-P1]]/salesdata[[#This Row],[Q-P1]],0)</f>
        <v>3.17</v>
      </c>
      <c r="I2092" s="3">
        <v>1947</v>
      </c>
      <c r="J2092" s="10">
        <v>12343.98</v>
      </c>
      <c r="K2092" s="12">
        <f>IFERROR(salesdata[[#This Row],[S-P2]]/salesdata[[#This Row],[Q-P2]],0)</f>
        <v>6.34</v>
      </c>
      <c r="L2092" s="3">
        <v>4178</v>
      </c>
      <c r="M2092" s="10">
        <v>22644.76</v>
      </c>
      <c r="N2092" s="12">
        <f>IFERROR(salesdata[[#This Row],[S-P3]]/salesdata[[#This Row],[Q-P3]],0)</f>
        <v>5.42</v>
      </c>
      <c r="O2092" s="3">
        <v>1507</v>
      </c>
      <c r="P2092" s="10">
        <v>10744.91</v>
      </c>
      <c r="Q2092" s="12">
        <f>IFERROR(salesdata[[#This Row],[S-P4]]/salesdata[[#This Row],[Q-P4]],0)</f>
        <v>7.13</v>
      </c>
      <c r="R2092" s="3">
        <v>11620</v>
      </c>
      <c r="S2092" s="10">
        <v>58375.61</v>
      </c>
      <c r="T2092" s="1" t="str">
        <f>"Q"&amp;ROUNDUP(salesdata[[#This Row],[Month No.]]/3,0)</f>
        <v>Q1</v>
      </c>
      <c r="U2092" s="1" t="str">
        <f>TEXT(salesdata[[#This Row],[Date]],"dddd")</f>
        <v>Friday</v>
      </c>
      <c r="V2092" s="12">
        <f>IFERROR(salesdata[[#This Row],[Total Revenue]]/salesdata[[#This Row],[Total Units Sold]],0)</f>
        <v>5.0237185886402758</v>
      </c>
      <c r="W2092" s="1" t="str">
        <f>INDEX({"Product1","Product2","Product3","Product4"},MATCH(MAX(salesdata[[#This Row],[S-P1]],salesdata[[#This Row],[S-P2]],salesdata[[#This Row],[S-P3]],salesdata[[#This Row],[S-P4]]),CHOOSE({1,2,3,4},salesdata[[#This Row],[S-P1]],salesdata[[#This Row],[S-P2]],salesdata[[#This Row],[S-P3]],salesdata[[#This Row],[S-P4]]),0))</f>
        <v>Product3</v>
      </c>
      <c r="X2092" s="1" t="str">
        <f>IF(salesdata[[#This Row],[Total Revenue]]&gt;=70000,"High",IF(salesdata[[#This Row],[Total Revenue]]&gt;=40000,"Medium","Low"))</f>
        <v>Medium</v>
      </c>
      <c r="Y2092" s="1" t="str">
        <f>IFERROR(IF(SUMIF(salesdata[Year],salesdata[[#This Row],[Year]],salesdata[Total Revenue])&gt;SUMIF(salesdata[Year],salesdata[[#This Row],[Year]]-1,salesdata[Total Revenue]),"Growth Year","Decline Year"),"")</f>
        <v>Growth Year</v>
      </c>
    </row>
    <row r="2093" spans="1:25" x14ac:dyDescent="0.3">
      <c r="A2093" s="1">
        <v>2092</v>
      </c>
      <c r="B2093" s="2">
        <v>42427</v>
      </c>
      <c r="C2093" s="1">
        <v>2016</v>
      </c>
      <c r="D2093" s="1" t="s">
        <v>27</v>
      </c>
      <c r="E2093" s="1">
        <v>2</v>
      </c>
      <c r="F2093" s="3">
        <v>5112</v>
      </c>
      <c r="G2093" s="10">
        <v>16205.04</v>
      </c>
      <c r="H2093" s="12">
        <f>IFERROR(salesdata[[#This Row],[S-P1]]/salesdata[[#This Row],[Q-P1]],0)</f>
        <v>3.1700000000000004</v>
      </c>
      <c r="I2093" s="3">
        <v>3554</v>
      </c>
      <c r="J2093" s="10">
        <v>22532.36</v>
      </c>
      <c r="K2093" s="12">
        <f>IFERROR(salesdata[[#This Row],[S-P2]]/salesdata[[#This Row],[Q-P2]],0)</f>
        <v>6.34</v>
      </c>
      <c r="L2093" s="3">
        <v>2930</v>
      </c>
      <c r="M2093" s="10">
        <v>15880.6</v>
      </c>
      <c r="N2093" s="12">
        <f>IFERROR(salesdata[[#This Row],[S-P3]]/salesdata[[#This Row],[Q-P3]],0)</f>
        <v>5.42</v>
      </c>
      <c r="O2093" s="3">
        <v>1861</v>
      </c>
      <c r="P2093" s="10">
        <v>13268.93</v>
      </c>
      <c r="Q2093" s="12">
        <f>IFERROR(salesdata[[#This Row],[S-P4]]/salesdata[[#This Row],[Q-P4]],0)</f>
        <v>7.13</v>
      </c>
      <c r="R2093" s="3">
        <v>13457</v>
      </c>
      <c r="S2093" s="10">
        <v>67886.929999999993</v>
      </c>
      <c r="T2093" s="1" t="str">
        <f>"Q"&amp;ROUNDUP(salesdata[[#This Row],[Month No.]]/3,0)</f>
        <v>Q1</v>
      </c>
      <c r="U2093" s="1" t="str">
        <f>TEXT(salesdata[[#This Row],[Date]],"dddd")</f>
        <v>Saturday</v>
      </c>
      <c r="V2093" s="12">
        <f>IFERROR(salesdata[[#This Row],[Total Revenue]]/salesdata[[#This Row],[Total Units Sold]],0)</f>
        <v>5.0447298803596636</v>
      </c>
      <c r="W2093" s="1" t="str">
        <f>INDEX({"Product1","Product2","Product3","Product4"},MATCH(MAX(salesdata[[#This Row],[S-P1]],salesdata[[#This Row],[S-P2]],salesdata[[#This Row],[S-P3]],salesdata[[#This Row],[S-P4]]),CHOOSE({1,2,3,4},salesdata[[#This Row],[S-P1]],salesdata[[#This Row],[S-P2]],salesdata[[#This Row],[S-P3]],salesdata[[#This Row],[S-P4]]),0))</f>
        <v>Product2</v>
      </c>
      <c r="X2093" s="1" t="str">
        <f>IF(salesdata[[#This Row],[Total Revenue]]&gt;=70000,"High",IF(salesdata[[#This Row],[Total Revenue]]&gt;=40000,"Medium","Low"))</f>
        <v>Medium</v>
      </c>
      <c r="Y2093" s="1" t="str">
        <f>IFERROR(IF(SUMIF(salesdata[Year],salesdata[[#This Row],[Year]],salesdata[Total Revenue])&gt;SUMIF(salesdata[Year],salesdata[[#This Row],[Year]]-1,salesdata[Total Revenue]),"Growth Year","Decline Year"),"")</f>
        <v>Growth Year</v>
      </c>
    </row>
    <row r="2094" spans="1:25" x14ac:dyDescent="0.3">
      <c r="A2094" s="1">
        <v>2093</v>
      </c>
      <c r="B2094" s="2">
        <v>42430</v>
      </c>
      <c r="C2094" s="1">
        <v>2016</v>
      </c>
      <c r="D2094" s="1" t="s">
        <v>28</v>
      </c>
      <c r="E2094" s="1">
        <v>3</v>
      </c>
      <c r="F2094" s="3">
        <v>1558</v>
      </c>
      <c r="G2094" s="10">
        <v>4938.8599999999997</v>
      </c>
      <c r="H2094" s="12">
        <f>IFERROR(salesdata[[#This Row],[S-P1]]/salesdata[[#This Row],[Q-P1]],0)</f>
        <v>3.17</v>
      </c>
      <c r="I2094" s="3">
        <v>2531</v>
      </c>
      <c r="J2094" s="10">
        <v>16046.54</v>
      </c>
      <c r="K2094" s="12">
        <f>IFERROR(salesdata[[#This Row],[S-P2]]/salesdata[[#This Row],[Q-P2]],0)</f>
        <v>6.3400000000000007</v>
      </c>
      <c r="L2094" s="3">
        <v>1553</v>
      </c>
      <c r="M2094" s="10">
        <v>8417.26</v>
      </c>
      <c r="N2094" s="12">
        <f>IFERROR(salesdata[[#This Row],[S-P3]]/salesdata[[#This Row],[Q-P3]],0)</f>
        <v>5.42</v>
      </c>
      <c r="O2094" s="3">
        <v>1578</v>
      </c>
      <c r="P2094" s="10">
        <v>11251.14</v>
      </c>
      <c r="Q2094" s="12">
        <f>IFERROR(salesdata[[#This Row],[S-P4]]/salesdata[[#This Row],[Q-P4]],0)</f>
        <v>7.13</v>
      </c>
      <c r="R2094" s="3">
        <v>7220</v>
      </c>
      <c r="S2094" s="10">
        <v>40653.800000000003</v>
      </c>
      <c r="T2094" s="1" t="str">
        <f>"Q"&amp;ROUNDUP(salesdata[[#This Row],[Month No.]]/3,0)</f>
        <v>Q1</v>
      </c>
      <c r="U2094" s="1" t="str">
        <f>TEXT(salesdata[[#This Row],[Date]],"dddd")</f>
        <v>Tuesday</v>
      </c>
      <c r="V2094" s="12">
        <f>IFERROR(salesdata[[#This Row],[Total Revenue]]/salesdata[[#This Row],[Total Units Sold]],0)</f>
        <v>5.6307202216066488</v>
      </c>
      <c r="W2094" s="1" t="str">
        <f>INDEX({"Product1","Product2","Product3","Product4"},MATCH(MAX(salesdata[[#This Row],[S-P1]],salesdata[[#This Row],[S-P2]],salesdata[[#This Row],[S-P3]],salesdata[[#This Row],[S-P4]]),CHOOSE({1,2,3,4},salesdata[[#This Row],[S-P1]],salesdata[[#This Row],[S-P2]],salesdata[[#This Row],[S-P3]],salesdata[[#This Row],[S-P4]]),0))</f>
        <v>Product2</v>
      </c>
      <c r="X2094" s="1" t="str">
        <f>IF(salesdata[[#This Row],[Total Revenue]]&gt;=70000,"High",IF(salesdata[[#This Row],[Total Revenue]]&gt;=40000,"Medium","Low"))</f>
        <v>Medium</v>
      </c>
      <c r="Y2094" s="1" t="str">
        <f>IFERROR(IF(SUMIF(salesdata[Year],salesdata[[#This Row],[Year]],salesdata[Total Revenue])&gt;SUMIF(salesdata[Year],salesdata[[#This Row],[Year]]-1,salesdata[Total Revenue]),"Growth Year","Decline Year"),"")</f>
        <v>Growth Year</v>
      </c>
    </row>
    <row r="2095" spans="1:25" x14ac:dyDescent="0.3">
      <c r="A2095" s="1">
        <v>2094</v>
      </c>
      <c r="B2095" s="2">
        <v>42431</v>
      </c>
      <c r="C2095" s="1">
        <v>2016</v>
      </c>
      <c r="D2095" s="1" t="s">
        <v>28</v>
      </c>
      <c r="E2095" s="1">
        <v>3</v>
      </c>
      <c r="F2095" s="3">
        <v>5940</v>
      </c>
      <c r="G2095" s="10">
        <v>18829.8</v>
      </c>
      <c r="H2095" s="12">
        <f>IFERROR(salesdata[[#This Row],[S-P1]]/salesdata[[#This Row],[Q-P1]],0)</f>
        <v>3.17</v>
      </c>
      <c r="I2095" s="3">
        <v>1454</v>
      </c>
      <c r="J2095" s="10">
        <v>9218.36</v>
      </c>
      <c r="K2095" s="12">
        <f>IFERROR(salesdata[[#This Row],[S-P2]]/salesdata[[#This Row],[Q-P2]],0)</f>
        <v>6.3400000000000007</v>
      </c>
      <c r="L2095" s="3">
        <v>640</v>
      </c>
      <c r="M2095" s="10">
        <v>3468.8</v>
      </c>
      <c r="N2095" s="12">
        <f>IFERROR(salesdata[[#This Row],[S-P3]]/salesdata[[#This Row],[Q-P3]],0)</f>
        <v>5.42</v>
      </c>
      <c r="O2095" s="3">
        <v>1394</v>
      </c>
      <c r="P2095" s="10">
        <v>9939.2199999999993</v>
      </c>
      <c r="Q2095" s="12">
        <f>IFERROR(salesdata[[#This Row],[S-P4]]/salesdata[[#This Row],[Q-P4]],0)</f>
        <v>7.13</v>
      </c>
      <c r="R2095" s="3">
        <v>9428</v>
      </c>
      <c r="S2095" s="10">
        <v>41456.18</v>
      </c>
      <c r="T2095" s="1" t="str">
        <f>"Q"&amp;ROUNDUP(salesdata[[#This Row],[Month No.]]/3,0)</f>
        <v>Q1</v>
      </c>
      <c r="U2095" s="1" t="str">
        <f>TEXT(salesdata[[#This Row],[Date]],"dddd")</f>
        <v>Wednesday</v>
      </c>
      <c r="V2095" s="12">
        <f>IFERROR(salesdata[[#This Row],[Total Revenue]]/salesdata[[#This Row],[Total Units Sold]],0)</f>
        <v>4.3971340687314386</v>
      </c>
      <c r="W2095" s="1" t="str">
        <f>INDEX({"Product1","Product2","Product3","Product4"},MATCH(MAX(salesdata[[#This Row],[S-P1]],salesdata[[#This Row],[S-P2]],salesdata[[#This Row],[S-P3]],salesdata[[#This Row],[S-P4]]),CHOOSE({1,2,3,4},salesdata[[#This Row],[S-P1]],salesdata[[#This Row],[S-P2]],salesdata[[#This Row],[S-P3]],salesdata[[#This Row],[S-P4]]),0))</f>
        <v>Product1</v>
      </c>
      <c r="X2095" s="1" t="str">
        <f>IF(salesdata[[#This Row],[Total Revenue]]&gt;=70000,"High",IF(salesdata[[#This Row],[Total Revenue]]&gt;=40000,"Medium","Low"))</f>
        <v>Medium</v>
      </c>
      <c r="Y2095" s="1" t="str">
        <f>IFERROR(IF(SUMIF(salesdata[Year],salesdata[[#This Row],[Year]],salesdata[Total Revenue])&gt;SUMIF(salesdata[Year],salesdata[[#This Row],[Year]]-1,salesdata[Total Revenue]),"Growth Year","Decline Year"),"")</f>
        <v>Growth Year</v>
      </c>
    </row>
    <row r="2096" spans="1:25" x14ac:dyDescent="0.3">
      <c r="A2096" s="1">
        <v>2095</v>
      </c>
      <c r="B2096" s="2">
        <v>42432</v>
      </c>
      <c r="C2096" s="1">
        <v>2016</v>
      </c>
      <c r="D2096" s="1" t="s">
        <v>28</v>
      </c>
      <c r="E2096" s="1">
        <v>3</v>
      </c>
      <c r="F2096" s="3">
        <v>3282</v>
      </c>
      <c r="G2096" s="10">
        <v>10403.94</v>
      </c>
      <c r="H2096" s="12">
        <f>IFERROR(salesdata[[#This Row],[S-P1]]/salesdata[[#This Row],[Q-P1]],0)</f>
        <v>3.1700000000000004</v>
      </c>
      <c r="I2096" s="3">
        <v>3156</v>
      </c>
      <c r="J2096" s="10">
        <v>20009.04</v>
      </c>
      <c r="K2096" s="12">
        <f>IFERROR(salesdata[[#This Row],[S-P2]]/salesdata[[#This Row],[Q-P2]],0)</f>
        <v>6.34</v>
      </c>
      <c r="L2096" s="3">
        <v>5584</v>
      </c>
      <c r="M2096" s="10">
        <v>30265.279999999999</v>
      </c>
      <c r="N2096" s="12">
        <f>IFERROR(salesdata[[#This Row],[S-P3]]/salesdata[[#This Row],[Q-P3]],0)</f>
        <v>5.42</v>
      </c>
      <c r="O2096" s="3">
        <v>1661</v>
      </c>
      <c r="P2096" s="10">
        <v>11842.93</v>
      </c>
      <c r="Q2096" s="12">
        <f>IFERROR(salesdata[[#This Row],[S-P4]]/salesdata[[#This Row],[Q-P4]],0)</f>
        <v>7.13</v>
      </c>
      <c r="R2096" s="3">
        <v>13683</v>
      </c>
      <c r="S2096" s="10">
        <v>72521.19</v>
      </c>
      <c r="T2096" s="1" t="str">
        <f>"Q"&amp;ROUNDUP(salesdata[[#This Row],[Month No.]]/3,0)</f>
        <v>Q1</v>
      </c>
      <c r="U2096" s="1" t="str">
        <f>TEXT(salesdata[[#This Row],[Date]],"dddd")</f>
        <v>Thursday</v>
      </c>
      <c r="V2096" s="12">
        <f>IFERROR(salesdata[[#This Row],[Total Revenue]]/salesdata[[#This Row],[Total Units Sold]],0)</f>
        <v>5.3000942775707083</v>
      </c>
      <c r="W2096" s="1" t="str">
        <f>INDEX({"Product1","Product2","Product3","Product4"},MATCH(MAX(salesdata[[#This Row],[S-P1]],salesdata[[#This Row],[S-P2]],salesdata[[#This Row],[S-P3]],salesdata[[#This Row],[S-P4]]),CHOOSE({1,2,3,4},salesdata[[#This Row],[S-P1]],salesdata[[#This Row],[S-P2]],salesdata[[#This Row],[S-P3]],salesdata[[#This Row],[S-P4]]),0))</f>
        <v>Product3</v>
      </c>
      <c r="X2096" s="1" t="str">
        <f>IF(salesdata[[#This Row],[Total Revenue]]&gt;=70000,"High",IF(salesdata[[#This Row],[Total Revenue]]&gt;=40000,"Medium","Low"))</f>
        <v>High</v>
      </c>
      <c r="Y2096" s="1" t="str">
        <f>IFERROR(IF(SUMIF(salesdata[Year],salesdata[[#This Row],[Year]],salesdata[Total Revenue])&gt;SUMIF(salesdata[Year],salesdata[[#This Row],[Year]]-1,salesdata[Total Revenue]),"Growth Year","Decline Year"),"")</f>
        <v>Growth Year</v>
      </c>
    </row>
    <row r="2097" spans="1:25" x14ac:dyDescent="0.3">
      <c r="A2097" s="1">
        <v>2096</v>
      </c>
      <c r="B2097" s="2">
        <v>42433</v>
      </c>
      <c r="C2097" s="1">
        <v>2016</v>
      </c>
      <c r="D2097" s="1" t="s">
        <v>28</v>
      </c>
      <c r="E2097" s="1">
        <v>3</v>
      </c>
      <c r="F2097" s="3">
        <v>6269</v>
      </c>
      <c r="G2097" s="10">
        <v>19872.73</v>
      </c>
      <c r="H2097" s="12">
        <f>IFERROR(salesdata[[#This Row],[S-P1]]/salesdata[[#This Row],[Q-P1]],0)</f>
        <v>3.17</v>
      </c>
      <c r="I2097" s="3">
        <v>3267</v>
      </c>
      <c r="J2097" s="10">
        <v>20712.78</v>
      </c>
      <c r="K2097" s="12">
        <f>IFERROR(salesdata[[#This Row],[S-P2]]/salesdata[[#This Row],[Q-P2]],0)</f>
        <v>6.34</v>
      </c>
      <c r="L2097" s="3">
        <v>1798</v>
      </c>
      <c r="M2097" s="10">
        <v>9745.16</v>
      </c>
      <c r="N2097" s="12">
        <f>IFERROR(salesdata[[#This Row],[S-P3]]/salesdata[[#This Row],[Q-P3]],0)</f>
        <v>5.42</v>
      </c>
      <c r="O2097" s="3">
        <v>1377</v>
      </c>
      <c r="P2097" s="10">
        <v>9818.01</v>
      </c>
      <c r="Q2097" s="12">
        <f>IFERROR(salesdata[[#This Row],[S-P4]]/salesdata[[#This Row],[Q-P4]],0)</f>
        <v>7.13</v>
      </c>
      <c r="R2097" s="3">
        <v>12711</v>
      </c>
      <c r="S2097" s="10">
        <v>60148.68</v>
      </c>
      <c r="T2097" s="1" t="str">
        <f>"Q"&amp;ROUNDUP(salesdata[[#This Row],[Month No.]]/3,0)</f>
        <v>Q1</v>
      </c>
      <c r="U2097" s="1" t="str">
        <f>TEXT(salesdata[[#This Row],[Date]],"dddd")</f>
        <v>Friday</v>
      </c>
      <c r="V2097" s="12">
        <f>IFERROR(salesdata[[#This Row],[Total Revenue]]/salesdata[[#This Row],[Total Units Sold]],0)</f>
        <v>4.7320179372197311</v>
      </c>
      <c r="W2097" s="1" t="str">
        <f>INDEX({"Product1","Product2","Product3","Product4"},MATCH(MAX(salesdata[[#This Row],[S-P1]],salesdata[[#This Row],[S-P2]],salesdata[[#This Row],[S-P3]],salesdata[[#This Row],[S-P4]]),CHOOSE({1,2,3,4},salesdata[[#This Row],[S-P1]],salesdata[[#This Row],[S-P2]],salesdata[[#This Row],[S-P3]],salesdata[[#This Row],[S-P4]]),0))</f>
        <v>Product2</v>
      </c>
      <c r="X2097" s="1" t="str">
        <f>IF(salesdata[[#This Row],[Total Revenue]]&gt;=70000,"High",IF(salesdata[[#This Row],[Total Revenue]]&gt;=40000,"Medium","Low"))</f>
        <v>Medium</v>
      </c>
      <c r="Y2097" s="1" t="str">
        <f>IFERROR(IF(SUMIF(salesdata[Year],salesdata[[#This Row],[Year]],salesdata[Total Revenue])&gt;SUMIF(salesdata[Year],salesdata[[#This Row],[Year]]-1,salesdata[Total Revenue]),"Growth Year","Decline Year"),"")</f>
        <v>Growth Year</v>
      </c>
    </row>
    <row r="2098" spans="1:25" x14ac:dyDescent="0.3">
      <c r="A2098" s="1">
        <v>2097</v>
      </c>
      <c r="B2098" s="2">
        <v>42434</v>
      </c>
      <c r="C2098" s="1">
        <v>2016</v>
      </c>
      <c r="D2098" s="1" t="s">
        <v>28</v>
      </c>
      <c r="E2098" s="1">
        <v>3</v>
      </c>
      <c r="F2098" s="3">
        <v>6292</v>
      </c>
      <c r="G2098" s="10">
        <v>19945.64</v>
      </c>
      <c r="H2098" s="12">
        <f>IFERROR(salesdata[[#This Row],[S-P1]]/salesdata[[#This Row],[Q-P1]],0)</f>
        <v>3.17</v>
      </c>
      <c r="I2098" s="3">
        <v>3765</v>
      </c>
      <c r="J2098" s="10">
        <v>23870.1</v>
      </c>
      <c r="K2098" s="12">
        <f>IFERROR(salesdata[[#This Row],[S-P2]]/salesdata[[#This Row],[Q-P2]],0)</f>
        <v>6.34</v>
      </c>
      <c r="L2098" s="3">
        <v>1037</v>
      </c>
      <c r="M2098" s="10">
        <v>5620.54</v>
      </c>
      <c r="N2098" s="12">
        <f>IFERROR(salesdata[[#This Row],[S-P3]]/salesdata[[#This Row],[Q-P3]],0)</f>
        <v>5.42</v>
      </c>
      <c r="O2098" s="3">
        <v>1126</v>
      </c>
      <c r="P2098" s="10">
        <v>8028.38</v>
      </c>
      <c r="Q2098" s="12">
        <f>IFERROR(salesdata[[#This Row],[S-P4]]/salesdata[[#This Row],[Q-P4]],0)</f>
        <v>7.13</v>
      </c>
      <c r="R2098" s="3">
        <v>12220</v>
      </c>
      <c r="S2098" s="10">
        <v>57464.66</v>
      </c>
      <c r="T2098" s="1" t="str">
        <f>"Q"&amp;ROUNDUP(salesdata[[#This Row],[Month No.]]/3,0)</f>
        <v>Q1</v>
      </c>
      <c r="U2098" s="1" t="str">
        <f>TEXT(salesdata[[#This Row],[Date]],"dddd")</f>
        <v>Saturday</v>
      </c>
      <c r="V2098" s="12">
        <f>IFERROR(salesdata[[#This Row],[Total Revenue]]/salesdata[[#This Row],[Total Units Sold]],0)</f>
        <v>4.7025090016366615</v>
      </c>
      <c r="W2098" s="1" t="str">
        <f>INDEX({"Product1","Product2","Product3","Product4"},MATCH(MAX(salesdata[[#This Row],[S-P1]],salesdata[[#This Row],[S-P2]],salesdata[[#This Row],[S-P3]],salesdata[[#This Row],[S-P4]]),CHOOSE({1,2,3,4},salesdata[[#This Row],[S-P1]],salesdata[[#This Row],[S-P2]],salesdata[[#This Row],[S-P3]],salesdata[[#This Row],[S-P4]]),0))</f>
        <v>Product2</v>
      </c>
      <c r="X2098" s="1" t="str">
        <f>IF(salesdata[[#This Row],[Total Revenue]]&gt;=70000,"High",IF(salesdata[[#This Row],[Total Revenue]]&gt;=40000,"Medium","Low"))</f>
        <v>Medium</v>
      </c>
      <c r="Y2098" s="1" t="str">
        <f>IFERROR(IF(SUMIF(salesdata[Year],salesdata[[#This Row],[Year]],salesdata[Total Revenue])&gt;SUMIF(salesdata[Year],salesdata[[#This Row],[Year]]-1,salesdata[Total Revenue]),"Growth Year","Decline Year"),"")</f>
        <v>Growth Year</v>
      </c>
    </row>
    <row r="2099" spans="1:25" x14ac:dyDescent="0.3">
      <c r="A2099" s="1">
        <v>2098</v>
      </c>
      <c r="B2099" s="2">
        <v>42435</v>
      </c>
      <c r="C2099" s="1">
        <v>2016</v>
      </c>
      <c r="D2099" s="1" t="s">
        <v>28</v>
      </c>
      <c r="E2099" s="1">
        <v>3</v>
      </c>
      <c r="F2099" s="3">
        <v>4127</v>
      </c>
      <c r="G2099" s="10">
        <v>13082.59</v>
      </c>
      <c r="H2099" s="12">
        <f>IFERROR(salesdata[[#This Row],[S-P1]]/salesdata[[#This Row],[Q-P1]],0)</f>
        <v>3.17</v>
      </c>
      <c r="I2099" s="3">
        <v>2805</v>
      </c>
      <c r="J2099" s="10">
        <v>17783.7</v>
      </c>
      <c r="K2099" s="12">
        <f>IFERROR(salesdata[[#This Row],[S-P2]]/salesdata[[#This Row],[Q-P2]],0)</f>
        <v>6.34</v>
      </c>
      <c r="L2099" s="3">
        <v>4628</v>
      </c>
      <c r="M2099" s="10">
        <v>25083.759999999998</v>
      </c>
      <c r="N2099" s="12">
        <f>IFERROR(salesdata[[#This Row],[S-P3]]/salesdata[[#This Row],[Q-P3]],0)</f>
        <v>5.42</v>
      </c>
      <c r="O2099" s="3">
        <v>1126</v>
      </c>
      <c r="P2099" s="10">
        <v>8028.38</v>
      </c>
      <c r="Q2099" s="12">
        <f>IFERROR(salesdata[[#This Row],[S-P4]]/salesdata[[#This Row],[Q-P4]],0)</f>
        <v>7.13</v>
      </c>
      <c r="R2099" s="3">
        <v>12686</v>
      </c>
      <c r="S2099" s="10">
        <v>63978.43</v>
      </c>
      <c r="T2099" s="1" t="str">
        <f>"Q"&amp;ROUNDUP(salesdata[[#This Row],[Month No.]]/3,0)</f>
        <v>Q1</v>
      </c>
      <c r="U2099" s="1" t="str">
        <f>TEXT(salesdata[[#This Row],[Date]],"dddd")</f>
        <v>Sunday</v>
      </c>
      <c r="V2099" s="12">
        <f>IFERROR(salesdata[[#This Row],[Total Revenue]]/salesdata[[#This Row],[Total Units Sold]],0)</f>
        <v>5.0432311209206997</v>
      </c>
      <c r="W2099" s="1" t="str">
        <f>INDEX({"Product1","Product2","Product3","Product4"},MATCH(MAX(salesdata[[#This Row],[S-P1]],salesdata[[#This Row],[S-P2]],salesdata[[#This Row],[S-P3]],salesdata[[#This Row],[S-P4]]),CHOOSE({1,2,3,4},salesdata[[#This Row],[S-P1]],salesdata[[#This Row],[S-P2]],salesdata[[#This Row],[S-P3]],salesdata[[#This Row],[S-P4]]),0))</f>
        <v>Product3</v>
      </c>
      <c r="X2099" s="1" t="str">
        <f>IF(salesdata[[#This Row],[Total Revenue]]&gt;=70000,"High",IF(salesdata[[#This Row],[Total Revenue]]&gt;=40000,"Medium","Low"))</f>
        <v>Medium</v>
      </c>
      <c r="Y2099" s="1" t="str">
        <f>IFERROR(IF(SUMIF(salesdata[Year],salesdata[[#This Row],[Year]],salesdata[Total Revenue])&gt;SUMIF(salesdata[Year],salesdata[[#This Row],[Year]]-1,salesdata[Total Revenue]),"Growth Year","Decline Year"),"")</f>
        <v>Growth Year</v>
      </c>
    </row>
    <row r="2100" spans="1:25" x14ac:dyDescent="0.3">
      <c r="A2100" s="1">
        <v>2099</v>
      </c>
      <c r="B2100" s="2">
        <v>42436</v>
      </c>
      <c r="C2100" s="1">
        <v>2016</v>
      </c>
      <c r="D2100" s="1" t="s">
        <v>28</v>
      </c>
      <c r="E2100" s="1">
        <v>3</v>
      </c>
      <c r="F2100" s="3">
        <v>7241</v>
      </c>
      <c r="G2100" s="10">
        <v>22953.97</v>
      </c>
      <c r="H2100" s="12">
        <f>IFERROR(salesdata[[#This Row],[S-P1]]/salesdata[[#This Row],[Q-P1]],0)</f>
        <v>3.1700000000000004</v>
      </c>
      <c r="I2100" s="3">
        <v>2711</v>
      </c>
      <c r="J2100" s="10">
        <v>17187.740000000002</v>
      </c>
      <c r="K2100" s="12">
        <f>IFERROR(salesdata[[#This Row],[S-P2]]/salesdata[[#This Row],[Q-P2]],0)</f>
        <v>6.3400000000000007</v>
      </c>
      <c r="L2100" s="3">
        <v>1476</v>
      </c>
      <c r="M2100" s="10">
        <v>7999.92</v>
      </c>
      <c r="N2100" s="12">
        <f>IFERROR(salesdata[[#This Row],[S-P3]]/salesdata[[#This Row],[Q-P3]],0)</f>
        <v>5.42</v>
      </c>
      <c r="O2100" s="3">
        <v>579</v>
      </c>
      <c r="P2100" s="10">
        <v>4128.2700000000004</v>
      </c>
      <c r="Q2100" s="12">
        <f>IFERROR(salesdata[[#This Row],[S-P4]]/salesdata[[#This Row],[Q-P4]],0)</f>
        <v>7.1300000000000008</v>
      </c>
      <c r="R2100" s="3">
        <v>12007</v>
      </c>
      <c r="S2100" s="10">
        <v>52269.9</v>
      </c>
      <c r="T2100" s="1" t="str">
        <f>"Q"&amp;ROUNDUP(salesdata[[#This Row],[Month No.]]/3,0)</f>
        <v>Q1</v>
      </c>
      <c r="U2100" s="1" t="str">
        <f>TEXT(salesdata[[#This Row],[Date]],"dddd")</f>
        <v>Monday</v>
      </c>
      <c r="V2100" s="12">
        <f>IFERROR(salesdata[[#This Row],[Total Revenue]]/salesdata[[#This Row],[Total Units Sold]],0)</f>
        <v>4.3532855834096775</v>
      </c>
      <c r="W2100" s="1" t="str">
        <f>INDEX({"Product1","Product2","Product3","Product4"},MATCH(MAX(salesdata[[#This Row],[S-P1]],salesdata[[#This Row],[S-P2]],salesdata[[#This Row],[S-P3]],salesdata[[#This Row],[S-P4]]),CHOOSE({1,2,3,4},salesdata[[#This Row],[S-P1]],salesdata[[#This Row],[S-P2]],salesdata[[#This Row],[S-P3]],salesdata[[#This Row],[S-P4]]),0))</f>
        <v>Product1</v>
      </c>
      <c r="X2100" s="1" t="str">
        <f>IF(salesdata[[#This Row],[Total Revenue]]&gt;=70000,"High",IF(salesdata[[#This Row],[Total Revenue]]&gt;=40000,"Medium","Low"))</f>
        <v>Medium</v>
      </c>
      <c r="Y2100" s="1" t="str">
        <f>IFERROR(IF(SUMIF(salesdata[Year],salesdata[[#This Row],[Year]],salesdata[Total Revenue])&gt;SUMIF(salesdata[Year],salesdata[[#This Row],[Year]]-1,salesdata[Total Revenue]),"Growth Year","Decline Year"),"")</f>
        <v>Growth Year</v>
      </c>
    </row>
    <row r="2101" spans="1:25" x14ac:dyDescent="0.3">
      <c r="A2101" s="1">
        <v>2100</v>
      </c>
      <c r="B2101" s="2">
        <v>42437</v>
      </c>
      <c r="C2101" s="1">
        <v>2016</v>
      </c>
      <c r="D2101" s="1" t="s">
        <v>28</v>
      </c>
      <c r="E2101" s="1">
        <v>3</v>
      </c>
      <c r="F2101" s="3">
        <v>5146</v>
      </c>
      <c r="G2101" s="10">
        <v>16312.82</v>
      </c>
      <c r="H2101" s="12">
        <f>IFERROR(salesdata[[#This Row],[S-P1]]/salesdata[[#This Row],[Q-P1]],0)</f>
        <v>3.17</v>
      </c>
      <c r="I2101" s="3">
        <v>2041</v>
      </c>
      <c r="J2101" s="10">
        <v>12939.94</v>
      </c>
      <c r="K2101" s="12">
        <f>IFERROR(salesdata[[#This Row],[S-P2]]/salesdata[[#This Row],[Q-P2]],0)</f>
        <v>6.34</v>
      </c>
      <c r="L2101" s="3">
        <v>2756</v>
      </c>
      <c r="M2101" s="10">
        <v>14937.52</v>
      </c>
      <c r="N2101" s="12">
        <f>IFERROR(salesdata[[#This Row],[S-P3]]/salesdata[[#This Row],[Q-P3]],0)</f>
        <v>5.42</v>
      </c>
      <c r="O2101" s="3">
        <v>1068</v>
      </c>
      <c r="P2101" s="10">
        <v>7614.84</v>
      </c>
      <c r="Q2101" s="12">
        <f>IFERROR(salesdata[[#This Row],[S-P4]]/salesdata[[#This Row],[Q-P4]],0)</f>
        <v>7.13</v>
      </c>
      <c r="R2101" s="3">
        <v>11011</v>
      </c>
      <c r="S2101" s="10">
        <v>51805.120000000003</v>
      </c>
      <c r="T2101" s="1" t="str">
        <f>"Q"&amp;ROUNDUP(salesdata[[#This Row],[Month No.]]/3,0)</f>
        <v>Q1</v>
      </c>
      <c r="U2101" s="1" t="str">
        <f>TEXT(salesdata[[#This Row],[Date]],"dddd")</f>
        <v>Tuesday</v>
      </c>
      <c r="V2101" s="12">
        <f>IFERROR(salesdata[[#This Row],[Total Revenue]]/salesdata[[#This Row],[Total Units Sold]],0)</f>
        <v>4.7048515121242396</v>
      </c>
      <c r="W2101" s="1" t="str">
        <f>INDEX({"Product1","Product2","Product3","Product4"},MATCH(MAX(salesdata[[#This Row],[S-P1]],salesdata[[#This Row],[S-P2]],salesdata[[#This Row],[S-P3]],salesdata[[#This Row],[S-P4]]),CHOOSE({1,2,3,4},salesdata[[#This Row],[S-P1]],salesdata[[#This Row],[S-P2]],salesdata[[#This Row],[S-P3]],salesdata[[#This Row],[S-P4]]),0))</f>
        <v>Product1</v>
      </c>
      <c r="X2101" s="1" t="str">
        <f>IF(salesdata[[#This Row],[Total Revenue]]&gt;=70000,"High",IF(salesdata[[#This Row],[Total Revenue]]&gt;=40000,"Medium","Low"))</f>
        <v>Medium</v>
      </c>
      <c r="Y2101" s="1" t="str">
        <f>IFERROR(IF(SUMIF(salesdata[Year],salesdata[[#This Row],[Year]],salesdata[Total Revenue])&gt;SUMIF(salesdata[Year],salesdata[[#This Row],[Year]]-1,salesdata[Total Revenue]),"Growth Year","Decline Year"),"")</f>
        <v>Growth Year</v>
      </c>
    </row>
    <row r="2102" spans="1:25" x14ac:dyDescent="0.3">
      <c r="A2102" s="1">
        <v>2101</v>
      </c>
      <c r="B2102" s="2">
        <v>42438</v>
      </c>
      <c r="C2102" s="1">
        <v>2016</v>
      </c>
      <c r="D2102" s="1" t="s">
        <v>28</v>
      </c>
      <c r="E2102" s="1">
        <v>3</v>
      </c>
      <c r="F2102" s="3">
        <v>699</v>
      </c>
      <c r="G2102" s="10">
        <v>2215.83</v>
      </c>
      <c r="H2102" s="12">
        <f>IFERROR(salesdata[[#This Row],[S-P1]]/salesdata[[#This Row],[Q-P1]],0)</f>
        <v>3.17</v>
      </c>
      <c r="I2102" s="3">
        <v>2016</v>
      </c>
      <c r="J2102" s="10">
        <v>12781.44</v>
      </c>
      <c r="K2102" s="12">
        <f>IFERROR(salesdata[[#This Row],[S-P2]]/salesdata[[#This Row],[Q-P2]],0)</f>
        <v>6.34</v>
      </c>
      <c r="L2102" s="3">
        <v>3331</v>
      </c>
      <c r="M2102" s="10">
        <v>18054.02</v>
      </c>
      <c r="N2102" s="12">
        <f>IFERROR(salesdata[[#This Row],[S-P3]]/salesdata[[#This Row],[Q-P3]],0)</f>
        <v>5.42</v>
      </c>
      <c r="O2102" s="3">
        <v>806</v>
      </c>
      <c r="P2102" s="10">
        <v>5746.78</v>
      </c>
      <c r="Q2102" s="12">
        <f>IFERROR(salesdata[[#This Row],[S-P4]]/salesdata[[#This Row],[Q-P4]],0)</f>
        <v>7.13</v>
      </c>
      <c r="R2102" s="3">
        <v>6852</v>
      </c>
      <c r="S2102" s="10">
        <v>38798.07</v>
      </c>
      <c r="T2102" s="1" t="str">
        <f>"Q"&amp;ROUNDUP(salesdata[[#This Row],[Month No.]]/3,0)</f>
        <v>Q1</v>
      </c>
      <c r="U2102" s="1" t="str">
        <f>TEXT(salesdata[[#This Row],[Date]],"dddd")</f>
        <v>Wednesday</v>
      </c>
      <c r="V2102" s="12">
        <f>IFERROR(salesdata[[#This Row],[Total Revenue]]/salesdata[[#This Row],[Total Units Sold]],0)</f>
        <v>5.6622985989492118</v>
      </c>
      <c r="W2102" s="1" t="str">
        <f>INDEX({"Product1","Product2","Product3","Product4"},MATCH(MAX(salesdata[[#This Row],[S-P1]],salesdata[[#This Row],[S-P2]],salesdata[[#This Row],[S-P3]],salesdata[[#This Row],[S-P4]]),CHOOSE({1,2,3,4},salesdata[[#This Row],[S-P1]],salesdata[[#This Row],[S-P2]],salesdata[[#This Row],[S-P3]],salesdata[[#This Row],[S-P4]]),0))</f>
        <v>Product3</v>
      </c>
      <c r="X2102" s="1" t="str">
        <f>IF(salesdata[[#This Row],[Total Revenue]]&gt;=70000,"High",IF(salesdata[[#This Row],[Total Revenue]]&gt;=40000,"Medium","Low"))</f>
        <v>Low</v>
      </c>
      <c r="Y2102" s="1" t="str">
        <f>IFERROR(IF(SUMIF(salesdata[Year],salesdata[[#This Row],[Year]],salesdata[Total Revenue])&gt;SUMIF(salesdata[Year],salesdata[[#This Row],[Year]]-1,salesdata[Total Revenue]),"Growth Year","Decline Year"),"")</f>
        <v>Growth Year</v>
      </c>
    </row>
    <row r="2103" spans="1:25" x14ac:dyDescent="0.3">
      <c r="A2103" s="1">
        <v>2102</v>
      </c>
      <c r="B2103" s="2">
        <v>42439</v>
      </c>
      <c r="C2103" s="1">
        <v>2016</v>
      </c>
      <c r="D2103" s="1" t="s">
        <v>28</v>
      </c>
      <c r="E2103" s="1">
        <v>3</v>
      </c>
      <c r="F2103" s="3">
        <v>1089</v>
      </c>
      <c r="G2103" s="10">
        <v>3452.13</v>
      </c>
      <c r="H2103" s="12">
        <f>IFERROR(salesdata[[#This Row],[S-P1]]/salesdata[[#This Row],[Q-P1]],0)</f>
        <v>3.17</v>
      </c>
      <c r="I2103" s="3">
        <v>806</v>
      </c>
      <c r="J2103" s="10">
        <v>5110.04</v>
      </c>
      <c r="K2103" s="12">
        <f>IFERROR(salesdata[[#This Row],[S-P2]]/salesdata[[#This Row],[Q-P2]],0)</f>
        <v>6.34</v>
      </c>
      <c r="L2103" s="3">
        <v>1864</v>
      </c>
      <c r="M2103" s="10">
        <v>10102.879999999999</v>
      </c>
      <c r="N2103" s="12">
        <f>IFERROR(salesdata[[#This Row],[S-P3]]/salesdata[[#This Row],[Q-P3]],0)</f>
        <v>5.42</v>
      </c>
      <c r="O2103" s="3">
        <v>1610</v>
      </c>
      <c r="P2103" s="10">
        <v>11479.3</v>
      </c>
      <c r="Q2103" s="12">
        <f>IFERROR(salesdata[[#This Row],[S-P4]]/salesdata[[#This Row],[Q-P4]],0)</f>
        <v>7.13</v>
      </c>
      <c r="R2103" s="3">
        <v>5369</v>
      </c>
      <c r="S2103" s="10">
        <v>30144.35</v>
      </c>
      <c r="T2103" s="1" t="str">
        <f>"Q"&amp;ROUNDUP(salesdata[[#This Row],[Month No.]]/3,0)</f>
        <v>Q1</v>
      </c>
      <c r="U2103" s="1" t="str">
        <f>TEXT(salesdata[[#This Row],[Date]],"dddd")</f>
        <v>Thursday</v>
      </c>
      <c r="V2103" s="12">
        <f>IFERROR(salesdata[[#This Row],[Total Revenue]]/salesdata[[#This Row],[Total Units Sold]],0)</f>
        <v>5.6145185323151425</v>
      </c>
      <c r="W2103" s="1" t="str">
        <f>INDEX({"Product1","Product2","Product3","Product4"},MATCH(MAX(salesdata[[#This Row],[S-P1]],salesdata[[#This Row],[S-P2]],salesdata[[#This Row],[S-P3]],salesdata[[#This Row],[S-P4]]),CHOOSE({1,2,3,4},salesdata[[#This Row],[S-P1]],salesdata[[#This Row],[S-P2]],salesdata[[#This Row],[S-P3]],salesdata[[#This Row],[S-P4]]),0))</f>
        <v>Product4</v>
      </c>
      <c r="X2103" s="1" t="str">
        <f>IF(salesdata[[#This Row],[Total Revenue]]&gt;=70000,"High",IF(salesdata[[#This Row],[Total Revenue]]&gt;=40000,"Medium","Low"))</f>
        <v>Low</v>
      </c>
      <c r="Y2103" s="1" t="str">
        <f>IFERROR(IF(SUMIF(salesdata[Year],salesdata[[#This Row],[Year]],salesdata[Total Revenue])&gt;SUMIF(salesdata[Year],salesdata[[#This Row],[Year]]-1,salesdata[Total Revenue]),"Growth Year","Decline Year"),"")</f>
        <v>Growth Year</v>
      </c>
    </row>
    <row r="2104" spans="1:25" x14ac:dyDescent="0.3">
      <c r="A2104" s="1">
        <v>2103</v>
      </c>
      <c r="B2104" s="2">
        <v>42440</v>
      </c>
      <c r="C2104" s="1">
        <v>2016</v>
      </c>
      <c r="D2104" s="1" t="s">
        <v>28</v>
      </c>
      <c r="E2104" s="1">
        <v>3</v>
      </c>
      <c r="F2104" s="3">
        <v>7936</v>
      </c>
      <c r="G2104" s="10">
        <v>25157.119999999999</v>
      </c>
      <c r="H2104" s="12">
        <f>IFERROR(salesdata[[#This Row],[S-P1]]/salesdata[[#This Row],[Q-P1]],0)</f>
        <v>3.17</v>
      </c>
      <c r="I2104" s="3">
        <v>3899</v>
      </c>
      <c r="J2104" s="10">
        <v>24719.66</v>
      </c>
      <c r="K2104" s="12">
        <f>IFERROR(salesdata[[#This Row],[S-P2]]/salesdata[[#This Row],[Q-P2]],0)</f>
        <v>6.34</v>
      </c>
      <c r="L2104" s="3">
        <v>2879</v>
      </c>
      <c r="M2104" s="10">
        <v>15604.18</v>
      </c>
      <c r="N2104" s="12">
        <f>IFERROR(salesdata[[#This Row],[S-P3]]/salesdata[[#This Row],[Q-P3]],0)</f>
        <v>5.42</v>
      </c>
      <c r="O2104" s="3">
        <v>940</v>
      </c>
      <c r="P2104" s="10">
        <v>6702.2</v>
      </c>
      <c r="Q2104" s="12">
        <f>IFERROR(salesdata[[#This Row],[S-P4]]/salesdata[[#This Row],[Q-P4]],0)</f>
        <v>7.13</v>
      </c>
      <c r="R2104" s="3">
        <v>15654</v>
      </c>
      <c r="S2104" s="10">
        <v>72183.16</v>
      </c>
      <c r="T2104" s="1" t="str">
        <f>"Q"&amp;ROUNDUP(salesdata[[#This Row],[Month No.]]/3,0)</f>
        <v>Q1</v>
      </c>
      <c r="U2104" s="1" t="str">
        <f>TEXT(salesdata[[#This Row],[Date]],"dddd")</f>
        <v>Friday</v>
      </c>
      <c r="V2104" s="12">
        <f>IFERROR(salesdata[[#This Row],[Total Revenue]]/salesdata[[#This Row],[Total Units Sold]],0)</f>
        <v>4.6111639197649161</v>
      </c>
      <c r="W2104" s="1" t="str">
        <f>INDEX({"Product1","Product2","Product3","Product4"},MATCH(MAX(salesdata[[#This Row],[S-P1]],salesdata[[#This Row],[S-P2]],salesdata[[#This Row],[S-P3]],salesdata[[#This Row],[S-P4]]),CHOOSE({1,2,3,4},salesdata[[#This Row],[S-P1]],salesdata[[#This Row],[S-P2]],salesdata[[#This Row],[S-P3]],salesdata[[#This Row],[S-P4]]),0))</f>
        <v>Product1</v>
      </c>
      <c r="X2104" s="1" t="str">
        <f>IF(salesdata[[#This Row],[Total Revenue]]&gt;=70000,"High",IF(salesdata[[#This Row],[Total Revenue]]&gt;=40000,"Medium","Low"))</f>
        <v>High</v>
      </c>
      <c r="Y2104" s="1" t="str">
        <f>IFERROR(IF(SUMIF(salesdata[Year],salesdata[[#This Row],[Year]],salesdata[Total Revenue])&gt;SUMIF(salesdata[Year],salesdata[[#This Row],[Year]]-1,salesdata[Total Revenue]),"Growth Year","Decline Year"),"")</f>
        <v>Growth Year</v>
      </c>
    </row>
    <row r="2105" spans="1:25" x14ac:dyDescent="0.3">
      <c r="A2105" s="1">
        <v>2104</v>
      </c>
      <c r="B2105" s="2">
        <v>42441</v>
      </c>
      <c r="C2105" s="1">
        <v>2016</v>
      </c>
      <c r="D2105" s="1" t="s">
        <v>28</v>
      </c>
      <c r="E2105" s="1">
        <v>3</v>
      </c>
      <c r="F2105" s="3">
        <v>2269</v>
      </c>
      <c r="G2105" s="10">
        <v>7192.73</v>
      </c>
      <c r="H2105" s="12">
        <f>IFERROR(salesdata[[#This Row],[S-P1]]/salesdata[[#This Row],[Q-P1]],0)</f>
        <v>3.17</v>
      </c>
      <c r="I2105" s="3">
        <v>3690</v>
      </c>
      <c r="J2105" s="10">
        <v>23394.6</v>
      </c>
      <c r="K2105" s="12">
        <f>IFERROR(salesdata[[#This Row],[S-P2]]/salesdata[[#This Row],[Q-P2]],0)</f>
        <v>6.34</v>
      </c>
      <c r="L2105" s="3">
        <v>1316</v>
      </c>
      <c r="M2105" s="10">
        <v>7132.72</v>
      </c>
      <c r="N2105" s="12">
        <f>IFERROR(salesdata[[#This Row],[S-P3]]/salesdata[[#This Row],[Q-P3]],0)</f>
        <v>5.42</v>
      </c>
      <c r="O2105" s="3">
        <v>1294</v>
      </c>
      <c r="P2105" s="10">
        <v>9226.2199999999993</v>
      </c>
      <c r="Q2105" s="12">
        <f>IFERROR(salesdata[[#This Row],[S-P4]]/salesdata[[#This Row],[Q-P4]],0)</f>
        <v>7.13</v>
      </c>
      <c r="R2105" s="3">
        <v>8569</v>
      </c>
      <c r="S2105" s="10">
        <v>46946.27</v>
      </c>
      <c r="T2105" s="1" t="str">
        <f>"Q"&amp;ROUNDUP(salesdata[[#This Row],[Month No.]]/3,0)</f>
        <v>Q1</v>
      </c>
      <c r="U2105" s="1" t="str">
        <f>TEXT(salesdata[[#This Row],[Date]],"dddd")</f>
        <v>Saturday</v>
      </c>
      <c r="V2105" s="12">
        <f>IFERROR(salesdata[[#This Row],[Total Revenue]]/salesdata[[#This Row],[Total Units Sold]],0)</f>
        <v>5.478617108180651</v>
      </c>
      <c r="W2105" s="1" t="str">
        <f>INDEX({"Product1","Product2","Product3","Product4"},MATCH(MAX(salesdata[[#This Row],[S-P1]],salesdata[[#This Row],[S-P2]],salesdata[[#This Row],[S-P3]],salesdata[[#This Row],[S-P4]]),CHOOSE({1,2,3,4},salesdata[[#This Row],[S-P1]],salesdata[[#This Row],[S-P2]],salesdata[[#This Row],[S-P3]],salesdata[[#This Row],[S-P4]]),0))</f>
        <v>Product2</v>
      </c>
      <c r="X2105" s="1" t="str">
        <f>IF(salesdata[[#This Row],[Total Revenue]]&gt;=70000,"High",IF(salesdata[[#This Row],[Total Revenue]]&gt;=40000,"Medium","Low"))</f>
        <v>Medium</v>
      </c>
      <c r="Y2105" s="1" t="str">
        <f>IFERROR(IF(SUMIF(salesdata[Year],salesdata[[#This Row],[Year]],salesdata[Total Revenue])&gt;SUMIF(salesdata[Year],salesdata[[#This Row],[Year]]-1,salesdata[Total Revenue]),"Growth Year","Decline Year"),"")</f>
        <v>Growth Year</v>
      </c>
    </row>
    <row r="2106" spans="1:25" x14ac:dyDescent="0.3">
      <c r="A2106" s="1">
        <v>2105</v>
      </c>
      <c r="B2106" s="2">
        <v>42442</v>
      </c>
      <c r="C2106" s="1">
        <v>2016</v>
      </c>
      <c r="D2106" s="1" t="s">
        <v>28</v>
      </c>
      <c r="E2106" s="1">
        <v>3</v>
      </c>
      <c r="F2106" s="3">
        <v>4619</v>
      </c>
      <c r="G2106" s="10">
        <v>14642.23</v>
      </c>
      <c r="H2106" s="12">
        <f>IFERROR(salesdata[[#This Row],[S-P1]]/salesdata[[#This Row],[Q-P1]],0)</f>
        <v>3.17</v>
      </c>
      <c r="I2106" s="3">
        <v>2398</v>
      </c>
      <c r="J2106" s="10">
        <v>15203.32</v>
      </c>
      <c r="K2106" s="12">
        <f>IFERROR(salesdata[[#This Row],[S-P2]]/salesdata[[#This Row],[Q-P2]],0)</f>
        <v>6.34</v>
      </c>
      <c r="L2106" s="3">
        <v>2242</v>
      </c>
      <c r="M2106" s="10">
        <v>12151.64</v>
      </c>
      <c r="N2106" s="12">
        <f>IFERROR(salesdata[[#This Row],[S-P3]]/salesdata[[#This Row],[Q-P3]],0)</f>
        <v>5.42</v>
      </c>
      <c r="O2106" s="3">
        <v>1650</v>
      </c>
      <c r="P2106" s="10">
        <v>11764.5</v>
      </c>
      <c r="Q2106" s="12">
        <f>IFERROR(salesdata[[#This Row],[S-P4]]/salesdata[[#This Row],[Q-P4]],0)</f>
        <v>7.13</v>
      </c>
      <c r="R2106" s="3">
        <v>10909</v>
      </c>
      <c r="S2106" s="10">
        <v>53761.69</v>
      </c>
      <c r="T2106" s="1" t="str">
        <f>"Q"&amp;ROUNDUP(salesdata[[#This Row],[Month No.]]/3,0)</f>
        <v>Q1</v>
      </c>
      <c r="U2106" s="1" t="str">
        <f>TEXT(salesdata[[#This Row],[Date]],"dddd")</f>
        <v>Sunday</v>
      </c>
      <c r="V2106" s="12">
        <f>IFERROR(salesdata[[#This Row],[Total Revenue]]/salesdata[[#This Row],[Total Units Sold]],0)</f>
        <v>4.9281959849665418</v>
      </c>
      <c r="W2106" s="1" t="str">
        <f>INDEX({"Product1","Product2","Product3","Product4"},MATCH(MAX(salesdata[[#This Row],[S-P1]],salesdata[[#This Row],[S-P2]],salesdata[[#This Row],[S-P3]],salesdata[[#This Row],[S-P4]]),CHOOSE({1,2,3,4},salesdata[[#This Row],[S-P1]],salesdata[[#This Row],[S-P2]],salesdata[[#This Row],[S-P3]],salesdata[[#This Row],[S-P4]]),0))</f>
        <v>Product2</v>
      </c>
      <c r="X2106" s="1" t="str">
        <f>IF(salesdata[[#This Row],[Total Revenue]]&gt;=70000,"High",IF(salesdata[[#This Row],[Total Revenue]]&gt;=40000,"Medium","Low"))</f>
        <v>Medium</v>
      </c>
      <c r="Y2106" s="1" t="str">
        <f>IFERROR(IF(SUMIF(salesdata[Year],salesdata[[#This Row],[Year]],salesdata[Total Revenue])&gt;SUMIF(salesdata[Year],salesdata[[#This Row],[Year]]-1,salesdata[Total Revenue]),"Growth Year","Decline Year"),"")</f>
        <v>Growth Year</v>
      </c>
    </row>
    <row r="2107" spans="1:25" x14ac:dyDescent="0.3">
      <c r="A2107" s="1">
        <v>2106</v>
      </c>
      <c r="B2107" s="2">
        <v>42443</v>
      </c>
      <c r="C2107" s="1">
        <v>2016</v>
      </c>
      <c r="D2107" s="1" t="s">
        <v>28</v>
      </c>
      <c r="E2107" s="1">
        <v>3</v>
      </c>
      <c r="F2107" s="3">
        <v>7269</v>
      </c>
      <c r="G2107" s="10">
        <v>23042.73</v>
      </c>
      <c r="H2107" s="12">
        <f>IFERROR(salesdata[[#This Row],[S-P1]]/salesdata[[#This Row],[Q-P1]],0)</f>
        <v>3.17</v>
      </c>
      <c r="I2107" s="3">
        <v>3548</v>
      </c>
      <c r="J2107" s="10">
        <v>22494.32</v>
      </c>
      <c r="K2107" s="12">
        <f>IFERROR(salesdata[[#This Row],[S-P2]]/salesdata[[#This Row],[Q-P2]],0)</f>
        <v>6.34</v>
      </c>
      <c r="L2107" s="3">
        <v>3436</v>
      </c>
      <c r="M2107" s="10">
        <v>18623.12</v>
      </c>
      <c r="N2107" s="12">
        <f>IFERROR(salesdata[[#This Row],[S-P3]]/salesdata[[#This Row],[Q-P3]],0)</f>
        <v>5.42</v>
      </c>
      <c r="O2107" s="3">
        <v>1128</v>
      </c>
      <c r="P2107" s="10">
        <v>8042.64</v>
      </c>
      <c r="Q2107" s="12">
        <f>IFERROR(salesdata[[#This Row],[S-P4]]/salesdata[[#This Row],[Q-P4]],0)</f>
        <v>7.13</v>
      </c>
      <c r="R2107" s="3">
        <v>15381</v>
      </c>
      <c r="S2107" s="10">
        <v>72202.81</v>
      </c>
      <c r="T2107" s="1" t="str">
        <f>"Q"&amp;ROUNDUP(salesdata[[#This Row],[Month No.]]/3,0)</f>
        <v>Q1</v>
      </c>
      <c r="U2107" s="1" t="str">
        <f>TEXT(salesdata[[#This Row],[Date]],"dddd")</f>
        <v>Monday</v>
      </c>
      <c r="V2107" s="12">
        <f>IFERROR(salesdata[[#This Row],[Total Revenue]]/salesdata[[#This Row],[Total Units Sold]],0)</f>
        <v>4.6942858071646834</v>
      </c>
      <c r="W2107" s="1" t="str">
        <f>INDEX({"Product1","Product2","Product3","Product4"},MATCH(MAX(salesdata[[#This Row],[S-P1]],salesdata[[#This Row],[S-P2]],salesdata[[#This Row],[S-P3]],salesdata[[#This Row],[S-P4]]),CHOOSE({1,2,3,4},salesdata[[#This Row],[S-P1]],salesdata[[#This Row],[S-P2]],salesdata[[#This Row],[S-P3]],salesdata[[#This Row],[S-P4]]),0))</f>
        <v>Product1</v>
      </c>
      <c r="X2107" s="1" t="str">
        <f>IF(salesdata[[#This Row],[Total Revenue]]&gt;=70000,"High",IF(salesdata[[#This Row],[Total Revenue]]&gt;=40000,"Medium","Low"))</f>
        <v>High</v>
      </c>
      <c r="Y2107" s="1" t="str">
        <f>IFERROR(IF(SUMIF(salesdata[Year],salesdata[[#This Row],[Year]],salesdata[Total Revenue])&gt;SUMIF(salesdata[Year],salesdata[[#This Row],[Year]]-1,salesdata[Total Revenue]),"Growth Year","Decline Year"),"")</f>
        <v>Growth Year</v>
      </c>
    </row>
    <row r="2108" spans="1:25" x14ac:dyDescent="0.3">
      <c r="A2108" s="1">
        <v>2107</v>
      </c>
      <c r="B2108" s="2">
        <v>42444</v>
      </c>
      <c r="C2108" s="1">
        <v>2016</v>
      </c>
      <c r="D2108" s="1" t="s">
        <v>28</v>
      </c>
      <c r="E2108" s="1">
        <v>3</v>
      </c>
      <c r="F2108" s="3">
        <v>6847</v>
      </c>
      <c r="G2108" s="10">
        <v>21704.99</v>
      </c>
      <c r="H2108" s="12">
        <f>IFERROR(salesdata[[#This Row],[S-P1]]/salesdata[[#This Row],[Q-P1]],0)</f>
        <v>3.1700000000000004</v>
      </c>
      <c r="I2108" s="3">
        <v>2420</v>
      </c>
      <c r="J2108" s="10">
        <v>15342.8</v>
      </c>
      <c r="K2108" s="12">
        <f>IFERROR(salesdata[[#This Row],[S-P2]]/salesdata[[#This Row],[Q-P2]],0)</f>
        <v>6.34</v>
      </c>
      <c r="L2108" s="3">
        <v>4156</v>
      </c>
      <c r="M2108" s="10">
        <v>22525.52</v>
      </c>
      <c r="N2108" s="12">
        <f>IFERROR(salesdata[[#This Row],[S-P3]]/salesdata[[#This Row],[Q-P3]],0)</f>
        <v>5.42</v>
      </c>
      <c r="O2108" s="3">
        <v>646</v>
      </c>
      <c r="P2108" s="10">
        <v>4605.9799999999996</v>
      </c>
      <c r="Q2108" s="12">
        <f>IFERROR(salesdata[[#This Row],[S-P4]]/salesdata[[#This Row],[Q-P4]],0)</f>
        <v>7.129999999999999</v>
      </c>
      <c r="R2108" s="3">
        <v>14069</v>
      </c>
      <c r="S2108" s="10">
        <v>64179.29</v>
      </c>
      <c r="T2108" s="1" t="str">
        <f>"Q"&amp;ROUNDUP(salesdata[[#This Row],[Month No.]]/3,0)</f>
        <v>Q1</v>
      </c>
      <c r="U2108" s="1" t="str">
        <f>TEXT(salesdata[[#This Row],[Date]],"dddd")</f>
        <v>Tuesday</v>
      </c>
      <c r="V2108" s="12">
        <f>IFERROR(salesdata[[#This Row],[Total Revenue]]/salesdata[[#This Row],[Total Units Sold]],0)</f>
        <v>4.5617520790390218</v>
      </c>
      <c r="W2108" s="1" t="str">
        <f>INDEX({"Product1","Product2","Product3","Product4"},MATCH(MAX(salesdata[[#This Row],[S-P1]],salesdata[[#This Row],[S-P2]],salesdata[[#This Row],[S-P3]],salesdata[[#This Row],[S-P4]]),CHOOSE({1,2,3,4},salesdata[[#This Row],[S-P1]],salesdata[[#This Row],[S-P2]],salesdata[[#This Row],[S-P3]],salesdata[[#This Row],[S-P4]]),0))</f>
        <v>Product3</v>
      </c>
      <c r="X2108" s="1" t="str">
        <f>IF(salesdata[[#This Row],[Total Revenue]]&gt;=70000,"High",IF(salesdata[[#This Row],[Total Revenue]]&gt;=40000,"Medium","Low"))</f>
        <v>Medium</v>
      </c>
      <c r="Y2108" s="1" t="str">
        <f>IFERROR(IF(SUMIF(salesdata[Year],salesdata[[#This Row],[Year]],salesdata[Total Revenue])&gt;SUMIF(salesdata[Year],salesdata[[#This Row],[Year]]-1,salesdata[Total Revenue]),"Growth Year","Decline Year"),"")</f>
        <v>Growth Year</v>
      </c>
    </row>
    <row r="2109" spans="1:25" x14ac:dyDescent="0.3">
      <c r="A2109" s="1">
        <v>2108</v>
      </c>
      <c r="B2109" s="2">
        <v>42445</v>
      </c>
      <c r="C2109" s="1">
        <v>2016</v>
      </c>
      <c r="D2109" s="1" t="s">
        <v>28</v>
      </c>
      <c r="E2109" s="1">
        <v>3</v>
      </c>
      <c r="F2109" s="3">
        <v>7093</v>
      </c>
      <c r="G2109" s="10">
        <v>22484.81</v>
      </c>
      <c r="H2109" s="12">
        <f>IFERROR(salesdata[[#This Row],[S-P1]]/salesdata[[#This Row],[Q-P1]],0)</f>
        <v>3.1700000000000004</v>
      </c>
      <c r="I2109" s="3">
        <v>3720</v>
      </c>
      <c r="J2109" s="10">
        <v>23584.799999999999</v>
      </c>
      <c r="K2109" s="12">
        <f>IFERROR(salesdata[[#This Row],[S-P2]]/salesdata[[#This Row],[Q-P2]],0)</f>
        <v>6.34</v>
      </c>
      <c r="L2109" s="3">
        <v>2644</v>
      </c>
      <c r="M2109" s="10">
        <v>14330.48</v>
      </c>
      <c r="N2109" s="12">
        <f>IFERROR(salesdata[[#This Row],[S-P3]]/salesdata[[#This Row],[Q-P3]],0)</f>
        <v>5.42</v>
      </c>
      <c r="O2109" s="3">
        <v>761</v>
      </c>
      <c r="P2109" s="10">
        <v>5425.93</v>
      </c>
      <c r="Q2109" s="12">
        <f>IFERROR(salesdata[[#This Row],[S-P4]]/salesdata[[#This Row],[Q-P4]],0)</f>
        <v>7.1300000000000008</v>
      </c>
      <c r="R2109" s="3">
        <v>14218</v>
      </c>
      <c r="S2109" s="10">
        <v>65826.02</v>
      </c>
      <c r="T2109" s="1" t="str">
        <f>"Q"&amp;ROUNDUP(salesdata[[#This Row],[Month No.]]/3,0)</f>
        <v>Q1</v>
      </c>
      <c r="U2109" s="1" t="str">
        <f>TEXT(salesdata[[#This Row],[Date]],"dddd")</f>
        <v>Wednesday</v>
      </c>
      <c r="V2109" s="12">
        <f>IFERROR(salesdata[[#This Row],[Total Revenue]]/salesdata[[#This Row],[Total Units Sold]],0)</f>
        <v>4.6297664931776623</v>
      </c>
      <c r="W2109" s="1" t="str">
        <f>INDEX({"Product1","Product2","Product3","Product4"},MATCH(MAX(salesdata[[#This Row],[S-P1]],salesdata[[#This Row],[S-P2]],salesdata[[#This Row],[S-P3]],salesdata[[#This Row],[S-P4]]),CHOOSE({1,2,3,4},salesdata[[#This Row],[S-P1]],salesdata[[#This Row],[S-P2]],salesdata[[#This Row],[S-P3]],salesdata[[#This Row],[S-P4]]),0))</f>
        <v>Product2</v>
      </c>
      <c r="X2109" s="1" t="str">
        <f>IF(salesdata[[#This Row],[Total Revenue]]&gt;=70000,"High",IF(salesdata[[#This Row],[Total Revenue]]&gt;=40000,"Medium","Low"))</f>
        <v>Medium</v>
      </c>
      <c r="Y2109" s="1" t="str">
        <f>IFERROR(IF(SUMIF(salesdata[Year],salesdata[[#This Row],[Year]],salesdata[Total Revenue])&gt;SUMIF(salesdata[Year],salesdata[[#This Row],[Year]]-1,salesdata[Total Revenue]),"Growth Year","Decline Year"),"")</f>
        <v>Growth Year</v>
      </c>
    </row>
    <row r="2110" spans="1:25" x14ac:dyDescent="0.3">
      <c r="A2110" s="1">
        <v>2109</v>
      </c>
      <c r="B2110" s="2">
        <v>42446</v>
      </c>
      <c r="C2110" s="1">
        <v>2016</v>
      </c>
      <c r="D2110" s="1" t="s">
        <v>28</v>
      </c>
      <c r="E2110" s="1">
        <v>3</v>
      </c>
      <c r="F2110" s="3">
        <v>1690</v>
      </c>
      <c r="G2110" s="10">
        <v>5357.3</v>
      </c>
      <c r="H2110" s="12">
        <f>IFERROR(salesdata[[#This Row],[S-P1]]/salesdata[[#This Row],[Q-P1]],0)</f>
        <v>3.17</v>
      </c>
      <c r="I2110" s="3">
        <v>282</v>
      </c>
      <c r="J2110" s="10">
        <v>1787.88</v>
      </c>
      <c r="K2110" s="12">
        <f>IFERROR(salesdata[[#This Row],[S-P2]]/salesdata[[#This Row],[Q-P2]],0)</f>
        <v>6.3400000000000007</v>
      </c>
      <c r="L2110" s="3">
        <v>4235</v>
      </c>
      <c r="M2110" s="10">
        <v>22953.7</v>
      </c>
      <c r="N2110" s="12">
        <f>IFERROR(salesdata[[#This Row],[S-P3]]/salesdata[[#This Row],[Q-P3]],0)</f>
        <v>5.42</v>
      </c>
      <c r="O2110" s="3">
        <v>1388</v>
      </c>
      <c r="P2110" s="10">
        <v>9896.44</v>
      </c>
      <c r="Q2110" s="12">
        <f>IFERROR(salesdata[[#This Row],[S-P4]]/salesdata[[#This Row],[Q-P4]],0)</f>
        <v>7.1300000000000008</v>
      </c>
      <c r="R2110" s="3">
        <v>7595</v>
      </c>
      <c r="S2110" s="10">
        <v>39995.32</v>
      </c>
      <c r="T2110" s="1" t="str">
        <f>"Q"&amp;ROUNDUP(salesdata[[#This Row],[Month No.]]/3,0)</f>
        <v>Q1</v>
      </c>
      <c r="U2110" s="1" t="str">
        <f>TEXT(salesdata[[#This Row],[Date]],"dddd")</f>
        <v>Thursday</v>
      </c>
      <c r="V2110" s="12">
        <f>IFERROR(salesdata[[#This Row],[Total Revenue]]/salesdata[[#This Row],[Total Units Sold]],0)</f>
        <v>5.2660065832784726</v>
      </c>
      <c r="W2110" s="1" t="str">
        <f>INDEX({"Product1","Product2","Product3","Product4"},MATCH(MAX(salesdata[[#This Row],[S-P1]],salesdata[[#This Row],[S-P2]],salesdata[[#This Row],[S-P3]],salesdata[[#This Row],[S-P4]]),CHOOSE({1,2,3,4},salesdata[[#This Row],[S-P1]],salesdata[[#This Row],[S-P2]],salesdata[[#This Row],[S-P3]],salesdata[[#This Row],[S-P4]]),0))</f>
        <v>Product3</v>
      </c>
      <c r="X2110" s="1" t="str">
        <f>IF(salesdata[[#This Row],[Total Revenue]]&gt;=70000,"High",IF(salesdata[[#This Row],[Total Revenue]]&gt;=40000,"Medium","Low"))</f>
        <v>Low</v>
      </c>
      <c r="Y2110" s="1" t="str">
        <f>IFERROR(IF(SUMIF(salesdata[Year],salesdata[[#This Row],[Year]],salesdata[Total Revenue])&gt;SUMIF(salesdata[Year],salesdata[[#This Row],[Year]]-1,salesdata[Total Revenue]),"Growth Year","Decline Year"),"")</f>
        <v>Growth Year</v>
      </c>
    </row>
    <row r="2111" spans="1:25" x14ac:dyDescent="0.3">
      <c r="A2111" s="1">
        <v>2110</v>
      </c>
      <c r="B2111" s="2">
        <v>42447</v>
      </c>
      <c r="C2111" s="1">
        <v>2016</v>
      </c>
      <c r="D2111" s="1" t="s">
        <v>28</v>
      </c>
      <c r="E2111" s="1">
        <v>3</v>
      </c>
      <c r="F2111" s="3">
        <v>711</v>
      </c>
      <c r="G2111" s="10">
        <v>2253.87</v>
      </c>
      <c r="H2111" s="12">
        <f>IFERROR(salesdata[[#This Row],[S-P1]]/salesdata[[#This Row],[Q-P1]],0)</f>
        <v>3.17</v>
      </c>
      <c r="I2111" s="3">
        <v>2671</v>
      </c>
      <c r="J2111" s="10">
        <v>16934.14</v>
      </c>
      <c r="K2111" s="12">
        <f>IFERROR(salesdata[[#This Row],[S-P2]]/salesdata[[#This Row],[Q-P2]],0)</f>
        <v>6.34</v>
      </c>
      <c r="L2111" s="3">
        <v>1781</v>
      </c>
      <c r="M2111" s="10">
        <v>9653.02</v>
      </c>
      <c r="N2111" s="12">
        <f>IFERROR(salesdata[[#This Row],[S-P3]]/salesdata[[#This Row],[Q-P3]],0)</f>
        <v>5.42</v>
      </c>
      <c r="O2111" s="3">
        <v>1486</v>
      </c>
      <c r="P2111" s="10">
        <v>10595.18</v>
      </c>
      <c r="Q2111" s="12">
        <f>IFERROR(salesdata[[#This Row],[S-P4]]/salesdata[[#This Row],[Q-P4]],0)</f>
        <v>7.13</v>
      </c>
      <c r="R2111" s="3">
        <v>6649</v>
      </c>
      <c r="S2111" s="10">
        <v>39436.21</v>
      </c>
      <c r="T2111" s="1" t="str">
        <f>"Q"&amp;ROUNDUP(salesdata[[#This Row],[Month No.]]/3,0)</f>
        <v>Q1</v>
      </c>
      <c r="U2111" s="1" t="str">
        <f>TEXT(salesdata[[#This Row],[Date]],"dddd")</f>
        <v>Friday</v>
      </c>
      <c r="V2111" s="12">
        <f>IFERROR(salesdata[[#This Row],[Total Revenue]]/salesdata[[#This Row],[Total Units Sold]],0)</f>
        <v>5.9311490449691684</v>
      </c>
      <c r="W2111" s="1" t="str">
        <f>INDEX({"Product1","Product2","Product3","Product4"},MATCH(MAX(salesdata[[#This Row],[S-P1]],salesdata[[#This Row],[S-P2]],salesdata[[#This Row],[S-P3]],salesdata[[#This Row],[S-P4]]),CHOOSE({1,2,3,4},salesdata[[#This Row],[S-P1]],salesdata[[#This Row],[S-P2]],salesdata[[#This Row],[S-P3]],salesdata[[#This Row],[S-P4]]),0))</f>
        <v>Product2</v>
      </c>
      <c r="X2111" s="1" t="str">
        <f>IF(salesdata[[#This Row],[Total Revenue]]&gt;=70000,"High",IF(salesdata[[#This Row],[Total Revenue]]&gt;=40000,"Medium","Low"))</f>
        <v>Low</v>
      </c>
      <c r="Y2111" s="1" t="str">
        <f>IFERROR(IF(SUMIF(salesdata[Year],salesdata[[#This Row],[Year]],salesdata[Total Revenue])&gt;SUMIF(salesdata[Year],salesdata[[#This Row],[Year]]-1,salesdata[Total Revenue]),"Growth Year","Decline Year"),"")</f>
        <v>Growth Year</v>
      </c>
    </row>
    <row r="2112" spans="1:25" x14ac:dyDescent="0.3">
      <c r="A2112" s="1">
        <v>2111</v>
      </c>
      <c r="B2112" s="2">
        <v>42448</v>
      </c>
      <c r="C2112" s="1">
        <v>2016</v>
      </c>
      <c r="D2112" s="1" t="s">
        <v>28</v>
      </c>
      <c r="E2112" s="1">
        <v>3</v>
      </c>
      <c r="F2112" s="3">
        <v>2246</v>
      </c>
      <c r="G2112" s="10">
        <v>7119.82</v>
      </c>
      <c r="H2112" s="12">
        <f>IFERROR(salesdata[[#This Row],[S-P1]]/salesdata[[#This Row],[Q-P1]],0)</f>
        <v>3.17</v>
      </c>
      <c r="I2112" s="3">
        <v>776</v>
      </c>
      <c r="J2112" s="10">
        <v>4919.84</v>
      </c>
      <c r="K2112" s="12">
        <f>IFERROR(salesdata[[#This Row],[S-P2]]/salesdata[[#This Row],[Q-P2]],0)</f>
        <v>6.34</v>
      </c>
      <c r="L2112" s="3">
        <v>2692</v>
      </c>
      <c r="M2112" s="10">
        <v>14590.64</v>
      </c>
      <c r="N2112" s="12">
        <f>IFERROR(salesdata[[#This Row],[S-P3]]/salesdata[[#This Row],[Q-P3]],0)</f>
        <v>5.42</v>
      </c>
      <c r="O2112" s="3">
        <v>705</v>
      </c>
      <c r="P2112" s="10">
        <v>5026.6499999999996</v>
      </c>
      <c r="Q2112" s="12">
        <f>IFERROR(salesdata[[#This Row],[S-P4]]/salesdata[[#This Row],[Q-P4]],0)</f>
        <v>7.13</v>
      </c>
      <c r="R2112" s="3">
        <v>6419</v>
      </c>
      <c r="S2112" s="10">
        <v>31656.95</v>
      </c>
      <c r="T2112" s="1" t="str">
        <f>"Q"&amp;ROUNDUP(salesdata[[#This Row],[Month No.]]/3,0)</f>
        <v>Q1</v>
      </c>
      <c r="U2112" s="1" t="str">
        <f>TEXT(salesdata[[#This Row],[Date]],"dddd")</f>
        <v>Saturday</v>
      </c>
      <c r="V2112" s="12">
        <f>IFERROR(salesdata[[#This Row],[Total Revenue]]/salesdata[[#This Row],[Total Units Sold]],0)</f>
        <v>4.931757283065898</v>
      </c>
      <c r="W2112" s="1" t="str">
        <f>INDEX({"Product1","Product2","Product3","Product4"},MATCH(MAX(salesdata[[#This Row],[S-P1]],salesdata[[#This Row],[S-P2]],salesdata[[#This Row],[S-P3]],salesdata[[#This Row],[S-P4]]),CHOOSE({1,2,3,4},salesdata[[#This Row],[S-P1]],salesdata[[#This Row],[S-P2]],salesdata[[#This Row],[S-P3]],salesdata[[#This Row],[S-P4]]),0))</f>
        <v>Product3</v>
      </c>
      <c r="X2112" s="1" t="str">
        <f>IF(salesdata[[#This Row],[Total Revenue]]&gt;=70000,"High",IF(salesdata[[#This Row],[Total Revenue]]&gt;=40000,"Medium","Low"))</f>
        <v>Low</v>
      </c>
      <c r="Y2112" s="1" t="str">
        <f>IFERROR(IF(SUMIF(salesdata[Year],salesdata[[#This Row],[Year]],salesdata[Total Revenue])&gt;SUMIF(salesdata[Year],salesdata[[#This Row],[Year]]-1,salesdata[Total Revenue]),"Growth Year","Decline Year"),"")</f>
        <v>Growth Year</v>
      </c>
    </row>
    <row r="2113" spans="1:25" x14ac:dyDescent="0.3">
      <c r="A2113" s="1">
        <v>2112</v>
      </c>
      <c r="B2113" s="2">
        <v>42449</v>
      </c>
      <c r="C2113" s="1">
        <v>2016</v>
      </c>
      <c r="D2113" s="1" t="s">
        <v>28</v>
      </c>
      <c r="E2113" s="1">
        <v>3</v>
      </c>
      <c r="F2113" s="3">
        <v>429</v>
      </c>
      <c r="G2113" s="10">
        <v>1359.93</v>
      </c>
      <c r="H2113" s="12">
        <f>IFERROR(salesdata[[#This Row],[S-P1]]/salesdata[[#This Row],[Q-P1]],0)</f>
        <v>3.17</v>
      </c>
      <c r="I2113" s="3">
        <v>2904</v>
      </c>
      <c r="J2113" s="10">
        <v>18411.36</v>
      </c>
      <c r="K2113" s="12">
        <f>IFERROR(salesdata[[#This Row],[S-P2]]/salesdata[[#This Row],[Q-P2]],0)</f>
        <v>6.34</v>
      </c>
      <c r="L2113" s="3">
        <v>3457</v>
      </c>
      <c r="M2113" s="10">
        <v>18736.939999999999</v>
      </c>
      <c r="N2113" s="12">
        <f>IFERROR(salesdata[[#This Row],[S-P3]]/salesdata[[#This Row],[Q-P3]],0)</f>
        <v>5.42</v>
      </c>
      <c r="O2113" s="3">
        <v>275</v>
      </c>
      <c r="P2113" s="10">
        <v>1960.75</v>
      </c>
      <c r="Q2113" s="12">
        <f>IFERROR(salesdata[[#This Row],[S-P4]]/salesdata[[#This Row],[Q-P4]],0)</f>
        <v>7.13</v>
      </c>
      <c r="R2113" s="3">
        <v>7065</v>
      </c>
      <c r="S2113" s="10">
        <v>40468.980000000003</v>
      </c>
      <c r="T2113" s="1" t="str">
        <f>"Q"&amp;ROUNDUP(salesdata[[#This Row],[Month No.]]/3,0)</f>
        <v>Q1</v>
      </c>
      <c r="U2113" s="1" t="str">
        <f>TEXT(salesdata[[#This Row],[Date]],"dddd")</f>
        <v>Sunday</v>
      </c>
      <c r="V2113" s="12">
        <f>IFERROR(salesdata[[#This Row],[Total Revenue]]/salesdata[[#This Row],[Total Units Sold]],0)</f>
        <v>5.7280934182590242</v>
      </c>
      <c r="W2113" s="1" t="str">
        <f>INDEX({"Product1","Product2","Product3","Product4"},MATCH(MAX(salesdata[[#This Row],[S-P1]],salesdata[[#This Row],[S-P2]],salesdata[[#This Row],[S-P3]],salesdata[[#This Row],[S-P4]]),CHOOSE({1,2,3,4},salesdata[[#This Row],[S-P1]],salesdata[[#This Row],[S-P2]],salesdata[[#This Row],[S-P3]],salesdata[[#This Row],[S-P4]]),0))</f>
        <v>Product3</v>
      </c>
      <c r="X2113" s="1" t="str">
        <f>IF(salesdata[[#This Row],[Total Revenue]]&gt;=70000,"High",IF(salesdata[[#This Row],[Total Revenue]]&gt;=40000,"Medium","Low"))</f>
        <v>Medium</v>
      </c>
      <c r="Y2113" s="1" t="str">
        <f>IFERROR(IF(SUMIF(salesdata[Year],salesdata[[#This Row],[Year]],salesdata[Total Revenue])&gt;SUMIF(salesdata[Year],salesdata[[#This Row],[Year]]-1,salesdata[Total Revenue]),"Growth Year","Decline Year"),"")</f>
        <v>Growth Year</v>
      </c>
    </row>
    <row r="2114" spans="1:25" x14ac:dyDescent="0.3">
      <c r="A2114" s="1">
        <v>2113</v>
      </c>
      <c r="B2114" s="2">
        <v>42450</v>
      </c>
      <c r="C2114" s="1">
        <v>2016</v>
      </c>
      <c r="D2114" s="1" t="s">
        <v>28</v>
      </c>
      <c r="E2114" s="1">
        <v>3</v>
      </c>
      <c r="F2114" s="3">
        <v>1595</v>
      </c>
      <c r="G2114" s="10">
        <v>5056.1499999999996</v>
      </c>
      <c r="H2114" s="12">
        <f>IFERROR(salesdata[[#This Row],[S-P1]]/salesdata[[#This Row],[Q-P1]],0)</f>
        <v>3.17</v>
      </c>
      <c r="I2114" s="3">
        <v>1996</v>
      </c>
      <c r="J2114" s="10">
        <v>12654.64</v>
      </c>
      <c r="K2114" s="12">
        <f>IFERROR(salesdata[[#This Row],[S-P2]]/salesdata[[#This Row],[Q-P2]],0)</f>
        <v>6.34</v>
      </c>
      <c r="L2114" s="3">
        <v>5767</v>
      </c>
      <c r="M2114" s="10">
        <v>31257.14</v>
      </c>
      <c r="N2114" s="12">
        <f>IFERROR(salesdata[[#This Row],[S-P3]]/salesdata[[#This Row],[Q-P3]],0)</f>
        <v>5.42</v>
      </c>
      <c r="O2114" s="3">
        <v>1364</v>
      </c>
      <c r="P2114" s="10">
        <v>9725.32</v>
      </c>
      <c r="Q2114" s="12">
        <f>IFERROR(salesdata[[#This Row],[S-P4]]/salesdata[[#This Row],[Q-P4]],0)</f>
        <v>7.13</v>
      </c>
      <c r="R2114" s="3">
        <v>10722</v>
      </c>
      <c r="S2114" s="10">
        <v>58693.25</v>
      </c>
      <c r="T2114" s="1" t="str">
        <f>"Q"&amp;ROUNDUP(salesdata[[#This Row],[Month No.]]/3,0)</f>
        <v>Q1</v>
      </c>
      <c r="U2114" s="1" t="str">
        <f>TEXT(salesdata[[#This Row],[Date]],"dddd")</f>
        <v>Monday</v>
      </c>
      <c r="V2114" s="12">
        <f>IFERROR(salesdata[[#This Row],[Total Revenue]]/salesdata[[#This Row],[Total Units Sold]],0)</f>
        <v>5.4740953180376799</v>
      </c>
      <c r="W2114" s="1" t="str">
        <f>INDEX({"Product1","Product2","Product3","Product4"},MATCH(MAX(salesdata[[#This Row],[S-P1]],salesdata[[#This Row],[S-P2]],salesdata[[#This Row],[S-P3]],salesdata[[#This Row],[S-P4]]),CHOOSE({1,2,3,4},salesdata[[#This Row],[S-P1]],salesdata[[#This Row],[S-P2]],salesdata[[#This Row],[S-P3]],salesdata[[#This Row],[S-P4]]),0))</f>
        <v>Product3</v>
      </c>
      <c r="X2114" s="1" t="str">
        <f>IF(salesdata[[#This Row],[Total Revenue]]&gt;=70000,"High",IF(salesdata[[#This Row],[Total Revenue]]&gt;=40000,"Medium","Low"))</f>
        <v>Medium</v>
      </c>
      <c r="Y2114" s="1" t="str">
        <f>IFERROR(IF(SUMIF(salesdata[Year],salesdata[[#This Row],[Year]],salesdata[Total Revenue])&gt;SUMIF(salesdata[Year],salesdata[[#This Row],[Year]]-1,salesdata[Total Revenue]),"Growth Year","Decline Year"),"")</f>
        <v>Growth Year</v>
      </c>
    </row>
    <row r="2115" spans="1:25" x14ac:dyDescent="0.3">
      <c r="A2115" s="1">
        <v>2114</v>
      </c>
      <c r="B2115" s="2">
        <v>42451</v>
      </c>
      <c r="C2115" s="1">
        <v>2016</v>
      </c>
      <c r="D2115" s="1" t="s">
        <v>28</v>
      </c>
      <c r="E2115" s="1">
        <v>3</v>
      </c>
      <c r="F2115" s="3">
        <v>3756</v>
      </c>
      <c r="G2115" s="10">
        <v>11906.52</v>
      </c>
      <c r="H2115" s="12">
        <f>IFERROR(salesdata[[#This Row],[S-P1]]/salesdata[[#This Row],[Q-P1]],0)</f>
        <v>3.17</v>
      </c>
      <c r="I2115" s="3">
        <v>801</v>
      </c>
      <c r="J2115" s="10">
        <v>5078.34</v>
      </c>
      <c r="K2115" s="12">
        <f>IFERROR(salesdata[[#This Row],[S-P2]]/salesdata[[#This Row],[Q-P2]],0)</f>
        <v>6.34</v>
      </c>
      <c r="L2115" s="3">
        <v>4671</v>
      </c>
      <c r="M2115" s="10">
        <v>25316.82</v>
      </c>
      <c r="N2115" s="12">
        <f>IFERROR(salesdata[[#This Row],[S-P3]]/salesdata[[#This Row],[Q-P3]],0)</f>
        <v>5.42</v>
      </c>
      <c r="O2115" s="3">
        <v>1317</v>
      </c>
      <c r="P2115" s="10">
        <v>9390.2099999999991</v>
      </c>
      <c r="Q2115" s="12">
        <f>IFERROR(salesdata[[#This Row],[S-P4]]/salesdata[[#This Row],[Q-P4]],0)</f>
        <v>7.129999999999999</v>
      </c>
      <c r="R2115" s="3">
        <v>10545</v>
      </c>
      <c r="S2115" s="10">
        <v>51691.89</v>
      </c>
      <c r="T2115" s="1" t="str">
        <f>"Q"&amp;ROUNDUP(salesdata[[#This Row],[Month No.]]/3,0)</f>
        <v>Q1</v>
      </c>
      <c r="U2115" s="1" t="str">
        <f>TEXT(salesdata[[#This Row],[Date]],"dddd")</f>
        <v>Tuesday</v>
      </c>
      <c r="V2115" s="12">
        <f>IFERROR(salesdata[[#This Row],[Total Revenue]]/salesdata[[#This Row],[Total Units Sold]],0)</f>
        <v>4.9020284495021338</v>
      </c>
      <c r="W2115" s="1" t="str">
        <f>INDEX({"Product1","Product2","Product3","Product4"},MATCH(MAX(salesdata[[#This Row],[S-P1]],salesdata[[#This Row],[S-P2]],salesdata[[#This Row],[S-P3]],salesdata[[#This Row],[S-P4]]),CHOOSE({1,2,3,4},salesdata[[#This Row],[S-P1]],salesdata[[#This Row],[S-P2]],salesdata[[#This Row],[S-P3]],salesdata[[#This Row],[S-P4]]),0))</f>
        <v>Product3</v>
      </c>
      <c r="X2115" s="1" t="str">
        <f>IF(salesdata[[#This Row],[Total Revenue]]&gt;=70000,"High",IF(salesdata[[#This Row],[Total Revenue]]&gt;=40000,"Medium","Low"))</f>
        <v>Medium</v>
      </c>
      <c r="Y2115" s="1" t="str">
        <f>IFERROR(IF(SUMIF(salesdata[Year],salesdata[[#This Row],[Year]],salesdata[Total Revenue])&gt;SUMIF(salesdata[Year],salesdata[[#This Row],[Year]]-1,salesdata[Total Revenue]),"Growth Year","Decline Year"),"")</f>
        <v>Growth Year</v>
      </c>
    </row>
    <row r="2116" spans="1:25" x14ac:dyDescent="0.3">
      <c r="A2116" s="1">
        <v>2115</v>
      </c>
      <c r="B2116" s="2">
        <v>42452</v>
      </c>
      <c r="C2116" s="1">
        <v>2016</v>
      </c>
      <c r="D2116" s="1" t="s">
        <v>28</v>
      </c>
      <c r="E2116" s="1">
        <v>3</v>
      </c>
      <c r="F2116" s="3">
        <v>5164</v>
      </c>
      <c r="G2116" s="10">
        <v>16369.88</v>
      </c>
      <c r="H2116" s="12">
        <f>IFERROR(salesdata[[#This Row],[S-P1]]/salesdata[[#This Row],[Q-P1]],0)</f>
        <v>3.17</v>
      </c>
      <c r="I2116" s="3">
        <v>802</v>
      </c>
      <c r="J2116" s="10">
        <v>5084.68</v>
      </c>
      <c r="K2116" s="12">
        <f>IFERROR(salesdata[[#This Row],[S-P2]]/salesdata[[#This Row],[Q-P2]],0)</f>
        <v>6.3400000000000007</v>
      </c>
      <c r="L2116" s="3">
        <v>2269</v>
      </c>
      <c r="M2116" s="10">
        <v>12297.98</v>
      </c>
      <c r="N2116" s="12">
        <f>IFERROR(salesdata[[#This Row],[S-P3]]/salesdata[[#This Row],[Q-P3]],0)</f>
        <v>5.42</v>
      </c>
      <c r="O2116" s="3">
        <v>725</v>
      </c>
      <c r="P2116" s="10">
        <v>5169.25</v>
      </c>
      <c r="Q2116" s="12">
        <f>IFERROR(salesdata[[#This Row],[S-P4]]/salesdata[[#This Row],[Q-P4]],0)</f>
        <v>7.13</v>
      </c>
      <c r="R2116" s="3">
        <v>8960</v>
      </c>
      <c r="S2116" s="10">
        <v>38921.79</v>
      </c>
      <c r="T2116" s="1" t="str">
        <f>"Q"&amp;ROUNDUP(salesdata[[#This Row],[Month No.]]/3,0)</f>
        <v>Q1</v>
      </c>
      <c r="U2116" s="1" t="str">
        <f>TEXT(salesdata[[#This Row],[Date]],"dddd")</f>
        <v>Wednesday</v>
      </c>
      <c r="V2116" s="12">
        <f>IFERROR(salesdata[[#This Row],[Total Revenue]]/salesdata[[#This Row],[Total Units Sold]],0)</f>
        <v>4.3439497767857143</v>
      </c>
      <c r="W2116" s="1" t="str">
        <f>INDEX({"Product1","Product2","Product3","Product4"},MATCH(MAX(salesdata[[#This Row],[S-P1]],salesdata[[#This Row],[S-P2]],salesdata[[#This Row],[S-P3]],salesdata[[#This Row],[S-P4]]),CHOOSE({1,2,3,4},salesdata[[#This Row],[S-P1]],salesdata[[#This Row],[S-P2]],salesdata[[#This Row],[S-P3]],salesdata[[#This Row],[S-P4]]),0))</f>
        <v>Product1</v>
      </c>
      <c r="X2116" s="1" t="str">
        <f>IF(salesdata[[#This Row],[Total Revenue]]&gt;=70000,"High",IF(salesdata[[#This Row],[Total Revenue]]&gt;=40000,"Medium","Low"))</f>
        <v>Low</v>
      </c>
      <c r="Y2116" s="1" t="str">
        <f>IFERROR(IF(SUMIF(salesdata[Year],salesdata[[#This Row],[Year]],salesdata[Total Revenue])&gt;SUMIF(salesdata[Year],salesdata[[#This Row],[Year]]-1,salesdata[Total Revenue]),"Growth Year","Decline Year"),"")</f>
        <v>Growth Year</v>
      </c>
    </row>
    <row r="2117" spans="1:25" x14ac:dyDescent="0.3">
      <c r="A2117" s="1">
        <v>2116</v>
      </c>
      <c r="B2117" s="2">
        <v>42453</v>
      </c>
      <c r="C2117" s="1">
        <v>2016</v>
      </c>
      <c r="D2117" s="1" t="s">
        <v>28</v>
      </c>
      <c r="E2117" s="1">
        <v>3</v>
      </c>
      <c r="F2117" s="3">
        <v>3458</v>
      </c>
      <c r="G2117" s="10">
        <v>10961.86</v>
      </c>
      <c r="H2117" s="12">
        <f>IFERROR(salesdata[[#This Row],[S-P1]]/salesdata[[#This Row],[Q-P1]],0)</f>
        <v>3.1700000000000004</v>
      </c>
      <c r="I2117" s="3">
        <v>1973</v>
      </c>
      <c r="J2117" s="10">
        <v>12508.82</v>
      </c>
      <c r="K2117" s="12">
        <f>IFERROR(salesdata[[#This Row],[S-P2]]/salesdata[[#This Row],[Q-P2]],0)</f>
        <v>6.34</v>
      </c>
      <c r="L2117" s="3">
        <v>3589</v>
      </c>
      <c r="M2117" s="10">
        <v>19452.38</v>
      </c>
      <c r="N2117" s="12">
        <f>IFERROR(salesdata[[#This Row],[S-P3]]/salesdata[[#This Row],[Q-P3]],0)</f>
        <v>5.42</v>
      </c>
      <c r="O2117" s="3">
        <v>1895</v>
      </c>
      <c r="P2117" s="10">
        <v>13511.35</v>
      </c>
      <c r="Q2117" s="12">
        <f>IFERROR(salesdata[[#This Row],[S-P4]]/salesdata[[#This Row],[Q-P4]],0)</f>
        <v>7.13</v>
      </c>
      <c r="R2117" s="3">
        <v>10915</v>
      </c>
      <c r="S2117" s="10">
        <v>56434.41</v>
      </c>
      <c r="T2117" s="1" t="str">
        <f>"Q"&amp;ROUNDUP(salesdata[[#This Row],[Month No.]]/3,0)</f>
        <v>Q1</v>
      </c>
      <c r="U2117" s="1" t="str">
        <f>TEXT(salesdata[[#This Row],[Date]],"dddd")</f>
        <v>Thursday</v>
      </c>
      <c r="V2117" s="12">
        <f>IFERROR(salesdata[[#This Row],[Total Revenue]]/salesdata[[#This Row],[Total Units Sold]],0)</f>
        <v>5.1703536417773712</v>
      </c>
      <c r="W2117" s="1" t="str">
        <f>INDEX({"Product1","Product2","Product3","Product4"},MATCH(MAX(salesdata[[#This Row],[S-P1]],salesdata[[#This Row],[S-P2]],salesdata[[#This Row],[S-P3]],salesdata[[#This Row],[S-P4]]),CHOOSE({1,2,3,4},salesdata[[#This Row],[S-P1]],salesdata[[#This Row],[S-P2]],salesdata[[#This Row],[S-P3]],salesdata[[#This Row],[S-P4]]),0))</f>
        <v>Product3</v>
      </c>
      <c r="X2117" s="1" t="str">
        <f>IF(salesdata[[#This Row],[Total Revenue]]&gt;=70000,"High",IF(salesdata[[#This Row],[Total Revenue]]&gt;=40000,"Medium","Low"))</f>
        <v>Medium</v>
      </c>
      <c r="Y2117" s="1" t="str">
        <f>IFERROR(IF(SUMIF(salesdata[Year],salesdata[[#This Row],[Year]],salesdata[Total Revenue])&gt;SUMIF(salesdata[Year],salesdata[[#This Row],[Year]]-1,salesdata[Total Revenue]),"Growth Year","Decline Year"),"")</f>
        <v>Growth Year</v>
      </c>
    </row>
    <row r="2118" spans="1:25" x14ac:dyDescent="0.3">
      <c r="A2118" s="1">
        <v>2117</v>
      </c>
      <c r="B2118" s="2">
        <v>42454</v>
      </c>
      <c r="C2118" s="1">
        <v>2016</v>
      </c>
      <c r="D2118" s="1" t="s">
        <v>28</v>
      </c>
      <c r="E2118" s="1">
        <v>3</v>
      </c>
      <c r="F2118" s="3">
        <v>4147</v>
      </c>
      <c r="G2118" s="10">
        <v>13145.99</v>
      </c>
      <c r="H2118" s="12">
        <f>IFERROR(salesdata[[#This Row],[S-P1]]/salesdata[[#This Row],[Q-P1]],0)</f>
        <v>3.17</v>
      </c>
      <c r="I2118" s="3">
        <v>2243</v>
      </c>
      <c r="J2118" s="10">
        <v>14220.62</v>
      </c>
      <c r="K2118" s="12">
        <f>IFERROR(salesdata[[#This Row],[S-P2]]/salesdata[[#This Row],[Q-P2]],0)</f>
        <v>6.3400000000000007</v>
      </c>
      <c r="L2118" s="3">
        <v>5848</v>
      </c>
      <c r="M2118" s="10">
        <v>31696.16</v>
      </c>
      <c r="N2118" s="12">
        <f>IFERROR(salesdata[[#This Row],[S-P3]]/salesdata[[#This Row],[Q-P3]],0)</f>
        <v>5.42</v>
      </c>
      <c r="O2118" s="3">
        <v>1074</v>
      </c>
      <c r="P2118" s="10">
        <v>7657.62</v>
      </c>
      <c r="Q2118" s="12">
        <f>IFERROR(salesdata[[#This Row],[S-P4]]/salesdata[[#This Row],[Q-P4]],0)</f>
        <v>7.13</v>
      </c>
      <c r="R2118" s="3">
        <v>13312</v>
      </c>
      <c r="S2118" s="10">
        <v>66720.39</v>
      </c>
      <c r="T2118" s="1" t="str">
        <f>"Q"&amp;ROUNDUP(salesdata[[#This Row],[Month No.]]/3,0)</f>
        <v>Q1</v>
      </c>
      <c r="U2118" s="1" t="str">
        <f>TEXT(salesdata[[#This Row],[Date]],"dddd")</f>
        <v>Friday</v>
      </c>
      <c r="V2118" s="12">
        <f>IFERROR(salesdata[[#This Row],[Total Revenue]]/salesdata[[#This Row],[Total Units Sold]],0)</f>
        <v>5.0120485276442306</v>
      </c>
      <c r="W2118" s="1" t="str">
        <f>INDEX({"Product1","Product2","Product3","Product4"},MATCH(MAX(salesdata[[#This Row],[S-P1]],salesdata[[#This Row],[S-P2]],salesdata[[#This Row],[S-P3]],salesdata[[#This Row],[S-P4]]),CHOOSE({1,2,3,4},salesdata[[#This Row],[S-P1]],salesdata[[#This Row],[S-P2]],salesdata[[#This Row],[S-P3]],salesdata[[#This Row],[S-P4]]),0))</f>
        <v>Product3</v>
      </c>
      <c r="X2118" s="1" t="str">
        <f>IF(salesdata[[#This Row],[Total Revenue]]&gt;=70000,"High",IF(salesdata[[#This Row],[Total Revenue]]&gt;=40000,"Medium","Low"))</f>
        <v>Medium</v>
      </c>
      <c r="Y2118" s="1" t="str">
        <f>IFERROR(IF(SUMIF(salesdata[Year],salesdata[[#This Row],[Year]],salesdata[Total Revenue])&gt;SUMIF(salesdata[Year],salesdata[[#This Row],[Year]]-1,salesdata[Total Revenue]),"Growth Year","Decline Year"),"")</f>
        <v>Growth Year</v>
      </c>
    </row>
    <row r="2119" spans="1:25" x14ac:dyDescent="0.3">
      <c r="A2119" s="1">
        <v>2118</v>
      </c>
      <c r="B2119" s="2">
        <v>42455</v>
      </c>
      <c r="C2119" s="1">
        <v>2016</v>
      </c>
      <c r="D2119" s="1" t="s">
        <v>28</v>
      </c>
      <c r="E2119" s="1">
        <v>3</v>
      </c>
      <c r="F2119" s="3">
        <v>1358</v>
      </c>
      <c r="G2119" s="10">
        <v>4304.8599999999997</v>
      </c>
      <c r="H2119" s="12">
        <f>IFERROR(salesdata[[#This Row],[S-P1]]/salesdata[[#This Row],[Q-P1]],0)</f>
        <v>3.17</v>
      </c>
      <c r="I2119" s="3">
        <v>3706</v>
      </c>
      <c r="J2119" s="10">
        <v>23496.04</v>
      </c>
      <c r="K2119" s="12">
        <f>IFERROR(salesdata[[#This Row],[S-P2]]/salesdata[[#This Row],[Q-P2]],0)</f>
        <v>6.34</v>
      </c>
      <c r="L2119" s="3">
        <v>272</v>
      </c>
      <c r="M2119" s="10">
        <v>1474.24</v>
      </c>
      <c r="N2119" s="12">
        <f>IFERROR(salesdata[[#This Row],[S-P3]]/salesdata[[#This Row],[Q-P3]],0)</f>
        <v>5.42</v>
      </c>
      <c r="O2119" s="3">
        <v>1143</v>
      </c>
      <c r="P2119" s="10">
        <v>8149.59</v>
      </c>
      <c r="Q2119" s="12">
        <f>IFERROR(salesdata[[#This Row],[S-P4]]/salesdata[[#This Row],[Q-P4]],0)</f>
        <v>7.13</v>
      </c>
      <c r="R2119" s="3">
        <v>6479</v>
      </c>
      <c r="S2119" s="10">
        <v>37424.730000000003</v>
      </c>
      <c r="T2119" s="1" t="str">
        <f>"Q"&amp;ROUNDUP(salesdata[[#This Row],[Month No.]]/3,0)</f>
        <v>Q1</v>
      </c>
      <c r="U2119" s="1" t="str">
        <f>TEXT(salesdata[[#This Row],[Date]],"dddd")</f>
        <v>Saturday</v>
      </c>
      <c r="V2119" s="12">
        <f>IFERROR(salesdata[[#This Row],[Total Revenue]]/salesdata[[#This Row],[Total Units Sold]],0)</f>
        <v>5.7763127025775587</v>
      </c>
      <c r="W2119" s="1" t="str">
        <f>INDEX({"Product1","Product2","Product3","Product4"},MATCH(MAX(salesdata[[#This Row],[S-P1]],salesdata[[#This Row],[S-P2]],salesdata[[#This Row],[S-P3]],salesdata[[#This Row],[S-P4]]),CHOOSE({1,2,3,4},salesdata[[#This Row],[S-P1]],salesdata[[#This Row],[S-P2]],salesdata[[#This Row],[S-P3]],salesdata[[#This Row],[S-P4]]),0))</f>
        <v>Product2</v>
      </c>
      <c r="X2119" s="1" t="str">
        <f>IF(salesdata[[#This Row],[Total Revenue]]&gt;=70000,"High",IF(salesdata[[#This Row],[Total Revenue]]&gt;=40000,"Medium","Low"))</f>
        <v>Low</v>
      </c>
      <c r="Y2119" s="1" t="str">
        <f>IFERROR(IF(SUMIF(salesdata[Year],salesdata[[#This Row],[Year]],salesdata[Total Revenue])&gt;SUMIF(salesdata[Year],salesdata[[#This Row],[Year]]-1,salesdata[Total Revenue]),"Growth Year","Decline Year"),"")</f>
        <v>Growth Year</v>
      </c>
    </row>
    <row r="2120" spans="1:25" x14ac:dyDescent="0.3">
      <c r="A2120" s="1">
        <v>2119</v>
      </c>
      <c r="B2120" s="2">
        <v>42456</v>
      </c>
      <c r="C2120" s="1">
        <v>2016</v>
      </c>
      <c r="D2120" s="1" t="s">
        <v>28</v>
      </c>
      <c r="E2120" s="1">
        <v>3</v>
      </c>
      <c r="F2120" s="3">
        <v>2073</v>
      </c>
      <c r="G2120" s="10">
        <v>6571.41</v>
      </c>
      <c r="H2120" s="12">
        <f>IFERROR(salesdata[[#This Row],[S-P1]]/salesdata[[#This Row],[Q-P1]],0)</f>
        <v>3.17</v>
      </c>
      <c r="I2120" s="3">
        <v>2034</v>
      </c>
      <c r="J2120" s="10">
        <v>12895.56</v>
      </c>
      <c r="K2120" s="12">
        <f>IFERROR(salesdata[[#This Row],[S-P2]]/salesdata[[#This Row],[Q-P2]],0)</f>
        <v>6.34</v>
      </c>
      <c r="L2120" s="3">
        <v>1563</v>
      </c>
      <c r="M2120" s="10">
        <v>8471.4599999999991</v>
      </c>
      <c r="N2120" s="12">
        <f>IFERROR(salesdata[[#This Row],[S-P3]]/salesdata[[#This Row],[Q-P3]],0)</f>
        <v>5.419999999999999</v>
      </c>
      <c r="O2120" s="3">
        <v>1411</v>
      </c>
      <c r="P2120" s="10">
        <v>10060.43</v>
      </c>
      <c r="Q2120" s="12">
        <f>IFERROR(salesdata[[#This Row],[S-P4]]/salesdata[[#This Row],[Q-P4]],0)</f>
        <v>7.13</v>
      </c>
      <c r="R2120" s="3">
        <v>7081</v>
      </c>
      <c r="S2120" s="10">
        <v>37998.86</v>
      </c>
      <c r="T2120" s="1" t="str">
        <f>"Q"&amp;ROUNDUP(salesdata[[#This Row],[Month No.]]/3,0)</f>
        <v>Q1</v>
      </c>
      <c r="U2120" s="1" t="str">
        <f>TEXT(salesdata[[#This Row],[Date]],"dddd")</f>
        <v>Sunday</v>
      </c>
      <c r="V2120" s="12">
        <f>IFERROR(salesdata[[#This Row],[Total Revenue]]/salesdata[[#This Row],[Total Units Sold]],0)</f>
        <v>5.3663126677023021</v>
      </c>
      <c r="W2120" s="1" t="str">
        <f>INDEX({"Product1","Product2","Product3","Product4"},MATCH(MAX(salesdata[[#This Row],[S-P1]],salesdata[[#This Row],[S-P2]],salesdata[[#This Row],[S-P3]],salesdata[[#This Row],[S-P4]]),CHOOSE({1,2,3,4},salesdata[[#This Row],[S-P1]],salesdata[[#This Row],[S-P2]],salesdata[[#This Row],[S-P3]],salesdata[[#This Row],[S-P4]]),0))</f>
        <v>Product2</v>
      </c>
      <c r="X2120" s="1" t="str">
        <f>IF(salesdata[[#This Row],[Total Revenue]]&gt;=70000,"High",IF(salesdata[[#This Row],[Total Revenue]]&gt;=40000,"Medium","Low"))</f>
        <v>Low</v>
      </c>
      <c r="Y2120" s="1" t="str">
        <f>IFERROR(IF(SUMIF(salesdata[Year],salesdata[[#This Row],[Year]],salesdata[Total Revenue])&gt;SUMIF(salesdata[Year],salesdata[[#This Row],[Year]]-1,salesdata[Total Revenue]),"Growth Year","Decline Year"),"")</f>
        <v>Growth Year</v>
      </c>
    </row>
    <row r="2121" spans="1:25" x14ac:dyDescent="0.3">
      <c r="A2121" s="1">
        <v>2120</v>
      </c>
      <c r="B2121" s="2">
        <v>42457</v>
      </c>
      <c r="C2121" s="1">
        <v>2016</v>
      </c>
      <c r="D2121" s="1" t="s">
        <v>28</v>
      </c>
      <c r="E2121" s="1">
        <v>3</v>
      </c>
      <c r="F2121" s="3">
        <v>5593</v>
      </c>
      <c r="G2121" s="10">
        <v>17729.810000000001</v>
      </c>
      <c r="H2121" s="12">
        <f>IFERROR(salesdata[[#This Row],[S-P1]]/salesdata[[#This Row],[Q-P1]],0)</f>
        <v>3.1700000000000004</v>
      </c>
      <c r="I2121" s="3">
        <v>3009</v>
      </c>
      <c r="J2121" s="10">
        <v>19077.060000000001</v>
      </c>
      <c r="K2121" s="12">
        <f>IFERROR(salesdata[[#This Row],[S-P2]]/salesdata[[#This Row],[Q-P2]],0)</f>
        <v>6.3400000000000007</v>
      </c>
      <c r="L2121" s="3">
        <v>4021</v>
      </c>
      <c r="M2121" s="10">
        <v>21793.82</v>
      </c>
      <c r="N2121" s="12">
        <f>IFERROR(salesdata[[#This Row],[S-P3]]/salesdata[[#This Row],[Q-P3]],0)</f>
        <v>5.42</v>
      </c>
      <c r="O2121" s="3">
        <v>1519</v>
      </c>
      <c r="P2121" s="10">
        <v>10830.47</v>
      </c>
      <c r="Q2121" s="12">
        <f>IFERROR(salesdata[[#This Row],[S-P4]]/salesdata[[#This Row],[Q-P4]],0)</f>
        <v>7.13</v>
      </c>
      <c r="R2121" s="3">
        <v>14142</v>
      </c>
      <c r="S2121" s="10">
        <v>69431.16</v>
      </c>
      <c r="T2121" s="1" t="str">
        <f>"Q"&amp;ROUNDUP(salesdata[[#This Row],[Month No.]]/3,0)</f>
        <v>Q1</v>
      </c>
      <c r="U2121" s="1" t="str">
        <f>TEXT(salesdata[[#This Row],[Date]],"dddd")</f>
        <v>Monday</v>
      </c>
      <c r="V2121" s="12">
        <f>IFERROR(salesdata[[#This Row],[Total Revenue]]/salesdata[[#This Row],[Total Units Sold]],0)</f>
        <v>4.9095714891811628</v>
      </c>
      <c r="W2121" s="1" t="str">
        <f>INDEX({"Product1","Product2","Product3","Product4"},MATCH(MAX(salesdata[[#This Row],[S-P1]],salesdata[[#This Row],[S-P2]],salesdata[[#This Row],[S-P3]],salesdata[[#This Row],[S-P4]]),CHOOSE({1,2,3,4},salesdata[[#This Row],[S-P1]],salesdata[[#This Row],[S-P2]],salesdata[[#This Row],[S-P3]],salesdata[[#This Row],[S-P4]]),0))</f>
        <v>Product3</v>
      </c>
      <c r="X2121" s="1" t="str">
        <f>IF(salesdata[[#This Row],[Total Revenue]]&gt;=70000,"High",IF(salesdata[[#This Row],[Total Revenue]]&gt;=40000,"Medium","Low"))</f>
        <v>Medium</v>
      </c>
      <c r="Y2121" s="1" t="str">
        <f>IFERROR(IF(SUMIF(salesdata[Year],salesdata[[#This Row],[Year]],salesdata[Total Revenue])&gt;SUMIF(salesdata[Year],salesdata[[#This Row],[Year]]-1,salesdata[Total Revenue]),"Growth Year","Decline Year"),"")</f>
        <v>Growth Year</v>
      </c>
    </row>
    <row r="2122" spans="1:25" x14ac:dyDescent="0.3">
      <c r="A2122" s="1">
        <v>2121</v>
      </c>
      <c r="B2122" s="2">
        <v>42458</v>
      </c>
      <c r="C2122" s="1">
        <v>2016</v>
      </c>
      <c r="D2122" s="1" t="s">
        <v>28</v>
      </c>
      <c r="E2122" s="1">
        <v>3</v>
      </c>
      <c r="F2122" s="3">
        <v>4558</v>
      </c>
      <c r="G2122" s="10">
        <v>14448.86</v>
      </c>
      <c r="H2122" s="12">
        <f>IFERROR(salesdata[[#This Row],[S-P1]]/salesdata[[#This Row],[Q-P1]],0)</f>
        <v>3.17</v>
      </c>
      <c r="I2122" s="3">
        <v>1443</v>
      </c>
      <c r="J2122" s="10">
        <v>9148.6200000000008</v>
      </c>
      <c r="K2122" s="12">
        <f>IFERROR(salesdata[[#This Row],[S-P2]]/salesdata[[#This Row],[Q-P2]],0)</f>
        <v>6.3400000000000007</v>
      </c>
      <c r="L2122" s="3">
        <v>3659</v>
      </c>
      <c r="M2122" s="10">
        <v>19831.78</v>
      </c>
      <c r="N2122" s="12">
        <f>IFERROR(salesdata[[#This Row],[S-P3]]/salesdata[[#This Row],[Q-P3]],0)</f>
        <v>5.42</v>
      </c>
      <c r="O2122" s="3">
        <v>1665</v>
      </c>
      <c r="P2122" s="10">
        <v>11871.45</v>
      </c>
      <c r="Q2122" s="12">
        <f>IFERROR(salesdata[[#This Row],[S-P4]]/salesdata[[#This Row],[Q-P4]],0)</f>
        <v>7.1300000000000008</v>
      </c>
      <c r="R2122" s="3">
        <v>11325</v>
      </c>
      <c r="S2122" s="10">
        <v>55300.71</v>
      </c>
      <c r="T2122" s="1" t="str">
        <f>"Q"&amp;ROUNDUP(salesdata[[#This Row],[Month No.]]/3,0)</f>
        <v>Q1</v>
      </c>
      <c r="U2122" s="1" t="str">
        <f>TEXT(salesdata[[#This Row],[Date]],"dddd")</f>
        <v>Tuesday</v>
      </c>
      <c r="V2122" s="12">
        <f>IFERROR(salesdata[[#This Row],[Total Revenue]]/salesdata[[#This Row],[Total Units Sold]],0)</f>
        <v>4.8830649006622515</v>
      </c>
      <c r="W2122" s="1" t="str">
        <f>INDEX({"Product1","Product2","Product3","Product4"},MATCH(MAX(salesdata[[#This Row],[S-P1]],salesdata[[#This Row],[S-P2]],salesdata[[#This Row],[S-P3]],salesdata[[#This Row],[S-P4]]),CHOOSE({1,2,3,4},salesdata[[#This Row],[S-P1]],salesdata[[#This Row],[S-P2]],salesdata[[#This Row],[S-P3]],salesdata[[#This Row],[S-P4]]),0))</f>
        <v>Product3</v>
      </c>
      <c r="X2122" s="1" t="str">
        <f>IF(salesdata[[#This Row],[Total Revenue]]&gt;=70000,"High",IF(salesdata[[#This Row],[Total Revenue]]&gt;=40000,"Medium","Low"))</f>
        <v>Medium</v>
      </c>
      <c r="Y2122" s="1" t="str">
        <f>IFERROR(IF(SUMIF(salesdata[Year],salesdata[[#This Row],[Year]],salesdata[Total Revenue])&gt;SUMIF(salesdata[Year],salesdata[[#This Row],[Year]]-1,salesdata[Total Revenue]),"Growth Year","Decline Year"),"")</f>
        <v>Growth Year</v>
      </c>
    </row>
    <row r="2123" spans="1:25" x14ac:dyDescent="0.3">
      <c r="A2123" s="1">
        <v>2122</v>
      </c>
      <c r="B2123" s="2">
        <v>42459</v>
      </c>
      <c r="C2123" s="1">
        <v>2016</v>
      </c>
      <c r="D2123" s="1" t="s">
        <v>28</v>
      </c>
      <c r="E2123" s="1">
        <v>3</v>
      </c>
      <c r="F2123" s="3">
        <v>3716</v>
      </c>
      <c r="G2123" s="10">
        <v>11779.72</v>
      </c>
      <c r="H2123" s="12">
        <f>IFERROR(salesdata[[#This Row],[S-P1]]/salesdata[[#This Row],[Q-P1]],0)</f>
        <v>3.17</v>
      </c>
      <c r="I2123" s="3">
        <v>2895</v>
      </c>
      <c r="J2123" s="10">
        <v>18354.3</v>
      </c>
      <c r="K2123" s="12">
        <f>IFERROR(salesdata[[#This Row],[S-P2]]/salesdata[[#This Row],[Q-P2]],0)</f>
        <v>6.34</v>
      </c>
      <c r="L2123" s="3">
        <v>4611</v>
      </c>
      <c r="M2123" s="10">
        <v>24991.62</v>
      </c>
      <c r="N2123" s="12">
        <f>IFERROR(salesdata[[#This Row],[S-P3]]/salesdata[[#This Row],[Q-P3]],0)</f>
        <v>5.42</v>
      </c>
      <c r="O2123" s="3">
        <v>1710</v>
      </c>
      <c r="P2123" s="10">
        <v>12192.3</v>
      </c>
      <c r="Q2123" s="12">
        <f>IFERROR(salesdata[[#This Row],[S-P4]]/salesdata[[#This Row],[Q-P4]],0)</f>
        <v>7.13</v>
      </c>
      <c r="R2123" s="3">
        <v>12932</v>
      </c>
      <c r="S2123" s="10">
        <v>67317.94</v>
      </c>
      <c r="T2123" s="1" t="str">
        <f>"Q"&amp;ROUNDUP(salesdata[[#This Row],[Month No.]]/3,0)</f>
        <v>Q1</v>
      </c>
      <c r="U2123" s="1" t="str">
        <f>TEXT(salesdata[[#This Row],[Date]],"dddd")</f>
        <v>Wednesday</v>
      </c>
      <c r="V2123" s="12">
        <f>IFERROR(salesdata[[#This Row],[Total Revenue]]/salesdata[[#This Row],[Total Units Sold]],0)</f>
        <v>5.205532013609651</v>
      </c>
      <c r="W2123" s="1" t="str">
        <f>INDEX({"Product1","Product2","Product3","Product4"},MATCH(MAX(salesdata[[#This Row],[S-P1]],salesdata[[#This Row],[S-P2]],salesdata[[#This Row],[S-P3]],salesdata[[#This Row],[S-P4]]),CHOOSE({1,2,3,4},salesdata[[#This Row],[S-P1]],salesdata[[#This Row],[S-P2]],salesdata[[#This Row],[S-P3]],salesdata[[#This Row],[S-P4]]),0))</f>
        <v>Product3</v>
      </c>
      <c r="X2123" s="1" t="str">
        <f>IF(salesdata[[#This Row],[Total Revenue]]&gt;=70000,"High",IF(salesdata[[#This Row],[Total Revenue]]&gt;=40000,"Medium","Low"))</f>
        <v>Medium</v>
      </c>
      <c r="Y2123" s="1" t="str">
        <f>IFERROR(IF(SUMIF(salesdata[Year],salesdata[[#This Row],[Year]],salesdata[Total Revenue])&gt;SUMIF(salesdata[Year],salesdata[[#This Row],[Year]]-1,salesdata[Total Revenue]),"Growth Year","Decline Year"),"")</f>
        <v>Growth Year</v>
      </c>
    </row>
    <row r="2124" spans="1:25" x14ac:dyDescent="0.3">
      <c r="A2124" s="1">
        <v>2123</v>
      </c>
      <c r="B2124" s="2">
        <v>42460</v>
      </c>
      <c r="C2124" s="1">
        <v>2016</v>
      </c>
      <c r="D2124" s="1" t="s">
        <v>28</v>
      </c>
      <c r="E2124" s="1">
        <v>3</v>
      </c>
      <c r="F2124" s="3">
        <v>7825</v>
      </c>
      <c r="G2124" s="10">
        <v>24805.25</v>
      </c>
      <c r="H2124" s="12">
        <f>IFERROR(salesdata[[#This Row],[S-P1]]/salesdata[[#This Row],[Q-P1]],0)</f>
        <v>3.17</v>
      </c>
      <c r="I2124" s="3">
        <v>3908</v>
      </c>
      <c r="J2124" s="10">
        <v>24776.720000000001</v>
      </c>
      <c r="K2124" s="12">
        <f>IFERROR(salesdata[[#This Row],[S-P2]]/salesdata[[#This Row],[Q-P2]],0)</f>
        <v>6.34</v>
      </c>
      <c r="L2124" s="3">
        <v>396</v>
      </c>
      <c r="M2124" s="10">
        <v>2146.3200000000002</v>
      </c>
      <c r="N2124" s="12">
        <f>IFERROR(salesdata[[#This Row],[S-P3]]/salesdata[[#This Row],[Q-P3]],0)</f>
        <v>5.4200000000000008</v>
      </c>
      <c r="O2124" s="3">
        <v>884</v>
      </c>
      <c r="P2124" s="10">
        <v>6302.92</v>
      </c>
      <c r="Q2124" s="12">
        <f>IFERROR(salesdata[[#This Row],[S-P4]]/salesdata[[#This Row],[Q-P4]],0)</f>
        <v>7.13</v>
      </c>
      <c r="R2124" s="3">
        <v>13013</v>
      </c>
      <c r="S2124" s="10">
        <v>58031.21</v>
      </c>
      <c r="T2124" s="1" t="str">
        <f>"Q"&amp;ROUNDUP(salesdata[[#This Row],[Month No.]]/3,0)</f>
        <v>Q1</v>
      </c>
      <c r="U2124" s="1" t="str">
        <f>TEXT(salesdata[[#This Row],[Date]],"dddd")</f>
        <v>Thursday</v>
      </c>
      <c r="V2124" s="12">
        <f>IFERROR(salesdata[[#This Row],[Total Revenue]]/salesdata[[#This Row],[Total Units Sold]],0)</f>
        <v>4.4594797510182129</v>
      </c>
      <c r="W2124" s="1" t="str">
        <f>INDEX({"Product1","Product2","Product3","Product4"},MATCH(MAX(salesdata[[#This Row],[S-P1]],salesdata[[#This Row],[S-P2]],salesdata[[#This Row],[S-P3]],salesdata[[#This Row],[S-P4]]),CHOOSE({1,2,3,4},salesdata[[#This Row],[S-P1]],salesdata[[#This Row],[S-P2]],salesdata[[#This Row],[S-P3]],salesdata[[#This Row],[S-P4]]),0))</f>
        <v>Product1</v>
      </c>
      <c r="X2124" s="1" t="str">
        <f>IF(salesdata[[#This Row],[Total Revenue]]&gt;=70000,"High",IF(salesdata[[#This Row],[Total Revenue]]&gt;=40000,"Medium","Low"))</f>
        <v>Medium</v>
      </c>
      <c r="Y2124" s="1" t="str">
        <f>IFERROR(IF(SUMIF(salesdata[Year],salesdata[[#This Row],[Year]],salesdata[Total Revenue])&gt;SUMIF(salesdata[Year],salesdata[[#This Row],[Year]]-1,salesdata[Total Revenue]),"Growth Year","Decline Year"),"")</f>
        <v>Growth Year</v>
      </c>
    </row>
    <row r="2125" spans="1:25" x14ac:dyDescent="0.3">
      <c r="A2125" s="1">
        <v>2124</v>
      </c>
      <c r="B2125" s="2">
        <v>42461</v>
      </c>
      <c r="C2125" s="1">
        <v>2016</v>
      </c>
      <c r="D2125" s="1" t="s">
        <v>29</v>
      </c>
      <c r="E2125" s="1">
        <v>4</v>
      </c>
      <c r="F2125" s="3">
        <v>5180</v>
      </c>
      <c r="G2125" s="10">
        <v>16420.599999999999</v>
      </c>
      <c r="H2125" s="12">
        <f>IFERROR(salesdata[[#This Row],[S-P1]]/salesdata[[#This Row],[Q-P1]],0)</f>
        <v>3.17</v>
      </c>
      <c r="I2125" s="3">
        <v>1078</v>
      </c>
      <c r="J2125" s="10">
        <v>6834.52</v>
      </c>
      <c r="K2125" s="12">
        <f>IFERROR(salesdata[[#This Row],[S-P2]]/salesdata[[#This Row],[Q-P2]],0)</f>
        <v>6.3400000000000007</v>
      </c>
      <c r="L2125" s="3">
        <v>5790</v>
      </c>
      <c r="M2125" s="10">
        <v>31381.8</v>
      </c>
      <c r="N2125" s="12">
        <f>IFERROR(salesdata[[#This Row],[S-P3]]/salesdata[[#This Row],[Q-P3]],0)</f>
        <v>5.42</v>
      </c>
      <c r="O2125" s="3">
        <v>1643</v>
      </c>
      <c r="P2125" s="10">
        <v>11714.59</v>
      </c>
      <c r="Q2125" s="12">
        <f>IFERROR(salesdata[[#This Row],[S-P4]]/salesdata[[#This Row],[Q-P4]],0)</f>
        <v>7.13</v>
      </c>
      <c r="R2125" s="3">
        <v>13691</v>
      </c>
      <c r="S2125" s="10">
        <v>66351.509999999995</v>
      </c>
      <c r="T2125" s="1" t="str">
        <f>"Q"&amp;ROUNDUP(salesdata[[#This Row],[Month No.]]/3,0)</f>
        <v>Q2</v>
      </c>
      <c r="U2125" s="1" t="str">
        <f>TEXT(salesdata[[#This Row],[Date]],"dddd")</f>
        <v>Friday</v>
      </c>
      <c r="V2125" s="12">
        <f>IFERROR(salesdata[[#This Row],[Total Revenue]]/salesdata[[#This Row],[Total Units Sold]],0)</f>
        <v>4.8463596523263455</v>
      </c>
      <c r="W2125" s="1" t="str">
        <f>INDEX({"Product1","Product2","Product3","Product4"},MATCH(MAX(salesdata[[#This Row],[S-P1]],salesdata[[#This Row],[S-P2]],salesdata[[#This Row],[S-P3]],salesdata[[#This Row],[S-P4]]),CHOOSE({1,2,3,4},salesdata[[#This Row],[S-P1]],salesdata[[#This Row],[S-P2]],salesdata[[#This Row],[S-P3]],salesdata[[#This Row],[S-P4]]),0))</f>
        <v>Product3</v>
      </c>
      <c r="X2125" s="1" t="str">
        <f>IF(salesdata[[#This Row],[Total Revenue]]&gt;=70000,"High",IF(salesdata[[#This Row],[Total Revenue]]&gt;=40000,"Medium","Low"))</f>
        <v>Medium</v>
      </c>
      <c r="Y2125" s="1" t="str">
        <f>IFERROR(IF(SUMIF(salesdata[Year],salesdata[[#This Row],[Year]],salesdata[Total Revenue])&gt;SUMIF(salesdata[Year],salesdata[[#This Row],[Year]]-1,salesdata[Total Revenue]),"Growth Year","Decline Year"),"")</f>
        <v>Growth Year</v>
      </c>
    </row>
    <row r="2126" spans="1:25" x14ac:dyDescent="0.3">
      <c r="A2126" s="1">
        <v>2125</v>
      </c>
      <c r="B2126" s="2">
        <v>42462</v>
      </c>
      <c r="C2126" s="1">
        <v>2016</v>
      </c>
      <c r="D2126" s="1" t="s">
        <v>29</v>
      </c>
      <c r="E2126" s="1">
        <v>4</v>
      </c>
      <c r="F2126" s="3">
        <v>1445</v>
      </c>
      <c r="G2126" s="10">
        <v>4580.6499999999996</v>
      </c>
      <c r="H2126" s="12">
        <f>IFERROR(salesdata[[#This Row],[S-P1]]/salesdata[[#This Row],[Q-P1]],0)</f>
        <v>3.17</v>
      </c>
      <c r="I2126" s="3">
        <v>799</v>
      </c>
      <c r="J2126" s="10">
        <v>5065.66</v>
      </c>
      <c r="K2126" s="12">
        <f>IFERROR(salesdata[[#This Row],[S-P2]]/salesdata[[#This Row],[Q-P2]],0)</f>
        <v>6.34</v>
      </c>
      <c r="L2126" s="3">
        <v>2295</v>
      </c>
      <c r="M2126" s="10">
        <v>12438.9</v>
      </c>
      <c r="N2126" s="12">
        <f>IFERROR(salesdata[[#This Row],[S-P3]]/salesdata[[#This Row],[Q-P3]],0)</f>
        <v>5.42</v>
      </c>
      <c r="O2126" s="3">
        <v>460</v>
      </c>
      <c r="P2126" s="10">
        <v>3279.8</v>
      </c>
      <c r="Q2126" s="12">
        <f>IFERROR(salesdata[[#This Row],[S-P4]]/salesdata[[#This Row],[Q-P4]],0)</f>
        <v>7.1300000000000008</v>
      </c>
      <c r="R2126" s="3">
        <v>4999</v>
      </c>
      <c r="S2126" s="10">
        <v>25365.01</v>
      </c>
      <c r="T2126" s="1" t="str">
        <f>"Q"&amp;ROUNDUP(salesdata[[#This Row],[Month No.]]/3,0)</f>
        <v>Q2</v>
      </c>
      <c r="U2126" s="1" t="str">
        <f>TEXT(salesdata[[#This Row],[Date]],"dddd")</f>
        <v>Saturday</v>
      </c>
      <c r="V2126" s="12">
        <f>IFERROR(salesdata[[#This Row],[Total Revenue]]/salesdata[[#This Row],[Total Units Sold]],0)</f>
        <v>5.0740168033606716</v>
      </c>
      <c r="W2126" s="1" t="str">
        <f>INDEX({"Product1","Product2","Product3","Product4"},MATCH(MAX(salesdata[[#This Row],[S-P1]],salesdata[[#This Row],[S-P2]],salesdata[[#This Row],[S-P3]],salesdata[[#This Row],[S-P4]]),CHOOSE({1,2,3,4},salesdata[[#This Row],[S-P1]],salesdata[[#This Row],[S-P2]],salesdata[[#This Row],[S-P3]],salesdata[[#This Row],[S-P4]]),0))</f>
        <v>Product3</v>
      </c>
      <c r="X2126" s="1" t="str">
        <f>IF(salesdata[[#This Row],[Total Revenue]]&gt;=70000,"High",IF(salesdata[[#This Row],[Total Revenue]]&gt;=40000,"Medium","Low"))</f>
        <v>Low</v>
      </c>
      <c r="Y2126" s="1" t="str">
        <f>IFERROR(IF(SUMIF(salesdata[Year],salesdata[[#This Row],[Year]],salesdata[Total Revenue])&gt;SUMIF(salesdata[Year],salesdata[[#This Row],[Year]]-1,salesdata[Total Revenue]),"Growth Year","Decline Year"),"")</f>
        <v>Growth Year</v>
      </c>
    </row>
    <row r="2127" spans="1:25" x14ac:dyDescent="0.3">
      <c r="A2127" s="1">
        <v>2126</v>
      </c>
      <c r="B2127" s="2">
        <v>42463</v>
      </c>
      <c r="C2127" s="1">
        <v>2016</v>
      </c>
      <c r="D2127" s="1" t="s">
        <v>29</v>
      </c>
      <c r="E2127" s="1">
        <v>4</v>
      </c>
      <c r="F2127" s="3">
        <v>5547</v>
      </c>
      <c r="G2127" s="10">
        <v>17583.990000000002</v>
      </c>
      <c r="H2127" s="12">
        <f>IFERROR(salesdata[[#This Row],[S-P1]]/salesdata[[#This Row],[Q-P1]],0)</f>
        <v>3.1700000000000004</v>
      </c>
      <c r="I2127" s="3">
        <v>863</v>
      </c>
      <c r="J2127" s="10">
        <v>5471.42</v>
      </c>
      <c r="K2127" s="12">
        <f>IFERROR(salesdata[[#This Row],[S-P2]]/salesdata[[#This Row],[Q-P2]],0)</f>
        <v>6.34</v>
      </c>
      <c r="L2127" s="3">
        <v>5164</v>
      </c>
      <c r="M2127" s="10">
        <v>27988.880000000001</v>
      </c>
      <c r="N2127" s="12">
        <f>IFERROR(salesdata[[#This Row],[S-P3]]/salesdata[[#This Row],[Q-P3]],0)</f>
        <v>5.42</v>
      </c>
      <c r="O2127" s="3">
        <v>1989</v>
      </c>
      <c r="P2127" s="10">
        <v>14181.57</v>
      </c>
      <c r="Q2127" s="12">
        <f>IFERROR(salesdata[[#This Row],[S-P4]]/salesdata[[#This Row],[Q-P4]],0)</f>
        <v>7.13</v>
      </c>
      <c r="R2127" s="3">
        <v>13563</v>
      </c>
      <c r="S2127" s="10">
        <v>65225.86</v>
      </c>
      <c r="T2127" s="1" t="str">
        <f>"Q"&amp;ROUNDUP(salesdata[[#This Row],[Month No.]]/3,0)</f>
        <v>Q2</v>
      </c>
      <c r="U2127" s="1" t="str">
        <f>TEXT(salesdata[[#This Row],[Date]],"dddd")</f>
        <v>Sunday</v>
      </c>
      <c r="V2127" s="12">
        <f>IFERROR(salesdata[[#This Row],[Total Revenue]]/salesdata[[#This Row],[Total Units Sold]],0)</f>
        <v>4.8091027058910267</v>
      </c>
      <c r="W2127" s="1" t="str">
        <f>INDEX({"Product1","Product2","Product3","Product4"},MATCH(MAX(salesdata[[#This Row],[S-P1]],salesdata[[#This Row],[S-P2]],salesdata[[#This Row],[S-P3]],salesdata[[#This Row],[S-P4]]),CHOOSE({1,2,3,4},salesdata[[#This Row],[S-P1]],salesdata[[#This Row],[S-P2]],salesdata[[#This Row],[S-P3]],salesdata[[#This Row],[S-P4]]),0))</f>
        <v>Product3</v>
      </c>
      <c r="X2127" s="1" t="str">
        <f>IF(salesdata[[#This Row],[Total Revenue]]&gt;=70000,"High",IF(salesdata[[#This Row],[Total Revenue]]&gt;=40000,"Medium","Low"))</f>
        <v>Medium</v>
      </c>
      <c r="Y2127" s="1" t="str">
        <f>IFERROR(IF(SUMIF(salesdata[Year],salesdata[[#This Row],[Year]],salesdata[Total Revenue])&gt;SUMIF(salesdata[Year],salesdata[[#This Row],[Year]]-1,salesdata[Total Revenue]),"Growth Year","Decline Year"),"")</f>
        <v>Growth Year</v>
      </c>
    </row>
    <row r="2128" spans="1:25" x14ac:dyDescent="0.3">
      <c r="A2128" s="1">
        <v>2127</v>
      </c>
      <c r="B2128" s="2">
        <v>42464</v>
      </c>
      <c r="C2128" s="1">
        <v>2016</v>
      </c>
      <c r="D2128" s="1" t="s">
        <v>29</v>
      </c>
      <c r="E2128" s="1">
        <v>4</v>
      </c>
      <c r="F2128" s="3">
        <v>7246</v>
      </c>
      <c r="G2128" s="10">
        <v>22969.82</v>
      </c>
      <c r="H2128" s="12">
        <f>IFERROR(salesdata[[#This Row],[S-P1]]/salesdata[[#This Row],[Q-P1]],0)</f>
        <v>3.17</v>
      </c>
      <c r="I2128" s="3">
        <v>1728</v>
      </c>
      <c r="J2128" s="10">
        <v>10955.52</v>
      </c>
      <c r="K2128" s="12">
        <f>IFERROR(salesdata[[#This Row],[S-P2]]/salesdata[[#This Row],[Q-P2]],0)</f>
        <v>6.34</v>
      </c>
      <c r="L2128" s="3">
        <v>1782</v>
      </c>
      <c r="M2128" s="10">
        <v>9658.44</v>
      </c>
      <c r="N2128" s="12">
        <f>IFERROR(salesdata[[#This Row],[S-P3]]/salesdata[[#This Row],[Q-P3]],0)</f>
        <v>5.42</v>
      </c>
      <c r="O2128" s="3">
        <v>1663</v>
      </c>
      <c r="P2128" s="10">
        <v>11857.19</v>
      </c>
      <c r="Q2128" s="12">
        <f>IFERROR(salesdata[[#This Row],[S-P4]]/salesdata[[#This Row],[Q-P4]],0)</f>
        <v>7.13</v>
      </c>
      <c r="R2128" s="3">
        <v>12419</v>
      </c>
      <c r="S2128" s="10">
        <v>55440.97</v>
      </c>
      <c r="T2128" s="1" t="str">
        <f>"Q"&amp;ROUNDUP(salesdata[[#This Row],[Month No.]]/3,0)</f>
        <v>Q2</v>
      </c>
      <c r="U2128" s="1" t="str">
        <f>TEXT(salesdata[[#This Row],[Date]],"dddd")</f>
        <v>Monday</v>
      </c>
      <c r="V2128" s="12">
        <f>IFERROR(salesdata[[#This Row],[Total Revenue]]/salesdata[[#This Row],[Total Units Sold]],0)</f>
        <v>4.4642056526290359</v>
      </c>
      <c r="W2128" s="1" t="str">
        <f>INDEX({"Product1","Product2","Product3","Product4"},MATCH(MAX(salesdata[[#This Row],[S-P1]],salesdata[[#This Row],[S-P2]],salesdata[[#This Row],[S-P3]],salesdata[[#This Row],[S-P4]]),CHOOSE({1,2,3,4},salesdata[[#This Row],[S-P1]],salesdata[[#This Row],[S-P2]],salesdata[[#This Row],[S-P3]],salesdata[[#This Row],[S-P4]]),0))</f>
        <v>Product1</v>
      </c>
      <c r="X2128" s="1" t="str">
        <f>IF(salesdata[[#This Row],[Total Revenue]]&gt;=70000,"High",IF(salesdata[[#This Row],[Total Revenue]]&gt;=40000,"Medium","Low"))</f>
        <v>Medium</v>
      </c>
      <c r="Y2128" s="1" t="str">
        <f>IFERROR(IF(SUMIF(salesdata[Year],salesdata[[#This Row],[Year]],salesdata[Total Revenue])&gt;SUMIF(salesdata[Year],salesdata[[#This Row],[Year]]-1,salesdata[Total Revenue]),"Growth Year","Decline Year"),"")</f>
        <v>Growth Year</v>
      </c>
    </row>
    <row r="2129" spans="1:25" x14ac:dyDescent="0.3">
      <c r="A2129" s="1">
        <v>2128</v>
      </c>
      <c r="B2129" s="2">
        <v>42465</v>
      </c>
      <c r="C2129" s="1">
        <v>2016</v>
      </c>
      <c r="D2129" s="1" t="s">
        <v>29</v>
      </c>
      <c r="E2129" s="1">
        <v>4</v>
      </c>
      <c r="F2129" s="3">
        <v>6915</v>
      </c>
      <c r="G2129" s="10">
        <v>21920.55</v>
      </c>
      <c r="H2129" s="12">
        <f>IFERROR(salesdata[[#This Row],[S-P1]]/salesdata[[#This Row],[Q-P1]],0)</f>
        <v>3.17</v>
      </c>
      <c r="I2129" s="3">
        <v>2455</v>
      </c>
      <c r="J2129" s="10">
        <v>15564.7</v>
      </c>
      <c r="K2129" s="12">
        <f>IFERROR(salesdata[[#This Row],[S-P2]]/salesdata[[#This Row],[Q-P2]],0)</f>
        <v>6.34</v>
      </c>
      <c r="L2129" s="3">
        <v>1157</v>
      </c>
      <c r="M2129" s="10">
        <v>6270.94</v>
      </c>
      <c r="N2129" s="12">
        <f>IFERROR(salesdata[[#This Row],[S-P3]]/salesdata[[#This Row],[Q-P3]],0)</f>
        <v>5.42</v>
      </c>
      <c r="O2129" s="3">
        <v>1338</v>
      </c>
      <c r="P2129" s="10">
        <v>9539.94</v>
      </c>
      <c r="Q2129" s="12">
        <f>IFERROR(salesdata[[#This Row],[S-P4]]/salesdata[[#This Row],[Q-P4]],0)</f>
        <v>7.1300000000000008</v>
      </c>
      <c r="R2129" s="3">
        <v>11865</v>
      </c>
      <c r="S2129" s="10">
        <v>53296.13</v>
      </c>
      <c r="T2129" s="1" t="str">
        <f>"Q"&amp;ROUNDUP(salesdata[[#This Row],[Month No.]]/3,0)</f>
        <v>Q2</v>
      </c>
      <c r="U2129" s="1" t="str">
        <f>TEXT(salesdata[[#This Row],[Date]],"dddd")</f>
        <v>Tuesday</v>
      </c>
      <c r="V2129" s="12">
        <f>IFERROR(salesdata[[#This Row],[Total Revenue]]/salesdata[[#This Row],[Total Units Sold]],0)</f>
        <v>4.4918777918246944</v>
      </c>
      <c r="W2129" s="1" t="str">
        <f>INDEX({"Product1","Product2","Product3","Product4"},MATCH(MAX(salesdata[[#This Row],[S-P1]],salesdata[[#This Row],[S-P2]],salesdata[[#This Row],[S-P3]],salesdata[[#This Row],[S-P4]]),CHOOSE({1,2,3,4},salesdata[[#This Row],[S-P1]],salesdata[[#This Row],[S-P2]],salesdata[[#This Row],[S-P3]],salesdata[[#This Row],[S-P4]]),0))</f>
        <v>Product1</v>
      </c>
      <c r="X2129" s="1" t="str">
        <f>IF(salesdata[[#This Row],[Total Revenue]]&gt;=70000,"High",IF(salesdata[[#This Row],[Total Revenue]]&gt;=40000,"Medium","Low"))</f>
        <v>Medium</v>
      </c>
      <c r="Y2129" s="1" t="str">
        <f>IFERROR(IF(SUMIF(salesdata[Year],salesdata[[#This Row],[Year]],salesdata[Total Revenue])&gt;SUMIF(salesdata[Year],salesdata[[#This Row],[Year]]-1,salesdata[Total Revenue]),"Growth Year","Decline Year"),"")</f>
        <v>Growth Year</v>
      </c>
    </row>
    <row r="2130" spans="1:25" x14ac:dyDescent="0.3">
      <c r="A2130" s="1">
        <v>2129</v>
      </c>
      <c r="B2130" s="2">
        <v>42466</v>
      </c>
      <c r="C2130" s="1">
        <v>2016</v>
      </c>
      <c r="D2130" s="1" t="s">
        <v>29</v>
      </c>
      <c r="E2130" s="1">
        <v>4</v>
      </c>
      <c r="F2130" s="3">
        <v>5738</v>
      </c>
      <c r="G2130" s="10">
        <v>18189.46</v>
      </c>
      <c r="H2130" s="12">
        <f>IFERROR(salesdata[[#This Row],[S-P1]]/salesdata[[#This Row],[Q-P1]],0)</f>
        <v>3.17</v>
      </c>
      <c r="I2130" s="3">
        <v>279</v>
      </c>
      <c r="J2130" s="10">
        <v>1768.86</v>
      </c>
      <c r="K2130" s="12">
        <f>IFERROR(salesdata[[#This Row],[S-P2]]/salesdata[[#This Row],[Q-P2]],0)</f>
        <v>6.34</v>
      </c>
      <c r="L2130" s="3">
        <v>2723</v>
      </c>
      <c r="M2130" s="10">
        <v>14758.66</v>
      </c>
      <c r="N2130" s="12">
        <f>IFERROR(salesdata[[#This Row],[S-P3]]/salesdata[[#This Row],[Q-P3]],0)</f>
        <v>5.42</v>
      </c>
      <c r="O2130" s="3">
        <v>336</v>
      </c>
      <c r="P2130" s="10">
        <v>2395.6799999999998</v>
      </c>
      <c r="Q2130" s="12">
        <f>IFERROR(salesdata[[#This Row],[S-P4]]/salesdata[[#This Row],[Q-P4]],0)</f>
        <v>7.13</v>
      </c>
      <c r="R2130" s="3">
        <v>9076</v>
      </c>
      <c r="S2130" s="10">
        <v>37112.660000000003</v>
      </c>
      <c r="T2130" s="1" t="str">
        <f>"Q"&amp;ROUNDUP(salesdata[[#This Row],[Month No.]]/3,0)</f>
        <v>Q2</v>
      </c>
      <c r="U2130" s="1" t="str">
        <f>TEXT(salesdata[[#This Row],[Date]],"dddd")</f>
        <v>Wednesday</v>
      </c>
      <c r="V2130" s="12">
        <f>IFERROR(salesdata[[#This Row],[Total Revenue]]/salesdata[[#This Row],[Total Units Sold]],0)</f>
        <v>4.0890987219039232</v>
      </c>
      <c r="W2130" s="1" t="str">
        <f>INDEX({"Product1","Product2","Product3","Product4"},MATCH(MAX(salesdata[[#This Row],[S-P1]],salesdata[[#This Row],[S-P2]],salesdata[[#This Row],[S-P3]],salesdata[[#This Row],[S-P4]]),CHOOSE({1,2,3,4},salesdata[[#This Row],[S-P1]],salesdata[[#This Row],[S-P2]],salesdata[[#This Row],[S-P3]],salesdata[[#This Row],[S-P4]]),0))</f>
        <v>Product1</v>
      </c>
      <c r="X2130" s="1" t="str">
        <f>IF(salesdata[[#This Row],[Total Revenue]]&gt;=70000,"High",IF(salesdata[[#This Row],[Total Revenue]]&gt;=40000,"Medium","Low"))</f>
        <v>Low</v>
      </c>
      <c r="Y2130" s="1" t="str">
        <f>IFERROR(IF(SUMIF(salesdata[Year],salesdata[[#This Row],[Year]],salesdata[Total Revenue])&gt;SUMIF(salesdata[Year],salesdata[[#This Row],[Year]]-1,salesdata[Total Revenue]),"Growth Year","Decline Year"),"")</f>
        <v>Growth Year</v>
      </c>
    </row>
    <row r="2131" spans="1:25" x14ac:dyDescent="0.3">
      <c r="A2131" s="1">
        <v>2130</v>
      </c>
      <c r="B2131" s="2">
        <v>42467</v>
      </c>
      <c r="C2131" s="1">
        <v>2016</v>
      </c>
      <c r="D2131" s="1" t="s">
        <v>29</v>
      </c>
      <c r="E2131" s="1">
        <v>4</v>
      </c>
      <c r="F2131" s="3">
        <v>2343</v>
      </c>
      <c r="G2131" s="10">
        <v>7427.31</v>
      </c>
      <c r="H2131" s="12">
        <f>IFERROR(salesdata[[#This Row],[S-P1]]/salesdata[[#This Row],[Q-P1]],0)</f>
        <v>3.1700000000000004</v>
      </c>
      <c r="I2131" s="3">
        <v>1430</v>
      </c>
      <c r="J2131" s="10">
        <v>9066.2000000000007</v>
      </c>
      <c r="K2131" s="12">
        <f>IFERROR(salesdata[[#This Row],[S-P2]]/salesdata[[#This Row],[Q-P2]],0)</f>
        <v>6.3400000000000007</v>
      </c>
      <c r="L2131" s="3">
        <v>368</v>
      </c>
      <c r="M2131" s="10">
        <v>1994.56</v>
      </c>
      <c r="N2131" s="12">
        <f>IFERROR(salesdata[[#This Row],[S-P3]]/salesdata[[#This Row],[Q-P3]],0)</f>
        <v>5.42</v>
      </c>
      <c r="O2131" s="3">
        <v>650</v>
      </c>
      <c r="P2131" s="10">
        <v>4634.5</v>
      </c>
      <c r="Q2131" s="12">
        <f>IFERROR(salesdata[[#This Row],[S-P4]]/salesdata[[#This Row],[Q-P4]],0)</f>
        <v>7.13</v>
      </c>
      <c r="R2131" s="3">
        <v>4791</v>
      </c>
      <c r="S2131" s="10">
        <v>23122.57</v>
      </c>
      <c r="T2131" s="1" t="str">
        <f>"Q"&amp;ROUNDUP(salesdata[[#This Row],[Month No.]]/3,0)</f>
        <v>Q2</v>
      </c>
      <c r="U2131" s="1" t="str">
        <f>TEXT(salesdata[[#This Row],[Date]],"dddd")</f>
        <v>Thursday</v>
      </c>
      <c r="V2131" s="12">
        <f>IFERROR(salesdata[[#This Row],[Total Revenue]]/salesdata[[#This Row],[Total Units Sold]],0)</f>
        <v>4.8262513045293254</v>
      </c>
      <c r="W2131" s="1" t="str">
        <f>INDEX({"Product1","Product2","Product3","Product4"},MATCH(MAX(salesdata[[#This Row],[S-P1]],salesdata[[#This Row],[S-P2]],salesdata[[#This Row],[S-P3]],salesdata[[#This Row],[S-P4]]),CHOOSE({1,2,3,4},salesdata[[#This Row],[S-P1]],salesdata[[#This Row],[S-P2]],salesdata[[#This Row],[S-P3]],salesdata[[#This Row],[S-P4]]),0))</f>
        <v>Product2</v>
      </c>
      <c r="X2131" s="1" t="str">
        <f>IF(salesdata[[#This Row],[Total Revenue]]&gt;=70000,"High",IF(salesdata[[#This Row],[Total Revenue]]&gt;=40000,"Medium","Low"))</f>
        <v>Low</v>
      </c>
      <c r="Y2131" s="1" t="str">
        <f>IFERROR(IF(SUMIF(salesdata[Year],salesdata[[#This Row],[Year]],salesdata[Total Revenue])&gt;SUMIF(salesdata[Year],salesdata[[#This Row],[Year]]-1,salesdata[Total Revenue]),"Growth Year","Decline Year"),"")</f>
        <v>Growth Year</v>
      </c>
    </row>
    <row r="2132" spans="1:25" x14ac:dyDescent="0.3">
      <c r="A2132" s="1">
        <v>2131</v>
      </c>
      <c r="B2132" s="2">
        <v>42468</v>
      </c>
      <c r="C2132" s="1">
        <v>2016</v>
      </c>
      <c r="D2132" s="1" t="s">
        <v>29</v>
      </c>
      <c r="E2132" s="1">
        <v>4</v>
      </c>
      <c r="F2132" s="3">
        <v>6380</v>
      </c>
      <c r="G2132" s="10">
        <v>20224.599999999999</v>
      </c>
      <c r="H2132" s="12">
        <f>IFERROR(salesdata[[#This Row],[S-P1]]/salesdata[[#This Row],[Q-P1]],0)</f>
        <v>3.17</v>
      </c>
      <c r="I2132" s="3">
        <v>3604</v>
      </c>
      <c r="J2132" s="10">
        <v>22849.360000000001</v>
      </c>
      <c r="K2132" s="12">
        <f>IFERROR(salesdata[[#This Row],[S-P2]]/salesdata[[#This Row],[Q-P2]],0)</f>
        <v>6.34</v>
      </c>
      <c r="L2132" s="3">
        <v>3799</v>
      </c>
      <c r="M2132" s="10">
        <v>20590.580000000002</v>
      </c>
      <c r="N2132" s="12">
        <f>IFERROR(salesdata[[#This Row],[S-P3]]/salesdata[[#This Row],[Q-P3]],0)</f>
        <v>5.4200000000000008</v>
      </c>
      <c r="O2132" s="3">
        <v>556</v>
      </c>
      <c r="P2132" s="10">
        <v>3964.28</v>
      </c>
      <c r="Q2132" s="12">
        <f>IFERROR(salesdata[[#This Row],[S-P4]]/salesdata[[#This Row],[Q-P4]],0)</f>
        <v>7.1300000000000008</v>
      </c>
      <c r="R2132" s="3">
        <v>14339</v>
      </c>
      <c r="S2132" s="10">
        <v>67628.820000000007</v>
      </c>
      <c r="T2132" s="1" t="str">
        <f>"Q"&amp;ROUNDUP(salesdata[[#This Row],[Month No.]]/3,0)</f>
        <v>Q2</v>
      </c>
      <c r="U2132" s="1" t="str">
        <f>TEXT(salesdata[[#This Row],[Date]],"dddd")</f>
        <v>Friday</v>
      </c>
      <c r="V2132" s="12">
        <f>IFERROR(salesdata[[#This Row],[Total Revenue]]/salesdata[[#This Row],[Total Units Sold]],0)</f>
        <v>4.7164251342492509</v>
      </c>
      <c r="W2132" s="1" t="str">
        <f>INDEX({"Product1","Product2","Product3","Product4"},MATCH(MAX(salesdata[[#This Row],[S-P1]],salesdata[[#This Row],[S-P2]],salesdata[[#This Row],[S-P3]],salesdata[[#This Row],[S-P4]]),CHOOSE({1,2,3,4},salesdata[[#This Row],[S-P1]],salesdata[[#This Row],[S-P2]],salesdata[[#This Row],[S-P3]],salesdata[[#This Row],[S-P4]]),0))</f>
        <v>Product2</v>
      </c>
      <c r="X2132" s="1" t="str">
        <f>IF(salesdata[[#This Row],[Total Revenue]]&gt;=70000,"High",IF(salesdata[[#This Row],[Total Revenue]]&gt;=40000,"Medium","Low"))</f>
        <v>Medium</v>
      </c>
      <c r="Y2132" s="1" t="str">
        <f>IFERROR(IF(SUMIF(salesdata[Year],salesdata[[#This Row],[Year]],salesdata[Total Revenue])&gt;SUMIF(salesdata[Year],salesdata[[#This Row],[Year]]-1,salesdata[Total Revenue]),"Growth Year","Decline Year"),"")</f>
        <v>Growth Year</v>
      </c>
    </row>
    <row r="2133" spans="1:25" x14ac:dyDescent="0.3">
      <c r="A2133" s="1">
        <v>2132</v>
      </c>
      <c r="B2133" s="2">
        <v>42469</v>
      </c>
      <c r="C2133" s="1">
        <v>2016</v>
      </c>
      <c r="D2133" s="1" t="s">
        <v>29</v>
      </c>
      <c r="E2133" s="1">
        <v>4</v>
      </c>
      <c r="F2133" s="3">
        <v>5453</v>
      </c>
      <c r="G2133" s="10">
        <v>17286.009999999998</v>
      </c>
      <c r="H2133" s="12">
        <f>IFERROR(salesdata[[#This Row],[S-P1]]/salesdata[[#This Row],[Q-P1]],0)</f>
        <v>3.1699999999999995</v>
      </c>
      <c r="I2133" s="3">
        <v>2911</v>
      </c>
      <c r="J2133" s="10">
        <v>18455.740000000002</v>
      </c>
      <c r="K2133" s="12">
        <f>IFERROR(salesdata[[#This Row],[S-P2]]/salesdata[[#This Row],[Q-P2]],0)</f>
        <v>6.3400000000000007</v>
      </c>
      <c r="L2133" s="3">
        <v>3616</v>
      </c>
      <c r="M2133" s="10">
        <v>19598.72</v>
      </c>
      <c r="N2133" s="12">
        <f>IFERROR(salesdata[[#This Row],[S-P3]]/salesdata[[#This Row],[Q-P3]],0)</f>
        <v>5.42</v>
      </c>
      <c r="O2133" s="3">
        <v>473</v>
      </c>
      <c r="P2133" s="10">
        <v>3372.49</v>
      </c>
      <c r="Q2133" s="12">
        <f>IFERROR(salesdata[[#This Row],[S-P4]]/salesdata[[#This Row],[Q-P4]],0)</f>
        <v>7.13</v>
      </c>
      <c r="R2133" s="3">
        <v>12453</v>
      </c>
      <c r="S2133" s="10">
        <v>58712.959999999999</v>
      </c>
      <c r="T2133" s="1" t="str">
        <f>"Q"&amp;ROUNDUP(salesdata[[#This Row],[Month No.]]/3,0)</f>
        <v>Q2</v>
      </c>
      <c r="U2133" s="1" t="str">
        <f>TEXT(salesdata[[#This Row],[Date]],"dddd")</f>
        <v>Saturday</v>
      </c>
      <c r="V2133" s="12">
        <f>IFERROR(salesdata[[#This Row],[Total Revenue]]/salesdata[[#This Row],[Total Units Sold]],0)</f>
        <v>4.7147643138199626</v>
      </c>
      <c r="W2133" s="1" t="str">
        <f>INDEX({"Product1","Product2","Product3","Product4"},MATCH(MAX(salesdata[[#This Row],[S-P1]],salesdata[[#This Row],[S-P2]],salesdata[[#This Row],[S-P3]],salesdata[[#This Row],[S-P4]]),CHOOSE({1,2,3,4},salesdata[[#This Row],[S-P1]],salesdata[[#This Row],[S-P2]],salesdata[[#This Row],[S-P3]],salesdata[[#This Row],[S-P4]]),0))</f>
        <v>Product3</v>
      </c>
      <c r="X2133" s="1" t="str">
        <f>IF(salesdata[[#This Row],[Total Revenue]]&gt;=70000,"High",IF(salesdata[[#This Row],[Total Revenue]]&gt;=40000,"Medium","Low"))</f>
        <v>Medium</v>
      </c>
      <c r="Y2133" s="1" t="str">
        <f>IFERROR(IF(SUMIF(salesdata[Year],salesdata[[#This Row],[Year]],salesdata[Total Revenue])&gt;SUMIF(salesdata[Year],salesdata[[#This Row],[Year]]-1,salesdata[Total Revenue]),"Growth Year","Decline Year"),"")</f>
        <v>Growth Year</v>
      </c>
    </row>
    <row r="2134" spans="1:25" x14ac:dyDescent="0.3">
      <c r="A2134" s="1">
        <v>2133</v>
      </c>
      <c r="B2134" s="2">
        <v>42470</v>
      </c>
      <c r="C2134" s="1">
        <v>2016</v>
      </c>
      <c r="D2134" s="1" t="s">
        <v>29</v>
      </c>
      <c r="E2134" s="1">
        <v>4</v>
      </c>
      <c r="F2134" s="3">
        <v>6201</v>
      </c>
      <c r="G2134" s="10">
        <v>19657.169999999998</v>
      </c>
      <c r="H2134" s="12">
        <f>IFERROR(salesdata[[#This Row],[S-P1]]/salesdata[[#This Row],[Q-P1]],0)</f>
        <v>3.17</v>
      </c>
      <c r="I2134" s="3">
        <v>544</v>
      </c>
      <c r="J2134" s="10">
        <v>3448.96</v>
      </c>
      <c r="K2134" s="12">
        <f>IFERROR(salesdata[[#This Row],[S-P2]]/salesdata[[#This Row],[Q-P2]],0)</f>
        <v>6.34</v>
      </c>
      <c r="L2134" s="3">
        <v>4323</v>
      </c>
      <c r="M2134" s="10">
        <v>23430.66</v>
      </c>
      <c r="N2134" s="12">
        <f>IFERROR(salesdata[[#This Row],[S-P3]]/salesdata[[#This Row],[Q-P3]],0)</f>
        <v>5.42</v>
      </c>
      <c r="O2134" s="3">
        <v>512</v>
      </c>
      <c r="P2134" s="10">
        <v>3650.56</v>
      </c>
      <c r="Q2134" s="12">
        <f>IFERROR(salesdata[[#This Row],[S-P4]]/salesdata[[#This Row],[Q-P4]],0)</f>
        <v>7.13</v>
      </c>
      <c r="R2134" s="3">
        <v>11580</v>
      </c>
      <c r="S2134" s="10">
        <v>50187.35</v>
      </c>
      <c r="T2134" s="1" t="str">
        <f>"Q"&amp;ROUNDUP(salesdata[[#This Row],[Month No.]]/3,0)</f>
        <v>Q2</v>
      </c>
      <c r="U2134" s="1" t="str">
        <f>TEXT(salesdata[[#This Row],[Date]],"dddd")</f>
        <v>Sunday</v>
      </c>
      <c r="V2134" s="12">
        <f>IFERROR(salesdata[[#This Row],[Total Revenue]]/salesdata[[#This Row],[Total Units Sold]],0)</f>
        <v>4.3339680483592398</v>
      </c>
      <c r="W2134" s="1" t="str">
        <f>INDEX({"Product1","Product2","Product3","Product4"},MATCH(MAX(salesdata[[#This Row],[S-P1]],salesdata[[#This Row],[S-P2]],salesdata[[#This Row],[S-P3]],salesdata[[#This Row],[S-P4]]),CHOOSE({1,2,3,4},salesdata[[#This Row],[S-P1]],salesdata[[#This Row],[S-P2]],salesdata[[#This Row],[S-P3]],salesdata[[#This Row],[S-P4]]),0))</f>
        <v>Product3</v>
      </c>
      <c r="X2134" s="1" t="str">
        <f>IF(salesdata[[#This Row],[Total Revenue]]&gt;=70000,"High",IF(salesdata[[#This Row],[Total Revenue]]&gt;=40000,"Medium","Low"))</f>
        <v>Medium</v>
      </c>
      <c r="Y2134" s="1" t="str">
        <f>IFERROR(IF(SUMIF(salesdata[Year],salesdata[[#This Row],[Year]],salesdata[Total Revenue])&gt;SUMIF(salesdata[Year],salesdata[[#This Row],[Year]]-1,salesdata[Total Revenue]),"Growth Year","Decline Year"),"")</f>
        <v>Growth Year</v>
      </c>
    </row>
    <row r="2135" spans="1:25" x14ac:dyDescent="0.3">
      <c r="A2135" s="1">
        <v>2134</v>
      </c>
      <c r="B2135" s="2">
        <v>42471</v>
      </c>
      <c r="C2135" s="1">
        <v>2016</v>
      </c>
      <c r="D2135" s="1" t="s">
        <v>29</v>
      </c>
      <c r="E2135" s="1">
        <v>4</v>
      </c>
      <c r="F2135" s="3">
        <v>4364</v>
      </c>
      <c r="G2135" s="10">
        <v>13833.88</v>
      </c>
      <c r="H2135" s="12">
        <f>IFERROR(salesdata[[#This Row],[S-P1]]/salesdata[[#This Row],[Q-P1]],0)</f>
        <v>3.17</v>
      </c>
      <c r="I2135" s="3">
        <v>2073</v>
      </c>
      <c r="J2135" s="10">
        <v>13142.82</v>
      </c>
      <c r="K2135" s="12">
        <f>IFERROR(salesdata[[#This Row],[S-P2]]/salesdata[[#This Row],[Q-P2]],0)</f>
        <v>6.34</v>
      </c>
      <c r="L2135" s="3">
        <v>3917</v>
      </c>
      <c r="M2135" s="10">
        <v>21230.14</v>
      </c>
      <c r="N2135" s="12">
        <f>IFERROR(salesdata[[#This Row],[S-P3]]/salesdata[[#This Row],[Q-P3]],0)</f>
        <v>5.42</v>
      </c>
      <c r="O2135" s="3">
        <v>1350</v>
      </c>
      <c r="P2135" s="10">
        <v>9625.5</v>
      </c>
      <c r="Q2135" s="12">
        <f>IFERROR(salesdata[[#This Row],[S-P4]]/salesdata[[#This Row],[Q-P4]],0)</f>
        <v>7.13</v>
      </c>
      <c r="R2135" s="3">
        <v>11704</v>
      </c>
      <c r="S2135" s="10">
        <v>57832.34</v>
      </c>
      <c r="T2135" s="1" t="str">
        <f>"Q"&amp;ROUNDUP(salesdata[[#This Row],[Month No.]]/3,0)</f>
        <v>Q2</v>
      </c>
      <c r="U2135" s="1" t="str">
        <f>TEXT(salesdata[[#This Row],[Date]],"dddd")</f>
        <v>Monday</v>
      </c>
      <c r="V2135" s="12">
        <f>IFERROR(salesdata[[#This Row],[Total Revenue]]/salesdata[[#This Row],[Total Units Sold]],0)</f>
        <v>4.9412457279562538</v>
      </c>
      <c r="W2135" s="1" t="str">
        <f>INDEX({"Product1","Product2","Product3","Product4"},MATCH(MAX(salesdata[[#This Row],[S-P1]],salesdata[[#This Row],[S-P2]],salesdata[[#This Row],[S-P3]],salesdata[[#This Row],[S-P4]]),CHOOSE({1,2,3,4},salesdata[[#This Row],[S-P1]],salesdata[[#This Row],[S-P2]],salesdata[[#This Row],[S-P3]],salesdata[[#This Row],[S-P4]]),0))</f>
        <v>Product3</v>
      </c>
      <c r="X2135" s="1" t="str">
        <f>IF(salesdata[[#This Row],[Total Revenue]]&gt;=70000,"High",IF(salesdata[[#This Row],[Total Revenue]]&gt;=40000,"Medium","Low"))</f>
        <v>Medium</v>
      </c>
      <c r="Y2135" s="1" t="str">
        <f>IFERROR(IF(SUMIF(salesdata[Year],salesdata[[#This Row],[Year]],salesdata[Total Revenue])&gt;SUMIF(salesdata[Year],salesdata[[#This Row],[Year]]-1,salesdata[Total Revenue]),"Growth Year","Decline Year"),"")</f>
        <v>Growth Year</v>
      </c>
    </row>
    <row r="2136" spans="1:25" x14ac:dyDescent="0.3">
      <c r="A2136" s="1">
        <v>2135</v>
      </c>
      <c r="B2136" s="2">
        <v>42472</v>
      </c>
      <c r="C2136" s="1">
        <v>2016</v>
      </c>
      <c r="D2136" s="1" t="s">
        <v>29</v>
      </c>
      <c r="E2136" s="1">
        <v>4</v>
      </c>
      <c r="F2136" s="3">
        <v>1985</v>
      </c>
      <c r="G2136" s="10">
        <v>6292.45</v>
      </c>
      <c r="H2136" s="12">
        <f>IFERROR(salesdata[[#This Row],[S-P1]]/salesdata[[#This Row],[Q-P1]],0)</f>
        <v>3.17</v>
      </c>
      <c r="I2136" s="3">
        <v>1984</v>
      </c>
      <c r="J2136" s="10">
        <v>12578.56</v>
      </c>
      <c r="K2136" s="12">
        <f>IFERROR(salesdata[[#This Row],[S-P2]]/salesdata[[#This Row],[Q-P2]],0)</f>
        <v>6.34</v>
      </c>
      <c r="L2136" s="3">
        <v>2421</v>
      </c>
      <c r="M2136" s="10">
        <v>13121.82</v>
      </c>
      <c r="N2136" s="12">
        <f>IFERROR(salesdata[[#This Row],[S-P3]]/salesdata[[#This Row],[Q-P3]],0)</f>
        <v>5.42</v>
      </c>
      <c r="O2136" s="3">
        <v>1486</v>
      </c>
      <c r="P2136" s="10">
        <v>10595.18</v>
      </c>
      <c r="Q2136" s="12">
        <f>IFERROR(salesdata[[#This Row],[S-P4]]/salesdata[[#This Row],[Q-P4]],0)</f>
        <v>7.13</v>
      </c>
      <c r="R2136" s="3">
        <v>7876</v>
      </c>
      <c r="S2136" s="10">
        <v>42588.01</v>
      </c>
      <c r="T2136" s="1" t="str">
        <f>"Q"&amp;ROUNDUP(salesdata[[#This Row],[Month No.]]/3,0)</f>
        <v>Q2</v>
      </c>
      <c r="U2136" s="1" t="str">
        <f>TEXT(salesdata[[#This Row],[Date]],"dddd")</f>
        <v>Tuesday</v>
      </c>
      <c r="V2136" s="12">
        <f>IFERROR(salesdata[[#This Row],[Total Revenue]]/salesdata[[#This Row],[Total Units Sold]],0)</f>
        <v>5.4073146267140686</v>
      </c>
      <c r="W2136" s="1" t="str">
        <f>INDEX({"Product1","Product2","Product3","Product4"},MATCH(MAX(salesdata[[#This Row],[S-P1]],salesdata[[#This Row],[S-P2]],salesdata[[#This Row],[S-P3]],salesdata[[#This Row],[S-P4]]),CHOOSE({1,2,3,4},salesdata[[#This Row],[S-P1]],salesdata[[#This Row],[S-P2]],salesdata[[#This Row],[S-P3]],salesdata[[#This Row],[S-P4]]),0))</f>
        <v>Product3</v>
      </c>
      <c r="X2136" s="1" t="str">
        <f>IF(salesdata[[#This Row],[Total Revenue]]&gt;=70000,"High",IF(salesdata[[#This Row],[Total Revenue]]&gt;=40000,"Medium","Low"))</f>
        <v>Medium</v>
      </c>
      <c r="Y2136" s="1" t="str">
        <f>IFERROR(IF(SUMIF(salesdata[Year],salesdata[[#This Row],[Year]],salesdata[Total Revenue])&gt;SUMIF(salesdata[Year],salesdata[[#This Row],[Year]]-1,salesdata[Total Revenue]),"Growth Year","Decline Year"),"")</f>
        <v>Growth Year</v>
      </c>
    </row>
    <row r="2137" spans="1:25" x14ac:dyDescent="0.3">
      <c r="A2137" s="1">
        <v>2136</v>
      </c>
      <c r="B2137" s="2">
        <v>42473</v>
      </c>
      <c r="C2137" s="1">
        <v>2016</v>
      </c>
      <c r="D2137" s="1" t="s">
        <v>29</v>
      </c>
      <c r="E2137" s="1">
        <v>4</v>
      </c>
      <c r="F2137" s="3">
        <v>4516</v>
      </c>
      <c r="G2137" s="10">
        <v>14315.72</v>
      </c>
      <c r="H2137" s="12">
        <f>IFERROR(salesdata[[#This Row],[S-P1]]/salesdata[[#This Row],[Q-P1]],0)</f>
        <v>3.17</v>
      </c>
      <c r="I2137" s="3">
        <v>3927</v>
      </c>
      <c r="J2137" s="10">
        <v>24897.18</v>
      </c>
      <c r="K2137" s="12">
        <f>IFERROR(salesdata[[#This Row],[S-P2]]/salesdata[[#This Row],[Q-P2]],0)</f>
        <v>6.34</v>
      </c>
      <c r="L2137" s="3">
        <v>3259</v>
      </c>
      <c r="M2137" s="10">
        <v>17663.78</v>
      </c>
      <c r="N2137" s="12">
        <f>IFERROR(salesdata[[#This Row],[S-P3]]/salesdata[[#This Row],[Q-P3]],0)</f>
        <v>5.42</v>
      </c>
      <c r="O2137" s="3">
        <v>513</v>
      </c>
      <c r="P2137" s="10">
        <v>3657.69</v>
      </c>
      <c r="Q2137" s="12">
        <f>IFERROR(salesdata[[#This Row],[S-P4]]/salesdata[[#This Row],[Q-P4]],0)</f>
        <v>7.13</v>
      </c>
      <c r="R2137" s="3">
        <v>12215</v>
      </c>
      <c r="S2137" s="10">
        <v>60534.37</v>
      </c>
      <c r="T2137" s="1" t="str">
        <f>"Q"&amp;ROUNDUP(salesdata[[#This Row],[Month No.]]/3,0)</f>
        <v>Q2</v>
      </c>
      <c r="U2137" s="1" t="str">
        <f>TEXT(salesdata[[#This Row],[Date]],"dddd")</f>
        <v>Wednesday</v>
      </c>
      <c r="V2137" s="12">
        <f>IFERROR(salesdata[[#This Row],[Total Revenue]]/salesdata[[#This Row],[Total Units Sold]],0)</f>
        <v>4.9557404830126899</v>
      </c>
      <c r="W2137" s="1" t="str">
        <f>INDEX({"Product1","Product2","Product3","Product4"},MATCH(MAX(salesdata[[#This Row],[S-P1]],salesdata[[#This Row],[S-P2]],salesdata[[#This Row],[S-P3]],salesdata[[#This Row],[S-P4]]),CHOOSE({1,2,3,4},salesdata[[#This Row],[S-P1]],salesdata[[#This Row],[S-P2]],salesdata[[#This Row],[S-P3]],salesdata[[#This Row],[S-P4]]),0))</f>
        <v>Product2</v>
      </c>
      <c r="X2137" s="1" t="str">
        <f>IF(salesdata[[#This Row],[Total Revenue]]&gt;=70000,"High",IF(salesdata[[#This Row],[Total Revenue]]&gt;=40000,"Medium","Low"))</f>
        <v>Medium</v>
      </c>
      <c r="Y2137" s="1" t="str">
        <f>IFERROR(IF(SUMIF(salesdata[Year],salesdata[[#This Row],[Year]],salesdata[Total Revenue])&gt;SUMIF(salesdata[Year],salesdata[[#This Row],[Year]]-1,salesdata[Total Revenue]),"Growth Year","Decline Year"),"")</f>
        <v>Growth Year</v>
      </c>
    </row>
    <row r="2138" spans="1:25" x14ac:dyDescent="0.3">
      <c r="A2138" s="1">
        <v>2137</v>
      </c>
      <c r="B2138" s="2">
        <v>42474</v>
      </c>
      <c r="C2138" s="1">
        <v>2016</v>
      </c>
      <c r="D2138" s="1" t="s">
        <v>29</v>
      </c>
      <c r="E2138" s="1">
        <v>4</v>
      </c>
      <c r="F2138" s="3">
        <v>5081</v>
      </c>
      <c r="G2138" s="10">
        <v>16106.77</v>
      </c>
      <c r="H2138" s="12">
        <f>IFERROR(salesdata[[#This Row],[S-P1]]/salesdata[[#This Row],[Q-P1]],0)</f>
        <v>3.17</v>
      </c>
      <c r="I2138" s="3">
        <v>1113</v>
      </c>
      <c r="J2138" s="10">
        <v>7056.42</v>
      </c>
      <c r="K2138" s="12">
        <f>IFERROR(salesdata[[#This Row],[S-P2]]/salesdata[[#This Row],[Q-P2]],0)</f>
        <v>6.34</v>
      </c>
      <c r="L2138" s="3">
        <v>1522</v>
      </c>
      <c r="M2138" s="10">
        <v>8249.24</v>
      </c>
      <c r="N2138" s="12">
        <f>IFERROR(salesdata[[#This Row],[S-P3]]/salesdata[[#This Row],[Q-P3]],0)</f>
        <v>5.42</v>
      </c>
      <c r="O2138" s="3">
        <v>1838</v>
      </c>
      <c r="P2138" s="10">
        <v>13104.94</v>
      </c>
      <c r="Q2138" s="12">
        <f>IFERROR(salesdata[[#This Row],[S-P4]]/salesdata[[#This Row],[Q-P4]],0)</f>
        <v>7.13</v>
      </c>
      <c r="R2138" s="3">
        <v>9554</v>
      </c>
      <c r="S2138" s="10">
        <v>44517.37</v>
      </c>
      <c r="T2138" s="1" t="str">
        <f>"Q"&amp;ROUNDUP(salesdata[[#This Row],[Month No.]]/3,0)</f>
        <v>Q2</v>
      </c>
      <c r="U2138" s="1" t="str">
        <f>TEXT(salesdata[[#This Row],[Date]],"dddd")</f>
        <v>Thursday</v>
      </c>
      <c r="V2138" s="12">
        <f>IFERROR(salesdata[[#This Row],[Total Revenue]]/salesdata[[#This Row],[Total Units Sold]],0)</f>
        <v>4.6595530667783134</v>
      </c>
      <c r="W2138" s="1" t="str">
        <f>INDEX({"Product1","Product2","Product3","Product4"},MATCH(MAX(salesdata[[#This Row],[S-P1]],salesdata[[#This Row],[S-P2]],salesdata[[#This Row],[S-P3]],salesdata[[#This Row],[S-P4]]),CHOOSE({1,2,3,4},salesdata[[#This Row],[S-P1]],salesdata[[#This Row],[S-P2]],salesdata[[#This Row],[S-P3]],salesdata[[#This Row],[S-P4]]),0))</f>
        <v>Product1</v>
      </c>
      <c r="X2138" s="1" t="str">
        <f>IF(salesdata[[#This Row],[Total Revenue]]&gt;=70000,"High",IF(salesdata[[#This Row],[Total Revenue]]&gt;=40000,"Medium","Low"))</f>
        <v>Medium</v>
      </c>
      <c r="Y2138" s="1" t="str">
        <f>IFERROR(IF(SUMIF(salesdata[Year],salesdata[[#This Row],[Year]],salesdata[Total Revenue])&gt;SUMIF(salesdata[Year],salesdata[[#This Row],[Year]]-1,salesdata[Total Revenue]),"Growth Year","Decline Year"),"")</f>
        <v>Growth Year</v>
      </c>
    </row>
    <row r="2139" spans="1:25" x14ac:dyDescent="0.3">
      <c r="A2139" s="1">
        <v>2138</v>
      </c>
      <c r="B2139" s="2">
        <v>42475</v>
      </c>
      <c r="C2139" s="1">
        <v>2016</v>
      </c>
      <c r="D2139" s="1" t="s">
        <v>29</v>
      </c>
      <c r="E2139" s="1">
        <v>4</v>
      </c>
      <c r="F2139" s="3">
        <v>4794</v>
      </c>
      <c r="G2139" s="10">
        <v>15196.98</v>
      </c>
      <c r="H2139" s="12">
        <f>IFERROR(salesdata[[#This Row],[S-P1]]/salesdata[[#This Row],[Q-P1]],0)</f>
        <v>3.17</v>
      </c>
      <c r="I2139" s="3">
        <v>2659</v>
      </c>
      <c r="J2139" s="10">
        <v>16858.060000000001</v>
      </c>
      <c r="K2139" s="12">
        <f>IFERROR(salesdata[[#This Row],[S-P2]]/salesdata[[#This Row],[Q-P2]],0)</f>
        <v>6.3400000000000007</v>
      </c>
      <c r="L2139" s="3">
        <v>447</v>
      </c>
      <c r="M2139" s="10">
        <v>2422.7399999999998</v>
      </c>
      <c r="N2139" s="12">
        <f>IFERROR(salesdata[[#This Row],[S-P3]]/salesdata[[#This Row],[Q-P3]],0)</f>
        <v>5.42</v>
      </c>
      <c r="O2139" s="3">
        <v>1914</v>
      </c>
      <c r="P2139" s="10">
        <v>13646.82</v>
      </c>
      <c r="Q2139" s="12">
        <f>IFERROR(salesdata[[#This Row],[S-P4]]/salesdata[[#This Row],[Q-P4]],0)</f>
        <v>7.13</v>
      </c>
      <c r="R2139" s="3">
        <v>9814</v>
      </c>
      <c r="S2139" s="10">
        <v>48124.6</v>
      </c>
      <c r="T2139" s="1" t="str">
        <f>"Q"&amp;ROUNDUP(salesdata[[#This Row],[Month No.]]/3,0)</f>
        <v>Q2</v>
      </c>
      <c r="U2139" s="1" t="str">
        <f>TEXT(salesdata[[#This Row],[Date]],"dddd")</f>
        <v>Friday</v>
      </c>
      <c r="V2139" s="12">
        <f>IFERROR(salesdata[[#This Row],[Total Revenue]]/salesdata[[#This Row],[Total Units Sold]],0)</f>
        <v>4.9036682290605258</v>
      </c>
      <c r="W2139" s="1" t="str">
        <f>INDEX({"Product1","Product2","Product3","Product4"},MATCH(MAX(salesdata[[#This Row],[S-P1]],salesdata[[#This Row],[S-P2]],salesdata[[#This Row],[S-P3]],salesdata[[#This Row],[S-P4]]),CHOOSE({1,2,3,4},salesdata[[#This Row],[S-P1]],salesdata[[#This Row],[S-P2]],salesdata[[#This Row],[S-P3]],salesdata[[#This Row],[S-P4]]),0))</f>
        <v>Product2</v>
      </c>
      <c r="X2139" s="1" t="str">
        <f>IF(salesdata[[#This Row],[Total Revenue]]&gt;=70000,"High",IF(salesdata[[#This Row],[Total Revenue]]&gt;=40000,"Medium","Low"))</f>
        <v>Medium</v>
      </c>
      <c r="Y2139" s="1" t="str">
        <f>IFERROR(IF(SUMIF(salesdata[Year],salesdata[[#This Row],[Year]],salesdata[Total Revenue])&gt;SUMIF(salesdata[Year],salesdata[[#This Row],[Year]]-1,salesdata[Total Revenue]),"Growth Year","Decline Year"),"")</f>
        <v>Growth Year</v>
      </c>
    </row>
    <row r="2140" spans="1:25" x14ac:dyDescent="0.3">
      <c r="A2140" s="1">
        <v>2139</v>
      </c>
      <c r="B2140" s="2">
        <v>42476</v>
      </c>
      <c r="C2140" s="1">
        <v>2016</v>
      </c>
      <c r="D2140" s="1" t="s">
        <v>29</v>
      </c>
      <c r="E2140" s="1">
        <v>4</v>
      </c>
      <c r="F2140" s="3">
        <v>1887</v>
      </c>
      <c r="G2140" s="10">
        <v>5981.79</v>
      </c>
      <c r="H2140" s="12">
        <f>IFERROR(salesdata[[#This Row],[S-P1]]/salesdata[[#This Row],[Q-P1]],0)</f>
        <v>3.17</v>
      </c>
      <c r="I2140" s="3">
        <v>3924</v>
      </c>
      <c r="J2140" s="10">
        <v>24878.16</v>
      </c>
      <c r="K2140" s="12">
        <f>IFERROR(salesdata[[#This Row],[S-P2]]/salesdata[[#This Row],[Q-P2]],0)</f>
        <v>6.34</v>
      </c>
      <c r="L2140" s="3">
        <v>3432</v>
      </c>
      <c r="M2140" s="10">
        <v>18601.439999999999</v>
      </c>
      <c r="N2140" s="12">
        <f>IFERROR(salesdata[[#This Row],[S-P3]]/salesdata[[#This Row],[Q-P3]],0)</f>
        <v>5.42</v>
      </c>
      <c r="O2140" s="3">
        <v>802</v>
      </c>
      <c r="P2140" s="10">
        <v>5718.26</v>
      </c>
      <c r="Q2140" s="12">
        <f>IFERROR(salesdata[[#This Row],[S-P4]]/salesdata[[#This Row],[Q-P4]],0)</f>
        <v>7.13</v>
      </c>
      <c r="R2140" s="3">
        <v>10045</v>
      </c>
      <c r="S2140" s="10">
        <v>55179.65</v>
      </c>
      <c r="T2140" s="1" t="str">
        <f>"Q"&amp;ROUNDUP(salesdata[[#This Row],[Month No.]]/3,0)</f>
        <v>Q2</v>
      </c>
      <c r="U2140" s="1" t="str">
        <f>TEXT(salesdata[[#This Row],[Date]],"dddd")</f>
        <v>Saturday</v>
      </c>
      <c r="V2140" s="12">
        <f>IFERROR(salesdata[[#This Row],[Total Revenue]]/salesdata[[#This Row],[Total Units Sold]],0)</f>
        <v>5.4932453957192635</v>
      </c>
      <c r="W2140" s="1" t="str">
        <f>INDEX({"Product1","Product2","Product3","Product4"},MATCH(MAX(salesdata[[#This Row],[S-P1]],salesdata[[#This Row],[S-P2]],salesdata[[#This Row],[S-P3]],salesdata[[#This Row],[S-P4]]),CHOOSE({1,2,3,4},salesdata[[#This Row],[S-P1]],salesdata[[#This Row],[S-P2]],salesdata[[#This Row],[S-P3]],salesdata[[#This Row],[S-P4]]),0))</f>
        <v>Product2</v>
      </c>
      <c r="X2140" s="1" t="str">
        <f>IF(salesdata[[#This Row],[Total Revenue]]&gt;=70000,"High",IF(salesdata[[#This Row],[Total Revenue]]&gt;=40000,"Medium","Low"))</f>
        <v>Medium</v>
      </c>
      <c r="Y2140" s="1" t="str">
        <f>IFERROR(IF(SUMIF(salesdata[Year],salesdata[[#This Row],[Year]],salesdata[Total Revenue])&gt;SUMIF(salesdata[Year],salesdata[[#This Row],[Year]]-1,salesdata[Total Revenue]),"Growth Year","Decline Year"),"")</f>
        <v>Growth Year</v>
      </c>
    </row>
    <row r="2141" spans="1:25" x14ac:dyDescent="0.3">
      <c r="A2141" s="1">
        <v>2140</v>
      </c>
      <c r="B2141" s="2">
        <v>42477</v>
      </c>
      <c r="C2141" s="1">
        <v>2016</v>
      </c>
      <c r="D2141" s="1" t="s">
        <v>29</v>
      </c>
      <c r="E2141" s="1">
        <v>4</v>
      </c>
      <c r="F2141" s="3">
        <v>6847</v>
      </c>
      <c r="G2141" s="10">
        <v>21704.99</v>
      </c>
      <c r="H2141" s="12">
        <f>IFERROR(salesdata[[#This Row],[S-P1]]/salesdata[[#This Row],[Q-P1]],0)</f>
        <v>3.1700000000000004</v>
      </c>
      <c r="I2141" s="3">
        <v>819</v>
      </c>
      <c r="J2141" s="10">
        <v>5192.46</v>
      </c>
      <c r="K2141" s="12">
        <f>IFERROR(salesdata[[#This Row],[S-P2]]/salesdata[[#This Row],[Q-P2]],0)</f>
        <v>6.34</v>
      </c>
      <c r="L2141" s="3">
        <v>4536</v>
      </c>
      <c r="M2141" s="10">
        <v>24585.119999999999</v>
      </c>
      <c r="N2141" s="12">
        <f>IFERROR(salesdata[[#This Row],[S-P3]]/salesdata[[#This Row],[Q-P3]],0)</f>
        <v>5.42</v>
      </c>
      <c r="O2141" s="3">
        <v>1457</v>
      </c>
      <c r="P2141" s="10">
        <v>10388.41</v>
      </c>
      <c r="Q2141" s="12">
        <f>IFERROR(salesdata[[#This Row],[S-P4]]/salesdata[[#This Row],[Q-P4]],0)</f>
        <v>7.13</v>
      </c>
      <c r="R2141" s="3">
        <v>13659</v>
      </c>
      <c r="S2141" s="10">
        <v>61870.98</v>
      </c>
      <c r="T2141" s="1" t="str">
        <f>"Q"&amp;ROUNDUP(salesdata[[#This Row],[Month No.]]/3,0)</f>
        <v>Q2</v>
      </c>
      <c r="U2141" s="1" t="str">
        <f>TEXT(salesdata[[#This Row],[Date]],"dddd")</f>
        <v>Sunday</v>
      </c>
      <c r="V2141" s="12">
        <f>IFERROR(salesdata[[#This Row],[Total Revenue]]/salesdata[[#This Row],[Total Units Sold]],0)</f>
        <v>4.5296859213705254</v>
      </c>
      <c r="W2141" s="1" t="str">
        <f>INDEX({"Product1","Product2","Product3","Product4"},MATCH(MAX(salesdata[[#This Row],[S-P1]],salesdata[[#This Row],[S-P2]],salesdata[[#This Row],[S-P3]],salesdata[[#This Row],[S-P4]]),CHOOSE({1,2,3,4},salesdata[[#This Row],[S-P1]],salesdata[[#This Row],[S-P2]],salesdata[[#This Row],[S-P3]],salesdata[[#This Row],[S-P4]]),0))</f>
        <v>Product3</v>
      </c>
      <c r="X2141" s="1" t="str">
        <f>IF(salesdata[[#This Row],[Total Revenue]]&gt;=70000,"High",IF(salesdata[[#This Row],[Total Revenue]]&gt;=40000,"Medium","Low"))</f>
        <v>Medium</v>
      </c>
      <c r="Y2141" s="1" t="str">
        <f>IFERROR(IF(SUMIF(salesdata[Year],salesdata[[#This Row],[Year]],salesdata[Total Revenue])&gt;SUMIF(salesdata[Year],salesdata[[#This Row],[Year]]-1,salesdata[Total Revenue]),"Growth Year","Decline Year"),"")</f>
        <v>Growth Year</v>
      </c>
    </row>
    <row r="2142" spans="1:25" x14ac:dyDescent="0.3">
      <c r="A2142" s="1">
        <v>2141</v>
      </c>
      <c r="B2142" s="2">
        <v>42478</v>
      </c>
      <c r="C2142" s="1">
        <v>2016</v>
      </c>
      <c r="D2142" s="1" t="s">
        <v>29</v>
      </c>
      <c r="E2142" s="1">
        <v>4</v>
      </c>
      <c r="F2142" s="3">
        <v>1898</v>
      </c>
      <c r="G2142" s="10">
        <v>6016.66</v>
      </c>
      <c r="H2142" s="12">
        <f>IFERROR(salesdata[[#This Row],[S-P1]]/salesdata[[#This Row],[Q-P1]],0)</f>
        <v>3.17</v>
      </c>
      <c r="I2142" s="3">
        <v>1333</v>
      </c>
      <c r="J2142" s="10">
        <v>8451.2199999999993</v>
      </c>
      <c r="K2142" s="12">
        <f>IFERROR(salesdata[[#This Row],[S-P2]]/salesdata[[#This Row],[Q-P2]],0)</f>
        <v>6.34</v>
      </c>
      <c r="L2142" s="3">
        <v>4552</v>
      </c>
      <c r="M2142" s="10">
        <v>24671.84</v>
      </c>
      <c r="N2142" s="12">
        <f>IFERROR(salesdata[[#This Row],[S-P3]]/salesdata[[#This Row],[Q-P3]],0)</f>
        <v>5.42</v>
      </c>
      <c r="O2142" s="3">
        <v>1700</v>
      </c>
      <c r="P2142" s="10">
        <v>12121</v>
      </c>
      <c r="Q2142" s="12">
        <f>IFERROR(salesdata[[#This Row],[S-P4]]/salesdata[[#This Row],[Q-P4]],0)</f>
        <v>7.13</v>
      </c>
      <c r="R2142" s="3">
        <v>9483</v>
      </c>
      <c r="S2142" s="10">
        <v>51260.72</v>
      </c>
      <c r="T2142" s="1" t="str">
        <f>"Q"&amp;ROUNDUP(salesdata[[#This Row],[Month No.]]/3,0)</f>
        <v>Q2</v>
      </c>
      <c r="U2142" s="1" t="str">
        <f>TEXT(salesdata[[#This Row],[Date]],"dddd")</f>
        <v>Monday</v>
      </c>
      <c r="V2142" s="12">
        <f>IFERROR(salesdata[[#This Row],[Total Revenue]]/salesdata[[#This Row],[Total Units Sold]],0)</f>
        <v>5.405538331751556</v>
      </c>
      <c r="W2142" s="1" t="str">
        <f>INDEX({"Product1","Product2","Product3","Product4"},MATCH(MAX(salesdata[[#This Row],[S-P1]],salesdata[[#This Row],[S-P2]],salesdata[[#This Row],[S-P3]],salesdata[[#This Row],[S-P4]]),CHOOSE({1,2,3,4},salesdata[[#This Row],[S-P1]],salesdata[[#This Row],[S-P2]],salesdata[[#This Row],[S-P3]],salesdata[[#This Row],[S-P4]]),0))</f>
        <v>Product3</v>
      </c>
      <c r="X2142" s="1" t="str">
        <f>IF(salesdata[[#This Row],[Total Revenue]]&gt;=70000,"High",IF(salesdata[[#This Row],[Total Revenue]]&gt;=40000,"Medium","Low"))</f>
        <v>Medium</v>
      </c>
      <c r="Y2142" s="1" t="str">
        <f>IFERROR(IF(SUMIF(salesdata[Year],salesdata[[#This Row],[Year]],salesdata[Total Revenue])&gt;SUMIF(salesdata[Year],salesdata[[#This Row],[Year]]-1,salesdata[Total Revenue]),"Growth Year","Decline Year"),"")</f>
        <v>Growth Year</v>
      </c>
    </row>
    <row r="2143" spans="1:25" x14ac:dyDescent="0.3">
      <c r="A2143" s="1">
        <v>2142</v>
      </c>
      <c r="B2143" s="2">
        <v>42479</v>
      </c>
      <c r="C2143" s="1">
        <v>2016</v>
      </c>
      <c r="D2143" s="1" t="s">
        <v>29</v>
      </c>
      <c r="E2143" s="1">
        <v>4</v>
      </c>
      <c r="F2143" s="3">
        <v>1472</v>
      </c>
      <c r="G2143" s="10">
        <v>4666.24</v>
      </c>
      <c r="H2143" s="12">
        <f>IFERROR(salesdata[[#This Row],[S-P1]]/salesdata[[#This Row],[Q-P1]],0)</f>
        <v>3.17</v>
      </c>
      <c r="I2143" s="3">
        <v>1486</v>
      </c>
      <c r="J2143" s="10">
        <v>9421.24</v>
      </c>
      <c r="K2143" s="12">
        <f>IFERROR(salesdata[[#This Row],[S-P2]]/salesdata[[#This Row],[Q-P2]],0)</f>
        <v>6.34</v>
      </c>
      <c r="L2143" s="3">
        <v>2227</v>
      </c>
      <c r="M2143" s="10">
        <v>12070.34</v>
      </c>
      <c r="N2143" s="12">
        <f>IFERROR(salesdata[[#This Row],[S-P3]]/salesdata[[#This Row],[Q-P3]],0)</f>
        <v>5.42</v>
      </c>
      <c r="O2143" s="3">
        <v>268</v>
      </c>
      <c r="P2143" s="10">
        <v>1910.84</v>
      </c>
      <c r="Q2143" s="12">
        <f>IFERROR(salesdata[[#This Row],[S-P4]]/salesdata[[#This Row],[Q-P4]],0)</f>
        <v>7.13</v>
      </c>
      <c r="R2143" s="3">
        <v>5453</v>
      </c>
      <c r="S2143" s="10">
        <v>28068.66</v>
      </c>
      <c r="T2143" s="1" t="str">
        <f>"Q"&amp;ROUNDUP(salesdata[[#This Row],[Month No.]]/3,0)</f>
        <v>Q2</v>
      </c>
      <c r="U2143" s="1" t="str">
        <f>TEXT(salesdata[[#This Row],[Date]],"dddd")</f>
        <v>Tuesday</v>
      </c>
      <c r="V2143" s="12">
        <f>IFERROR(salesdata[[#This Row],[Total Revenue]]/salesdata[[#This Row],[Total Units Sold]],0)</f>
        <v>5.1473794241701816</v>
      </c>
      <c r="W2143" s="1" t="str">
        <f>INDEX({"Product1","Product2","Product3","Product4"},MATCH(MAX(salesdata[[#This Row],[S-P1]],salesdata[[#This Row],[S-P2]],salesdata[[#This Row],[S-P3]],salesdata[[#This Row],[S-P4]]),CHOOSE({1,2,3,4},salesdata[[#This Row],[S-P1]],salesdata[[#This Row],[S-P2]],salesdata[[#This Row],[S-P3]],salesdata[[#This Row],[S-P4]]),0))</f>
        <v>Product3</v>
      </c>
      <c r="X2143" s="1" t="str">
        <f>IF(salesdata[[#This Row],[Total Revenue]]&gt;=70000,"High",IF(salesdata[[#This Row],[Total Revenue]]&gt;=40000,"Medium","Low"))</f>
        <v>Low</v>
      </c>
      <c r="Y2143" s="1" t="str">
        <f>IFERROR(IF(SUMIF(salesdata[Year],salesdata[[#This Row],[Year]],salesdata[Total Revenue])&gt;SUMIF(salesdata[Year],salesdata[[#This Row],[Year]]-1,salesdata[Total Revenue]),"Growth Year","Decline Year"),"")</f>
        <v>Growth Year</v>
      </c>
    </row>
    <row r="2144" spans="1:25" x14ac:dyDescent="0.3">
      <c r="A2144" s="1">
        <v>2143</v>
      </c>
      <c r="B2144" s="2">
        <v>42480</v>
      </c>
      <c r="C2144" s="1">
        <v>2016</v>
      </c>
      <c r="D2144" s="1" t="s">
        <v>29</v>
      </c>
      <c r="E2144" s="1">
        <v>4</v>
      </c>
      <c r="F2144" s="3">
        <v>314</v>
      </c>
      <c r="G2144" s="10">
        <v>995.38</v>
      </c>
      <c r="H2144" s="12">
        <f>IFERROR(salesdata[[#This Row],[S-P1]]/salesdata[[#This Row],[Q-P1]],0)</f>
        <v>3.17</v>
      </c>
      <c r="I2144" s="3">
        <v>3953</v>
      </c>
      <c r="J2144" s="10">
        <v>25062.02</v>
      </c>
      <c r="K2144" s="12">
        <f>IFERROR(salesdata[[#This Row],[S-P2]]/salesdata[[#This Row],[Q-P2]],0)</f>
        <v>6.34</v>
      </c>
      <c r="L2144" s="3">
        <v>2773</v>
      </c>
      <c r="M2144" s="10">
        <v>15029.66</v>
      </c>
      <c r="N2144" s="12">
        <f>IFERROR(salesdata[[#This Row],[S-P3]]/salesdata[[#This Row],[Q-P3]],0)</f>
        <v>5.42</v>
      </c>
      <c r="O2144" s="3">
        <v>1890</v>
      </c>
      <c r="P2144" s="10">
        <v>13475.7</v>
      </c>
      <c r="Q2144" s="12">
        <f>IFERROR(salesdata[[#This Row],[S-P4]]/salesdata[[#This Row],[Q-P4]],0)</f>
        <v>7.1300000000000008</v>
      </c>
      <c r="R2144" s="3">
        <v>8930</v>
      </c>
      <c r="S2144" s="10">
        <v>54562.76</v>
      </c>
      <c r="T2144" s="1" t="str">
        <f>"Q"&amp;ROUNDUP(salesdata[[#This Row],[Month No.]]/3,0)</f>
        <v>Q2</v>
      </c>
      <c r="U2144" s="1" t="str">
        <f>TEXT(salesdata[[#This Row],[Date]],"dddd")</f>
        <v>Wednesday</v>
      </c>
      <c r="V2144" s="12">
        <f>IFERROR(salesdata[[#This Row],[Total Revenue]]/salesdata[[#This Row],[Total Units Sold]],0)</f>
        <v>6.1100515117581189</v>
      </c>
      <c r="W2144" s="1" t="str">
        <f>INDEX({"Product1","Product2","Product3","Product4"},MATCH(MAX(salesdata[[#This Row],[S-P1]],salesdata[[#This Row],[S-P2]],salesdata[[#This Row],[S-P3]],salesdata[[#This Row],[S-P4]]),CHOOSE({1,2,3,4},salesdata[[#This Row],[S-P1]],salesdata[[#This Row],[S-P2]],salesdata[[#This Row],[S-P3]],salesdata[[#This Row],[S-P4]]),0))</f>
        <v>Product2</v>
      </c>
      <c r="X2144" s="1" t="str">
        <f>IF(salesdata[[#This Row],[Total Revenue]]&gt;=70000,"High",IF(salesdata[[#This Row],[Total Revenue]]&gt;=40000,"Medium","Low"))</f>
        <v>Medium</v>
      </c>
      <c r="Y2144" s="1" t="str">
        <f>IFERROR(IF(SUMIF(salesdata[Year],salesdata[[#This Row],[Year]],salesdata[Total Revenue])&gt;SUMIF(salesdata[Year],salesdata[[#This Row],[Year]]-1,salesdata[Total Revenue]),"Growth Year","Decline Year"),"")</f>
        <v>Growth Year</v>
      </c>
    </row>
    <row r="2145" spans="1:25" x14ac:dyDescent="0.3">
      <c r="A2145" s="1">
        <v>2144</v>
      </c>
      <c r="B2145" s="2">
        <v>42481</v>
      </c>
      <c r="C2145" s="1">
        <v>2016</v>
      </c>
      <c r="D2145" s="1" t="s">
        <v>29</v>
      </c>
      <c r="E2145" s="1">
        <v>4</v>
      </c>
      <c r="F2145" s="3">
        <v>6860</v>
      </c>
      <c r="G2145" s="10">
        <v>21746.2</v>
      </c>
      <c r="H2145" s="12">
        <f>IFERROR(salesdata[[#This Row],[S-P1]]/salesdata[[#This Row],[Q-P1]],0)</f>
        <v>3.17</v>
      </c>
      <c r="I2145" s="3">
        <v>2296</v>
      </c>
      <c r="J2145" s="10">
        <v>14556.64</v>
      </c>
      <c r="K2145" s="12">
        <f>IFERROR(salesdata[[#This Row],[S-P2]]/salesdata[[#This Row],[Q-P2]],0)</f>
        <v>6.34</v>
      </c>
      <c r="L2145" s="3">
        <v>3945</v>
      </c>
      <c r="M2145" s="10">
        <v>21381.9</v>
      </c>
      <c r="N2145" s="12">
        <f>IFERROR(salesdata[[#This Row],[S-P3]]/salesdata[[#This Row],[Q-P3]],0)</f>
        <v>5.42</v>
      </c>
      <c r="O2145" s="3">
        <v>451</v>
      </c>
      <c r="P2145" s="10">
        <v>3215.63</v>
      </c>
      <c r="Q2145" s="12">
        <f>IFERROR(salesdata[[#This Row],[S-P4]]/salesdata[[#This Row],[Q-P4]],0)</f>
        <v>7.13</v>
      </c>
      <c r="R2145" s="3">
        <v>13552</v>
      </c>
      <c r="S2145" s="10">
        <v>60900.37</v>
      </c>
      <c r="T2145" s="1" t="str">
        <f>"Q"&amp;ROUNDUP(salesdata[[#This Row],[Month No.]]/3,0)</f>
        <v>Q2</v>
      </c>
      <c r="U2145" s="1" t="str">
        <f>TEXT(salesdata[[#This Row],[Date]],"dddd")</f>
        <v>Thursday</v>
      </c>
      <c r="V2145" s="12">
        <f>IFERROR(salesdata[[#This Row],[Total Revenue]]/salesdata[[#This Row],[Total Units Sold]],0)</f>
        <v>4.4938289551357737</v>
      </c>
      <c r="W2145" s="1" t="str">
        <f>INDEX({"Product1","Product2","Product3","Product4"},MATCH(MAX(salesdata[[#This Row],[S-P1]],salesdata[[#This Row],[S-P2]],salesdata[[#This Row],[S-P3]],salesdata[[#This Row],[S-P4]]),CHOOSE({1,2,3,4},salesdata[[#This Row],[S-P1]],salesdata[[#This Row],[S-P2]],salesdata[[#This Row],[S-P3]],salesdata[[#This Row],[S-P4]]),0))</f>
        <v>Product1</v>
      </c>
      <c r="X2145" s="1" t="str">
        <f>IF(salesdata[[#This Row],[Total Revenue]]&gt;=70000,"High",IF(salesdata[[#This Row],[Total Revenue]]&gt;=40000,"Medium","Low"))</f>
        <v>Medium</v>
      </c>
      <c r="Y2145" s="1" t="str">
        <f>IFERROR(IF(SUMIF(salesdata[Year],salesdata[[#This Row],[Year]],salesdata[Total Revenue])&gt;SUMIF(salesdata[Year],salesdata[[#This Row],[Year]]-1,salesdata[Total Revenue]),"Growth Year","Decline Year"),"")</f>
        <v>Growth Year</v>
      </c>
    </row>
    <row r="2146" spans="1:25" x14ac:dyDescent="0.3">
      <c r="A2146" s="1">
        <v>2145</v>
      </c>
      <c r="B2146" s="2">
        <v>42482</v>
      </c>
      <c r="C2146" s="1">
        <v>2016</v>
      </c>
      <c r="D2146" s="1" t="s">
        <v>29</v>
      </c>
      <c r="E2146" s="1">
        <v>4</v>
      </c>
      <c r="F2146" s="3">
        <v>2165</v>
      </c>
      <c r="G2146" s="10">
        <v>6863.05</v>
      </c>
      <c r="H2146" s="12">
        <f>IFERROR(salesdata[[#This Row],[S-P1]]/salesdata[[#This Row],[Q-P1]],0)</f>
        <v>3.17</v>
      </c>
      <c r="I2146" s="3">
        <v>506</v>
      </c>
      <c r="J2146" s="10">
        <v>3208.04</v>
      </c>
      <c r="K2146" s="12">
        <f>IFERROR(salesdata[[#This Row],[S-P2]]/salesdata[[#This Row],[Q-P2]],0)</f>
        <v>6.34</v>
      </c>
      <c r="L2146" s="3">
        <v>2001</v>
      </c>
      <c r="M2146" s="10">
        <v>10845.42</v>
      </c>
      <c r="N2146" s="12">
        <f>IFERROR(salesdata[[#This Row],[S-P3]]/salesdata[[#This Row],[Q-P3]],0)</f>
        <v>5.42</v>
      </c>
      <c r="O2146" s="3">
        <v>1290</v>
      </c>
      <c r="P2146" s="10">
        <v>9197.7000000000007</v>
      </c>
      <c r="Q2146" s="12">
        <f>IFERROR(salesdata[[#This Row],[S-P4]]/salesdata[[#This Row],[Q-P4]],0)</f>
        <v>7.1300000000000008</v>
      </c>
      <c r="R2146" s="3">
        <v>5962</v>
      </c>
      <c r="S2146" s="10">
        <v>30114.21</v>
      </c>
      <c r="T2146" s="1" t="str">
        <f>"Q"&amp;ROUNDUP(salesdata[[#This Row],[Month No.]]/3,0)</f>
        <v>Q2</v>
      </c>
      <c r="U2146" s="1" t="str">
        <f>TEXT(salesdata[[#This Row],[Date]],"dddd")</f>
        <v>Friday</v>
      </c>
      <c r="V2146" s="12">
        <f>IFERROR(salesdata[[#This Row],[Total Revenue]]/salesdata[[#This Row],[Total Units Sold]],0)</f>
        <v>5.0510248238846023</v>
      </c>
      <c r="W2146" s="1" t="str">
        <f>INDEX({"Product1","Product2","Product3","Product4"},MATCH(MAX(salesdata[[#This Row],[S-P1]],salesdata[[#This Row],[S-P2]],salesdata[[#This Row],[S-P3]],salesdata[[#This Row],[S-P4]]),CHOOSE({1,2,3,4},salesdata[[#This Row],[S-P1]],salesdata[[#This Row],[S-P2]],salesdata[[#This Row],[S-P3]],salesdata[[#This Row],[S-P4]]),0))</f>
        <v>Product3</v>
      </c>
      <c r="X2146" s="1" t="str">
        <f>IF(salesdata[[#This Row],[Total Revenue]]&gt;=70000,"High",IF(salesdata[[#This Row],[Total Revenue]]&gt;=40000,"Medium","Low"))</f>
        <v>Low</v>
      </c>
      <c r="Y2146" s="1" t="str">
        <f>IFERROR(IF(SUMIF(salesdata[Year],salesdata[[#This Row],[Year]],salesdata[Total Revenue])&gt;SUMIF(salesdata[Year],salesdata[[#This Row],[Year]]-1,salesdata[Total Revenue]),"Growth Year","Decline Year"),"")</f>
        <v>Growth Year</v>
      </c>
    </row>
    <row r="2147" spans="1:25" x14ac:dyDescent="0.3">
      <c r="A2147" s="1">
        <v>2146</v>
      </c>
      <c r="B2147" s="2">
        <v>42483</v>
      </c>
      <c r="C2147" s="1">
        <v>2016</v>
      </c>
      <c r="D2147" s="1" t="s">
        <v>29</v>
      </c>
      <c r="E2147" s="1">
        <v>4</v>
      </c>
      <c r="F2147" s="3">
        <v>3724</v>
      </c>
      <c r="G2147" s="10">
        <v>11805.08</v>
      </c>
      <c r="H2147" s="12">
        <f>IFERROR(salesdata[[#This Row],[S-P1]]/salesdata[[#This Row],[Q-P1]],0)</f>
        <v>3.17</v>
      </c>
      <c r="I2147" s="3">
        <v>1903</v>
      </c>
      <c r="J2147" s="10">
        <v>12065.02</v>
      </c>
      <c r="K2147" s="12">
        <f>IFERROR(salesdata[[#This Row],[S-P2]]/salesdata[[#This Row],[Q-P2]],0)</f>
        <v>6.34</v>
      </c>
      <c r="L2147" s="3">
        <v>5856</v>
      </c>
      <c r="M2147" s="10">
        <v>31739.52</v>
      </c>
      <c r="N2147" s="12">
        <f>IFERROR(salesdata[[#This Row],[S-P3]]/salesdata[[#This Row],[Q-P3]],0)</f>
        <v>5.42</v>
      </c>
      <c r="O2147" s="3">
        <v>465</v>
      </c>
      <c r="P2147" s="10">
        <v>3315.45</v>
      </c>
      <c r="Q2147" s="12">
        <f>IFERROR(salesdata[[#This Row],[S-P4]]/salesdata[[#This Row],[Q-P4]],0)</f>
        <v>7.13</v>
      </c>
      <c r="R2147" s="3">
        <v>11948</v>
      </c>
      <c r="S2147" s="10">
        <v>58925.07</v>
      </c>
      <c r="T2147" s="1" t="str">
        <f>"Q"&amp;ROUNDUP(salesdata[[#This Row],[Month No.]]/3,0)</f>
        <v>Q2</v>
      </c>
      <c r="U2147" s="1" t="str">
        <f>TEXT(salesdata[[#This Row],[Date]],"dddd")</f>
        <v>Saturday</v>
      </c>
      <c r="V2147" s="12">
        <f>IFERROR(salesdata[[#This Row],[Total Revenue]]/salesdata[[#This Row],[Total Units Sold]],0)</f>
        <v>4.9317936056243719</v>
      </c>
      <c r="W2147" s="1" t="str">
        <f>INDEX({"Product1","Product2","Product3","Product4"},MATCH(MAX(salesdata[[#This Row],[S-P1]],salesdata[[#This Row],[S-P2]],salesdata[[#This Row],[S-P3]],salesdata[[#This Row],[S-P4]]),CHOOSE({1,2,3,4},salesdata[[#This Row],[S-P1]],salesdata[[#This Row],[S-P2]],salesdata[[#This Row],[S-P3]],salesdata[[#This Row],[S-P4]]),0))</f>
        <v>Product3</v>
      </c>
      <c r="X2147" s="1" t="str">
        <f>IF(salesdata[[#This Row],[Total Revenue]]&gt;=70000,"High",IF(salesdata[[#This Row],[Total Revenue]]&gt;=40000,"Medium","Low"))</f>
        <v>Medium</v>
      </c>
      <c r="Y2147" s="1" t="str">
        <f>IFERROR(IF(SUMIF(salesdata[Year],salesdata[[#This Row],[Year]],salesdata[Total Revenue])&gt;SUMIF(salesdata[Year],salesdata[[#This Row],[Year]]-1,salesdata[Total Revenue]),"Growth Year","Decline Year"),"")</f>
        <v>Growth Year</v>
      </c>
    </row>
    <row r="2148" spans="1:25" x14ac:dyDescent="0.3">
      <c r="A2148" s="1">
        <v>2147</v>
      </c>
      <c r="B2148" s="2">
        <v>42484</v>
      </c>
      <c r="C2148" s="1">
        <v>2016</v>
      </c>
      <c r="D2148" s="1" t="s">
        <v>29</v>
      </c>
      <c r="E2148" s="1">
        <v>4</v>
      </c>
      <c r="F2148" s="3">
        <v>5325</v>
      </c>
      <c r="G2148" s="10">
        <v>16880.25</v>
      </c>
      <c r="H2148" s="12">
        <f>IFERROR(salesdata[[#This Row],[S-P1]]/salesdata[[#This Row],[Q-P1]],0)</f>
        <v>3.17</v>
      </c>
      <c r="I2148" s="3">
        <v>612</v>
      </c>
      <c r="J2148" s="10">
        <v>3880.08</v>
      </c>
      <c r="K2148" s="12">
        <f>IFERROR(salesdata[[#This Row],[S-P2]]/salesdata[[#This Row],[Q-P2]],0)</f>
        <v>6.34</v>
      </c>
      <c r="L2148" s="3">
        <v>2532</v>
      </c>
      <c r="M2148" s="10">
        <v>13723.44</v>
      </c>
      <c r="N2148" s="12">
        <f>IFERROR(salesdata[[#This Row],[S-P3]]/salesdata[[#This Row],[Q-P3]],0)</f>
        <v>5.42</v>
      </c>
      <c r="O2148" s="3">
        <v>1445</v>
      </c>
      <c r="P2148" s="10">
        <v>10302.85</v>
      </c>
      <c r="Q2148" s="12">
        <f>IFERROR(salesdata[[#This Row],[S-P4]]/salesdata[[#This Row],[Q-P4]],0)</f>
        <v>7.13</v>
      </c>
      <c r="R2148" s="3">
        <v>9914</v>
      </c>
      <c r="S2148" s="10">
        <v>44786.62</v>
      </c>
      <c r="T2148" s="1" t="str">
        <f>"Q"&amp;ROUNDUP(salesdata[[#This Row],[Month No.]]/3,0)</f>
        <v>Q2</v>
      </c>
      <c r="U2148" s="1" t="str">
        <f>TEXT(salesdata[[#This Row],[Date]],"dddd")</f>
        <v>Sunday</v>
      </c>
      <c r="V2148" s="12">
        <f>IFERROR(salesdata[[#This Row],[Total Revenue]]/salesdata[[#This Row],[Total Units Sold]],0)</f>
        <v>4.5175126084325203</v>
      </c>
      <c r="W2148" s="1" t="str">
        <f>INDEX({"Product1","Product2","Product3","Product4"},MATCH(MAX(salesdata[[#This Row],[S-P1]],salesdata[[#This Row],[S-P2]],salesdata[[#This Row],[S-P3]],salesdata[[#This Row],[S-P4]]),CHOOSE({1,2,3,4},salesdata[[#This Row],[S-P1]],salesdata[[#This Row],[S-P2]],salesdata[[#This Row],[S-P3]],salesdata[[#This Row],[S-P4]]),0))</f>
        <v>Product1</v>
      </c>
      <c r="X2148" s="1" t="str">
        <f>IF(salesdata[[#This Row],[Total Revenue]]&gt;=70000,"High",IF(salesdata[[#This Row],[Total Revenue]]&gt;=40000,"Medium","Low"))</f>
        <v>Medium</v>
      </c>
      <c r="Y2148" s="1" t="str">
        <f>IFERROR(IF(SUMIF(salesdata[Year],salesdata[[#This Row],[Year]],salesdata[Total Revenue])&gt;SUMIF(salesdata[Year],salesdata[[#This Row],[Year]]-1,salesdata[Total Revenue]),"Growth Year","Decline Year"),"")</f>
        <v>Growth Year</v>
      </c>
    </row>
    <row r="2149" spans="1:25" x14ac:dyDescent="0.3">
      <c r="A2149" s="1">
        <v>2148</v>
      </c>
      <c r="B2149" s="2">
        <v>42485</v>
      </c>
      <c r="C2149" s="1">
        <v>2016</v>
      </c>
      <c r="D2149" s="1" t="s">
        <v>29</v>
      </c>
      <c r="E2149" s="1">
        <v>4</v>
      </c>
      <c r="F2149" s="3">
        <v>4833</v>
      </c>
      <c r="G2149" s="10">
        <v>15320.61</v>
      </c>
      <c r="H2149" s="12">
        <f>IFERROR(salesdata[[#This Row],[S-P1]]/salesdata[[#This Row],[Q-P1]],0)</f>
        <v>3.17</v>
      </c>
      <c r="I2149" s="3">
        <v>3579</v>
      </c>
      <c r="J2149" s="10">
        <v>22690.86</v>
      </c>
      <c r="K2149" s="12">
        <f>IFERROR(salesdata[[#This Row],[S-P2]]/salesdata[[#This Row],[Q-P2]],0)</f>
        <v>6.34</v>
      </c>
      <c r="L2149" s="3">
        <v>1137</v>
      </c>
      <c r="M2149" s="10">
        <v>6162.54</v>
      </c>
      <c r="N2149" s="12">
        <f>IFERROR(salesdata[[#This Row],[S-P3]]/salesdata[[#This Row],[Q-P3]],0)</f>
        <v>5.42</v>
      </c>
      <c r="O2149" s="3">
        <v>1117</v>
      </c>
      <c r="P2149" s="10">
        <v>7964.21</v>
      </c>
      <c r="Q2149" s="12">
        <f>IFERROR(salesdata[[#This Row],[S-P4]]/salesdata[[#This Row],[Q-P4]],0)</f>
        <v>7.13</v>
      </c>
      <c r="R2149" s="3">
        <v>10666</v>
      </c>
      <c r="S2149" s="10">
        <v>52138.22</v>
      </c>
      <c r="T2149" s="1" t="str">
        <f>"Q"&amp;ROUNDUP(salesdata[[#This Row],[Month No.]]/3,0)</f>
        <v>Q2</v>
      </c>
      <c r="U2149" s="1" t="str">
        <f>TEXT(salesdata[[#This Row],[Date]],"dddd")</f>
        <v>Monday</v>
      </c>
      <c r="V2149" s="12">
        <f>IFERROR(salesdata[[#This Row],[Total Revenue]]/salesdata[[#This Row],[Total Units Sold]],0)</f>
        <v>4.8882636414775922</v>
      </c>
      <c r="W2149" s="1" t="str">
        <f>INDEX({"Product1","Product2","Product3","Product4"},MATCH(MAX(salesdata[[#This Row],[S-P1]],salesdata[[#This Row],[S-P2]],salesdata[[#This Row],[S-P3]],salesdata[[#This Row],[S-P4]]),CHOOSE({1,2,3,4},salesdata[[#This Row],[S-P1]],salesdata[[#This Row],[S-P2]],salesdata[[#This Row],[S-P3]],salesdata[[#This Row],[S-P4]]),0))</f>
        <v>Product2</v>
      </c>
      <c r="X2149" s="1" t="str">
        <f>IF(salesdata[[#This Row],[Total Revenue]]&gt;=70000,"High",IF(salesdata[[#This Row],[Total Revenue]]&gt;=40000,"Medium","Low"))</f>
        <v>Medium</v>
      </c>
      <c r="Y2149" s="1" t="str">
        <f>IFERROR(IF(SUMIF(salesdata[Year],salesdata[[#This Row],[Year]],salesdata[Total Revenue])&gt;SUMIF(salesdata[Year],salesdata[[#This Row],[Year]]-1,salesdata[Total Revenue]),"Growth Year","Decline Year"),"")</f>
        <v>Growth Year</v>
      </c>
    </row>
    <row r="2150" spans="1:25" x14ac:dyDescent="0.3">
      <c r="A2150" s="1">
        <v>2149</v>
      </c>
      <c r="B2150" s="2">
        <v>42486</v>
      </c>
      <c r="C2150" s="1">
        <v>2016</v>
      </c>
      <c r="D2150" s="1" t="s">
        <v>29</v>
      </c>
      <c r="E2150" s="1">
        <v>4</v>
      </c>
      <c r="F2150" s="3">
        <v>7962</v>
      </c>
      <c r="G2150" s="10">
        <v>25239.54</v>
      </c>
      <c r="H2150" s="12">
        <f>IFERROR(salesdata[[#This Row],[S-P1]]/salesdata[[#This Row],[Q-P1]],0)</f>
        <v>3.17</v>
      </c>
      <c r="I2150" s="3">
        <v>1879</v>
      </c>
      <c r="J2150" s="10">
        <v>11912.86</v>
      </c>
      <c r="K2150" s="12">
        <f>IFERROR(salesdata[[#This Row],[S-P2]]/salesdata[[#This Row],[Q-P2]],0)</f>
        <v>6.3400000000000007</v>
      </c>
      <c r="L2150" s="3">
        <v>3572</v>
      </c>
      <c r="M2150" s="10">
        <v>19360.240000000002</v>
      </c>
      <c r="N2150" s="12">
        <f>IFERROR(salesdata[[#This Row],[S-P3]]/salesdata[[#This Row],[Q-P3]],0)</f>
        <v>5.4200000000000008</v>
      </c>
      <c r="O2150" s="3">
        <v>634</v>
      </c>
      <c r="P2150" s="10">
        <v>4520.42</v>
      </c>
      <c r="Q2150" s="12">
        <f>IFERROR(salesdata[[#This Row],[S-P4]]/salesdata[[#This Row],[Q-P4]],0)</f>
        <v>7.13</v>
      </c>
      <c r="R2150" s="3">
        <v>14047</v>
      </c>
      <c r="S2150" s="10">
        <v>61033.06</v>
      </c>
      <c r="T2150" s="1" t="str">
        <f>"Q"&amp;ROUNDUP(salesdata[[#This Row],[Month No.]]/3,0)</f>
        <v>Q2</v>
      </c>
      <c r="U2150" s="1" t="str">
        <f>TEXT(salesdata[[#This Row],[Date]],"dddd")</f>
        <v>Tuesday</v>
      </c>
      <c r="V2150" s="12">
        <f>IFERROR(salesdata[[#This Row],[Total Revenue]]/salesdata[[#This Row],[Total Units Sold]],0)</f>
        <v>4.3449177760375877</v>
      </c>
      <c r="W2150" s="1" t="str">
        <f>INDEX({"Product1","Product2","Product3","Product4"},MATCH(MAX(salesdata[[#This Row],[S-P1]],salesdata[[#This Row],[S-P2]],salesdata[[#This Row],[S-P3]],salesdata[[#This Row],[S-P4]]),CHOOSE({1,2,3,4},salesdata[[#This Row],[S-P1]],salesdata[[#This Row],[S-P2]],salesdata[[#This Row],[S-P3]],salesdata[[#This Row],[S-P4]]),0))</f>
        <v>Product1</v>
      </c>
      <c r="X2150" s="1" t="str">
        <f>IF(salesdata[[#This Row],[Total Revenue]]&gt;=70000,"High",IF(salesdata[[#This Row],[Total Revenue]]&gt;=40000,"Medium","Low"))</f>
        <v>Medium</v>
      </c>
      <c r="Y2150" s="1" t="str">
        <f>IFERROR(IF(SUMIF(salesdata[Year],salesdata[[#This Row],[Year]],salesdata[Total Revenue])&gt;SUMIF(salesdata[Year],salesdata[[#This Row],[Year]]-1,salesdata[Total Revenue]),"Growth Year","Decline Year"),"")</f>
        <v>Growth Year</v>
      </c>
    </row>
    <row r="2151" spans="1:25" x14ac:dyDescent="0.3">
      <c r="A2151" s="1">
        <v>2150</v>
      </c>
      <c r="B2151" s="2">
        <v>42487</v>
      </c>
      <c r="C2151" s="1">
        <v>2016</v>
      </c>
      <c r="D2151" s="1" t="s">
        <v>29</v>
      </c>
      <c r="E2151" s="1">
        <v>4</v>
      </c>
      <c r="F2151" s="3">
        <v>4712</v>
      </c>
      <c r="G2151" s="10">
        <v>14937.04</v>
      </c>
      <c r="H2151" s="12">
        <f>IFERROR(salesdata[[#This Row],[S-P1]]/salesdata[[#This Row],[Q-P1]],0)</f>
        <v>3.1700000000000004</v>
      </c>
      <c r="I2151" s="3">
        <v>3795</v>
      </c>
      <c r="J2151" s="10">
        <v>24060.3</v>
      </c>
      <c r="K2151" s="12">
        <f>IFERROR(salesdata[[#This Row],[S-P2]]/salesdata[[#This Row],[Q-P2]],0)</f>
        <v>6.34</v>
      </c>
      <c r="L2151" s="3">
        <v>4364</v>
      </c>
      <c r="M2151" s="10">
        <v>23652.880000000001</v>
      </c>
      <c r="N2151" s="12">
        <f>IFERROR(salesdata[[#This Row],[S-P3]]/salesdata[[#This Row],[Q-P3]],0)</f>
        <v>5.42</v>
      </c>
      <c r="O2151" s="3">
        <v>254</v>
      </c>
      <c r="P2151" s="10">
        <v>1811.02</v>
      </c>
      <c r="Q2151" s="12">
        <f>IFERROR(salesdata[[#This Row],[S-P4]]/salesdata[[#This Row],[Q-P4]],0)</f>
        <v>7.13</v>
      </c>
      <c r="R2151" s="3">
        <v>13125</v>
      </c>
      <c r="S2151" s="10">
        <v>64461.24</v>
      </c>
      <c r="T2151" s="1" t="str">
        <f>"Q"&amp;ROUNDUP(salesdata[[#This Row],[Month No.]]/3,0)</f>
        <v>Q2</v>
      </c>
      <c r="U2151" s="1" t="str">
        <f>TEXT(salesdata[[#This Row],[Date]],"dddd")</f>
        <v>Wednesday</v>
      </c>
      <c r="V2151" s="12">
        <f>IFERROR(salesdata[[#This Row],[Total Revenue]]/salesdata[[#This Row],[Total Units Sold]],0)</f>
        <v>4.9113325714285709</v>
      </c>
      <c r="W2151" s="1" t="str">
        <f>INDEX({"Product1","Product2","Product3","Product4"},MATCH(MAX(salesdata[[#This Row],[S-P1]],salesdata[[#This Row],[S-P2]],salesdata[[#This Row],[S-P3]],salesdata[[#This Row],[S-P4]]),CHOOSE({1,2,3,4},salesdata[[#This Row],[S-P1]],salesdata[[#This Row],[S-P2]],salesdata[[#This Row],[S-P3]],salesdata[[#This Row],[S-P4]]),0))</f>
        <v>Product2</v>
      </c>
      <c r="X2151" s="1" t="str">
        <f>IF(salesdata[[#This Row],[Total Revenue]]&gt;=70000,"High",IF(salesdata[[#This Row],[Total Revenue]]&gt;=40000,"Medium","Low"))</f>
        <v>Medium</v>
      </c>
      <c r="Y2151" s="1" t="str">
        <f>IFERROR(IF(SUMIF(salesdata[Year],salesdata[[#This Row],[Year]],salesdata[Total Revenue])&gt;SUMIF(salesdata[Year],salesdata[[#This Row],[Year]]-1,salesdata[Total Revenue]),"Growth Year","Decline Year"),"")</f>
        <v>Growth Year</v>
      </c>
    </row>
    <row r="2152" spans="1:25" x14ac:dyDescent="0.3">
      <c r="A2152" s="1">
        <v>2151</v>
      </c>
      <c r="B2152" s="2">
        <v>42488</v>
      </c>
      <c r="C2152" s="1">
        <v>2016</v>
      </c>
      <c r="D2152" s="1" t="s">
        <v>29</v>
      </c>
      <c r="E2152" s="1">
        <v>4</v>
      </c>
      <c r="F2152" s="3">
        <v>6288</v>
      </c>
      <c r="G2152" s="10">
        <v>19932.96</v>
      </c>
      <c r="H2152" s="12">
        <f>IFERROR(salesdata[[#This Row],[S-P1]]/salesdata[[#This Row],[Q-P1]],0)</f>
        <v>3.17</v>
      </c>
      <c r="I2152" s="3">
        <v>3910</v>
      </c>
      <c r="J2152" s="10">
        <v>24789.4</v>
      </c>
      <c r="K2152" s="12">
        <f>IFERROR(salesdata[[#This Row],[S-P2]]/salesdata[[#This Row],[Q-P2]],0)</f>
        <v>6.3400000000000007</v>
      </c>
      <c r="L2152" s="3">
        <v>4776</v>
      </c>
      <c r="M2152" s="10">
        <v>25885.919999999998</v>
      </c>
      <c r="N2152" s="12">
        <f>IFERROR(salesdata[[#This Row],[S-P3]]/salesdata[[#This Row],[Q-P3]],0)</f>
        <v>5.42</v>
      </c>
      <c r="O2152" s="3">
        <v>918</v>
      </c>
      <c r="P2152" s="10">
        <v>6545.34</v>
      </c>
      <c r="Q2152" s="12">
        <f>IFERROR(salesdata[[#This Row],[S-P4]]/salesdata[[#This Row],[Q-P4]],0)</f>
        <v>7.13</v>
      </c>
      <c r="R2152" s="3">
        <v>15892</v>
      </c>
      <c r="S2152" s="10">
        <v>77153.62</v>
      </c>
      <c r="T2152" s="1" t="str">
        <f>"Q"&amp;ROUNDUP(salesdata[[#This Row],[Month No.]]/3,0)</f>
        <v>Q2</v>
      </c>
      <c r="U2152" s="1" t="str">
        <f>TEXT(salesdata[[#This Row],[Date]],"dddd")</f>
        <v>Thursday</v>
      </c>
      <c r="V2152" s="12">
        <f>IFERROR(salesdata[[#This Row],[Total Revenue]]/salesdata[[#This Row],[Total Units Sold]],0)</f>
        <v>4.8548716335263027</v>
      </c>
      <c r="W2152" s="1" t="str">
        <f>INDEX({"Product1","Product2","Product3","Product4"},MATCH(MAX(salesdata[[#This Row],[S-P1]],salesdata[[#This Row],[S-P2]],salesdata[[#This Row],[S-P3]],salesdata[[#This Row],[S-P4]]),CHOOSE({1,2,3,4},salesdata[[#This Row],[S-P1]],salesdata[[#This Row],[S-P2]],salesdata[[#This Row],[S-P3]],salesdata[[#This Row],[S-P4]]),0))</f>
        <v>Product3</v>
      </c>
      <c r="X2152" s="1" t="str">
        <f>IF(salesdata[[#This Row],[Total Revenue]]&gt;=70000,"High",IF(salesdata[[#This Row],[Total Revenue]]&gt;=40000,"Medium","Low"))</f>
        <v>High</v>
      </c>
      <c r="Y2152" s="1" t="str">
        <f>IFERROR(IF(SUMIF(salesdata[Year],salesdata[[#This Row],[Year]],salesdata[Total Revenue])&gt;SUMIF(salesdata[Year],salesdata[[#This Row],[Year]]-1,salesdata[Total Revenue]),"Growth Year","Decline Year"),"")</f>
        <v>Growth Year</v>
      </c>
    </row>
    <row r="2153" spans="1:25" x14ac:dyDescent="0.3">
      <c r="A2153" s="1">
        <v>2152</v>
      </c>
      <c r="B2153" s="2">
        <v>42489</v>
      </c>
      <c r="C2153" s="1">
        <v>2016</v>
      </c>
      <c r="D2153" s="1" t="s">
        <v>29</v>
      </c>
      <c r="E2153" s="1">
        <v>4</v>
      </c>
      <c r="F2153" s="3">
        <v>6984</v>
      </c>
      <c r="G2153" s="10">
        <v>22139.279999999999</v>
      </c>
      <c r="H2153" s="12">
        <f>IFERROR(salesdata[[#This Row],[S-P1]]/salesdata[[#This Row],[Q-P1]],0)</f>
        <v>3.17</v>
      </c>
      <c r="I2153" s="3">
        <v>1910</v>
      </c>
      <c r="J2153" s="10">
        <v>12109.4</v>
      </c>
      <c r="K2153" s="12">
        <f>IFERROR(salesdata[[#This Row],[S-P2]]/salesdata[[#This Row],[Q-P2]],0)</f>
        <v>6.34</v>
      </c>
      <c r="L2153" s="3">
        <v>4405</v>
      </c>
      <c r="M2153" s="10">
        <v>23875.1</v>
      </c>
      <c r="N2153" s="12">
        <f>IFERROR(salesdata[[#This Row],[S-P3]]/salesdata[[#This Row],[Q-P3]],0)</f>
        <v>5.42</v>
      </c>
      <c r="O2153" s="3">
        <v>1086</v>
      </c>
      <c r="P2153" s="10">
        <v>7743.18</v>
      </c>
      <c r="Q2153" s="12">
        <f>IFERROR(salesdata[[#This Row],[S-P4]]/salesdata[[#This Row],[Q-P4]],0)</f>
        <v>7.13</v>
      </c>
      <c r="R2153" s="3">
        <v>14385</v>
      </c>
      <c r="S2153" s="10">
        <v>65866.960000000006</v>
      </c>
      <c r="T2153" s="1" t="str">
        <f>"Q"&amp;ROUNDUP(salesdata[[#This Row],[Month No.]]/3,0)</f>
        <v>Q2</v>
      </c>
      <c r="U2153" s="1" t="str">
        <f>TEXT(salesdata[[#This Row],[Date]],"dddd")</f>
        <v>Friday</v>
      </c>
      <c r="V2153" s="12">
        <f>IFERROR(salesdata[[#This Row],[Total Revenue]]/salesdata[[#This Row],[Total Units Sold]],0)</f>
        <v>4.5788640945429275</v>
      </c>
      <c r="W2153" s="1" t="str">
        <f>INDEX({"Product1","Product2","Product3","Product4"},MATCH(MAX(salesdata[[#This Row],[S-P1]],salesdata[[#This Row],[S-P2]],salesdata[[#This Row],[S-P3]],salesdata[[#This Row],[S-P4]]),CHOOSE({1,2,3,4},salesdata[[#This Row],[S-P1]],salesdata[[#This Row],[S-P2]],salesdata[[#This Row],[S-P3]],salesdata[[#This Row],[S-P4]]),0))</f>
        <v>Product3</v>
      </c>
      <c r="X2153" s="1" t="str">
        <f>IF(salesdata[[#This Row],[Total Revenue]]&gt;=70000,"High",IF(salesdata[[#This Row],[Total Revenue]]&gt;=40000,"Medium","Low"))</f>
        <v>Medium</v>
      </c>
      <c r="Y2153" s="1" t="str">
        <f>IFERROR(IF(SUMIF(salesdata[Year],salesdata[[#This Row],[Year]],salesdata[Total Revenue])&gt;SUMIF(salesdata[Year],salesdata[[#This Row],[Year]]-1,salesdata[Total Revenue]),"Growth Year","Decline Year"),"")</f>
        <v>Growth Year</v>
      </c>
    </row>
    <row r="2154" spans="1:25" x14ac:dyDescent="0.3">
      <c r="A2154" s="1">
        <v>2153</v>
      </c>
      <c r="B2154" s="2">
        <v>42490</v>
      </c>
      <c r="C2154" s="1">
        <v>2016</v>
      </c>
      <c r="D2154" s="1" t="s">
        <v>29</v>
      </c>
      <c r="E2154" s="1">
        <v>4</v>
      </c>
      <c r="F2154" s="3">
        <v>2065</v>
      </c>
      <c r="G2154" s="10">
        <v>6546.05</v>
      </c>
      <c r="H2154" s="12">
        <f>IFERROR(salesdata[[#This Row],[S-P1]]/salesdata[[#This Row],[Q-P1]],0)</f>
        <v>3.17</v>
      </c>
      <c r="I2154" s="3">
        <v>3024</v>
      </c>
      <c r="J2154" s="10">
        <v>19172.16</v>
      </c>
      <c r="K2154" s="12">
        <f>IFERROR(salesdata[[#This Row],[S-P2]]/salesdata[[#This Row],[Q-P2]],0)</f>
        <v>6.34</v>
      </c>
      <c r="L2154" s="3">
        <v>5021</v>
      </c>
      <c r="M2154" s="10">
        <v>27213.82</v>
      </c>
      <c r="N2154" s="12">
        <f>IFERROR(salesdata[[#This Row],[S-P3]]/salesdata[[#This Row],[Q-P3]],0)</f>
        <v>5.42</v>
      </c>
      <c r="O2154" s="3">
        <v>801</v>
      </c>
      <c r="P2154" s="10">
        <v>5711.13</v>
      </c>
      <c r="Q2154" s="12">
        <f>IFERROR(salesdata[[#This Row],[S-P4]]/salesdata[[#This Row],[Q-P4]],0)</f>
        <v>7.13</v>
      </c>
      <c r="R2154" s="3">
        <v>10911</v>
      </c>
      <c r="S2154" s="10">
        <v>58643.16</v>
      </c>
      <c r="T2154" s="1" t="str">
        <f>"Q"&amp;ROUNDUP(salesdata[[#This Row],[Month No.]]/3,0)</f>
        <v>Q2</v>
      </c>
      <c r="U2154" s="1" t="str">
        <f>TEXT(salesdata[[#This Row],[Date]],"dddd")</f>
        <v>Saturday</v>
      </c>
      <c r="V2154" s="12">
        <f>IFERROR(salesdata[[#This Row],[Total Revenue]]/salesdata[[#This Row],[Total Units Sold]],0)</f>
        <v>5.3746824305746497</v>
      </c>
      <c r="W2154" s="1" t="str">
        <f>INDEX({"Product1","Product2","Product3","Product4"},MATCH(MAX(salesdata[[#This Row],[S-P1]],salesdata[[#This Row],[S-P2]],salesdata[[#This Row],[S-P3]],salesdata[[#This Row],[S-P4]]),CHOOSE({1,2,3,4},salesdata[[#This Row],[S-P1]],salesdata[[#This Row],[S-P2]],salesdata[[#This Row],[S-P3]],salesdata[[#This Row],[S-P4]]),0))</f>
        <v>Product3</v>
      </c>
      <c r="X2154" s="1" t="str">
        <f>IF(salesdata[[#This Row],[Total Revenue]]&gt;=70000,"High",IF(salesdata[[#This Row],[Total Revenue]]&gt;=40000,"Medium","Low"))</f>
        <v>Medium</v>
      </c>
      <c r="Y2154" s="1" t="str">
        <f>IFERROR(IF(SUMIF(salesdata[Year],salesdata[[#This Row],[Year]],salesdata[Total Revenue])&gt;SUMIF(salesdata[Year],salesdata[[#This Row],[Year]]-1,salesdata[Total Revenue]),"Growth Year","Decline Year"),"")</f>
        <v>Growth Year</v>
      </c>
    </row>
    <row r="2155" spans="1:25" x14ac:dyDescent="0.3">
      <c r="A2155" s="1">
        <v>2154</v>
      </c>
      <c r="B2155" s="2">
        <v>42491</v>
      </c>
      <c r="C2155" s="1">
        <v>2016</v>
      </c>
      <c r="D2155" s="1" t="s">
        <v>30</v>
      </c>
      <c r="E2155" s="1">
        <v>5</v>
      </c>
      <c r="F2155" s="3">
        <v>2630</v>
      </c>
      <c r="G2155" s="10">
        <v>8337.1</v>
      </c>
      <c r="H2155" s="12">
        <f>IFERROR(salesdata[[#This Row],[S-P1]]/salesdata[[#This Row],[Q-P1]],0)</f>
        <v>3.17</v>
      </c>
      <c r="I2155" s="3">
        <v>2299</v>
      </c>
      <c r="J2155" s="10">
        <v>14575.66</v>
      </c>
      <c r="K2155" s="12">
        <f>IFERROR(salesdata[[#This Row],[S-P2]]/salesdata[[#This Row],[Q-P2]],0)</f>
        <v>6.34</v>
      </c>
      <c r="L2155" s="3">
        <v>1630</v>
      </c>
      <c r="M2155" s="10">
        <v>8834.6</v>
      </c>
      <c r="N2155" s="12">
        <f>IFERROR(salesdata[[#This Row],[S-P3]]/salesdata[[#This Row],[Q-P3]],0)</f>
        <v>5.42</v>
      </c>
      <c r="O2155" s="3">
        <v>869</v>
      </c>
      <c r="P2155" s="10">
        <v>6195.97</v>
      </c>
      <c r="Q2155" s="12">
        <f>IFERROR(salesdata[[#This Row],[S-P4]]/salesdata[[#This Row],[Q-P4]],0)</f>
        <v>7.13</v>
      </c>
      <c r="R2155" s="3">
        <v>7428</v>
      </c>
      <c r="S2155" s="10">
        <v>37943.33</v>
      </c>
      <c r="T2155" s="1" t="str">
        <f>"Q"&amp;ROUNDUP(salesdata[[#This Row],[Month No.]]/3,0)</f>
        <v>Q2</v>
      </c>
      <c r="U2155" s="1" t="str">
        <f>TEXT(salesdata[[#This Row],[Date]],"dddd")</f>
        <v>Sunday</v>
      </c>
      <c r="V2155" s="12">
        <f>IFERROR(salesdata[[#This Row],[Total Revenue]]/salesdata[[#This Row],[Total Units Sold]],0)</f>
        <v>5.1081488960689283</v>
      </c>
      <c r="W2155" s="1" t="str">
        <f>INDEX({"Product1","Product2","Product3","Product4"},MATCH(MAX(salesdata[[#This Row],[S-P1]],salesdata[[#This Row],[S-P2]],salesdata[[#This Row],[S-P3]],salesdata[[#This Row],[S-P4]]),CHOOSE({1,2,3,4},salesdata[[#This Row],[S-P1]],salesdata[[#This Row],[S-P2]],salesdata[[#This Row],[S-P3]],salesdata[[#This Row],[S-P4]]),0))</f>
        <v>Product2</v>
      </c>
      <c r="X2155" s="1" t="str">
        <f>IF(salesdata[[#This Row],[Total Revenue]]&gt;=70000,"High",IF(salesdata[[#This Row],[Total Revenue]]&gt;=40000,"Medium","Low"))</f>
        <v>Low</v>
      </c>
      <c r="Y2155" s="1" t="str">
        <f>IFERROR(IF(SUMIF(salesdata[Year],salesdata[[#This Row],[Year]],salesdata[Total Revenue])&gt;SUMIF(salesdata[Year],salesdata[[#This Row],[Year]]-1,salesdata[Total Revenue]),"Growth Year","Decline Year"),"")</f>
        <v>Growth Year</v>
      </c>
    </row>
    <row r="2156" spans="1:25" x14ac:dyDescent="0.3">
      <c r="A2156" s="1">
        <v>2155</v>
      </c>
      <c r="B2156" s="2">
        <v>42492</v>
      </c>
      <c r="C2156" s="1">
        <v>2016</v>
      </c>
      <c r="D2156" s="1" t="s">
        <v>30</v>
      </c>
      <c r="E2156" s="1">
        <v>5</v>
      </c>
      <c r="F2156" s="3">
        <v>1095</v>
      </c>
      <c r="G2156" s="10">
        <v>3471.15</v>
      </c>
      <c r="H2156" s="12">
        <f>IFERROR(salesdata[[#This Row],[S-P1]]/salesdata[[#This Row],[Q-P1]],0)</f>
        <v>3.17</v>
      </c>
      <c r="I2156" s="3">
        <v>3096</v>
      </c>
      <c r="J2156" s="10">
        <v>19628.64</v>
      </c>
      <c r="K2156" s="12">
        <f>IFERROR(salesdata[[#This Row],[S-P2]]/salesdata[[#This Row],[Q-P2]],0)</f>
        <v>6.34</v>
      </c>
      <c r="L2156" s="3">
        <v>5770</v>
      </c>
      <c r="M2156" s="10">
        <v>31273.4</v>
      </c>
      <c r="N2156" s="12">
        <f>IFERROR(salesdata[[#This Row],[S-P3]]/salesdata[[#This Row],[Q-P3]],0)</f>
        <v>5.42</v>
      </c>
      <c r="O2156" s="3">
        <v>1158</v>
      </c>
      <c r="P2156" s="10">
        <v>8256.5400000000009</v>
      </c>
      <c r="Q2156" s="12">
        <f>IFERROR(salesdata[[#This Row],[S-P4]]/salesdata[[#This Row],[Q-P4]],0)</f>
        <v>7.1300000000000008</v>
      </c>
      <c r="R2156" s="3">
        <v>11119</v>
      </c>
      <c r="S2156" s="10">
        <v>62629.73</v>
      </c>
      <c r="T2156" s="1" t="str">
        <f>"Q"&amp;ROUNDUP(salesdata[[#This Row],[Month No.]]/3,0)</f>
        <v>Q2</v>
      </c>
      <c r="U2156" s="1" t="str">
        <f>TEXT(salesdata[[#This Row],[Date]],"dddd")</f>
        <v>Monday</v>
      </c>
      <c r="V2156" s="12">
        <f>IFERROR(salesdata[[#This Row],[Total Revenue]]/salesdata[[#This Row],[Total Units Sold]],0)</f>
        <v>5.6326764996852239</v>
      </c>
      <c r="W2156" s="1" t="str">
        <f>INDEX({"Product1","Product2","Product3","Product4"},MATCH(MAX(salesdata[[#This Row],[S-P1]],salesdata[[#This Row],[S-P2]],salesdata[[#This Row],[S-P3]],salesdata[[#This Row],[S-P4]]),CHOOSE({1,2,3,4},salesdata[[#This Row],[S-P1]],salesdata[[#This Row],[S-P2]],salesdata[[#This Row],[S-P3]],salesdata[[#This Row],[S-P4]]),0))</f>
        <v>Product3</v>
      </c>
      <c r="X2156" s="1" t="str">
        <f>IF(salesdata[[#This Row],[Total Revenue]]&gt;=70000,"High",IF(salesdata[[#This Row],[Total Revenue]]&gt;=40000,"Medium","Low"))</f>
        <v>Medium</v>
      </c>
      <c r="Y2156" s="1" t="str">
        <f>IFERROR(IF(SUMIF(salesdata[Year],salesdata[[#This Row],[Year]],salesdata[Total Revenue])&gt;SUMIF(salesdata[Year],salesdata[[#This Row],[Year]]-1,salesdata[Total Revenue]),"Growth Year","Decline Year"),"")</f>
        <v>Growth Year</v>
      </c>
    </row>
    <row r="2157" spans="1:25" x14ac:dyDescent="0.3">
      <c r="A2157" s="1">
        <v>2156</v>
      </c>
      <c r="B2157" s="2">
        <v>42493</v>
      </c>
      <c r="C2157" s="1">
        <v>2016</v>
      </c>
      <c r="D2157" s="1" t="s">
        <v>30</v>
      </c>
      <c r="E2157" s="1">
        <v>5</v>
      </c>
      <c r="F2157" s="3">
        <v>1683</v>
      </c>
      <c r="G2157" s="10">
        <v>5335.11</v>
      </c>
      <c r="H2157" s="12">
        <f>IFERROR(salesdata[[#This Row],[S-P1]]/salesdata[[#This Row],[Q-P1]],0)</f>
        <v>3.17</v>
      </c>
      <c r="I2157" s="3">
        <v>1655</v>
      </c>
      <c r="J2157" s="10">
        <v>10492.7</v>
      </c>
      <c r="K2157" s="12">
        <f>IFERROR(salesdata[[#This Row],[S-P2]]/salesdata[[#This Row],[Q-P2]],0)</f>
        <v>6.3400000000000007</v>
      </c>
      <c r="L2157" s="3">
        <v>4672</v>
      </c>
      <c r="M2157" s="10">
        <v>25322.240000000002</v>
      </c>
      <c r="N2157" s="12">
        <f>IFERROR(salesdata[[#This Row],[S-P3]]/salesdata[[#This Row],[Q-P3]],0)</f>
        <v>5.42</v>
      </c>
      <c r="O2157" s="3">
        <v>1344</v>
      </c>
      <c r="P2157" s="10">
        <v>9582.7199999999993</v>
      </c>
      <c r="Q2157" s="12">
        <f>IFERROR(salesdata[[#This Row],[S-P4]]/salesdata[[#This Row],[Q-P4]],0)</f>
        <v>7.13</v>
      </c>
      <c r="R2157" s="3">
        <v>9354</v>
      </c>
      <c r="S2157" s="10">
        <v>50732.77</v>
      </c>
      <c r="T2157" s="1" t="str">
        <f>"Q"&amp;ROUNDUP(salesdata[[#This Row],[Month No.]]/3,0)</f>
        <v>Q2</v>
      </c>
      <c r="U2157" s="1" t="str">
        <f>TEXT(salesdata[[#This Row],[Date]],"dddd")</f>
        <v>Tuesday</v>
      </c>
      <c r="V2157" s="12">
        <f>IFERROR(salesdata[[#This Row],[Total Revenue]]/salesdata[[#This Row],[Total Units Sold]],0)</f>
        <v>5.4236444301902926</v>
      </c>
      <c r="W2157" s="1" t="str">
        <f>INDEX({"Product1","Product2","Product3","Product4"},MATCH(MAX(salesdata[[#This Row],[S-P1]],salesdata[[#This Row],[S-P2]],salesdata[[#This Row],[S-P3]],salesdata[[#This Row],[S-P4]]),CHOOSE({1,2,3,4},salesdata[[#This Row],[S-P1]],salesdata[[#This Row],[S-P2]],salesdata[[#This Row],[S-P3]],salesdata[[#This Row],[S-P4]]),0))</f>
        <v>Product3</v>
      </c>
      <c r="X2157" s="1" t="str">
        <f>IF(salesdata[[#This Row],[Total Revenue]]&gt;=70000,"High",IF(salesdata[[#This Row],[Total Revenue]]&gt;=40000,"Medium","Low"))</f>
        <v>Medium</v>
      </c>
      <c r="Y2157" s="1" t="str">
        <f>IFERROR(IF(SUMIF(salesdata[Year],salesdata[[#This Row],[Year]],salesdata[Total Revenue])&gt;SUMIF(salesdata[Year],salesdata[[#This Row],[Year]]-1,salesdata[Total Revenue]),"Growth Year","Decline Year"),"")</f>
        <v>Growth Year</v>
      </c>
    </row>
    <row r="2158" spans="1:25" x14ac:dyDescent="0.3">
      <c r="A2158" s="1">
        <v>2157</v>
      </c>
      <c r="B2158" s="2">
        <v>42494</v>
      </c>
      <c r="C2158" s="1">
        <v>2016</v>
      </c>
      <c r="D2158" s="1" t="s">
        <v>30</v>
      </c>
      <c r="E2158" s="1">
        <v>5</v>
      </c>
      <c r="F2158" s="3">
        <v>3651</v>
      </c>
      <c r="G2158" s="10">
        <v>11573.67</v>
      </c>
      <c r="H2158" s="12">
        <f>IFERROR(salesdata[[#This Row],[S-P1]]/salesdata[[#This Row],[Q-P1]],0)</f>
        <v>3.17</v>
      </c>
      <c r="I2158" s="3">
        <v>3265</v>
      </c>
      <c r="J2158" s="10">
        <v>20700.099999999999</v>
      </c>
      <c r="K2158" s="12">
        <f>IFERROR(salesdata[[#This Row],[S-P2]]/salesdata[[#This Row],[Q-P2]],0)</f>
        <v>6.34</v>
      </c>
      <c r="L2158" s="3">
        <v>4360</v>
      </c>
      <c r="M2158" s="10">
        <v>23631.200000000001</v>
      </c>
      <c r="N2158" s="12">
        <f>IFERROR(salesdata[[#This Row],[S-P3]]/salesdata[[#This Row],[Q-P3]],0)</f>
        <v>5.42</v>
      </c>
      <c r="O2158" s="3">
        <v>1087</v>
      </c>
      <c r="P2158" s="10">
        <v>7750.31</v>
      </c>
      <c r="Q2158" s="12">
        <f>IFERROR(salesdata[[#This Row],[S-P4]]/salesdata[[#This Row],[Q-P4]],0)</f>
        <v>7.1300000000000008</v>
      </c>
      <c r="R2158" s="3">
        <v>12363</v>
      </c>
      <c r="S2158" s="10">
        <v>63655.28</v>
      </c>
      <c r="T2158" s="1" t="str">
        <f>"Q"&amp;ROUNDUP(salesdata[[#This Row],[Month No.]]/3,0)</f>
        <v>Q2</v>
      </c>
      <c r="U2158" s="1" t="str">
        <f>TEXT(salesdata[[#This Row],[Date]],"dddd")</f>
        <v>Wednesday</v>
      </c>
      <c r="V2158" s="12">
        <f>IFERROR(salesdata[[#This Row],[Total Revenue]]/salesdata[[#This Row],[Total Units Sold]],0)</f>
        <v>5.148853838065194</v>
      </c>
      <c r="W2158" s="1" t="str">
        <f>INDEX({"Product1","Product2","Product3","Product4"},MATCH(MAX(salesdata[[#This Row],[S-P1]],salesdata[[#This Row],[S-P2]],salesdata[[#This Row],[S-P3]],salesdata[[#This Row],[S-P4]]),CHOOSE({1,2,3,4},salesdata[[#This Row],[S-P1]],salesdata[[#This Row],[S-P2]],salesdata[[#This Row],[S-P3]],salesdata[[#This Row],[S-P4]]),0))</f>
        <v>Product3</v>
      </c>
      <c r="X2158" s="1" t="str">
        <f>IF(salesdata[[#This Row],[Total Revenue]]&gt;=70000,"High",IF(salesdata[[#This Row],[Total Revenue]]&gt;=40000,"Medium","Low"))</f>
        <v>Medium</v>
      </c>
      <c r="Y2158" s="1" t="str">
        <f>IFERROR(IF(SUMIF(salesdata[Year],salesdata[[#This Row],[Year]],salesdata[Total Revenue])&gt;SUMIF(salesdata[Year],salesdata[[#This Row],[Year]]-1,salesdata[Total Revenue]),"Growth Year","Decline Year"),"")</f>
        <v>Growth Year</v>
      </c>
    </row>
    <row r="2159" spans="1:25" x14ac:dyDescent="0.3">
      <c r="A2159" s="1">
        <v>2158</v>
      </c>
      <c r="B2159" s="2">
        <v>42495</v>
      </c>
      <c r="C2159" s="1">
        <v>2016</v>
      </c>
      <c r="D2159" s="1" t="s">
        <v>30</v>
      </c>
      <c r="E2159" s="1">
        <v>5</v>
      </c>
      <c r="F2159" s="3">
        <v>1868</v>
      </c>
      <c r="G2159" s="10">
        <v>5921.56</v>
      </c>
      <c r="H2159" s="12">
        <f>IFERROR(salesdata[[#This Row],[S-P1]]/salesdata[[#This Row],[Q-P1]],0)</f>
        <v>3.1700000000000004</v>
      </c>
      <c r="I2159" s="3">
        <v>1112</v>
      </c>
      <c r="J2159" s="10">
        <v>7050.08</v>
      </c>
      <c r="K2159" s="12">
        <f>IFERROR(salesdata[[#This Row],[S-P2]]/salesdata[[#This Row],[Q-P2]],0)</f>
        <v>6.34</v>
      </c>
      <c r="L2159" s="3">
        <v>5570</v>
      </c>
      <c r="M2159" s="10">
        <v>30189.4</v>
      </c>
      <c r="N2159" s="12">
        <f>IFERROR(salesdata[[#This Row],[S-P3]]/salesdata[[#This Row],[Q-P3]],0)</f>
        <v>5.42</v>
      </c>
      <c r="O2159" s="3">
        <v>945</v>
      </c>
      <c r="P2159" s="10">
        <v>6737.85</v>
      </c>
      <c r="Q2159" s="12">
        <f>IFERROR(salesdata[[#This Row],[S-P4]]/salesdata[[#This Row],[Q-P4]],0)</f>
        <v>7.1300000000000008</v>
      </c>
      <c r="R2159" s="3">
        <v>9495</v>
      </c>
      <c r="S2159" s="10">
        <v>49898.89</v>
      </c>
      <c r="T2159" s="1" t="str">
        <f>"Q"&amp;ROUNDUP(salesdata[[#This Row],[Month No.]]/3,0)</f>
        <v>Q2</v>
      </c>
      <c r="U2159" s="1" t="str">
        <f>TEXT(salesdata[[#This Row],[Date]],"dddd")</f>
        <v>Thursday</v>
      </c>
      <c r="V2159" s="12">
        <f>IFERROR(salesdata[[#This Row],[Total Revenue]]/salesdata[[#This Row],[Total Units Sold]],0)</f>
        <v>5.2552806740389677</v>
      </c>
      <c r="W2159" s="1" t="str">
        <f>INDEX({"Product1","Product2","Product3","Product4"},MATCH(MAX(salesdata[[#This Row],[S-P1]],salesdata[[#This Row],[S-P2]],salesdata[[#This Row],[S-P3]],salesdata[[#This Row],[S-P4]]),CHOOSE({1,2,3,4},salesdata[[#This Row],[S-P1]],salesdata[[#This Row],[S-P2]],salesdata[[#This Row],[S-P3]],salesdata[[#This Row],[S-P4]]),0))</f>
        <v>Product3</v>
      </c>
      <c r="X2159" s="1" t="str">
        <f>IF(salesdata[[#This Row],[Total Revenue]]&gt;=70000,"High",IF(salesdata[[#This Row],[Total Revenue]]&gt;=40000,"Medium","Low"))</f>
        <v>Medium</v>
      </c>
      <c r="Y2159" s="1" t="str">
        <f>IFERROR(IF(SUMIF(salesdata[Year],salesdata[[#This Row],[Year]],salesdata[Total Revenue])&gt;SUMIF(salesdata[Year],salesdata[[#This Row],[Year]]-1,salesdata[Total Revenue]),"Growth Year","Decline Year"),"")</f>
        <v>Growth Year</v>
      </c>
    </row>
    <row r="2160" spans="1:25" x14ac:dyDescent="0.3">
      <c r="A2160" s="1">
        <v>2159</v>
      </c>
      <c r="B2160" s="2">
        <v>42496</v>
      </c>
      <c r="C2160" s="1">
        <v>2016</v>
      </c>
      <c r="D2160" s="1" t="s">
        <v>30</v>
      </c>
      <c r="E2160" s="1">
        <v>5</v>
      </c>
      <c r="F2160" s="3">
        <v>1577</v>
      </c>
      <c r="G2160" s="10">
        <v>4999.09</v>
      </c>
      <c r="H2160" s="12">
        <f>IFERROR(salesdata[[#This Row],[S-P1]]/salesdata[[#This Row],[Q-P1]],0)</f>
        <v>3.17</v>
      </c>
      <c r="I2160" s="3">
        <v>276</v>
      </c>
      <c r="J2160" s="10">
        <v>1749.84</v>
      </c>
      <c r="K2160" s="12">
        <f>IFERROR(salesdata[[#This Row],[S-P2]]/salesdata[[#This Row],[Q-P2]],0)</f>
        <v>6.34</v>
      </c>
      <c r="L2160" s="3">
        <v>4487</v>
      </c>
      <c r="M2160" s="10">
        <v>24319.54</v>
      </c>
      <c r="N2160" s="12">
        <f>IFERROR(salesdata[[#This Row],[S-P3]]/salesdata[[#This Row],[Q-P3]],0)</f>
        <v>5.42</v>
      </c>
      <c r="O2160" s="3">
        <v>1662</v>
      </c>
      <c r="P2160" s="10">
        <v>11850.06</v>
      </c>
      <c r="Q2160" s="12">
        <f>IFERROR(salesdata[[#This Row],[S-P4]]/salesdata[[#This Row],[Q-P4]],0)</f>
        <v>7.13</v>
      </c>
      <c r="R2160" s="3">
        <v>8002</v>
      </c>
      <c r="S2160" s="10">
        <v>42918.53</v>
      </c>
      <c r="T2160" s="1" t="str">
        <f>"Q"&amp;ROUNDUP(salesdata[[#This Row],[Month No.]]/3,0)</f>
        <v>Q2</v>
      </c>
      <c r="U2160" s="1" t="str">
        <f>TEXT(salesdata[[#This Row],[Date]],"dddd")</f>
        <v>Friday</v>
      </c>
      <c r="V2160" s="12">
        <f>IFERROR(salesdata[[#This Row],[Total Revenue]]/salesdata[[#This Row],[Total Units Sold]],0)</f>
        <v>5.3634753811547116</v>
      </c>
      <c r="W2160" s="1" t="str">
        <f>INDEX({"Product1","Product2","Product3","Product4"},MATCH(MAX(salesdata[[#This Row],[S-P1]],salesdata[[#This Row],[S-P2]],salesdata[[#This Row],[S-P3]],salesdata[[#This Row],[S-P4]]),CHOOSE({1,2,3,4},salesdata[[#This Row],[S-P1]],salesdata[[#This Row],[S-P2]],salesdata[[#This Row],[S-P3]],salesdata[[#This Row],[S-P4]]),0))</f>
        <v>Product3</v>
      </c>
      <c r="X2160" s="1" t="str">
        <f>IF(salesdata[[#This Row],[Total Revenue]]&gt;=70000,"High",IF(salesdata[[#This Row],[Total Revenue]]&gt;=40000,"Medium","Low"))</f>
        <v>Medium</v>
      </c>
      <c r="Y2160" s="1" t="str">
        <f>IFERROR(IF(SUMIF(salesdata[Year],salesdata[[#This Row],[Year]],salesdata[Total Revenue])&gt;SUMIF(salesdata[Year],salesdata[[#This Row],[Year]]-1,salesdata[Total Revenue]),"Growth Year","Decline Year"),"")</f>
        <v>Growth Year</v>
      </c>
    </row>
    <row r="2161" spans="1:25" x14ac:dyDescent="0.3">
      <c r="A2161" s="1">
        <v>2160</v>
      </c>
      <c r="B2161" s="2">
        <v>42497</v>
      </c>
      <c r="C2161" s="1">
        <v>2016</v>
      </c>
      <c r="D2161" s="1" t="s">
        <v>30</v>
      </c>
      <c r="E2161" s="1">
        <v>5</v>
      </c>
      <c r="F2161" s="3">
        <v>5609</v>
      </c>
      <c r="G2161" s="10">
        <v>17780.53</v>
      </c>
      <c r="H2161" s="12">
        <f>IFERROR(salesdata[[#This Row],[S-P1]]/salesdata[[#This Row],[Q-P1]],0)</f>
        <v>3.17</v>
      </c>
      <c r="I2161" s="3">
        <v>745</v>
      </c>
      <c r="J2161" s="10">
        <v>4723.3</v>
      </c>
      <c r="K2161" s="12">
        <f>IFERROR(salesdata[[#This Row],[S-P2]]/salesdata[[#This Row],[Q-P2]],0)</f>
        <v>6.34</v>
      </c>
      <c r="L2161" s="3">
        <v>359</v>
      </c>
      <c r="M2161" s="10">
        <v>1945.78</v>
      </c>
      <c r="N2161" s="12">
        <f>IFERROR(salesdata[[#This Row],[S-P3]]/salesdata[[#This Row],[Q-P3]],0)</f>
        <v>5.42</v>
      </c>
      <c r="O2161" s="3">
        <v>1423</v>
      </c>
      <c r="P2161" s="10">
        <v>10145.99</v>
      </c>
      <c r="Q2161" s="12">
        <f>IFERROR(salesdata[[#This Row],[S-P4]]/salesdata[[#This Row],[Q-P4]],0)</f>
        <v>7.13</v>
      </c>
      <c r="R2161" s="3">
        <v>8136</v>
      </c>
      <c r="S2161" s="10">
        <v>34595.599999999999</v>
      </c>
      <c r="T2161" s="1" t="str">
        <f>"Q"&amp;ROUNDUP(salesdata[[#This Row],[Month No.]]/3,0)</f>
        <v>Q2</v>
      </c>
      <c r="U2161" s="1" t="str">
        <f>TEXT(salesdata[[#This Row],[Date]],"dddd")</f>
        <v>Saturday</v>
      </c>
      <c r="V2161" s="12">
        <f>IFERROR(salesdata[[#This Row],[Total Revenue]]/salesdata[[#This Row],[Total Units Sold]],0)</f>
        <v>4.2521632251720742</v>
      </c>
      <c r="W2161" s="1" t="str">
        <f>INDEX({"Product1","Product2","Product3","Product4"},MATCH(MAX(salesdata[[#This Row],[S-P1]],salesdata[[#This Row],[S-P2]],salesdata[[#This Row],[S-P3]],salesdata[[#This Row],[S-P4]]),CHOOSE({1,2,3,4},salesdata[[#This Row],[S-P1]],salesdata[[#This Row],[S-P2]],salesdata[[#This Row],[S-P3]],salesdata[[#This Row],[S-P4]]),0))</f>
        <v>Product1</v>
      </c>
      <c r="X2161" s="1" t="str">
        <f>IF(salesdata[[#This Row],[Total Revenue]]&gt;=70000,"High",IF(salesdata[[#This Row],[Total Revenue]]&gt;=40000,"Medium","Low"))</f>
        <v>Low</v>
      </c>
      <c r="Y2161" s="1" t="str">
        <f>IFERROR(IF(SUMIF(salesdata[Year],salesdata[[#This Row],[Year]],salesdata[Total Revenue])&gt;SUMIF(salesdata[Year],salesdata[[#This Row],[Year]]-1,salesdata[Total Revenue]),"Growth Year","Decline Year"),"")</f>
        <v>Growth Year</v>
      </c>
    </row>
    <row r="2162" spans="1:25" x14ac:dyDescent="0.3">
      <c r="A2162" s="1">
        <v>2161</v>
      </c>
      <c r="B2162" s="2">
        <v>42498</v>
      </c>
      <c r="C2162" s="1">
        <v>2016</v>
      </c>
      <c r="D2162" s="1" t="s">
        <v>30</v>
      </c>
      <c r="E2162" s="1">
        <v>5</v>
      </c>
      <c r="F2162" s="3">
        <v>6627</v>
      </c>
      <c r="G2162" s="10">
        <v>21007.59</v>
      </c>
      <c r="H2162" s="12">
        <f>IFERROR(salesdata[[#This Row],[S-P1]]/salesdata[[#This Row],[Q-P1]],0)</f>
        <v>3.17</v>
      </c>
      <c r="I2162" s="3">
        <v>3087</v>
      </c>
      <c r="J2162" s="10">
        <v>19571.580000000002</v>
      </c>
      <c r="K2162" s="12">
        <f>IFERROR(salesdata[[#This Row],[S-P2]]/salesdata[[#This Row],[Q-P2]],0)</f>
        <v>6.3400000000000007</v>
      </c>
      <c r="L2162" s="3">
        <v>456</v>
      </c>
      <c r="M2162" s="10">
        <v>2471.52</v>
      </c>
      <c r="N2162" s="12">
        <f>IFERROR(salesdata[[#This Row],[S-P3]]/salesdata[[#This Row],[Q-P3]],0)</f>
        <v>5.42</v>
      </c>
      <c r="O2162" s="3">
        <v>1245</v>
      </c>
      <c r="P2162" s="10">
        <v>8876.85</v>
      </c>
      <c r="Q2162" s="12">
        <f>IFERROR(salesdata[[#This Row],[S-P4]]/salesdata[[#This Row],[Q-P4]],0)</f>
        <v>7.13</v>
      </c>
      <c r="R2162" s="3">
        <v>11415</v>
      </c>
      <c r="S2162" s="10">
        <v>51927.54</v>
      </c>
      <c r="T2162" s="1" t="str">
        <f>"Q"&amp;ROUNDUP(salesdata[[#This Row],[Month No.]]/3,0)</f>
        <v>Q2</v>
      </c>
      <c r="U2162" s="1" t="str">
        <f>TEXT(salesdata[[#This Row],[Date]],"dddd")</f>
        <v>Sunday</v>
      </c>
      <c r="V2162" s="12">
        <f>IFERROR(salesdata[[#This Row],[Total Revenue]]/salesdata[[#This Row],[Total Units Sold]],0)</f>
        <v>4.5490617608409991</v>
      </c>
      <c r="W2162" s="1" t="str">
        <f>INDEX({"Product1","Product2","Product3","Product4"},MATCH(MAX(salesdata[[#This Row],[S-P1]],salesdata[[#This Row],[S-P2]],salesdata[[#This Row],[S-P3]],salesdata[[#This Row],[S-P4]]),CHOOSE({1,2,3,4},salesdata[[#This Row],[S-P1]],salesdata[[#This Row],[S-P2]],salesdata[[#This Row],[S-P3]],salesdata[[#This Row],[S-P4]]),0))</f>
        <v>Product1</v>
      </c>
      <c r="X2162" s="1" t="str">
        <f>IF(salesdata[[#This Row],[Total Revenue]]&gt;=70000,"High",IF(salesdata[[#This Row],[Total Revenue]]&gt;=40000,"Medium","Low"))</f>
        <v>Medium</v>
      </c>
      <c r="Y2162" s="1" t="str">
        <f>IFERROR(IF(SUMIF(salesdata[Year],salesdata[[#This Row],[Year]],salesdata[Total Revenue])&gt;SUMIF(salesdata[Year],salesdata[[#This Row],[Year]]-1,salesdata[Total Revenue]),"Growth Year","Decline Year"),"")</f>
        <v>Growth Year</v>
      </c>
    </row>
    <row r="2163" spans="1:25" x14ac:dyDescent="0.3">
      <c r="A2163" s="1">
        <v>2162</v>
      </c>
      <c r="B2163" s="2">
        <v>42499</v>
      </c>
      <c r="C2163" s="1">
        <v>2016</v>
      </c>
      <c r="D2163" s="1" t="s">
        <v>30</v>
      </c>
      <c r="E2163" s="1">
        <v>5</v>
      </c>
      <c r="F2163" s="3">
        <v>4502</v>
      </c>
      <c r="G2163" s="10">
        <v>14271.34</v>
      </c>
      <c r="H2163" s="12">
        <f>IFERROR(salesdata[[#This Row],[S-P1]]/salesdata[[#This Row],[Q-P1]],0)</f>
        <v>3.17</v>
      </c>
      <c r="I2163" s="3">
        <v>914</v>
      </c>
      <c r="J2163" s="10">
        <v>5794.76</v>
      </c>
      <c r="K2163" s="12">
        <f>IFERROR(salesdata[[#This Row],[S-P2]]/salesdata[[#This Row],[Q-P2]],0)</f>
        <v>6.34</v>
      </c>
      <c r="L2163" s="3">
        <v>3442</v>
      </c>
      <c r="M2163" s="10">
        <v>18655.64</v>
      </c>
      <c r="N2163" s="12">
        <f>IFERROR(salesdata[[#This Row],[S-P3]]/salesdata[[#This Row],[Q-P3]],0)</f>
        <v>5.42</v>
      </c>
      <c r="O2163" s="3">
        <v>543</v>
      </c>
      <c r="P2163" s="10">
        <v>3871.59</v>
      </c>
      <c r="Q2163" s="12">
        <f>IFERROR(salesdata[[#This Row],[S-P4]]/salesdata[[#This Row],[Q-P4]],0)</f>
        <v>7.13</v>
      </c>
      <c r="R2163" s="3">
        <v>9401</v>
      </c>
      <c r="S2163" s="10">
        <v>42593.33</v>
      </c>
      <c r="T2163" s="1" t="str">
        <f>"Q"&amp;ROUNDUP(salesdata[[#This Row],[Month No.]]/3,0)</f>
        <v>Q2</v>
      </c>
      <c r="U2163" s="1" t="str">
        <f>TEXT(salesdata[[#This Row],[Date]],"dddd")</f>
        <v>Monday</v>
      </c>
      <c r="V2163" s="12">
        <f>IFERROR(salesdata[[#This Row],[Total Revenue]]/salesdata[[#This Row],[Total Units Sold]],0)</f>
        <v>4.5307233273056058</v>
      </c>
      <c r="W2163" s="1" t="str">
        <f>INDEX({"Product1","Product2","Product3","Product4"},MATCH(MAX(salesdata[[#This Row],[S-P1]],salesdata[[#This Row],[S-P2]],salesdata[[#This Row],[S-P3]],salesdata[[#This Row],[S-P4]]),CHOOSE({1,2,3,4},salesdata[[#This Row],[S-P1]],salesdata[[#This Row],[S-P2]],salesdata[[#This Row],[S-P3]],salesdata[[#This Row],[S-P4]]),0))</f>
        <v>Product3</v>
      </c>
      <c r="X2163" s="1" t="str">
        <f>IF(salesdata[[#This Row],[Total Revenue]]&gt;=70000,"High",IF(salesdata[[#This Row],[Total Revenue]]&gt;=40000,"Medium","Low"))</f>
        <v>Medium</v>
      </c>
      <c r="Y2163" s="1" t="str">
        <f>IFERROR(IF(SUMIF(salesdata[Year],salesdata[[#This Row],[Year]],salesdata[Total Revenue])&gt;SUMIF(salesdata[Year],salesdata[[#This Row],[Year]]-1,salesdata[Total Revenue]),"Growth Year","Decline Year"),"")</f>
        <v>Growth Year</v>
      </c>
    </row>
    <row r="2164" spans="1:25" x14ac:dyDescent="0.3">
      <c r="A2164" s="1">
        <v>2163</v>
      </c>
      <c r="B2164" s="2">
        <v>42500</v>
      </c>
      <c r="C2164" s="1">
        <v>2016</v>
      </c>
      <c r="D2164" s="1" t="s">
        <v>30</v>
      </c>
      <c r="E2164" s="1">
        <v>5</v>
      </c>
      <c r="F2164" s="3">
        <v>6888</v>
      </c>
      <c r="G2164" s="10">
        <v>21834.959999999999</v>
      </c>
      <c r="H2164" s="12">
        <f>IFERROR(salesdata[[#This Row],[S-P1]]/salesdata[[#This Row],[Q-P1]],0)</f>
        <v>3.17</v>
      </c>
      <c r="I2164" s="3">
        <v>3112</v>
      </c>
      <c r="J2164" s="10">
        <v>19730.080000000002</v>
      </c>
      <c r="K2164" s="12">
        <f>IFERROR(salesdata[[#This Row],[S-P2]]/salesdata[[#This Row],[Q-P2]],0)</f>
        <v>6.3400000000000007</v>
      </c>
      <c r="L2164" s="3">
        <v>5500</v>
      </c>
      <c r="M2164" s="10">
        <v>29810</v>
      </c>
      <c r="N2164" s="12">
        <f>IFERROR(salesdata[[#This Row],[S-P3]]/salesdata[[#This Row],[Q-P3]],0)</f>
        <v>5.42</v>
      </c>
      <c r="O2164" s="3">
        <v>253</v>
      </c>
      <c r="P2164" s="10">
        <v>1803.89</v>
      </c>
      <c r="Q2164" s="12">
        <f>IFERROR(salesdata[[#This Row],[S-P4]]/salesdata[[#This Row],[Q-P4]],0)</f>
        <v>7.1300000000000008</v>
      </c>
      <c r="R2164" s="3">
        <v>15753</v>
      </c>
      <c r="S2164" s="10">
        <v>73178.929999999993</v>
      </c>
      <c r="T2164" s="1" t="str">
        <f>"Q"&amp;ROUNDUP(salesdata[[#This Row],[Month No.]]/3,0)</f>
        <v>Q2</v>
      </c>
      <c r="U2164" s="1" t="str">
        <f>TEXT(salesdata[[#This Row],[Date]],"dddd")</f>
        <v>Tuesday</v>
      </c>
      <c r="V2164" s="12">
        <f>IFERROR(salesdata[[#This Row],[Total Revenue]]/salesdata[[#This Row],[Total Units Sold]],0)</f>
        <v>4.645396432425569</v>
      </c>
      <c r="W2164" s="1" t="str">
        <f>INDEX({"Product1","Product2","Product3","Product4"},MATCH(MAX(salesdata[[#This Row],[S-P1]],salesdata[[#This Row],[S-P2]],salesdata[[#This Row],[S-P3]],salesdata[[#This Row],[S-P4]]),CHOOSE({1,2,3,4},salesdata[[#This Row],[S-P1]],salesdata[[#This Row],[S-P2]],salesdata[[#This Row],[S-P3]],salesdata[[#This Row],[S-P4]]),0))</f>
        <v>Product3</v>
      </c>
      <c r="X2164" s="1" t="str">
        <f>IF(salesdata[[#This Row],[Total Revenue]]&gt;=70000,"High",IF(salesdata[[#This Row],[Total Revenue]]&gt;=40000,"Medium","Low"))</f>
        <v>High</v>
      </c>
      <c r="Y2164" s="1" t="str">
        <f>IFERROR(IF(SUMIF(salesdata[Year],salesdata[[#This Row],[Year]],salesdata[Total Revenue])&gt;SUMIF(salesdata[Year],salesdata[[#This Row],[Year]]-1,salesdata[Total Revenue]),"Growth Year","Decline Year"),"")</f>
        <v>Growth Year</v>
      </c>
    </row>
    <row r="2165" spans="1:25" x14ac:dyDescent="0.3">
      <c r="A2165" s="1">
        <v>2164</v>
      </c>
      <c r="B2165" s="2">
        <v>42501</v>
      </c>
      <c r="C2165" s="1">
        <v>2016</v>
      </c>
      <c r="D2165" s="1" t="s">
        <v>30</v>
      </c>
      <c r="E2165" s="1">
        <v>5</v>
      </c>
      <c r="F2165" s="3">
        <v>5321</v>
      </c>
      <c r="G2165" s="10">
        <v>16867.57</v>
      </c>
      <c r="H2165" s="12">
        <f>IFERROR(salesdata[[#This Row],[S-P1]]/salesdata[[#This Row],[Q-P1]],0)</f>
        <v>3.17</v>
      </c>
      <c r="I2165" s="3">
        <v>3614</v>
      </c>
      <c r="J2165" s="10">
        <v>22912.76</v>
      </c>
      <c r="K2165" s="12">
        <f>IFERROR(salesdata[[#This Row],[S-P2]]/salesdata[[#This Row],[Q-P2]],0)</f>
        <v>6.34</v>
      </c>
      <c r="L2165" s="3">
        <v>4575</v>
      </c>
      <c r="M2165" s="10">
        <v>24796.5</v>
      </c>
      <c r="N2165" s="12">
        <f>IFERROR(salesdata[[#This Row],[S-P3]]/salesdata[[#This Row],[Q-P3]],0)</f>
        <v>5.42</v>
      </c>
      <c r="O2165" s="3">
        <v>1135</v>
      </c>
      <c r="P2165" s="10">
        <v>8092.55</v>
      </c>
      <c r="Q2165" s="12">
        <f>IFERROR(salesdata[[#This Row],[S-P4]]/salesdata[[#This Row],[Q-P4]],0)</f>
        <v>7.13</v>
      </c>
      <c r="R2165" s="3">
        <v>14645</v>
      </c>
      <c r="S2165" s="10">
        <v>72669.38</v>
      </c>
      <c r="T2165" s="1" t="str">
        <f>"Q"&amp;ROUNDUP(salesdata[[#This Row],[Month No.]]/3,0)</f>
        <v>Q2</v>
      </c>
      <c r="U2165" s="1" t="str">
        <f>TEXT(salesdata[[#This Row],[Date]],"dddd")</f>
        <v>Wednesday</v>
      </c>
      <c r="V2165" s="12">
        <f>IFERROR(salesdata[[#This Row],[Total Revenue]]/salesdata[[#This Row],[Total Units Sold]],0)</f>
        <v>4.962060771594401</v>
      </c>
      <c r="W2165" s="1" t="str">
        <f>INDEX({"Product1","Product2","Product3","Product4"},MATCH(MAX(salesdata[[#This Row],[S-P1]],salesdata[[#This Row],[S-P2]],salesdata[[#This Row],[S-P3]],salesdata[[#This Row],[S-P4]]),CHOOSE({1,2,3,4},salesdata[[#This Row],[S-P1]],salesdata[[#This Row],[S-P2]],salesdata[[#This Row],[S-P3]],salesdata[[#This Row],[S-P4]]),0))</f>
        <v>Product3</v>
      </c>
      <c r="X2165" s="1" t="str">
        <f>IF(salesdata[[#This Row],[Total Revenue]]&gt;=70000,"High",IF(salesdata[[#This Row],[Total Revenue]]&gt;=40000,"Medium","Low"))</f>
        <v>High</v>
      </c>
      <c r="Y2165" s="1" t="str">
        <f>IFERROR(IF(SUMIF(salesdata[Year],salesdata[[#This Row],[Year]],salesdata[Total Revenue])&gt;SUMIF(salesdata[Year],salesdata[[#This Row],[Year]]-1,salesdata[Total Revenue]),"Growth Year","Decline Year"),"")</f>
        <v>Growth Year</v>
      </c>
    </row>
    <row r="2166" spans="1:25" x14ac:dyDescent="0.3">
      <c r="A2166" s="1">
        <v>2165</v>
      </c>
      <c r="B2166" s="2">
        <v>42502</v>
      </c>
      <c r="C2166" s="1">
        <v>2016</v>
      </c>
      <c r="D2166" s="1" t="s">
        <v>30</v>
      </c>
      <c r="E2166" s="1">
        <v>5</v>
      </c>
      <c r="F2166" s="3">
        <v>6356</v>
      </c>
      <c r="G2166" s="10">
        <v>20148.52</v>
      </c>
      <c r="H2166" s="12">
        <f>IFERROR(salesdata[[#This Row],[S-P1]]/salesdata[[#This Row],[Q-P1]],0)</f>
        <v>3.17</v>
      </c>
      <c r="I2166" s="3">
        <v>1715</v>
      </c>
      <c r="J2166" s="10">
        <v>10873.1</v>
      </c>
      <c r="K2166" s="12">
        <f>IFERROR(salesdata[[#This Row],[S-P2]]/salesdata[[#This Row],[Q-P2]],0)</f>
        <v>6.34</v>
      </c>
      <c r="L2166" s="3">
        <v>2958</v>
      </c>
      <c r="M2166" s="10">
        <v>16032.36</v>
      </c>
      <c r="N2166" s="12">
        <f>IFERROR(salesdata[[#This Row],[S-P3]]/salesdata[[#This Row],[Q-P3]],0)</f>
        <v>5.42</v>
      </c>
      <c r="O2166" s="3">
        <v>738</v>
      </c>
      <c r="P2166" s="10">
        <v>5261.94</v>
      </c>
      <c r="Q2166" s="12">
        <f>IFERROR(salesdata[[#This Row],[S-P4]]/salesdata[[#This Row],[Q-P4]],0)</f>
        <v>7.13</v>
      </c>
      <c r="R2166" s="3">
        <v>11767</v>
      </c>
      <c r="S2166" s="10">
        <v>52315.92</v>
      </c>
      <c r="T2166" s="1" t="str">
        <f>"Q"&amp;ROUNDUP(salesdata[[#This Row],[Month No.]]/3,0)</f>
        <v>Q2</v>
      </c>
      <c r="U2166" s="1" t="str">
        <f>TEXT(salesdata[[#This Row],[Date]],"dddd")</f>
        <v>Thursday</v>
      </c>
      <c r="V2166" s="12">
        <f>IFERROR(salesdata[[#This Row],[Total Revenue]]/salesdata[[#This Row],[Total Units Sold]],0)</f>
        <v>4.4459862326846267</v>
      </c>
      <c r="W2166" s="1" t="str">
        <f>INDEX({"Product1","Product2","Product3","Product4"},MATCH(MAX(salesdata[[#This Row],[S-P1]],salesdata[[#This Row],[S-P2]],salesdata[[#This Row],[S-P3]],salesdata[[#This Row],[S-P4]]),CHOOSE({1,2,3,4},salesdata[[#This Row],[S-P1]],salesdata[[#This Row],[S-P2]],salesdata[[#This Row],[S-P3]],salesdata[[#This Row],[S-P4]]),0))</f>
        <v>Product1</v>
      </c>
      <c r="X2166" s="1" t="str">
        <f>IF(salesdata[[#This Row],[Total Revenue]]&gt;=70000,"High",IF(salesdata[[#This Row],[Total Revenue]]&gt;=40000,"Medium","Low"))</f>
        <v>Medium</v>
      </c>
      <c r="Y2166" s="1" t="str">
        <f>IFERROR(IF(SUMIF(salesdata[Year],salesdata[[#This Row],[Year]],salesdata[Total Revenue])&gt;SUMIF(salesdata[Year],salesdata[[#This Row],[Year]]-1,salesdata[Total Revenue]),"Growth Year","Decline Year"),"")</f>
        <v>Growth Year</v>
      </c>
    </row>
    <row r="2167" spans="1:25" x14ac:dyDescent="0.3">
      <c r="A2167" s="1">
        <v>2166</v>
      </c>
      <c r="B2167" s="2">
        <v>42503</v>
      </c>
      <c r="C2167" s="1">
        <v>2016</v>
      </c>
      <c r="D2167" s="1" t="s">
        <v>30</v>
      </c>
      <c r="E2167" s="1">
        <v>5</v>
      </c>
      <c r="F2167" s="3">
        <v>2946</v>
      </c>
      <c r="G2167" s="10">
        <v>9338.82</v>
      </c>
      <c r="H2167" s="12">
        <f>IFERROR(salesdata[[#This Row],[S-P1]]/salesdata[[#This Row],[Q-P1]],0)</f>
        <v>3.17</v>
      </c>
      <c r="I2167" s="3">
        <v>2397</v>
      </c>
      <c r="J2167" s="10">
        <v>15196.98</v>
      </c>
      <c r="K2167" s="12">
        <f>IFERROR(salesdata[[#This Row],[S-P2]]/salesdata[[#This Row],[Q-P2]],0)</f>
        <v>6.34</v>
      </c>
      <c r="L2167" s="3">
        <v>5210</v>
      </c>
      <c r="M2167" s="10">
        <v>28238.2</v>
      </c>
      <c r="N2167" s="12">
        <f>IFERROR(salesdata[[#This Row],[S-P3]]/salesdata[[#This Row],[Q-P3]],0)</f>
        <v>5.42</v>
      </c>
      <c r="O2167" s="3">
        <v>307</v>
      </c>
      <c r="P2167" s="10">
        <v>2188.91</v>
      </c>
      <c r="Q2167" s="12">
        <f>IFERROR(salesdata[[#This Row],[S-P4]]/salesdata[[#This Row],[Q-P4]],0)</f>
        <v>7.13</v>
      </c>
      <c r="R2167" s="3">
        <v>10860</v>
      </c>
      <c r="S2167" s="10">
        <v>54962.91</v>
      </c>
      <c r="T2167" s="1" t="str">
        <f>"Q"&amp;ROUNDUP(salesdata[[#This Row],[Month No.]]/3,0)</f>
        <v>Q2</v>
      </c>
      <c r="U2167" s="1" t="str">
        <f>TEXT(salesdata[[#This Row],[Date]],"dddd")</f>
        <v>Friday</v>
      </c>
      <c r="V2167" s="12">
        <f>IFERROR(salesdata[[#This Row],[Total Revenue]]/salesdata[[#This Row],[Total Units Sold]],0)</f>
        <v>5.0610414364640883</v>
      </c>
      <c r="W2167" s="1" t="str">
        <f>INDEX({"Product1","Product2","Product3","Product4"},MATCH(MAX(salesdata[[#This Row],[S-P1]],salesdata[[#This Row],[S-P2]],salesdata[[#This Row],[S-P3]],salesdata[[#This Row],[S-P4]]),CHOOSE({1,2,3,4},salesdata[[#This Row],[S-P1]],salesdata[[#This Row],[S-P2]],salesdata[[#This Row],[S-P3]],salesdata[[#This Row],[S-P4]]),0))</f>
        <v>Product3</v>
      </c>
      <c r="X2167" s="1" t="str">
        <f>IF(salesdata[[#This Row],[Total Revenue]]&gt;=70000,"High",IF(salesdata[[#This Row],[Total Revenue]]&gt;=40000,"Medium","Low"))</f>
        <v>Medium</v>
      </c>
      <c r="Y2167" s="1" t="str">
        <f>IFERROR(IF(SUMIF(salesdata[Year],salesdata[[#This Row],[Year]],salesdata[Total Revenue])&gt;SUMIF(salesdata[Year],salesdata[[#This Row],[Year]]-1,salesdata[Total Revenue]),"Growth Year","Decline Year"),"")</f>
        <v>Growth Year</v>
      </c>
    </row>
    <row r="2168" spans="1:25" x14ac:dyDescent="0.3">
      <c r="A2168" s="1">
        <v>2167</v>
      </c>
      <c r="B2168" s="2">
        <v>42504</v>
      </c>
      <c r="C2168" s="1">
        <v>2016</v>
      </c>
      <c r="D2168" s="1" t="s">
        <v>30</v>
      </c>
      <c r="E2168" s="1">
        <v>5</v>
      </c>
      <c r="F2168" s="3">
        <v>3075</v>
      </c>
      <c r="G2168" s="10">
        <v>9747.75</v>
      </c>
      <c r="H2168" s="12">
        <f>IFERROR(salesdata[[#This Row],[S-P1]]/salesdata[[#This Row],[Q-P1]],0)</f>
        <v>3.17</v>
      </c>
      <c r="I2168" s="3">
        <v>2540</v>
      </c>
      <c r="J2168" s="10">
        <v>16103.6</v>
      </c>
      <c r="K2168" s="12">
        <f>IFERROR(salesdata[[#This Row],[S-P2]]/salesdata[[#This Row],[Q-P2]],0)</f>
        <v>6.34</v>
      </c>
      <c r="L2168" s="3">
        <v>491</v>
      </c>
      <c r="M2168" s="10">
        <v>2661.22</v>
      </c>
      <c r="N2168" s="12">
        <f>IFERROR(salesdata[[#This Row],[S-P3]]/salesdata[[#This Row],[Q-P3]],0)</f>
        <v>5.42</v>
      </c>
      <c r="O2168" s="3">
        <v>1457</v>
      </c>
      <c r="P2168" s="10">
        <v>10388.41</v>
      </c>
      <c r="Q2168" s="12">
        <f>IFERROR(salesdata[[#This Row],[S-P4]]/salesdata[[#This Row],[Q-P4]],0)</f>
        <v>7.13</v>
      </c>
      <c r="R2168" s="3">
        <v>7563</v>
      </c>
      <c r="S2168" s="10">
        <v>38900.980000000003</v>
      </c>
      <c r="T2168" s="1" t="str">
        <f>"Q"&amp;ROUNDUP(salesdata[[#This Row],[Month No.]]/3,0)</f>
        <v>Q2</v>
      </c>
      <c r="U2168" s="1" t="str">
        <f>TEXT(salesdata[[#This Row],[Date]],"dddd")</f>
        <v>Saturday</v>
      </c>
      <c r="V2168" s="12">
        <f>IFERROR(salesdata[[#This Row],[Total Revenue]]/salesdata[[#This Row],[Total Units Sold]],0)</f>
        <v>5.1435911675261146</v>
      </c>
      <c r="W2168" s="1" t="str">
        <f>INDEX({"Product1","Product2","Product3","Product4"},MATCH(MAX(salesdata[[#This Row],[S-P1]],salesdata[[#This Row],[S-P2]],salesdata[[#This Row],[S-P3]],salesdata[[#This Row],[S-P4]]),CHOOSE({1,2,3,4},salesdata[[#This Row],[S-P1]],salesdata[[#This Row],[S-P2]],salesdata[[#This Row],[S-P3]],salesdata[[#This Row],[S-P4]]),0))</f>
        <v>Product2</v>
      </c>
      <c r="X2168" s="1" t="str">
        <f>IF(salesdata[[#This Row],[Total Revenue]]&gt;=70000,"High",IF(salesdata[[#This Row],[Total Revenue]]&gt;=40000,"Medium","Low"))</f>
        <v>Low</v>
      </c>
      <c r="Y2168" s="1" t="str">
        <f>IFERROR(IF(SUMIF(salesdata[Year],salesdata[[#This Row],[Year]],salesdata[Total Revenue])&gt;SUMIF(salesdata[Year],salesdata[[#This Row],[Year]]-1,salesdata[Total Revenue]),"Growth Year","Decline Year"),"")</f>
        <v>Growth Year</v>
      </c>
    </row>
    <row r="2169" spans="1:25" x14ac:dyDescent="0.3">
      <c r="A2169" s="1">
        <v>2168</v>
      </c>
      <c r="B2169" s="2">
        <v>42505</v>
      </c>
      <c r="C2169" s="1">
        <v>2016</v>
      </c>
      <c r="D2169" s="1" t="s">
        <v>30</v>
      </c>
      <c r="E2169" s="1">
        <v>5</v>
      </c>
      <c r="F2169" s="3">
        <v>5442</v>
      </c>
      <c r="G2169" s="10">
        <v>17251.14</v>
      </c>
      <c r="H2169" s="12">
        <f>IFERROR(salesdata[[#This Row],[S-P1]]/salesdata[[#This Row],[Q-P1]],0)</f>
        <v>3.17</v>
      </c>
      <c r="I2169" s="3">
        <v>2229</v>
      </c>
      <c r="J2169" s="10">
        <v>14131.86</v>
      </c>
      <c r="K2169" s="12">
        <f>IFERROR(salesdata[[#This Row],[S-P2]]/salesdata[[#This Row],[Q-P2]],0)</f>
        <v>6.34</v>
      </c>
      <c r="L2169" s="3">
        <v>2104</v>
      </c>
      <c r="M2169" s="10">
        <v>11403.68</v>
      </c>
      <c r="N2169" s="12">
        <f>IFERROR(salesdata[[#This Row],[S-P3]]/salesdata[[#This Row],[Q-P3]],0)</f>
        <v>5.42</v>
      </c>
      <c r="O2169" s="3">
        <v>1661</v>
      </c>
      <c r="P2169" s="10">
        <v>11842.93</v>
      </c>
      <c r="Q2169" s="12">
        <f>IFERROR(salesdata[[#This Row],[S-P4]]/salesdata[[#This Row],[Q-P4]],0)</f>
        <v>7.13</v>
      </c>
      <c r="R2169" s="3">
        <v>11436</v>
      </c>
      <c r="S2169" s="10">
        <v>54629.61</v>
      </c>
      <c r="T2169" s="1" t="str">
        <f>"Q"&amp;ROUNDUP(salesdata[[#This Row],[Month No.]]/3,0)</f>
        <v>Q2</v>
      </c>
      <c r="U2169" s="1" t="str">
        <f>TEXT(salesdata[[#This Row],[Date]],"dddd")</f>
        <v>Sunday</v>
      </c>
      <c r="V2169" s="12">
        <f>IFERROR(salesdata[[#This Row],[Total Revenue]]/salesdata[[#This Row],[Total Units Sold]],0)</f>
        <v>4.7769858342077649</v>
      </c>
      <c r="W2169" s="1" t="str">
        <f>INDEX({"Product1","Product2","Product3","Product4"},MATCH(MAX(salesdata[[#This Row],[S-P1]],salesdata[[#This Row],[S-P2]],salesdata[[#This Row],[S-P3]],salesdata[[#This Row],[S-P4]]),CHOOSE({1,2,3,4},salesdata[[#This Row],[S-P1]],salesdata[[#This Row],[S-P2]],salesdata[[#This Row],[S-P3]],salesdata[[#This Row],[S-P4]]),0))</f>
        <v>Product1</v>
      </c>
      <c r="X2169" s="1" t="str">
        <f>IF(salesdata[[#This Row],[Total Revenue]]&gt;=70000,"High",IF(salesdata[[#This Row],[Total Revenue]]&gt;=40000,"Medium","Low"))</f>
        <v>Medium</v>
      </c>
      <c r="Y2169" s="1" t="str">
        <f>IFERROR(IF(SUMIF(salesdata[Year],salesdata[[#This Row],[Year]],salesdata[Total Revenue])&gt;SUMIF(salesdata[Year],salesdata[[#This Row],[Year]]-1,salesdata[Total Revenue]),"Growth Year","Decline Year"),"")</f>
        <v>Growth Year</v>
      </c>
    </row>
    <row r="2170" spans="1:25" x14ac:dyDescent="0.3">
      <c r="A2170" s="1">
        <v>2169</v>
      </c>
      <c r="B2170" s="2">
        <v>42506</v>
      </c>
      <c r="C2170" s="1">
        <v>2016</v>
      </c>
      <c r="D2170" s="1" t="s">
        <v>30</v>
      </c>
      <c r="E2170" s="1">
        <v>5</v>
      </c>
      <c r="F2170" s="3">
        <v>3771</v>
      </c>
      <c r="G2170" s="10">
        <v>11954.07</v>
      </c>
      <c r="H2170" s="12">
        <f>IFERROR(salesdata[[#This Row],[S-P1]]/salesdata[[#This Row],[Q-P1]],0)</f>
        <v>3.17</v>
      </c>
      <c r="I2170" s="3">
        <v>1061</v>
      </c>
      <c r="J2170" s="10">
        <v>6726.74</v>
      </c>
      <c r="K2170" s="12">
        <f>IFERROR(salesdata[[#This Row],[S-P2]]/salesdata[[#This Row],[Q-P2]],0)</f>
        <v>6.34</v>
      </c>
      <c r="L2170" s="3">
        <v>4672</v>
      </c>
      <c r="M2170" s="10">
        <v>25322.240000000002</v>
      </c>
      <c r="N2170" s="12">
        <f>IFERROR(salesdata[[#This Row],[S-P3]]/salesdata[[#This Row],[Q-P3]],0)</f>
        <v>5.42</v>
      </c>
      <c r="O2170" s="3">
        <v>1155</v>
      </c>
      <c r="P2170" s="10">
        <v>8235.15</v>
      </c>
      <c r="Q2170" s="12">
        <f>IFERROR(salesdata[[#This Row],[S-P4]]/salesdata[[#This Row],[Q-P4]],0)</f>
        <v>7.13</v>
      </c>
      <c r="R2170" s="3">
        <v>10659</v>
      </c>
      <c r="S2170" s="10">
        <v>52238.2</v>
      </c>
      <c r="T2170" s="1" t="str">
        <f>"Q"&amp;ROUNDUP(salesdata[[#This Row],[Month No.]]/3,0)</f>
        <v>Q2</v>
      </c>
      <c r="U2170" s="1" t="str">
        <f>TEXT(salesdata[[#This Row],[Date]],"dddd")</f>
        <v>Monday</v>
      </c>
      <c r="V2170" s="12">
        <f>IFERROR(salesdata[[#This Row],[Total Revenue]]/salesdata[[#This Row],[Total Units Sold]],0)</f>
        <v>4.9008537386246358</v>
      </c>
      <c r="W2170" s="1" t="str">
        <f>INDEX({"Product1","Product2","Product3","Product4"},MATCH(MAX(salesdata[[#This Row],[S-P1]],salesdata[[#This Row],[S-P2]],salesdata[[#This Row],[S-P3]],salesdata[[#This Row],[S-P4]]),CHOOSE({1,2,3,4},salesdata[[#This Row],[S-P1]],salesdata[[#This Row],[S-P2]],salesdata[[#This Row],[S-P3]],salesdata[[#This Row],[S-P4]]),0))</f>
        <v>Product3</v>
      </c>
      <c r="X2170" s="1" t="str">
        <f>IF(salesdata[[#This Row],[Total Revenue]]&gt;=70000,"High",IF(salesdata[[#This Row],[Total Revenue]]&gt;=40000,"Medium","Low"))</f>
        <v>Medium</v>
      </c>
      <c r="Y2170" s="1" t="str">
        <f>IFERROR(IF(SUMIF(salesdata[Year],salesdata[[#This Row],[Year]],salesdata[Total Revenue])&gt;SUMIF(salesdata[Year],salesdata[[#This Row],[Year]]-1,salesdata[Total Revenue]),"Growth Year","Decline Year"),"")</f>
        <v>Growth Year</v>
      </c>
    </row>
    <row r="2171" spans="1:25" x14ac:dyDescent="0.3">
      <c r="A2171" s="1">
        <v>2170</v>
      </c>
      <c r="B2171" s="2">
        <v>42507</v>
      </c>
      <c r="C2171" s="1">
        <v>2016</v>
      </c>
      <c r="D2171" s="1" t="s">
        <v>30</v>
      </c>
      <c r="E2171" s="1">
        <v>5</v>
      </c>
      <c r="F2171" s="3">
        <v>1562</v>
      </c>
      <c r="G2171" s="10">
        <v>4951.54</v>
      </c>
      <c r="H2171" s="12">
        <f>IFERROR(salesdata[[#This Row],[S-P1]]/salesdata[[#This Row],[Q-P1]],0)</f>
        <v>3.17</v>
      </c>
      <c r="I2171" s="3">
        <v>2984</v>
      </c>
      <c r="J2171" s="10">
        <v>18918.560000000001</v>
      </c>
      <c r="K2171" s="12">
        <f>IFERROR(salesdata[[#This Row],[S-P2]]/salesdata[[#This Row],[Q-P2]],0)</f>
        <v>6.3400000000000007</v>
      </c>
      <c r="L2171" s="3">
        <v>3389</v>
      </c>
      <c r="M2171" s="10">
        <v>18368.38</v>
      </c>
      <c r="N2171" s="12">
        <f>IFERROR(salesdata[[#This Row],[S-P3]]/salesdata[[#This Row],[Q-P3]],0)</f>
        <v>5.42</v>
      </c>
      <c r="O2171" s="3">
        <v>553</v>
      </c>
      <c r="P2171" s="10">
        <v>3942.89</v>
      </c>
      <c r="Q2171" s="12">
        <f>IFERROR(salesdata[[#This Row],[S-P4]]/salesdata[[#This Row],[Q-P4]],0)</f>
        <v>7.13</v>
      </c>
      <c r="R2171" s="3">
        <v>8488</v>
      </c>
      <c r="S2171" s="10">
        <v>46181.37</v>
      </c>
      <c r="T2171" s="1" t="str">
        <f>"Q"&amp;ROUNDUP(salesdata[[#This Row],[Month No.]]/3,0)</f>
        <v>Q2</v>
      </c>
      <c r="U2171" s="1" t="str">
        <f>TEXT(salesdata[[#This Row],[Date]],"dddd")</f>
        <v>Tuesday</v>
      </c>
      <c r="V2171" s="12">
        <f>IFERROR(salesdata[[#This Row],[Total Revenue]]/salesdata[[#This Row],[Total Units Sold]],0)</f>
        <v>5.4407834590009427</v>
      </c>
      <c r="W2171" s="1" t="str">
        <f>INDEX({"Product1","Product2","Product3","Product4"},MATCH(MAX(salesdata[[#This Row],[S-P1]],salesdata[[#This Row],[S-P2]],salesdata[[#This Row],[S-P3]],salesdata[[#This Row],[S-P4]]),CHOOSE({1,2,3,4},salesdata[[#This Row],[S-P1]],salesdata[[#This Row],[S-P2]],salesdata[[#This Row],[S-P3]],salesdata[[#This Row],[S-P4]]),0))</f>
        <v>Product2</v>
      </c>
      <c r="X2171" s="1" t="str">
        <f>IF(salesdata[[#This Row],[Total Revenue]]&gt;=70000,"High",IF(salesdata[[#This Row],[Total Revenue]]&gt;=40000,"Medium","Low"))</f>
        <v>Medium</v>
      </c>
      <c r="Y2171" s="1" t="str">
        <f>IFERROR(IF(SUMIF(salesdata[Year],salesdata[[#This Row],[Year]],salesdata[Total Revenue])&gt;SUMIF(salesdata[Year],salesdata[[#This Row],[Year]]-1,salesdata[Total Revenue]),"Growth Year","Decline Year"),"")</f>
        <v>Growth Year</v>
      </c>
    </row>
    <row r="2172" spans="1:25" x14ac:dyDescent="0.3">
      <c r="A2172" s="1">
        <v>2171</v>
      </c>
      <c r="B2172" s="2">
        <v>42508</v>
      </c>
      <c r="C2172" s="1">
        <v>2016</v>
      </c>
      <c r="D2172" s="1" t="s">
        <v>30</v>
      </c>
      <c r="E2172" s="1">
        <v>5</v>
      </c>
      <c r="F2172" s="3">
        <v>6717</v>
      </c>
      <c r="G2172" s="10">
        <v>21292.89</v>
      </c>
      <c r="H2172" s="12">
        <f>IFERROR(salesdata[[#This Row],[S-P1]]/salesdata[[#This Row],[Q-P1]],0)</f>
        <v>3.17</v>
      </c>
      <c r="I2172" s="3">
        <v>1244</v>
      </c>
      <c r="J2172" s="10">
        <v>7886.96</v>
      </c>
      <c r="K2172" s="12">
        <f>IFERROR(salesdata[[#This Row],[S-P2]]/salesdata[[#This Row],[Q-P2]],0)</f>
        <v>6.34</v>
      </c>
      <c r="L2172" s="3">
        <v>4883</v>
      </c>
      <c r="M2172" s="10">
        <v>26465.86</v>
      </c>
      <c r="N2172" s="12">
        <f>IFERROR(salesdata[[#This Row],[S-P3]]/salesdata[[#This Row],[Q-P3]],0)</f>
        <v>5.42</v>
      </c>
      <c r="O2172" s="3">
        <v>1576</v>
      </c>
      <c r="P2172" s="10">
        <v>11236.88</v>
      </c>
      <c r="Q2172" s="12">
        <f>IFERROR(salesdata[[#This Row],[S-P4]]/salesdata[[#This Row],[Q-P4]],0)</f>
        <v>7.13</v>
      </c>
      <c r="R2172" s="3">
        <v>14420</v>
      </c>
      <c r="S2172" s="10">
        <v>66882.59</v>
      </c>
      <c r="T2172" s="1" t="str">
        <f>"Q"&amp;ROUNDUP(salesdata[[#This Row],[Month No.]]/3,0)</f>
        <v>Q2</v>
      </c>
      <c r="U2172" s="1" t="str">
        <f>TEXT(salesdata[[#This Row],[Date]],"dddd")</f>
        <v>Wednesday</v>
      </c>
      <c r="V2172" s="12">
        <f>IFERROR(salesdata[[#This Row],[Total Revenue]]/salesdata[[#This Row],[Total Units Sold]],0)</f>
        <v>4.6381823855755888</v>
      </c>
      <c r="W2172" s="1" t="str">
        <f>INDEX({"Product1","Product2","Product3","Product4"},MATCH(MAX(salesdata[[#This Row],[S-P1]],salesdata[[#This Row],[S-P2]],salesdata[[#This Row],[S-P3]],salesdata[[#This Row],[S-P4]]),CHOOSE({1,2,3,4},salesdata[[#This Row],[S-P1]],salesdata[[#This Row],[S-P2]],salesdata[[#This Row],[S-P3]],salesdata[[#This Row],[S-P4]]),0))</f>
        <v>Product3</v>
      </c>
      <c r="X2172" s="1" t="str">
        <f>IF(salesdata[[#This Row],[Total Revenue]]&gt;=70000,"High",IF(salesdata[[#This Row],[Total Revenue]]&gt;=40000,"Medium","Low"))</f>
        <v>Medium</v>
      </c>
      <c r="Y2172" s="1" t="str">
        <f>IFERROR(IF(SUMIF(salesdata[Year],salesdata[[#This Row],[Year]],salesdata[Total Revenue])&gt;SUMIF(salesdata[Year],salesdata[[#This Row],[Year]]-1,salesdata[Total Revenue]),"Growth Year","Decline Year"),"")</f>
        <v>Growth Year</v>
      </c>
    </row>
    <row r="2173" spans="1:25" x14ac:dyDescent="0.3">
      <c r="A2173" s="1">
        <v>2172</v>
      </c>
      <c r="B2173" s="2">
        <v>42509</v>
      </c>
      <c r="C2173" s="1">
        <v>2016</v>
      </c>
      <c r="D2173" s="1" t="s">
        <v>30</v>
      </c>
      <c r="E2173" s="1">
        <v>5</v>
      </c>
      <c r="F2173" s="3">
        <v>385</v>
      </c>
      <c r="G2173" s="10">
        <v>1220.45</v>
      </c>
      <c r="H2173" s="12">
        <f>IFERROR(salesdata[[#This Row],[S-P1]]/salesdata[[#This Row],[Q-P1]],0)</f>
        <v>3.17</v>
      </c>
      <c r="I2173" s="3">
        <v>2036</v>
      </c>
      <c r="J2173" s="10">
        <v>12908.24</v>
      </c>
      <c r="K2173" s="12">
        <f>IFERROR(salesdata[[#This Row],[S-P2]]/salesdata[[#This Row],[Q-P2]],0)</f>
        <v>6.34</v>
      </c>
      <c r="L2173" s="3">
        <v>5897</v>
      </c>
      <c r="M2173" s="10">
        <v>31961.74</v>
      </c>
      <c r="N2173" s="12">
        <f>IFERROR(salesdata[[#This Row],[S-P3]]/salesdata[[#This Row],[Q-P3]],0)</f>
        <v>5.42</v>
      </c>
      <c r="O2173" s="3">
        <v>514</v>
      </c>
      <c r="P2173" s="10">
        <v>3664.82</v>
      </c>
      <c r="Q2173" s="12">
        <f>IFERROR(salesdata[[#This Row],[S-P4]]/salesdata[[#This Row],[Q-P4]],0)</f>
        <v>7.13</v>
      </c>
      <c r="R2173" s="3">
        <v>8832</v>
      </c>
      <c r="S2173" s="10">
        <v>49755.25</v>
      </c>
      <c r="T2173" s="1" t="str">
        <f>"Q"&amp;ROUNDUP(salesdata[[#This Row],[Month No.]]/3,0)</f>
        <v>Q2</v>
      </c>
      <c r="U2173" s="1" t="str">
        <f>TEXT(salesdata[[#This Row],[Date]],"dddd")</f>
        <v>Thursday</v>
      </c>
      <c r="V2173" s="12">
        <f>IFERROR(salesdata[[#This Row],[Total Revenue]]/salesdata[[#This Row],[Total Units Sold]],0)</f>
        <v>5.6335201539855069</v>
      </c>
      <c r="W2173" s="1" t="str">
        <f>INDEX({"Product1","Product2","Product3","Product4"},MATCH(MAX(salesdata[[#This Row],[S-P1]],salesdata[[#This Row],[S-P2]],salesdata[[#This Row],[S-P3]],salesdata[[#This Row],[S-P4]]),CHOOSE({1,2,3,4},salesdata[[#This Row],[S-P1]],salesdata[[#This Row],[S-P2]],salesdata[[#This Row],[S-P3]],salesdata[[#This Row],[S-P4]]),0))</f>
        <v>Product3</v>
      </c>
      <c r="X2173" s="1" t="str">
        <f>IF(salesdata[[#This Row],[Total Revenue]]&gt;=70000,"High",IF(salesdata[[#This Row],[Total Revenue]]&gt;=40000,"Medium","Low"))</f>
        <v>Medium</v>
      </c>
      <c r="Y2173" s="1" t="str">
        <f>IFERROR(IF(SUMIF(salesdata[Year],salesdata[[#This Row],[Year]],salesdata[Total Revenue])&gt;SUMIF(salesdata[Year],salesdata[[#This Row],[Year]]-1,salesdata[Total Revenue]),"Growth Year","Decline Year"),"")</f>
        <v>Growth Year</v>
      </c>
    </row>
    <row r="2174" spans="1:25" x14ac:dyDescent="0.3">
      <c r="A2174" s="1">
        <v>2173</v>
      </c>
      <c r="B2174" s="2">
        <v>42510</v>
      </c>
      <c r="C2174" s="1">
        <v>2016</v>
      </c>
      <c r="D2174" s="1" t="s">
        <v>30</v>
      </c>
      <c r="E2174" s="1">
        <v>5</v>
      </c>
      <c r="F2174" s="3">
        <v>7857</v>
      </c>
      <c r="G2174" s="10">
        <v>24906.69</v>
      </c>
      <c r="H2174" s="12">
        <f>IFERROR(salesdata[[#This Row],[S-P1]]/salesdata[[#This Row],[Q-P1]],0)</f>
        <v>3.17</v>
      </c>
      <c r="I2174" s="3">
        <v>646</v>
      </c>
      <c r="J2174" s="10">
        <v>4095.64</v>
      </c>
      <c r="K2174" s="12">
        <f>IFERROR(salesdata[[#This Row],[S-P2]]/salesdata[[#This Row],[Q-P2]],0)</f>
        <v>6.34</v>
      </c>
      <c r="L2174" s="3">
        <v>4324</v>
      </c>
      <c r="M2174" s="10">
        <v>23436.080000000002</v>
      </c>
      <c r="N2174" s="12">
        <f>IFERROR(salesdata[[#This Row],[S-P3]]/salesdata[[#This Row],[Q-P3]],0)</f>
        <v>5.4200000000000008</v>
      </c>
      <c r="O2174" s="3">
        <v>1828</v>
      </c>
      <c r="P2174" s="10">
        <v>13033.64</v>
      </c>
      <c r="Q2174" s="12">
        <f>IFERROR(salesdata[[#This Row],[S-P4]]/salesdata[[#This Row],[Q-P4]],0)</f>
        <v>7.13</v>
      </c>
      <c r="R2174" s="3">
        <v>14655</v>
      </c>
      <c r="S2174" s="10">
        <v>65472.05</v>
      </c>
      <c r="T2174" s="1" t="str">
        <f>"Q"&amp;ROUNDUP(salesdata[[#This Row],[Month No.]]/3,0)</f>
        <v>Q2</v>
      </c>
      <c r="U2174" s="1" t="str">
        <f>TEXT(salesdata[[#This Row],[Date]],"dddd")</f>
        <v>Friday</v>
      </c>
      <c r="V2174" s="12">
        <f>IFERROR(salesdata[[#This Row],[Total Revenue]]/salesdata[[#This Row],[Total Units Sold]],0)</f>
        <v>4.4675571477311502</v>
      </c>
      <c r="W2174" s="1" t="str">
        <f>INDEX({"Product1","Product2","Product3","Product4"},MATCH(MAX(salesdata[[#This Row],[S-P1]],salesdata[[#This Row],[S-P2]],salesdata[[#This Row],[S-P3]],salesdata[[#This Row],[S-P4]]),CHOOSE({1,2,3,4},salesdata[[#This Row],[S-P1]],salesdata[[#This Row],[S-P2]],salesdata[[#This Row],[S-P3]],salesdata[[#This Row],[S-P4]]),0))</f>
        <v>Product1</v>
      </c>
      <c r="X2174" s="1" t="str">
        <f>IF(salesdata[[#This Row],[Total Revenue]]&gt;=70000,"High",IF(salesdata[[#This Row],[Total Revenue]]&gt;=40000,"Medium","Low"))</f>
        <v>Medium</v>
      </c>
      <c r="Y2174" s="1" t="str">
        <f>IFERROR(IF(SUMIF(salesdata[Year],salesdata[[#This Row],[Year]],salesdata[Total Revenue])&gt;SUMIF(salesdata[Year],salesdata[[#This Row],[Year]]-1,salesdata[Total Revenue]),"Growth Year","Decline Year"),"")</f>
        <v>Growth Year</v>
      </c>
    </row>
    <row r="2175" spans="1:25" x14ac:dyDescent="0.3">
      <c r="A2175" s="1">
        <v>2174</v>
      </c>
      <c r="B2175" s="2">
        <v>42511</v>
      </c>
      <c r="C2175" s="1">
        <v>2016</v>
      </c>
      <c r="D2175" s="1" t="s">
        <v>30</v>
      </c>
      <c r="E2175" s="1">
        <v>5</v>
      </c>
      <c r="F2175" s="3">
        <v>5395</v>
      </c>
      <c r="G2175" s="10">
        <v>17102.150000000001</v>
      </c>
      <c r="H2175" s="12">
        <f>IFERROR(salesdata[[#This Row],[S-P1]]/salesdata[[#This Row],[Q-P1]],0)</f>
        <v>3.1700000000000004</v>
      </c>
      <c r="I2175" s="3">
        <v>1516</v>
      </c>
      <c r="J2175" s="10">
        <v>9611.44</v>
      </c>
      <c r="K2175" s="12">
        <f>IFERROR(salesdata[[#This Row],[S-P2]]/salesdata[[#This Row],[Q-P2]],0)</f>
        <v>6.3400000000000007</v>
      </c>
      <c r="L2175" s="3">
        <v>5598</v>
      </c>
      <c r="M2175" s="10">
        <v>30341.16</v>
      </c>
      <c r="N2175" s="12">
        <f>IFERROR(salesdata[[#This Row],[S-P3]]/salesdata[[#This Row],[Q-P3]],0)</f>
        <v>5.42</v>
      </c>
      <c r="O2175" s="3">
        <v>774</v>
      </c>
      <c r="P2175" s="10">
        <v>5518.62</v>
      </c>
      <c r="Q2175" s="12">
        <f>IFERROR(salesdata[[#This Row],[S-P4]]/salesdata[[#This Row],[Q-P4]],0)</f>
        <v>7.13</v>
      </c>
      <c r="R2175" s="3">
        <v>13283</v>
      </c>
      <c r="S2175" s="10">
        <v>62573.37</v>
      </c>
      <c r="T2175" s="1" t="str">
        <f>"Q"&amp;ROUNDUP(salesdata[[#This Row],[Month No.]]/3,0)</f>
        <v>Q2</v>
      </c>
      <c r="U2175" s="1" t="str">
        <f>TEXT(salesdata[[#This Row],[Date]],"dddd")</f>
        <v>Saturday</v>
      </c>
      <c r="V2175" s="12">
        <f>IFERROR(salesdata[[#This Row],[Total Revenue]]/salesdata[[#This Row],[Total Units Sold]],0)</f>
        <v>4.7107859670255214</v>
      </c>
      <c r="W2175" s="1" t="str">
        <f>INDEX({"Product1","Product2","Product3","Product4"},MATCH(MAX(salesdata[[#This Row],[S-P1]],salesdata[[#This Row],[S-P2]],salesdata[[#This Row],[S-P3]],salesdata[[#This Row],[S-P4]]),CHOOSE({1,2,3,4},salesdata[[#This Row],[S-P1]],salesdata[[#This Row],[S-P2]],salesdata[[#This Row],[S-P3]],salesdata[[#This Row],[S-P4]]),0))</f>
        <v>Product3</v>
      </c>
      <c r="X2175" s="1" t="str">
        <f>IF(salesdata[[#This Row],[Total Revenue]]&gt;=70000,"High",IF(salesdata[[#This Row],[Total Revenue]]&gt;=40000,"Medium","Low"))</f>
        <v>Medium</v>
      </c>
      <c r="Y2175" s="1" t="str">
        <f>IFERROR(IF(SUMIF(salesdata[Year],salesdata[[#This Row],[Year]],salesdata[Total Revenue])&gt;SUMIF(salesdata[Year],salesdata[[#This Row],[Year]]-1,salesdata[Total Revenue]),"Growth Year","Decline Year"),"")</f>
        <v>Growth Year</v>
      </c>
    </row>
    <row r="2176" spans="1:25" x14ac:dyDescent="0.3">
      <c r="A2176" s="1">
        <v>2175</v>
      </c>
      <c r="B2176" s="2">
        <v>42512</v>
      </c>
      <c r="C2176" s="1">
        <v>2016</v>
      </c>
      <c r="D2176" s="1" t="s">
        <v>30</v>
      </c>
      <c r="E2176" s="1">
        <v>5</v>
      </c>
      <c r="F2176" s="3">
        <v>2184</v>
      </c>
      <c r="G2176" s="10">
        <v>6923.28</v>
      </c>
      <c r="H2176" s="12">
        <f>IFERROR(salesdata[[#This Row],[S-P1]]/salesdata[[#This Row],[Q-P1]],0)</f>
        <v>3.17</v>
      </c>
      <c r="I2176" s="3">
        <v>3523</v>
      </c>
      <c r="J2176" s="10">
        <v>22335.82</v>
      </c>
      <c r="K2176" s="12">
        <f>IFERROR(salesdata[[#This Row],[S-P2]]/salesdata[[#This Row],[Q-P2]],0)</f>
        <v>6.34</v>
      </c>
      <c r="L2176" s="3">
        <v>2306</v>
      </c>
      <c r="M2176" s="10">
        <v>12498.52</v>
      </c>
      <c r="N2176" s="12">
        <f>IFERROR(salesdata[[#This Row],[S-P3]]/salesdata[[#This Row],[Q-P3]],0)</f>
        <v>5.42</v>
      </c>
      <c r="O2176" s="3">
        <v>1440</v>
      </c>
      <c r="P2176" s="10">
        <v>10267.200000000001</v>
      </c>
      <c r="Q2176" s="12">
        <f>IFERROR(salesdata[[#This Row],[S-P4]]/salesdata[[#This Row],[Q-P4]],0)</f>
        <v>7.1300000000000008</v>
      </c>
      <c r="R2176" s="3">
        <v>9453</v>
      </c>
      <c r="S2176" s="10">
        <v>52024.82</v>
      </c>
      <c r="T2176" s="1" t="str">
        <f>"Q"&amp;ROUNDUP(salesdata[[#This Row],[Month No.]]/3,0)</f>
        <v>Q2</v>
      </c>
      <c r="U2176" s="1" t="str">
        <f>TEXT(salesdata[[#This Row],[Date]],"dddd")</f>
        <v>Sunday</v>
      </c>
      <c r="V2176" s="12">
        <f>IFERROR(salesdata[[#This Row],[Total Revenue]]/salesdata[[#This Row],[Total Units Sold]],0)</f>
        <v>5.5035248069395957</v>
      </c>
      <c r="W2176" s="1" t="str">
        <f>INDEX({"Product1","Product2","Product3","Product4"},MATCH(MAX(salesdata[[#This Row],[S-P1]],salesdata[[#This Row],[S-P2]],salesdata[[#This Row],[S-P3]],salesdata[[#This Row],[S-P4]]),CHOOSE({1,2,3,4},salesdata[[#This Row],[S-P1]],salesdata[[#This Row],[S-P2]],salesdata[[#This Row],[S-P3]],salesdata[[#This Row],[S-P4]]),0))</f>
        <v>Product2</v>
      </c>
      <c r="X2176" s="1" t="str">
        <f>IF(salesdata[[#This Row],[Total Revenue]]&gt;=70000,"High",IF(salesdata[[#This Row],[Total Revenue]]&gt;=40000,"Medium","Low"))</f>
        <v>Medium</v>
      </c>
      <c r="Y2176" s="1" t="str">
        <f>IFERROR(IF(SUMIF(salesdata[Year],salesdata[[#This Row],[Year]],salesdata[Total Revenue])&gt;SUMIF(salesdata[Year],salesdata[[#This Row],[Year]]-1,salesdata[Total Revenue]),"Growth Year","Decline Year"),"")</f>
        <v>Growth Year</v>
      </c>
    </row>
    <row r="2177" spans="1:25" x14ac:dyDescent="0.3">
      <c r="A2177" s="1">
        <v>2176</v>
      </c>
      <c r="B2177" s="2">
        <v>42513</v>
      </c>
      <c r="C2177" s="1">
        <v>2016</v>
      </c>
      <c r="D2177" s="1" t="s">
        <v>30</v>
      </c>
      <c r="E2177" s="1">
        <v>5</v>
      </c>
      <c r="F2177" s="3">
        <v>3897</v>
      </c>
      <c r="G2177" s="10">
        <v>12353.49</v>
      </c>
      <c r="H2177" s="12">
        <f>IFERROR(salesdata[[#This Row],[S-P1]]/salesdata[[#This Row],[Q-P1]],0)</f>
        <v>3.17</v>
      </c>
      <c r="I2177" s="3">
        <v>1414</v>
      </c>
      <c r="J2177" s="10">
        <v>8964.76</v>
      </c>
      <c r="K2177" s="12">
        <f>IFERROR(salesdata[[#This Row],[S-P2]]/salesdata[[#This Row],[Q-P2]],0)</f>
        <v>6.34</v>
      </c>
      <c r="L2177" s="3">
        <v>4776</v>
      </c>
      <c r="M2177" s="10">
        <v>25885.919999999998</v>
      </c>
      <c r="N2177" s="12">
        <f>IFERROR(salesdata[[#This Row],[S-P3]]/salesdata[[#This Row],[Q-P3]],0)</f>
        <v>5.42</v>
      </c>
      <c r="O2177" s="3">
        <v>1074</v>
      </c>
      <c r="P2177" s="10">
        <v>7657.62</v>
      </c>
      <c r="Q2177" s="12">
        <f>IFERROR(salesdata[[#This Row],[S-P4]]/salesdata[[#This Row],[Q-P4]],0)</f>
        <v>7.13</v>
      </c>
      <c r="R2177" s="3">
        <v>11161</v>
      </c>
      <c r="S2177" s="10">
        <v>54861.79</v>
      </c>
      <c r="T2177" s="1" t="str">
        <f>"Q"&amp;ROUNDUP(salesdata[[#This Row],[Month No.]]/3,0)</f>
        <v>Q2</v>
      </c>
      <c r="U2177" s="1" t="str">
        <f>TEXT(salesdata[[#This Row],[Date]],"dddd")</f>
        <v>Monday</v>
      </c>
      <c r="V2177" s="12">
        <f>IFERROR(salesdata[[#This Row],[Total Revenue]]/salesdata[[#This Row],[Total Units Sold]],0)</f>
        <v>4.9154905474419852</v>
      </c>
      <c r="W2177" s="1" t="str">
        <f>INDEX({"Product1","Product2","Product3","Product4"},MATCH(MAX(salesdata[[#This Row],[S-P1]],salesdata[[#This Row],[S-P2]],salesdata[[#This Row],[S-P3]],salesdata[[#This Row],[S-P4]]),CHOOSE({1,2,3,4},salesdata[[#This Row],[S-P1]],salesdata[[#This Row],[S-P2]],salesdata[[#This Row],[S-P3]],salesdata[[#This Row],[S-P4]]),0))</f>
        <v>Product3</v>
      </c>
      <c r="X2177" s="1" t="str">
        <f>IF(salesdata[[#This Row],[Total Revenue]]&gt;=70000,"High",IF(salesdata[[#This Row],[Total Revenue]]&gt;=40000,"Medium","Low"))</f>
        <v>Medium</v>
      </c>
      <c r="Y2177" s="1" t="str">
        <f>IFERROR(IF(SUMIF(salesdata[Year],salesdata[[#This Row],[Year]],salesdata[Total Revenue])&gt;SUMIF(salesdata[Year],salesdata[[#This Row],[Year]]-1,salesdata[Total Revenue]),"Growth Year","Decline Year"),"")</f>
        <v>Growth Year</v>
      </c>
    </row>
    <row r="2178" spans="1:25" x14ac:dyDescent="0.3">
      <c r="A2178" s="1">
        <v>2177</v>
      </c>
      <c r="B2178" s="2">
        <v>42514</v>
      </c>
      <c r="C2178" s="1">
        <v>2016</v>
      </c>
      <c r="D2178" s="1" t="s">
        <v>30</v>
      </c>
      <c r="E2178" s="1">
        <v>5</v>
      </c>
      <c r="F2178" s="3">
        <v>3199</v>
      </c>
      <c r="G2178" s="10">
        <v>10140.83</v>
      </c>
      <c r="H2178" s="12">
        <f>IFERROR(salesdata[[#This Row],[S-P1]]/salesdata[[#This Row],[Q-P1]],0)</f>
        <v>3.17</v>
      </c>
      <c r="I2178" s="3">
        <v>2677</v>
      </c>
      <c r="J2178" s="10">
        <v>16972.18</v>
      </c>
      <c r="K2178" s="12">
        <f>IFERROR(salesdata[[#This Row],[S-P2]]/salesdata[[#This Row],[Q-P2]],0)</f>
        <v>6.34</v>
      </c>
      <c r="L2178" s="3">
        <v>2275</v>
      </c>
      <c r="M2178" s="10">
        <v>12330.5</v>
      </c>
      <c r="N2178" s="12">
        <f>IFERROR(salesdata[[#This Row],[S-P3]]/salesdata[[#This Row],[Q-P3]],0)</f>
        <v>5.42</v>
      </c>
      <c r="O2178" s="3">
        <v>1839</v>
      </c>
      <c r="P2178" s="10">
        <v>13112.07</v>
      </c>
      <c r="Q2178" s="12">
        <f>IFERROR(salesdata[[#This Row],[S-P4]]/salesdata[[#This Row],[Q-P4]],0)</f>
        <v>7.13</v>
      </c>
      <c r="R2178" s="3">
        <v>9990</v>
      </c>
      <c r="S2178" s="10">
        <v>52555.58</v>
      </c>
      <c r="T2178" s="1" t="str">
        <f>"Q"&amp;ROUNDUP(salesdata[[#This Row],[Month No.]]/3,0)</f>
        <v>Q2</v>
      </c>
      <c r="U2178" s="1" t="str">
        <f>TEXT(salesdata[[#This Row],[Date]],"dddd")</f>
        <v>Tuesday</v>
      </c>
      <c r="V2178" s="12">
        <f>IFERROR(salesdata[[#This Row],[Total Revenue]]/salesdata[[#This Row],[Total Units Sold]],0)</f>
        <v>5.2608188188188194</v>
      </c>
      <c r="W2178" s="1" t="str">
        <f>INDEX({"Product1","Product2","Product3","Product4"},MATCH(MAX(salesdata[[#This Row],[S-P1]],salesdata[[#This Row],[S-P2]],salesdata[[#This Row],[S-P3]],salesdata[[#This Row],[S-P4]]),CHOOSE({1,2,3,4},salesdata[[#This Row],[S-P1]],salesdata[[#This Row],[S-P2]],salesdata[[#This Row],[S-P3]],salesdata[[#This Row],[S-P4]]),0))</f>
        <v>Product2</v>
      </c>
      <c r="X2178" s="1" t="str">
        <f>IF(salesdata[[#This Row],[Total Revenue]]&gt;=70000,"High",IF(salesdata[[#This Row],[Total Revenue]]&gt;=40000,"Medium","Low"))</f>
        <v>Medium</v>
      </c>
      <c r="Y2178" s="1" t="str">
        <f>IFERROR(IF(SUMIF(salesdata[Year],salesdata[[#This Row],[Year]],salesdata[Total Revenue])&gt;SUMIF(salesdata[Year],salesdata[[#This Row],[Year]]-1,salesdata[Total Revenue]),"Growth Year","Decline Year"),"")</f>
        <v>Growth Year</v>
      </c>
    </row>
    <row r="2179" spans="1:25" x14ac:dyDescent="0.3">
      <c r="A2179" s="1">
        <v>2178</v>
      </c>
      <c r="B2179" s="2">
        <v>42515</v>
      </c>
      <c r="C2179" s="1">
        <v>2016</v>
      </c>
      <c r="D2179" s="1" t="s">
        <v>30</v>
      </c>
      <c r="E2179" s="1">
        <v>5</v>
      </c>
      <c r="F2179" s="3">
        <v>7678</v>
      </c>
      <c r="G2179" s="10">
        <v>24339.26</v>
      </c>
      <c r="H2179" s="12">
        <f>IFERROR(salesdata[[#This Row],[S-P1]]/salesdata[[#This Row],[Q-P1]],0)</f>
        <v>3.17</v>
      </c>
      <c r="I2179" s="3">
        <v>3525</v>
      </c>
      <c r="J2179" s="10">
        <v>22348.5</v>
      </c>
      <c r="K2179" s="12">
        <f>IFERROR(salesdata[[#This Row],[S-P2]]/salesdata[[#This Row],[Q-P2]],0)</f>
        <v>6.34</v>
      </c>
      <c r="L2179" s="3">
        <v>1776</v>
      </c>
      <c r="M2179" s="10">
        <v>9625.92</v>
      </c>
      <c r="N2179" s="12">
        <f>IFERROR(salesdata[[#This Row],[S-P3]]/salesdata[[#This Row],[Q-P3]],0)</f>
        <v>5.42</v>
      </c>
      <c r="O2179" s="3">
        <v>1382</v>
      </c>
      <c r="P2179" s="10">
        <v>9853.66</v>
      </c>
      <c r="Q2179" s="12">
        <f>IFERROR(salesdata[[#This Row],[S-P4]]/salesdata[[#This Row],[Q-P4]],0)</f>
        <v>7.13</v>
      </c>
      <c r="R2179" s="3">
        <v>14361</v>
      </c>
      <c r="S2179" s="10">
        <v>66167.34</v>
      </c>
      <c r="T2179" s="1" t="str">
        <f>"Q"&amp;ROUNDUP(salesdata[[#This Row],[Month No.]]/3,0)</f>
        <v>Q2</v>
      </c>
      <c r="U2179" s="1" t="str">
        <f>TEXT(salesdata[[#This Row],[Date]],"dddd")</f>
        <v>Wednesday</v>
      </c>
      <c r="V2179" s="12">
        <f>IFERROR(salesdata[[#This Row],[Total Revenue]]/salesdata[[#This Row],[Total Units Sold]],0)</f>
        <v>4.6074326300396908</v>
      </c>
      <c r="W2179" s="1" t="str">
        <f>INDEX({"Product1","Product2","Product3","Product4"},MATCH(MAX(salesdata[[#This Row],[S-P1]],salesdata[[#This Row],[S-P2]],salesdata[[#This Row],[S-P3]],salesdata[[#This Row],[S-P4]]),CHOOSE({1,2,3,4},salesdata[[#This Row],[S-P1]],salesdata[[#This Row],[S-P2]],salesdata[[#This Row],[S-P3]],salesdata[[#This Row],[S-P4]]),0))</f>
        <v>Product1</v>
      </c>
      <c r="X2179" s="1" t="str">
        <f>IF(salesdata[[#This Row],[Total Revenue]]&gt;=70000,"High",IF(salesdata[[#This Row],[Total Revenue]]&gt;=40000,"Medium","Low"))</f>
        <v>Medium</v>
      </c>
      <c r="Y2179" s="1" t="str">
        <f>IFERROR(IF(SUMIF(salesdata[Year],salesdata[[#This Row],[Year]],salesdata[Total Revenue])&gt;SUMIF(salesdata[Year],salesdata[[#This Row],[Year]]-1,salesdata[Total Revenue]),"Growth Year","Decline Year"),"")</f>
        <v>Growth Year</v>
      </c>
    </row>
    <row r="2180" spans="1:25" x14ac:dyDescent="0.3">
      <c r="A2180" s="1">
        <v>2179</v>
      </c>
      <c r="B2180" s="2">
        <v>42516</v>
      </c>
      <c r="C2180" s="1">
        <v>2016</v>
      </c>
      <c r="D2180" s="1" t="s">
        <v>30</v>
      </c>
      <c r="E2180" s="1">
        <v>5</v>
      </c>
      <c r="F2180" s="3">
        <v>5113</v>
      </c>
      <c r="G2180" s="10">
        <v>16208.21</v>
      </c>
      <c r="H2180" s="12">
        <f>IFERROR(salesdata[[#This Row],[S-P1]]/salesdata[[#This Row],[Q-P1]],0)</f>
        <v>3.17</v>
      </c>
      <c r="I2180" s="3">
        <v>2677</v>
      </c>
      <c r="J2180" s="10">
        <v>16972.18</v>
      </c>
      <c r="K2180" s="12">
        <f>IFERROR(salesdata[[#This Row],[S-P2]]/salesdata[[#This Row],[Q-P2]],0)</f>
        <v>6.34</v>
      </c>
      <c r="L2180" s="3">
        <v>5786</v>
      </c>
      <c r="M2180" s="10">
        <v>31360.12</v>
      </c>
      <c r="N2180" s="12">
        <f>IFERROR(salesdata[[#This Row],[S-P3]]/salesdata[[#This Row],[Q-P3]],0)</f>
        <v>5.42</v>
      </c>
      <c r="O2180" s="3">
        <v>641</v>
      </c>
      <c r="P2180" s="10">
        <v>4570.33</v>
      </c>
      <c r="Q2180" s="12">
        <f>IFERROR(salesdata[[#This Row],[S-P4]]/salesdata[[#This Row],[Q-P4]],0)</f>
        <v>7.13</v>
      </c>
      <c r="R2180" s="3">
        <v>14217</v>
      </c>
      <c r="S2180" s="10">
        <v>69110.84</v>
      </c>
      <c r="T2180" s="1" t="str">
        <f>"Q"&amp;ROUNDUP(salesdata[[#This Row],[Month No.]]/3,0)</f>
        <v>Q2</v>
      </c>
      <c r="U2180" s="1" t="str">
        <f>TEXT(salesdata[[#This Row],[Date]],"dddd")</f>
        <v>Thursday</v>
      </c>
      <c r="V2180" s="12">
        <f>IFERROR(salesdata[[#This Row],[Total Revenue]]/salesdata[[#This Row],[Total Units Sold]],0)</f>
        <v>4.8611408876696913</v>
      </c>
      <c r="W2180" s="1" t="str">
        <f>INDEX({"Product1","Product2","Product3","Product4"},MATCH(MAX(salesdata[[#This Row],[S-P1]],salesdata[[#This Row],[S-P2]],salesdata[[#This Row],[S-P3]],salesdata[[#This Row],[S-P4]]),CHOOSE({1,2,3,4},salesdata[[#This Row],[S-P1]],salesdata[[#This Row],[S-P2]],salesdata[[#This Row],[S-P3]],salesdata[[#This Row],[S-P4]]),0))</f>
        <v>Product3</v>
      </c>
      <c r="X2180" s="1" t="str">
        <f>IF(salesdata[[#This Row],[Total Revenue]]&gt;=70000,"High",IF(salesdata[[#This Row],[Total Revenue]]&gt;=40000,"Medium","Low"))</f>
        <v>Medium</v>
      </c>
      <c r="Y2180" s="1" t="str">
        <f>IFERROR(IF(SUMIF(salesdata[Year],salesdata[[#This Row],[Year]],salesdata[Total Revenue])&gt;SUMIF(salesdata[Year],salesdata[[#This Row],[Year]]-1,salesdata[Total Revenue]),"Growth Year","Decline Year"),"")</f>
        <v>Growth Year</v>
      </c>
    </row>
    <row r="2181" spans="1:25" x14ac:dyDescent="0.3">
      <c r="A2181" s="1">
        <v>2180</v>
      </c>
      <c r="B2181" s="2">
        <v>42517</v>
      </c>
      <c r="C2181" s="1">
        <v>2016</v>
      </c>
      <c r="D2181" s="1" t="s">
        <v>30</v>
      </c>
      <c r="E2181" s="1">
        <v>5</v>
      </c>
      <c r="F2181" s="3">
        <v>4763</v>
      </c>
      <c r="G2181" s="10">
        <v>15098.71</v>
      </c>
      <c r="H2181" s="12">
        <f>IFERROR(salesdata[[#This Row],[S-P1]]/salesdata[[#This Row],[Q-P1]],0)</f>
        <v>3.17</v>
      </c>
      <c r="I2181" s="3">
        <v>2492</v>
      </c>
      <c r="J2181" s="10">
        <v>15799.28</v>
      </c>
      <c r="K2181" s="12">
        <f>IFERROR(salesdata[[#This Row],[S-P2]]/salesdata[[#This Row],[Q-P2]],0)</f>
        <v>6.34</v>
      </c>
      <c r="L2181" s="3">
        <v>3901</v>
      </c>
      <c r="M2181" s="10">
        <v>21143.42</v>
      </c>
      <c r="N2181" s="12">
        <f>IFERROR(salesdata[[#This Row],[S-P3]]/salesdata[[#This Row],[Q-P3]],0)</f>
        <v>5.42</v>
      </c>
      <c r="O2181" s="3">
        <v>1120</v>
      </c>
      <c r="P2181" s="10">
        <v>7985.6</v>
      </c>
      <c r="Q2181" s="12">
        <f>IFERROR(salesdata[[#This Row],[S-P4]]/salesdata[[#This Row],[Q-P4]],0)</f>
        <v>7.13</v>
      </c>
      <c r="R2181" s="3">
        <v>12276</v>
      </c>
      <c r="S2181" s="10">
        <v>60027.01</v>
      </c>
      <c r="T2181" s="1" t="str">
        <f>"Q"&amp;ROUNDUP(salesdata[[#This Row],[Month No.]]/3,0)</f>
        <v>Q2</v>
      </c>
      <c r="U2181" s="1" t="str">
        <f>TEXT(salesdata[[#This Row],[Date]],"dddd")</f>
        <v>Friday</v>
      </c>
      <c r="V2181" s="12">
        <f>IFERROR(salesdata[[#This Row],[Total Revenue]]/salesdata[[#This Row],[Total Units Sold]],0)</f>
        <v>4.8897857608341484</v>
      </c>
      <c r="W2181" s="1" t="str">
        <f>INDEX({"Product1","Product2","Product3","Product4"},MATCH(MAX(salesdata[[#This Row],[S-P1]],salesdata[[#This Row],[S-P2]],salesdata[[#This Row],[S-P3]],salesdata[[#This Row],[S-P4]]),CHOOSE({1,2,3,4},salesdata[[#This Row],[S-P1]],salesdata[[#This Row],[S-P2]],salesdata[[#This Row],[S-P3]],salesdata[[#This Row],[S-P4]]),0))</f>
        <v>Product3</v>
      </c>
      <c r="X2181" s="1" t="str">
        <f>IF(salesdata[[#This Row],[Total Revenue]]&gt;=70000,"High",IF(salesdata[[#This Row],[Total Revenue]]&gt;=40000,"Medium","Low"))</f>
        <v>Medium</v>
      </c>
      <c r="Y2181" s="1" t="str">
        <f>IFERROR(IF(SUMIF(salesdata[Year],salesdata[[#This Row],[Year]],salesdata[Total Revenue])&gt;SUMIF(salesdata[Year],salesdata[[#This Row],[Year]]-1,salesdata[Total Revenue]),"Growth Year","Decline Year"),"")</f>
        <v>Growth Year</v>
      </c>
    </row>
    <row r="2182" spans="1:25" x14ac:dyDescent="0.3">
      <c r="A2182" s="1">
        <v>2181</v>
      </c>
      <c r="B2182" s="2">
        <v>42518</v>
      </c>
      <c r="C2182" s="1">
        <v>2016</v>
      </c>
      <c r="D2182" s="1" t="s">
        <v>30</v>
      </c>
      <c r="E2182" s="1">
        <v>5</v>
      </c>
      <c r="F2182" s="3">
        <v>5703</v>
      </c>
      <c r="G2182" s="10">
        <v>18078.509999999998</v>
      </c>
      <c r="H2182" s="12">
        <f>IFERROR(salesdata[[#This Row],[S-P1]]/salesdata[[#This Row],[Q-P1]],0)</f>
        <v>3.17</v>
      </c>
      <c r="I2182" s="3">
        <v>837</v>
      </c>
      <c r="J2182" s="10">
        <v>5306.58</v>
      </c>
      <c r="K2182" s="12">
        <f>IFERROR(salesdata[[#This Row],[S-P2]]/salesdata[[#This Row],[Q-P2]],0)</f>
        <v>6.34</v>
      </c>
      <c r="L2182" s="3">
        <v>4892</v>
      </c>
      <c r="M2182" s="10">
        <v>26514.639999999999</v>
      </c>
      <c r="N2182" s="12">
        <f>IFERROR(salesdata[[#This Row],[S-P3]]/salesdata[[#This Row],[Q-P3]],0)</f>
        <v>5.42</v>
      </c>
      <c r="O2182" s="3">
        <v>782</v>
      </c>
      <c r="P2182" s="10">
        <v>5575.66</v>
      </c>
      <c r="Q2182" s="12">
        <f>IFERROR(salesdata[[#This Row],[S-P4]]/salesdata[[#This Row],[Q-P4]],0)</f>
        <v>7.13</v>
      </c>
      <c r="R2182" s="3">
        <v>12214</v>
      </c>
      <c r="S2182" s="10">
        <v>55475.39</v>
      </c>
      <c r="T2182" s="1" t="str">
        <f>"Q"&amp;ROUNDUP(salesdata[[#This Row],[Month No.]]/3,0)</f>
        <v>Q2</v>
      </c>
      <c r="U2182" s="1" t="str">
        <f>TEXT(salesdata[[#This Row],[Date]],"dddd")</f>
        <v>Saturday</v>
      </c>
      <c r="V2182" s="12">
        <f>IFERROR(salesdata[[#This Row],[Total Revenue]]/salesdata[[#This Row],[Total Units Sold]],0)</f>
        <v>4.5419510397904048</v>
      </c>
      <c r="W2182" s="1" t="str">
        <f>INDEX({"Product1","Product2","Product3","Product4"},MATCH(MAX(salesdata[[#This Row],[S-P1]],salesdata[[#This Row],[S-P2]],salesdata[[#This Row],[S-P3]],salesdata[[#This Row],[S-P4]]),CHOOSE({1,2,3,4},salesdata[[#This Row],[S-P1]],salesdata[[#This Row],[S-P2]],salesdata[[#This Row],[S-P3]],salesdata[[#This Row],[S-P4]]),0))</f>
        <v>Product3</v>
      </c>
      <c r="X2182" s="1" t="str">
        <f>IF(salesdata[[#This Row],[Total Revenue]]&gt;=70000,"High",IF(salesdata[[#This Row],[Total Revenue]]&gt;=40000,"Medium","Low"))</f>
        <v>Medium</v>
      </c>
      <c r="Y2182" s="1" t="str">
        <f>IFERROR(IF(SUMIF(salesdata[Year],salesdata[[#This Row],[Year]],salesdata[Total Revenue])&gt;SUMIF(salesdata[Year],salesdata[[#This Row],[Year]]-1,salesdata[Total Revenue]),"Growth Year","Decline Year"),"")</f>
        <v>Growth Year</v>
      </c>
    </row>
    <row r="2183" spans="1:25" x14ac:dyDescent="0.3">
      <c r="A2183" s="1">
        <v>2182</v>
      </c>
      <c r="B2183" s="2">
        <v>42519</v>
      </c>
      <c r="C2183" s="1">
        <v>2016</v>
      </c>
      <c r="D2183" s="1" t="s">
        <v>30</v>
      </c>
      <c r="E2183" s="1">
        <v>5</v>
      </c>
      <c r="F2183" s="3">
        <v>4967</v>
      </c>
      <c r="G2183" s="10">
        <v>15745.39</v>
      </c>
      <c r="H2183" s="12">
        <f>IFERROR(salesdata[[#This Row],[S-P1]]/salesdata[[#This Row],[Q-P1]],0)</f>
        <v>3.17</v>
      </c>
      <c r="I2183" s="3">
        <v>2397</v>
      </c>
      <c r="J2183" s="10">
        <v>15196.98</v>
      </c>
      <c r="K2183" s="12">
        <f>IFERROR(salesdata[[#This Row],[S-P2]]/salesdata[[#This Row],[Q-P2]],0)</f>
        <v>6.34</v>
      </c>
      <c r="L2183" s="3">
        <v>3366</v>
      </c>
      <c r="M2183" s="10">
        <v>18243.72</v>
      </c>
      <c r="N2183" s="12">
        <f>IFERROR(salesdata[[#This Row],[S-P3]]/salesdata[[#This Row],[Q-P3]],0)</f>
        <v>5.42</v>
      </c>
      <c r="O2183" s="3">
        <v>827</v>
      </c>
      <c r="P2183" s="10">
        <v>5896.51</v>
      </c>
      <c r="Q2183" s="12">
        <f>IFERROR(salesdata[[#This Row],[S-P4]]/salesdata[[#This Row],[Q-P4]],0)</f>
        <v>7.13</v>
      </c>
      <c r="R2183" s="3">
        <v>11557</v>
      </c>
      <c r="S2183" s="10">
        <v>55082.6</v>
      </c>
      <c r="T2183" s="1" t="str">
        <f>"Q"&amp;ROUNDUP(salesdata[[#This Row],[Month No.]]/3,0)</f>
        <v>Q2</v>
      </c>
      <c r="U2183" s="1" t="str">
        <f>TEXT(salesdata[[#This Row],[Date]],"dddd")</f>
        <v>Sunday</v>
      </c>
      <c r="V2183" s="12">
        <f>IFERROR(salesdata[[#This Row],[Total Revenue]]/salesdata[[#This Row],[Total Units Sold]],0)</f>
        <v>4.7661676905771388</v>
      </c>
      <c r="W2183" s="1" t="str">
        <f>INDEX({"Product1","Product2","Product3","Product4"},MATCH(MAX(salesdata[[#This Row],[S-P1]],salesdata[[#This Row],[S-P2]],salesdata[[#This Row],[S-P3]],salesdata[[#This Row],[S-P4]]),CHOOSE({1,2,3,4},salesdata[[#This Row],[S-P1]],salesdata[[#This Row],[S-P2]],salesdata[[#This Row],[S-P3]],salesdata[[#This Row],[S-P4]]),0))</f>
        <v>Product3</v>
      </c>
      <c r="X2183" s="1" t="str">
        <f>IF(salesdata[[#This Row],[Total Revenue]]&gt;=70000,"High",IF(salesdata[[#This Row],[Total Revenue]]&gt;=40000,"Medium","Low"))</f>
        <v>Medium</v>
      </c>
      <c r="Y2183" s="1" t="str">
        <f>IFERROR(IF(SUMIF(salesdata[Year],salesdata[[#This Row],[Year]],salesdata[Total Revenue])&gt;SUMIF(salesdata[Year],salesdata[[#This Row],[Year]]-1,salesdata[Total Revenue]),"Growth Year","Decline Year"),"")</f>
        <v>Growth Year</v>
      </c>
    </row>
    <row r="2184" spans="1:25" x14ac:dyDescent="0.3">
      <c r="A2184" s="1">
        <v>2183</v>
      </c>
      <c r="B2184" s="2">
        <v>42520</v>
      </c>
      <c r="C2184" s="1">
        <v>2016</v>
      </c>
      <c r="D2184" s="1" t="s">
        <v>30</v>
      </c>
      <c r="E2184" s="1">
        <v>5</v>
      </c>
      <c r="F2184" s="3">
        <v>6740</v>
      </c>
      <c r="G2184" s="10">
        <v>21365.8</v>
      </c>
      <c r="H2184" s="12">
        <f>IFERROR(salesdata[[#This Row],[S-P1]]/salesdata[[#This Row],[Q-P1]],0)</f>
        <v>3.17</v>
      </c>
      <c r="I2184" s="3">
        <v>2408</v>
      </c>
      <c r="J2184" s="10">
        <v>15266.72</v>
      </c>
      <c r="K2184" s="12">
        <f>IFERROR(salesdata[[#This Row],[S-P2]]/salesdata[[#This Row],[Q-P2]],0)</f>
        <v>6.34</v>
      </c>
      <c r="L2184" s="3">
        <v>1533</v>
      </c>
      <c r="M2184" s="10">
        <v>8308.86</v>
      </c>
      <c r="N2184" s="12">
        <f>IFERROR(salesdata[[#This Row],[S-P3]]/salesdata[[#This Row],[Q-P3]],0)</f>
        <v>5.4200000000000008</v>
      </c>
      <c r="O2184" s="3">
        <v>700</v>
      </c>
      <c r="P2184" s="10">
        <v>4991</v>
      </c>
      <c r="Q2184" s="12">
        <f>IFERROR(salesdata[[#This Row],[S-P4]]/salesdata[[#This Row],[Q-P4]],0)</f>
        <v>7.13</v>
      </c>
      <c r="R2184" s="3">
        <v>11381</v>
      </c>
      <c r="S2184" s="10">
        <v>49932.38</v>
      </c>
      <c r="T2184" s="1" t="str">
        <f>"Q"&amp;ROUNDUP(salesdata[[#This Row],[Month No.]]/3,0)</f>
        <v>Q2</v>
      </c>
      <c r="U2184" s="1" t="str">
        <f>TEXT(salesdata[[#This Row],[Date]],"dddd")</f>
        <v>Monday</v>
      </c>
      <c r="V2184" s="12">
        <f>IFERROR(salesdata[[#This Row],[Total Revenue]]/salesdata[[#This Row],[Total Units Sold]],0)</f>
        <v>4.3873455759599329</v>
      </c>
      <c r="W2184" s="1" t="str">
        <f>INDEX({"Product1","Product2","Product3","Product4"},MATCH(MAX(salesdata[[#This Row],[S-P1]],salesdata[[#This Row],[S-P2]],salesdata[[#This Row],[S-P3]],salesdata[[#This Row],[S-P4]]),CHOOSE({1,2,3,4},salesdata[[#This Row],[S-P1]],salesdata[[#This Row],[S-P2]],salesdata[[#This Row],[S-P3]],salesdata[[#This Row],[S-P4]]),0))</f>
        <v>Product1</v>
      </c>
      <c r="X2184" s="1" t="str">
        <f>IF(salesdata[[#This Row],[Total Revenue]]&gt;=70000,"High",IF(salesdata[[#This Row],[Total Revenue]]&gt;=40000,"Medium","Low"))</f>
        <v>Medium</v>
      </c>
      <c r="Y2184" s="1" t="str">
        <f>IFERROR(IF(SUMIF(salesdata[Year],salesdata[[#This Row],[Year]],salesdata[Total Revenue])&gt;SUMIF(salesdata[Year],salesdata[[#This Row],[Year]]-1,salesdata[Total Revenue]),"Growth Year","Decline Year"),"")</f>
        <v>Growth Year</v>
      </c>
    </row>
    <row r="2185" spans="1:25" x14ac:dyDescent="0.3">
      <c r="A2185" s="1">
        <v>2184</v>
      </c>
      <c r="B2185" s="2">
        <v>42521</v>
      </c>
      <c r="C2185" s="1">
        <v>2016</v>
      </c>
      <c r="D2185" s="1" t="s">
        <v>30</v>
      </c>
      <c r="E2185" s="1">
        <v>5</v>
      </c>
      <c r="F2185" s="3">
        <v>6500</v>
      </c>
      <c r="G2185" s="10">
        <v>20605</v>
      </c>
      <c r="H2185" s="12">
        <f>IFERROR(salesdata[[#This Row],[S-P1]]/salesdata[[#This Row],[Q-P1]],0)</f>
        <v>3.17</v>
      </c>
      <c r="I2185" s="3">
        <v>283</v>
      </c>
      <c r="J2185" s="10">
        <v>1794.22</v>
      </c>
      <c r="K2185" s="12">
        <f>IFERROR(salesdata[[#This Row],[S-P2]]/salesdata[[#This Row],[Q-P2]],0)</f>
        <v>6.34</v>
      </c>
      <c r="L2185" s="3">
        <v>1853</v>
      </c>
      <c r="M2185" s="10">
        <v>10043.26</v>
      </c>
      <c r="N2185" s="12">
        <f>IFERROR(salesdata[[#This Row],[S-P3]]/salesdata[[#This Row],[Q-P3]],0)</f>
        <v>5.42</v>
      </c>
      <c r="O2185" s="3">
        <v>1118</v>
      </c>
      <c r="P2185" s="10">
        <v>7971.34</v>
      </c>
      <c r="Q2185" s="12">
        <f>IFERROR(salesdata[[#This Row],[S-P4]]/salesdata[[#This Row],[Q-P4]],0)</f>
        <v>7.13</v>
      </c>
      <c r="R2185" s="3">
        <v>9754</v>
      </c>
      <c r="S2185" s="10">
        <v>40413.82</v>
      </c>
      <c r="T2185" s="1" t="str">
        <f>"Q"&amp;ROUNDUP(salesdata[[#This Row],[Month No.]]/3,0)</f>
        <v>Q2</v>
      </c>
      <c r="U2185" s="1" t="str">
        <f>TEXT(salesdata[[#This Row],[Date]],"dddd")</f>
        <v>Tuesday</v>
      </c>
      <c r="V2185" s="12">
        <f>IFERROR(salesdata[[#This Row],[Total Revenue]]/salesdata[[#This Row],[Total Units Sold]],0)</f>
        <v>4.1433073610826323</v>
      </c>
      <c r="W2185" s="1" t="str">
        <f>INDEX({"Product1","Product2","Product3","Product4"},MATCH(MAX(salesdata[[#This Row],[S-P1]],salesdata[[#This Row],[S-P2]],salesdata[[#This Row],[S-P3]],salesdata[[#This Row],[S-P4]]),CHOOSE({1,2,3,4},salesdata[[#This Row],[S-P1]],salesdata[[#This Row],[S-P2]],salesdata[[#This Row],[S-P3]],salesdata[[#This Row],[S-P4]]),0))</f>
        <v>Product1</v>
      </c>
      <c r="X2185" s="1" t="str">
        <f>IF(salesdata[[#This Row],[Total Revenue]]&gt;=70000,"High",IF(salesdata[[#This Row],[Total Revenue]]&gt;=40000,"Medium","Low"))</f>
        <v>Medium</v>
      </c>
      <c r="Y2185" s="1" t="str">
        <f>IFERROR(IF(SUMIF(salesdata[Year],salesdata[[#This Row],[Year]],salesdata[Total Revenue])&gt;SUMIF(salesdata[Year],salesdata[[#This Row],[Year]]-1,salesdata[Total Revenue]),"Growth Year","Decline Year"),"")</f>
        <v>Growth Year</v>
      </c>
    </row>
    <row r="2186" spans="1:25" x14ac:dyDescent="0.3">
      <c r="A2186" s="1">
        <v>2185</v>
      </c>
      <c r="B2186" s="2">
        <v>42522</v>
      </c>
      <c r="C2186" s="1">
        <v>2016</v>
      </c>
      <c r="D2186" s="1" t="s">
        <v>19</v>
      </c>
      <c r="E2186" s="1">
        <v>6</v>
      </c>
      <c r="F2186" s="3">
        <v>399</v>
      </c>
      <c r="G2186" s="10">
        <v>1264.83</v>
      </c>
      <c r="H2186" s="12">
        <f>IFERROR(salesdata[[#This Row],[S-P1]]/salesdata[[#This Row],[Q-P1]],0)</f>
        <v>3.17</v>
      </c>
      <c r="I2186" s="3">
        <v>871</v>
      </c>
      <c r="J2186" s="10">
        <v>5522.14</v>
      </c>
      <c r="K2186" s="12">
        <f>IFERROR(salesdata[[#This Row],[S-P2]]/salesdata[[#This Row],[Q-P2]],0)</f>
        <v>6.3400000000000007</v>
      </c>
      <c r="L2186" s="3">
        <v>4982</v>
      </c>
      <c r="M2186" s="10">
        <v>27002.44</v>
      </c>
      <c r="N2186" s="12">
        <f>IFERROR(salesdata[[#This Row],[S-P3]]/salesdata[[#This Row],[Q-P3]],0)</f>
        <v>5.42</v>
      </c>
      <c r="O2186" s="3">
        <v>1587</v>
      </c>
      <c r="P2186" s="10">
        <v>11315.31</v>
      </c>
      <c r="Q2186" s="12">
        <f>IFERROR(salesdata[[#This Row],[S-P4]]/salesdata[[#This Row],[Q-P4]],0)</f>
        <v>7.13</v>
      </c>
      <c r="R2186" s="3">
        <v>7839</v>
      </c>
      <c r="S2186" s="10">
        <v>45104.72</v>
      </c>
      <c r="T2186" s="1" t="str">
        <f>"Q"&amp;ROUNDUP(salesdata[[#This Row],[Month No.]]/3,0)</f>
        <v>Q2</v>
      </c>
      <c r="U2186" s="1" t="str">
        <f>TEXT(salesdata[[#This Row],[Date]],"dddd")</f>
        <v>Wednesday</v>
      </c>
      <c r="V2186" s="12">
        <f>IFERROR(salesdata[[#This Row],[Total Revenue]]/salesdata[[#This Row],[Total Units Sold]],0)</f>
        <v>5.7538869753795128</v>
      </c>
      <c r="W2186" s="1" t="str">
        <f>INDEX({"Product1","Product2","Product3","Product4"},MATCH(MAX(salesdata[[#This Row],[S-P1]],salesdata[[#This Row],[S-P2]],salesdata[[#This Row],[S-P3]],salesdata[[#This Row],[S-P4]]),CHOOSE({1,2,3,4},salesdata[[#This Row],[S-P1]],salesdata[[#This Row],[S-P2]],salesdata[[#This Row],[S-P3]],salesdata[[#This Row],[S-P4]]),0))</f>
        <v>Product3</v>
      </c>
      <c r="X2186" s="1" t="str">
        <f>IF(salesdata[[#This Row],[Total Revenue]]&gt;=70000,"High",IF(salesdata[[#This Row],[Total Revenue]]&gt;=40000,"Medium","Low"))</f>
        <v>Medium</v>
      </c>
      <c r="Y2186" s="1" t="str">
        <f>IFERROR(IF(SUMIF(salesdata[Year],salesdata[[#This Row],[Year]],salesdata[Total Revenue])&gt;SUMIF(salesdata[Year],salesdata[[#This Row],[Year]]-1,salesdata[Total Revenue]),"Growth Year","Decline Year"),"")</f>
        <v>Growth Year</v>
      </c>
    </row>
    <row r="2187" spans="1:25" x14ac:dyDescent="0.3">
      <c r="A2187" s="1">
        <v>2186</v>
      </c>
      <c r="B2187" s="2">
        <v>42523</v>
      </c>
      <c r="C2187" s="1">
        <v>2016</v>
      </c>
      <c r="D2187" s="1" t="s">
        <v>19</v>
      </c>
      <c r="E2187" s="1">
        <v>6</v>
      </c>
      <c r="F2187" s="3">
        <v>1042</v>
      </c>
      <c r="G2187" s="10">
        <v>3303.14</v>
      </c>
      <c r="H2187" s="12">
        <f>IFERROR(salesdata[[#This Row],[S-P1]]/salesdata[[#This Row],[Q-P1]],0)</f>
        <v>3.17</v>
      </c>
      <c r="I2187" s="3">
        <v>726</v>
      </c>
      <c r="J2187" s="10">
        <v>4602.84</v>
      </c>
      <c r="K2187" s="12">
        <f>IFERROR(salesdata[[#This Row],[S-P2]]/salesdata[[#This Row],[Q-P2]],0)</f>
        <v>6.34</v>
      </c>
      <c r="L2187" s="3">
        <v>414</v>
      </c>
      <c r="M2187" s="10">
        <v>2243.88</v>
      </c>
      <c r="N2187" s="12">
        <f>IFERROR(salesdata[[#This Row],[S-P3]]/salesdata[[#This Row],[Q-P3]],0)</f>
        <v>5.42</v>
      </c>
      <c r="O2187" s="3">
        <v>965</v>
      </c>
      <c r="P2187" s="10">
        <v>6880.45</v>
      </c>
      <c r="Q2187" s="12">
        <f>IFERROR(salesdata[[#This Row],[S-P4]]/salesdata[[#This Row],[Q-P4]],0)</f>
        <v>7.13</v>
      </c>
      <c r="R2187" s="3">
        <v>3147</v>
      </c>
      <c r="S2187" s="10">
        <v>17030.310000000001</v>
      </c>
      <c r="T2187" s="1" t="str">
        <f>"Q"&amp;ROUNDUP(salesdata[[#This Row],[Month No.]]/3,0)</f>
        <v>Q2</v>
      </c>
      <c r="U2187" s="1" t="str">
        <f>TEXT(salesdata[[#This Row],[Date]],"dddd")</f>
        <v>Thursday</v>
      </c>
      <c r="V2187" s="12">
        <f>IFERROR(salesdata[[#This Row],[Total Revenue]]/salesdata[[#This Row],[Total Units Sold]],0)</f>
        <v>5.4116015252621548</v>
      </c>
      <c r="W2187" s="1" t="str">
        <f>INDEX({"Product1","Product2","Product3","Product4"},MATCH(MAX(salesdata[[#This Row],[S-P1]],salesdata[[#This Row],[S-P2]],salesdata[[#This Row],[S-P3]],salesdata[[#This Row],[S-P4]]),CHOOSE({1,2,3,4},salesdata[[#This Row],[S-P1]],salesdata[[#This Row],[S-P2]],salesdata[[#This Row],[S-P3]],salesdata[[#This Row],[S-P4]]),0))</f>
        <v>Product4</v>
      </c>
      <c r="X2187" s="1" t="str">
        <f>IF(salesdata[[#This Row],[Total Revenue]]&gt;=70000,"High",IF(salesdata[[#This Row],[Total Revenue]]&gt;=40000,"Medium","Low"))</f>
        <v>Low</v>
      </c>
      <c r="Y2187" s="1" t="str">
        <f>IFERROR(IF(SUMIF(salesdata[Year],salesdata[[#This Row],[Year]],salesdata[Total Revenue])&gt;SUMIF(salesdata[Year],salesdata[[#This Row],[Year]]-1,salesdata[Total Revenue]),"Growth Year","Decline Year"),"")</f>
        <v>Growth Year</v>
      </c>
    </row>
    <row r="2188" spans="1:25" x14ac:dyDescent="0.3">
      <c r="A2188" s="1">
        <v>2187</v>
      </c>
      <c r="B2188" s="2">
        <v>42524</v>
      </c>
      <c r="C2188" s="1">
        <v>2016</v>
      </c>
      <c r="D2188" s="1" t="s">
        <v>19</v>
      </c>
      <c r="E2188" s="1">
        <v>6</v>
      </c>
      <c r="F2188" s="3">
        <v>4335</v>
      </c>
      <c r="G2188" s="10">
        <v>13741.95</v>
      </c>
      <c r="H2188" s="12">
        <f>IFERROR(salesdata[[#This Row],[S-P1]]/salesdata[[#This Row],[Q-P1]],0)</f>
        <v>3.1700000000000004</v>
      </c>
      <c r="I2188" s="3">
        <v>2421</v>
      </c>
      <c r="J2188" s="10">
        <v>15349.14</v>
      </c>
      <c r="K2188" s="12">
        <f>IFERROR(salesdata[[#This Row],[S-P2]]/salesdata[[#This Row],[Q-P2]],0)</f>
        <v>6.34</v>
      </c>
      <c r="L2188" s="3">
        <v>5333</v>
      </c>
      <c r="M2188" s="10">
        <v>28904.86</v>
      </c>
      <c r="N2188" s="12">
        <f>IFERROR(salesdata[[#This Row],[S-P3]]/salesdata[[#This Row],[Q-P3]],0)</f>
        <v>5.42</v>
      </c>
      <c r="O2188" s="3">
        <v>1438</v>
      </c>
      <c r="P2188" s="10">
        <v>10252.94</v>
      </c>
      <c r="Q2188" s="12">
        <f>IFERROR(salesdata[[#This Row],[S-P4]]/salesdata[[#This Row],[Q-P4]],0)</f>
        <v>7.1300000000000008</v>
      </c>
      <c r="R2188" s="3">
        <v>13527</v>
      </c>
      <c r="S2188" s="10">
        <v>68248.89</v>
      </c>
      <c r="T2188" s="1" t="str">
        <f>"Q"&amp;ROUNDUP(salesdata[[#This Row],[Month No.]]/3,0)</f>
        <v>Q2</v>
      </c>
      <c r="U2188" s="1" t="str">
        <f>TEXT(salesdata[[#This Row],[Date]],"dddd")</f>
        <v>Friday</v>
      </c>
      <c r="V2188" s="12">
        <f>IFERROR(salesdata[[#This Row],[Total Revenue]]/salesdata[[#This Row],[Total Units Sold]],0)</f>
        <v>5.0453825681969393</v>
      </c>
      <c r="W2188" s="1" t="str">
        <f>INDEX({"Product1","Product2","Product3","Product4"},MATCH(MAX(salesdata[[#This Row],[S-P1]],salesdata[[#This Row],[S-P2]],salesdata[[#This Row],[S-P3]],salesdata[[#This Row],[S-P4]]),CHOOSE({1,2,3,4},salesdata[[#This Row],[S-P1]],salesdata[[#This Row],[S-P2]],salesdata[[#This Row],[S-P3]],salesdata[[#This Row],[S-P4]]),0))</f>
        <v>Product3</v>
      </c>
      <c r="X2188" s="1" t="str">
        <f>IF(salesdata[[#This Row],[Total Revenue]]&gt;=70000,"High",IF(salesdata[[#This Row],[Total Revenue]]&gt;=40000,"Medium","Low"))</f>
        <v>Medium</v>
      </c>
      <c r="Y2188" s="1" t="str">
        <f>IFERROR(IF(SUMIF(salesdata[Year],salesdata[[#This Row],[Year]],salesdata[Total Revenue])&gt;SUMIF(salesdata[Year],salesdata[[#This Row],[Year]]-1,salesdata[Total Revenue]),"Growth Year","Decline Year"),"")</f>
        <v>Growth Year</v>
      </c>
    </row>
    <row r="2189" spans="1:25" x14ac:dyDescent="0.3">
      <c r="A2189" s="1">
        <v>2188</v>
      </c>
      <c r="B2189" s="2">
        <v>42525</v>
      </c>
      <c r="C2189" s="1">
        <v>2016</v>
      </c>
      <c r="D2189" s="1" t="s">
        <v>19</v>
      </c>
      <c r="E2189" s="1">
        <v>6</v>
      </c>
      <c r="F2189" s="3">
        <v>5243</v>
      </c>
      <c r="G2189" s="10">
        <v>16620.310000000001</v>
      </c>
      <c r="H2189" s="12">
        <f>IFERROR(salesdata[[#This Row],[S-P1]]/salesdata[[#This Row],[Q-P1]],0)</f>
        <v>3.1700000000000004</v>
      </c>
      <c r="I2189" s="3">
        <v>1450</v>
      </c>
      <c r="J2189" s="10">
        <v>9193</v>
      </c>
      <c r="K2189" s="12">
        <f>IFERROR(salesdata[[#This Row],[S-P2]]/salesdata[[#This Row],[Q-P2]],0)</f>
        <v>6.34</v>
      </c>
      <c r="L2189" s="3">
        <v>5484</v>
      </c>
      <c r="M2189" s="10">
        <v>29723.279999999999</v>
      </c>
      <c r="N2189" s="12">
        <f>IFERROR(salesdata[[#This Row],[S-P3]]/salesdata[[#This Row],[Q-P3]],0)</f>
        <v>5.42</v>
      </c>
      <c r="O2189" s="3">
        <v>580</v>
      </c>
      <c r="P2189" s="10">
        <v>4135.3999999999996</v>
      </c>
      <c r="Q2189" s="12">
        <f>IFERROR(salesdata[[#This Row],[S-P4]]/salesdata[[#This Row],[Q-P4]],0)</f>
        <v>7.129999999999999</v>
      </c>
      <c r="R2189" s="3">
        <v>12757</v>
      </c>
      <c r="S2189" s="10">
        <v>59671.99</v>
      </c>
      <c r="T2189" s="1" t="str">
        <f>"Q"&amp;ROUNDUP(salesdata[[#This Row],[Month No.]]/3,0)</f>
        <v>Q2</v>
      </c>
      <c r="U2189" s="1" t="str">
        <f>TEXT(salesdata[[#This Row],[Date]],"dddd")</f>
        <v>Saturday</v>
      </c>
      <c r="V2189" s="12">
        <f>IFERROR(salesdata[[#This Row],[Total Revenue]]/salesdata[[#This Row],[Total Units Sold]],0)</f>
        <v>4.6775879909069529</v>
      </c>
      <c r="W2189" s="1" t="str">
        <f>INDEX({"Product1","Product2","Product3","Product4"},MATCH(MAX(salesdata[[#This Row],[S-P1]],salesdata[[#This Row],[S-P2]],salesdata[[#This Row],[S-P3]],salesdata[[#This Row],[S-P4]]),CHOOSE({1,2,3,4},salesdata[[#This Row],[S-P1]],salesdata[[#This Row],[S-P2]],salesdata[[#This Row],[S-P3]],salesdata[[#This Row],[S-P4]]),0))</f>
        <v>Product3</v>
      </c>
      <c r="X2189" s="1" t="str">
        <f>IF(salesdata[[#This Row],[Total Revenue]]&gt;=70000,"High",IF(salesdata[[#This Row],[Total Revenue]]&gt;=40000,"Medium","Low"))</f>
        <v>Medium</v>
      </c>
      <c r="Y2189" s="1" t="str">
        <f>IFERROR(IF(SUMIF(salesdata[Year],salesdata[[#This Row],[Year]],salesdata[Total Revenue])&gt;SUMIF(salesdata[Year],salesdata[[#This Row],[Year]]-1,salesdata[Total Revenue]),"Growth Year","Decline Year"),"")</f>
        <v>Growth Year</v>
      </c>
    </row>
    <row r="2190" spans="1:25" x14ac:dyDescent="0.3">
      <c r="A2190" s="1">
        <v>2189</v>
      </c>
      <c r="B2190" s="2">
        <v>42526</v>
      </c>
      <c r="C2190" s="1">
        <v>2016</v>
      </c>
      <c r="D2190" s="1" t="s">
        <v>19</v>
      </c>
      <c r="E2190" s="1">
        <v>6</v>
      </c>
      <c r="F2190" s="3">
        <v>6550</v>
      </c>
      <c r="G2190" s="10">
        <v>20763.5</v>
      </c>
      <c r="H2190" s="12">
        <f>IFERROR(salesdata[[#This Row],[S-P1]]/salesdata[[#This Row],[Q-P1]],0)</f>
        <v>3.17</v>
      </c>
      <c r="I2190" s="3">
        <v>1302</v>
      </c>
      <c r="J2190" s="10">
        <v>8254.68</v>
      </c>
      <c r="K2190" s="12">
        <f>IFERROR(salesdata[[#This Row],[S-P2]]/salesdata[[#This Row],[Q-P2]],0)</f>
        <v>6.34</v>
      </c>
      <c r="L2190" s="3">
        <v>1057</v>
      </c>
      <c r="M2190" s="10">
        <v>5728.94</v>
      </c>
      <c r="N2190" s="12">
        <f>IFERROR(salesdata[[#This Row],[S-P3]]/salesdata[[#This Row],[Q-P3]],0)</f>
        <v>5.42</v>
      </c>
      <c r="O2190" s="3">
        <v>1769</v>
      </c>
      <c r="P2190" s="10">
        <v>12612.97</v>
      </c>
      <c r="Q2190" s="12">
        <f>IFERROR(salesdata[[#This Row],[S-P4]]/salesdata[[#This Row],[Q-P4]],0)</f>
        <v>7.13</v>
      </c>
      <c r="R2190" s="3">
        <v>10678</v>
      </c>
      <c r="S2190" s="10">
        <v>47360.09</v>
      </c>
      <c r="T2190" s="1" t="str">
        <f>"Q"&amp;ROUNDUP(salesdata[[#This Row],[Month No.]]/3,0)</f>
        <v>Q2</v>
      </c>
      <c r="U2190" s="1" t="str">
        <f>TEXT(salesdata[[#This Row],[Date]],"dddd")</f>
        <v>Sunday</v>
      </c>
      <c r="V2190" s="12">
        <f>IFERROR(salesdata[[#This Row],[Total Revenue]]/salesdata[[#This Row],[Total Units Sold]],0)</f>
        <v>4.4352959355684582</v>
      </c>
      <c r="W2190" s="1" t="str">
        <f>INDEX({"Product1","Product2","Product3","Product4"},MATCH(MAX(salesdata[[#This Row],[S-P1]],salesdata[[#This Row],[S-P2]],salesdata[[#This Row],[S-P3]],salesdata[[#This Row],[S-P4]]),CHOOSE({1,2,3,4},salesdata[[#This Row],[S-P1]],salesdata[[#This Row],[S-P2]],salesdata[[#This Row],[S-P3]],salesdata[[#This Row],[S-P4]]),0))</f>
        <v>Product1</v>
      </c>
      <c r="X2190" s="1" t="str">
        <f>IF(salesdata[[#This Row],[Total Revenue]]&gt;=70000,"High",IF(salesdata[[#This Row],[Total Revenue]]&gt;=40000,"Medium","Low"))</f>
        <v>Medium</v>
      </c>
      <c r="Y2190" s="1" t="str">
        <f>IFERROR(IF(SUMIF(salesdata[Year],salesdata[[#This Row],[Year]],salesdata[Total Revenue])&gt;SUMIF(salesdata[Year],salesdata[[#This Row],[Year]]-1,salesdata[Total Revenue]),"Growth Year","Decline Year"),"")</f>
        <v>Growth Year</v>
      </c>
    </row>
    <row r="2191" spans="1:25" x14ac:dyDescent="0.3">
      <c r="A2191" s="1">
        <v>2190</v>
      </c>
      <c r="B2191" s="2">
        <v>42527</v>
      </c>
      <c r="C2191" s="1">
        <v>2016</v>
      </c>
      <c r="D2191" s="1" t="s">
        <v>19</v>
      </c>
      <c r="E2191" s="1">
        <v>6</v>
      </c>
      <c r="F2191" s="3">
        <v>6524</v>
      </c>
      <c r="G2191" s="10">
        <v>20681.080000000002</v>
      </c>
      <c r="H2191" s="12">
        <f>IFERROR(salesdata[[#This Row],[S-P1]]/salesdata[[#This Row],[Q-P1]],0)</f>
        <v>3.1700000000000004</v>
      </c>
      <c r="I2191" s="3">
        <v>3937</v>
      </c>
      <c r="J2191" s="10">
        <v>24960.58</v>
      </c>
      <c r="K2191" s="12">
        <f>IFERROR(salesdata[[#This Row],[S-P2]]/salesdata[[#This Row],[Q-P2]],0)</f>
        <v>6.3400000000000007</v>
      </c>
      <c r="L2191" s="3">
        <v>2964</v>
      </c>
      <c r="M2191" s="10">
        <v>16064.88</v>
      </c>
      <c r="N2191" s="12">
        <f>IFERROR(salesdata[[#This Row],[S-P3]]/salesdata[[#This Row],[Q-P3]],0)</f>
        <v>5.42</v>
      </c>
      <c r="O2191" s="3">
        <v>1944</v>
      </c>
      <c r="P2191" s="10">
        <v>13860.72</v>
      </c>
      <c r="Q2191" s="12">
        <f>IFERROR(salesdata[[#This Row],[S-P4]]/salesdata[[#This Row],[Q-P4]],0)</f>
        <v>7.13</v>
      </c>
      <c r="R2191" s="3">
        <v>15369</v>
      </c>
      <c r="S2191" s="10">
        <v>75567.259999999995</v>
      </c>
      <c r="T2191" s="1" t="str">
        <f>"Q"&amp;ROUNDUP(salesdata[[#This Row],[Month No.]]/3,0)</f>
        <v>Q2</v>
      </c>
      <c r="U2191" s="1" t="str">
        <f>TEXT(salesdata[[#This Row],[Date]],"dddd")</f>
        <v>Monday</v>
      </c>
      <c r="V2191" s="12">
        <f>IFERROR(salesdata[[#This Row],[Total Revenue]]/salesdata[[#This Row],[Total Units Sold]],0)</f>
        <v>4.9168625154531842</v>
      </c>
      <c r="W2191" s="1" t="str">
        <f>INDEX({"Product1","Product2","Product3","Product4"},MATCH(MAX(salesdata[[#This Row],[S-P1]],salesdata[[#This Row],[S-P2]],salesdata[[#This Row],[S-P3]],salesdata[[#This Row],[S-P4]]),CHOOSE({1,2,3,4},salesdata[[#This Row],[S-P1]],salesdata[[#This Row],[S-P2]],salesdata[[#This Row],[S-P3]],salesdata[[#This Row],[S-P4]]),0))</f>
        <v>Product2</v>
      </c>
      <c r="X2191" s="1" t="str">
        <f>IF(salesdata[[#This Row],[Total Revenue]]&gt;=70000,"High",IF(salesdata[[#This Row],[Total Revenue]]&gt;=40000,"Medium","Low"))</f>
        <v>High</v>
      </c>
      <c r="Y2191" s="1" t="str">
        <f>IFERROR(IF(SUMIF(salesdata[Year],salesdata[[#This Row],[Year]],salesdata[Total Revenue])&gt;SUMIF(salesdata[Year],salesdata[[#This Row],[Year]]-1,salesdata[Total Revenue]),"Growth Year","Decline Year"),"")</f>
        <v>Growth Year</v>
      </c>
    </row>
    <row r="2192" spans="1:25" x14ac:dyDescent="0.3">
      <c r="A2192" s="1">
        <v>2191</v>
      </c>
      <c r="B2192" s="2">
        <v>42528</v>
      </c>
      <c r="C2192" s="1">
        <v>2016</v>
      </c>
      <c r="D2192" s="1" t="s">
        <v>19</v>
      </c>
      <c r="E2192" s="1">
        <v>6</v>
      </c>
      <c r="F2192" s="3">
        <v>2424</v>
      </c>
      <c r="G2192" s="10">
        <v>7684.08</v>
      </c>
      <c r="H2192" s="12">
        <f>IFERROR(salesdata[[#This Row],[S-P1]]/salesdata[[#This Row],[Q-P1]],0)</f>
        <v>3.17</v>
      </c>
      <c r="I2192" s="3">
        <v>3260</v>
      </c>
      <c r="J2192" s="10">
        <v>20668.400000000001</v>
      </c>
      <c r="K2192" s="12">
        <f>IFERROR(salesdata[[#This Row],[S-P2]]/salesdata[[#This Row],[Q-P2]],0)</f>
        <v>6.3400000000000007</v>
      </c>
      <c r="L2192" s="3">
        <v>5076</v>
      </c>
      <c r="M2192" s="10">
        <v>27511.919999999998</v>
      </c>
      <c r="N2192" s="12">
        <f>IFERROR(salesdata[[#This Row],[S-P3]]/salesdata[[#This Row],[Q-P3]],0)</f>
        <v>5.42</v>
      </c>
      <c r="O2192" s="3">
        <v>1083</v>
      </c>
      <c r="P2192" s="10">
        <v>7721.79</v>
      </c>
      <c r="Q2192" s="12">
        <f>IFERROR(salesdata[[#This Row],[S-P4]]/salesdata[[#This Row],[Q-P4]],0)</f>
        <v>7.13</v>
      </c>
      <c r="R2192" s="3">
        <v>11843</v>
      </c>
      <c r="S2192" s="10">
        <v>63586.19</v>
      </c>
      <c r="T2192" s="1" t="str">
        <f>"Q"&amp;ROUNDUP(salesdata[[#This Row],[Month No.]]/3,0)</f>
        <v>Q2</v>
      </c>
      <c r="U2192" s="1" t="str">
        <f>TEXT(salesdata[[#This Row],[Date]],"dddd")</f>
        <v>Tuesday</v>
      </c>
      <c r="V2192" s="12">
        <f>IFERROR(salesdata[[#This Row],[Total Revenue]]/salesdata[[#This Row],[Total Units Sold]],0)</f>
        <v>5.369094823946635</v>
      </c>
      <c r="W2192" s="1" t="str">
        <f>INDEX({"Product1","Product2","Product3","Product4"},MATCH(MAX(salesdata[[#This Row],[S-P1]],salesdata[[#This Row],[S-P2]],salesdata[[#This Row],[S-P3]],salesdata[[#This Row],[S-P4]]),CHOOSE({1,2,3,4},salesdata[[#This Row],[S-P1]],salesdata[[#This Row],[S-P2]],salesdata[[#This Row],[S-P3]],salesdata[[#This Row],[S-P4]]),0))</f>
        <v>Product3</v>
      </c>
      <c r="X2192" s="1" t="str">
        <f>IF(salesdata[[#This Row],[Total Revenue]]&gt;=70000,"High",IF(salesdata[[#This Row],[Total Revenue]]&gt;=40000,"Medium","Low"))</f>
        <v>Medium</v>
      </c>
      <c r="Y2192" s="1" t="str">
        <f>IFERROR(IF(SUMIF(salesdata[Year],salesdata[[#This Row],[Year]],salesdata[Total Revenue])&gt;SUMIF(salesdata[Year],salesdata[[#This Row],[Year]]-1,salesdata[Total Revenue]),"Growth Year","Decline Year"),"")</f>
        <v>Growth Year</v>
      </c>
    </row>
    <row r="2193" spans="1:25" x14ac:dyDescent="0.3">
      <c r="A2193" s="1">
        <v>2192</v>
      </c>
      <c r="B2193" s="2">
        <v>42529</v>
      </c>
      <c r="C2193" s="1">
        <v>2016</v>
      </c>
      <c r="D2193" s="1" t="s">
        <v>19</v>
      </c>
      <c r="E2193" s="1">
        <v>6</v>
      </c>
      <c r="F2193" s="3">
        <v>3511</v>
      </c>
      <c r="G2193" s="10">
        <v>11129.87</v>
      </c>
      <c r="H2193" s="12">
        <f>IFERROR(salesdata[[#This Row],[S-P1]]/salesdata[[#This Row],[Q-P1]],0)</f>
        <v>3.1700000000000004</v>
      </c>
      <c r="I2193" s="3">
        <v>3528</v>
      </c>
      <c r="J2193" s="10">
        <v>22367.52</v>
      </c>
      <c r="K2193" s="12">
        <f>IFERROR(salesdata[[#This Row],[S-P2]]/salesdata[[#This Row],[Q-P2]],0)</f>
        <v>6.34</v>
      </c>
      <c r="L2193" s="3">
        <v>1891</v>
      </c>
      <c r="M2193" s="10">
        <v>10249.219999999999</v>
      </c>
      <c r="N2193" s="12">
        <f>IFERROR(salesdata[[#This Row],[S-P3]]/salesdata[[#This Row],[Q-P3]],0)</f>
        <v>5.42</v>
      </c>
      <c r="O2193" s="3">
        <v>1381</v>
      </c>
      <c r="P2193" s="10">
        <v>9846.5300000000007</v>
      </c>
      <c r="Q2193" s="12">
        <f>IFERROR(salesdata[[#This Row],[S-P4]]/salesdata[[#This Row],[Q-P4]],0)</f>
        <v>7.1300000000000008</v>
      </c>
      <c r="R2193" s="3">
        <v>10311</v>
      </c>
      <c r="S2193" s="10">
        <v>53593.14</v>
      </c>
      <c r="T2193" s="1" t="str">
        <f>"Q"&amp;ROUNDUP(salesdata[[#This Row],[Month No.]]/3,0)</f>
        <v>Q2</v>
      </c>
      <c r="U2193" s="1" t="str">
        <f>TEXT(salesdata[[#This Row],[Date]],"dddd")</f>
        <v>Wednesday</v>
      </c>
      <c r="V2193" s="12">
        <f>IFERROR(salesdata[[#This Row],[Total Revenue]]/salesdata[[#This Row],[Total Units Sold]],0)</f>
        <v>5.1976665696828626</v>
      </c>
      <c r="W2193" s="1" t="str">
        <f>INDEX({"Product1","Product2","Product3","Product4"},MATCH(MAX(salesdata[[#This Row],[S-P1]],salesdata[[#This Row],[S-P2]],salesdata[[#This Row],[S-P3]],salesdata[[#This Row],[S-P4]]),CHOOSE({1,2,3,4},salesdata[[#This Row],[S-P1]],salesdata[[#This Row],[S-P2]],salesdata[[#This Row],[S-P3]],salesdata[[#This Row],[S-P4]]),0))</f>
        <v>Product2</v>
      </c>
      <c r="X2193" s="1" t="str">
        <f>IF(salesdata[[#This Row],[Total Revenue]]&gt;=70000,"High",IF(salesdata[[#This Row],[Total Revenue]]&gt;=40000,"Medium","Low"))</f>
        <v>Medium</v>
      </c>
      <c r="Y2193" s="1" t="str">
        <f>IFERROR(IF(SUMIF(salesdata[Year],salesdata[[#This Row],[Year]],salesdata[Total Revenue])&gt;SUMIF(salesdata[Year],salesdata[[#This Row],[Year]]-1,salesdata[Total Revenue]),"Growth Year","Decline Year"),"")</f>
        <v>Growth Year</v>
      </c>
    </row>
    <row r="2194" spans="1:25" x14ac:dyDescent="0.3">
      <c r="A2194" s="1">
        <v>2193</v>
      </c>
      <c r="B2194" s="2">
        <v>42530</v>
      </c>
      <c r="C2194" s="1">
        <v>2016</v>
      </c>
      <c r="D2194" s="1" t="s">
        <v>19</v>
      </c>
      <c r="E2194" s="1">
        <v>6</v>
      </c>
      <c r="F2194" s="3">
        <v>6409</v>
      </c>
      <c r="G2194" s="10">
        <v>20316.53</v>
      </c>
      <c r="H2194" s="12">
        <f>IFERROR(salesdata[[#This Row],[S-P1]]/salesdata[[#This Row],[Q-P1]],0)</f>
        <v>3.17</v>
      </c>
      <c r="I2194" s="3">
        <v>2664</v>
      </c>
      <c r="J2194" s="10">
        <v>16889.759999999998</v>
      </c>
      <c r="K2194" s="12">
        <f>IFERROR(salesdata[[#This Row],[S-P2]]/salesdata[[#This Row],[Q-P2]],0)</f>
        <v>6.339999999999999</v>
      </c>
      <c r="L2194" s="3">
        <v>3571</v>
      </c>
      <c r="M2194" s="10">
        <v>19354.82</v>
      </c>
      <c r="N2194" s="12">
        <f>IFERROR(salesdata[[#This Row],[S-P3]]/salesdata[[#This Row],[Q-P3]],0)</f>
        <v>5.42</v>
      </c>
      <c r="O2194" s="3">
        <v>621</v>
      </c>
      <c r="P2194" s="10">
        <v>4427.7299999999996</v>
      </c>
      <c r="Q2194" s="12">
        <f>IFERROR(salesdata[[#This Row],[S-P4]]/salesdata[[#This Row],[Q-P4]],0)</f>
        <v>7.129999999999999</v>
      </c>
      <c r="R2194" s="3">
        <v>13265</v>
      </c>
      <c r="S2194" s="10">
        <v>60988.84</v>
      </c>
      <c r="T2194" s="1" t="str">
        <f>"Q"&amp;ROUNDUP(salesdata[[#This Row],[Month No.]]/3,0)</f>
        <v>Q2</v>
      </c>
      <c r="U2194" s="1" t="str">
        <f>TEXT(salesdata[[#This Row],[Date]],"dddd")</f>
        <v>Thursday</v>
      </c>
      <c r="V2194" s="12">
        <f>IFERROR(salesdata[[#This Row],[Total Revenue]]/salesdata[[#This Row],[Total Units Sold]],0)</f>
        <v>4.597726347531097</v>
      </c>
      <c r="W2194" s="1" t="str">
        <f>INDEX({"Product1","Product2","Product3","Product4"},MATCH(MAX(salesdata[[#This Row],[S-P1]],salesdata[[#This Row],[S-P2]],salesdata[[#This Row],[S-P3]],salesdata[[#This Row],[S-P4]]),CHOOSE({1,2,3,4},salesdata[[#This Row],[S-P1]],salesdata[[#This Row],[S-P2]],salesdata[[#This Row],[S-P3]],salesdata[[#This Row],[S-P4]]),0))</f>
        <v>Product1</v>
      </c>
      <c r="X2194" s="1" t="str">
        <f>IF(salesdata[[#This Row],[Total Revenue]]&gt;=70000,"High",IF(salesdata[[#This Row],[Total Revenue]]&gt;=40000,"Medium","Low"))</f>
        <v>Medium</v>
      </c>
      <c r="Y2194" s="1" t="str">
        <f>IFERROR(IF(SUMIF(salesdata[Year],salesdata[[#This Row],[Year]],salesdata[Total Revenue])&gt;SUMIF(salesdata[Year],salesdata[[#This Row],[Year]]-1,salesdata[Total Revenue]),"Growth Year","Decline Year"),"")</f>
        <v>Growth Year</v>
      </c>
    </row>
    <row r="2195" spans="1:25" x14ac:dyDescent="0.3">
      <c r="A2195" s="1">
        <v>2194</v>
      </c>
      <c r="B2195" s="2">
        <v>42531</v>
      </c>
      <c r="C2195" s="1">
        <v>2016</v>
      </c>
      <c r="D2195" s="1" t="s">
        <v>19</v>
      </c>
      <c r="E2195" s="1">
        <v>6</v>
      </c>
      <c r="F2195" s="3">
        <v>4519</v>
      </c>
      <c r="G2195" s="10">
        <v>14325.23</v>
      </c>
      <c r="H2195" s="12">
        <f>IFERROR(salesdata[[#This Row],[S-P1]]/salesdata[[#This Row],[Q-P1]],0)</f>
        <v>3.17</v>
      </c>
      <c r="I2195" s="3">
        <v>3629</v>
      </c>
      <c r="J2195" s="10">
        <v>23007.86</v>
      </c>
      <c r="K2195" s="12">
        <f>IFERROR(salesdata[[#This Row],[S-P2]]/salesdata[[#This Row],[Q-P2]],0)</f>
        <v>6.34</v>
      </c>
      <c r="L2195" s="3">
        <v>1371</v>
      </c>
      <c r="M2195" s="10">
        <v>7430.82</v>
      </c>
      <c r="N2195" s="12">
        <f>IFERROR(salesdata[[#This Row],[S-P3]]/salesdata[[#This Row],[Q-P3]],0)</f>
        <v>5.42</v>
      </c>
      <c r="O2195" s="3">
        <v>456</v>
      </c>
      <c r="P2195" s="10">
        <v>3251.28</v>
      </c>
      <c r="Q2195" s="12">
        <f>IFERROR(salesdata[[#This Row],[S-P4]]/salesdata[[#This Row],[Q-P4]],0)</f>
        <v>7.1300000000000008</v>
      </c>
      <c r="R2195" s="3">
        <v>9975</v>
      </c>
      <c r="S2195" s="10">
        <v>48015.19</v>
      </c>
      <c r="T2195" s="1" t="str">
        <f>"Q"&amp;ROUNDUP(salesdata[[#This Row],[Month No.]]/3,0)</f>
        <v>Q2</v>
      </c>
      <c r="U2195" s="1" t="str">
        <f>TEXT(salesdata[[#This Row],[Date]],"dddd")</f>
        <v>Friday</v>
      </c>
      <c r="V2195" s="12">
        <f>IFERROR(salesdata[[#This Row],[Total Revenue]]/salesdata[[#This Row],[Total Units Sold]],0)</f>
        <v>4.8135528822055136</v>
      </c>
      <c r="W2195" s="1" t="str">
        <f>INDEX({"Product1","Product2","Product3","Product4"},MATCH(MAX(salesdata[[#This Row],[S-P1]],salesdata[[#This Row],[S-P2]],salesdata[[#This Row],[S-P3]],salesdata[[#This Row],[S-P4]]),CHOOSE({1,2,3,4},salesdata[[#This Row],[S-P1]],salesdata[[#This Row],[S-P2]],salesdata[[#This Row],[S-P3]],salesdata[[#This Row],[S-P4]]),0))</f>
        <v>Product2</v>
      </c>
      <c r="X2195" s="1" t="str">
        <f>IF(salesdata[[#This Row],[Total Revenue]]&gt;=70000,"High",IF(salesdata[[#This Row],[Total Revenue]]&gt;=40000,"Medium","Low"))</f>
        <v>Medium</v>
      </c>
      <c r="Y2195" s="1" t="str">
        <f>IFERROR(IF(SUMIF(salesdata[Year],salesdata[[#This Row],[Year]],salesdata[Total Revenue])&gt;SUMIF(salesdata[Year],salesdata[[#This Row],[Year]]-1,salesdata[Total Revenue]),"Growth Year","Decline Year"),"")</f>
        <v>Growth Year</v>
      </c>
    </row>
    <row r="2196" spans="1:25" x14ac:dyDescent="0.3">
      <c r="A2196" s="1">
        <v>2195</v>
      </c>
      <c r="B2196" s="2">
        <v>42532</v>
      </c>
      <c r="C2196" s="1">
        <v>2016</v>
      </c>
      <c r="D2196" s="1" t="s">
        <v>19</v>
      </c>
      <c r="E2196" s="1">
        <v>6</v>
      </c>
      <c r="F2196" s="3">
        <v>647</v>
      </c>
      <c r="G2196" s="10">
        <v>2050.9899999999998</v>
      </c>
      <c r="H2196" s="12">
        <f>IFERROR(salesdata[[#This Row],[S-P1]]/salesdata[[#This Row],[Q-P1]],0)</f>
        <v>3.1699999999999995</v>
      </c>
      <c r="I2196" s="3">
        <v>1214</v>
      </c>
      <c r="J2196" s="10">
        <v>7696.76</v>
      </c>
      <c r="K2196" s="12">
        <f>IFERROR(salesdata[[#This Row],[S-P2]]/salesdata[[#This Row],[Q-P2]],0)</f>
        <v>6.34</v>
      </c>
      <c r="L2196" s="3">
        <v>3971</v>
      </c>
      <c r="M2196" s="10">
        <v>21522.82</v>
      </c>
      <c r="N2196" s="12">
        <f>IFERROR(salesdata[[#This Row],[S-P3]]/salesdata[[#This Row],[Q-P3]],0)</f>
        <v>5.42</v>
      </c>
      <c r="O2196" s="3">
        <v>849</v>
      </c>
      <c r="P2196" s="10">
        <v>6053.37</v>
      </c>
      <c r="Q2196" s="12">
        <f>IFERROR(salesdata[[#This Row],[S-P4]]/salesdata[[#This Row],[Q-P4]],0)</f>
        <v>7.13</v>
      </c>
      <c r="R2196" s="3">
        <v>6681</v>
      </c>
      <c r="S2196" s="10">
        <v>37323.94</v>
      </c>
      <c r="T2196" s="1" t="str">
        <f>"Q"&amp;ROUNDUP(salesdata[[#This Row],[Month No.]]/3,0)</f>
        <v>Q2</v>
      </c>
      <c r="U2196" s="1" t="str">
        <f>TEXT(salesdata[[#This Row],[Date]],"dddd")</f>
        <v>Saturday</v>
      </c>
      <c r="V2196" s="12">
        <f>IFERROR(salesdata[[#This Row],[Total Revenue]]/salesdata[[#This Row],[Total Units Sold]],0)</f>
        <v>5.5865798533153725</v>
      </c>
      <c r="W2196" s="1" t="str">
        <f>INDEX({"Product1","Product2","Product3","Product4"},MATCH(MAX(salesdata[[#This Row],[S-P1]],salesdata[[#This Row],[S-P2]],salesdata[[#This Row],[S-P3]],salesdata[[#This Row],[S-P4]]),CHOOSE({1,2,3,4},salesdata[[#This Row],[S-P1]],salesdata[[#This Row],[S-P2]],salesdata[[#This Row],[S-P3]],salesdata[[#This Row],[S-P4]]),0))</f>
        <v>Product3</v>
      </c>
      <c r="X2196" s="1" t="str">
        <f>IF(salesdata[[#This Row],[Total Revenue]]&gt;=70000,"High",IF(salesdata[[#This Row],[Total Revenue]]&gt;=40000,"Medium","Low"))</f>
        <v>Low</v>
      </c>
      <c r="Y2196" s="1" t="str">
        <f>IFERROR(IF(SUMIF(salesdata[Year],salesdata[[#This Row],[Year]],salesdata[Total Revenue])&gt;SUMIF(salesdata[Year],salesdata[[#This Row],[Year]]-1,salesdata[Total Revenue]),"Growth Year","Decline Year"),"")</f>
        <v>Growth Year</v>
      </c>
    </row>
    <row r="2197" spans="1:25" x14ac:dyDescent="0.3">
      <c r="A2197" s="1">
        <v>2196</v>
      </c>
      <c r="B2197" s="2">
        <v>42533</v>
      </c>
      <c r="C2197" s="1">
        <v>2016</v>
      </c>
      <c r="D2197" s="1" t="s">
        <v>19</v>
      </c>
      <c r="E2197" s="1">
        <v>6</v>
      </c>
      <c r="F2197" s="3">
        <v>2126</v>
      </c>
      <c r="G2197" s="10">
        <v>6739.42</v>
      </c>
      <c r="H2197" s="12">
        <f>IFERROR(salesdata[[#This Row],[S-P1]]/salesdata[[#This Row],[Q-P1]],0)</f>
        <v>3.17</v>
      </c>
      <c r="I2197" s="3">
        <v>960</v>
      </c>
      <c r="J2197" s="10">
        <v>6086.4</v>
      </c>
      <c r="K2197" s="12">
        <f>IFERROR(salesdata[[#This Row],[S-P2]]/salesdata[[#This Row],[Q-P2]],0)</f>
        <v>6.34</v>
      </c>
      <c r="L2197" s="3">
        <v>4162</v>
      </c>
      <c r="M2197" s="10">
        <v>22558.04</v>
      </c>
      <c r="N2197" s="12">
        <f>IFERROR(salesdata[[#This Row],[S-P3]]/salesdata[[#This Row],[Q-P3]],0)</f>
        <v>5.42</v>
      </c>
      <c r="O2197" s="3">
        <v>815</v>
      </c>
      <c r="P2197" s="10">
        <v>5810.95</v>
      </c>
      <c r="Q2197" s="12">
        <f>IFERROR(salesdata[[#This Row],[S-P4]]/salesdata[[#This Row],[Q-P4]],0)</f>
        <v>7.13</v>
      </c>
      <c r="R2197" s="3">
        <v>8063</v>
      </c>
      <c r="S2197" s="10">
        <v>41194.81</v>
      </c>
      <c r="T2197" s="1" t="str">
        <f>"Q"&amp;ROUNDUP(salesdata[[#This Row],[Month No.]]/3,0)</f>
        <v>Q2</v>
      </c>
      <c r="U2197" s="1" t="str">
        <f>TEXT(salesdata[[#This Row],[Date]],"dddd")</f>
        <v>Sunday</v>
      </c>
      <c r="V2197" s="12">
        <f>IFERROR(salesdata[[#This Row],[Total Revenue]]/salesdata[[#This Row],[Total Units Sold]],0)</f>
        <v>5.1091169539873498</v>
      </c>
      <c r="W2197" s="1" t="str">
        <f>INDEX({"Product1","Product2","Product3","Product4"},MATCH(MAX(salesdata[[#This Row],[S-P1]],salesdata[[#This Row],[S-P2]],salesdata[[#This Row],[S-P3]],salesdata[[#This Row],[S-P4]]),CHOOSE({1,2,3,4},salesdata[[#This Row],[S-P1]],salesdata[[#This Row],[S-P2]],salesdata[[#This Row],[S-P3]],salesdata[[#This Row],[S-P4]]),0))</f>
        <v>Product3</v>
      </c>
      <c r="X2197" s="1" t="str">
        <f>IF(salesdata[[#This Row],[Total Revenue]]&gt;=70000,"High",IF(salesdata[[#This Row],[Total Revenue]]&gt;=40000,"Medium","Low"))</f>
        <v>Medium</v>
      </c>
      <c r="Y2197" s="1" t="str">
        <f>IFERROR(IF(SUMIF(salesdata[Year],salesdata[[#This Row],[Year]],salesdata[Total Revenue])&gt;SUMIF(salesdata[Year],salesdata[[#This Row],[Year]]-1,salesdata[Total Revenue]),"Growth Year","Decline Year"),"")</f>
        <v>Growth Year</v>
      </c>
    </row>
    <row r="2198" spans="1:25" x14ac:dyDescent="0.3">
      <c r="A2198" s="1">
        <v>2197</v>
      </c>
      <c r="B2198" s="2">
        <v>42534</v>
      </c>
      <c r="C2198" s="1">
        <v>2016</v>
      </c>
      <c r="D2198" s="1" t="s">
        <v>19</v>
      </c>
      <c r="E2198" s="1">
        <v>6</v>
      </c>
      <c r="F2198" s="3">
        <v>575</v>
      </c>
      <c r="G2198" s="10">
        <v>1822.75</v>
      </c>
      <c r="H2198" s="12">
        <f>IFERROR(salesdata[[#This Row],[S-P1]]/salesdata[[#This Row],[Q-P1]],0)</f>
        <v>3.17</v>
      </c>
      <c r="I2198" s="3">
        <v>1041</v>
      </c>
      <c r="J2198" s="10">
        <v>6599.94</v>
      </c>
      <c r="K2198" s="12">
        <f>IFERROR(salesdata[[#This Row],[S-P2]]/salesdata[[#This Row],[Q-P2]],0)</f>
        <v>6.34</v>
      </c>
      <c r="L2198" s="3">
        <v>3131</v>
      </c>
      <c r="M2198" s="10">
        <v>16970.02</v>
      </c>
      <c r="N2198" s="12">
        <f>IFERROR(salesdata[[#This Row],[S-P3]]/salesdata[[#This Row],[Q-P3]],0)</f>
        <v>5.42</v>
      </c>
      <c r="O2198" s="3">
        <v>1311</v>
      </c>
      <c r="P2198" s="10">
        <v>9347.43</v>
      </c>
      <c r="Q2198" s="12">
        <f>IFERROR(salesdata[[#This Row],[S-P4]]/salesdata[[#This Row],[Q-P4]],0)</f>
        <v>7.13</v>
      </c>
      <c r="R2198" s="3">
        <v>6058</v>
      </c>
      <c r="S2198" s="10">
        <v>34740.14</v>
      </c>
      <c r="T2198" s="1" t="str">
        <f>"Q"&amp;ROUNDUP(salesdata[[#This Row],[Month No.]]/3,0)</f>
        <v>Q2</v>
      </c>
      <c r="U2198" s="1" t="str">
        <f>TEXT(salesdata[[#This Row],[Date]],"dddd")</f>
        <v>Monday</v>
      </c>
      <c r="V2198" s="12">
        <f>IFERROR(salesdata[[#This Row],[Total Revenue]]/salesdata[[#This Row],[Total Units Sold]],0)</f>
        <v>5.7345889732585009</v>
      </c>
      <c r="W2198" s="1" t="str">
        <f>INDEX({"Product1","Product2","Product3","Product4"},MATCH(MAX(salesdata[[#This Row],[S-P1]],salesdata[[#This Row],[S-P2]],salesdata[[#This Row],[S-P3]],salesdata[[#This Row],[S-P4]]),CHOOSE({1,2,3,4},salesdata[[#This Row],[S-P1]],salesdata[[#This Row],[S-P2]],salesdata[[#This Row],[S-P3]],salesdata[[#This Row],[S-P4]]),0))</f>
        <v>Product3</v>
      </c>
      <c r="X2198" s="1" t="str">
        <f>IF(salesdata[[#This Row],[Total Revenue]]&gt;=70000,"High",IF(salesdata[[#This Row],[Total Revenue]]&gt;=40000,"Medium","Low"))</f>
        <v>Low</v>
      </c>
      <c r="Y2198" s="1" t="str">
        <f>IFERROR(IF(SUMIF(salesdata[Year],salesdata[[#This Row],[Year]],salesdata[Total Revenue])&gt;SUMIF(salesdata[Year],salesdata[[#This Row],[Year]]-1,salesdata[Total Revenue]),"Growth Year","Decline Year"),"")</f>
        <v>Growth Year</v>
      </c>
    </row>
    <row r="2199" spans="1:25" x14ac:dyDescent="0.3">
      <c r="A2199" s="1">
        <v>2198</v>
      </c>
      <c r="B2199" s="2">
        <v>42535</v>
      </c>
      <c r="C2199" s="1">
        <v>2016</v>
      </c>
      <c r="D2199" s="1" t="s">
        <v>19</v>
      </c>
      <c r="E2199" s="1">
        <v>6</v>
      </c>
      <c r="F2199" s="3">
        <v>1255</v>
      </c>
      <c r="G2199" s="10">
        <v>3978.35</v>
      </c>
      <c r="H2199" s="12">
        <f>IFERROR(salesdata[[#This Row],[S-P1]]/salesdata[[#This Row],[Q-P1]],0)</f>
        <v>3.17</v>
      </c>
      <c r="I2199" s="3">
        <v>2701</v>
      </c>
      <c r="J2199" s="10">
        <v>17124.34</v>
      </c>
      <c r="K2199" s="12">
        <f>IFERROR(salesdata[[#This Row],[S-P2]]/salesdata[[#This Row],[Q-P2]],0)</f>
        <v>6.34</v>
      </c>
      <c r="L2199" s="3">
        <v>3497</v>
      </c>
      <c r="M2199" s="10">
        <v>18953.740000000002</v>
      </c>
      <c r="N2199" s="12">
        <f>IFERROR(salesdata[[#This Row],[S-P3]]/salesdata[[#This Row],[Q-P3]],0)</f>
        <v>5.4200000000000008</v>
      </c>
      <c r="O2199" s="3">
        <v>1137</v>
      </c>
      <c r="P2199" s="10">
        <v>8106.81</v>
      </c>
      <c r="Q2199" s="12">
        <f>IFERROR(salesdata[[#This Row],[S-P4]]/salesdata[[#This Row],[Q-P4]],0)</f>
        <v>7.1300000000000008</v>
      </c>
      <c r="R2199" s="3">
        <v>8590</v>
      </c>
      <c r="S2199" s="10">
        <v>48163.24</v>
      </c>
      <c r="T2199" s="1" t="str">
        <f>"Q"&amp;ROUNDUP(salesdata[[#This Row],[Month No.]]/3,0)</f>
        <v>Q2</v>
      </c>
      <c r="U2199" s="1" t="str">
        <f>TEXT(salesdata[[#This Row],[Date]],"dddd")</f>
        <v>Tuesday</v>
      </c>
      <c r="V2199" s="12">
        <f>IFERROR(salesdata[[#This Row],[Total Revenue]]/salesdata[[#This Row],[Total Units Sold]],0)</f>
        <v>5.6068963911525023</v>
      </c>
      <c r="W2199" s="1" t="str">
        <f>INDEX({"Product1","Product2","Product3","Product4"},MATCH(MAX(salesdata[[#This Row],[S-P1]],salesdata[[#This Row],[S-P2]],salesdata[[#This Row],[S-P3]],salesdata[[#This Row],[S-P4]]),CHOOSE({1,2,3,4},salesdata[[#This Row],[S-P1]],salesdata[[#This Row],[S-P2]],salesdata[[#This Row],[S-P3]],salesdata[[#This Row],[S-P4]]),0))</f>
        <v>Product3</v>
      </c>
      <c r="X2199" s="1" t="str">
        <f>IF(salesdata[[#This Row],[Total Revenue]]&gt;=70000,"High",IF(salesdata[[#This Row],[Total Revenue]]&gt;=40000,"Medium","Low"))</f>
        <v>Medium</v>
      </c>
      <c r="Y2199" s="1" t="str">
        <f>IFERROR(IF(SUMIF(salesdata[Year],salesdata[[#This Row],[Year]],salesdata[Total Revenue])&gt;SUMIF(salesdata[Year],salesdata[[#This Row],[Year]]-1,salesdata[Total Revenue]),"Growth Year","Decline Year"),"")</f>
        <v>Growth Year</v>
      </c>
    </row>
    <row r="2200" spans="1:25" x14ac:dyDescent="0.3">
      <c r="A2200" s="1">
        <v>2199</v>
      </c>
      <c r="B2200" s="2">
        <v>42536</v>
      </c>
      <c r="C2200" s="1">
        <v>2016</v>
      </c>
      <c r="D2200" s="1" t="s">
        <v>19</v>
      </c>
      <c r="E2200" s="1">
        <v>6</v>
      </c>
      <c r="F2200" s="3">
        <v>4542</v>
      </c>
      <c r="G2200" s="10">
        <v>14398.14</v>
      </c>
      <c r="H2200" s="12">
        <f>IFERROR(salesdata[[#This Row],[S-P1]]/salesdata[[#This Row],[Q-P1]],0)</f>
        <v>3.17</v>
      </c>
      <c r="I2200" s="3">
        <v>607</v>
      </c>
      <c r="J2200" s="10">
        <v>3848.38</v>
      </c>
      <c r="K2200" s="12">
        <f>IFERROR(salesdata[[#This Row],[S-P2]]/salesdata[[#This Row],[Q-P2]],0)</f>
        <v>6.34</v>
      </c>
      <c r="L2200" s="3">
        <v>2928</v>
      </c>
      <c r="M2200" s="10">
        <v>15869.76</v>
      </c>
      <c r="N2200" s="12">
        <f>IFERROR(salesdata[[#This Row],[S-P3]]/salesdata[[#This Row],[Q-P3]],0)</f>
        <v>5.42</v>
      </c>
      <c r="O2200" s="3">
        <v>644</v>
      </c>
      <c r="P2200" s="10">
        <v>4591.72</v>
      </c>
      <c r="Q2200" s="12">
        <f>IFERROR(salesdata[[#This Row],[S-P4]]/salesdata[[#This Row],[Q-P4]],0)</f>
        <v>7.1300000000000008</v>
      </c>
      <c r="R2200" s="3">
        <v>8721</v>
      </c>
      <c r="S2200" s="10">
        <v>38708</v>
      </c>
      <c r="T2200" s="1" t="str">
        <f>"Q"&amp;ROUNDUP(salesdata[[#This Row],[Month No.]]/3,0)</f>
        <v>Q2</v>
      </c>
      <c r="U2200" s="1" t="str">
        <f>TEXT(salesdata[[#This Row],[Date]],"dddd")</f>
        <v>Wednesday</v>
      </c>
      <c r="V2200" s="12">
        <f>IFERROR(salesdata[[#This Row],[Total Revenue]]/salesdata[[#This Row],[Total Units Sold]],0)</f>
        <v>4.4384818254787293</v>
      </c>
      <c r="W2200" s="1" t="str">
        <f>INDEX({"Product1","Product2","Product3","Product4"},MATCH(MAX(salesdata[[#This Row],[S-P1]],salesdata[[#This Row],[S-P2]],salesdata[[#This Row],[S-P3]],salesdata[[#This Row],[S-P4]]),CHOOSE({1,2,3,4},salesdata[[#This Row],[S-P1]],salesdata[[#This Row],[S-P2]],salesdata[[#This Row],[S-P3]],salesdata[[#This Row],[S-P4]]),0))</f>
        <v>Product3</v>
      </c>
      <c r="X2200" s="1" t="str">
        <f>IF(salesdata[[#This Row],[Total Revenue]]&gt;=70000,"High",IF(salesdata[[#This Row],[Total Revenue]]&gt;=40000,"Medium","Low"))</f>
        <v>Low</v>
      </c>
      <c r="Y2200" s="1" t="str">
        <f>IFERROR(IF(SUMIF(salesdata[Year],salesdata[[#This Row],[Year]],salesdata[Total Revenue])&gt;SUMIF(salesdata[Year],salesdata[[#This Row],[Year]]-1,salesdata[Total Revenue]),"Growth Year","Decline Year"),"")</f>
        <v>Growth Year</v>
      </c>
    </row>
    <row r="2201" spans="1:25" x14ac:dyDescent="0.3">
      <c r="A2201" s="1">
        <v>2200</v>
      </c>
      <c r="B2201" s="2">
        <v>42537</v>
      </c>
      <c r="C2201" s="1">
        <v>2016</v>
      </c>
      <c r="D2201" s="1" t="s">
        <v>19</v>
      </c>
      <c r="E2201" s="1">
        <v>6</v>
      </c>
      <c r="F2201" s="3">
        <v>7118</v>
      </c>
      <c r="G2201" s="10">
        <v>22564.06</v>
      </c>
      <c r="H2201" s="12">
        <f>IFERROR(salesdata[[#This Row],[S-P1]]/salesdata[[#This Row],[Q-P1]],0)</f>
        <v>3.1700000000000004</v>
      </c>
      <c r="I2201" s="3">
        <v>522</v>
      </c>
      <c r="J2201" s="10">
        <v>3309.48</v>
      </c>
      <c r="K2201" s="12">
        <f>IFERROR(salesdata[[#This Row],[S-P2]]/salesdata[[#This Row],[Q-P2]],0)</f>
        <v>6.34</v>
      </c>
      <c r="L2201" s="3">
        <v>351</v>
      </c>
      <c r="M2201" s="10">
        <v>1902.42</v>
      </c>
      <c r="N2201" s="12">
        <f>IFERROR(salesdata[[#This Row],[S-P3]]/salesdata[[#This Row],[Q-P3]],0)</f>
        <v>5.42</v>
      </c>
      <c r="O2201" s="3">
        <v>939</v>
      </c>
      <c r="P2201" s="10">
        <v>6695.07</v>
      </c>
      <c r="Q2201" s="12">
        <f>IFERROR(salesdata[[#This Row],[S-P4]]/salesdata[[#This Row],[Q-P4]],0)</f>
        <v>7.13</v>
      </c>
      <c r="R2201" s="3">
        <v>8930</v>
      </c>
      <c r="S2201" s="10">
        <v>34471.03</v>
      </c>
      <c r="T2201" s="1" t="str">
        <f>"Q"&amp;ROUNDUP(salesdata[[#This Row],[Month No.]]/3,0)</f>
        <v>Q2</v>
      </c>
      <c r="U2201" s="1" t="str">
        <f>TEXT(salesdata[[#This Row],[Date]],"dddd")</f>
        <v>Thursday</v>
      </c>
      <c r="V2201" s="12">
        <f>IFERROR(salesdata[[#This Row],[Total Revenue]]/salesdata[[#This Row],[Total Units Sold]],0)</f>
        <v>3.8601377379619262</v>
      </c>
      <c r="W2201" s="1" t="str">
        <f>INDEX({"Product1","Product2","Product3","Product4"},MATCH(MAX(salesdata[[#This Row],[S-P1]],salesdata[[#This Row],[S-P2]],salesdata[[#This Row],[S-P3]],salesdata[[#This Row],[S-P4]]),CHOOSE({1,2,3,4},salesdata[[#This Row],[S-P1]],salesdata[[#This Row],[S-P2]],salesdata[[#This Row],[S-P3]],salesdata[[#This Row],[S-P4]]),0))</f>
        <v>Product1</v>
      </c>
      <c r="X2201" s="1" t="str">
        <f>IF(salesdata[[#This Row],[Total Revenue]]&gt;=70000,"High",IF(salesdata[[#This Row],[Total Revenue]]&gt;=40000,"Medium","Low"))</f>
        <v>Low</v>
      </c>
      <c r="Y2201" s="1" t="str">
        <f>IFERROR(IF(SUMIF(salesdata[Year],salesdata[[#This Row],[Year]],salesdata[Total Revenue])&gt;SUMIF(salesdata[Year],salesdata[[#This Row],[Year]]-1,salesdata[Total Revenue]),"Growth Year","Decline Year"),"")</f>
        <v>Growth Year</v>
      </c>
    </row>
    <row r="2202" spans="1:25" x14ac:dyDescent="0.3">
      <c r="A2202" s="1">
        <v>2201</v>
      </c>
      <c r="B2202" s="2">
        <v>42538</v>
      </c>
      <c r="C2202" s="1">
        <v>2016</v>
      </c>
      <c r="D2202" s="1" t="s">
        <v>19</v>
      </c>
      <c r="E2202" s="1">
        <v>6</v>
      </c>
      <c r="F2202" s="3">
        <v>5859</v>
      </c>
      <c r="G2202" s="10">
        <v>18573.03</v>
      </c>
      <c r="H2202" s="12">
        <f>IFERROR(salesdata[[#This Row],[S-P1]]/salesdata[[#This Row],[Q-P1]],0)</f>
        <v>3.17</v>
      </c>
      <c r="I2202" s="3">
        <v>1355</v>
      </c>
      <c r="J2202" s="10">
        <v>8590.7000000000007</v>
      </c>
      <c r="K2202" s="12">
        <f>IFERROR(salesdata[[#This Row],[S-P2]]/salesdata[[#This Row],[Q-P2]],0)</f>
        <v>6.3400000000000007</v>
      </c>
      <c r="L2202" s="3">
        <v>801</v>
      </c>
      <c r="M2202" s="10">
        <v>4341.42</v>
      </c>
      <c r="N2202" s="12">
        <f>IFERROR(salesdata[[#This Row],[S-P3]]/salesdata[[#This Row],[Q-P3]],0)</f>
        <v>5.42</v>
      </c>
      <c r="O2202" s="3">
        <v>826</v>
      </c>
      <c r="P2202" s="10">
        <v>5889.38</v>
      </c>
      <c r="Q2202" s="12">
        <f>IFERROR(salesdata[[#This Row],[S-P4]]/salesdata[[#This Row],[Q-P4]],0)</f>
        <v>7.13</v>
      </c>
      <c r="R2202" s="3">
        <v>8841</v>
      </c>
      <c r="S2202" s="10">
        <v>37394.53</v>
      </c>
      <c r="T2202" s="1" t="str">
        <f>"Q"&amp;ROUNDUP(salesdata[[#This Row],[Month No.]]/3,0)</f>
        <v>Q2</v>
      </c>
      <c r="U2202" s="1" t="str">
        <f>TEXT(salesdata[[#This Row],[Date]],"dddd")</f>
        <v>Friday</v>
      </c>
      <c r="V2202" s="12">
        <f>IFERROR(salesdata[[#This Row],[Total Revenue]]/salesdata[[#This Row],[Total Units Sold]],0)</f>
        <v>4.2296719828073748</v>
      </c>
      <c r="W2202" s="1" t="str">
        <f>INDEX({"Product1","Product2","Product3","Product4"},MATCH(MAX(salesdata[[#This Row],[S-P1]],salesdata[[#This Row],[S-P2]],salesdata[[#This Row],[S-P3]],salesdata[[#This Row],[S-P4]]),CHOOSE({1,2,3,4},salesdata[[#This Row],[S-P1]],salesdata[[#This Row],[S-P2]],salesdata[[#This Row],[S-P3]],salesdata[[#This Row],[S-P4]]),0))</f>
        <v>Product1</v>
      </c>
      <c r="X2202" s="1" t="str">
        <f>IF(salesdata[[#This Row],[Total Revenue]]&gt;=70000,"High",IF(salesdata[[#This Row],[Total Revenue]]&gt;=40000,"Medium","Low"))</f>
        <v>Low</v>
      </c>
      <c r="Y2202" s="1" t="str">
        <f>IFERROR(IF(SUMIF(salesdata[Year],salesdata[[#This Row],[Year]],salesdata[Total Revenue])&gt;SUMIF(salesdata[Year],salesdata[[#This Row],[Year]]-1,salesdata[Total Revenue]),"Growth Year","Decline Year"),"")</f>
        <v>Growth Year</v>
      </c>
    </row>
    <row r="2203" spans="1:25" x14ac:dyDescent="0.3">
      <c r="A2203" s="1">
        <v>2202</v>
      </c>
      <c r="B2203" s="2">
        <v>42539</v>
      </c>
      <c r="C2203" s="1">
        <v>2016</v>
      </c>
      <c r="D2203" s="1" t="s">
        <v>19</v>
      </c>
      <c r="E2203" s="1">
        <v>6</v>
      </c>
      <c r="F2203" s="3">
        <v>3537</v>
      </c>
      <c r="G2203" s="10">
        <v>11212.29</v>
      </c>
      <c r="H2203" s="12">
        <f>IFERROR(salesdata[[#This Row],[S-P1]]/salesdata[[#This Row],[Q-P1]],0)</f>
        <v>3.1700000000000004</v>
      </c>
      <c r="I2203" s="3">
        <v>459</v>
      </c>
      <c r="J2203" s="10">
        <v>2910.06</v>
      </c>
      <c r="K2203" s="12">
        <f>IFERROR(salesdata[[#This Row],[S-P2]]/salesdata[[#This Row],[Q-P2]],0)</f>
        <v>6.34</v>
      </c>
      <c r="L2203" s="3">
        <v>2534</v>
      </c>
      <c r="M2203" s="10">
        <v>13734.28</v>
      </c>
      <c r="N2203" s="12">
        <f>IFERROR(salesdata[[#This Row],[S-P3]]/salesdata[[#This Row],[Q-P3]],0)</f>
        <v>5.42</v>
      </c>
      <c r="O2203" s="3">
        <v>503</v>
      </c>
      <c r="P2203" s="10">
        <v>3586.39</v>
      </c>
      <c r="Q2203" s="12">
        <f>IFERROR(salesdata[[#This Row],[S-P4]]/salesdata[[#This Row],[Q-P4]],0)</f>
        <v>7.13</v>
      </c>
      <c r="R2203" s="3">
        <v>7033</v>
      </c>
      <c r="S2203" s="10">
        <v>31443.02</v>
      </c>
      <c r="T2203" s="1" t="str">
        <f>"Q"&amp;ROUNDUP(salesdata[[#This Row],[Month No.]]/3,0)</f>
        <v>Q2</v>
      </c>
      <c r="U2203" s="1" t="str">
        <f>TEXT(salesdata[[#This Row],[Date]],"dddd")</f>
        <v>Saturday</v>
      </c>
      <c r="V2203" s="12">
        <f>IFERROR(salesdata[[#This Row],[Total Revenue]]/salesdata[[#This Row],[Total Units Sold]],0)</f>
        <v>4.4707834494525809</v>
      </c>
      <c r="W2203" s="1" t="str">
        <f>INDEX({"Product1","Product2","Product3","Product4"},MATCH(MAX(salesdata[[#This Row],[S-P1]],salesdata[[#This Row],[S-P2]],salesdata[[#This Row],[S-P3]],salesdata[[#This Row],[S-P4]]),CHOOSE({1,2,3,4},salesdata[[#This Row],[S-P1]],salesdata[[#This Row],[S-P2]],salesdata[[#This Row],[S-P3]],salesdata[[#This Row],[S-P4]]),0))</f>
        <v>Product3</v>
      </c>
      <c r="X2203" s="1" t="str">
        <f>IF(salesdata[[#This Row],[Total Revenue]]&gt;=70000,"High",IF(salesdata[[#This Row],[Total Revenue]]&gt;=40000,"Medium","Low"))</f>
        <v>Low</v>
      </c>
      <c r="Y2203" s="1" t="str">
        <f>IFERROR(IF(SUMIF(salesdata[Year],salesdata[[#This Row],[Year]],salesdata[Total Revenue])&gt;SUMIF(salesdata[Year],salesdata[[#This Row],[Year]]-1,salesdata[Total Revenue]),"Growth Year","Decline Year"),"")</f>
        <v>Growth Year</v>
      </c>
    </row>
    <row r="2204" spans="1:25" x14ac:dyDescent="0.3">
      <c r="A2204" s="1">
        <v>2203</v>
      </c>
      <c r="B2204" s="2">
        <v>42540</v>
      </c>
      <c r="C2204" s="1">
        <v>2016</v>
      </c>
      <c r="D2204" s="1" t="s">
        <v>19</v>
      </c>
      <c r="E2204" s="1">
        <v>6</v>
      </c>
      <c r="F2204" s="3">
        <v>3504</v>
      </c>
      <c r="G2204" s="10">
        <v>11107.68</v>
      </c>
      <c r="H2204" s="12">
        <f>IFERROR(salesdata[[#This Row],[S-P1]]/salesdata[[#This Row],[Q-P1]],0)</f>
        <v>3.17</v>
      </c>
      <c r="I2204" s="3">
        <v>2338</v>
      </c>
      <c r="J2204" s="10">
        <v>14822.92</v>
      </c>
      <c r="K2204" s="12">
        <f>IFERROR(salesdata[[#This Row],[S-P2]]/salesdata[[#This Row],[Q-P2]],0)</f>
        <v>6.34</v>
      </c>
      <c r="L2204" s="3">
        <v>2396</v>
      </c>
      <c r="M2204" s="10">
        <v>12986.32</v>
      </c>
      <c r="N2204" s="12">
        <f>IFERROR(salesdata[[#This Row],[S-P3]]/salesdata[[#This Row],[Q-P3]],0)</f>
        <v>5.42</v>
      </c>
      <c r="O2204" s="3">
        <v>344</v>
      </c>
      <c r="P2204" s="10">
        <v>2452.7199999999998</v>
      </c>
      <c r="Q2204" s="12">
        <f>IFERROR(salesdata[[#This Row],[S-P4]]/salesdata[[#This Row],[Q-P4]],0)</f>
        <v>7.129999999999999</v>
      </c>
      <c r="R2204" s="3">
        <v>8582</v>
      </c>
      <c r="S2204" s="10">
        <v>41369.64</v>
      </c>
      <c r="T2204" s="1" t="str">
        <f>"Q"&amp;ROUNDUP(salesdata[[#This Row],[Month No.]]/3,0)</f>
        <v>Q2</v>
      </c>
      <c r="U2204" s="1" t="str">
        <f>TEXT(salesdata[[#This Row],[Date]],"dddd")</f>
        <v>Sunday</v>
      </c>
      <c r="V2204" s="12">
        <f>IFERROR(salesdata[[#This Row],[Total Revenue]]/salesdata[[#This Row],[Total Units Sold]],0)</f>
        <v>4.8205127010020972</v>
      </c>
      <c r="W2204" s="1" t="str">
        <f>INDEX({"Product1","Product2","Product3","Product4"},MATCH(MAX(salesdata[[#This Row],[S-P1]],salesdata[[#This Row],[S-P2]],salesdata[[#This Row],[S-P3]],salesdata[[#This Row],[S-P4]]),CHOOSE({1,2,3,4},salesdata[[#This Row],[S-P1]],salesdata[[#This Row],[S-P2]],salesdata[[#This Row],[S-P3]],salesdata[[#This Row],[S-P4]]),0))</f>
        <v>Product2</v>
      </c>
      <c r="X2204" s="1" t="str">
        <f>IF(salesdata[[#This Row],[Total Revenue]]&gt;=70000,"High",IF(salesdata[[#This Row],[Total Revenue]]&gt;=40000,"Medium","Low"))</f>
        <v>Medium</v>
      </c>
      <c r="Y2204" s="1" t="str">
        <f>IFERROR(IF(SUMIF(salesdata[Year],salesdata[[#This Row],[Year]],salesdata[Total Revenue])&gt;SUMIF(salesdata[Year],salesdata[[#This Row],[Year]]-1,salesdata[Total Revenue]),"Growth Year","Decline Year"),"")</f>
        <v>Growth Year</v>
      </c>
    </row>
    <row r="2205" spans="1:25" x14ac:dyDescent="0.3">
      <c r="A2205" s="1">
        <v>2204</v>
      </c>
      <c r="B2205" s="2">
        <v>42541</v>
      </c>
      <c r="C2205" s="1">
        <v>2016</v>
      </c>
      <c r="D2205" s="1" t="s">
        <v>19</v>
      </c>
      <c r="E2205" s="1">
        <v>6</v>
      </c>
      <c r="F2205" s="3">
        <v>6730</v>
      </c>
      <c r="G2205" s="10">
        <v>21334.1</v>
      </c>
      <c r="H2205" s="12">
        <f>IFERROR(salesdata[[#This Row],[S-P1]]/salesdata[[#This Row],[Q-P1]],0)</f>
        <v>3.17</v>
      </c>
      <c r="I2205" s="3">
        <v>1669</v>
      </c>
      <c r="J2205" s="10">
        <v>10581.46</v>
      </c>
      <c r="K2205" s="12">
        <f>IFERROR(salesdata[[#This Row],[S-P2]]/salesdata[[#This Row],[Q-P2]],0)</f>
        <v>6.34</v>
      </c>
      <c r="L2205" s="3">
        <v>3703</v>
      </c>
      <c r="M2205" s="10">
        <v>20070.259999999998</v>
      </c>
      <c r="N2205" s="12">
        <f>IFERROR(salesdata[[#This Row],[S-P3]]/salesdata[[#This Row],[Q-P3]],0)</f>
        <v>5.42</v>
      </c>
      <c r="O2205" s="3">
        <v>840</v>
      </c>
      <c r="P2205" s="10">
        <v>5989.2</v>
      </c>
      <c r="Q2205" s="12">
        <f>IFERROR(salesdata[[#This Row],[S-P4]]/salesdata[[#This Row],[Q-P4]],0)</f>
        <v>7.13</v>
      </c>
      <c r="R2205" s="3">
        <v>12942</v>
      </c>
      <c r="S2205" s="10">
        <v>57975.02</v>
      </c>
      <c r="T2205" s="1" t="str">
        <f>"Q"&amp;ROUNDUP(salesdata[[#This Row],[Month No.]]/3,0)</f>
        <v>Q2</v>
      </c>
      <c r="U2205" s="1" t="str">
        <f>TEXT(salesdata[[#This Row],[Date]],"dddd")</f>
        <v>Monday</v>
      </c>
      <c r="V2205" s="12">
        <f>IFERROR(salesdata[[#This Row],[Total Revenue]]/salesdata[[#This Row],[Total Units Sold]],0)</f>
        <v>4.4796028434554165</v>
      </c>
      <c r="W2205" s="1" t="str">
        <f>INDEX({"Product1","Product2","Product3","Product4"},MATCH(MAX(salesdata[[#This Row],[S-P1]],salesdata[[#This Row],[S-P2]],salesdata[[#This Row],[S-P3]],salesdata[[#This Row],[S-P4]]),CHOOSE({1,2,3,4},salesdata[[#This Row],[S-P1]],salesdata[[#This Row],[S-P2]],salesdata[[#This Row],[S-P3]],salesdata[[#This Row],[S-P4]]),0))</f>
        <v>Product1</v>
      </c>
      <c r="X2205" s="1" t="str">
        <f>IF(salesdata[[#This Row],[Total Revenue]]&gt;=70000,"High",IF(salesdata[[#This Row],[Total Revenue]]&gt;=40000,"Medium","Low"))</f>
        <v>Medium</v>
      </c>
      <c r="Y2205" s="1" t="str">
        <f>IFERROR(IF(SUMIF(salesdata[Year],salesdata[[#This Row],[Year]],salesdata[Total Revenue])&gt;SUMIF(salesdata[Year],salesdata[[#This Row],[Year]]-1,salesdata[Total Revenue]),"Growth Year","Decline Year"),"")</f>
        <v>Growth Year</v>
      </c>
    </row>
    <row r="2206" spans="1:25" x14ac:dyDescent="0.3">
      <c r="A2206" s="1">
        <v>2205</v>
      </c>
      <c r="B2206" s="2">
        <v>42542</v>
      </c>
      <c r="C2206" s="1">
        <v>2016</v>
      </c>
      <c r="D2206" s="1" t="s">
        <v>19</v>
      </c>
      <c r="E2206" s="1">
        <v>6</v>
      </c>
      <c r="F2206" s="3">
        <v>7734</v>
      </c>
      <c r="G2206" s="10">
        <v>24516.78</v>
      </c>
      <c r="H2206" s="12">
        <f>IFERROR(salesdata[[#This Row],[S-P1]]/salesdata[[#This Row],[Q-P1]],0)</f>
        <v>3.17</v>
      </c>
      <c r="I2206" s="3">
        <v>2693</v>
      </c>
      <c r="J2206" s="10">
        <v>17073.62</v>
      </c>
      <c r="K2206" s="12">
        <f>IFERROR(salesdata[[#This Row],[S-P2]]/salesdata[[#This Row],[Q-P2]],0)</f>
        <v>6.34</v>
      </c>
      <c r="L2206" s="3">
        <v>2679</v>
      </c>
      <c r="M2206" s="10">
        <v>14520.18</v>
      </c>
      <c r="N2206" s="12">
        <f>IFERROR(salesdata[[#This Row],[S-P3]]/salesdata[[#This Row],[Q-P3]],0)</f>
        <v>5.42</v>
      </c>
      <c r="O2206" s="3">
        <v>459</v>
      </c>
      <c r="P2206" s="10">
        <v>3272.67</v>
      </c>
      <c r="Q2206" s="12">
        <f>IFERROR(salesdata[[#This Row],[S-P4]]/salesdata[[#This Row],[Q-P4]],0)</f>
        <v>7.13</v>
      </c>
      <c r="R2206" s="3">
        <v>13565</v>
      </c>
      <c r="S2206" s="10">
        <v>59383.25</v>
      </c>
      <c r="T2206" s="1" t="str">
        <f>"Q"&amp;ROUNDUP(salesdata[[#This Row],[Month No.]]/3,0)</f>
        <v>Q2</v>
      </c>
      <c r="U2206" s="1" t="str">
        <f>TEXT(salesdata[[#This Row],[Date]],"dddd")</f>
        <v>Tuesday</v>
      </c>
      <c r="V2206" s="12">
        <f>IFERROR(salesdata[[#This Row],[Total Revenue]]/salesdata[[#This Row],[Total Units Sold]],0)</f>
        <v>4.3776815333579062</v>
      </c>
      <c r="W2206" s="1" t="str">
        <f>INDEX({"Product1","Product2","Product3","Product4"},MATCH(MAX(salesdata[[#This Row],[S-P1]],salesdata[[#This Row],[S-P2]],salesdata[[#This Row],[S-P3]],salesdata[[#This Row],[S-P4]]),CHOOSE({1,2,3,4},salesdata[[#This Row],[S-P1]],salesdata[[#This Row],[S-P2]],salesdata[[#This Row],[S-P3]],salesdata[[#This Row],[S-P4]]),0))</f>
        <v>Product1</v>
      </c>
      <c r="X2206" s="1" t="str">
        <f>IF(salesdata[[#This Row],[Total Revenue]]&gt;=70000,"High",IF(salesdata[[#This Row],[Total Revenue]]&gt;=40000,"Medium","Low"))</f>
        <v>Medium</v>
      </c>
      <c r="Y2206" s="1" t="str">
        <f>IFERROR(IF(SUMIF(salesdata[Year],salesdata[[#This Row],[Year]],salesdata[Total Revenue])&gt;SUMIF(salesdata[Year],salesdata[[#This Row],[Year]]-1,salesdata[Total Revenue]),"Growth Year","Decline Year"),"")</f>
        <v>Growth Year</v>
      </c>
    </row>
    <row r="2207" spans="1:25" x14ac:dyDescent="0.3">
      <c r="A2207" s="1">
        <v>2206</v>
      </c>
      <c r="B2207" s="2">
        <v>42543</v>
      </c>
      <c r="C2207" s="1">
        <v>2016</v>
      </c>
      <c r="D2207" s="1" t="s">
        <v>19</v>
      </c>
      <c r="E2207" s="1">
        <v>6</v>
      </c>
      <c r="F2207" s="3">
        <v>3668</v>
      </c>
      <c r="G2207" s="10">
        <v>11627.56</v>
      </c>
      <c r="H2207" s="12">
        <f>IFERROR(salesdata[[#This Row],[S-P1]]/salesdata[[#This Row],[Q-P1]],0)</f>
        <v>3.17</v>
      </c>
      <c r="I2207" s="3">
        <v>366</v>
      </c>
      <c r="J2207" s="10">
        <v>2320.44</v>
      </c>
      <c r="K2207" s="12">
        <f>IFERROR(salesdata[[#This Row],[S-P2]]/salesdata[[#This Row],[Q-P2]],0)</f>
        <v>6.34</v>
      </c>
      <c r="L2207" s="3">
        <v>3783</v>
      </c>
      <c r="M2207" s="10">
        <v>20503.86</v>
      </c>
      <c r="N2207" s="12">
        <f>IFERROR(salesdata[[#This Row],[S-P3]]/salesdata[[#This Row],[Q-P3]],0)</f>
        <v>5.42</v>
      </c>
      <c r="O2207" s="3">
        <v>686</v>
      </c>
      <c r="P2207" s="10">
        <v>4891.18</v>
      </c>
      <c r="Q2207" s="12">
        <f>IFERROR(salesdata[[#This Row],[S-P4]]/salesdata[[#This Row],[Q-P4]],0)</f>
        <v>7.1300000000000008</v>
      </c>
      <c r="R2207" s="3">
        <v>8503</v>
      </c>
      <c r="S2207" s="10">
        <v>39343.040000000001</v>
      </c>
      <c r="T2207" s="1" t="str">
        <f>"Q"&amp;ROUNDUP(salesdata[[#This Row],[Month No.]]/3,0)</f>
        <v>Q2</v>
      </c>
      <c r="U2207" s="1" t="str">
        <f>TEXT(salesdata[[#This Row],[Date]],"dddd")</f>
        <v>Wednesday</v>
      </c>
      <c r="V2207" s="12">
        <f>IFERROR(salesdata[[#This Row],[Total Revenue]]/salesdata[[#This Row],[Total Units Sold]],0)</f>
        <v>4.626959896507115</v>
      </c>
      <c r="W2207" s="1" t="str">
        <f>INDEX({"Product1","Product2","Product3","Product4"},MATCH(MAX(salesdata[[#This Row],[S-P1]],salesdata[[#This Row],[S-P2]],salesdata[[#This Row],[S-P3]],salesdata[[#This Row],[S-P4]]),CHOOSE({1,2,3,4},salesdata[[#This Row],[S-P1]],salesdata[[#This Row],[S-P2]],salesdata[[#This Row],[S-P3]],salesdata[[#This Row],[S-P4]]),0))</f>
        <v>Product3</v>
      </c>
      <c r="X2207" s="1" t="str">
        <f>IF(salesdata[[#This Row],[Total Revenue]]&gt;=70000,"High",IF(salesdata[[#This Row],[Total Revenue]]&gt;=40000,"Medium","Low"))</f>
        <v>Low</v>
      </c>
      <c r="Y2207" s="1" t="str">
        <f>IFERROR(IF(SUMIF(salesdata[Year],salesdata[[#This Row],[Year]],salesdata[Total Revenue])&gt;SUMIF(salesdata[Year],salesdata[[#This Row],[Year]]-1,salesdata[Total Revenue]),"Growth Year","Decline Year"),"")</f>
        <v>Growth Year</v>
      </c>
    </row>
    <row r="2208" spans="1:25" x14ac:dyDescent="0.3">
      <c r="A2208" s="1">
        <v>2207</v>
      </c>
      <c r="B2208" s="2">
        <v>42544</v>
      </c>
      <c r="C2208" s="1">
        <v>2016</v>
      </c>
      <c r="D2208" s="1" t="s">
        <v>19</v>
      </c>
      <c r="E2208" s="1">
        <v>6</v>
      </c>
      <c r="F2208" s="3">
        <v>3186</v>
      </c>
      <c r="G2208" s="10">
        <v>10099.620000000001</v>
      </c>
      <c r="H2208" s="12">
        <f>IFERROR(salesdata[[#This Row],[S-P1]]/salesdata[[#This Row],[Q-P1]],0)</f>
        <v>3.1700000000000004</v>
      </c>
      <c r="I2208" s="3">
        <v>2743</v>
      </c>
      <c r="J2208" s="10">
        <v>17390.62</v>
      </c>
      <c r="K2208" s="12">
        <f>IFERROR(salesdata[[#This Row],[S-P2]]/salesdata[[#This Row],[Q-P2]],0)</f>
        <v>6.34</v>
      </c>
      <c r="L2208" s="3">
        <v>4226</v>
      </c>
      <c r="M2208" s="10">
        <v>22904.92</v>
      </c>
      <c r="N2208" s="12">
        <f>IFERROR(salesdata[[#This Row],[S-P3]]/salesdata[[#This Row],[Q-P3]],0)</f>
        <v>5.42</v>
      </c>
      <c r="O2208" s="3">
        <v>470</v>
      </c>
      <c r="P2208" s="10">
        <v>3351.1</v>
      </c>
      <c r="Q2208" s="12">
        <f>IFERROR(salesdata[[#This Row],[S-P4]]/salesdata[[#This Row],[Q-P4]],0)</f>
        <v>7.13</v>
      </c>
      <c r="R2208" s="3">
        <v>10625</v>
      </c>
      <c r="S2208" s="10">
        <v>53746.26</v>
      </c>
      <c r="T2208" s="1" t="str">
        <f>"Q"&amp;ROUNDUP(salesdata[[#This Row],[Month No.]]/3,0)</f>
        <v>Q2</v>
      </c>
      <c r="U2208" s="1" t="str">
        <f>TEXT(salesdata[[#This Row],[Date]],"dddd")</f>
        <v>Thursday</v>
      </c>
      <c r="V2208" s="12">
        <f>IFERROR(salesdata[[#This Row],[Total Revenue]]/salesdata[[#This Row],[Total Units Sold]],0)</f>
        <v>5.058471529411765</v>
      </c>
      <c r="W2208" s="1" t="str">
        <f>INDEX({"Product1","Product2","Product3","Product4"},MATCH(MAX(salesdata[[#This Row],[S-P1]],salesdata[[#This Row],[S-P2]],salesdata[[#This Row],[S-P3]],salesdata[[#This Row],[S-P4]]),CHOOSE({1,2,3,4},salesdata[[#This Row],[S-P1]],salesdata[[#This Row],[S-P2]],salesdata[[#This Row],[S-P3]],salesdata[[#This Row],[S-P4]]),0))</f>
        <v>Product3</v>
      </c>
      <c r="X2208" s="1" t="str">
        <f>IF(salesdata[[#This Row],[Total Revenue]]&gt;=70000,"High",IF(salesdata[[#This Row],[Total Revenue]]&gt;=40000,"Medium","Low"))</f>
        <v>Medium</v>
      </c>
      <c r="Y2208" s="1" t="str">
        <f>IFERROR(IF(SUMIF(salesdata[Year],salesdata[[#This Row],[Year]],salesdata[Total Revenue])&gt;SUMIF(salesdata[Year],salesdata[[#This Row],[Year]]-1,salesdata[Total Revenue]),"Growth Year","Decline Year"),"")</f>
        <v>Growth Year</v>
      </c>
    </row>
    <row r="2209" spans="1:25" x14ac:dyDescent="0.3">
      <c r="A2209" s="1">
        <v>2208</v>
      </c>
      <c r="B2209" s="2">
        <v>42545</v>
      </c>
      <c r="C2209" s="1">
        <v>2016</v>
      </c>
      <c r="D2209" s="1" t="s">
        <v>19</v>
      </c>
      <c r="E2209" s="1">
        <v>6</v>
      </c>
      <c r="F2209" s="3">
        <v>2965</v>
      </c>
      <c r="G2209" s="10">
        <v>9399.0499999999993</v>
      </c>
      <c r="H2209" s="12">
        <f>IFERROR(salesdata[[#This Row],[S-P1]]/salesdata[[#This Row],[Q-P1]],0)</f>
        <v>3.17</v>
      </c>
      <c r="I2209" s="3">
        <v>2652</v>
      </c>
      <c r="J2209" s="10">
        <v>16813.68</v>
      </c>
      <c r="K2209" s="12">
        <f>IFERROR(salesdata[[#This Row],[S-P2]]/salesdata[[#This Row],[Q-P2]],0)</f>
        <v>6.34</v>
      </c>
      <c r="L2209" s="3">
        <v>1034</v>
      </c>
      <c r="M2209" s="10">
        <v>5604.28</v>
      </c>
      <c r="N2209" s="12">
        <f>IFERROR(salesdata[[#This Row],[S-P3]]/salesdata[[#This Row],[Q-P3]],0)</f>
        <v>5.42</v>
      </c>
      <c r="O2209" s="3">
        <v>1532</v>
      </c>
      <c r="P2209" s="10">
        <v>10923.16</v>
      </c>
      <c r="Q2209" s="12">
        <f>IFERROR(salesdata[[#This Row],[S-P4]]/salesdata[[#This Row],[Q-P4]],0)</f>
        <v>7.13</v>
      </c>
      <c r="R2209" s="3">
        <v>8183</v>
      </c>
      <c r="S2209" s="10">
        <v>42740.17</v>
      </c>
      <c r="T2209" s="1" t="str">
        <f>"Q"&amp;ROUNDUP(salesdata[[#This Row],[Month No.]]/3,0)</f>
        <v>Q2</v>
      </c>
      <c r="U2209" s="1" t="str">
        <f>TEXT(salesdata[[#This Row],[Date]],"dddd")</f>
        <v>Friday</v>
      </c>
      <c r="V2209" s="12">
        <f>IFERROR(salesdata[[#This Row],[Total Revenue]]/salesdata[[#This Row],[Total Units Sold]],0)</f>
        <v>5.223044115849933</v>
      </c>
      <c r="W2209" s="1" t="str">
        <f>INDEX({"Product1","Product2","Product3","Product4"},MATCH(MAX(salesdata[[#This Row],[S-P1]],salesdata[[#This Row],[S-P2]],salesdata[[#This Row],[S-P3]],salesdata[[#This Row],[S-P4]]),CHOOSE({1,2,3,4},salesdata[[#This Row],[S-P1]],salesdata[[#This Row],[S-P2]],salesdata[[#This Row],[S-P3]],salesdata[[#This Row],[S-P4]]),0))</f>
        <v>Product2</v>
      </c>
      <c r="X2209" s="1" t="str">
        <f>IF(salesdata[[#This Row],[Total Revenue]]&gt;=70000,"High",IF(salesdata[[#This Row],[Total Revenue]]&gt;=40000,"Medium","Low"))</f>
        <v>Medium</v>
      </c>
      <c r="Y2209" s="1" t="str">
        <f>IFERROR(IF(SUMIF(salesdata[Year],salesdata[[#This Row],[Year]],salesdata[Total Revenue])&gt;SUMIF(salesdata[Year],salesdata[[#This Row],[Year]]-1,salesdata[Total Revenue]),"Growth Year","Decline Year"),"")</f>
        <v>Growth Year</v>
      </c>
    </row>
    <row r="2210" spans="1:25" x14ac:dyDescent="0.3">
      <c r="A2210" s="1">
        <v>2209</v>
      </c>
      <c r="B2210" s="2">
        <v>42546</v>
      </c>
      <c r="C2210" s="1">
        <v>2016</v>
      </c>
      <c r="D2210" s="1" t="s">
        <v>19</v>
      </c>
      <c r="E2210" s="1">
        <v>6</v>
      </c>
      <c r="F2210" s="3">
        <v>7866</v>
      </c>
      <c r="G2210" s="10">
        <v>24935.22</v>
      </c>
      <c r="H2210" s="12">
        <f>IFERROR(salesdata[[#This Row],[S-P1]]/salesdata[[#This Row],[Q-P1]],0)</f>
        <v>3.17</v>
      </c>
      <c r="I2210" s="3">
        <v>2774</v>
      </c>
      <c r="J2210" s="10">
        <v>17587.16</v>
      </c>
      <c r="K2210" s="12">
        <f>IFERROR(salesdata[[#This Row],[S-P2]]/salesdata[[#This Row],[Q-P2]],0)</f>
        <v>6.34</v>
      </c>
      <c r="L2210" s="3">
        <v>4616</v>
      </c>
      <c r="M2210" s="10">
        <v>25018.720000000001</v>
      </c>
      <c r="N2210" s="12">
        <f>IFERROR(salesdata[[#This Row],[S-P3]]/salesdata[[#This Row],[Q-P3]],0)</f>
        <v>5.42</v>
      </c>
      <c r="O2210" s="3">
        <v>1300</v>
      </c>
      <c r="P2210" s="10">
        <v>9269</v>
      </c>
      <c r="Q2210" s="12">
        <f>IFERROR(salesdata[[#This Row],[S-P4]]/salesdata[[#This Row],[Q-P4]],0)</f>
        <v>7.13</v>
      </c>
      <c r="R2210" s="3">
        <v>16556</v>
      </c>
      <c r="S2210" s="10">
        <v>76810.100000000006</v>
      </c>
      <c r="T2210" s="1" t="str">
        <f>"Q"&amp;ROUNDUP(salesdata[[#This Row],[Month No.]]/3,0)</f>
        <v>Q2</v>
      </c>
      <c r="U2210" s="1" t="str">
        <f>TEXT(salesdata[[#This Row],[Date]],"dddd")</f>
        <v>Saturday</v>
      </c>
      <c r="V2210" s="12">
        <f>IFERROR(salesdata[[#This Row],[Total Revenue]]/salesdata[[#This Row],[Total Units Sold]],0)</f>
        <v>4.6394116936458083</v>
      </c>
      <c r="W2210" s="1" t="str">
        <f>INDEX({"Product1","Product2","Product3","Product4"},MATCH(MAX(salesdata[[#This Row],[S-P1]],salesdata[[#This Row],[S-P2]],salesdata[[#This Row],[S-P3]],salesdata[[#This Row],[S-P4]]),CHOOSE({1,2,3,4},salesdata[[#This Row],[S-P1]],salesdata[[#This Row],[S-P2]],salesdata[[#This Row],[S-P3]],salesdata[[#This Row],[S-P4]]),0))</f>
        <v>Product3</v>
      </c>
      <c r="X2210" s="1" t="str">
        <f>IF(salesdata[[#This Row],[Total Revenue]]&gt;=70000,"High",IF(salesdata[[#This Row],[Total Revenue]]&gt;=40000,"Medium","Low"))</f>
        <v>High</v>
      </c>
      <c r="Y2210" s="1" t="str">
        <f>IFERROR(IF(SUMIF(salesdata[Year],salesdata[[#This Row],[Year]],salesdata[Total Revenue])&gt;SUMIF(salesdata[Year],salesdata[[#This Row],[Year]]-1,salesdata[Total Revenue]),"Growth Year","Decline Year"),"")</f>
        <v>Growth Year</v>
      </c>
    </row>
    <row r="2211" spans="1:25" x14ac:dyDescent="0.3">
      <c r="A2211" s="1">
        <v>2210</v>
      </c>
      <c r="B2211" s="2">
        <v>42547</v>
      </c>
      <c r="C2211" s="1">
        <v>2016</v>
      </c>
      <c r="D2211" s="1" t="s">
        <v>19</v>
      </c>
      <c r="E2211" s="1">
        <v>6</v>
      </c>
      <c r="F2211" s="3">
        <v>1068</v>
      </c>
      <c r="G2211" s="10">
        <v>3385.56</v>
      </c>
      <c r="H2211" s="12">
        <f>IFERROR(salesdata[[#This Row],[S-P1]]/salesdata[[#This Row],[Q-P1]],0)</f>
        <v>3.17</v>
      </c>
      <c r="I2211" s="3">
        <v>2204</v>
      </c>
      <c r="J2211" s="10">
        <v>13973.36</v>
      </c>
      <c r="K2211" s="12">
        <f>IFERROR(salesdata[[#This Row],[S-P2]]/salesdata[[#This Row],[Q-P2]],0)</f>
        <v>6.34</v>
      </c>
      <c r="L2211" s="3">
        <v>5467</v>
      </c>
      <c r="M2211" s="10">
        <v>29631.14</v>
      </c>
      <c r="N2211" s="12">
        <f>IFERROR(salesdata[[#This Row],[S-P3]]/salesdata[[#This Row],[Q-P3]],0)</f>
        <v>5.42</v>
      </c>
      <c r="O2211" s="3">
        <v>942</v>
      </c>
      <c r="P2211" s="10">
        <v>6716.46</v>
      </c>
      <c r="Q2211" s="12">
        <f>IFERROR(salesdata[[#This Row],[S-P4]]/salesdata[[#This Row],[Q-P4]],0)</f>
        <v>7.13</v>
      </c>
      <c r="R2211" s="3">
        <v>9681</v>
      </c>
      <c r="S2211" s="10">
        <v>53706.52</v>
      </c>
      <c r="T2211" s="1" t="str">
        <f>"Q"&amp;ROUNDUP(salesdata[[#This Row],[Month No.]]/3,0)</f>
        <v>Q2</v>
      </c>
      <c r="U2211" s="1" t="str">
        <f>TEXT(salesdata[[#This Row],[Date]],"dddd")</f>
        <v>Sunday</v>
      </c>
      <c r="V2211" s="12">
        <f>IFERROR(salesdata[[#This Row],[Total Revenue]]/salesdata[[#This Row],[Total Units Sold]],0)</f>
        <v>5.5476211135213305</v>
      </c>
      <c r="W2211" s="1" t="str">
        <f>INDEX({"Product1","Product2","Product3","Product4"},MATCH(MAX(salesdata[[#This Row],[S-P1]],salesdata[[#This Row],[S-P2]],salesdata[[#This Row],[S-P3]],salesdata[[#This Row],[S-P4]]),CHOOSE({1,2,3,4},salesdata[[#This Row],[S-P1]],salesdata[[#This Row],[S-P2]],salesdata[[#This Row],[S-P3]],salesdata[[#This Row],[S-P4]]),0))</f>
        <v>Product3</v>
      </c>
      <c r="X2211" s="1" t="str">
        <f>IF(salesdata[[#This Row],[Total Revenue]]&gt;=70000,"High",IF(salesdata[[#This Row],[Total Revenue]]&gt;=40000,"Medium","Low"))</f>
        <v>Medium</v>
      </c>
      <c r="Y2211" s="1" t="str">
        <f>IFERROR(IF(SUMIF(salesdata[Year],salesdata[[#This Row],[Year]],salesdata[Total Revenue])&gt;SUMIF(salesdata[Year],salesdata[[#This Row],[Year]]-1,salesdata[Total Revenue]),"Growth Year","Decline Year"),"")</f>
        <v>Growth Year</v>
      </c>
    </row>
    <row r="2212" spans="1:25" x14ac:dyDescent="0.3">
      <c r="A2212" s="1">
        <v>2211</v>
      </c>
      <c r="B2212" s="2">
        <v>42548</v>
      </c>
      <c r="C2212" s="1">
        <v>2016</v>
      </c>
      <c r="D2212" s="1" t="s">
        <v>19</v>
      </c>
      <c r="E2212" s="1">
        <v>6</v>
      </c>
      <c r="F2212" s="3">
        <v>7090</v>
      </c>
      <c r="G2212" s="10">
        <v>22475.3</v>
      </c>
      <c r="H2212" s="12">
        <f>IFERROR(salesdata[[#This Row],[S-P1]]/salesdata[[#This Row],[Q-P1]],0)</f>
        <v>3.17</v>
      </c>
      <c r="I2212" s="3">
        <v>3970</v>
      </c>
      <c r="J2212" s="10">
        <v>25169.8</v>
      </c>
      <c r="K2212" s="12">
        <f>IFERROR(salesdata[[#This Row],[S-P2]]/salesdata[[#This Row],[Q-P2]],0)</f>
        <v>6.34</v>
      </c>
      <c r="L2212" s="3">
        <v>961</v>
      </c>
      <c r="M2212" s="10">
        <v>5208.62</v>
      </c>
      <c r="N2212" s="12">
        <f>IFERROR(salesdata[[#This Row],[S-P3]]/salesdata[[#This Row],[Q-P3]],0)</f>
        <v>5.42</v>
      </c>
      <c r="O2212" s="3">
        <v>512</v>
      </c>
      <c r="P2212" s="10">
        <v>3650.56</v>
      </c>
      <c r="Q2212" s="12">
        <f>IFERROR(salesdata[[#This Row],[S-P4]]/salesdata[[#This Row],[Q-P4]],0)</f>
        <v>7.13</v>
      </c>
      <c r="R2212" s="3">
        <v>12533</v>
      </c>
      <c r="S2212" s="10">
        <v>56504.28</v>
      </c>
      <c r="T2212" s="1" t="str">
        <f>"Q"&amp;ROUNDUP(salesdata[[#This Row],[Month No.]]/3,0)</f>
        <v>Q2</v>
      </c>
      <c r="U2212" s="1" t="str">
        <f>TEXT(salesdata[[#This Row],[Date]],"dddd")</f>
        <v>Monday</v>
      </c>
      <c r="V2212" s="12">
        <f>IFERROR(salesdata[[#This Row],[Total Revenue]]/salesdata[[#This Row],[Total Units Sold]],0)</f>
        <v>4.508440118088247</v>
      </c>
      <c r="W2212" s="1" t="str">
        <f>INDEX({"Product1","Product2","Product3","Product4"},MATCH(MAX(salesdata[[#This Row],[S-P1]],salesdata[[#This Row],[S-P2]],salesdata[[#This Row],[S-P3]],salesdata[[#This Row],[S-P4]]),CHOOSE({1,2,3,4},salesdata[[#This Row],[S-P1]],salesdata[[#This Row],[S-P2]],salesdata[[#This Row],[S-P3]],salesdata[[#This Row],[S-P4]]),0))</f>
        <v>Product2</v>
      </c>
      <c r="X2212" s="1" t="str">
        <f>IF(salesdata[[#This Row],[Total Revenue]]&gt;=70000,"High",IF(salesdata[[#This Row],[Total Revenue]]&gt;=40000,"Medium","Low"))</f>
        <v>Medium</v>
      </c>
      <c r="Y2212" s="1" t="str">
        <f>IFERROR(IF(SUMIF(salesdata[Year],salesdata[[#This Row],[Year]],salesdata[Total Revenue])&gt;SUMIF(salesdata[Year],salesdata[[#This Row],[Year]]-1,salesdata[Total Revenue]),"Growth Year","Decline Year"),"")</f>
        <v>Growth Year</v>
      </c>
    </row>
    <row r="2213" spans="1:25" x14ac:dyDescent="0.3">
      <c r="A2213" s="1">
        <v>2212</v>
      </c>
      <c r="B2213" s="2">
        <v>42549</v>
      </c>
      <c r="C2213" s="1">
        <v>2016</v>
      </c>
      <c r="D2213" s="1" t="s">
        <v>19</v>
      </c>
      <c r="E2213" s="1">
        <v>6</v>
      </c>
      <c r="F2213" s="3">
        <v>5523</v>
      </c>
      <c r="G2213" s="10">
        <v>17507.91</v>
      </c>
      <c r="H2213" s="12">
        <f>IFERROR(salesdata[[#This Row],[S-P1]]/salesdata[[#This Row],[Q-P1]],0)</f>
        <v>3.17</v>
      </c>
      <c r="I2213" s="3">
        <v>3860</v>
      </c>
      <c r="J2213" s="10">
        <v>24472.400000000001</v>
      </c>
      <c r="K2213" s="12">
        <f>IFERROR(salesdata[[#This Row],[S-P2]]/salesdata[[#This Row],[Q-P2]],0)</f>
        <v>6.3400000000000007</v>
      </c>
      <c r="L2213" s="3">
        <v>351</v>
      </c>
      <c r="M2213" s="10">
        <v>1902.42</v>
      </c>
      <c r="N2213" s="12">
        <f>IFERROR(salesdata[[#This Row],[S-P3]]/salesdata[[#This Row],[Q-P3]],0)</f>
        <v>5.42</v>
      </c>
      <c r="O2213" s="3">
        <v>1272</v>
      </c>
      <c r="P2213" s="10">
        <v>9069.36</v>
      </c>
      <c r="Q2213" s="12">
        <f>IFERROR(salesdata[[#This Row],[S-P4]]/salesdata[[#This Row],[Q-P4]],0)</f>
        <v>7.1300000000000008</v>
      </c>
      <c r="R2213" s="3">
        <v>11006</v>
      </c>
      <c r="S2213" s="10">
        <v>52952.09</v>
      </c>
      <c r="T2213" s="1" t="str">
        <f>"Q"&amp;ROUNDUP(salesdata[[#This Row],[Month No.]]/3,0)</f>
        <v>Q2</v>
      </c>
      <c r="U2213" s="1" t="str">
        <f>TEXT(salesdata[[#This Row],[Date]],"dddd")</f>
        <v>Tuesday</v>
      </c>
      <c r="V2213" s="12">
        <f>IFERROR(salesdata[[#This Row],[Total Revenue]]/salesdata[[#This Row],[Total Units Sold]],0)</f>
        <v>4.8112020715973101</v>
      </c>
      <c r="W2213" s="1" t="str">
        <f>INDEX({"Product1","Product2","Product3","Product4"},MATCH(MAX(salesdata[[#This Row],[S-P1]],salesdata[[#This Row],[S-P2]],salesdata[[#This Row],[S-P3]],salesdata[[#This Row],[S-P4]]),CHOOSE({1,2,3,4},salesdata[[#This Row],[S-P1]],salesdata[[#This Row],[S-P2]],salesdata[[#This Row],[S-P3]],salesdata[[#This Row],[S-P4]]),0))</f>
        <v>Product2</v>
      </c>
      <c r="X2213" s="1" t="str">
        <f>IF(salesdata[[#This Row],[Total Revenue]]&gt;=70000,"High",IF(salesdata[[#This Row],[Total Revenue]]&gt;=40000,"Medium","Low"))</f>
        <v>Medium</v>
      </c>
      <c r="Y2213" s="1" t="str">
        <f>IFERROR(IF(SUMIF(salesdata[Year],salesdata[[#This Row],[Year]],salesdata[Total Revenue])&gt;SUMIF(salesdata[Year],salesdata[[#This Row],[Year]]-1,salesdata[Total Revenue]),"Growth Year","Decline Year"),"")</f>
        <v>Growth Year</v>
      </c>
    </row>
    <row r="2214" spans="1:25" x14ac:dyDescent="0.3">
      <c r="A2214" s="1">
        <v>2213</v>
      </c>
      <c r="B2214" s="2">
        <v>42550</v>
      </c>
      <c r="C2214" s="1">
        <v>2016</v>
      </c>
      <c r="D2214" s="1" t="s">
        <v>19</v>
      </c>
      <c r="E2214" s="1">
        <v>6</v>
      </c>
      <c r="F2214" s="3">
        <v>7530</v>
      </c>
      <c r="G2214" s="10">
        <v>23870.1</v>
      </c>
      <c r="H2214" s="12">
        <f>IFERROR(salesdata[[#This Row],[S-P1]]/salesdata[[#This Row],[Q-P1]],0)</f>
        <v>3.17</v>
      </c>
      <c r="I2214" s="3">
        <v>696</v>
      </c>
      <c r="J2214" s="10">
        <v>4412.6400000000003</v>
      </c>
      <c r="K2214" s="12">
        <f>IFERROR(salesdata[[#This Row],[S-P2]]/salesdata[[#This Row],[Q-P2]],0)</f>
        <v>6.3400000000000007</v>
      </c>
      <c r="L2214" s="3">
        <v>3976</v>
      </c>
      <c r="M2214" s="10">
        <v>21549.919999999998</v>
      </c>
      <c r="N2214" s="12">
        <f>IFERROR(salesdata[[#This Row],[S-P3]]/salesdata[[#This Row],[Q-P3]],0)</f>
        <v>5.42</v>
      </c>
      <c r="O2214" s="3">
        <v>1993</v>
      </c>
      <c r="P2214" s="10">
        <v>14210.09</v>
      </c>
      <c r="Q2214" s="12">
        <f>IFERROR(salesdata[[#This Row],[S-P4]]/salesdata[[#This Row],[Q-P4]],0)</f>
        <v>7.13</v>
      </c>
      <c r="R2214" s="3">
        <v>14195</v>
      </c>
      <c r="S2214" s="10">
        <v>64042.75</v>
      </c>
      <c r="T2214" s="1" t="str">
        <f>"Q"&amp;ROUNDUP(salesdata[[#This Row],[Month No.]]/3,0)</f>
        <v>Q2</v>
      </c>
      <c r="U2214" s="1" t="str">
        <f>TEXT(salesdata[[#This Row],[Date]],"dddd")</f>
        <v>Wednesday</v>
      </c>
      <c r="V2214" s="12">
        <f>IFERROR(salesdata[[#This Row],[Total Revenue]]/salesdata[[#This Row],[Total Units Sold]],0)</f>
        <v>4.5116414230362807</v>
      </c>
      <c r="W2214" s="1" t="str">
        <f>INDEX({"Product1","Product2","Product3","Product4"},MATCH(MAX(salesdata[[#This Row],[S-P1]],salesdata[[#This Row],[S-P2]],salesdata[[#This Row],[S-P3]],salesdata[[#This Row],[S-P4]]),CHOOSE({1,2,3,4},salesdata[[#This Row],[S-P1]],salesdata[[#This Row],[S-P2]],salesdata[[#This Row],[S-P3]],salesdata[[#This Row],[S-P4]]),0))</f>
        <v>Product1</v>
      </c>
      <c r="X2214" s="1" t="str">
        <f>IF(salesdata[[#This Row],[Total Revenue]]&gt;=70000,"High",IF(salesdata[[#This Row],[Total Revenue]]&gt;=40000,"Medium","Low"))</f>
        <v>Medium</v>
      </c>
      <c r="Y2214" s="1" t="str">
        <f>IFERROR(IF(SUMIF(salesdata[Year],salesdata[[#This Row],[Year]],salesdata[Total Revenue])&gt;SUMIF(salesdata[Year],salesdata[[#This Row],[Year]]-1,salesdata[Total Revenue]),"Growth Year","Decline Year"),"")</f>
        <v>Growth Year</v>
      </c>
    </row>
    <row r="2215" spans="1:25" x14ac:dyDescent="0.3">
      <c r="A2215" s="1">
        <v>2214</v>
      </c>
      <c r="B2215" s="2">
        <v>42551</v>
      </c>
      <c r="C2215" s="1">
        <v>2016</v>
      </c>
      <c r="D2215" s="1" t="s">
        <v>19</v>
      </c>
      <c r="E2215" s="1">
        <v>6</v>
      </c>
      <c r="F2215" s="3">
        <v>5343</v>
      </c>
      <c r="G2215" s="10">
        <v>16937.310000000001</v>
      </c>
      <c r="H2215" s="12">
        <f>IFERROR(salesdata[[#This Row],[S-P1]]/salesdata[[#This Row],[Q-P1]],0)</f>
        <v>3.1700000000000004</v>
      </c>
      <c r="I2215" s="3">
        <v>2667</v>
      </c>
      <c r="J2215" s="10">
        <v>16908.78</v>
      </c>
      <c r="K2215" s="12">
        <f>IFERROR(salesdata[[#This Row],[S-P2]]/salesdata[[#This Row],[Q-P2]],0)</f>
        <v>6.34</v>
      </c>
      <c r="L2215" s="3">
        <v>5331</v>
      </c>
      <c r="M2215" s="10">
        <v>28894.02</v>
      </c>
      <c r="N2215" s="12">
        <f>IFERROR(salesdata[[#This Row],[S-P3]]/salesdata[[#This Row],[Q-P3]],0)</f>
        <v>5.42</v>
      </c>
      <c r="O2215" s="3">
        <v>1824</v>
      </c>
      <c r="P2215" s="10">
        <v>13005.12</v>
      </c>
      <c r="Q2215" s="12">
        <f>IFERROR(salesdata[[#This Row],[S-P4]]/salesdata[[#This Row],[Q-P4]],0)</f>
        <v>7.1300000000000008</v>
      </c>
      <c r="R2215" s="3">
        <v>15165</v>
      </c>
      <c r="S2215" s="10">
        <v>75745.23</v>
      </c>
      <c r="T2215" s="1" t="str">
        <f>"Q"&amp;ROUNDUP(salesdata[[#This Row],[Month No.]]/3,0)</f>
        <v>Q2</v>
      </c>
      <c r="U2215" s="1" t="str">
        <f>TEXT(salesdata[[#This Row],[Date]],"dddd")</f>
        <v>Thursday</v>
      </c>
      <c r="V2215" s="12">
        <f>IFERROR(salesdata[[#This Row],[Total Revenue]]/salesdata[[#This Row],[Total Units Sold]],0)</f>
        <v>4.9947398615232439</v>
      </c>
      <c r="W2215" s="1" t="str">
        <f>INDEX({"Product1","Product2","Product3","Product4"},MATCH(MAX(salesdata[[#This Row],[S-P1]],salesdata[[#This Row],[S-P2]],salesdata[[#This Row],[S-P3]],salesdata[[#This Row],[S-P4]]),CHOOSE({1,2,3,4},salesdata[[#This Row],[S-P1]],salesdata[[#This Row],[S-P2]],salesdata[[#This Row],[S-P3]],salesdata[[#This Row],[S-P4]]),0))</f>
        <v>Product3</v>
      </c>
      <c r="X2215" s="1" t="str">
        <f>IF(salesdata[[#This Row],[Total Revenue]]&gt;=70000,"High",IF(salesdata[[#This Row],[Total Revenue]]&gt;=40000,"Medium","Low"))</f>
        <v>High</v>
      </c>
      <c r="Y2215" s="1" t="str">
        <f>IFERROR(IF(SUMIF(salesdata[Year],salesdata[[#This Row],[Year]],salesdata[Total Revenue])&gt;SUMIF(salesdata[Year],salesdata[[#This Row],[Year]]-1,salesdata[Total Revenue]),"Growth Year","Decline Year"),"")</f>
        <v>Growth Year</v>
      </c>
    </row>
    <row r="2216" spans="1:25" x14ac:dyDescent="0.3">
      <c r="A2216" s="1">
        <v>2215</v>
      </c>
      <c r="B2216" s="2">
        <v>42552</v>
      </c>
      <c r="C2216" s="1">
        <v>2016</v>
      </c>
      <c r="D2216" s="1" t="s">
        <v>20</v>
      </c>
      <c r="E2216" s="1">
        <v>7</v>
      </c>
      <c r="F2216" s="3">
        <v>3028</v>
      </c>
      <c r="G2216" s="10">
        <v>9598.76</v>
      </c>
      <c r="H2216" s="12">
        <f>IFERROR(salesdata[[#This Row],[S-P1]]/salesdata[[#This Row],[Q-P1]],0)</f>
        <v>3.17</v>
      </c>
      <c r="I2216" s="3">
        <v>965</v>
      </c>
      <c r="J2216" s="10">
        <v>6118.1</v>
      </c>
      <c r="K2216" s="12">
        <f>IFERROR(salesdata[[#This Row],[S-P2]]/salesdata[[#This Row],[Q-P2]],0)</f>
        <v>6.3400000000000007</v>
      </c>
      <c r="L2216" s="3">
        <v>4542</v>
      </c>
      <c r="M2216" s="10">
        <v>24617.64</v>
      </c>
      <c r="N2216" s="12">
        <f>IFERROR(salesdata[[#This Row],[S-P3]]/salesdata[[#This Row],[Q-P3]],0)</f>
        <v>5.42</v>
      </c>
      <c r="O2216" s="3">
        <v>806</v>
      </c>
      <c r="P2216" s="10">
        <v>5746.78</v>
      </c>
      <c r="Q2216" s="12">
        <f>IFERROR(salesdata[[#This Row],[S-P4]]/salesdata[[#This Row],[Q-P4]],0)</f>
        <v>7.13</v>
      </c>
      <c r="R2216" s="3">
        <v>9341</v>
      </c>
      <c r="S2216" s="10">
        <v>46081.279999999999</v>
      </c>
      <c r="T2216" s="1" t="str">
        <f>"Q"&amp;ROUNDUP(salesdata[[#This Row],[Month No.]]/3,0)</f>
        <v>Q3</v>
      </c>
      <c r="U2216" s="1" t="str">
        <f>TEXT(salesdata[[#This Row],[Date]],"dddd")</f>
        <v>Friday</v>
      </c>
      <c r="V2216" s="12">
        <f>IFERROR(salesdata[[#This Row],[Total Revenue]]/salesdata[[#This Row],[Total Units Sold]],0)</f>
        <v>4.9332277058130822</v>
      </c>
      <c r="W2216" s="1" t="str">
        <f>INDEX({"Product1","Product2","Product3","Product4"},MATCH(MAX(salesdata[[#This Row],[S-P1]],salesdata[[#This Row],[S-P2]],salesdata[[#This Row],[S-P3]],salesdata[[#This Row],[S-P4]]),CHOOSE({1,2,3,4},salesdata[[#This Row],[S-P1]],salesdata[[#This Row],[S-P2]],salesdata[[#This Row],[S-P3]],salesdata[[#This Row],[S-P4]]),0))</f>
        <v>Product3</v>
      </c>
      <c r="X2216" s="1" t="str">
        <f>IF(salesdata[[#This Row],[Total Revenue]]&gt;=70000,"High",IF(salesdata[[#This Row],[Total Revenue]]&gt;=40000,"Medium","Low"))</f>
        <v>Medium</v>
      </c>
      <c r="Y2216" s="1" t="str">
        <f>IFERROR(IF(SUMIF(salesdata[Year],salesdata[[#This Row],[Year]],salesdata[Total Revenue])&gt;SUMIF(salesdata[Year],salesdata[[#This Row],[Year]]-1,salesdata[Total Revenue]),"Growth Year","Decline Year"),"")</f>
        <v>Growth Year</v>
      </c>
    </row>
    <row r="2217" spans="1:25" x14ac:dyDescent="0.3">
      <c r="A2217" s="1">
        <v>2216</v>
      </c>
      <c r="B2217" s="2">
        <v>42553</v>
      </c>
      <c r="C2217" s="1">
        <v>2016</v>
      </c>
      <c r="D2217" s="1" t="s">
        <v>20</v>
      </c>
      <c r="E2217" s="1">
        <v>7</v>
      </c>
      <c r="F2217" s="3">
        <v>6502</v>
      </c>
      <c r="G2217" s="10">
        <v>20611.34</v>
      </c>
      <c r="H2217" s="12">
        <f>IFERROR(salesdata[[#This Row],[S-P1]]/salesdata[[#This Row],[Q-P1]],0)</f>
        <v>3.17</v>
      </c>
      <c r="I2217" s="3">
        <v>2268</v>
      </c>
      <c r="J2217" s="10">
        <v>14379.12</v>
      </c>
      <c r="K2217" s="12">
        <f>IFERROR(salesdata[[#This Row],[S-P2]]/salesdata[[#This Row],[Q-P2]],0)</f>
        <v>6.3400000000000007</v>
      </c>
      <c r="L2217" s="3">
        <v>4375</v>
      </c>
      <c r="M2217" s="10">
        <v>23712.5</v>
      </c>
      <c r="N2217" s="12">
        <f>IFERROR(salesdata[[#This Row],[S-P3]]/salesdata[[#This Row],[Q-P3]],0)</f>
        <v>5.42</v>
      </c>
      <c r="O2217" s="3">
        <v>966</v>
      </c>
      <c r="P2217" s="10">
        <v>6887.58</v>
      </c>
      <c r="Q2217" s="12">
        <f>IFERROR(salesdata[[#This Row],[S-P4]]/salesdata[[#This Row],[Q-P4]],0)</f>
        <v>7.13</v>
      </c>
      <c r="R2217" s="3">
        <v>14111</v>
      </c>
      <c r="S2217" s="10">
        <v>65590.539999999994</v>
      </c>
      <c r="T2217" s="1" t="str">
        <f>"Q"&amp;ROUNDUP(salesdata[[#This Row],[Month No.]]/3,0)</f>
        <v>Q3</v>
      </c>
      <c r="U2217" s="1" t="str">
        <f>TEXT(salesdata[[#This Row],[Date]],"dddd")</f>
        <v>Saturday</v>
      </c>
      <c r="V2217" s="12">
        <f>IFERROR(salesdata[[#This Row],[Total Revenue]]/salesdata[[#This Row],[Total Units Sold]],0)</f>
        <v>4.6481851038197144</v>
      </c>
      <c r="W2217" s="1" t="str">
        <f>INDEX({"Product1","Product2","Product3","Product4"},MATCH(MAX(salesdata[[#This Row],[S-P1]],salesdata[[#This Row],[S-P2]],salesdata[[#This Row],[S-P3]],salesdata[[#This Row],[S-P4]]),CHOOSE({1,2,3,4},salesdata[[#This Row],[S-P1]],salesdata[[#This Row],[S-P2]],salesdata[[#This Row],[S-P3]],salesdata[[#This Row],[S-P4]]),0))</f>
        <v>Product3</v>
      </c>
      <c r="X2217" s="1" t="str">
        <f>IF(salesdata[[#This Row],[Total Revenue]]&gt;=70000,"High",IF(salesdata[[#This Row],[Total Revenue]]&gt;=40000,"Medium","Low"))</f>
        <v>Medium</v>
      </c>
      <c r="Y2217" s="1" t="str">
        <f>IFERROR(IF(SUMIF(salesdata[Year],salesdata[[#This Row],[Year]],salesdata[Total Revenue])&gt;SUMIF(salesdata[Year],salesdata[[#This Row],[Year]]-1,salesdata[Total Revenue]),"Growth Year","Decline Year"),"")</f>
        <v>Growth Year</v>
      </c>
    </row>
    <row r="2218" spans="1:25" x14ac:dyDescent="0.3">
      <c r="A2218" s="1">
        <v>2217</v>
      </c>
      <c r="B2218" s="2">
        <v>42554</v>
      </c>
      <c r="C2218" s="1">
        <v>2016</v>
      </c>
      <c r="D2218" s="1" t="s">
        <v>20</v>
      </c>
      <c r="E2218" s="1">
        <v>7</v>
      </c>
      <c r="F2218" s="3">
        <v>3603</v>
      </c>
      <c r="G2218" s="10">
        <v>11421.51</v>
      </c>
      <c r="H2218" s="12">
        <f>IFERROR(salesdata[[#This Row],[S-P1]]/salesdata[[#This Row],[Q-P1]],0)</f>
        <v>3.17</v>
      </c>
      <c r="I2218" s="3">
        <v>2185</v>
      </c>
      <c r="J2218" s="10">
        <v>13852.9</v>
      </c>
      <c r="K2218" s="12">
        <f>IFERROR(salesdata[[#This Row],[S-P2]]/salesdata[[#This Row],[Q-P2]],0)</f>
        <v>6.34</v>
      </c>
      <c r="L2218" s="3">
        <v>729</v>
      </c>
      <c r="M2218" s="10">
        <v>3951.18</v>
      </c>
      <c r="N2218" s="12">
        <f>IFERROR(salesdata[[#This Row],[S-P3]]/salesdata[[#This Row],[Q-P3]],0)</f>
        <v>5.42</v>
      </c>
      <c r="O2218" s="3">
        <v>1166</v>
      </c>
      <c r="P2218" s="10">
        <v>8313.58</v>
      </c>
      <c r="Q2218" s="12">
        <f>IFERROR(salesdata[[#This Row],[S-P4]]/salesdata[[#This Row],[Q-P4]],0)</f>
        <v>7.13</v>
      </c>
      <c r="R2218" s="3">
        <v>7683</v>
      </c>
      <c r="S2218" s="10">
        <v>37539.17</v>
      </c>
      <c r="T2218" s="1" t="str">
        <f>"Q"&amp;ROUNDUP(salesdata[[#This Row],[Month No.]]/3,0)</f>
        <v>Q3</v>
      </c>
      <c r="U2218" s="1" t="str">
        <f>TEXT(salesdata[[#This Row],[Date]],"dddd")</f>
        <v>Sunday</v>
      </c>
      <c r="V2218" s="12">
        <f>IFERROR(salesdata[[#This Row],[Total Revenue]]/salesdata[[#This Row],[Total Units Sold]],0)</f>
        <v>4.8860041650396981</v>
      </c>
      <c r="W2218" s="1" t="str">
        <f>INDEX({"Product1","Product2","Product3","Product4"},MATCH(MAX(salesdata[[#This Row],[S-P1]],salesdata[[#This Row],[S-P2]],salesdata[[#This Row],[S-P3]],salesdata[[#This Row],[S-P4]]),CHOOSE({1,2,3,4},salesdata[[#This Row],[S-P1]],salesdata[[#This Row],[S-P2]],salesdata[[#This Row],[S-P3]],salesdata[[#This Row],[S-P4]]),0))</f>
        <v>Product2</v>
      </c>
      <c r="X2218" s="1" t="str">
        <f>IF(salesdata[[#This Row],[Total Revenue]]&gt;=70000,"High",IF(salesdata[[#This Row],[Total Revenue]]&gt;=40000,"Medium","Low"))</f>
        <v>Low</v>
      </c>
      <c r="Y2218" s="1" t="str">
        <f>IFERROR(IF(SUMIF(salesdata[Year],salesdata[[#This Row],[Year]],salesdata[Total Revenue])&gt;SUMIF(salesdata[Year],salesdata[[#This Row],[Year]]-1,salesdata[Total Revenue]),"Growth Year","Decline Year"),"")</f>
        <v>Growth Year</v>
      </c>
    </row>
    <row r="2219" spans="1:25" x14ac:dyDescent="0.3">
      <c r="A2219" s="1">
        <v>2218</v>
      </c>
      <c r="B2219" s="2">
        <v>42555</v>
      </c>
      <c r="C2219" s="1">
        <v>2016</v>
      </c>
      <c r="D2219" s="1" t="s">
        <v>20</v>
      </c>
      <c r="E2219" s="1">
        <v>7</v>
      </c>
      <c r="F2219" s="3">
        <v>4675</v>
      </c>
      <c r="G2219" s="10">
        <v>14819.75</v>
      </c>
      <c r="H2219" s="12">
        <f>IFERROR(salesdata[[#This Row],[S-P1]]/salesdata[[#This Row],[Q-P1]],0)</f>
        <v>3.17</v>
      </c>
      <c r="I2219" s="3">
        <v>3772</v>
      </c>
      <c r="J2219" s="10">
        <v>23914.48</v>
      </c>
      <c r="K2219" s="12">
        <f>IFERROR(salesdata[[#This Row],[S-P2]]/salesdata[[#This Row],[Q-P2]],0)</f>
        <v>6.34</v>
      </c>
      <c r="L2219" s="3">
        <v>4710</v>
      </c>
      <c r="M2219" s="10">
        <v>25528.2</v>
      </c>
      <c r="N2219" s="12">
        <f>IFERROR(salesdata[[#This Row],[S-P3]]/salesdata[[#This Row],[Q-P3]],0)</f>
        <v>5.42</v>
      </c>
      <c r="O2219" s="3">
        <v>1672</v>
      </c>
      <c r="P2219" s="10">
        <v>11921.36</v>
      </c>
      <c r="Q2219" s="12">
        <f>IFERROR(salesdata[[#This Row],[S-P4]]/salesdata[[#This Row],[Q-P4]],0)</f>
        <v>7.1300000000000008</v>
      </c>
      <c r="R2219" s="3">
        <v>14829</v>
      </c>
      <c r="S2219" s="10">
        <v>76183.789999999994</v>
      </c>
      <c r="T2219" s="1" t="str">
        <f>"Q"&amp;ROUNDUP(salesdata[[#This Row],[Month No.]]/3,0)</f>
        <v>Q3</v>
      </c>
      <c r="U2219" s="1" t="str">
        <f>TEXT(salesdata[[#This Row],[Date]],"dddd")</f>
        <v>Monday</v>
      </c>
      <c r="V2219" s="12">
        <f>IFERROR(salesdata[[#This Row],[Total Revenue]]/salesdata[[#This Row],[Total Units Sold]],0)</f>
        <v>5.1374866815024607</v>
      </c>
      <c r="W2219" s="1" t="str">
        <f>INDEX({"Product1","Product2","Product3","Product4"},MATCH(MAX(salesdata[[#This Row],[S-P1]],salesdata[[#This Row],[S-P2]],salesdata[[#This Row],[S-P3]],salesdata[[#This Row],[S-P4]]),CHOOSE({1,2,3,4},salesdata[[#This Row],[S-P1]],salesdata[[#This Row],[S-P2]],salesdata[[#This Row],[S-P3]],salesdata[[#This Row],[S-P4]]),0))</f>
        <v>Product3</v>
      </c>
      <c r="X2219" s="1" t="str">
        <f>IF(salesdata[[#This Row],[Total Revenue]]&gt;=70000,"High",IF(salesdata[[#This Row],[Total Revenue]]&gt;=40000,"Medium","Low"))</f>
        <v>High</v>
      </c>
      <c r="Y2219" s="1" t="str">
        <f>IFERROR(IF(SUMIF(salesdata[Year],salesdata[[#This Row],[Year]],salesdata[Total Revenue])&gt;SUMIF(salesdata[Year],salesdata[[#This Row],[Year]]-1,salesdata[Total Revenue]),"Growth Year","Decline Year"),"")</f>
        <v>Growth Year</v>
      </c>
    </row>
    <row r="2220" spans="1:25" x14ac:dyDescent="0.3">
      <c r="A2220" s="1">
        <v>2219</v>
      </c>
      <c r="B2220" s="2">
        <v>42556</v>
      </c>
      <c r="C2220" s="1">
        <v>2016</v>
      </c>
      <c r="D2220" s="1" t="s">
        <v>20</v>
      </c>
      <c r="E2220" s="1">
        <v>7</v>
      </c>
      <c r="F2220" s="3">
        <v>254</v>
      </c>
      <c r="G2220" s="10">
        <v>805.18</v>
      </c>
      <c r="H2220" s="12">
        <f>IFERROR(salesdata[[#This Row],[S-P1]]/salesdata[[#This Row],[Q-P1]],0)</f>
        <v>3.17</v>
      </c>
      <c r="I2220" s="3">
        <v>1073</v>
      </c>
      <c r="J2220" s="10">
        <v>6802.82</v>
      </c>
      <c r="K2220" s="12">
        <f>IFERROR(salesdata[[#This Row],[S-P2]]/salesdata[[#This Row],[Q-P2]],0)</f>
        <v>6.34</v>
      </c>
      <c r="L2220" s="3">
        <v>682</v>
      </c>
      <c r="M2220" s="10">
        <v>3696.44</v>
      </c>
      <c r="N2220" s="12">
        <f>IFERROR(salesdata[[#This Row],[S-P3]]/salesdata[[#This Row],[Q-P3]],0)</f>
        <v>5.42</v>
      </c>
      <c r="O2220" s="3">
        <v>1391</v>
      </c>
      <c r="P2220" s="10">
        <v>9917.83</v>
      </c>
      <c r="Q2220" s="12">
        <f>IFERROR(salesdata[[#This Row],[S-P4]]/salesdata[[#This Row],[Q-P4]],0)</f>
        <v>7.13</v>
      </c>
      <c r="R2220" s="3">
        <v>3400</v>
      </c>
      <c r="S2220" s="10">
        <v>21222.27</v>
      </c>
      <c r="T2220" s="1" t="str">
        <f>"Q"&amp;ROUNDUP(salesdata[[#This Row],[Month No.]]/3,0)</f>
        <v>Q3</v>
      </c>
      <c r="U2220" s="1" t="str">
        <f>TEXT(salesdata[[#This Row],[Date]],"dddd")</f>
        <v>Tuesday</v>
      </c>
      <c r="V2220" s="12">
        <f>IFERROR(salesdata[[#This Row],[Total Revenue]]/salesdata[[#This Row],[Total Units Sold]],0)</f>
        <v>6.2418441176470587</v>
      </c>
      <c r="W2220" s="1" t="str">
        <f>INDEX({"Product1","Product2","Product3","Product4"},MATCH(MAX(salesdata[[#This Row],[S-P1]],salesdata[[#This Row],[S-P2]],salesdata[[#This Row],[S-P3]],salesdata[[#This Row],[S-P4]]),CHOOSE({1,2,3,4},salesdata[[#This Row],[S-P1]],salesdata[[#This Row],[S-P2]],salesdata[[#This Row],[S-P3]],salesdata[[#This Row],[S-P4]]),0))</f>
        <v>Product4</v>
      </c>
      <c r="X2220" s="1" t="str">
        <f>IF(salesdata[[#This Row],[Total Revenue]]&gt;=70000,"High",IF(salesdata[[#This Row],[Total Revenue]]&gt;=40000,"Medium","Low"))</f>
        <v>Low</v>
      </c>
      <c r="Y2220" s="1" t="str">
        <f>IFERROR(IF(SUMIF(salesdata[Year],salesdata[[#This Row],[Year]],salesdata[Total Revenue])&gt;SUMIF(salesdata[Year],salesdata[[#This Row],[Year]]-1,salesdata[Total Revenue]),"Growth Year","Decline Year"),"")</f>
        <v>Growth Year</v>
      </c>
    </row>
    <row r="2221" spans="1:25" x14ac:dyDescent="0.3">
      <c r="A2221" s="1">
        <v>2220</v>
      </c>
      <c r="B2221" s="2">
        <v>42557</v>
      </c>
      <c r="C2221" s="1">
        <v>2016</v>
      </c>
      <c r="D2221" s="1" t="s">
        <v>20</v>
      </c>
      <c r="E2221" s="1">
        <v>7</v>
      </c>
      <c r="F2221" s="3">
        <v>7392</v>
      </c>
      <c r="G2221" s="10">
        <v>23432.639999999999</v>
      </c>
      <c r="H2221" s="12">
        <f>IFERROR(salesdata[[#This Row],[S-P1]]/salesdata[[#This Row],[Q-P1]],0)</f>
        <v>3.17</v>
      </c>
      <c r="I2221" s="3">
        <v>2106</v>
      </c>
      <c r="J2221" s="10">
        <v>13352.04</v>
      </c>
      <c r="K2221" s="12">
        <f>IFERROR(salesdata[[#This Row],[S-P2]]/salesdata[[#This Row],[Q-P2]],0)</f>
        <v>6.3400000000000007</v>
      </c>
      <c r="L2221" s="3">
        <v>1706</v>
      </c>
      <c r="M2221" s="10">
        <v>9246.52</v>
      </c>
      <c r="N2221" s="12">
        <f>IFERROR(salesdata[[#This Row],[S-P3]]/salesdata[[#This Row],[Q-P3]],0)</f>
        <v>5.42</v>
      </c>
      <c r="O2221" s="3">
        <v>1381</v>
      </c>
      <c r="P2221" s="10">
        <v>9846.5300000000007</v>
      </c>
      <c r="Q2221" s="12">
        <f>IFERROR(salesdata[[#This Row],[S-P4]]/salesdata[[#This Row],[Q-P4]],0)</f>
        <v>7.1300000000000008</v>
      </c>
      <c r="R2221" s="3">
        <v>12585</v>
      </c>
      <c r="S2221" s="10">
        <v>55877.73</v>
      </c>
      <c r="T2221" s="1" t="str">
        <f>"Q"&amp;ROUNDUP(salesdata[[#This Row],[Month No.]]/3,0)</f>
        <v>Q3</v>
      </c>
      <c r="U2221" s="1" t="str">
        <f>TEXT(salesdata[[#This Row],[Date]],"dddd")</f>
        <v>Wednesday</v>
      </c>
      <c r="V2221" s="12">
        <f>IFERROR(salesdata[[#This Row],[Total Revenue]]/salesdata[[#This Row],[Total Units Sold]],0)</f>
        <v>4.4400262216924915</v>
      </c>
      <c r="W2221" s="1" t="str">
        <f>INDEX({"Product1","Product2","Product3","Product4"},MATCH(MAX(salesdata[[#This Row],[S-P1]],salesdata[[#This Row],[S-P2]],salesdata[[#This Row],[S-P3]],salesdata[[#This Row],[S-P4]]),CHOOSE({1,2,3,4},salesdata[[#This Row],[S-P1]],salesdata[[#This Row],[S-P2]],salesdata[[#This Row],[S-P3]],salesdata[[#This Row],[S-P4]]),0))</f>
        <v>Product1</v>
      </c>
      <c r="X2221" s="1" t="str">
        <f>IF(salesdata[[#This Row],[Total Revenue]]&gt;=70000,"High",IF(salesdata[[#This Row],[Total Revenue]]&gt;=40000,"Medium","Low"))</f>
        <v>Medium</v>
      </c>
      <c r="Y2221" s="1" t="str">
        <f>IFERROR(IF(SUMIF(salesdata[Year],salesdata[[#This Row],[Year]],salesdata[Total Revenue])&gt;SUMIF(salesdata[Year],salesdata[[#This Row],[Year]]-1,salesdata[Total Revenue]),"Growth Year","Decline Year"),"")</f>
        <v>Growth Year</v>
      </c>
    </row>
    <row r="2222" spans="1:25" x14ac:dyDescent="0.3">
      <c r="A2222" s="1">
        <v>2221</v>
      </c>
      <c r="B2222" s="2">
        <v>42558</v>
      </c>
      <c r="C2222" s="1">
        <v>2016</v>
      </c>
      <c r="D2222" s="1" t="s">
        <v>20</v>
      </c>
      <c r="E2222" s="1">
        <v>7</v>
      </c>
      <c r="F2222" s="3">
        <v>2684</v>
      </c>
      <c r="G2222" s="10">
        <v>8508.2800000000007</v>
      </c>
      <c r="H2222" s="12">
        <f>IFERROR(salesdata[[#This Row],[S-P1]]/salesdata[[#This Row],[Q-P1]],0)</f>
        <v>3.1700000000000004</v>
      </c>
      <c r="I2222" s="3">
        <v>3044</v>
      </c>
      <c r="J2222" s="10">
        <v>19298.96</v>
      </c>
      <c r="K2222" s="12">
        <f>IFERROR(salesdata[[#This Row],[S-P2]]/salesdata[[#This Row],[Q-P2]],0)</f>
        <v>6.34</v>
      </c>
      <c r="L2222" s="3">
        <v>4316</v>
      </c>
      <c r="M2222" s="10">
        <v>23392.720000000001</v>
      </c>
      <c r="N2222" s="12">
        <f>IFERROR(salesdata[[#This Row],[S-P3]]/salesdata[[#This Row],[Q-P3]],0)</f>
        <v>5.42</v>
      </c>
      <c r="O2222" s="3">
        <v>556</v>
      </c>
      <c r="P2222" s="10">
        <v>3964.28</v>
      </c>
      <c r="Q2222" s="12">
        <f>IFERROR(salesdata[[#This Row],[S-P4]]/salesdata[[#This Row],[Q-P4]],0)</f>
        <v>7.1300000000000008</v>
      </c>
      <c r="R2222" s="3">
        <v>10600</v>
      </c>
      <c r="S2222" s="10">
        <v>55164.24</v>
      </c>
      <c r="T2222" s="1" t="str">
        <f>"Q"&amp;ROUNDUP(salesdata[[#This Row],[Month No.]]/3,0)</f>
        <v>Q3</v>
      </c>
      <c r="U2222" s="1" t="str">
        <f>TEXT(salesdata[[#This Row],[Date]],"dddd")</f>
        <v>Thursday</v>
      </c>
      <c r="V2222" s="12">
        <f>IFERROR(salesdata[[#This Row],[Total Revenue]]/salesdata[[#This Row],[Total Units Sold]],0)</f>
        <v>5.2041735849056598</v>
      </c>
      <c r="W2222" s="1" t="str">
        <f>INDEX({"Product1","Product2","Product3","Product4"},MATCH(MAX(salesdata[[#This Row],[S-P1]],salesdata[[#This Row],[S-P2]],salesdata[[#This Row],[S-P3]],salesdata[[#This Row],[S-P4]]),CHOOSE({1,2,3,4},salesdata[[#This Row],[S-P1]],salesdata[[#This Row],[S-P2]],salesdata[[#This Row],[S-P3]],salesdata[[#This Row],[S-P4]]),0))</f>
        <v>Product3</v>
      </c>
      <c r="X2222" s="1" t="str">
        <f>IF(salesdata[[#This Row],[Total Revenue]]&gt;=70000,"High",IF(salesdata[[#This Row],[Total Revenue]]&gt;=40000,"Medium","Low"))</f>
        <v>Medium</v>
      </c>
      <c r="Y2222" s="1" t="str">
        <f>IFERROR(IF(SUMIF(salesdata[Year],salesdata[[#This Row],[Year]],salesdata[Total Revenue])&gt;SUMIF(salesdata[Year],salesdata[[#This Row],[Year]]-1,salesdata[Total Revenue]),"Growth Year","Decline Year"),"")</f>
        <v>Growth Year</v>
      </c>
    </row>
    <row r="2223" spans="1:25" x14ac:dyDescent="0.3">
      <c r="A2223" s="1">
        <v>2222</v>
      </c>
      <c r="B2223" s="2">
        <v>42559</v>
      </c>
      <c r="C2223" s="1">
        <v>2016</v>
      </c>
      <c r="D2223" s="1" t="s">
        <v>20</v>
      </c>
      <c r="E2223" s="1">
        <v>7</v>
      </c>
      <c r="F2223" s="3">
        <v>3779</v>
      </c>
      <c r="G2223" s="10">
        <v>11979.43</v>
      </c>
      <c r="H2223" s="12">
        <f>IFERROR(salesdata[[#This Row],[S-P1]]/salesdata[[#This Row],[Q-P1]],0)</f>
        <v>3.17</v>
      </c>
      <c r="I2223" s="3">
        <v>1188</v>
      </c>
      <c r="J2223" s="10">
        <v>7531.92</v>
      </c>
      <c r="K2223" s="12">
        <f>IFERROR(salesdata[[#This Row],[S-P2]]/salesdata[[#This Row],[Q-P2]],0)</f>
        <v>6.34</v>
      </c>
      <c r="L2223" s="3">
        <v>4994</v>
      </c>
      <c r="M2223" s="10">
        <v>27067.48</v>
      </c>
      <c r="N2223" s="12">
        <f>IFERROR(salesdata[[#This Row],[S-P3]]/salesdata[[#This Row],[Q-P3]],0)</f>
        <v>5.42</v>
      </c>
      <c r="O2223" s="3">
        <v>447</v>
      </c>
      <c r="P2223" s="10">
        <v>3187.11</v>
      </c>
      <c r="Q2223" s="12">
        <f>IFERROR(salesdata[[#This Row],[S-P4]]/salesdata[[#This Row],[Q-P4]],0)</f>
        <v>7.13</v>
      </c>
      <c r="R2223" s="3">
        <v>10408</v>
      </c>
      <c r="S2223" s="10">
        <v>49765.94</v>
      </c>
      <c r="T2223" s="1" t="str">
        <f>"Q"&amp;ROUNDUP(salesdata[[#This Row],[Month No.]]/3,0)</f>
        <v>Q3</v>
      </c>
      <c r="U2223" s="1" t="str">
        <f>TEXT(salesdata[[#This Row],[Date]],"dddd")</f>
        <v>Friday</v>
      </c>
      <c r="V2223" s="12">
        <f>IFERROR(salesdata[[#This Row],[Total Revenue]]/salesdata[[#This Row],[Total Units Sold]],0)</f>
        <v>4.7815084550345892</v>
      </c>
      <c r="W2223" s="1" t="str">
        <f>INDEX({"Product1","Product2","Product3","Product4"},MATCH(MAX(salesdata[[#This Row],[S-P1]],salesdata[[#This Row],[S-P2]],salesdata[[#This Row],[S-P3]],salesdata[[#This Row],[S-P4]]),CHOOSE({1,2,3,4},salesdata[[#This Row],[S-P1]],salesdata[[#This Row],[S-P2]],salesdata[[#This Row],[S-P3]],salesdata[[#This Row],[S-P4]]),0))</f>
        <v>Product3</v>
      </c>
      <c r="X2223" s="1" t="str">
        <f>IF(salesdata[[#This Row],[Total Revenue]]&gt;=70000,"High",IF(salesdata[[#This Row],[Total Revenue]]&gt;=40000,"Medium","Low"))</f>
        <v>Medium</v>
      </c>
      <c r="Y2223" s="1" t="str">
        <f>IFERROR(IF(SUMIF(salesdata[Year],salesdata[[#This Row],[Year]],salesdata[Total Revenue])&gt;SUMIF(salesdata[Year],salesdata[[#This Row],[Year]]-1,salesdata[Total Revenue]),"Growth Year","Decline Year"),"")</f>
        <v>Growth Year</v>
      </c>
    </row>
    <row r="2224" spans="1:25" x14ac:dyDescent="0.3">
      <c r="A2224" s="1">
        <v>2223</v>
      </c>
      <c r="B2224" s="2">
        <v>42560</v>
      </c>
      <c r="C2224" s="1">
        <v>2016</v>
      </c>
      <c r="D2224" s="1" t="s">
        <v>20</v>
      </c>
      <c r="E2224" s="1">
        <v>7</v>
      </c>
      <c r="F2224" s="3">
        <v>573</v>
      </c>
      <c r="G2224" s="10">
        <v>1816.41</v>
      </c>
      <c r="H2224" s="12">
        <f>IFERROR(salesdata[[#This Row],[S-P1]]/salesdata[[#This Row],[Q-P1]],0)</f>
        <v>3.17</v>
      </c>
      <c r="I2224" s="3">
        <v>604</v>
      </c>
      <c r="J2224" s="10">
        <v>3829.36</v>
      </c>
      <c r="K2224" s="12">
        <f>IFERROR(salesdata[[#This Row],[S-P2]]/salesdata[[#This Row],[Q-P2]],0)</f>
        <v>6.34</v>
      </c>
      <c r="L2224" s="3">
        <v>4638</v>
      </c>
      <c r="M2224" s="10">
        <v>25137.96</v>
      </c>
      <c r="N2224" s="12">
        <f>IFERROR(salesdata[[#This Row],[S-P3]]/salesdata[[#This Row],[Q-P3]],0)</f>
        <v>5.42</v>
      </c>
      <c r="O2224" s="3">
        <v>1662</v>
      </c>
      <c r="P2224" s="10">
        <v>11850.06</v>
      </c>
      <c r="Q2224" s="12">
        <f>IFERROR(salesdata[[#This Row],[S-P4]]/salesdata[[#This Row],[Q-P4]],0)</f>
        <v>7.13</v>
      </c>
      <c r="R2224" s="3">
        <v>7477</v>
      </c>
      <c r="S2224" s="10">
        <v>42633.79</v>
      </c>
      <c r="T2224" s="1" t="str">
        <f>"Q"&amp;ROUNDUP(salesdata[[#This Row],[Month No.]]/3,0)</f>
        <v>Q3</v>
      </c>
      <c r="U2224" s="1" t="str">
        <f>TEXT(salesdata[[#This Row],[Date]],"dddd")</f>
        <v>Saturday</v>
      </c>
      <c r="V2224" s="12">
        <f>IFERROR(salesdata[[#This Row],[Total Revenue]]/salesdata[[#This Row],[Total Units Sold]],0)</f>
        <v>5.70199144041728</v>
      </c>
      <c r="W2224" s="1" t="str">
        <f>INDEX({"Product1","Product2","Product3","Product4"},MATCH(MAX(salesdata[[#This Row],[S-P1]],salesdata[[#This Row],[S-P2]],salesdata[[#This Row],[S-P3]],salesdata[[#This Row],[S-P4]]),CHOOSE({1,2,3,4},salesdata[[#This Row],[S-P1]],salesdata[[#This Row],[S-P2]],salesdata[[#This Row],[S-P3]],salesdata[[#This Row],[S-P4]]),0))</f>
        <v>Product3</v>
      </c>
      <c r="X2224" s="1" t="str">
        <f>IF(salesdata[[#This Row],[Total Revenue]]&gt;=70000,"High",IF(salesdata[[#This Row],[Total Revenue]]&gt;=40000,"Medium","Low"))</f>
        <v>Medium</v>
      </c>
      <c r="Y2224" s="1" t="str">
        <f>IFERROR(IF(SUMIF(salesdata[Year],salesdata[[#This Row],[Year]],salesdata[Total Revenue])&gt;SUMIF(salesdata[Year],salesdata[[#This Row],[Year]]-1,salesdata[Total Revenue]),"Growth Year","Decline Year"),"")</f>
        <v>Growth Year</v>
      </c>
    </row>
    <row r="2225" spans="1:25" x14ac:dyDescent="0.3">
      <c r="A2225" s="1">
        <v>2224</v>
      </c>
      <c r="B2225" s="2">
        <v>42561</v>
      </c>
      <c r="C2225" s="1">
        <v>2016</v>
      </c>
      <c r="D2225" s="1" t="s">
        <v>20</v>
      </c>
      <c r="E2225" s="1">
        <v>7</v>
      </c>
      <c r="F2225" s="3">
        <v>5420</v>
      </c>
      <c r="G2225" s="10">
        <v>17181.400000000001</v>
      </c>
      <c r="H2225" s="12">
        <f>IFERROR(salesdata[[#This Row],[S-P1]]/salesdata[[#This Row],[Q-P1]],0)</f>
        <v>3.1700000000000004</v>
      </c>
      <c r="I2225" s="3">
        <v>2573</v>
      </c>
      <c r="J2225" s="10">
        <v>16312.82</v>
      </c>
      <c r="K2225" s="12">
        <f>IFERROR(salesdata[[#This Row],[S-P2]]/salesdata[[#This Row],[Q-P2]],0)</f>
        <v>6.34</v>
      </c>
      <c r="L2225" s="3">
        <v>1350</v>
      </c>
      <c r="M2225" s="10">
        <v>7317</v>
      </c>
      <c r="N2225" s="12">
        <f>IFERROR(salesdata[[#This Row],[S-P3]]/salesdata[[#This Row],[Q-P3]],0)</f>
        <v>5.42</v>
      </c>
      <c r="O2225" s="3">
        <v>637</v>
      </c>
      <c r="P2225" s="10">
        <v>4541.8100000000004</v>
      </c>
      <c r="Q2225" s="12">
        <f>IFERROR(salesdata[[#This Row],[S-P4]]/salesdata[[#This Row],[Q-P4]],0)</f>
        <v>7.1300000000000008</v>
      </c>
      <c r="R2225" s="3">
        <v>9980</v>
      </c>
      <c r="S2225" s="10">
        <v>45353.03</v>
      </c>
      <c r="T2225" s="1" t="str">
        <f>"Q"&amp;ROUNDUP(salesdata[[#This Row],[Month No.]]/3,0)</f>
        <v>Q3</v>
      </c>
      <c r="U2225" s="1" t="str">
        <f>TEXT(salesdata[[#This Row],[Date]],"dddd")</f>
        <v>Sunday</v>
      </c>
      <c r="V2225" s="12">
        <f>IFERROR(salesdata[[#This Row],[Total Revenue]]/salesdata[[#This Row],[Total Units Sold]],0)</f>
        <v>4.5443917835671339</v>
      </c>
      <c r="W2225" s="1" t="str">
        <f>INDEX({"Product1","Product2","Product3","Product4"},MATCH(MAX(salesdata[[#This Row],[S-P1]],salesdata[[#This Row],[S-P2]],salesdata[[#This Row],[S-P3]],salesdata[[#This Row],[S-P4]]),CHOOSE({1,2,3,4},salesdata[[#This Row],[S-P1]],salesdata[[#This Row],[S-P2]],salesdata[[#This Row],[S-P3]],salesdata[[#This Row],[S-P4]]),0))</f>
        <v>Product1</v>
      </c>
      <c r="X2225" s="1" t="str">
        <f>IF(salesdata[[#This Row],[Total Revenue]]&gt;=70000,"High",IF(salesdata[[#This Row],[Total Revenue]]&gt;=40000,"Medium","Low"))</f>
        <v>Medium</v>
      </c>
      <c r="Y2225" s="1" t="str">
        <f>IFERROR(IF(SUMIF(salesdata[Year],salesdata[[#This Row],[Year]],salesdata[Total Revenue])&gt;SUMIF(salesdata[Year],salesdata[[#This Row],[Year]]-1,salesdata[Total Revenue]),"Growth Year","Decline Year"),"")</f>
        <v>Growth Year</v>
      </c>
    </row>
    <row r="2226" spans="1:25" x14ac:dyDescent="0.3">
      <c r="A2226" s="1">
        <v>2225</v>
      </c>
      <c r="B2226" s="2">
        <v>42562</v>
      </c>
      <c r="C2226" s="1">
        <v>2016</v>
      </c>
      <c r="D2226" s="1" t="s">
        <v>20</v>
      </c>
      <c r="E2226" s="1">
        <v>7</v>
      </c>
      <c r="F2226" s="3">
        <v>429</v>
      </c>
      <c r="G2226" s="10">
        <v>1359.93</v>
      </c>
      <c r="H2226" s="12">
        <f>IFERROR(salesdata[[#This Row],[S-P1]]/salesdata[[#This Row],[Q-P1]],0)</f>
        <v>3.17</v>
      </c>
      <c r="I2226" s="3">
        <v>1060</v>
      </c>
      <c r="J2226" s="10">
        <v>6720.4</v>
      </c>
      <c r="K2226" s="12">
        <f>IFERROR(salesdata[[#This Row],[S-P2]]/salesdata[[#This Row],[Q-P2]],0)</f>
        <v>6.34</v>
      </c>
      <c r="L2226" s="3">
        <v>5855</v>
      </c>
      <c r="M2226" s="10">
        <v>31734.1</v>
      </c>
      <c r="N2226" s="12">
        <f>IFERROR(salesdata[[#This Row],[S-P3]]/salesdata[[#This Row],[Q-P3]],0)</f>
        <v>5.42</v>
      </c>
      <c r="O2226" s="3">
        <v>1891</v>
      </c>
      <c r="P2226" s="10">
        <v>13482.83</v>
      </c>
      <c r="Q2226" s="12">
        <f>IFERROR(salesdata[[#This Row],[S-P4]]/salesdata[[#This Row],[Q-P4]],0)</f>
        <v>7.13</v>
      </c>
      <c r="R2226" s="3">
        <v>9235</v>
      </c>
      <c r="S2226" s="10">
        <v>53297.26</v>
      </c>
      <c r="T2226" s="1" t="str">
        <f>"Q"&amp;ROUNDUP(salesdata[[#This Row],[Month No.]]/3,0)</f>
        <v>Q3</v>
      </c>
      <c r="U2226" s="1" t="str">
        <f>TEXT(salesdata[[#This Row],[Date]],"dddd")</f>
        <v>Monday</v>
      </c>
      <c r="V2226" s="12">
        <f>IFERROR(salesdata[[#This Row],[Total Revenue]]/salesdata[[#This Row],[Total Units Sold]],0)</f>
        <v>5.7712246886843532</v>
      </c>
      <c r="W2226" s="1" t="str">
        <f>INDEX({"Product1","Product2","Product3","Product4"},MATCH(MAX(salesdata[[#This Row],[S-P1]],salesdata[[#This Row],[S-P2]],salesdata[[#This Row],[S-P3]],salesdata[[#This Row],[S-P4]]),CHOOSE({1,2,3,4},salesdata[[#This Row],[S-P1]],salesdata[[#This Row],[S-P2]],salesdata[[#This Row],[S-P3]],salesdata[[#This Row],[S-P4]]),0))</f>
        <v>Product3</v>
      </c>
      <c r="X2226" s="1" t="str">
        <f>IF(salesdata[[#This Row],[Total Revenue]]&gt;=70000,"High",IF(salesdata[[#This Row],[Total Revenue]]&gt;=40000,"Medium","Low"))</f>
        <v>Medium</v>
      </c>
      <c r="Y2226" s="1" t="str">
        <f>IFERROR(IF(SUMIF(salesdata[Year],salesdata[[#This Row],[Year]],salesdata[Total Revenue])&gt;SUMIF(salesdata[Year],salesdata[[#This Row],[Year]]-1,salesdata[Total Revenue]),"Growth Year","Decline Year"),"")</f>
        <v>Growth Year</v>
      </c>
    </row>
    <row r="2227" spans="1:25" x14ac:dyDescent="0.3">
      <c r="A2227" s="1">
        <v>2226</v>
      </c>
      <c r="B2227" s="2">
        <v>42563</v>
      </c>
      <c r="C2227" s="1">
        <v>2016</v>
      </c>
      <c r="D2227" s="1" t="s">
        <v>20</v>
      </c>
      <c r="E2227" s="1">
        <v>7</v>
      </c>
      <c r="F2227" s="3">
        <v>7350</v>
      </c>
      <c r="G2227" s="10">
        <v>23299.5</v>
      </c>
      <c r="H2227" s="12">
        <f>IFERROR(salesdata[[#This Row],[S-P1]]/salesdata[[#This Row],[Q-P1]],0)</f>
        <v>3.17</v>
      </c>
      <c r="I2227" s="3">
        <v>442</v>
      </c>
      <c r="J2227" s="10">
        <v>2802.28</v>
      </c>
      <c r="K2227" s="12">
        <f>IFERROR(salesdata[[#This Row],[S-P2]]/salesdata[[#This Row],[Q-P2]],0)</f>
        <v>6.3400000000000007</v>
      </c>
      <c r="L2227" s="3">
        <v>449</v>
      </c>
      <c r="M2227" s="10">
        <v>2433.58</v>
      </c>
      <c r="N2227" s="12">
        <f>IFERROR(salesdata[[#This Row],[S-P3]]/salesdata[[#This Row],[Q-P3]],0)</f>
        <v>5.42</v>
      </c>
      <c r="O2227" s="3">
        <v>1015</v>
      </c>
      <c r="P2227" s="10">
        <v>7236.95</v>
      </c>
      <c r="Q2227" s="12">
        <f>IFERROR(salesdata[[#This Row],[S-P4]]/salesdata[[#This Row],[Q-P4]],0)</f>
        <v>7.13</v>
      </c>
      <c r="R2227" s="3">
        <v>9256</v>
      </c>
      <c r="S2227" s="10">
        <v>35772.31</v>
      </c>
      <c r="T2227" s="1" t="str">
        <f>"Q"&amp;ROUNDUP(salesdata[[#This Row],[Month No.]]/3,0)</f>
        <v>Q3</v>
      </c>
      <c r="U2227" s="1" t="str">
        <f>TEXT(salesdata[[#This Row],[Date]],"dddd")</f>
        <v>Tuesday</v>
      </c>
      <c r="V2227" s="12">
        <f>IFERROR(salesdata[[#This Row],[Total Revenue]]/salesdata[[#This Row],[Total Units Sold]],0)</f>
        <v>3.8647698789974068</v>
      </c>
      <c r="W2227" s="1" t="str">
        <f>INDEX({"Product1","Product2","Product3","Product4"},MATCH(MAX(salesdata[[#This Row],[S-P1]],salesdata[[#This Row],[S-P2]],salesdata[[#This Row],[S-P3]],salesdata[[#This Row],[S-P4]]),CHOOSE({1,2,3,4},salesdata[[#This Row],[S-P1]],salesdata[[#This Row],[S-P2]],salesdata[[#This Row],[S-P3]],salesdata[[#This Row],[S-P4]]),0))</f>
        <v>Product1</v>
      </c>
      <c r="X2227" s="1" t="str">
        <f>IF(salesdata[[#This Row],[Total Revenue]]&gt;=70000,"High",IF(salesdata[[#This Row],[Total Revenue]]&gt;=40000,"Medium","Low"))</f>
        <v>Low</v>
      </c>
      <c r="Y2227" s="1" t="str">
        <f>IFERROR(IF(SUMIF(salesdata[Year],salesdata[[#This Row],[Year]],salesdata[Total Revenue])&gt;SUMIF(salesdata[Year],salesdata[[#This Row],[Year]]-1,salesdata[Total Revenue]),"Growth Year","Decline Year"),"")</f>
        <v>Growth Year</v>
      </c>
    </row>
    <row r="2228" spans="1:25" x14ac:dyDescent="0.3">
      <c r="A2228" s="1">
        <v>2227</v>
      </c>
      <c r="B2228" s="2">
        <v>42564</v>
      </c>
      <c r="C2228" s="1">
        <v>2016</v>
      </c>
      <c r="D2228" s="1" t="s">
        <v>20</v>
      </c>
      <c r="E2228" s="1">
        <v>7</v>
      </c>
      <c r="F2228" s="3">
        <v>5397</v>
      </c>
      <c r="G2228" s="10">
        <v>17108.490000000002</v>
      </c>
      <c r="H2228" s="12">
        <f>IFERROR(salesdata[[#This Row],[S-P1]]/salesdata[[#This Row],[Q-P1]],0)</f>
        <v>3.1700000000000004</v>
      </c>
      <c r="I2228" s="3">
        <v>2715</v>
      </c>
      <c r="J2228" s="10">
        <v>17213.099999999999</v>
      </c>
      <c r="K2228" s="12">
        <f>IFERROR(salesdata[[#This Row],[S-P2]]/salesdata[[#This Row],[Q-P2]],0)</f>
        <v>6.34</v>
      </c>
      <c r="L2228" s="3">
        <v>802</v>
      </c>
      <c r="M2228" s="10">
        <v>4346.84</v>
      </c>
      <c r="N2228" s="12">
        <f>IFERROR(salesdata[[#This Row],[S-P3]]/salesdata[[#This Row],[Q-P3]],0)</f>
        <v>5.42</v>
      </c>
      <c r="O2228" s="3">
        <v>1526</v>
      </c>
      <c r="P2228" s="10">
        <v>10880.38</v>
      </c>
      <c r="Q2228" s="12">
        <f>IFERROR(salesdata[[#This Row],[S-P4]]/salesdata[[#This Row],[Q-P4]],0)</f>
        <v>7.13</v>
      </c>
      <c r="R2228" s="3">
        <v>10440</v>
      </c>
      <c r="S2228" s="10">
        <v>49548.81</v>
      </c>
      <c r="T2228" s="1" t="str">
        <f>"Q"&amp;ROUNDUP(salesdata[[#This Row],[Month No.]]/3,0)</f>
        <v>Q3</v>
      </c>
      <c r="U2228" s="1" t="str">
        <f>TEXT(salesdata[[#This Row],[Date]],"dddd")</f>
        <v>Wednesday</v>
      </c>
      <c r="V2228" s="12">
        <f>IFERROR(salesdata[[#This Row],[Total Revenue]]/salesdata[[#This Row],[Total Units Sold]],0)</f>
        <v>4.746054597701149</v>
      </c>
      <c r="W2228" s="1" t="str">
        <f>INDEX({"Product1","Product2","Product3","Product4"},MATCH(MAX(salesdata[[#This Row],[S-P1]],salesdata[[#This Row],[S-P2]],salesdata[[#This Row],[S-P3]],salesdata[[#This Row],[S-P4]]),CHOOSE({1,2,3,4},salesdata[[#This Row],[S-P1]],salesdata[[#This Row],[S-P2]],salesdata[[#This Row],[S-P3]],salesdata[[#This Row],[S-P4]]),0))</f>
        <v>Product2</v>
      </c>
      <c r="X2228" s="1" t="str">
        <f>IF(salesdata[[#This Row],[Total Revenue]]&gt;=70000,"High",IF(salesdata[[#This Row],[Total Revenue]]&gt;=40000,"Medium","Low"))</f>
        <v>Medium</v>
      </c>
      <c r="Y2228" s="1" t="str">
        <f>IFERROR(IF(SUMIF(salesdata[Year],salesdata[[#This Row],[Year]],salesdata[Total Revenue])&gt;SUMIF(salesdata[Year],salesdata[[#This Row],[Year]]-1,salesdata[Total Revenue]),"Growth Year","Decline Year"),"")</f>
        <v>Growth Year</v>
      </c>
    </row>
    <row r="2229" spans="1:25" x14ac:dyDescent="0.3">
      <c r="A2229" s="1">
        <v>2228</v>
      </c>
      <c r="B2229" s="2">
        <v>42565</v>
      </c>
      <c r="C2229" s="1">
        <v>2016</v>
      </c>
      <c r="D2229" s="1" t="s">
        <v>20</v>
      </c>
      <c r="E2229" s="1">
        <v>7</v>
      </c>
      <c r="F2229" s="3">
        <v>1628</v>
      </c>
      <c r="G2229" s="10">
        <v>5160.76</v>
      </c>
      <c r="H2229" s="12">
        <f>IFERROR(salesdata[[#This Row],[S-P1]]/salesdata[[#This Row],[Q-P1]],0)</f>
        <v>3.17</v>
      </c>
      <c r="I2229" s="3">
        <v>334</v>
      </c>
      <c r="J2229" s="10">
        <v>2117.56</v>
      </c>
      <c r="K2229" s="12">
        <f>IFERROR(salesdata[[#This Row],[S-P2]]/salesdata[[#This Row],[Q-P2]],0)</f>
        <v>6.34</v>
      </c>
      <c r="L2229" s="3">
        <v>2465</v>
      </c>
      <c r="M2229" s="10">
        <v>13360.3</v>
      </c>
      <c r="N2229" s="12">
        <f>IFERROR(salesdata[[#This Row],[S-P3]]/salesdata[[#This Row],[Q-P3]],0)</f>
        <v>5.42</v>
      </c>
      <c r="O2229" s="3">
        <v>329</v>
      </c>
      <c r="P2229" s="10">
        <v>2345.77</v>
      </c>
      <c r="Q2229" s="12">
        <f>IFERROR(salesdata[[#This Row],[S-P4]]/salesdata[[#This Row],[Q-P4]],0)</f>
        <v>7.13</v>
      </c>
      <c r="R2229" s="3">
        <v>4756</v>
      </c>
      <c r="S2229" s="10">
        <v>22984.39</v>
      </c>
      <c r="T2229" s="1" t="str">
        <f>"Q"&amp;ROUNDUP(salesdata[[#This Row],[Month No.]]/3,0)</f>
        <v>Q3</v>
      </c>
      <c r="U2229" s="1" t="str">
        <f>TEXT(salesdata[[#This Row],[Date]],"dddd")</f>
        <v>Thursday</v>
      </c>
      <c r="V2229" s="12">
        <f>IFERROR(salesdata[[#This Row],[Total Revenue]]/salesdata[[#This Row],[Total Units Sold]],0)</f>
        <v>4.8327144659377623</v>
      </c>
      <c r="W2229" s="1" t="str">
        <f>INDEX({"Product1","Product2","Product3","Product4"},MATCH(MAX(salesdata[[#This Row],[S-P1]],salesdata[[#This Row],[S-P2]],salesdata[[#This Row],[S-P3]],salesdata[[#This Row],[S-P4]]),CHOOSE({1,2,3,4},salesdata[[#This Row],[S-P1]],salesdata[[#This Row],[S-P2]],salesdata[[#This Row],[S-P3]],salesdata[[#This Row],[S-P4]]),0))</f>
        <v>Product3</v>
      </c>
      <c r="X2229" s="1" t="str">
        <f>IF(salesdata[[#This Row],[Total Revenue]]&gt;=70000,"High",IF(salesdata[[#This Row],[Total Revenue]]&gt;=40000,"Medium","Low"))</f>
        <v>Low</v>
      </c>
      <c r="Y2229" s="1" t="str">
        <f>IFERROR(IF(SUMIF(salesdata[Year],salesdata[[#This Row],[Year]],salesdata[Total Revenue])&gt;SUMIF(salesdata[Year],salesdata[[#This Row],[Year]]-1,salesdata[Total Revenue]),"Growth Year","Decline Year"),"")</f>
        <v>Growth Year</v>
      </c>
    </row>
    <row r="2230" spans="1:25" x14ac:dyDescent="0.3">
      <c r="A2230" s="1">
        <v>2229</v>
      </c>
      <c r="B2230" s="2">
        <v>42566</v>
      </c>
      <c r="C2230" s="1">
        <v>2016</v>
      </c>
      <c r="D2230" s="1" t="s">
        <v>20</v>
      </c>
      <c r="E2230" s="1">
        <v>7</v>
      </c>
      <c r="F2230" s="3">
        <v>3483</v>
      </c>
      <c r="G2230" s="10">
        <v>11041.11</v>
      </c>
      <c r="H2230" s="12">
        <f>IFERROR(salesdata[[#This Row],[S-P1]]/salesdata[[#This Row],[Q-P1]],0)</f>
        <v>3.1700000000000004</v>
      </c>
      <c r="I2230" s="3">
        <v>3475</v>
      </c>
      <c r="J2230" s="10">
        <v>22031.5</v>
      </c>
      <c r="K2230" s="12">
        <f>IFERROR(salesdata[[#This Row],[S-P2]]/salesdata[[#This Row],[Q-P2]],0)</f>
        <v>6.34</v>
      </c>
      <c r="L2230" s="3">
        <v>2152</v>
      </c>
      <c r="M2230" s="10">
        <v>11663.84</v>
      </c>
      <c r="N2230" s="12">
        <f>IFERROR(salesdata[[#This Row],[S-P3]]/salesdata[[#This Row],[Q-P3]],0)</f>
        <v>5.42</v>
      </c>
      <c r="O2230" s="3">
        <v>1507</v>
      </c>
      <c r="P2230" s="10">
        <v>10744.91</v>
      </c>
      <c r="Q2230" s="12">
        <f>IFERROR(salesdata[[#This Row],[S-P4]]/salesdata[[#This Row],[Q-P4]],0)</f>
        <v>7.13</v>
      </c>
      <c r="R2230" s="3">
        <v>10617</v>
      </c>
      <c r="S2230" s="10">
        <v>55481.36</v>
      </c>
      <c r="T2230" s="1" t="str">
        <f>"Q"&amp;ROUNDUP(salesdata[[#This Row],[Month No.]]/3,0)</f>
        <v>Q3</v>
      </c>
      <c r="U2230" s="1" t="str">
        <f>TEXT(salesdata[[#This Row],[Date]],"dddd")</f>
        <v>Friday</v>
      </c>
      <c r="V2230" s="12">
        <f>IFERROR(salesdata[[#This Row],[Total Revenue]]/salesdata[[#This Row],[Total Units Sold]],0)</f>
        <v>5.2257097108411044</v>
      </c>
      <c r="W2230" s="1" t="str">
        <f>INDEX({"Product1","Product2","Product3","Product4"},MATCH(MAX(salesdata[[#This Row],[S-P1]],salesdata[[#This Row],[S-P2]],salesdata[[#This Row],[S-P3]],salesdata[[#This Row],[S-P4]]),CHOOSE({1,2,3,4},salesdata[[#This Row],[S-P1]],salesdata[[#This Row],[S-P2]],salesdata[[#This Row],[S-P3]],salesdata[[#This Row],[S-P4]]),0))</f>
        <v>Product2</v>
      </c>
      <c r="X2230" s="1" t="str">
        <f>IF(salesdata[[#This Row],[Total Revenue]]&gt;=70000,"High",IF(salesdata[[#This Row],[Total Revenue]]&gt;=40000,"Medium","Low"))</f>
        <v>Medium</v>
      </c>
      <c r="Y2230" s="1" t="str">
        <f>IFERROR(IF(SUMIF(salesdata[Year],salesdata[[#This Row],[Year]],salesdata[Total Revenue])&gt;SUMIF(salesdata[Year],salesdata[[#This Row],[Year]]-1,salesdata[Total Revenue]),"Growth Year","Decline Year"),"")</f>
        <v>Growth Year</v>
      </c>
    </row>
    <row r="2231" spans="1:25" x14ac:dyDescent="0.3">
      <c r="A2231" s="1">
        <v>2230</v>
      </c>
      <c r="B2231" s="2">
        <v>42567</v>
      </c>
      <c r="C2231" s="1">
        <v>2016</v>
      </c>
      <c r="D2231" s="1" t="s">
        <v>20</v>
      </c>
      <c r="E2231" s="1">
        <v>7</v>
      </c>
      <c r="F2231" s="3">
        <v>2300</v>
      </c>
      <c r="G2231" s="10">
        <v>7291</v>
      </c>
      <c r="H2231" s="12">
        <f>IFERROR(salesdata[[#This Row],[S-P1]]/salesdata[[#This Row],[Q-P1]],0)</f>
        <v>3.17</v>
      </c>
      <c r="I2231" s="3">
        <v>1651</v>
      </c>
      <c r="J2231" s="10">
        <v>10467.34</v>
      </c>
      <c r="K2231" s="12">
        <f>IFERROR(salesdata[[#This Row],[S-P2]]/salesdata[[#This Row],[Q-P2]],0)</f>
        <v>6.34</v>
      </c>
      <c r="L2231" s="3">
        <v>2731</v>
      </c>
      <c r="M2231" s="10">
        <v>14802.02</v>
      </c>
      <c r="N2231" s="12">
        <f>IFERROR(salesdata[[#This Row],[S-P3]]/salesdata[[#This Row],[Q-P3]],0)</f>
        <v>5.42</v>
      </c>
      <c r="O2231" s="3">
        <v>555</v>
      </c>
      <c r="P2231" s="10">
        <v>3957.15</v>
      </c>
      <c r="Q2231" s="12">
        <f>IFERROR(salesdata[[#This Row],[S-P4]]/salesdata[[#This Row],[Q-P4]],0)</f>
        <v>7.13</v>
      </c>
      <c r="R2231" s="3">
        <v>7237</v>
      </c>
      <c r="S2231" s="10">
        <v>36517.51</v>
      </c>
      <c r="T2231" s="1" t="str">
        <f>"Q"&amp;ROUNDUP(salesdata[[#This Row],[Month No.]]/3,0)</f>
        <v>Q3</v>
      </c>
      <c r="U2231" s="1" t="str">
        <f>TEXT(salesdata[[#This Row],[Date]],"dddd")</f>
        <v>Saturday</v>
      </c>
      <c r="V2231" s="12">
        <f>IFERROR(salesdata[[#This Row],[Total Revenue]]/salesdata[[#This Row],[Total Units Sold]],0)</f>
        <v>5.0459458339090784</v>
      </c>
      <c r="W2231" s="1" t="str">
        <f>INDEX({"Product1","Product2","Product3","Product4"},MATCH(MAX(salesdata[[#This Row],[S-P1]],salesdata[[#This Row],[S-P2]],salesdata[[#This Row],[S-P3]],salesdata[[#This Row],[S-P4]]),CHOOSE({1,2,3,4},salesdata[[#This Row],[S-P1]],salesdata[[#This Row],[S-P2]],salesdata[[#This Row],[S-P3]],salesdata[[#This Row],[S-P4]]),0))</f>
        <v>Product3</v>
      </c>
      <c r="X2231" s="1" t="str">
        <f>IF(salesdata[[#This Row],[Total Revenue]]&gt;=70000,"High",IF(salesdata[[#This Row],[Total Revenue]]&gt;=40000,"Medium","Low"))</f>
        <v>Low</v>
      </c>
      <c r="Y2231" s="1" t="str">
        <f>IFERROR(IF(SUMIF(salesdata[Year],salesdata[[#This Row],[Year]],salesdata[Total Revenue])&gt;SUMIF(salesdata[Year],salesdata[[#This Row],[Year]]-1,salesdata[Total Revenue]),"Growth Year","Decline Year"),"")</f>
        <v>Growth Year</v>
      </c>
    </row>
    <row r="2232" spans="1:25" x14ac:dyDescent="0.3">
      <c r="A2232" s="1">
        <v>2231</v>
      </c>
      <c r="B2232" s="2">
        <v>42568</v>
      </c>
      <c r="C2232" s="1">
        <v>2016</v>
      </c>
      <c r="D2232" s="1" t="s">
        <v>20</v>
      </c>
      <c r="E2232" s="1">
        <v>7</v>
      </c>
      <c r="F2232" s="3">
        <v>379</v>
      </c>
      <c r="G2232" s="10">
        <v>1201.43</v>
      </c>
      <c r="H2232" s="12">
        <f>IFERROR(salesdata[[#This Row],[S-P1]]/salesdata[[#This Row],[Q-P1]],0)</f>
        <v>3.1700000000000004</v>
      </c>
      <c r="I2232" s="3">
        <v>592</v>
      </c>
      <c r="J2232" s="10">
        <v>3753.28</v>
      </c>
      <c r="K2232" s="12">
        <f>IFERROR(salesdata[[#This Row],[S-P2]]/salesdata[[#This Row],[Q-P2]],0)</f>
        <v>6.3400000000000007</v>
      </c>
      <c r="L2232" s="3">
        <v>2627</v>
      </c>
      <c r="M2232" s="10">
        <v>14238.34</v>
      </c>
      <c r="N2232" s="12">
        <f>IFERROR(salesdata[[#This Row],[S-P3]]/salesdata[[#This Row],[Q-P3]],0)</f>
        <v>5.42</v>
      </c>
      <c r="O2232" s="3">
        <v>1864</v>
      </c>
      <c r="P2232" s="10">
        <v>13290.32</v>
      </c>
      <c r="Q2232" s="12">
        <f>IFERROR(salesdata[[#This Row],[S-P4]]/salesdata[[#This Row],[Q-P4]],0)</f>
        <v>7.13</v>
      </c>
      <c r="R2232" s="3">
        <v>5462</v>
      </c>
      <c r="S2232" s="10">
        <v>32483.37</v>
      </c>
      <c r="T2232" s="1" t="str">
        <f>"Q"&amp;ROUNDUP(salesdata[[#This Row],[Month No.]]/3,0)</f>
        <v>Q3</v>
      </c>
      <c r="U2232" s="1" t="str">
        <f>TEXT(salesdata[[#This Row],[Date]],"dddd")</f>
        <v>Sunday</v>
      </c>
      <c r="V2232" s="12">
        <f>IFERROR(salesdata[[#This Row],[Total Revenue]]/salesdata[[#This Row],[Total Units Sold]],0)</f>
        <v>5.9471567191504944</v>
      </c>
      <c r="W2232" s="1" t="str">
        <f>INDEX({"Product1","Product2","Product3","Product4"},MATCH(MAX(salesdata[[#This Row],[S-P1]],salesdata[[#This Row],[S-P2]],salesdata[[#This Row],[S-P3]],salesdata[[#This Row],[S-P4]]),CHOOSE({1,2,3,4},salesdata[[#This Row],[S-P1]],salesdata[[#This Row],[S-P2]],salesdata[[#This Row],[S-P3]],salesdata[[#This Row],[S-P4]]),0))</f>
        <v>Product3</v>
      </c>
      <c r="X2232" s="1" t="str">
        <f>IF(salesdata[[#This Row],[Total Revenue]]&gt;=70000,"High",IF(salesdata[[#This Row],[Total Revenue]]&gt;=40000,"Medium","Low"))</f>
        <v>Low</v>
      </c>
      <c r="Y2232" s="1" t="str">
        <f>IFERROR(IF(SUMIF(salesdata[Year],salesdata[[#This Row],[Year]],salesdata[Total Revenue])&gt;SUMIF(salesdata[Year],salesdata[[#This Row],[Year]]-1,salesdata[Total Revenue]),"Growth Year","Decline Year"),"")</f>
        <v>Growth Year</v>
      </c>
    </row>
    <row r="2233" spans="1:25" x14ac:dyDescent="0.3">
      <c r="A2233" s="1">
        <v>2232</v>
      </c>
      <c r="B2233" s="2">
        <v>42569</v>
      </c>
      <c r="C2233" s="1">
        <v>2016</v>
      </c>
      <c r="D2233" s="1" t="s">
        <v>20</v>
      </c>
      <c r="E2233" s="1">
        <v>7</v>
      </c>
      <c r="F2233" s="3">
        <v>5422</v>
      </c>
      <c r="G2233" s="10">
        <v>17187.740000000002</v>
      </c>
      <c r="H2233" s="12">
        <f>IFERROR(salesdata[[#This Row],[S-P1]]/salesdata[[#This Row],[Q-P1]],0)</f>
        <v>3.1700000000000004</v>
      </c>
      <c r="I2233" s="3">
        <v>810</v>
      </c>
      <c r="J2233" s="10">
        <v>5135.3999999999996</v>
      </c>
      <c r="K2233" s="12">
        <f>IFERROR(salesdata[[#This Row],[S-P2]]/salesdata[[#This Row],[Q-P2]],0)</f>
        <v>6.34</v>
      </c>
      <c r="L2233" s="3">
        <v>2865</v>
      </c>
      <c r="M2233" s="10">
        <v>15528.3</v>
      </c>
      <c r="N2233" s="12">
        <f>IFERROR(salesdata[[#This Row],[S-P3]]/salesdata[[#This Row],[Q-P3]],0)</f>
        <v>5.42</v>
      </c>
      <c r="O2233" s="3">
        <v>253</v>
      </c>
      <c r="P2233" s="10">
        <v>1803.89</v>
      </c>
      <c r="Q2233" s="12">
        <f>IFERROR(salesdata[[#This Row],[S-P4]]/salesdata[[#This Row],[Q-P4]],0)</f>
        <v>7.1300000000000008</v>
      </c>
      <c r="R2233" s="3">
        <v>9350</v>
      </c>
      <c r="S2233" s="10">
        <v>39655.33</v>
      </c>
      <c r="T2233" s="1" t="str">
        <f>"Q"&amp;ROUNDUP(salesdata[[#This Row],[Month No.]]/3,0)</f>
        <v>Q3</v>
      </c>
      <c r="U2233" s="1" t="str">
        <f>TEXT(salesdata[[#This Row],[Date]],"dddd")</f>
        <v>Monday</v>
      </c>
      <c r="V2233" s="12">
        <f>IFERROR(salesdata[[#This Row],[Total Revenue]]/salesdata[[#This Row],[Total Units Sold]],0)</f>
        <v>4.2412117647058825</v>
      </c>
      <c r="W2233" s="1" t="str">
        <f>INDEX({"Product1","Product2","Product3","Product4"},MATCH(MAX(salesdata[[#This Row],[S-P1]],salesdata[[#This Row],[S-P2]],salesdata[[#This Row],[S-P3]],salesdata[[#This Row],[S-P4]]),CHOOSE({1,2,3,4},salesdata[[#This Row],[S-P1]],salesdata[[#This Row],[S-P2]],salesdata[[#This Row],[S-P3]],salesdata[[#This Row],[S-P4]]),0))</f>
        <v>Product1</v>
      </c>
      <c r="X2233" s="1" t="str">
        <f>IF(salesdata[[#This Row],[Total Revenue]]&gt;=70000,"High",IF(salesdata[[#This Row],[Total Revenue]]&gt;=40000,"Medium","Low"))</f>
        <v>Low</v>
      </c>
      <c r="Y2233" s="1" t="str">
        <f>IFERROR(IF(SUMIF(salesdata[Year],salesdata[[#This Row],[Year]],salesdata[Total Revenue])&gt;SUMIF(salesdata[Year],salesdata[[#This Row],[Year]]-1,salesdata[Total Revenue]),"Growth Year","Decline Year"),"")</f>
        <v>Growth Year</v>
      </c>
    </row>
    <row r="2234" spans="1:25" x14ac:dyDescent="0.3">
      <c r="A2234" s="1">
        <v>2233</v>
      </c>
      <c r="B2234" s="2">
        <v>42570</v>
      </c>
      <c r="C2234" s="1">
        <v>2016</v>
      </c>
      <c r="D2234" s="1" t="s">
        <v>20</v>
      </c>
      <c r="E2234" s="1">
        <v>7</v>
      </c>
      <c r="F2234" s="3">
        <v>7492</v>
      </c>
      <c r="G2234" s="10">
        <v>23749.64</v>
      </c>
      <c r="H2234" s="12">
        <f>IFERROR(salesdata[[#This Row],[S-P1]]/salesdata[[#This Row],[Q-P1]],0)</f>
        <v>3.17</v>
      </c>
      <c r="I2234" s="3">
        <v>597</v>
      </c>
      <c r="J2234" s="10">
        <v>3784.98</v>
      </c>
      <c r="K2234" s="12">
        <f>IFERROR(salesdata[[#This Row],[S-P2]]/salesdata[[#This Row],[Q-P2]],0)</f>
        <v>6.34</v>
      </c>
      <c r="L2234" s="3">
        <v>5673</v>
      </c>
      <c r="M2234" s="10">
        <v>30747.66</v>
      </c>
      <c r="N2234" s="12">
        <f>IFERROR(salesdata[[#This Row],[S-P3]]/salesdata[[#This Row],[Q-P3]],0)</f>
        <v>5.42</v>
      </c>
      <c r="O2234" s="3">
        <v>623</v>
      </c>
      <c r="P2234" s="10">
        <v>4441.99</v>
      </c>
      <c r="Q2234" s="12">
        <f>IFERROR(salesdata[[#This Row],[S-P4]]/salesdata[[#This Row],[Q-P4]],0)</f>
        <v>7.13</v>
      </c>
      <c r="R2234" s="3">
        <v>14385</v>
      </c>
      <c r="S2234" s="10">
        <v>62724.27</v>
      </c>
      <c r="T2234" s="1" t="str">
        <f>"Q"&amp;ROUNDUP(salesdata[[#This Row],[Month No.]]/3,0)</f>
        <v>Q3</v>
      </c>
      <c r="U2234" s="1" t="str">
        <f>TEXT(salesdata[[#This Row],[Date]],"dddd")</f>
        <v>Tuesday</v>
      </c>
      <c r="V2234" s="12">
        <f>IFERROR(salesdata[[#This Row],[Total Revenue]]/salesdata[[#This Row],[Total Units Sold]],0)</f>
        <v>4.3603941605839411</v>
      </c>
      <c r="W2234" s="1" t="str">
        <f>INDEX({"Product1","Product2","Product3","Product4"},MATCH(MAX(salesdata[[#This Row],[S-P1]],salesdata[[#This Row],[S-P2]],salesdata[[#This Row],[S-P3]],salesdata[[#This Row],[S-P4]]),CHOOSE({1,2,3,4},salesdata[[#This Row],[S-P1]],salesdata[[#This Row],[S-P2]],salesdata[[#This Row],[S-P3]],salesdata[[#This Row],[S-P4]]),0))</f>
        <v>Product3</v>
      </c>
      <c r="X2234" s="1" t="str">
        <f>IF(salesdata[[#This Row],[Total Revenue]]&gt;=70000,"High",IF(salesdata[[#This Row],[Total Revenue]]&gt;=40000,"Medium","Low"))</f>
        <v>Medium</v>
      </c>
      <c r="Y2234" s="1" t="str">
        <f>IFERROR(IF(SUMIF(salesdata[Year],salesdata[[#This Row],[Year]],salesdata[Total Revenue])&gt;SUMIF(salesdata[Year],salesdata[[#This Row],[Year]]-1,salesdata[Total Revenue]),"Growth Year","Decline Year"),"")</f>
        <v>Growth Year</v>
      </c>
    </row>
    <row r="2235" spans="1:25" x14ac:dyDescent="0.3">
      <c r="A2235" s="1">
        <v>2234</v>
      </c>
      <c r="B2235" s="2">
        <v>42571</v>
      </c>
      <c r="C2235" s="1">
        <v>2016</v>
      </c>
      <c r="D2235" s="1" t="s">
        <v>20</v>
      </c>
      <c r="E2235" s="1">
        <v>7</v>
      </c>
      <c r="F2235" s="3">
        <v>3184</v>
      </c>
      <c r="G2235" s="10">
        <v>10093.280000000001</v>
      </c>
      <c r="H2235" s="12">
        <f>IFERROR(salesdata[[#This Row],[S-P1]]/salesdata[[#This Row],[Q-P1]],0)</f>
        <v>3.1700000000000004</v>
      </c>
      <c r="I2235" s="3">
        <v>1471</v>
      </c>
      <c r="J2235" s="10">
        <v>9326.14</v>
      </c>
      <c r="K2235" s="12">
        <f>IFERROR(salesdata[[#This Row],[S-P2]]/salesdata[[#This Row],[Q-P2]],0)</f>
        <v>6.34</v>
      </c>
      <c r="L2235" s="3">
        <v>764</v>
      </c>
      <c r="M2235" s="10">
        <v>4140.88</v>
      </c>
      <c r="N2235" s="12">
        <f>IFERROR(salesdata[[#This Row],[S-P3]]/salesdata[[#This Row],[Q-P3]],0)</f>
        <v>5.42</v>
      </c>
      <c r="O2235" s="3">
        <v>714</v>
      </c>
      <c r="P2235" s="10">
        <v>5090.82</v>
      </c>
      <c r="Q2235" s="12">
        <f>IFERROR(salesdata[[#This Row],[S-P4]]/salesdata[[#This Row],[Q-P4]],0)</f>
        <v>7.13</v>
      </c>
      <c r="R2235" s="3">
        <v>6133</v>
      </c>
      <c r="S2235" s="10">
        <v>28651.119999999999</v>
      </c>
      <c r="T2235" s="1" t="str">
        <f>"Q"&amp;ROUNDUP(salesdata[[#This Row],[Month No.]]/3,0)</f>
        <v>Q3</v>
      </c>
      <c r="U2235" s="1" t="str">
        <f>TEXT(salesdata[[#This Row],[Date]],"dddd")</f>
        <v>Wednesday</v>
      </c>
      <c r="V2235" s="12">
        <f>IFERROR(salesdata[[#This Row],[Total Revenue]]/salesdata[[#This Row],[Total Units Sold]],0)</f>
        <v>4.6716321539214087</v>
      </c>
      <c r="W2235" s="1" t="str">
        <f>INDEX({"Product1","Product2","Product3","Product4"},MATCH(MAX(salesdata[[#This Row],[S-P1]],salesdata[[#This Row],[S-P2]],salesdata[[#This Row],[S-P3]],salesdata[[#This Row],[S-P4]]),CHOOSE({1,2,3,4},salesdata[[#This Row],[S-P1]],salesdata[[#This Row],[S-P2]],salesdata[[#This Row],[S-P3]],salesdata[[#This Row],[S-P4]]),0))</f>
        <v>Product1</v>
      </c>
      <c r="X2235" s="1" t="str">
        <f>IF(salesdata[[#This Row],[Total Revenue]]&gt;=70000,"High",IF(salesdata[[#This Row],[Total Revenue]]&gt;=40000,"Medium","Low"))</f>
        <v>Low</v>
      </c>
      <c r="Y2235" s="1" t="str">
        <f>IFERROR(IF(SUMIF(salesdata[Year],salesdata[[#This Row],[Year]],salesdata[Total Revenue])&gt;SUMIF(salesdata[Year],salesdata[[#This Row],[Year]]-1,salesdata[Total Revenue]),"Growth Year","Decline Year"),"")</f>
        <v>Growth Year</v>
      </c>
    </row>
    <row r="2236" spans="1:25" x14ac:dyDescent="0.3">
      <c r="A2236" s="1">
        <v>2235</v>
      </c>
      <c r="B2236" s="2">
        <v>42572</v>
      </c>
      <c r="C2236" s="1">
        <v>2016</v>
      </c>
      <c r="D2236" s="1" t="s">
        <v>20</v>
      </c>
      <c r="E2236" s="1">
        <v>7</v>
      </c>
      <c r="F2236" s="3">
        <v>1228</v>
      </c>
      <c r="G2236" s="10">
        <v>3892.76</v>
      </c>
      <c r="H2236" s="12">
        <f>IFERROR(salesdata[[#This Row],[S-P1]]/salesdata[[#This Row],[Q-P1]],0)</f>
        <v>3.1700000000000004</v>
      </c>
      <c r="I2236" s="3">
        <v>3373</v>
      </c>
      <c r="J2236" s="10">
        <v>21384.82</v>
      </c>
      <c r="K2236" s="12">
        <f>IFERROR(salesdata[[#This Row],[S-P2]]/salesdata[[#This Row],[Q-P2]],0)</f>
        <v>6.34</v>
      </c>
      <c r="L2236" s="3">
        <v>4829</v>
      </c>
      <c r="M2236" s="10">
        <v>26173.18</v>
      </c>
      <c r="N2236" s="12">
        <f>IFERROR(salesdata[[#This Row],[S-P3]]/salesdata[[#This Row],[Q-P3]],0)</f>
        <v>5.42</v>
      </c>
      <c r="O2236" s="3">
        <v>732</v>
      </c>
      <c r="P2236" s="10">
        <v>5219.16</v>
      </c>
      <c r="Q2236" s="12">
        <f>IFERROR(salesdata[[#This Row],[S-P4]]/salesdata[[#This Row],[Q-P4]],0)</f>
        <v>7.13</v>
      </c>
      <c r="R2236" s="3">
        <v>10162</v>
      </c>
      <c r="S2236" s="10">
        <v>56669.919999999998</v>
      </c>
      <c r="T2236" s="1" t="str">
        <f>"Q"&amp;ROUNDUP(salesdata[[#This Row],[Month No.]]/3,0)</f>
        <v>Q3</v>
      </c>
      <c r="U2236" s="1" t="str">
        <f>TEXT(salesdata[[#This Row],[Date]],"dddd")</f>
        <v>Thursday</v>
      </c>
      <c r="V2236" s="12">
        <f>IFERROR(salesdata[[#This Row],[Total Revenue]]/salesdata[[#This Row],[Total Units Sold]],0)</f>
        <v>5.5766502656957293</v>
      </c>
      <c r="W2236" s="1" t="str">
        <f>INDEX({"Product1","Product2","Product3","Product4"},MATCH(MAX(salesdata[[#This Row],[S-P1]],salesdata[[#This Row],[S-P2]],salesdata[[#This Row],[S-P3]],salesdata[[#This Row],[S-P4]]),CHOOSE({1,2,3,4},salesdata[[#This Row],[S-P1]],salesdata[[#This Row],[S-P2]],salesdata[[#This Row],[S-P3]],salesdata[[#This Row],[S-P4]]),0))</f>
        <v>Product3</v>
      </c>
      <c r="X2236" s="1" t="str">
        <f>IF(salesdata[[#This Row],[Total Revenue]]&gt;=70000,"High",IF(salesdata[[#This Row],[Total Revenue]]&gt;=40000,"Medium","Low"))</f>
        <v>Medium</v>
      </c>
      <c r="Y2236" s="1" t="str">
        <f>IFERROR(IF(SUMIF(salesdata[Year],salesdata[[#This Row],[Year]],salesdata[Total Revenue])&gt;SUMIF(salesdata[Year],salesdata[[#This Row],[Year]]-1,salesdata[Total Revenue]),"Growth Year","Decline Year"),"")</f>
        <v>Growth Year</v>
      </c>
    </row>
    <row r="2237" spans="1:25" x14ac:dyDescent="0.3">
      <c r="A2237" s="1">
        <v>2236</v>
      </c>
      <c r="B2237" s="2">
        <v>42573</v>
      </c>
      <c r="C2237" s="1">
        <v>2016</v>
      </c>
      <c r="D2237" s="1" t="s">
        <v>20</v>
      </c>
      <c r="E2237" s="1">
        <v>7</v>
      </c>
      <c r="F2237" s="3">
        <v>3793</v>
      </c>
      <c r="G2237" s="10">
        <v>12023.81</v>
      </c>
      <c r="H2237" s="12">
        <f>IFERROR(salesdata[[#This Row],[S-P1]]/salesdata[[#This Row],[Q-P1]],0)</f>
        <v>3.17</v>
      </c>
      <c r="I2237" s="3">
        <v>1284</v>
      </c>
      <c r="J2237" s="10">
        <v>8140.56</v>
      </c>
      <c r="K2237" s="12">
        <f>IFERROR(salesdata[[#This Row],[S-P2]]/salesdata[[#This Row],[Q-P2]],0)</f>
        <v>6.3400000000000007</v>
      </c>
      <c r="L2237" s="3">
        <v>5267</v>
      </c>
      <c r="M2237" s="10">
        <v>28547.14</v>
      </c>
      <c r="N2237" s="12">
        <f>IFERROR(salesdata[[#This Row],[S-P3]]/salesdata[[#This Row],[Q-P3]],0)</f>
        <v>5.42</v>
      </c>
      <c r="O2237" s="3">
        <v>1201</v>
      </c>
      <c r="P2237" s="10">
        <v>8563.1299999999992</v>
      </c>
      <c r="Q2237" s="12">
        <f>IFERROR(salesdata[[#This Row],[S-P4]]/salesdata[[#This Row],[Q-P4]],0)</f>
        <v>7.129999999999999</v>
      </c>
      <c r="R2237" s="3">
        <v>11545</v>
      </c>
      <c r="S2237" s="10">
        <v>57274.64</v>
      </c>
      <c r="T2237" s="1" t="str">
        <f>"Q"&amp;ROUNDUP(salesdata[[#This Row],[Month No.]]/3,0)</f>
        <v>Q3</v>
      </c>
      <c r="U2237" s="1" t="str">
        <f>TEXT(salesdata[[#This Row],[Date]],"dddd")</f>
        <v>Friday</v>
      </c>
      <c r="V2237" s="12">
        <f>IFERROR(salesdata[[#This Row],[Total Revenue]]/salesdata[[#This Row],[Total Units Sold]],0)</f>
        <v>4.9609909051537464</v>
      </c>
      <c r="W2237" s="1" t="str">
        <f>INDEX({"Product1","Product2","Product3","Product4"},MATCH(MAX(salesdata[[#This Row],[S-P1]],salesdata[[#This Row],[S-P2]],salesdata[[#This Row],[S-P3]],salesdata[[#This Row],[S-P4]]),CHOOSE({1,2,3,4},salesdata[[#This Row],[S-P1]],salesdata[[#This Row],[S-P2]],salesdata[[#This Row],[S-P3]],salesdata[[#This Row],[S-P4]]),0))</f>
        <v>Product3</v>
      </c>
      <c r="X2237" s="1" t="str">
        <f>IF(salesdata[[#This Row],[Total Revenue]]&gt;=70000,"High",IF(salesdata[[#This Row],[Total Revenue]]&gt;=40000,"Medium","Low"))</f>
        <v>Medium</v>
      </c>
      <c r="Y2237" s="1" t="str">
        <f>IFERROR(IF(SUMIF(salesdata[Year],salesdata[[#This Row],[Year]],salesdata[Total Revenue])&gt;SUMIF(salesdata[Year],salesdata[[#This Row],[Year]]-1,salesdata[Total Revenue]),"Growth Year","Decline Year"),"")</f>
        <v>Growth Year</v>
      </c>
    </row>
    <row r="2238" spans="1:25" x14ac:dyDescent="0.3">
      <c r="A2238" s="1">
        <v>2237</v>
      </c>
      <c r="B2238" s="2">
        <v>42574</v>
      </c>
      <c r="C2238" s="1">
        <v>2016</v>
      </c>
      <c r="D2238" s="1" t="s">
        <v>20</v>
      </c>
      <c r="E2238" s="1">
        <v>7</v>
      </c>
      <c r="F2238" s="3">
        <v>7812</v>
      </c>
      <c r="G2238" s="10">
        <v>24764.04</v>
      </c>
      <c r="H2238" s="12">
        <f>IFERROR(salesdata[[#This Row],[S-P1]]/salesdata[[#This Row],[Q-P1]],0)</f>
        <v>3.17</v>
      </c>
      <c r="I2238" s="3">
        <v>2986</v>
      </c>
      <c r="J2238" s="10">
        <v>18931.240000000002</v>
      </c>
      <c r="K2238" s="12">
        <f>IFERROR(salesdata[[#This Row],[S-P2]]/salesdata[[#This Row],[Q-P2]],0)</f>
        <v>6.3400000000000007</v>
      </c>
      <c r="L2238" s="3">
        <v>2225</v>
      </c>
      <c r="M2238" s="10">
        <v>12059.5</v>
      </c>
      <c r="N2238" s="12">
        <f>IFERROR(salesdata[[#This Row],[S-P3]]/salesdata[[#This Row],[Q-P3]],0)</f>
        <v>5.42</v>
      </c>
      <c r="O2238" s="3">
        <v>1179</v>
      </c>
      <c r="P2238" s="10">
        <v>8406.27</v>
      </c>
      <c r="Q2238" s="12">
        <f>IFERROR(salesdata[[#This Row],[S-P4]]/salesdata[[#This Row],[Q-P4]],0)</f>
        <v>7.1300000000000008</v>
      </c>
      <c r="R2238" s="3">
        <v>14202</v>
      </c>
      <c r="S2238" s="10">
        <v>64161.05</v>
      </c>
      <c r="T2238" s="1" t="str">
        <f>"Q"&amp;ROUNDUP(salesdata[[#This Row],[Month No.]]/3,0)</f>
        <v>Q3</v>
      </c>
      <c r="U2238" s="1" t="str">
        <f>TEXT(salesdata[[#This Row],[Date]],"dddd")</f>
        <v>Saturday</v>
      </c>
      <c r="V2238" s="12">
        <f>IFERROR(salesdata[[#This Row],[Total Revenue]]/salesdata[[#This Row],[Total Units Sold]],0)</f>
        <v>4.5177475003520637</v>
      </c>
      <c r="W2238" s="1" t="str">
        <f>INDEX({"Product1","Product2","Product3","Product4"},MATCH(MAX(salesdata[[#This Row],[S-P1]],salesdata[[#This Row],[S-P2]],salesdata[[#This Row],[S-P3]],salesdata[[#This Row],[S-P4]]),CHOOSE({1,2,3,4},salesdata[[#This Row],[S-P1]],salesdata[[#This Row],[S-P2]],salesdata[[#This Row],[S-P3]],salesdata[[#This Row],[S-P4]]),0))</f>
        <v>Product1</v>
      </c>
      <c r="X2238" s="1" t="str">
        <f>IF(salesdata[[#This Row],[Total Revenue]]&gt;=70000,"High",IF(salesdata[[#This Row],[Total Revenue]]&gt;=40000,"Medium","Low"))</f>
        <v>Medium</v>
      </c>
      <c r="Y2238" s="1" t="str">
        <f>IFERROR(IF(SUMIF(salesdata[Year],salesdata[[#This Row],[Year]],salesdata[Total Revenue])&gt;SUMIF(salesdata[Year],salesdata[[#This Row],[Year]]-1,salesdata[Total Revenue]),"Growth Year","Decline Year"),"")</f>
        <v>Growth Year</v>
      </c>
    </row>
    <row r="2239" spans="1:25" x14ac:dyDescent="0.3">
      <c r="A2239" s="1">
        <v>2238</v>
      </c>
      <c r="B2239" s="2">
        <v>42575</v>
      </c>
      <c r="C2239" s="1">
        <v>2016</v>
      </c>
      <c r="D2239" s="1" t="s">
        <v>20</v>
      </c>
      <c r="E2239" s="1">
        <v>7</v>
      </c>
      <c r="F2239" s="3">
        <v>7287</v>
      </c>
      <c r="G2239" s="10">
        <v>23099.79</v>
      </c>
      <c r="H2239" s="12">
        <f>IFERROR(salesdata[[#This Row],[S-P1]]/salesdata[[#This Row],[Q-P1]],0)</f>
        <v>3.17</v>
      </c>
      <c r="I2239" s="3">
        <v>3667</v>
      </c>
      <c r="J2239" s="10">
        <v>23248.78</v>
      </c>
      <c r="K2239" s="12">
        <f>IFERROR(salesdata[[#This Row],[S-P2]]/salesdata[[#This Row],[Q-P2]],0)</f>
        <v>6.34</v>
      </c>
      <c r="L2239" s="3">
        <v>4412</v>
      </c>
      <c r="M2239" s="10">
        <v>23913.040000000001</v>
      </c>
      <c r="N2239" s="12">
        <f>IFERROR(salesdata[[#This Row],[S-P3]]/salesdata[[#This Row],[Q-P3]],0)</f>
        <v>5.42</v>
      </c>
      <c r="O2239" s="3">
        <v>683</v>
      </c>
      <c r="P2239" s="10">
        <v>4869.79</v>
      </c>
      <c r="Q2239" s="12">
        <f>IFERROR(salesdata[[#This Row],[S-P4]]/salesdata[[#This Row],[Q-P4]],0)</f>
        <v>7.13</v>
      </c>
      <c r="R2239" s="3">
        <v>16049</v>
      </c>
      <c r="S2239" s="10">
        <v>75131.399999999994</v>
      </c>
      <c r="T2239" s="1" t="str">
        <f>"Q"&amp;ROUNDUP(salesdata[[#This Row],[Month No.]]/3,0)</f>
        <v>Q3</v>
      </c>
      <c r="U2239" s="1" t="str">
        <f>TEXT(salesdata[[#This Row],[Date]],"dddd")</f>
        <v>Sunday</v>
      </c>
      <c r="V2239" s="12">
        <f>IFERROR(salesdata[[#This Row],[Total Revenue]]/salesdata[[#This Row],[Total Units Sold]],0)</f>
        <v>4.6813757866533736</v>
      </c>
      <c r="W2239" s="1" t="str">
        <f>INDEX({"Product1","Product2","Product3","Product4"},MATCH(MAX(salesdata[[#This Row],[S-P1]],salesdata[[#This Row],[S-P2]],salesdata[[#This Row],[S-P3]],salesdata[[#This Row],[S-P4]]),CHOOSE({1,2,3,4},salesdata[[#This Row],[S-P1]],salesdata[[#This Row],[S-P2]],salesdata[[#This Row],[S-P3]],salesdata[[#This Row],[S-P4]]),0))</f>
        <v>Product3</v>
      </c>
      <c r="X2239" s="1" t="str">
        <f>IF(salesdata[[#This Row],[Total Revenue]]&gt;=70000,"High",IF(salesdata[[#This Row],[Total Revenue]]&gt;=40000,"Medium","Low"))</f>
        <v>High</v>
      </c>
      <c r="Y2239" s="1" t="str">
        <f>IFERROR(IF(SUMIF(salesdata[Year],salesdata[[#This Row],[Year]],salesdata[Total Revenue])&gt;SUMIF(salesdata[Year],salesdata[[#This Row],[Year]]-1,salesdata[Total Revenue]),"Growth Year","Decline Year"),"")</f>
        <v>Growth Year</v>
      </c>
    </row>
    <row r="2240" spans="1:25" x14ac:dyDescent="0.3">
      <c r="A2240" s="1">
        <v>2239</v>
      </c>
      <c r="B2240" s="2">
        <v>42576</v>
      </c>
      <c r="C2240" s="1">
        <v>2016</v>
      </c>
      <c r="D2240" s="1" t="s">
        <v>20</v>
      </c>
      <c r="E2240" s="1">
        <v>7</v>
      </c>
      <c r="F2240" s="3">
        <v>6167</v>
      </c>
      <c r="G2240" s="10">
        <v>19549.39</v>
      </c>
      <c r="H2240" s="12">
        <f>IFERROR(salesdata[[#This Row],[S-P1]]/salesdata[[#This Row],[Q-P1]],0)</f>
        <v>3.17</v>
      </c>
      <c r="I2240" s="3">
        <v>2093</v>
      </c>
      <c r="J2240" s="10">
        <v>13269.62</v>
      </c>
      <c r="K2240" s="12">
        <f>IFERROR(salesdata[[#This Row],[S-P2]]/salesdata[[#This Row],[Q-P2]],0)</f>
        <v>6.3400000000000007</v>
      </c>
      <c r="L2240" s="3">
        <v>3556</v>
      </c>
      <c r="M2240" s="10">
        <v>19273.52</v>
      </c>
      <c r="N2240" s="12">
        <f>IFERROR(salesdata[[#This Row],[S-P3]]/salesdata[[#This Row],[Q-P3]],0)</f>
        <v>5.42</v>
      </c>
      <c r="O2240" s="3">
        <v>600</v>
      </c>
      <c r="P2240" s="10">
        <v>4278</v>
      </c>
      <c r="Q2240" s="12">
        <f>IFERROR(salesdata[[#This Row],[S-P4]]/salesdata[[#This Row],[Q-P4]],0)</f>
        <v>7.13</v>
      </c>
      <c r="R2240" s="3">
        <v>12416</v>
      </c>
      <c r="S2240" s="10">
        <v>56370.53</v>
      </c>
      <c r="T2240" s="1" t="str">
        <f>"Q"&amp;ROUNDUP(salesdata[[#This Row],[Month No.]]/3,0)</f>
        <v>Q3</v>
      </c>
      <c r="U2240" s="1" t="str">
        <f>TEXT(salesdata[[#This Row],[Date]],"dddd")</f>
        <v>Monday</v>
      </c>
      <c r="V2240" s="12">
        <f>IFERROR(salesdata[[#This Row],[Total Revenue]]/salesdata[[#This Row],[Total Units Sold]],0)</f>
        <v>4.5401522229381444</v>
      </c>
      <c r="W2240" s="1" t="str">
        <f>INDEX({"Product1","Product2","Product3","Product4"},MATCH(MAX(salesdata[[#This Row],[S-P1]],salesdata[[#This Row],[S-P2]],salesdata[[#This Row],[S-P3]],salesdata[[#This Row],[S-P4]]),CHOOSE({1,2,3,4},salesdata[[#This Row],[S-P1]],salesdata[[#This Row],[S-P2]],salesdata[[#This Row],[S-P3]],salesdata[[#This Row],[S-P4]]),0))</f>
        <v>Product1</v>
      </c>
      <c r="X2240" s="1" t="str">
        <f>IF(salesdata[[#This Row],[Total Revenue]]&gt;=70000,"High",IF(salesdata[[#This Row],[Total Revenue]]&gt;=40000,"Medium","Low"))</f>
        <v>Medium</v>
      </c>
      <c r="Y2240" s="1" t="str">
        <f>IFERROR(IF(SUMIF(salesdata[Year],salesdata[[#This Row],[Year]],salesdata[Total Revenue])&gt;SUMIF(salesdata[Year],salesdata[[#This Row],[Year]]-1,salesdata[Total Revenue]),"Growth Year","Decline Year"),"")</f>
        <v>Growth Year</v>
      </c>
    </row>
    <row r="2241" spans="1:25" x14ac:dyDescent="0.3">
      <c r="A2241" s="1">
        <v>2240</v>
      </c>
      <c r="B2241" s="2">
        <v>42577</v>
      </c>
      <c r="C2241" s="1">
        <v>2016</v>
      </c>
      <c r="D2241" s="1" t="s">
        <v>20</v>
      </c>
      <c r="E2241" s="1">
        <v>7</v>
      </c>
      <c r="F2241" s="3">
        <v>514</v>
      </c>
      <c r="G2241" s="10">
        <v>1629.38</v>
      </c>
      <c r="H2241" s="12">
        <f>IFERROR(salesdata[[#This Row],[S-P1]]/salesdata[[#This Row],[Q-P1]],0)</f>
        <v>3.1700000000000004</v>
      </c>
      <c r="I2241" s="3">
        <v>2832</v>
      </c>
      <c r="J2241" s="10">
        <v>17954.88</v>
      </c>
      <c r="K2241" s="12">
        <f>IFERROR(salesdata[[#This Row],[S-P2]]/salesdata[[#This Row],[Q-P2]],0)</f>
        <v>6.3400000000000007</v>
      </c>
      <c r="L2241" s="3">
        <v>2678</v>
      </c>
      <c r="M2241" s="10">
        <v>14514.76</v>
      </c>
      <c r="N2241" s="12">
        <f>IFERROR(salesdata[[#This Row],[S-P3]]/salesdata[[#This Row],[Q-P3]],0)</f>
        <v>5.42</v>
      </c>
      <c r="O2241" s="3">
        <v>1748</v>
      </c>
      <c r="P2241" s="10">
        <v>12463.24</v>
      </c>
      <c r="Q2241" s="12">
        <f>IFERROR(salesdata[[#This Row],[S-P4]]/salesdata[[#This Row],[Q-P4]],0)</f>
        <v>7.13</v>
      </c>
      <c r="R2241" s="3">
        <v>7772</v>
      </c>
      <c r="S2241" s="10">
        <v>46562.26</v>
      </c>
      <c r="T2241" s="1" t="str">
        <f>"Q"&amp;ROUNDUP(salesdata[[#This Row],[Month No.]]/3,0)</f>
        <v>Q3</v>
      </c>
      <c r="U2241" s="1" t="str">
        <f>TEXT(salesdata[[#This Row],[Date]],"dddd")</f>
        <v>Tuesday</v>
      </c>
      <c r="V2241" s="12">
        <f>IFERROR(salesdata[[#This Row],[Total Revenue]]/salesdata[[#This Row],[Total Units Sold]],0)</f>
        <v>5.9910267627380343</v>
      </c>
      <c r="W2241" s="1" t="str">
        <f>INDEX({"Product1","Product2","Product3","Product4"},MATCH(MAX(salesdata[[#This Row],[S-P1]],salesdata[[#This Row],[S-P2]],salesdata[[#This Row],[S-P3]],salesdata[[#This Row],[S-P4]]),CHOOSE({1,2,3,4},salesdata[[#This Row],[S-P1]],salesdata[[#This Row],[S-P2]],salesdata[[#This Row],[S-P3]],salesdata[[#This Row],[S-P4]]),0))</f>
        <v>Product2</v>
      </c>
      <c r="X2241" s="1" t="str">
        <f>IF(salesdata[[#This Row],[Total Revenue]]&gt;=70000,"High",IF(salesdata[[#This Row],[Total Revenue]]&gt;=40000,"Medium","Low"))</f>
        <v>Medium</v>
      </c>
      <c r="Y2241" s="1" t="str">
        <f>IFERROR(IF(SUMIF(salesdata[Year],salesdata[[#This Row],[Year]],salesdata[Total Revenue])&gt;SUMIF(salesdata[Year],salesdata[[#This Row],[Year]]-1,salesdata[Total Revenue]),"Growth Year","Decline Year"),"")</f>
        <v>Growth Year</v>
      </c>
    </row>
    <row r="2242" spans="1:25" x14ac:dyDescent="0.3">
      <c r="A2242" s="1">
        <v>2241</v>
      </c>
      <c r="B2242" s="2">
        <v>42578</v>
      </c>
      <c r="C2242" s="1">
        <v>2016</v>
      </c>
      <c r="D2242" s="1" t="s">
        <v>20</v>
      </c>
      <c r="E2242" s="1">
        <v>7</v>
      </c>
      <c r="F2242" s="3">
        <v>5725</v>
      </c>
      <c r="G2242" s="10">
        <v>18148.25</v>
      </c>
      <c r="H2242" s="12">
        <f>IFERROR(salesdata[[#This Row],[S-P1]]/salesdata[[#This Row],[Q-P1]],0)</f>
        <v>3.17</v>
      </c>
      <c r="I2242" s="3">
        <v>3717</v>
      </c>
      <c r="J2242" s="10">
        <v>23565.78</v>
      </c>
      <c r="K2242" s="12">
        <f>IFERROR(salesdata[[#This Row],[S-P2]]/salesdata[[#This Row],[Q-P2]],0)</f>
        <v>6.34</v>
      </c>
      <c r="L2242" s="3">
        <v>1224</v>
      </c>
      <c r="M2242" s="10">
        <v>6634.08</v>
      </c>
      <c r="N2242" s="12">
        <f>IFERROR(salesdata[[#This Row],[S-P3]]/salesdata[[#This Row],[Q-P3]],0)</f>
        <v>5.42</v>
      </c>
      <c r="O2242" s="3">
        <v>1474</v>
      </c>
      <c r="P2242" s="10">
        <v>10509.62</v>
      </c>
      <c r="Q2242" s="12">
        <f>IFERROR(salesdata[[#This Row],[S-P4]]/salesdata[[#This Row],[Q-P4]],0)</f>
        <v>7.1300000000000008</v>
      </c>
      <c r="R2242" s="3">
        <v>12140</v>
      </c>
      <c r="S2242" s="10">
        <v>58857.73</v>
      </c>
      <c r="T2242" s="1" t="str">
        <f>"Q"&amp;ROUNDUP(salesdata[[#This Row],[Month No.]]/3,0)</f>
        <v>Q3</v>
      </c>
      <c r="U2242" s="1" t="str">
        <f>TEXT(salesdata[[#This Row],[Date]],"dddd")</f>
        <v>Wednesday</v>
      </c>
      <c r="V2242" s="12">
        <f>IFERROR(salesdata[[#This Row],[Total Revenue]]/salesdata[[#This Row],[Total Units Sold]],0)</f>
        <v>4.8482479406919277</v>
      </c>
      <c r="W2242" s="1" t="str">
        <f>INDEX({"Product1","Product2","Product3","Product4"},MATCH(MAX(salesdata[[#This Row],[S-P1]],salesdata[[#This Row],[S-P2]],salesdata[[#This Row],[S-P3]],salesdata[[#This Row],[S-P4]]),CHOOSE({1,2,3,4},salesdata[[#This Row],[S-P1]],salesdata[[#This Row],[S-P2]],salesdata[[#This Row],[S-P3]],salesdata[[#This Row],[S-P4]]),0))</f>
        <v>Product2</v>
      </c>
      <c r="X2242" s="1" t="str">
        <f>IF(salesdata[[#This Row],[Total Revenue]]&gt;=70000,"High",IF(salesdata[[#This Row],[Total Revenue]]&gt;=40000,"Medium","Low"))</f>
        <v>Medium</v>
      </c>
      <c r="Y2242" s="1" t="str">
        <f>IFERROR(IF(SUMIF(salesdata[Year],salesdata[[#This Row],[Year]],salesdata[Total Revenue])&gt;SUMIF(salesdata[Year],salesdata[[#This Row],[Year]]-1,salesdata[Total Revenue]),"Growth Year","Decline Year"),"")</f>
        <v>Growth Year</v>
      </c>
    </row>
    <row r="2243" spans="1:25" x14ac:dyDescent="0.3">
      <c r="A2243" s="1">
        <v>2242</v>
      </c>
      <c r="B2243" s="2">
        <v>42579</v>
      </c>
      <c r="C2243" s="1">
        <v>2016</v>
      </c>
      <c r="D2243" s="1" t="s">
        <v>20</v>
      </c>
      <c r="E2243" s="1">
        <v>7</v>
      </c>
      <c r="F2243" s="3">
        <v>624</v>
      </c>
      <c r="G2243" s="10">
        <v>1978.08</v>
      </c>
      <c r="H2243" s="12">
        <f>IFERROR(salesdata[[#This Row],[S-P1]]/salesdata[[#This Row],[Q-P1]],0)</f>
        <v>3.17</v>
      </c>
      <c r="I2243" s="3">
        <v>2645</v>
      </c>
      <c r="J2243" s="10">
        <v>16769.3</v>
      </c>
      <c r="K2243" s="12">
        <f>IFERROR(salesdata[[#This Row],[S-P2]]/salesdata[[#This Row],[Q-P2]],0)</f>
        <v>6.34</v>
      </c>
      <c r="L2243" s="3">
        <v>1600</v>
      </c>
      <c r="M2243" s="10">
        <v>8672</v>
      </c>
      <c r="N2243" s="12">
        <f>IFERROR(salesdata[[#This Row],[S-P3]]/salesdata[[#This Row],[Q-P3]],0)</f>
        <v>5.42</v>
      </c>
      <c r="O2243" s="3">
        <v>473</v>
      </c>
      <c r="P2243" s="10">
        <v>3372.49</v>
      </c>
      <c r="Q2243" s="12">
        <f>IFERROR(salesdata[[#This Row],[S-P4]]/salesdata[[#This Row],[Q-P4]],0)</f>
        <v>7.13</v>
      </c>
      <c r="R2243" s="3">
        <v>5342</v>
      </c>
      <c r="S2243" s="10">
        <v>30791.87</v>
      </c>
      <c r="T2243" s="1" t="str">
        <f>"Q"&amp;ROUNDUP(salesdata[[#This Row],[Month No.]]/3,0)</f>
        <v>Q3</v>
      </c>
      <c r="U2243" s="1" t="str">
        <f>TEXT(salesdata[[#This Row],[Date]],"dddd")</f>
        <v>Thursday</v>
      </c>
      <c r="V2243" s="12">
        <f>IFERROR(salesdata[[#This Row],[Total Revenue]]/salesdata[[#This Row],[Total Units Sold]],0)</f>
        <v>5.7641089479595653</v>
      </c>
      <c r="W2243" s="1" t="str">
        <f>INDEX({"Product1","Product2","Product3","Product4"},MATCH(MAX(salesdata[[#This Row],[S-P1]],salesdata[[#This Row],[S-P2]],salesdata[[#This Row],[S-P3]],salesdata[[#This Row],[S-P4]]),CHOOSE({1,2,3,4},salesdata[[#This Row],[S-P1]],salesdata[[#This Row],[S-P2]],salesdata[[#This Row],[S-P3]],salesdata[[#This Row],[S-P4]]),0))</f>
        <v>Product2</v>
      </c>
      <c r="X2243" s="1" t="str">
        <f>IF(salesdata[[#This Row],[Total Revenue]]&gt;=70000,"High",IF(salesdata[[#This Row],[Total Revenue]]&gt;=40000,"Medium","Low"))</f>
        <v>Low</v>
      </c>
      <c r="Y2243" s="1" t="str">
        <f>IFERROR(IF(SUMIF(salesdata[Year],salesdata[[#This Row],[Year]],salesdata[Total Revenue])&gt;SUMIF(salesdata[Year],salesdata[[#This Row],[Year]]-1,salesdata[Total Revenue]),"Growth Year","Decline Year"),"")</f>
        <v>Growth Year</v>
      </c>
    </row>
    <row r="2244" spans="1:25" x14ac:dyDescent="0.3">
      <c r="A2244" s="1">
        <v>2243</v>
      </c>
      <c r="B2244" s="2">
        <v>42580</v>
      </c>
      <c r="C2244" s="1">
        <v>2016</v>
      </c>
      <c r="D2244" s="1" t="s">
        <v>20</v>
      </c>
      <c r="E2244" s="1">
        <v>7</v>
      </c>
      <c r="F2244" s="3">
        <v>7805</v>
      </c>
      <c r="G2244" s="10">
        <v>24741.85</v>
      </c>
      <c r="H2244" s="12">
        <f>IFERROR(salesdata[[#This Row],[S-P1]]/salesdata[[#This Row],[Q-P1]],0)</f>
        <v>3.17</v>
      </c>
      <c r="I2244" s="3">
        <v>2159</v>
      </c>
      <c r="J2244" s="10">
        <v>13688.06</v>
      </c>
      <c r="K2244" s="12">
        <f>IFERROR(salesdata[[#This Row],[S-P2]]/salesdata[[#This Row],[Q-P2]],0)</f>
        <v>6.34</v>
      </c>
      <c r="L2244" s="3">
        <v>1763</v>
      </c>
      <c r="M2244" s="10">
        <v>9555.4599999999991</v>
      </c>
      <c r="N2244" s="12">
        <f>IFERROR(salesdata[[#This Row],[S-P3]]/salesdata[[#This Row],[Q-P3]],0)</f>
        <v>5.42</v>
      </c>
      <c r="O2244" s="3">
        <v>819</v>
      </c>
      <c r="P2244" s="10">
        <v>5839.47</v>
      </c>
      <c r="Q2244" s="12">
        <f>IFERROR(salesdata[[#This Row],[S-P4]]/salesdata[[#This Row],[Q-P4]],0)</f>
        <v>7.13</v>
      </c>
      <c r="R2244" s="3">
        <v>12546</v>
      </c>
      <c r="S2244" s="10">
        <v>53824.84</v>
      </c>
      <c r="T2244" s="1" t="str">
        <f>"Q"&amp;ROUNDUP(salesdata[[#This Row],[Month No.]]/3,0)</f>
        <v>Q3</v>
      </c>
      <c r="U2244" s="1" t="str">
        <f>TEXT(salesdata[[#This Row],[Date]],"dddd")</f>
        <v>Friday</v>
      </c>
      <c r="V2244" s="12">
        <f>IFERROR(salesdata[[#This Row],[Total Revenue]]/salesdata[[#This Row],[Total Units Sold]],0)</f>
        <v>4.2901992666985489</v>
      </c>
      <c r="W2244" s="1" t="str">
        <f>INDEX({"Product1","Product2","Product3","Product4"},MATCH(MAX(salesdata[[#This Row],[S-P1]],salesdata[[#This Row],[S-P2]],salesdata[[#This Row],[S-P3]],salesdata[[#This Row],[S-P4]]),CHOOSE({1,2,3,4},salesdata[[#This Row],[S-P1]],salesdata[[#This Row],[S-P2]],salesdata[[#This Row],[S-P3]],salesdata[[#This Row],[S-P4]]),0))</f>
        <v>Product1</v>
      </c>
      <c r="X2244" s="1" t="str">
        <f>IF(salesdata[[#This Row],[Total Revenue]]&gt;=70000,"High",IF(salesdata[[#This Row],[Total Revenue]]&gt;=40000,"Medium","Low"))</f>
        <v>Medium</v>
      </c>
      <c r="Y2244" s="1" t="str">
        <f>IFERROR(IF(SUMIF(salesdata[Year],salesdata[[#This Row],[Year]],salesdata[Total Revenue])&gt;SUMIF(salesdata[Year],salesdata[[#This Row],[Year]]-1,salesdata[Total Revenue]),"Growth Year","Decline Year"),"")</f>
        <v>Growth Year</v>
      </c>
    </row>
    <row r="2245" spans="1:25" x14ac:dyDescent="0.3">
      <c r="A2245" s="1">
        <v>2244</v>
      </c>
      <c r="B2245" s="2">
        <v>42581</v>
      </c>
      <c r="C2245" s="1">
        <v>2016</v>
      </c>
      <c r="D2245" s="1" t="s">
        <v>20</v>
      </c>
      <c r="E2245" s="1">
        <v>7</v>
      </c>
      <c r="F2245" s="3">
        <v>724</v>
      </c>
      <c r="G2245" s="10">
        <v>2295.08</v>
      </c>
      <c r="H2245" s="12">
        <f>IFERROR(salesdata[[#This Row],[S-P1]]/salesdata[[#This Row],[Q-P1]],0)</f>
        <v>3.17</v>
      </c>
      <c r="I2245" s="3">
        <v>1925</v>
      </c>
      <c r="J2245" s="10">
        <v>12204.5</v>
      </c>
      <c r="K2245" s="12">
        <f>IFERROR(salesdata[[#This Row],[S-P2]]/salesdata[[#This Row],[Q-P2]],0)</f>
        <v>6.34</v>
      </c>
      <c r="L2245" s="3">
        <v>4924</v>
      </c>
      <c r="M2245" s="10">
        <v>26688.080000000002</v>
      </c>
      <c r="N2245" s="12">
        <f>IFERROR(salesdata[[#This Row],[S-P3]]/salesdata[[#This Row],[Q-P3]],0)</f>
        <v>5.42</v>
      </c>
      <c r="O2245" s="3">
        <v>1027</v>
      </c>
      <c r="P2245" s="10">
        <v>7322.51</v>
      </c>
      <c r="Q2245" s="12">
        <f>IFERROR(salesdata[[#This Row],[S-P4]]/salesdata[[#This Row],[Q-P4]],0)</f>
        <v>7.13</v>
      </c>
      <c r="R2245" s="3">
        <v>8600</v>
      </c>
      <c r="S2245" s="10">
        <v>48510.17</v>
      </c>
      <c r="T2245" s="1" t="str">
        <f>"Q"&amp;ROUNDUP(salesdata[[#This Row],[Month No.]]/3,0)</f>
        <v>Q3</v>
      </c>
      <c r="U2245" s="1" t="str">
        <f>TEXT(salesdata[[#This Row],[Date]],"dddd")</f>
        <v>Saturday</v>
      </c>
      <c r="V2245" s="12">
        <f>IFERROR(salesdata[[#This Row],[Total Revenue]]/salesdata[[#This Row],[Total Units Sold]],0)</f>
        <v>5.6407174418604651</v>
      </c>
      <c r="W2245" s="1" t="str">
        <f>INDEX({"Product1","Product2","Product3","Product4"},MATCH(MAX(salesdata[[#This Row],[S-P1]],salesdata[[#This Row],[S-P2]],salesdata[[#This Row],[S-P3]],salesdata[[#This Row],[S-P4]]),CHOOSE({1,2,3,4},salesdata[[#This Row],[S-P1]],salesdata[[#This Row],[S-P2]],salesdata[[#This Row],[S-P3]],salesdata[[#This Row],[S-P4]]),0))</f>
        <v>Product3</v>
      </c>
      <c r="X2245" s="1" t="str">
        <f>IF(salesdata[[#This Row],[Total Revenue]]&gt;=70000,"High",IF(salesdata[[#This Row],[Total Revenue]]&gt;=40000,"Medium","Low"))</f>
        <v>Medium</v>
      </c>
      <c r="Y2245" s="1" t="str">
        <f>IFERROR(IF(SUMIF(salesdata[Year],salesdata[[#This Row],[Year]],salesdata[Total Revenue])&gt;SUMIF(salesdata[Year],salesdata[[#This Row],[Year]]-1,salesdata[Total Revenue]),"Growth Year","Decline Year"),"")</f>
        <v>Growth Year</v>
      </c>
    </row>
    <row r="2246" spans="1:25" x14ac:dyDescent="0.3">
      <c r="A2246" s="1">
        <v>2245</v>
      </c>
      <c r="B2246" s="2">
        <v>42582</v>
      </c>
      <c r="C2246" s="1">
        <v>2016</v>
      </c>
      <c r="D2246" s="1" t="s">
        <v>20</v>
      </c>
      <c r="E2246" s="1">
        <v>7</v>
      </c>
      <c r="F2246" s="3">
        <v>637</v>
      </c>
      <c r="G2246" s="10">
        <v>2019.29</v>
      </c>
      <c r="H2246" s="12">
        <f>IFERROR(salesdata[[#This Row],[S-P1]]/salesdata[[#This Row],[Q-P1]],0)</f>
        <v>3.17</v>
      </c>
      <c r="I2246" s="3">
        <v>1618</v>
      </c>
      <c r="J2246" s="10">
        <v>10258.120000000001</v>
      </c>
      <c r="K2246" s="12">
        <f>IFERROR(salesdata[[#This Row],[S-P2]]/salesdata[[#This Row],[Q-P2]],0)</f>
        <v>6.3400000000000007</v>
      </c>
      <c r="L2246" s="3">
        <v>844</v>
      </c>
      <c r="M2246" s="10">
        <v>4574.4799999999996</v>
      </c>
      <c r="N2246" s="12">
        <f>IFERROR(salesdata[[#This Row],[S-P3]]/salesdata[[#This Row],[Q-P3]],0)</f>
        <v>5.419999999999999</v>
      </c>
      <c r="O2246" s="3">
        <v>1744</v>
      </c>
      <c r="P2246" s="10">
        <v>12434.72</v>
      </c>
      <c r="Q2246" s="12">
        <f>IFERROR(salesdata[[#This Row],[S-P4]]/salesdata[[#This Row],[Q-P4]],0)</f>
        <v>7.13</v>
      </c>
      <c r="R2246" s="3">
        <v>4843</v>
      </c>
      <c r="S2246" s="10">
        <v>29286.61</v>
      </c>
      <c r="T2246" s="1" t="str">
        <f>"Q"&amp;ROUNDUP(salesdata[[#This Row],[Month No.]]/3,0)</f>
        <v>Q3</v>
      </c>
      <c r="U2246" s="1" t="str">
        <f>TEXT(salesdata[[#This Row],[Date]],"dddd")</f>
        <v>Sunday</v>
      </c>
      <c r="V2246" s="12">
        <f>IFERROR(salesdata[[#This Row],[Total Revenue]]/salesdata[[#This Row],[Total Units Sold]],0)</f>
        <v>6.0472042122651253</v>
      </c>
      <c r="W2246" s="1" t="str">
        <f>INDEX({"Product1","Product2","Product3","Product4"},MATCH(MAX(salesdata[[#This Row],[S-P1]],salesdata[[#This Row],[S-P2]],salesdata[[#This Row],[S-P3]],salesdata[[#This Row],[S-P4]]),CHOOSE({1,2,3,4},salesdata[[#This Row],[S-P1]],salesdata[[#This Row],[S-P2]],salesdata[[#This Row],[S-P3]],salesdata[[#This Row],[S-P4]]),0))</f>
        <v>Product4</v>
      </c>
      <c r="X2246" s="1" t="str">
        <f>IF(salesdata[[#This Row],[Total Revenue]]&gt;=70000,"High",IF(salesdata[[#This Row],[Total Revenue]]&gt;=40000,"Medium","Low"))</f>
        <v>Low</v>
      </c>
      <c r="Y2246" s="1" t="str">
        <f>IFERROR(IF(SUMIF(salesdata[Year],salesdata[[#This Row],[Year]],salesdata[Total Revenue])&gt;SUMIF(salesdata[Year],salesdata[[#This Row],[Year]]-1,salesdata[Total Revenue]),"Growth Year","Decline Year"),"")</f>
        <v>Growth Year</v>
      </c>
    </row>
    <row r="2247" spans="1:25" x14ac:dyDescent="0.3">
      <c r="A2247" s="1">
        <v>2246</v>
      </c>
      <c r="B2247" s="2">
        <v>42583</v>
      </c>
      <c r="C2247" s="1">
        <v>2016</v>
      </c>
      <c r="D2247" s="1" t="s">
        <v>21</v>
      </c>
      <c r="E2247" s="1">
        <v>8</v>
      </c>
      <c r="F2247" s="3">
        <v>5722</v>
      </c>
      <c r="G2247" s="10">
        <v>18138.740000000002</v>
      </c>
      <c r="H2247" s="12">
        <f>IFERROR(salesdata[[#This Row],[S-P1]]/salesdata[[#This Row],[Q-P1]],0)</f>
        <v>3.1700000000000004</v>
      </c>
      <c r="I2247" s="3">
        <v>947</v>
      </c>
      <c r="J2247" s="10">
        <v>6003.98</v>
      </c>
      <c r="K2247" s="12">
        <f>IFERROR(salesdata[[#This Row],[S-P2]]/salesdata[[#This Row],[Q-P2]],0)</f>
        <v>6.34</v>
      </c>
      <c r="L2247" s="3">
        <v>3302</v>
      </c>
      <c r="M2247" s="10">
        <v>17896.84</v>
      </c>
      <c r="N2247" s="12">
        <f>IFERROR(salesdata[[#This Row],[S-P3]]/salesdata[[#This Row],[Q-P3]],0)</f>
        <v>5.42</v>
      </c>
      <c r="O2247" s="3">
        <v>921</v>
      </c>
      <c r="P2247" s="10">
        <v>6566.73</v>
      </c>
      <c r="Q2247" s="12">
        <f>IFERROR(salesdata[[#This Row],[S-P4]]/salesdata[[#This Row],[Q-P4]],0)</f>
        <v>7.13</v>
      </c>
      <c r="R2247" s="3">
        <v>10892</v>
      </c>
      <c r="S2247" s="10">
        <v>48606.29</v>
      </c>
      <c r="T2247" s="1" t="str">
        <f>"Q"&amp;ROUNDUP(salesdata[[#This Row],[Month No.]]/3,0)</f>
        <v>Q3</v>
      </c>
      <c r="U2247" s="1" t="str">
        <f>TEXT(salesdata[[#This Row],[Date]],"dddd")</f>
        <v>Monday</v>
      </c>
      <c r="V2247" s="12">
        <f>IFERROR(salesdata[[#This Row],[Total Revenue]]/salesdata[[#This Row],[Total Units Sold]],0)</f>
        <v>4.4625679397723097</v>
      </c>
      <c r="W2247" s="1" t="str">
        <f>INDEX({"Product1","Product2","Product3","Product4"},MATCH(MAX(salesdata[[#This Row],[S-P1]],salesdata[[#This Row],[S-P2]],salesdata[[#This Row],[S-P3]],salesdata[[#This Row],[S-P4]]),CHOOSE({1,2,3,4},salesdata[[#This Row],[S-P1]],salesdata[[#This Row],[S-P2]],salesdata[[#This Row],[S-P3]],salesdata[[#This Row],[S-P4]]),0))</f>
        <v>Product1</v>
      </c>
      <c r="X2247" s="1" t="str">
        <f>IF(salesdata[[#This Row],[Total Revenue]]&gt;=70000,"High",IF(salesdata[[#This Row],[Total Revenue]]&gt;=40000,"Medium","Low"))</f>
        <v>Medium</v>
      </c>
      <c r="Y2247" s="1" t="str">
        <f>IFERROR(IF(SUMIF(salesdata[Year],salesdata[[#This Row],[Year]],salesdata[Total Revenue])&gt;SUMIF(salesdata[Year],salesdata[[#This Row],[Year]]-1,salesdata[Total Revenue]),"Growth Year","Decline Year"),"")</f>
        <v>Growth Year</v>
      </c>
    </row>
    <row r="2248" spans="1:25" x14ac:dyDescent="0.3">
      <c r="A2248" s="1">
        <v>2247</v>
      </c>
      <c r="B2248" s="2">
        <v>42584</v>
      </c>
      <c r="C2248" s="1">
        <v>2016</v>
      </c>
      <c r="D2248" s="1" t="s">
        <v>21</v>
      </c>
      <c r="E2248" s="1">
        <v>8</v>
      </c>
      <c r="F2248" s="3">
        <v>6845</v>
      </c>
      <c r="G2248" s="10">
        <v>21698.65</v>
      </c>
      <c r="H2248" s="12">
        <f>IFERROR(salesdata[[#This Row],[S-P1]]/salesdata[[#This Row],[Q-P1]],0)</f>
        <v>3.1700000000000004</v>
      </c>
      <c r="I2248" s="3">
        <v>2374</v>
      </c>
      <c r="J2248" s="10">
        <v>15051.16</v>
      </c>
      <c r="K2248" s="12">
        <f>IFERROR(salesdata[[#This Row],[S-P2]]/salesdata[[#This Row],[Q-P2]],0)</f>
        <v>6.34</v>
      </c>
      <c r="L2248" s="3">
        <v>4150</v>
      </c>
      <c r="M2248" s="10">
        <v>22493</v>
      </c>
      <c r="N2248" s="12">
        <f>IFERROR(salesdata[[#This Row],[S-P3]]/salesdata[[#This Row],[Q-P3]],0)</f>
        <v>5.42</v>
      </c>
      <c r="O2248" s="3">
        <v>804</v>
      </c>
      <c r="P2248" s="10">
        <v>5732.52</v>
      </c>
      <c r="Q2248" s="12">
        <f>IFERROR(salesdata[[#This Row],[S-P4]]/salesdata[[#This Row],[Q-P4]],0)</f>
        <v>7.1300000000000008</v>
      </c>
      <c r="R2248" s="3">
        <v>14173</v>
      </c>
      <c r="S2248" s="10">
        <v>64975.33</v>
      </c>
      <c r="T2248" s="1" t="str">
        <f>"Q"&amp;ROUNDUP(salesdata[[#This Row],[Month No.]]/3,0)</f>
        <v>Q3</v>
      </c>
      <c r="U2248" s="1" t="str">
        <f>TEXT(salesdata[[#This Row],[Date]],"dddd")</f>
        <v>Tuesday</v>
      </c>
      <c r="V2248" s="12">
        <f>IFERROR(salesdata[[#This Row],[Total Revenue]]/salesdata[[#This Row],[Total Units Sold]],0)</f>
        <v>4.5844443660481202</v>
      </c>
      <c r="W2248" s="1" t="str">
        <f>INDEX({"Product1","Product2","Product3","Product4"},MATCH(MAX(salesdata[[#This Row],[S-P1]],salesdata[[#This Row],[S-P2]],salesdata[[#This Row],[S-P3]],salesdata[[#This Row],[S-P4]]),CHOOSE({1,2,3,4},salesdata[[#This Row],[S-P1]],salesdata[[#This Row],[S-P2]],salesdata[[#This Row],[S-P3]],salesdata[[#This Row],[S-P4]]),0))</f>
        <v>Product3</v>
      </c>
      <c r="X2248" s="1" t="str">
        <f>IF(salesdata[[#This Row],[Total Revenue]]&gt;=70000,"High",IF(salesdata[[#This Row],[Total Revenue]]&gt;=40000,"Medium","Low"))</f>
        <v>Medium</v>
      </c>
      <c r="Y2248" s="1" t="str">
        <f>IFERROR(IF(SUMIF(salesdata[Year],salesdata[[#This Row],[Year]],salesdata[Total Revenue])&gt;SUMIF(salesdata[Year],salesdata[[#This Row],[Year]]-1,salesdata[Total Revenue]),"Growth Year","Decline Year"),"")</f>
        <v>Growth Year</v>
      </c>
    </row>
    <row r="2249" spans="1:25" x14ac:dyDescent="0.3">
      <c r="A2249" s="1">
        <v>2248</v>
      </c>
      <c r="B2249" s="2">
        <v>42585</v>
      </c>
      <c r="C2249" s="1">
        <v>2016</v>
      </c>
      <c r="D2249" s="1" t="s">
        <v>21</v>
      </c>
      <c r="E2249" s="1">
        <v>8</v>
      </c>
      <c r="F2249" s="3">
        <v>2512</v>
      </c>
      <c r="G2249" s="10">
        <v>7963.04</v>
      </c>
      <c r="H2249" s="12">
        <f>IFERROR(salesdata[[#This Row],[S-P1]]/salesdata[[#This Row],[Q-P1]],0)</f>
        <v>3.17</v>
      </c>
      <c r="I2249" s="3">
        <v>3598</v>
      </c>
      <c r="J2249" s="10">
        <v>22811.32</v>
      </c>
      <c r="K2249" s="12">
        <f>IFERROR(salesdata[[#This Row],[S-P2]]/salesdata[[#This Row],[Q-P2]],0)</f>
        <v>6.34</v>
      </c>
      <c r="L2249" s="3">
        <v>5929</v>
      </c>
      <c r="M2249" s="10">
        <v>32135.18</v>
      </c>
      <c r="N2249" s="12">
        <f>IFERROR(salesdata[[#This Row],[S-P3]]/salesdata[[#This Row],[Q-P3]],0)</f>
        <v>5.42</v>
      </c>
      <c r="O2249" s="3">
        <v>1253</v>
      </c>
      <c r="P2249" s="10">
        <v>8933.89</v>
      </c>
      <c r="Q2249" s="12">
        <f>IFERROR(salesdata[[#This Row],[S-P4]]/salesdata[[#This Row],[Q-P4]],0)</f>
        <v>7.13</v>
      </c>
      <c r="R2249" s="3">
        <v>13292</v>
      </c>
      <c r="S2249" s="10">
        <v>71843.429999999993</v>
      </c>
      <c r="T2249" s="1" t="str">
        <f>"Q"&amp;ROUNDUP(salesdata[[#This Row],[Month No.]]/3,0)</f>
        <v>Q3</v>
      </c>
      <c r="U2249" s="1" t="str">
        <f>TEXT(salesdata[[#This Row],[Date]],"dddd")</f>
        <v>Wednesday</v>
      </c>
      <c r="V2249" s="12">
        <f>IFERROR(salesdata[[#This Row],[Total Revenue]]/salesdata[[#This Row],[Total Units Sold]],0)</f>
        <v>5.4050127896479081</v>
      </c>
      <c r="W2249" s="1" t="str">
        <f>INDEX({"Product1","Product2","Product3","Product4"},MATCH(MAX(salesdata[[#This Row],[S-P1]],salesdata[[#This Row],[S-P2]],salesdata[[#This Row],[S-P3]],salesdata[[#This Row],[S-P4]]),CHOOSE({1,2,3,4},salesdata[[#This Row],[S-P1]],salesdata[[#This Row],[S-P2]],salesdata[[#This Row],[S-P3]],salesdata[[#This Row],[S-P4]]),0))</f>
        <v>Product3</v>
      </c>
      <c r="X2249" s="1" t="str">
        <f>IF(salesdata[[#This Row],[Total Revenue]]&gt;=70000,"High",IF(salesdata[[#This Row],[Total Revenue]]&gt;=40000,"Medium","Low"))</f>
        <v>High</v>
      </c>
      <c r="Y2249" s="1" t="str">
        <f>IFERROR(IF(SUMIF(salesdata[Year],salesdata[[#This Row],[Year]],salesdata[Total Revenue])&gt;SUMIF(salesdata[Year],salesdata[[#This Row],[Year]]-1,salesdata[Total Revenue]),"Growth Year","Decline Year"),"")</f>
        <v>Growth Year</v>
      </c>
    </row>
    <row r="2250" spans="1:25" x14ac:dyDescent="0.3">
      <c r="A2250" s="1">
        <v>2249</v>
      </c>
      <c r="B2250" s="2">
        <v>42586</v>
      </c>
      <c r="C2250" s="1">
        <v>2016</v>
      </c>
      <c r="D2250" s="1" t="s">
        <v>21</v>
      </c>
      <c r="E2250" s="1">
        <v>8</v>
      </c>
      <c r="F2250" s="3">
        <v>3623</v>
      </c>
      <c r="G2250" s="10">
        <v>11484.91</v>
      </c>
      <c r="H2250" s="12">
        <f>IFERROR(salesdata[[#This Row],[S-P1]]/salesdata[[#This Row],[Q-P1]],0)</f>
        <v>3.17</v>
      </c>
      <c r="I2250" s="3">
        <v>2656</v>
      </c>
      <c r="J2250" s="10">
        <v>16839.04</v>
      </c>
      <c r="K2250" s="12">
        <f>IFERROR(salesdata[[#This Row],[S-P2]]/salesdata[[#This Row],[Q-P2]],0)</f>
        <v>6.3400000000000007</v>
      </c>
      <c r="L2250" s="3">
        <v>3577</v>
      </c>
      <c r="M2250" s="10">
        <v>19387.34</v>
      </c>
      <c r="N2250" s="12">
        <f>IFERROR(salesdata[[#This Row],[S-P3]]/salesdata[[#This Row],[Q-P3]],0)</f>
        <v>5.42</v>
      </c>
      <c r="O2250" s="3">
        <v>635</v>
      </c>
      <c r="P2250" s="10">
        <v>4527.55</v>
      </c>
      <c r="Q2250" s="12">
        <f>IFERROR(salesdata[[#This Row],[S-P4]]/salesdata[[#This Row],[Q-P4]],0)</f>
        <v>7.13</v>
      </c>
      <c r="R2250" s="3">
        <v>10491</v>
      </c>
      <c r="S2250" s="10">
        <v>52238.84</v>
      </c>
      <c r="T2250" s="1" t="str">
        <f>"Q"&amp;ROUNDUP(salesdata[[#This Row],[Month No.]]/3,0)</f>
        <v>Q3</v>
      </c>
      <c r="U2250" s="1" t="str">
        <f>TEXT(salesdata[[#This Row],[Date]],"dddd")</f>
        <v>Thursday</v>
      </c>
      <c r="V2250" s="12">
        <f>IFERROR(salesdata[[#This Row],[Total Revenue]]/salesdata[[#This Row],[Total Units Sold]],0)</f>
        <v>4.9793956724811741</v>
      </c>
      <c r="W2250" s="1" t="str">
        <f>INDEX({"Product1","Product2","Product3","Product4"},MATCH(MAX(salesdata[[#This Row],[S-P1]],salesdata[[#This Row],[S-P2]],salesdata[[#This Row],[S-P3]],salesdata[[#This Row],[S-P4]]),CHOOSE({1,2,3,4},salesdata[[#This Row],[S-P1]],salesdata[[#This Row],[S-P2]],salesdata[[#This Row],[S-P3]],salesdata[[#This Row],[S-P4]]),0))</f>
        <v>Product3</v>
      </c>
      <c r="X2250" s="1" t="str">
        <f>IF(salesdata[[#This Row],[Total Revenue]]&gt;=70000,"High",IF(salesdata[[#This Row],[Total Revenue]]&gt;=40000,"Medium","Low"))</f>
        <v>Medium</v>
      </c>
      <c r="Y2250" s="1" t="str">
        <f>IFERROR(IF(SUMIF(salesdata[Year],salesdata[[#This Row],[Year]],salesdata[Total Revenue])&gt;SUMIF(salesdata[Year],salesdata[[#This Row],[Year]]-1,salesdata[Total Revenue]),"Growth Year","Decline Year"),"")</f>
        <v>Growth Year</v>
      </c>
    </row>
    <row r="2251" spans="1:25" x14ac:dyDescent="0.3">
      <c r="A2251" s="1">
        <v>2250</v>
      </c>
      <c r="B2251" s="2">
        <v>42587</v>
      </c>
      <c r="C2251" s="1">
        <v>2016</v>
      </c>
      <c r="D2251" s="1" t="s">
        <v>21</v>
      </c>
      <c r="E2251" s="1">
        <v>8</v>
      </c>
      <c r="F2251" s="3">
        <v>859</v>
      </c>
      <c r="G2251" s="10">
        <v>2723.03</v>
      </c>
      <c r="H2251" s="12">
        <f>IFERROR(salesdata[[#This Row],[S-P1]]/salesdata[[#This Row],[Q-P1]],0)</f>
        <v>3.1700000000000004</v>
      </c>
      <c r="I2251" s="3">
        <v>1535</v>
      </c>
      <c r="J2251" s="10">
        <v>9731.9</v>
      </c>
      <c r="K2251" s="12">
        <f>IFERROR(salesdata[[#This Row],[S-P2]]/salesdata[[#This Row],[Q-P2]],0)</f>
        <v>6.34</v>
      </c>
      <c r="L2251" s="3">
        <v>4756</v>
      </c>
      <c r="M2251" s="10">
        <v>25777.52</v>
      </c>
      <c r="N2251" s="12">
        <f>IFERROR(salesdata[[#This Row],[S-P3]]/salesdata[[#This Row],[Q-P3]],0)</f>
        <v>5.42</v>
      </c>
      <c r="O2251" s="3">
        <v>1779</v>
      </c>
      <c r="P2251" s="10">
        <v>12684.27</v>
      </c>
      <c r="Q2251" s="12">
        <f>IFERROR(salesdata[[#This Row],[S-P4]]/salesdata[[#This Row],[Q-P4]],0)</f>
        <v>7.13</v>
      </c>
      <c r="R2251" s="3">
        <v>8929</v>
      </c>
      <c r="S2251" s="10">
        <v>50916.72</v>
      </c>
      <c r="T2251" s="1" t="str">
        <f>"Q"&amp;ROUNDUP(salesdata[[#This Row],[Month No.]]/3,0)</f>
        <v>Q3</v>
      </c>
      <c r="U2251" s="1" t="str">
        <f>TEXT(salesdata[[#This Row],[Date]],"dddd")</f>
        <v>Friday</v>
      </c>
      <c r="V2251" s="12">
        <f>IFERROR(salesdata[[#This Row],[Total Revenue]]/salesdata[[#This Row],[Total Units Sold]],0)</f>
        <v>5.7023989248516074</v>
      </c>
      <c r="W2251" s="1" t="str">
        <f>INDEX({"Product1","Product2","Product3","Product4"},MATCH(MAX(salesdata[[#This Row],[S-P1]],salesdata[[#This Row],[S-P2]],salesdata[[#This Row],[S-P3]],salesdata[[#This Row],[S-P4]]),CHOOSE({1,2,3,4},salesdata[[#This Row],[S-P1]],salesdata[[#This Row],[S-P2]],salesdata[[#This Row],[S-P3]],salesdata[[#This Row],[S-P4]]),0))</f>
        <v>Product3</v>
      </c>
      <c r="X2251" s="1" t="str">
        <f>IF(salesdata[[#This Row],[Total Revenue]]&gt;=70000,"High",IF(salesdata[[#This Row],[Total Revenue]]&gt;=40000,"Medium","Low"))</f>
        <v>Medium</v>
      </c>
      <c r="Y2251" s="1" t="str">
        <f>IFERROR(IF(SUMIF(salesdata[Year],salesdata[[#This Row],[Year]],salesdata[Total Revenue])&gt;SUMIF(salesdata[Year],salesdata[[#This Row],[Year]]-1,salesdata[Total Revenue]),"Growth Year","Decline Year"),"")</f>
        <v>Growth Year</v>
      </c>
    </row>
    <row r="2252" spans="1:25" x14ac:dyDescent="0.3">
      <c r="A2252" s="1">
        <v>2251</v>
      </c>
      <c r="B2252" s="2">
        <v>42588</v>
      </c>
      <c r="C2252" s="1">
        <v>2016</v>
      </c>
      <c r="D2252" s="1" t="s">
        <v>21</v>
      </c>
      <c r="E2252" s="1">
        <v>8</v>
      </c>
      <c r="F2252" s="3">
        <v>3945</v>
      </c>
      <c r="G2252" s="10">
        <v>12505.65</v>
      </c>
      <c r="H2252" s="12">
        <f>IFERROR(salesdata[[#This Row],[S-P1]]/salesdata[[#This Row],[Q-P1]],0)</f>
        <v>3.17</v>
      </c>
      <c r="I2252" s="3">
        <v>583</v>
      </c>
      <c r="J2252" s="10">
        <v>3696.22</v>
      </c>
      <c r="K2252" s="12">
        <f>IFERROR(salesdata[[#This Row],[S-P2]]/salesdata[[#This Row],[Q-P2]],0)</f>
        <v>6.34</v>
      </c>
      <c r="L2252" s="3">
        <v>423</v>
      </c>
      <c r="M2252" s="10">
        <v>2292.66</v>
      </c>
      <c r="N2252" s="12">
        <f>IFERROR(salesdata[[#This Row],[S-P3]]/salesdata[[#This Row],[Q-P3]],0)</f>
        <v>5.42</v>
      </c>
      <c r="O2252" s="3">
        <v>906</v>
      </c>
      <c r="P2252" s="10">
        <v>6459.78</v>
      </c>
      <c r="Q2252" s="12">
        <f>IFERROR(salesdata[[#This Row],[S-P4]]/salesdata[[#This Row],[Q-P4]],0)</f>
        <v>7.13</v>
      </c>
      <c r="R2252" s="3">
        <v>5857</v>
      </c>
      <c r="S2252" s="10">
        <v>24954.31</v>
      </c>
      <c r="T2252" s="1" t="str">
        <f>"Q"&amp;ROUNDUP(salesdata[[#This Row],[Month No.]]/3,0)</f>
        <v>Q3</v>
      </c>
      <c r="U2252" s="1" t="str">
        <f>TEXT(salesdata[[#This Row],[Date]],"dddd")</f>
        <v>Saturday</v>
      </c>
      <c r="V2252" s="12">
        <f>IFERROR(salesdata[[#This Row],[Total Revenue]]/salesdata[[#This Row],[Total Units Sold]],0)</f>
        <v>4.2605958681919072</v>
      </c>
      <c r="W2252" s="1" t="str">
        <f>INDEX({"Product1","Product2","Product3","Product4"},MATCH(MAX(salesdata[[#This Row],[S-P1]],salesdata[[#This Row],[S-P2]],salesdata[[#This Row],[S-P3]],salesdata[[#This Row],[S-P4]]),CHOOSE({1,2,3,4},salesdata[[#This Row],[S-P1]],salesdata[[#This Row],[S-P2]],salesdata[[#This Row],[S-P3]],salesdata[[#This Row],[S-P4]]),0))</f>
        <v>Product1</v>
      </c>
      <c r="X2252" s="1" t="str">
        <f>IF(salesdata[[#This Row],[Total Revenue]]&gt;=70000,"High",IF(salesdata[[#This Row],[Total Revenue]]&gt;=40000,"Medium","Low"))</f>
        <v>Low</v>
      </c>
      <c r="Y2252" s="1" t="str">
        <f>IFERROR(IF(SUMIF(salesdata[Year],salesdata[[#This Row],[Year]],salesdata[Total Revenue])&gt;SUMIF(salesdata[Year],salesdata[[#This Row],[Year]]-1,salesdata[Total Revenue]),"Growth Year","Decline Year"),"")</f>
        <v>Growth Year</v>
      </c>
    </row>
    <row r="2253" spans="1:25" x14ac:dyDescent="0.3">
      <c r="A2253" s="1">
        <v>2252</v>
      </c>
      <c r="B2253" s="2">
        <v>42589</v>
      </c>
      <c r="C2253" s="1">
        <v>2016</v>
      </c>
      <c r="D2253" s="1" t="s">
        <v>21</v>
      </c>
      <c r="E2253" s="1">
        <v>8</v>
      </c>
      <c r="F2253" s="3">
        <v>2584</v>
      </c>
      <c r="G2253" s="10">
        <v>8191.28</v>
      </c>
      <c r="H2253" s="12">
        <f>IFERROR(salesdata[[#This Row],[S-P1]]/salesdata[[#This Row],[Q-P1]],0)</f>
        <v>3.17</v>
      </c>
      <c r="I2253" s="3">
        <v>2634</v>
      </c>
      <c r="J2253" s="10">
        <v>16699.560000000001</v>
      </c>
      <c r="K2253" s="12">
        <f>IFERROR(salesdata[[#This Row],[S-P2]]/salesdata[[#This Row],[Q-P2]],0)</f>
        <v>6.3400000000000007</v>
      </c>
      <c r="L2253" s="3">
        <v>4517</v>
      </c>
      <c r="M2253" s="10">
        <v>24482.14</v>
      </c>
      <c r="N2253" s="12">
        <f>IFERROR(salesdata[[#This Row],[S-P3]]/salesdata[[#This Row],[Q-P3]],0)</f>
        <v>5.42</v>
      </c>
      <c r="O2253" s="3">
        <v>438</v>
      </c>
      <c r="P2253" s="10">
        <v>3122.94</v>
      </c>
      <c r="Q2253" s="12">
        <f>IFERROR(salesdata[[#This Row],[S-P4]]/salesdata[[#This Row],[Q-P4]],0)</f>
        <v>7.13</v>
      </c>
      <c r="R2253" s="3">
        <v>10173</v>
      </c>
      <c r="S2253" s="10">
        <v>52495.92</v>
      </c>
      <c r="T2253" s="1" t="str">
        <f>"Q"&amp;ROUNDUP(salesdata[[#This Row],[Month No.]]/3,0)</f>
        <v>Q3</v>
      </c>
      <c r="U2253" s="1" t="str">
        <f>TEXT(salesdata[[#This Row],[Date]],"dddd")</f>
        <v>Sunday</v>
      </c>
      <c r="V2253" s="12">
        <f>IFERROR(salesdata[[#This Row],[Total Revenue]]/salesdata[[#This Row],[Total Units Sold]],0)</f>
        <v>5.1603184901209085</v>
      </c>
      <c r="W2253" s="1" t="str">
        <f>INDEX({"Product1","Product2","Product3","Product4"},MATCH(MAX(salesdata[[#This Row],[S-P1]],salesdata[[#This Row],[S-P2]],salesdata[[#This Row],[S-P3]],salesdata[[#This Row],[S-P4]]),CHOOSE({1,2,3,4},salesdata[[#This Row],[S-P1]],salesdata[[#This Row],[S-P2]],salesdata[[#This Row],[S-P3]],salesdata[[#This Row],[S-P4]]),0))</f>
        <v>Product3</v>
      </c>
      <c r="X2253" s="1" t="str">
        <f>IF(salesdata[[#This Row],[Total Revenue]]&gt;=70000,"High",IF(salesdata[[#This Row],[Total Revenue]]&gt;=40000,"Medium","Low"))</f>
        <v>Medium</v>
      </c>
      <c r="Y2253" s="1" t="str">
        <f>IFERROR(IF(SUMIF(salesdata[Year],salesdata[[#This Row],[Year]],salesdata[Total Revenue])&gt;SUMIF(salesdata[Year],salesdata[[#This Row],[Year]]-1,salesdata[Total Revenue]),"Growth Year","Decline Year"),"")</f>
        <v>Growth Year</v>
      </c>
    </row>
    <row r="2254" spans="1:25" x14ac:dyDescent="0.3">
      <c r="A2254" s="1">
        <v>2253</v>
      </c>
      <c r="B2254" s="2">
        <v>42590</v>
      </c>
      <c r="C2254" s="1">
        <v>2016</v>
      </c>
      <c r="D2254" s="1" t="s">
        <v>21</v>
      </c>
      <c r="E2254" s="1">
        <v>8</v>
      </c>
      <c r="F2254" s="3">
        <v>3602</v>
      </c>
      <c r="G2254" s="10">
        <v>11418.34</v>
      </c>
      <c r="H2254" s="12">
        <f>IFERROR(salesdata[[#This Row],[S-P1]]/salesdata[[#This Row],[Q-P1]],0)</f>
        <v>3.17</v>
      </c>
      <c r="I2254" s="3">
        <v>2997</v>
      </c>
      <c r="J2254" s="10">
        <v>19000.98</v>
      </c>
      <c r="K2254" s="12">
        <f>IFERROR(salesdata[[#This Row],[S-P2]]/salesdata[[#This Row],[Q-P2]],0)</f>
        <v>6.34</v>
      </c>
      <c r="L2254" s="3">
        <v>4601</v>
      </c>
      <c r="M2254" s="10">
        <v>24937.42</v>
      </c>
      <c r="N2254" s="12">
        <f>IFERROR(salesdata[[#This Row],[S-P3]]/salesdata[[#This Row],[Q-P3]],0)</f>
        <v>5.42</v>
      </c>
      <c r="O2254" s="3">
        <v>1973</v>
      </c>
      <c r="P2254" s="10">
        <v>14067.49</v>
      </c>
      <c r="Q2254" s="12">
        <f>IFERROR(salesdata[[#This Row],[S-P4]]/salesdata[[#This Row],[Q-P4]],0)</f>
        <v>7.13</v>
      </c>
      <c r="R2254" s="3">
        <v>13173</v>
      </c>
      <c r="S2254" s="10">
        <v>69424.23</v>
      </c>
      <c r="T2254" s="1" t="str">
        <f>"Q"&amp;ROUNDUP(salesdata[[#This Row],[Month No.]]/3,0)</f>
        <v>Q3</v>
      </c>
      <c r="U2254" s="1" t="str">
        <f>TEXT(salesdata[[#This Row],[Date]],"dddd")</f>
        <v>Monday</v>
      </c>
      <c r="V2254" s="12">
        <f>IFERROR(salesdata[[#This Row],[Total Revenue]]/salesdata[[#This Row],[Total Units Sold]],0)</f>
        <v>5.2701913003871557</v>
      </c>
      <c r="W2254" s="1" t="str">
        <f>INDEX({"Product1","Product2","Product3","Product4"},MATCH(MAX(salesdata[[#This Row],[S-P1]],salesdata[[#This Row],[S-P2]],salesdata[[#This Row],[S-P3]],salesdata[[#This Row],[S-P4]]),CHOOSE({1,2,3,4},salesdata[[#This Row],[S-P1]],salesdata[[#This Row],[S-P2]],salesdata[[#This Row],[S-P3]],salesdata[[#This Row],[S-P4]]),0))</f>
        <v>Product3</v>
      </c>
      <c r="X2254" s="1" t="str">
        <f>IF(salesdata[[#This Row],[Total Revenue]]&gt;=70000,"High",IF(salesdata[[#This Row],[Total Revenue]]&gt;=40000,"Medium","Low"))</f>
        <v>Medium</v>
      </c>
      <c r="Y2254" s="1" t="str">
        <f>IFERROR(IF(SUMIF(salesdata[Year],salesdata[[#This Row],[Year]],salesdata[Total Revenue])&gt;SUMIF(salesdata[Year],salesdata[[#This Row],[Year]]-1,salesdata[Total Revenue]),"Growth Year","Decline Year"),"")</f>
        <v>Growth Year</v>
      </c>
    </row>
    <row r="2255" spans="1:25" x14ac:dyDescent="0.3">
      <c r="A2255" s="1">
        <v>2254</v>
      </c>
      <c r="B2255" s="2">
        <v>42591</v>
      </c>
      <c r="C2255" s="1">
        <v>2016</v>
      </c>
      <c r="D2255" s="1" t="s">
        <v>21</v>
      </c>
      <c r="E2255" s="1">
        <v>8</v>
      </c>
      <c r="F2255" s="3">
        <v>5317</v>
      </c>
      <c r="G2255" s="10">
        <v>16854.89</v>
      </c>
      <c r="H2255" s="12">
        <f>IFERROR(salesdata[[#This Row],[S-P1]]/salesdata[[#This Row],[Q-P1]],0)</f>
        <v>3.17</v>
      </c>
      <c r="I2255" s="3">
        <v>1905</v>
      </c>
      <c r="J2255" s="10">
        <v>12077.7</v>
      </c>
      <c r="K2255" s="12">
        <f>IFERROR(salesdata[[#This Row],[S-P2]]/salesdata[[#This Row],[Q-P2]],0)</f>
        <v>6.3400000000000007</v>
      </c>
      <c r="L2255" s="3">
        <v>5186</v>
      </c>
      <c r="M2255" s="10">
        <v>28108.12</v>
      </c>
      <c r="N2255" s="12">
        <f>IFERROR(salesdata[[#This Row],[S-P3]]/salesdata[[#This Row],[Q-P3]],0)</f>
        <v>5.42</v>
      </c>
      <c r="O2255" s="3">
        <v>780</v>
      </c>
      <c r="P2255" s="10">
        <v>5561.4</v>
      </c>
      <c r="Q2255" s="12">
        <f>IFERROR(salesdata[[#This Row],[S-P4]]/salesdata[[#This Row],[Q-P4]],0)</f>
        <v>7.13</v>
      </c>
      <c r="R2255" s="3">
        <v>13188</v>
      </c>
      <c r="S2255" s="10">
        <v>62602.11</v>
      </c>
      <c r="T2255" s="1" t="str">
        <f>"Q"&amp;ROUNDUP(salesdata[[#This Row],[Month No.]]/3,0)</f>
        <v>Q3</v>
      </c>
      <c r="U2255" s="1" t="str">
        <f>TEXT(salesdata[[#This Row],[Date]],"dddd")</f>
        <v>Tuesday</v>
      </c>
      <c r="V2255" s="12">
        <f>IFERROR(salesdata[[#This Row],[Total Revenue]]/salesdata[[#This Row],[Total Units Sold]],0)</f>
        <v>4.746899454049136</v>
      </c>
      <c r="W2255" s="1" t="str">
        <f>INDEX({"Product1","Product2","Product3","Product4"},MATCH(MAX(salesdata[[#This Row],[S-P1]],salesdata[[#This Row],[S-P2]],salesdata[[#This Row],[S-P3]],salesdata[[#This Row],[S-P4]]),CHOOSE({1,2,3,4},salesdata[[#This Row],[S-P1]],salesdata[[#This Row],[S-P2]],salesdata[[#This Row],[S-P3]],salesdata[[#This Row],[S-P4]]),0))</f>
        <v>Product3</v>
      </c>
      <c r="X2255" s="1" t="str">
        <f>IF(salesdata[[#This Row],[Total Revenue]]&gt;=70000,"High",IF(salesdata[[#This Row],[Total Revenue]]&gt;=40000,"Medium","Low"))</f>
        <v>Medium</v>
      </c>
      <c r="Y2255" s="1" t="str">
        <f>IFERROR(IF(SUMIF(salesdata[Year],salesdata[[#This Row],[Year]],salesdata[Total Revenue])&gt;SUMIF(salesdata[Year],salesdata[[#This Row],[Year]]-1,salesdata[Total Revenue]),"Growth Year","Decline Year"),"")</f>
        <v>Growth Year</v>
      </c>
    </row>
    <row r="2256" spans="1:25" x14ac:dyDescent="0.3">
      <c r="A2256" s="1">
        <v>2255</v>
      </c>
      <c r="B2256" s="2">
        <v>42592</v>
      </c>
      <c r="C2256" s="1">
        <v>2016</v>
      </c>
      <c r="D2256" s="1" t="s">
        <v>21</v>
      </c>
      <c r="E2256" s="1">
        <v>8</v>
      </c>
      <c r="F2256" s="3">
        <v>4500</v>
      </c>
      <c r="G2256" s="10">
        <v>14265</v>
      </c>
      <c r="H2256" s="12">
        <f>IFERROR(salesdata[[#This Row],[S-P1]]/salesdata[[#This Row],[Q-P1]],0)</f>
        <v>3.17</v>
      </c>
      <c r="I2256" s="3">
        <v>3305</v>
      </c>
      <c r="J2256" s="10">
        <v>20953.7</v>
      </c>
      <c r="K2256" s="12">
        <f>IFERROR(salesdata[[#This Row],[S-P2]]/salesdata[[#This Row],[Q-P2]],0)</f>
        <v>6.34</v>
      </c>
      <c r="L2256" s="3">
        <v>5910</v>
      </c>
      <c r="M2256" s="10">
        <v>32032.2</v>
      </c>
      <c r="N2256" s="12">
        <f>IFERROR(salesdata[[#This Row],[S-P3]]/salesdata[[#This Row],[Q-P3]],0)</f>
        <v>5.42</v>
      </c>
      <c r="O2256" s="3">
        <v>1276</v>
      </c>
      <c r="P2256" s="10">
        <v>9097.8799999999992</v>
      </c>
      <c r="Q2256" s="12">
        <f>IFERROR(salesdata[[#This Row],[S-P4]]/salesdata[[#This Row],[Q-P4]],0)</f>
        <v>7.129999999999999</v>
      </c>
      <c r="R2256" s="3">
        <v>14991</v>
      </c>
      <c r="S2256" s="10">
        <v>76348.78</v>
      </c>
      <c r="T2256" s="1" t="str">
        <f>"Q"&amp;ROUNDUP(salesdata[[#This Row],[Month No.]]/3,0)</f>
        <v>Q3</v>
      </c>
      <c r="U2256" s="1" t="str">
        <f>TEXT(salesdata[[#This Row],[Date]],"dddd")</f>
        <v>Wednesday</v>
      </c>
      <c r="V2256" s="12">
        <f>IFERROR(salesdata[[#This Row],[Total Revenue]]/salesdata[[#This Row],[Total Units Sold]],0)</f>
        <v>5.0929744513374695</v>
      </c>
      <c r="W2256" s="1" t="str">
        <f>INDEX({"Product1","Product2","Product3","Product4"},MATCH(MAX(salesdata[[#This Row],[S-P1]],salesdata[[#This Row],[S-P2]],salesdata[[#This Row],[S-P3]],salesdata[[#This Row],[S-P4]]),CHOOSE({1,2,3,4},salesdata[[#This Row],[S-P1]],salesdata[[#This Row],[S-P2]],salesdata[[#This Row],[S-P3]],salesdata[[#This Row],[S-P4]]),0))</f>
        <v>Product3</v>
      </c>
      <c r="X2256" s="1" t="str">
        <f>IF(salesdata[[#This Row],[Total Revenue]]&gt;=70000,"High",IF(salesdata[[#This Row],[Total Revenue]]&gt;=40000,"Medium","Low"))</f>
        <v>High</v>
      </c>
      <c r="Y2256" s="1" t="str">
        <f>IFERROR(IF(SUMIF(salesdata[Year],salesdata[[#This Row],[Year]],salesdata[Total Revenue])&gt;SUMIF(salesdata[Year],salesdata[[#This Row],[Year]]-1,salesdata[Total Revenue]),"Growth Year","Decline Year"),"")</f>
        <v>Growth Year</v>
      </c>
    </row>
    <row r="2257" spans="1:25" x14ac:dyDescent="0.3">
      <c r="A2257" s="1">
        <v>2256</v>
      </c>
      <c r="B2257" s="2">
        <v>42593</v>
      </c>
      <c r="C2257" s="1">
        <v>2016</v>
      </c>
      <c r="D2257" s="1" t="s">
        <v>21</v>
      </c>
      <c r="E2257" s="1">
        <v>8</v>
      </c>
      <c r="F2257" s="3">
        <v>3814</v>
      </c>
      <c r="G2257" s="10">
        <v>12090.38</v>
      </c>
      <c r="H2257" s="12">
        <f>IFERROR(salesdata[[#This Row],[S-P1]]/salesdata[[#This Row],[Q-P1]],0)</f>
        <v>3.17</v>
      </c>
      <c r="I2257" s="3">
        <v>3448</v>
      </c>
      <c r="J2257" s="10">
        <v>21860.32</v>
      </c>
      <c r="K2257" s="12">
        <f>IFERROR(salesdata[[#This Row],[S-P2]]/salesdata[[#This Row],[Q-P2]],0)</f>
        <v>6.34</v>
      </c>
      <c r="L2257" s="3">
        <v>1212</v>
      </c>
      <c r="M2257" s="10">
        <v>6569.04</v>
      </c>
      <c r="N2257" s="12">
        <f>IFERROR(salesdata[[#This Row],[S-P3]]/salesdata[[#This Row],[Q-P3]],0)</f>
        <v>5.42</v>
      </c>
      <c r="O2257" s="3">
        <v>1567</v>
      </c>
      <c r="P2257" s="10">
        <v>11172.71</v>
      </c>
      <c r="Q2257" s="12">
        <f>IFERROR(salesdata[[#This Row],[S-P4]]/salesdata[[#This Row],[Q-P4]],0)</f>
        <v>7.129999999999999</v>
      </c>
      <c r="R2257" s="3">
        <v>10041</v>
      </c>
      <c r="S2257" s="10">
        <v>51692.45</v>
      </c>
      <c r="T2257" s="1" t="str">
        <f>"Q"&amp;ROUNDUP(salesdata[[#This Row],[Month No.]]/3,0)</f>
        <v>Q3</v>
      </c>
      <c r="U2257" s="1" t="str">
        <f>TEXT(salesdata[[#This Row],[Date]],"dddd")</f>
        <v>Thursday</v>
      </c>
      <c r="V2257" s="12">
        <f>IFERROR(salesdata[[#This Row],[Total Revenue]]/salesdata[[#This Row],[Total Units Sold]],0)</f>
        <v>5.1481376356936561</v>
      </c>
      <c r="W2257" s="1" t="str">
        <f>INDEX({"Product1","Product2","Product3","Product4"},MATCH(MAX(salesdata[[#This Row],[S-P1]],salesdata[[#This Row],[S-P2]],salesdata[[#This Row],[S-P3]],salesdata[[#This Row],[S-P4]]),CHOOSE({1,2,3,4},salesdata[[#This Row],[S-P1]],salesdata[[#This Row],[S-P2]],salesdata[[#This Row],[S-P3]],salesdata[[#This Row],[S-P4]]),0))</f>
        <v>Product2</v>
      </c>
      <c r="X2257" s="1" t="str">
        <f>IF(salesdata[[#This Row],[Total Revenue]]&gt;=70000,"High",IF(salesdata[[#This Row],[Total Revenue]]&gt;=40000,"Medium","Low"))</f>
        <v>Medium</v>
      </c>
      <c r="Y2257" s="1" t="str">
        <f>IFERROR(IF(SUMIF(salesdata[Year],salesdata[[#This Row],[Year]],salesdata[Total Revenue])&gt;SUMIF(salesdata[Year],salesdata[[#This Row],[Year]]-1,salesdata[Total Revenue]),"Growth Year","Decline Year"),"")</f>
        <v>Growth Year</v>
      </c>
    </row>
    <row r="2258" spans="1:25" x14ac:dyDescent="0.3">
      <c r="A2258" s="1">
        <v>2257</v>
      </c>
      <c r="B2258" s="2">
        <v>42594</v>
      </c>
      <c r="C2258" s="1">
        <v>2016</v>
      </c>
      <c r="D2258" s="1" t="s">
        <v>21</v>
      </c>
      <c r="E2258" s="1">
        <v>8</v>
      </c>
      <c r="F2258" s="3">
        <v>7747</v>
      </c>
      <c r="G2258" s="10">
        <v>24557.99</v>
      </c>
      <c r="H2258" s="12">
        <f>IFERROR(salesdata[[#This Row],[S-P1]]/salesdata[[#This Row],[Q-P1]],0)</f>
        <v>3.1700000000000004</v>
      </c>
      <c r="I2258" s="3">
        <v>457</v>
      </c>
      <c r="J2258" s="10">
        <v>2897.38</v>
      </c>
      <c r="K2258" s="12">
        <f>IFERROR(salesdata[[#This Row],[S-P2]]/salesdata[[#This Row],[Q-P2]],0)</f>
        <v>6.34</v>
      </c>
      <c r="L2258" s="3">
        <v>2411</v>
      </c>
      <c r="M2258" s="10">
        <v>13067.62</v>
      </c>
      <c r="N2258" s="12">
        <f>IFERROR(salesdata[[#This Row],[S-P3]]/salesdata[[#This Row],[Q-P3]],0)</f>
        <v>5.42</v>
      </c>
      <c r="O2258" s="3">
        <v>1532</v>
      </c>
      <c r="P2258" s="10">
        <v>10923.16</v>
      </c>
      <c r="Q2258" s="12">
        <f>IFERROR(salesdata[[#This Row],[S-P4]]/salesdata[[#This Row],[Q-P4]],0)</f>
        <v>7.13</v>
      </c>
      <c r="R2258" s="3">
        <v>12147</v>
      </c>
      <c r="S2258" s="10">
        <v>51446.15</v>
      </c>
      <c r="T2258" s="1" t="str">
        <f>"Q"&amp;ROUNDUP(salesdata[[#This Row],[Month No.]]/3,0)</f>
        <v>Q3</v>
      </c>
      <c r="U2258" s="1" t="str">
        <f>TEXT(salesdata[[#This Row],[Date]],"dddd")</f>
        <v>Friday</v>
      </c>
      <c r="V2258" s="12">
        <f>IFERROR(salesdata[[#This Row],[Total Revenue]]/salesdata[[#This Row],[Total Units Sold]],0)</f>
        <v>4.2352967810982136</v>
      </c>
      <c r="W2258" s="1" t="str">
        <f>INDEX({"Product1","Product2","Product3","Product4"},MATCH(MAX(salesdata[[#This Row],[S-P1]],salesdata[[#This Row],[S-P2]],salesdata[[#This Row],[S-P3]],salesdata[[#This Row],[S-P4]]),CHOOSE({1,2,3,4},salesdata[[#This Row],[S-P1]],salesdata[[#This Row],[S-P2]],salesdata[[#This Row],[S-P3]],salesdata[[#This Row],[S-P4]]),0))</f>
        <v>Product1</v>
      </c>
      <c r="X2258" s="1" t="str">
        <f>IF(salesdata[[#This Row],[Total Revenue]]&gt;=70000,"High",IF(salesdata[[#This Row],[Total Revenue]]&gt;=40000,"Medium","Low"))</f>
        <v>Medium</v>
      </c>
      <c r="Y2258" s="1" t="str">
        <f>IFERROR(IF(SUMIF(salesdata[Year],salesdata[[#This Row],[Year]],salesdata[Total Revenue])&gt;SUMIF(salesdata[Year],salesdata[[#This Row],[Year]]-1,salesdata[Total Revenue]),"Growth Year","Decline Year"),"")</f>
        <v>Growth Year</v>
      </c>
    </row>
    <row r="2259" spans="1:25" x14ac:dyDescent="0.3">
      <c r="A2259" s="1">
        <v>2258</v>
      </c>
      <c r="B2259" s="2">
        <v>42595</v>
      </c>
      <c r="C2259" s="1">
        <v>2016</v>
      </c>
      <c r="D2259" s="1" t="s">
        <v>21</v>
      </c>
      <c r="E2259" s="1">
        <v>8</v>
      </c>
      <c r="F2259" s="3">
        <v>6579</v>
      </c>
      <c r="G2259" s="10">
        <v>20855.43</v>
      </c>
      <c r="H2259" s="12">
        <f>IFERROR(salesdata[[#This Row],[S-P1]]/salesdata[[#This Row],[Q-P1]],0)</f>
        <v>3.17</v>
      </c>
      <c r="I2259" s="3">
        <v>2293</v>
      </c>
      <c r="J2259" s="10">
        <v>14537.62</v>
      </c>
      <c r="K2259" s="12">
        <f>IFERROR(salesdata[[#This Row],[S-P2]]/salesdata[[#This Row],[Q-P2]],0)</f>
        <v>6.3400000000000007</v>
      </c>
      <c r="L2259" s="3">
        <v>4075</v>
      </c>
      <c r="M2259" s="10">
        <v>22086.5</v>
      </c>
      <c r="N2259" s="12">
        <f>IFERROR(salesdata[[#This Row],[S-P3]]/salesdata[[#This Row],[Q-P3]],0)</f>
        <v>5.42</v>
      </c>
      <c r="O2259" s="3">
        <v>1418</v>
      </c>
      <c r="P2259" s="10">
        <v>10110.34</v>
      </c>
      <c r="Q2259" s="12">
        <f>IFERROR(salesdata[[#This Row],[S-P4]]/salesdata[[#This Row],[Q-P4]],0)</f>
        <v>7.13</v>
      </c>
      <c r="R2259" s="3">
        <v>14365</v>
      </c>
      <c r="S2259" s="10">
        <v>67589.89</v>
      </c>
      <c r="T2259" s="1" t="str">
        <f>"Q"&amp;ROUNDUP(salesdata[[#This Row],[Month No.]]/3,0)</f>
        <v>Q3</v>
      </c>
      <c r="U2259" s="1" t="str">
        <f>TEXT(salesdata[[#This Row],[Date]],"dddd")</f>
        <v>Saturday</v>
      </c>
      <c r="V2259" s="12">
        <f>IFERROR(salesdata[[#This Row],[Total Revenue]]/salesdata[[#This Row],[Total Units Sold]],0)</f>
        <v>4.7051785589975639</v>
      </c>
      <c r="W2259" s="1" t="str">
        <f>INDEX({"Product1","Product2","Product3","Product4"},MATCH(MAX(salesdata[[#This Row],[S-P1]],salesdata[[#This Row],[S-P2]],salesdata[[#This Row],[S-P3]],salesdata[[#This Row],[S-P4]]),CHOOSE({1,2,3,4},salesdata[[#This Row],[S-P1]],salesdata[[#This Row],[S-P2]],salesdata[[#This Row],[S-P3]],salesdata[[#This Row],[S-P4]]),0))</f>
        <v>Product3</v>
      </c>
      <c r="X2259" s="1" t="str">
        <f>IF(salesdata[[#This Row],[Total Revenue]]&gt;=70000,"High",IF(salesdata[[#This Row],[Total Revenue]]&gt;=40000,"Medium","Low"))</f>
        <v>Medium</v>
      </c>
      <c r="Y2259" s="1" t="str">
        <f>IFERROR(IF(SUMIF(salesdata[Year],salesdata[[#This Row],[Year]],salesdata[Total Revenue])&gt;SUMIF(salesdata[Year],salesdata[[#This Row],[Year]]-1,salesdata[Total Revenue]),"Growth Year","Decline Year"),"")</f>
        <v>Growth Year</v>
      </c>
    </row>
    <row r="2260" spans="1:25" x14ac:dyDescent="0.3">
      <c r="A2260" s="1">
        <v>2259</v>
      </c>
      <c r="B2260" s="2">
        <v>42596</v>
      </c>
      <c r="C2260" s="1">
        <v>2016</v>
      </c>
      <c r="D2260" s="1" t="s">
        <v>21</v>
      </c>
      <c r="E2260" s="1">
        <v>8</v>
      </c>
      <c r="F2260" s="3">
        <v>7488</v>
      </c>
      <c r="G2260" s="10">
        <v>23736.959999999999</v>
      </c>
      <c r="H2260" s="12">
        <f>IFERROR(salesdata[[#This Row],[S-P1]]/salesdata[[#This Row],[Q-P1]],0)</f>
        <v>3.17</v>
      </c>
      <c r="I2260" s="3">
        <v>3872</v>
      </c>
      <c r="J2260" s="10">
        <v>24548.48</v>
      </c>
      <c r="K2260" s="12">
        <f>IFERROR(salesdata[[#This Row],[S-P2]]/salesdata[[#This Row],[Q-P2]],0)</f>
        <v>6.34</v>
      </c>
      <c r="L2260" s="3">
        <v>1353</v>
      </c>
      <c r="M2260" s="10">
        <v>7333.26</v>
      </c>
      <c r="N2260" s="12">
        <f>IFERROR(salesdata[[#This Row],[S-P3]]/salesdata[[#This Row],[Q-P3]],0)</f>
        <v>5.42</v>
      </c>
      <c r="O2260" s="3">
        <v>1947</v>
      </c>
      <c r="P2260" s="10">
        <v>13882.11</v>
      </c>
      <c r="Q2260" s="12">
        <f>IFERROR(salesdata[[#This Row],[S-P4]]/salesdata[[#This Row],[Q-P4]],0)</f>
        <v>7.13</v>
      </c>
      <c r="R2260" s="3">
        <v>14660</v>
      </c>
      <c r="S2260" s="10">
        <v>69500.81</v>
      </c>
      <c r="T2260" s="1" t="str">
        <f>"Q"&amp;ROUNDUP(salesdata[[#This Row],[Month No.]]/3,0)</f>
        <v>Q3</v>
      </c>
      <c r="U2260" s="1" t="str">
        <f>TEXT(salesdata[[#This Row],[Date]],"dddd")</f>
        <v>Sunday</v>
      </c>
      <c r="V2260" s="12">
        <f>IFERROR(salesdata[[#This Row],[Total Revenue]]/salesdata[[#This Row],[Total Units Sold]],0)</f>
        <v>4.7408465211459756</v>
      </c>
      <c r="W2260" s="1" t="str">
        <f>INDEX({"Product1","Product2","Product3","Product4"},MATCH(MAX(salesdata[[#This Row],[S-P1]],salesdata[[#This Row],[S-P2]],salesdata[[#This Row],[S-P3]],salesdata[[#This Row],[S-P4]]),CHOOSE({1,2,3,4},salesdata[[#This Row],[S-P1]],salesdata[[#This Row],[S-P2]],salesdata[[#This Row],[S-P3]],salesdata[[#This Row],[S-P4]]),0))</f>
        <v>Product2</v>
      </c>
      <c r="X2260" s="1" t="str">
        <f>IF(salesdata[[#This Row],[Total Revenue]]&gt;=70000,"High",IF(salesdata[[#This Row],[Total Revenue]]&gt;=40000,"Medium","Low"))</f>
        <v>Medium</v>
      </c>
      <c r="Y2260" s="1" t="str">
        <f>IFERROR(IF(SUMIF(salesdata[Year],salesdata[[#This Row],[Year]],salesdata[Total Revenue])&gt;SUMIF(salesdata[Year],salesdata[[#This Row],[Year]]-1,salesdata[Total Revenue]),"Growth Year","Decline Year"),"")</f>
        <v>Growth Year</v>
      </c>
    </row>
    <row r="2261" spans="1:25" x14ac:dyDescent="0.3">
      <c r="A2261" s="1">
        <v>2260</v>
      </c>
      <c r="B2261" s="2">
        <v>42597</v>
      </c>
      <c r="C2261" s="1">
        <v>2016</v>
      </c>
      <c r="D2261" s="1" t="s">
        <v>21</v>
      </c>
      <c r="E2261" s="1">
        <v>8</v>
      </c>
      <c r="F2261" s="3">
        <v>2648</v>
      </c>
      <c r="G2261" s="10">
        <v>8394.16</v>
      </c>
      <c r="H2261" s="12">
        <f>IFERROR(salesdata[[#This Row],[S-P1]]/salesdata[[#This Row],[Q-P1]],0)</f>
        <v>3.17</v>
      </c>
      <c r="I2261" s="3">
        <v>312</v>
      </c>
      <c r="J2261" s="10">
        <v>1978.08</v>
      </c>
      <c r="K2261" s="12">
        <f>IFERROR(salesdata[[#This Row],[S-P2]]/salesdata[[#This Row],[Q-P2]],0)</f>
        <v>6.34</v>
      </c>
      <c r="L2261" s="3">
        <v>1238</v>
      </c>
      <c r="M2261" s="10">
        <v>6709.96</v>
      </c>
      <c r="N2261" s="12">
        <f>IFERROR(salesdata[[#This Row],[S-P3]]/salesdata[[#This Row],[Q-P3]],0)</f>
        <v>5.42</v>
      </c>
      <c r="O2261" s="3">
        <v>1652</v>
      </c>
      <c r="P2261" s="10">
        <v>11778.76</v>
      </c>
      <c r="Q2261" s="12">
        <f>IFERROR(salesdata[[#This Row],[S-P4]]/salesdata[[#This Row],[Q-P4]],0)</f>
        <v>7.13</v>
      </c>
      <c r="R2261" s="3">
        <v>5850</v>
      </c>
      <c r="S2261" s="10">
        <v>28860.959999999999</v>
      </c>
      <c r="T2261" s="1" t="str">
        <f>"Q"&amp;ROUNDUP(salesdata[[#This Row],[Month No.]]/3,0)</f>
        <v>Q3</v>
      </c>
      <c r="U2261" s="1" t="str">
        <f>TEXT(salesdata[[#This Row],[Date]],"dddd")</f>
        <v>Monday</v>
      </c>
      <c r="V2261" s="12">
        <f>IFERROR(salesdata[[#This Row],[Total Revenue]]/salesdata[[#This Row],[Total Units Sold]],0)</f>
        <v>4.9334974358974355</v>
      </c>
      <c r="W2261" s="1" t="str">
        <f>INDEX({"Product1","Product2","Product3","Product4"},MATCH(MAX(salesdata[[#This Row],[S-P1]],salesdata[[#This Row],[S-P2]],salesdata[[#This Row],[S-P3]],salesdata[[#This Row],[S-P4]]),CHOOSE({1,2,3,4},salesdata[[#This Row],[S-P1]],salesdata[[#This Row],[S-P2]],salesdata[[#This Row],[S-P3]],salesdata[[#This Row],[S-P4]]),0))</f>
        <v>Product4</v>
      </c>
      <c r="X2261" s="1" t="str">
        <f>IF(salesdata[[#This Row],[Total Revenue]]&gt;=70000,"High",IF(salesdata[[#This Row],[Total Revenue]]&gt;=40000,"Medium","Low"))</f>
        <v>Low</v>
      </c>
      <c r="Y2261" s="1" t="str">
        <f>IFERROR(IF(SUMIF(salesdata[Year],salesdata[[#This Row],[Year]],salesdata[Total Revenue])&gt;SUMIF(salesdata[Year],salesdata[[#This Row],[Year]]-1,salesdata[Total Revenue]),"Growth Year","Decline Year"),"")</f>
        <v>Growth Year</v>
      </c>
    </row>
    <row r="2262" spans="1:25" x14ac:dyDescent="0.3">
      <c r="A2262" s="1">
        <v>2261</v>
      </c>
      <c r="B2262" s="2">
        <v>42598</v>
      </c>
      <c r="C2262" s="1">
        <v>2016</v>
      </c>
      <c r="D2262" s="1" t="s">
        <v>21</v>
      </c>
      <c r="E2262" s="1">
        <v>8</v>
      </c>
      <c r="F2262" s="3">
        <v>5990</v>
      </c>
      <c r="G2262" s="10">
        <v>18988.3</v>
      </c>
      <c r="H2262" s="12">
        <f>IFERROR(salesdata[[#This Row],[S-P1]]/salesdata[[#This Row],[Q-P1]],0)</f>
        <v>3.17</v>
      </c>
      <c r="I2262" s="3">
        <v>3869</v>
      </c>
      <c r="J2262" s="10">
        <v>24529.46</v>
      </c>
      <c r="K2262" s="12">
        <f>IFERROR(salesdata[[#This Row],[S-P2]]/salesdata[[#This Row],[Q-P2]],0)</f>
        <v>6.34</v>
      </c>
      <c r="L2262" s="3">
        <v>1596</v>
      </c>
      <c r="M2262" s="10">
        <v>8650.32</v>
      </c>
      <c r="N2262" s="12">
        <f>IFERROR(salesdata[[#This Row],[S-P3]]/salesdata[[#This Row],[Q-P3]],0)</f>
        <v>5.42</v>
      </c>
      <c r="O2262" s="3">
        <v>834</v>
      </c>
      <c r="P2262" s="10">
        <v>5946.42</v>
      </c>
      <c r="Q2262" s="12">
        <f>IFERROR(salesdata[[#This Row],[S-P4]]/salesdata[[#This Row],[Q-P4]],0)</f>
        <v>7.13</v>
      </c>
      <c r="R2262" s="3">
        <v>12289</v>
      </c>
      <c r="S2262" s="10">
        <v>58114.5</v>
      </c>
      <c r="T2262" s="1" t="str">
        <f>"Q"&amp;ROUNDUP(salesdata[[#This Row],[Month No.]]/3,0)</f>
        <v>Q3</v>
      </c>
      <c r="U2262" s="1" t="str">
        <f>TEXT(salesdata[[#This Row],[Date]],"dddd")</f>
        <v>Tuesday</v>
      </c>
      <c r="V2262" s="12">
        <f>IFERROR(salesdata[[#This Row],[Total Revenue]]/salesdata[[#This Row],[Total Units Sold]],0)</f>
        <v>4.7289852713809095</v>
      </c>
      <c r="W2262" s="1" t="str">
        <f>INDEX({"Product1","Product2","Product3","Product4"},MATCH(MAX(salesdata[[#This Row],[S-P1]],salesdata[[#This Row],[S-P2]],salesdata[[#This Row],[S-P3]],salesdata[[#This Row],[S-P4]]),CHOOSE({1,2,3,4},salesdata[[#This Row],[S-P1]],salesdata[[#This Row],[S-P2]],salesdata[[#This Row],[S-P3]],salesdata[[#This Row],[S-P4]]),0))</f>
        <v>Product2</v>
      </c>
      <c r="X2262" s="1" t="str">
        <f>IF(salesdata[[#This Row],[Total Revenue]]&gt;=70000,"High",IF(salesdata[[#This Row],[Total Revenue]]&gt;=40000,"Medium","Low"))</f>
        <v>Medium</v>
      </c>
      <c r="Y2262" s="1" t="str">
        <f>IFERROR(IF(SUMIF(salesdata[Year],salesdata[[#This Row],[Year]],salesdata[Total Revenue])&gt;SUMIF(salesdata[Year],salesdata[[#This Row],[Year]]-1,salesdata[Total Revenue]),"Growth Year","Decline Year"),"")</f>
        <v>Growth Year</v>
      </c>
    </row>
    <row r="2263" spans="1:25" x14ac:dyDescent="0.3">
      <c r="A2263" s="1">
        <v>2262</v>
      </c>
      <c r="B2263" s="2">
        <v>42599</v>
      </c>
      <c r="C2263" s="1">
        <v>2016</v>
      </c>
      <c r="D2263" s="1" t="s">
        <v>21</v>
      </c>
      <c r="E2263" s="1">
        <v>8</v>
      </c>
      <c r="F2263" s="3">
        <v>4463</v>
      </c>
      <c r="G2263" s="10">
        <v>14147.71</v>
      </c>
      <c r="H2263" s="12">
        <f>IFERROR(salesdata[[#This Row],[S-P1]]/salesdata[[#This Row],[Q-P1]],0)</f>
        <v>3.17</v>
      </c>
      <c r="I2263" s="3">
        <v>2105</v>
      </c>
      <c r="J2263" s="10">
        <v>13345.7</v>
      </c>
      <c r="K2263" s="12">
        <f>IFERROR(salesdata[[#This Row],[S-P2]]/salesdata[[#This Row],[Q-P2]],0)</f>
        <v>6.3400000000000007</v>
      </c>
      <c r="L2263" s="3">
        <v>799</v>
      </c>
      <c r="M2263" s="10">
        <v>4330.58</v>
      </c>
      <c r="N2263" s="12">
        <f>IFERROR(salesdata[[#This Row],[S-P3]]/salesdata[[#This Row],[Q-P3]],0)</f>
        <v>5.42</v>
      </c>
      <c r="O2263" s="3">
        <v>1601</v>
      </c>
      <c r="P2263" s="10">
        <v>11415.13</v>
      </c>
      <c r="Q2263" s="12">
        <f>IFERROR(salesdata[[#This Row],[S-P4]]/salesdata[[#This Row],[Q-P4]],0)</f>
        <v>7.13</v>
      </c>
      <c r="R2263" s="3">
        <v>8968</v>
      </c>
      <c r="S2263" s="10">
        <v>43239.12</v>
      </c>
      <c r="T2263" s="1" t="str">
        <f>"Q"&amp;ROUNDUP(salesdata[[#This Row],[Month No.]]/3,0)</f>
        <v>Q3</v>
      </c>
      <c r="U2263" s="1" t="str">
        <f>TEXT(salesdata[[#This Row],[Date]],"dddd")</f>
        <v>Wednesday</v>
      </c>
      <c r="V2263" s="12">
        <f>IFERROR(salesdata[[#This Row],[Total Revenue]]/salesdata[[#This Row],[Total Units Sold]],0)</f>
        <v>4.8214897413024085</v>
      </c>
      <c r="W2263" s="1" t="str">
        <f>INDEX({"Product1","Product2","Product3","Product4"},MATCH(MAX(salesdata[[#This Row],[S-P1]],salesdata[[#This Row],[S-P2]],salesdata[[#This Row],[S-P3]],salesdata[[#This Row],[S-P4]]),CHOOSE({1,2,3,4},salesdata[[#This Row],[S-P1]],salesdata[[#This Row],[S-P2]],salesdata[[#This Row],[S-P3]],salesdata[[#This Row],[S-P4]]),0))</f>
        <v>Product1</v>
      </c>
      <c r="X2263" s="1" t="str">
        <f>IF(salesdata[[#This Row],[Total Revenue]]&gt;=70000,"High",IF(salesdata[[#This Row],[Total Revenue]]&gt;=40000,"Medium","Low"))</f>
        <v>Medium</v>
      </c>
      <c r="Y2263" s="1" t="str">
        <f>IFERROR(IF(SUMIF(salesdata[Year],salesdata[[#This Row],[Year]],salesdata[Total Revenue])&gt;SUMIF(salesdata[Year],salesdata[[#This Row],[Year]]-1,salesdata[Total Revenue]),"Growth Year","Decline Year"),"")</f>
        <v>Growth Year</v>
      </c>
    </row>
    <row r="2264" spans="1:25" x14ac:dyDescent="0.3">
      <c r="A2264" s="1">
        <v>2263</v>
      </c>
      <c r="B2264" s="2">
        <v>42600</v>
      </c>
      <c r="C2264" s="1">
        <v>2016</v>
      </c>
      <c r="D2264" s="1" t="s">
        <v>21</v>
      </c>
      <c r="E2264" s="1">
        <v>8</v>
      </c>
      <c r="F2264" s="3">
        <v>5146</v>
      </c>
      <c r="G2264" s="10">
        <v>16312.82</v>
      </c>
      <c r="H2264" s="12">
        <f>IFERROR(salesdata[[#This Row],[S-P1]]/salesdata[[#This Row],[Q-P1]],0)</f>
        <v>3.17</v>
      </c>
      <c r="I2264" s="3">
        <v>650</v>
      </c>
      <c r="J2264" s="10">
        <v>4121</v>
      </c>
      <c r="K2264" s="12">
        <f>IFERROR(salesdata[[#This Row],[S-P2]]/salesdata[[#This Row],[Q-P2]],0)</f>
        <v>6.34</v>
      </c>
      <c r="L2264" s="3">
        <v>3451</v>
      </c>
      <c r="M2264" s="10">
        <v>18704.419999999998</v>
      </c>
      <c r="N2264" s="12">
        <f>IFERROR(salesdata[[#This Row],[S-P3]]/salesdata[[#This Row],[Q-P3]],0)</f>
        <v>5.42</v>
      </c>
      <c r="O2264" s="3">
        <v>347</v>
      </c>
      <c r="P2264" s="10">
        <v>2474.11</v>
      </c>
      <c r="Q2264" s="12">
        <f>IFERROR(salesdata[[#This Row],[S-P4]]/salesdata[[#This Row],[Q-P4]],0)</f>
        <v>7.1300000000000008</v>
      </c>
      <c r="R2264" s="3">
        <v>9594</v>
      </c>
      <c r="S2264" s="10">
        <v>41612.35</v>
      </c>
      <c r="T2264" s="1" t="str">
        <f>"Q"&amp;ROUNDUP(salesdata[[#This Row],[Month No.]]/3,0)</f>
        <v>Q3</v>
      </c>
      <c r="U2264" s="1" t="str">
        <f>TEXT(salesdata[[#This Row],[Date]],"dddd")</f>
        <v>Thursday</v>
      </c>
      <c r="V2264" s="12">
        <f>IFERROR(salesdata[[#This Row],[Total Revenue]]/salesdata[[#This Row],[Total Units Sold]],0)</f>
        <v>4.337330623306233</v>
      </c>
      <c r="W2264" s="1" t="str">
        <f>INDEX({"Product1","Product2","Product3","Product4"},MATCH(MAX(salesdata[[#This Row],[S-P1]],salesdata[[#This Row],[S-P2]],salesdata[[#This Row],[S-P3]],salesdata[[#This Row],[S-P4]]),CHOOSE({1,2,3,4},salesdata[[#This Row],[S-P1]],salesdata[[#This Row],[S-P2]],salesdata[[#This Row],[S-P3]],salesdata[[#This Row],[S-P4]]),0))</f>
        <v>Product3</v>
      </c>
      <c r="X2264" s="1" t="str">
        <f>IF(salesdata[[#This Row],[Total Revenue]]&gt;=70000,"High",IF(salesdata[[#This Row],[Total Revenue]]&gt;=40000,"Medium","Low"))</f>
        <v>Medium</v>
      </c>
      <c r="Y2264" s="1" t="str">
        <f>IFERROR(IF(SUMIF(salesdata[Year],salesdata[[#This Row],[Year]],salesdata[Total Revenue])&gt;SUMIF(salesdata[Year],salesdata[[#This Row],[Year]]-1,salesdata[Total Revenue]),"Growth Year","Decline Year"),"")</f>
        <v>Growth Year</v>
      </c>
    </row>
    <row r="2265" spans="1:25" x14ac:dyDescent="0.3">
      <c r="A2265" s="1">
        <v>2264</v>
      </c>
      <c r="B2265" s="2">
        <v>42601</v>
      </c>
      <c r="C2265" s="1">
        <v>2016</v>
      </c>
      <c r="D2265" s="1" t="s">
        <v>21</v>
      </c>
      <c r="E2265" s="1">
        <v>8</v>
      </c>
      <c r="F2265" s="3">
        <v>593</v>
      </c>
      <c r="G2265" s="10">
        <v>1879.81</v>
      </c>
      <c r="H2265" s="12">
        <f>IFERROR(salesdata[[#This Row],[S-P1]]/salesdata[[#This Row],[Q-P1]],0)</f>
        <v>3.17</v>
      </c>
      <c r="I2265" s="3">
        <v>930</v>
      </c>
      <c r="J2265" s="10">
        <v>5896.2</v>
      </c>
      <c r="K2265" s="12">
        <f>IFERROR(salesdata[[#This Row],[S-P2]]/salesdata[[#This Row],[Q-P2]],0)</f>
        <v>6.34</v>
      </c>
      <c r="L2265" s="3">
        <v>3805</v>
      </c>
      <c r="M2265" s="10">
        <v>20623.099999999999</v>
      </c>
      <c r="N2265" s="12">
        <f>IFERROR(salesdata[[#This Row],[S-P3]]/salesdata[[#This Row],[Q-P3]],0)</f>
        <v>5.42</v>
      </c>
      <c r="O2265" s="3">
        <v>1249</v>
      </c>
      <c r="P2265" s="10">
        <v>8905.3700000000008</v>
      </c>
      <c r="Q2265" s="12">
        <f>IFERROR(salesdata[[#This Row],[S-P4]]/salesdata[[#This Row],[Q-P4]],0)</f>
        <v>7.1300000000000008</v>
      </c>
      <c r="R2265" s="3">
        <v>6577</v>
      </c>
      <c r="S2265" s="10">
        <v>37304.480000000003</v>
      </c>
      <c r="T2265" s="1" t="str">
        <f>"Q"&amp;ROUNDUP(salesdata[[#This Row],[Month No.]]/3,0)</f>
        <v>Q3</v>
      </c>
      <c r="U2265" s="1" t="str">
        <f>TEXT(salesdata[[#This Row],[Date]],"dddd")</f>
        <v>Friday</v>
      </c>
      <c r="V2265" s="12">
        <f>IFERROR(salesdata[[#This Row],[Total Revenue]]/salesdata[[#This Row],[Total Units Sold]],0)</f>
        <v>5.6719598601185952</v>
      </c>
      <c r="W2265" s="1" t="str">
        <f>INDEX({"Product1","Product2","Product3","Product4"},MATCH(MAX(salesdata[[#This Row],[S-P1]],salesdata[[#This Row],[S-P2]],salesdata[[#This Row],[S-P3]],salesdata[[#This Row],[S-P4]]),CHOOSE({1,2,3,4},salesdata[[#This Row],[S-P1]],salesdata[[#This Row],[S-P2]],salesdata[[#This Row],[S-P3]],salesdata[[#This Row],[S-P4]]),0))</f>
        <v>Product3</v>
      </c>
      <c r="X2265" s="1" t="str">
        <f>IF(salesdata[[#This Row],[Total Revenue]]&gt;=70000,"High",IF(salesdata[[#This Row],[Total Revenue]]&gt;=40000,"Medium","Low"))</f>
        <v>Low</v>
      </c>
      <c r="Y2265" s="1" t="str">
        <f>IFERROR(IF(SUMIF(salesdata[Year],salesdata[[#This Row],[Year]],salesdata[Total Revenue])&gt;SUMIF(salesdata[Year],salesdata[[#This Row],[Year]]-1,salesdata[Total Revenue]),"Growth Year","Decline Year"),"")</f>
        <v>Growth Year</v>
      </c>
    </row>
    <row r="2266" spans="1:25" x14ac:dyDescent="0.3">
      <c r="A2266" s="1">
        <v>2265</v>
      </c>
      <c r="B2266" s="2">
        <v>42602</v>
      </c>
      <c r="C2266" s="1">
        <v>2016</v>
      </c>
      <c r="D2266" s="1" t="s">
        <v>21</v>
      </c>
      <c r="E2266" s="1">
        <v>8</v>
      </c>
      <c r="F2266" s="3">
        <v>7979</v>
      </c>
      <c r="G2266" s="10">
        <v>25293.43</v>
      </c>
      <c r="H2266" s="12">
        <f>IFERROR(salesdata[[#This Row],[S-P1]]/salesdata[[#This Row],[Q-P1]],0)</f>
        <v>3.17</v>
      </c>
      <c r="I2266" s="3">
        <v>2943</v>
      </c>
      <c r="J2266" s="10">
        <v>18658.62</v>
      </c>
      <c r="K2266" s="12">
        <f>IFERROR(salesdata[[#This Row],[S-P2]]/salesdata[[#This Row],[Q-P2]],0)</f>
        <v>6.34</v>
      </c>
      <c r="L2266" s="3">
        <v>1147</v>
      </c>
      <c r="M2266" s="10">
        <v>6216.74</v>
      </c>
      <c r="N2266" s="12">
        <f>IFERROR(salesdata[[#This Row],[S-P3]]/salesdata[[#This Row],[Q-P3]],0)</f>
        <v>5.42</v>
      </c>
      <c r="O2266" s="3">
        <v>1715</v>
      </c>
      <c r="P2266" s="10">
        <v>12227.95</v>
      </c>
      <c r="Q2266" s="12">
        <f>IFERROR(salesdata[[#This Row],[S-P4]]/salesdata[[#This Row],[Q-P4]],0)</f>
        <v>7.1300000000000008</v>
      </c>
      <c r="R2266" s="3">
        <v>13784</v>
      </c>
      <c r="S2266" s="10">
        <v>62396.74</v>
      </c>
      <c r="T2266" s="1" t="str">
        <f>"Q"&amp;ROUNDUP(salesdata[[#This Row],[Month No.]]/3,0)</f>
        <v>Q3</v>
      </c>
      <c r="U2266" s="1" t="str">
        <f>TEXT(salesdata[[#This Row],[Date]],"dddd")</f>
        <v>Saturday</v>
      </c>
      <c r="V2266" s="12">
        <f>IFERROR(salesdata[[#This Row],[Total Revenue]]/salesdata[[#This Row],[Total Units Sold]],0)</f>
        <v>4.5267513058618682</v>
      </c>
      <c r="W2266" s="1" t="str">
        <f>INDEX({"Product1","Product2","Product3","Product4"},MATCH(MAX(salesdata[[#This Row],[S-P1]],salesdata[[#This Row],[S-P2]],salesdata[[#This Row],[S-P3]],salesdata[[#This Row],[S-P4]]),CHOOSE({1,2,3,4},salesdata[[#This Row],[S-P1]],salesdata[[#This Row],[S-P2]],salesdata[[#This Row],[S-P3]],salesdata[[#This Row],[S-P4]]),0))</f>
        <v>Product1</v>
      </c>
      <c r="X2266" s="1" t="str">
        <f>IF(salesdata[[#This Row],[Total Revenue]]&gt;=70000,"High",IF(salesdata[[#This Row],[Total Revenue]]&gt;=40000,"Medium","Low"))</f>
        <v>Medium</v>
      </c>
      <c r="Y2266" s="1" t="str">
        <f>IFERROR(IF(SUMIF(salesdata[Year],salesdata[[#This Row],[Year]],salesdata[Total Revenue])&gt;SUMIF(salesdata[Year],salesdata[[#This Row],[Year]]-1,salesdata[Total Revenue]),"Growth Year","Decline Year"),"")</f>
        <v>Growth Year</v>
      </c>
    </row>
    <row r="2267" spans="1:25" x14ac:dyDescent="0.3">
      <c r="A2267" s="1">
        <v>2266</v>
      </c>
      <c r="B2267" s="2">
        <v>42603</v>
      </c>
      <c r="C2267" s="1">
        <v>2016</v>
      </c>
      <c r="D2267" s="1" t="s">
        <v>21</v>
      </c>
      <c r="E2267" s="1">
        <v>8</v>
      </c>
      <c r="F2267" s="3">
        <v>6127</v>
      </c>
      <c r="G2267" s="10">
        <v>19422.59</v>
      </c>
      <c r="H2267" s="12">
        <f>IFERROR(salesdata[[#This Row],[S-P1]]/salesdata[[#This Row],[Q-P1]],0)</f>
        <v>3.17</v>
      </c>
      <c r="I2267" s="3">
        <v>597</v>
      </c>
      <c r="J2267" s="10">
        <v>3784.98</v>
      </c>
      <c r="K2267" s="12">
        <f>IFERROR(salesdata[[#This Row],[S-P2]]/salesdata[[#This Row],[Q-P2]],0)</f>
        <v>6.34</v>
      </c>
      <c r="L2267" s="3">
        <v>4928</v>
      </c>
      <c r="M2267" s="10">
        <v>26709.759999999998</v>
      </c>
      <c r="N2267" s="12">
        <f>IFERROR(salesdata[[#This Row],[S-P3]]/salesdata[[#This Row],[Q-P3]],0)</f>
        <v>5.42</v>
      </c>
      <c r="O2267" s="3">
        <v>956</v>
      </c>
      <c r="P2267" s="10">
        <v>6816.28</v>
      </c>
      <c r="Q2267" s="12">
        <f>IFERROR(salesdata[[#This Row],[S-P4]]/salesdata[[#This Row],[Q-P4]],0)</f>
        <v>7.13</v>
      </c>
      <c r="R2267" s="3">
        <v>12608</v>
      </c>
      <c r="S2267" s="10">
        <v>56733.61</v>
      </c>
      <c r="T2267" s="1" t="str">
        <f>"Q"&amp;ROUNDUP(salesdata[[#This Row],[Month No.]]/3,0)</f>
        <v>Q3</v>
      </c>
      <c r="U2267" s="1" t="str">
        <f>TEXT(salesdata[[#This Row],[Date]],"dddd")</f>
        <v>Sunday</v>
      </c>
      <c r="V2267" s="12">
        <f>IFERROR(salesdata[[#This Row],[Total Revenue]]/salesdata[[#This Row],[Total Units Sold]],0)</f>
        <v>4.499810437817259</v>
      </c>
      <c r="W2267" s="1" t="str">
        <f>INDEX({"Product1","Product2","Product3","Product4"},MATCH(MAX(salesdata[[#This Row],[S-P1]],salesdata[[#This Row],[S-P2]],salesdata[[#This Row],[S-P3]],salesdata[[#This Row],[S-P4]]),CHOOSE({1,2,3,4},salesdata[[#This Row],[S-P1]],salesdata[[#This Row],[S-P2]],salesdata[[#This Row],[S-P3]],salesdata[[#This Row],[S-P4]]),0))</f>
        <v>Product3</v>
      </c>
      <c r="X2267" s="1" t="str">
        <f>IF(salesdata[[#This Row],[Total Revenue]]&gt;=70000,"High",IF(salesdata[[#This Row],[Total Revenue]]&gt;=40000,"Medium","Low"))</f>
        <v>Medium</v>
      </c>
      <c r="Y2267" s="1" t="str">
        <f>IFERROR(IF(SUMIF(salesdata[Year],salesdata[[#This Row],[Year]],salesdata[Total Revenue])&gt;SUMIF(salesdata[Year],salesdata[[#This Row],[Year]]-1,salesdata[Total Revenue]),"Growth Year","Decline Year"),"")</f>
        <v>Growth Year</v>
      </c>
    </row>
    <row r="2268" spans="1:25" x14ac:dyDescent="0.3">
      <c r="A2268" s="1">
        <v>2267</v>
      </c>
      <c r="B2268" s="2">
        <v>42604</v>
      </c>
      <c r="C2268" s="1">
        <v>2016</v>
      </c>
      <c r="D2268" s="1" t="s">
        <v>21</v>
      </c>
      <c r="E2268" s="1">
        <v>8</v>
      </c>
      <c r="F2268" s="3">
        <v>6493</v>
      </c>
      <c r="G2268" s="10">
        <v>20582.810000000001</v>
      </c>
      <c r="H2268" s="12">
        <f>IFERROR(salesdata[[#This Row],[S-P1]]/salesdata[[#This Row],[Q-P1]],0)</f>
        <v>3.1700000000000004</v>
      </c>
      <c r="I2268" s="3">
        <v>3392</v>
      </c>
      <c r="J2268" s="10">
        <v>21505.279999999999</v>
      </c>
      <c r="K2268" s="12">
        <f>IFERROR(salesdata[[#This Row],[S-P2]]/salesdata[[#This Row],[Q-P2]],0)</f>
        <v>6.34</v>
      </c>
      <c r="L2268" s="3">
        <v>836</v>
      </c>
      <c r="M2268" s="10">
        <v>4531.12</v>
      </c>
      <c r="N2268" s="12">
        <f>IFERROR(salesdata[[#This Row],[S-P3]]/salesdata[[#This Row],[Q-P3]],0)</f>
        <v>5.42</v>
      </c>
      <c r="O2268" s="3">
        <v>401</v>
      </c>
      <c r="P2268" s="10">
        <v>2859.13</v>
      </c>
      <c r="Q2268" s="12">
        <f>IFERROR(salesdata[[#This Row],[S-P4]]/salesdata[[#This Row],[Q-P4]],0)</f>
        <v>7.13</v>
      </c>
      <c r="R2268" s="3">
        <v>11122</v>
      </c>
      <c r="S2268" s="10">
        <v>49478.34</v>
      </c>
      <c r="T2268" s="1" t="str">
        <f>"Q"&amp;ROUNDUP(salesdata[[#This Row],[Month No.]]/3,0)</f>
        <v>Q3</v>
      </c>
      <c r="U2268" s="1" t="str">
        <f>TEXT(salesdata[[#This Row],[Date]],"dddd")</f>
        <v>Monday</v>
      </c>
      <c r="V2268" s="12">
        <f>IFERROR(salesdata[[#This Row],[Total Revenue]]/salesdata[[#This Row],[Total Units Sold]],0)</f>
        <v>4.4486908829347236</v>
      </c>
      <c r="W2268" s="1" t="str">
        <f>INDEX({"Product1","Product2","Product3","Product4"},MATCH(MAX(salesdata[[#This Row],[S-P1]],salesdata[[#This Row],[S-P2]],salesdata[[#This Row],[S-P3]],salesdata[[#This Row],[S-P4]]),CHOOSE({1,2,3,4},salesdata[[#This Row],[S-P1]],salesdata[[#This Row],[S-P2]],salesdata[[#This Row],[S-P3]],salesdata[[#This Row],[S-P4]]),0))</f>
        <v>Product2</v>
      </c>
      <c r="X2268" s="1" t="str">
        <f>IF(salesdata[[#This Row],[Total Revenue]]&gt;=70000,"High",IF(salesdata[[#This Row],[Total Revenue]]&gt;=40000,"Medium","Low"))</f>
        <v>Medium</v>
      </c>
      <c r="Y2268" s="1" t="str">
        <f>IFERROR(IF(SUMIF(salesdata[Year],salesdata[[#This Row],[Year]],salesdata[Total Revenue])&gt;SUMIF(salesdata[Year],salesdata[[#This Row],[Year]]-1,salesdata[Total Revenue]),"Growth Year","Decline Year"),"")</f>
        <v>Growth Year</v>
      </c>
    </row>
    <row r="2269" spans="1:25" x14ac:dyDescent="0.3">
      <c r="A2269" s="1">
        <v>2268</v>
      </c>
      <c r="B2269" s="2">
        <v>42605</v>
      </c>
      <c r="C2269" s="1">
        <v>2016</v>
      </c>
      <c r="D2269" s="1" t="s">
        <v>21</v>
      </c>
      <c r="E2269" s="1">
        <v>8</v>
      </c>
      <c r="F2269" s="3">
        <v>1516</v>
      </c>
      <c r="G2269" s="10">
        <v>4805.72</v>
      </c>
      <c r="H2269" s="12">
        <f>IFERROR(salesdata[[#This Row],[S-P1]]/salesdata[[#This Row],[Q-P1]],0)</f>
        <v>3.1700000000000004</v>
      </c>
      <c r="I2269" s="3">
        <v>956</v>
      </c>
      <c r="J2269" s="10">
        <v>6061.04</v>
      </c>
      <c r="K2269" s="12">
        <f>IFERROR(salesdata[[#This Row],[S-P2]]/salesdata[[#This Row],[Q-P2]],0)</f>
        <v>6.34</v>
      </c>
      <c r="L2269" s="3">
        <v>5083</v>
      </c>
      <c r="M2269" s="10">
        <v>27549.86</v>
      </c>
      <c r="N2269" s="12">
        <f>IFERROR(salesdata[[#This Row],[S-P3]]/salesdata[[#This Row],[Q-P3]],0)</f>
        <v>5.42</v>
      </c>
      <c r="O2269" s="3">
        <v>1978</v>
      </c>
      <c r="P2269" s="10">
        <v>14103.14</v>
      </c>
      <c r="Q2269" s="12">
        <f>IFERROR(salesdata[[#This Row],[S-P4]]/salesdata[[#This Row],[Q-P4]],0)</f>
        <v>7.13</v>
      </c>
      <c r="R2269" s="3">
        <v>9533</v>
      </c>
      <c r="S2269" s="10">
        <v>52519.76</v>
      </c>
      <c r="T2269" s="1" t="str">
        <f>"Q"&amp;ROUNDUP(salesdata[[#This Row],[Month No.]]/3,0)</f>
        <v>Q3</v>
      </c>
      <c r="U2269" s="1" t="str">
        <f>TEXT(salesdata[[#This Row],[Date]],"dddd")</f>
        <v>Tuesday</v>
      </c>
      <c r="V2269" s="12">
        <f>IFERROR(salesdata[[#This Row],[Total Revenue]]/salesdata[[#This Row],[Total Units Sold]],0)</f>
        <v>5.5092583656771215</v>
      </c>
      <c r="W2269" s="1" t="str">
        <f>INDEX({"Product1","Product2","Product3","Product4"},MATCH(MAX(salesdata[[#This Row],[S-P1]],salesdata[[#This Row],[S-P2]],salesdata[[#This Row],[S-P3]],salesdata[[#This Row],[S-P4]]),CHOOSE({1,2,3,4},salesdata[[#This Row],[S-P1]],salesdata[[#This Row],[S-P2]],salesdata[[#This Row],[S-P3]],salesdata[[#This Row],[S-P4]]),0))</f>
        <v>Product3</v>
      </c>
      <c r="X2269" s="1" t="str">
        <f>IF(salesdata[[#This Row],[Total Revenue]]&gt;=70000,"High",IF(salesdata[[#This Row],[Total Revenue]]&gt;=40000,"Medium","Low"))</f>
        <v>Medium</v>
      </c>
      <c r="Y2269" s="1" t="str">
        <f>IFERROR(IF(SUMIF(salesdata[Year],salesdata[[#This Row],[Year]],salesdata[Total Revenue])&gt;SUMIF(salesdata[Year],salesdata[[#This Row],[Year]]-1,salesdata[Total Revenue]),"Growth Year","Decline Year"),"")</f>
        <v>Growth Year</v>
      </c>
    </row>
    <row r="2270" spans="1:25" x14ac:dyDescent="0.3">
      <c r="A2270" s="1">
        <v>2269</v>
      </c>
      <c r="B2270" s="2">
        <v>42606</v>
      </c>
      <c r="C2270" s="1">
        <v>2016</v>
      </c>
      <c r="D2270" s="1" t="s">
        <v>21</v>
      </c>
      <c r="E2270" s="1">
        <v>8</v>
      </c>
      <c r="F2270" s="3">
        <v>2471</v>
      </c>
      <c r="G2270" s="10">
        <v>7833.07</v>
      </c>
      <c r="H2270" s="12">
        <f>IFERROR(salesdata[[#This Row],[S-P1]]/salesdata[[#This Row],[Q-P1]],0)</f>
        <v>3.17</v>
      </c>
      <c r="I2270" s="3">
        <v>2880</v>
      </c>
      <c r="J2270" s="10">
        <v>18259.2</v>
      </c>
      <c r="K2270" s="12">
        <f>IFERROR(salesdata[[#This Row],[S-P2]]/salesdata[[#This Row],[Q-P2]],0)</f>
        <v>6.34</v>
      </c>
      <c r="L2270" s="3">
        <v>2119</v>
      </c>
      <c r="M2270" s="10">
        <v>11484.98</v>
      </c>
      <c r="N2270" s="12">
        <f>IFERROR(salesdata[[#This Row],[S-P3]]/salesdata[[#This Row],[Q-P3]],0)</f>
        <v>5.42</v>
      </c>
      <c r="O2270" s="3">
        <v>1201</v>
      </c>
      <c r="P2270" s="10">
        <v>8563.1299999999992</v>
      </c>
      <c r="Q2270" s="12">
        <f>IFERROR(salesdata[[#This Row],[S-P4]]/salesdata[[#This Row],[Q-P4]],0)</f>
        <v>7.129999999999999</v>
      </c>
      <c r="R2270" s="3">
        <v>8671</v>
      </c>
      <c r="S2270" s="10">
        <v>46140.38</v>
      </c>
      <c r="T2270" s="1" t="str">
        <f>"Q"&amp;ROUNDUP(salesdata[[#This Row],[Month No.]]/3,0)</f>
        <v>Q3</v>
      </c>
      <c r="U2270" s="1" t="str">
        <f>TEXT(salesdata[[#This Row],[Date]],"dddd")</f>
        <v>Wednesday</v>
      </c>
      <c r="V2270" s="12">
        <f>IFERROR(salesdata[[#This Row],[Total Revenue]]/salesdata[[#This Row],[Total Units Sold]],0)</f>
        <v>5.3212293853073458</v>
      </c>
      <c r="W2270" s="1" t="str">
        <f>INDEX({"Product1","Product2","Product3","Product4"},MATCH(MAX(salesdata[[#This Row],[S-P1]],salesdata[[#This Row],[S-P2]],salesdata[[#This Row],[S-P3]],salesdata[[#This Row],[S-P4]]),CHOOSE({1,2,3,4},salesdata[[#This Row],[S-P1]],salesdata[[#This Row],[S-P2]],salesdata[[#This Row],[S-P3]],salesdata[[#This Row],[S-P4]]),0))</f>
        <v>Product2</v>
      </c>
      <c r="X2270" s="1" t="str">
        <f>IF(salesdata[[#This Row],[Total Revenue]]&gt;=70000,"High",IF(salesdata[[#This Row],[Total Revenue]]&gt;=40000,"Medium","Low"))</f>
        <v>Medium</v>
      </c>
      <c r="Y2270" s="1" t="str">
        <f>IFERROR(IF(SUMIF(salesdata[Year],salesdata[[#This Row],[Year]],salesdata[Total Revenue])&gt;SUMIF(salesdata[Year],salesdata[[#This Row],[Year]]-1,salesdata[Total Revenue]),"Growth Year","Decline Year"),"")</f>
        <v>Growth Year</v>
      </c>
    </row>
    <row r="2271" spans="1:25" x14ac:dyDescent="0.3">
      <c r="A2271" s="1">
        <v>2270</v>
      </c>
      <c r="B2271" s="2">
        <v>42607</v>
      </c>
      <c r="C2271" s="1">
        <v>2016</v>
      </c>
      <c r="D2271" s="1" t="s">
        <v>21</v>
      </c>
      <c r="E2271" s="1">
        <v>8</v>
      </c>
      <c r="F2271" s="3">
        <v>3991</v>
      </c>
      <c r="G2271" s="10">
        <v>12651.47</v>
      </c>
      <c r="H2271" s="12">
        <f>IFERROR(salesdata[[#This Row],[S-P1]]/salesdata[[#This Row],[Q-P1]],0)</f>
        <v>3.17</v>
      </c>
      <c r="I2271" s="3">
        <v>1651</v>
      </c>
      <c r="J2271" s="10">
        <v>10467.34</v>
      </c>
      <c r="K2271" s="12">
        <f>IFERROR(salesdata[[#This Row],[S-P2]]/salesdata[[#This Row],[Q-P2]],0)</f>
        <v>6.34</v>
      </c>
      <c r="L2271" s="3">
        <v>958</v>
      </c>
      <c r="M2271" s="10">
        <v>5192.3599999999997</v>
      </c>
      <c r="N2271" s="12">
        <f>IFERROR(salesdata[[#This Row],[S-P3]]/salesdata[[#This Row],[Q-P3]],0)</f>
        <v>5.42</v>
      </c>
      <c r="O2271" s="3">
        <v>1520</v>
      </c>
      <c r="P2271" s="10">
        <v>10837.6</v>
      </c>
      <c r="Q2271" s="12">
        <f>IFERROR(salesdata[[#This Row],[S-P4]]/salesdata[[#This Row],[Q-P4]],0)</f>
        <v>7.13</v>
      </c>
      <c r="R2271" s="3">
        <v>8120</v>
      </c>
      <c r="S2271" s="10">
        <v>39148.769999999997</v>
      </c>
      <c r="T2271" s="1" t="str">
        <f>"Q"&amp;ROUNDUP(salesdata[[#This Row],[Month No.]]/3,0)</f>
        <v>Q3</v>
      </c>
      <c r="U2271" s="1" t="str">
        <f>TEXT(salesdata[[#This Row],[Date]],"dddd")</f>
        <v>Thursday</v>
      </c>
      <c r="V2271" s="12">
        <f>IFERROR(salesdata[[#This Row],[Total Revenue]]/salesdata[[#This Row],[Total Units Sold]],0)</f>
        <v>4.8212770935960592</v>
      </c>
      <c r="W2271" s="1" t="str">
        <f>INDEX({"Product1","Product2","Product3","Product4"},MATCH(MAX(salesdata[[#This Row],[S-P1]],salesdata[[#This Row],[S-P2]],salesdata[[#This Row],[S-P3]],salesdata[[#This Row],[S-P4]]),CHOOSE({1,2,3,4},salesdata[[#This Row],[S-P1]],salesdata[[#This Row],[S-P2]],salesdata[[#This Row],[S-P3]],salesdata[[#This Row],[S-P4]]),0))</f>
        <v>Product1</v>
      </c>
      <c r="X2271" s="1" t="str">
        <f>IF(salesdata[[#This Row],[Total Revenue]]&gt;=70000,"High",IF(salesdata[[#This Row],[Total Revenue]]&gt;=40000,"Medium","Low"))</f>
        <v>Low</v>
      </c>
      <c r="Y2271" s="1" t="str">
        <f>IFERROR(IF(SUMIF(salesdata[Year],salesdata[[#This Row],[Year]],salesdata[Total Revenue])&gt;SUMIF(salesdata[Year],salesdata[[#This Row],[Year]]-1,salesdata[Total Revenue]),"Growth Year","Decline Year"),"")</f>
        <v>Growth Year</v>
      </c>
    </row>
    <row r="2272" spans="1:25" x14ac:dyDescent="0.3">
      <c r="A2272" s="1">
        <v>2271</v>
      </c>
      <c r="B2272" s="2">
        <v>42608</v>
      </c>
      <c r="C2272" s="1">
        <v>2016</v>
      </c>
      <c r="D2272" s="1" t="s">
        <v>21</v>
      </c>
      <c r="E2272" s="1">
        <v>8</v>
      </c>
      <c r="F2272" s="3">
        <v>668</v>
      </c>
      <c r="G2272" s="10">
        <v>2117.56</v>
      </c>
      <c r="H2272" s="12">
        <f>IFERROR(salesdata[[#This Row],[S-P1]]/salesdata[[#This Row],[Q-P1]],0)</f>
        <v>3.17</v>
      </c>
      <c r="I2272" s="3">
        <v>3679</v>
      </c>
      <c r="J2272" s="10">
        <v>23324.86</v>
      </c>
      <c r="K2272" s="12">
        <f>IFERROR(salesdata[[#This Row],[S-P2]]/salesdata[[#This Row],[Q-P2]],0)</f>
        <v>6.34</v>
      </c>
      <c r="L2272" s="3">
        <v>3033</v>
      </c>
      <c r="M2272" s="10">
        <v>16438.86</v>
      </c>
      <c r="N2272" s="12">
        <f>IFERROR(salesdata[[#This Row],[S-P3]]/salesdata[[#This Row],[Q-P3]],0)</f>
        <v>5.42</v>
      </c>
      <c r="O2272" s="3">
        <v>1252</v>
      </c>
      <c r="P2272" s="10">
        <v>8926.76</v>
      </c>
      <c r="Q2272" s="12">
        <f>IFERROR(salesdata[[#This Row],[S-P4]]/salesdata[[#This Row],[Q-P4]],0)</f>
        <v>7.13</v>
      </c>
      <c r="R2272" s="3">
        <v>8632</v>
      </c>
      <c r="S2272" s="10">
        <v>50808.04</v>
      </c>
      <c r="T2272" s="1" t="str">
        <f>"Q"&amp;ROUNDUP(salesdata[[#This Row],[Month No.]]/3,0)</f>
        <v>Q3</v>
      </c>
      <c r="U2272" s="1" t="str">
        <f>TEXT(salesdata[[#This Row],[Date]],"dddd")</f>
        <v>Friday</v>
      </c>
      <c r="V2272" s="12">
        <f>IFERROR(salesdata[[#This Row],[Total Revenue]]/salesdata[[#This Row],[Total Units Sold]],0)</f>
        <v>5.8860101946246521</v>
      </c>
      <c r="W2272" s="1" t="str">
        <f>INDEX({"Product1","Product2","Product3","Product4"},MATCH(MAX(salesdata[[#This Row],[S-P1]],salesdata[[#This Row],[S-P2]],salesdata[[#This Row],[S-P3]],salesdata[[#This Row],[S-P4]]),CHOOSE({1,2,3,4},salesdata[[#This Row],[S-P1]],salesdata[[#This Row],[S-P2]],salesdata[[#This Row],[S-P3]],salesdata[[#This Row],[S-P4]]),0))</f>
        <v>Product2</v>
      </c>
      <c r="X2272" s="1" t="str">
        <f>IF(salesdata[[#This Row],[Total Revenue]]&gt;=70000,"High",IF(salesdata[[#This Row],[Total Revenue]]&gt;=40000,"Medium","Low"))</f>
        <v>Medium</v>
      </c>
      <c r="Y2272" s="1" t="str">
        <f>IFERROR(IF(SUMIF(salesdata[Year],salesdata[[#This Row],[Year]],salesdata[Total Revenue])&gt;SUMIF(salesdata[Year],salesdata[[#This Row],[Year]]-1,salesdata[Total Revenue]),"Growth Year","Decline Year"),"")</f>
        <v>Growth Year</v>
      </c>
    </row>
    <row r="2273" spans="1:25" x14ac:dyDescent="0.3">
      <c r="A2273" s="1">
        <v>2272</v>
      </c>
      <c r="B2273" s="2">
        <v>42609</v>
      </c>
      <c r="C2273" s="1">
        <v>2016</v>
      </c>
      <c r="D2273" s="1" t="s">
        <v>21</v>
      </c>
      <c r="E2273" s="1">
        <v>8</v>
      </c>
      <c r="F2273" s="3">
        <v>3527</v>
      </c>
      <c r="G2273" s="10">
        <v>11180.59</v>
      </c>
      <c r="H2273" s="12">
        <f>IFERROR(salesdata[[#This Row],[S-P1]]/salesdata[[#This Row],[Q-P1]],0)</f>
        <v>3.17</v>
      </c>
      <c r="I2273" s="3">
        <v>3356</v>
      </c>
      <c r="J2273" s="10">
        <v>21277.040000000001</v>
      </c>
      <c r="K2273" s="12">
        <f>IFERROR(salesdata[[#This Row],[S-P2]]/salesdata[[#This Row],[Q-P2]],0)</f>
        <v>6.34</v>
      </c>
      <c r="L2273" s="3">
        <v>5348</v>
      </c>
      <c r="M2273" s="10">
        <v>28986.16</v>
      </c>
      <c r="N2273" s="12">
        <f>IFERROR(salesdata[[#This Row],[S-P3]]/salesdata[[#This Row],[Q-P3]],0)</f>
        <v>5.42</v>
      </c>
      <c r="O2273" s="3">
        <v>1534</v>
      </c>
      <c r="P2273" s="10">
        <v>10937.42</v>
      </c>
      <c r="Q2273" s="12">
        <f>IFERROR(salesdata[[#This Row],[S-P4]]/salesdata[[#This Row],[Q-P4]],0)</f>
        <v>7.13</v>
      </c>
      <c r="R2273" s="3">
        <v>13765</v>
      </c>
      <c r="S2273" s="10">
        <v>72381.210000000006</v>
      </c>
      <c r="T2273" s="1" t="str">
        <f>"Q"&amp;ROUNDUP(salesdata[[#This Row],[Month No.]]/3,0)</f>
        <v>Q3</v>
      </c>
      <c r="U2273" s="1" t="str">
        <f>TEXT(salesdata[[#This Row],[Date]],"dddd")</f>
        <v>Saturday</v>
      </c>
      <c r="V2273" s="12">
        <f>IFERROR(salesdata[[#This Row],[Total Revenue]]/salesdata[[#This Row],[Total Units Sold]],0)</f>
        <v>5.2583516164184534</v>
      </c>
      <c r="W2273" s="1" t="str">
        <f>INDEX({"Product1","Product2","Product3","Product4"},MATCH(MAX(salesdata[[#This Row],[S-P1]],salesdata[[#This Row],[S-P2]],salesdata[[#This Row],[S-P3]],salesdata[[#This Row],[S-P4]]),CHOOSE({1,2,3,4},salesdata[[#This Row],[S-P1]],salesdata[[#This Row],[S-P2]],salesdata[[#This Row],[S-P3]],salesdata[[#This Row],[S-P4]]),0))</f>
        <v>Product3</v>
      </c>
      <c r="X2273" s="1" t="str">
        <f>IF(salesdata[[#This Row],[Total Revenue]]&gt;=70000,"High",IF(salesdata[[#This Row],[Total Revenue]]&gt;=40000,"Medium","Low"))</f>
        <v>High</v>
      </c>
      <c r="Y2273" s="1" t="str">
        <f>IFERROR(IF(SUMIF(salesdata[Year],salesdata[[#This Row],[Year]],salesdata[Total Revenue])&gt;SUMIF(salesdata[Year],salesdata[[#This Row],[Year]]-1,salesdata[Total Revenue]),"Growth Year","Decline Year"),"")</f>
        <v>Growth Year</v>
      </c>
    </row>
    <row r="2274" spans="1:25" x14ac:dyDescent="0.3">
      <c r="A2274" s="1">
        <v>2273</v>
      </c>
      <c r="B2274" s="2">
        <v>42610</v>
      </c>
      <c r="C2274" s="1">
        <v>2016</v>
      </c>
      <c r="D2274" s="1" t="s">
        <v>21</v>
      </c>
      <c r="E2274" s="1">
        <v>8</v>
      </c>
      <c r="F2274" s="3">
        <v>537</v>
      </c>
      <c r="G2274" s="10">
        <v>1702.29</v>
      </c>
      <c r="H2274" s="12">
        <f>IFERROR(salesdata[[#This Row],[S-P1]]/salesdata[[#This Row],[Q-P1]],0)</f>
        <v>3.17</v>
      </c>
      <c r="I2274" s="3">
        <v>3802</v>
      </c>
      <c r="J2274" s="10">
        <v>24104.68</v>
      </c>
      <c r="K2274" s="12">
        <f>IFERROR(salesdata[[#This Row],[S-P2]]/salesdata[[#This Row],[Q-P2]],0)</f>
        <v>6.34</v>
      </c>
      <c r="L2274" s="3">
        <v>4315</v>
      </c>
      <c r="M2274" s="10">
        <v>23387.3</v>
      </c>
      <c r="N2274" s="12">
        <f>IFERROR(salesdata[[#This Row],[S-P3]]/salesdata[[#This Row],[Q-P3]],0)</f>
        <v>5.42</v>
      </c>
      <c r="O2274" s="3">
        <v>794</v>
      </c>
      <c r="P2274" s="10">
        <v>5661.22</v>
      </c>
      <c r="Q2274" s="12">
        <f>IFERROR(salesdata[[#This Row],[S-P4]]/salesdata[[#This Row],[Q-P4]],0)</f>
        <v>7.13</v>
      </c>
      <c r="R2274" s="3">
        <v>9448</v>
      </c>
      <c r="S2274" s="10">
        <v>54855.49</v>
      </c>
      <c r="T2274" s="1" t="str">
        <f>"Q"&amp;ROUNDUP(salesdata[[#This Row],[Month No.]]/3,0)</f>
        <v>Q3</v>
      </c>
      <c r="U2274" s="1" t="str">
        <f>TEXT(salesdata[[#This Row],[Date]],"dddd")</f>
        <v>Sunday</v>
      </c>
      <c r="V2274" s="12">
        <f>IFERROR(salesdata[[#This Row],[Total Revenue]]/salesdata[[#This Row],[Total Units Sold]],0)</f>
        <v>5.8060425486875529</v>
      </c>
      <c r="W2274" s="1" t="str">
        <f>INDEX({"Product1","Product2","Product3","Product4"},MATCH(MAX(salesdata[[#This Row],[S-P1]],salesdata[[#This Row],[S-P2]],salesdata[[#This Row],[S-P3]],salesdata[[#This Row],[S-P4]]),CHOOSE({1,2,3,4},salesdata[[#This Row],[S-P1]],salesdata[[#This Row],[S-P2]],salesdata[[#This Row],[S-P3]],salesdata[[#This Row],[S-P4]]),0))</f>
        <v>Product2</v>
      </c>
      <c r="X2274" s="1" t="str">
        <f>IF(salesdata[[#This Row],[Total Revenue]]&gt;=70000,"High",IF(salesdata[[#This Row],[Total Revenue]]&gt;=40000,"Medium","Low"))</f>
        <v>Medium</v>
      </c>
      <c r="Y2274" s="1" t="str">
        <f>IFERROR(IF(SUMIF(salesdata[Year],salesdata[[#This Row],[Year]],salesdata[Total Revenue])&gt;SUMIF(salesdata[Year],salesdata[[#This Row],[Year]]-1,salesdata[Total Revenue]),"Growth Year","Decline Year"),"")</f>
        <v>Growth Year</v>
      </c>
    </row>
    <row r="2275" spans="1:25" x14ac:dyDescent="0.3">
      <c r="A2275" s="1">
        <v>2274</v>
      </c>
      <c r="B2275" s="2">
        <v>42611</v>
      </c>
      <c r="C2275" s="1">
        <v>2016</v>
      </c>
      <c r="D2275" s="1" t="s">
        <v>21</v>
      </c>
      <c r="E2275" s="1">
        <v>8</v>
      </c>
      <c r="F2275" s="3">
        <v>5032</v>
      </c>
      <c r="G2275" s="10">
        <v>15951.44</v>
      </c>
      <c r="H2275" s="12">
        <f>IFERROR(salesdata[[#This Row],[S-P1]]/salesdata[[#This Row],[Q-P1]],0)</f>
        <v>3.17</v>
      </c>
      <c r="I2275" s="3">
        <v>1519</v>
      </c>
      <c r="J2275" s="10">
        <v>9630.4599999999991</v>
      </c>
      <c r="K2275" s="12">
        <f>IFERROR(salesdata[[#This Row],[S-P2]]/salesdata[[#This Row],[Q-P2]],0)</f>
        <v>6.34</v>
      </c>
      <c r="L2275" s="3">
        <v>5801</v>
      </c>
      <c r="M2275" s="10">
        <v>31441.42</v>
      </c>
      <c r="N2275" s="12">
        <f>IFERROR(salesdata[[#This Row],[S-P3]]/salesdata[[#This Row],[Q-P3]],0)</f>
        <v>5.42</v>
      </c>
      <c r="O2275" s="3">
        <v>1613</v>
      </c>
      <c r="P2275" s="10">
        <v>11500.69</v>
      </c>
      <c r="Q2275" s="12">
        <f>IFERROR(salesdata[[#This Row],[S-P4]]/salesdata[[#This Row],[Q-P4]],0)</f>
        <v>7.13</v>
      </c>
      <c r="R2275" s="3">
        <v>13965</v>
      </c>
      <c r="S2275" s="10">
        <v>68524.009999999995</v>
      </c>
      <c r="T2275" s="1" t="str">
        <f>"Q"&amp;ROUNDUP(salesdata[[#This Row],[Month No.]]/3,0)</f>
        <v>Q3</v>
      </c>
      <c r="U2275" s="1" t="str">
        <f>TEXT(salesdata[[#This Row],[Date]],"dddd")</f>
        <v>Monday</v>
      </c>
      <c r="V2275" s="12">
        <f>IFERROR(salesdata[[#This Row],[Total Revenue]]/salesdata[[#This Row],[Total Units Sold]],0)</f>
        <v>4.9068392409595409</v>
      </c>
      <c r="W2275" s="1" t="str">
        <f>INDEX({"Product1","Product2","Product3","Product4"},MATCH(MAX(salesdata[[#This Row],[S-P1]],salesdata[[#This Row],[S-P2]],salesdata[[#This Row],[S-P3]],salesdata[[#This Row],[S-P4]]),CHOOSE({1,2,3,4},salesdata[[#This Row],[S-P1]],salesdata[[#This Row],[S-P2]],salesdata[[#This Row],[S-P3]],salesdata[[#This Row],[S-P4]]),0))</f>
        <v>Product3</v>
      </c>
      <c r="X2275" s="1" t="str">
        <f>IF(salesdata[[#This Row],[Total Revenue]]&gt;=70000,"High",IF(salesdata[[#This Row],[Total Revenue]]&gt;=40000,"Medium","Low"))</f>
        <v>Medium</v>
      </c>
      <c r="Y2275" s="1" t="str">
        <f>IFERROR(IF(SUMIF(salesdata[Year],salesdata[[#This Row],[Year]],salesdata[Total Revenue])&gt;SUMIF(salesdata[Year],salesdata[[#This Row],[Year]]-1,salesdata[Total Revenue]),"Growth Year","Decline Year"),"")</f>
        <v>Growth Year</v>
      </c>
    </row>
    <row r="2276" spans="1:25" x14ac:dyDescent="0.3">
      <c r="A2276" s="1">
        <v>2275</v>
      </c>
      <c r="B2276" s="2">
        <v>42613</v>
      </c>
      <c r="C2276" s="1">
        <v>2016</v>
      </c>
      <c r="D2276" s="1" t="s">
        <v>21</v>
      </c>
      <c r="E2276" s="1">
        <v>8</v>
      </c>
      <c r="F2276" s="3">
        <v>7653</v>
      </c>
      <c r="G2276" s="10">
        <v>24260.01</v>
      </c>
      <c r="H2276" s="12">
        <f>IFERROR(salesdata[[#This Row],[S-P1]]/salesdata[[#This Row],[Q-P1]],0)</f>
        <v>3.17</v>
      </c>
      <c r="I2276" s="3">
        <v>1378</v>
      </c>
      <c r="J2276" s="10">
        <v>8736.52</v>
      </c>
      <c r="K2276" s="12">
        <f>IFERROR(salesdata[[#This Row],[S-P2]]/salesdata[[#This Row],[Q-P2]],0)</f>
        <v>6.3400000000000007</v>
      </c>
      <c r="L2276" s="3">
        <v>5327</v>
      </c>
      <c r="M2276" s="10">
        <v>28872.34</v>
      </c>
      <c r="N2276" s="12">
        <f>IFERROR(salesdata[[#This Row],[S-P3]]/salesdata[[#This Row],[Q-P3]],0)</f>
        <v>5.42</v>
      </c>
      <c r="O2276" s="3">
        <v>358</v>
      </c>
      <c r="P2276" s="10">
        <v>2552.54</v>
      </c>
      <c r="Q2276" s="12">
        <f>IFERROR(salesdata[[#This Row],[S-P4]]/salesdata[[#This Row],[Q-P4]],0)</f>
        <v>7.13</v>
      </c>
      <c r="R2276" s="3">
        <v>14716</v>
      </c>
      <c r="S2276" s="10">
        <v>64421.41</v>
      </c>
      <c r="T2276" s="1" t="str">
        <f>"Q"&amp;ROUNDUP(salesdata[[#This Row],[Month No.]]/3,0)</f>
        <v>Q3</v>
      </c>
      <c r="U2276" s="1" t="str">
        <f>TEXT(salesdata[[#This Row],[Date]],"dddd")</f>
        <v>Wednesday</v>
      </c>
      <c r="V2276" s="12">
        <f>IFERROR(salesdata[[#This Row],[Total Revenue]]/salesdata[[#This Row],[Total Units Sold]],0)</f>
        <v>4.3776440608861105</v>
      </c>
      <c r="W2276" s="1" t="str">
        <f>INDEX({"Product1","Product2","Product3","Product4"},MATCH(MAX(salesdata[[#This Row],[S-P1]],salesdata[[#This Row],[S-P2]],salesdata[[#This Row],[S-P3]],salesdata[[#This Row],[S-P4]]),CHOOSE({1,2,3,4},salesdata[[#This Row],[S-P1]],salesdata[[#This Row],[S-P2]],salesdata[[#This Row],[S-P3]],salesdata[[#This Row],[S-P4]]),0))</f>
        <v>Product3</v>
      </c>
      <c r="X2276" s="1" t="str">
        <f>IF(salesdata[[#This Row],[Total Revenue]]&gt;=70000,"High",IF(salesdata[[#This Row],[Total Revenue]]&gt;=40000,"Medium","Low"))</f>
        <v>Medium</v>
      </c>
      <c r="Y2276" s="1" t="str">
        <f>IFERROR(IF(SUMIF(salesdata[Year],salesdata[[#This Row],[Year]],salesdata[Total Revenue])&gt;SUMIF(salesdata[Year],salesdata[[#This Row],[Year]]-1,salesdata[Total Revenue]),"Growth Year","Decline Year"),"")</f>
        <v>Growth Year</v>
      </c>
    </row>
    <row r="2277" spans="1:25" x14ac:dyDescent="0.3">
      <c r="A2277" s="1">
        <v>2276</v>
      </c>
      <c r="B2277" s="2">
        <v>42614</v>
      </c>
      <c r="C2277" s="1">
        <v>2016</v>
      </c>
      <c r="D2277" s="1" t="s">
        <v>22</v>
      </c>
      <c r="E2277" s="1">
        <v>9</v>
      </c>
      <c r="F2277" s="3">
        <v>4061</v>
      </c>
      <c r="G2277" s="10">
        <v>12873.37</v>
      </c>
      <c r="H2277" s="12">
        <f>IFERROR(salesdata[[#This Row],[S-P1]]/salesdata[[#This Row],[Q-P1]],0)</f>
        <v>3.1700000000000004</v>
      </c>
      <c r="I2277" s="3">
        <v>1634</v>
      </c>
      <c r="J2277" s="10">
        <v>10359.56</v>
      </c>
      <c r="K2277" s="12">
        <f>IFERROR(salesdata[[#This Row],[S-P2]]/salesdata[[#This Row],[Q-P2]],0)</f>
        <v>6.34</v>
      </c>
      <c r="L2277" s="3">
        <v>4173</v>
      </c>
      <c r="M2277" s="10">
        <v>22617.66</v>
      </c>
      <c r="N2277" s="12">
        <f>IFERROR(salesdata[[#This Row],[S-P3]]/salesdata[[#This Row],[Q-P3]],0)</f>
        <v>5.42</v>
      </c>
      <c r="O2277" s="3">
        <v>1631</v>
      </c>
      <c r="P2277" s="10">
        <v>11629.03</v>
      </c>
      <c r="Q2277" s="12">
        <f>IFERROR(salesdata[[#This Row],[S-P4]]/salesdata[[#This Row],[Q-P4]],0)</f>
        <v>7.1300000000000008</v>
      </c>
      <c r="R2277" s="3">
        <v>11499</v>
      </c>
      <c r="S2277" s="10">
        <v>57479.62</v>
      </c>
      <c r="T2277" s="1" t="str">
        <f>"Q"&amp;ROUNDUP(salesdata[[#This Row],[Month No.]]/3,0)</f>
        <v>Q3</v>
      </c>
      <c r="U2277" s="1" t="str">
        <f>TEXT(salesdata[[#This Row],[Date]],"dddd")</f>
        <v>Thursday</v>
      </c>
      <c r="V2277" s="12">
        <f>IFERROR(salesdata[[#This Row],[Total Revenue]]/salesdata[[#This Row],[Total Units Sold]],0)</f>
        <v>4.9986624923906433</v>
      </c>
      <c r="W2277" s="1" t="str">
        <f>INDEX({"Product1","Product2","Product3","Product4"},MATCH(MAX(salesdata[[#This Row],[S-P1]],salesdata[[#This Row],[S-P2]],salesdata[[#This Row],[S-P3]],salesdata[[#This Row],[S-P4]]),CHOOSE({1,2,3,4},salesdata[[#This Row],[S-P1]],salesdata[[#This Row],[S-P2]],salesdata[[#This Row],[S-P3]],salesdata[[#This Row],[S-P4]]),0))</f>
        <v>Product3</v>
      </c>
      <c r="X2277" s="1" t="str">
        <f>IF(salesdata[[#This Row],[Total Revenue]]&gt;=70000,"High",IF(salesdata[[#This Row],[Total Revenue]]&gt;=40000,"Medium","Low"))</f>
        <v>Medium</v>
      </c>
      <c r="Y2277" s="1" t="str">
        <f>IFERROR(IF(SUMIF(salesdata[Year],salesdata[[#This Row],[Year]],salesdata[Total Revenue])&gt;SUMIF(salesdata[Year],salesdata[[#This Row],[Year]]-1,salesdata[Total Revenue]),"Growth Year","Decline Year"),"")</f>
        <v>Growth Year</v>
      </c>
    </row>
    <row r="2278" spans="1:25" x14ac:dyDescent="0.3">
      <c r="A2278" s="1">
        <v>2277</v>
      </c>
      <c r="B2278" s="2">
        <v>42615</v>
      </c>
      <c r="C2278" s="1">
        <v>2016</v>
      </c>
      <c r="D2278" s="1" t="s">
        <v>22</v>
      </c>
      <c r="E2278" s="1">
        <v>9</v>
      </c>
      <c r="F2278" s="3">
        <v>3611</v>
      </c>
      <c r="G2278" s="10">
        <v>11446.87</v>
      </c>
      <c r="H2278" s="12">
        <f>IFERROR(salesdata[[#This Row],[S-P1]]/salesdata[[#This Row],[Q-P1]],0)</f>
        <v>3.1700000000000004</v>
      </c>
      <c r="I2278" s="3">
        <v>3389</v>
      </c>
      <c r="J2278" s="10">
        <v>21486.26</v>
      </c>
      <c r="K2278" s="12">
        <f>IFERROR(salesdata[[#This Row],[S-P2]]/salesdata[[#This Row],[Q-P2]],0)</f>
        <v>6.34</v>
      </c>
      <c r="L2278" s="3">
        <v>5605</v>
      </c>
      <c r="M2278" s="10">
        <v>30379.1</v>
      </c>
      <c r="N2278" s="12">
        <f>IFERROR(salesdata[[#This Row],[S-P3]]/salesdata[[#This Row],[Q-P3]],0)</f>
        <v>5.42</v>
      </c>
      <c r="O2278" s="3">
        <v>1475</v>
      </c>
      <c r="P2278" s="10">
        <v>10516.75</v>
      </c>
      <c r="Q2278" s="12">
        <f>IFERROR(salesdata[[#This Row],[S-P4]]/salesdata[[#This Row],[Q-P4]],0)</f>
        <v>7.13</v>
      </c>
      <c r="R2278" s="3">
        <v>14080</v>
      </c>
      <c r="S2278" s="10">
        <v>73828.98</v>
      </c>
      <c r="T2278" s="1" t="str">
        <f>"Q"&amp;ROUNDUP(salesdata[[#This Row],[Month No.]]/3,0)</f>
        <v>Q3</v>
      </c>
      <c r="U2278" s="1" t="str">
        <f>TEXT(salesdata[[#This Row],[Date]],"dddd")</f>
        <v>Friday</v>
      </c>
      <c r="V2278" s="12">
        <f>IFERROR(salesdata[[#This Row],[Total Revenue]]/salesdata[[#This Row],[Total Units Sold]],0)</f>
        <v>5.2435355113636364</v>
      </c>
      <c r="W2278" s="1" t="str">
        <f>INDEX({"Product1","Product2","Product3","Product4"},MATCH(MAX(salesdata[[#This Row],[S-P1]],salesdata[[#This Row],[S-P2]],salesdata[[#This Row],[S-P3]],salesdata[[#This Row],[S-P4]]),CHOOSE({1,2,3,4},salesdata[[#This Row],[S-P1]],salesdata[[#This Row],[S-P2]],salesdata[[#This Row],[S-P3]],salesdata[[#This Row],[S-P4]]),0))</f>
        <v>Product3</v>
      </c>
      <c r="X2278" s="1" t="str">
        <f>IF(salesdata[[#This Row],[Total Revenue]]&gt;=70000,"High",IF(salesdata[[#This Row],[Total Revenue]]&gt;=40000,"Medium","Low"))</f>
        <v>High</v>
      </c>
      <c r="Y2278" s="1" t="str">
        <f>IFERROR(IF(SUMIF(salesdata[Year],salesdata[[#This Row],[Year]],salesdata[Total Revenue])&gt;SUMIF(salesdata[Year],salesdata[[#This Row],[Year]]-1,salesdata[Total Revenue]),"Growth Year","Decline Year"),"")</f>
        <v>Growth Year</v>
      </c>
    </row>
    <row r="2279" spans="1:25" x14ac:dyDescent="0.3">
      <c r="A2279" s="1">
        <v>2278</v>
      </c>
      <c r="B2279" s="2">
        <v>42616</v>
      </c>
      <c r="C2279" s="1">
        <v>2016</v>
      </c>
      <c r="D2279" s="1" t="s">
        <v>22</v>
      </c>
      <c r="E2279" s="1">
        <v>9</v>
      </c>
      <c r="F2279" s="3">
        <v>3818</v>
      </c>
      <c r="G2279" s="10">
        <v>12103.06</v>
      </c>
      <c r="H2279" s="12">
        <f>IFERROR(salesdata[[#This Row],[S-P1]]/salesdata[[#This Row],[Q-P1]],0)</f>
        <v>3.17</v>
      </c>
      <c r="I2279" s="3">
        <v>1955</v>
      </c>
      <c r="J2279" s="10">
        <v>12394.7</v>
      </c>
      <c r="K2279" s="12">
        <f>IFERROR(salesdata[[#This Row],[S-P2]]/salesdata[[#This Row],[Q-P2]],0)</f>
        <v>6.3400000000000007</v>
      </c>
      <c r="L2279" s="3">
        <v>2216</v>
      </c>
      <c r="M2279" s="10">
        <v>12010.72</v>
      </c>
      <c r="N2279" s="12">
        <f>IFERROR(salesdata[[#This Row],[S-P3]]/salesdata[[#This Row],[Q-P3]],0)</f>
        <v>5.42</v>
      </c>
      <c r="O2279" s="3">
        <v>560</v>
      </c>
      <c r="P2279" s="10">
        <v>3992.8</v>
      </c>
      <c r="Q2279" s="12">
        <f>IFERROR(salesdata[[#This Row],[S-P4]]/salesdata[[#This Row],[Q-P4]],0)</f>
        <v>7.13</v>
      </c>
      <c r="R2279" s="3">
        <v>8549</v>
      </c>
      <c r="S2279" s="10">
        <v>40501.279999999999</v>
      </c>
      <c r="T2279" s="1" t="str">
        <f>"Q"&amp;ROUNDUP(salesdata[[#This Row],[Month No.]]/3,0)</f>
        <v>Q3</v>
      </c>
      <c r="U2279" s="1" t="str">
        <f>TEXT(salesdata[[#This Row],[Date]],"dddd")</f>
        <v>Saturday</v>
      </c>
      <c r="V2279" s="12">
        <f>IFERROR(salesdata[[#This Row],[Total Revenue]]/salesdata[[#This Row],[Total Units Sold]],0)</f>
        <v>4.7375459118025498</v>
      </c>
      <c r="W2279" s="1" t="str">
        <f>INDEX({"Product1","Product2","Product3","Product4"},MATCH(MAX(salesdata[[#This Row],[S-P1]],salesdata[[#This Row],[S-P2]],salesdata[[#This Row],[S-P3]],salesdata[[#This Row],[S-P4]]),CHOOSE({1,2,3,4},salesdata[[#This Row],[S-P1]],salesdata[[#This Row],[S-P2]],salesdata[[#This Row],[S-P3]],salesdata[[#This Row],[S-P4]]),0))</f>
        <v>Product2</v>
      </c>
      <c r="X2279" s="1" t="str">
        <f>IF(salesdata[[#This Row],[Total Revenue]]&gt;=70000,"High",IF(salesdata[[#This Row],[Total Revenue]]&gt;=40000,"Medium","Low"))</f>
        <v>Medium</v>
      </c>
      <c r="Y2279" s="1" t="str">
        <f>IFERROR(IF(SUMIF(salesdata[Year],salesdata[[#This Row],[Year]],salesdata[Total Revenue])&gt;SUMIF(salesdata[Year],salesdata[[#This Row],[Year]]-1,salesdata[Total Revenue]),"Growth Year","Decline Year"),"")</f>
        <v>Growth Year</v>
      </c>
    </row>
    <row r="2280" spans="1:25" x14ac:dyDescent="0.3">
      <c r="A2280" s="1">
        <v>2279</v>
      </c>
      <c r="B2280" s="2">
        <v>42617</v>
      </c>
      <c r="C2280" s="1">
        <v>2016</v>
      </c>
      <c r="D2280" s="1" t="s">
        <v>22</v>
      </c>
      <c r="E2280" s="1">
        <v>9</v>
      </c>
      <c r="F2280" s="3">
        <v>4308</v>
      </c>
      <c r="G2280" s="10">
        <v>13656.36</v>
      </c>
      <c r="H2280" s="12">
        <f>IFERROR(salesdata[[#This Row],[S-P1]]/salesdata[[#This Row],[Q-P1]],0)</f>
        <v>3.17</v>
      </c>
      <c r="I2280" s="3">
        <v>584</v>
      </c>
      <c r="J2280" s="10">
        <v>3702.56</v>
      </c>
      <c r="K2280" s="12">
        <f>IFERROR(salesdata[[#This Row],[S-P2]]/salesdata[[#This Row],[Q-P2]],0)</f>
        <v>6.34</v>
      </c>
      <c r="L2280" s="3">
        <v>4284</v>
      </c>
      <c r="M2280" s="10">
        <v>23219.279999999999</v>
      </c>
      <c r="N2280" s="12">
        <f>IFERROR(salesdata[[#This Row],[S-P3]]/salesdata[[#This Row],[Q-P3]],0)</f>
        <v>5.42</v>
      </c>
      <c r="O2280" s="3">
        <v>479</v>
      </c>
      <c r="P2280" s="10">
        <v>3415.27</v>
      </c>
      <c r="Q2280" s="12">
        <f>IFERROR(salesdata[[#This Row],[S-P4]]/salesdata[[#This Row],[Q-P4]],0)</f>
        <v>7.13</v>
      </c>
      <c r="R2280" s="3">
        <v>9655</v>
      </c>
      <c r="S2280" s="10">
        <v>43993.47</v>
      </c>
      <c r="T2280" s="1" t="str">
        <f>"Q"&amp;ROUNDUP(salesdata[[#This Row],[Month No.]]/3,0)</f>
        <v>Q3</v>
      </c>
      <c r="U2280" s="1" t="str">
        <f>TEXT(salesdata[[#This Row],[Date]],"dddd")</f>
        <v>Sunday</v>
      </c>
      <c r="V2280" s="12">
        <f>IFERROR(salesdata[[#This Row],[Total Revenue]]/salesdata[[#This Row],[Total Units Sold]],0)</f>
        <v>4.5565479026411184</v>
      </c>
      <c r="W2280" s="1" t="str">
        <f>INDEX({"Product1","Product2","Product3","Product4"},MATCH(MAX(salesdata[[#This Row],[S-P1]],salesdata[[#This Row],[S-P2]],salesdata[[#This Row],[S-P3]],salesdata[[#This Row],[S-P4]]),CHOOSE({1,2,3,4},salesdata[[#This Row],[S-P1]],salesdata[[#This Row],[S-P2]],salesdata[[#This Row],[S-P3]],salesdata[[#This Row],[S-P4]]),0))</f>
        <v>Product3</v>
      </c>
      <c r="X2280" s="1" t="str">
        <f>IF(salesdata[[#This Row],[Total Revenue]]&gt;=70000,"High",IF(salesdata[[#This Row],[Total Revenue]]&gt;=40000,"Medium","Low"))</f>
        <v>Medium</v>
      </c>
      <c r="Y2280" s="1" t="str">
        <f>IFERROR(IF(SUMIF(salesdata[Year],salesdata[[#This Row],[Year]],salesdata[Total Revenue])&gt;SUMIF(salesdata[Year],salesdata[[#This Row],[Year]]-1,salesdata[Total Revenue]),"Growth Year","Decline Year"),"")</f>
        <v>Growth Year</v>
      </c>
    </row>
    <row r="2281" spans="1:25" x14ac:dyDescent="0.3">
      <c r="A2281" s="1">
        <v>2280</v>
      </c>
      <c r="B2281" s="2">
        <v>42618</v>
      </c>
      <c r="C2281" s="1">
        <v>2016</v>
      </c>
      <c r="D2281" s="1" t="s">
        <v>22</v>
      </c>
      <c r="E2281" s="1">
        <v>9</v>
      </c>
      <c r="F2281" s="3">
        <v>7726</v>
      </c>
      <c r="G2281" s="10">
        <v>24491.42</v>
      </c>
      <c r="H2281" s="12">
        <f>IFERROR(salesdata[[#This Row],[S-P1]]/salesdata[[#This Row],[Q-P1]],0)</f>
        <v>3.17</v>
      </c>
      <c r="I2281" s="3">
        <v>3971</v>
      </c>
      <c r="J2281" s="10">
        <v>25176.14</v>
      </c>
      <c r="K2281" s="12">
        <f>IFERROR(salesdata[[#This Row],[S-P2]]/salesdata[[#This Row],[Q-P2]],0)</f>
        <v>6.34</v>
      </c>
      <c r="L2281" s="3">
        <v>502</v>
      </c>
      <c r="M2281" s="10">
        <v>2720.84</v>
      </c>
      <c r="N2281" s="12">
        <f>IFERROR(salesdata[[#This Row],[S-P3]]/salesdata[[#This Row],[Q-P3]],0)</f>
        <v>5.42</v>
      </c>
      <c r="O2281" s="3">
        <v>1291</v>
      </c>
      <c r="P2281" s="10">
        <v>9204.83</v>
      </c>
      <c r="Q2281" s="12">
        <f>IFERROR(salesdata[[#This Row],[S-P4]]/salesdata[[#This Row],[Q-P4]],0)</f>
        <v>7.13</v>
      </c>
      <c r="R2281" s="3">
        <v>13490</v>
      </c>
      <c r="S2281" s="10">
        <v>61593.23</v>
      </c>
      <c r="T2281" s="1" t="str">
        <f>"Q"&amp;ROUNDUP(salesdata[[#This Row],[Month No.]]/3,0)</f>
        <v>Q3</v>
      </c>
      <c r="U2281" s="1" t="str">
        <f>TEXT(salesdata[[#This Row],[Date]],"dddd")</f>
        <v>Monday</v>
      </c>
      <c r="V2281" s="12">
        <f>IFERROR(salesdata[[#This Row],[Total Revenue]]/salesdata[[#This Row],[Total Units Sold]],0)</f>
        <v>4.5658435878428465</v>
      </c>
      <c r="W2281" s="1" t="str">
        <f>INDEX({"Product1","Product2","Product3","Product4"},MATCH(MAX(salesdata[[#This Row],[S-P1]],salesdata[[#This Row],[S-P2]],salesdata[[#This Row],[S-P3]],salesdata[[#This Row],[S-P4]]),CHOOSE({1,2,3,4},salesdata[[#This Row],[S-P1]],salesdata[[#This Row],[S-P2]],salesdata[[#This Row],[S-P3]],salesdata[[#This Row],[S-P4]]),0))</f>
        <v>Product2</v>
      </c>
      <c r="X2281" s="1" t="str">
        <f>IF(salesdata[[#This Row],[Total Revenue]]&gt;=70000,"High",IF(salesdata[[#This Row],[Total Revenue]]&gt;=40000,"Medium","Low"))</f>
        <v>Medium</v>
      </c>
      <c r="Y2281" s="1" t="str">
        <f>IFERROR(IF(SUMIF(salesdata[Year],salesdata[[#This Row],[Year]],salesdata[Total Revenue])&gt;SUMIF(salesdata[Year],salesdata[[#This Row],[Year]]-1,salesdata[Total Revenue]),"Growth Year","Decline Year"),"")</f>
        <v>Growth Year</v>
      </c>
    </row>
    <row r="2282" spans="1:25" x14ac:dyDescent="0.3">
      <c r="A2282" s="1">
        <v>2281</v>
      </c>
      <c r="B2282" s="2">
        <v>42619</v>
      </c>
      <c r="C2282" s="1">
        <v>2016</v>
      </c>
      <c r="D2282" s="1" t="s">
        <v>22</v>
      </c>
      <c r="E2282" s="1">
        <v>9</v>
      </c>
      <c r="F2282" s="3">
        <v>1164</v>
      </c>
      <c r="G2282" s="10">
        <v>3689.88</v>
      </c>
      <c r="H2282" s="12">
        <f>IFERROR(salesdata[[#This Row],[S-P1]]/salesdata[[#This Row],[Q-P1]],0)</f>
        <v>3.17</v>
      </c>
      <c r="I2282" s="3">
        <v>2501</v>
      </c>
      <c r="J2282" s="10">
        <v>15856.34</v>
      </c>
      <c r="K2282" s="12">
        <f>IFERROR(salesdata[[#This Row],[S-P2]]/salesdata[[#This Row],[Q-P2]],0)</f>
        <v>6.34</v>
      </c>
      <c r="L2282" s="3">
        <v>4091</v>
      </c>
      <c r="M2282" s="10">
        <v>22173.22</v>
      </c>
      <c r="N2282" s="12">
        <f>IFERROR(salesdata[[#This Row],[S-P3]]/salesdata[[#This Row],[Q-P3]],0)</f>
        <v>5.42</v>
      </c>
      <c r="O2282" s="3">
        <v>1593</v>
      </c>
      <c r="P2282" s="10">
        <v>11358.09</v>
      </c>
      <c r="Q2282" s="12">
        <f>IFERROR(salesdata[[#This Row],[S-P4]]/salesdata[[#This Row],[Q-P4]],0)</f>
        <v>7.13</v>
      </c>
      <c r="R2282" s="3">
        <v>9349</v>
      </c>
      <c r="S2282" s="10">
        <v>53077.53</v>
      </c>
      <c r="T2282" s="1" t="str">
        <f>"Q"&amp;ROUNDUP(salesdata[[#This Row],[Month No.]]/3,0)</f>
        <v>Q3</v>
      </c>
      <c r="U2282" s="1" t="str">
        <f>TEXT(salesdata[[#This Row],[Date]],"dddd")</f>
        <v>Tuesday</v>
      </c>
      <c r="V2282" s="12">
        <f>IFERROR(salesdata[[#This Row],[Total Revenue]]/salesdata[[#This Row],[Total Units Sold]],0)</f>
        <v>5.6773483795058297</v>
      </c>
      <c r="W2282" s="1" t="str">
        <f>INDEX({"Product1","Product2","Product3","Product4"},MATCH(MAX(salesdata[[#This Row],[S-P1]],salesdata[[#This Row],[S-P2]],salesdata[[#This Row],[S-P3]],salesdata[[#This Row],[S-P4]]),CHOOSE({1,2,3,4},salesdata[[#This Row],[S-P1]],salesdata[[#This Row],[S-P2]],salesdata[[#This Row],[S-P3]],salesdata[[#This Row],[S-P4]]),0))</f>
        <v>Product3</v>
      </c>
      <c r="X2282" s="1" t="str">
        <f>IF(salesdata[[#This Row],[Total Revenue]]&gt;=70000,"High",IF(salesdata[[#This Row],[Total Revenue]]&gt;=40000,"Medium","Low"))</f>
        <v>Medium</v>
      </c>
      <c r="Y2282" s="1" t="str">
        <f>IFERROR(IF(SUMIF(salesdata[Year],salesdata[[#This Row],[Year]],salesdata[Total Revenue])&gt;SUMIF(salesdata[Year],salesdata[[#This Row],[Year]]-1,salesdata[Total Revenue]),"Growth Year","Decline Year"),"")</f>
        <v>Growth Year</v>
      </c>
    </row>
    <row r="2283" spans="1:25" x14ac:dyDescent="0.3">
      <c r="A2283" s="1">
        <v>2282</v>
      </c>
      <c r="B2283" s="2">
        <v>42620</v>
      </c>
      <c r="C2283" s="1">
        <v>2016</v>
      </c>
      <c r="D2283" s="1" t="s">
        <v>22</v>
      </c>
      <c r="E2283" s="1">
        <v>9</v>
      </c>
      <c r="F2283" s="3">
        <v>951</v>
      </c>
      <c r="G2283" s="10">
        <v>3014.67</v>
      </c>
      <c r="H2283" s="12">
        <f>IFERROR(salesdata[[#This Row],[S-P1]]/salesdata[[#This Row],[Q-P1]],0)</f>
        <v>3.17</v>
      </c>
      <c r="I2283" s="3">
        <v>3717</v>
      </c>
      <c r="J2283" s="10">
        <v>23565.78</v>
      </c>
      <c r="K2283" s="12">
        <f>IFERROR(salesdata[[#This Row],[S-P2]]/salesdata[[#This Row],[Q-P2]],0)</f>
        <v>6.34</v>
      </c>
      <c r="L2283" s="3">
        <v>5879</v>
      </c>
      <c r="M2283" s="10">
        <v>31864.18</v>
      </c>
      <c r="N2283" s="12">
        <f>IFERROR(salesdata[[#This Row],[S-P3]]/salesdata[[#This Row],[Q-P3]],0)</f>
        <v>5.42</v>
      </c>
      <c r="O2283" s="3">
        <v>1701</v>
      </c>
      <c r="P2283" s="10">
        <v>12128.13</v>
      </c>
      <c r="Q2283" s="12">
        <f>IFERROR(salesdata[[#This Row],[S-P4]]/salesdata[[#This Row],[Q-P4]],0)</f>
        <v>7.13</v>
      </c>
      <c r="R2283" s="3">
        <v>12248</v>
      </c>
      <c r="S2283" s="10">
        <v>70572.759999999995</v>
      </c>
      <c r="T2283" s="1" t="str">
        <f>"Q"&amp;ROUNDUP(salesdata[[#This Row],[Month No.]]/3,0)</f>
        <v>Q3</v>
      </c>
      <c r="U2283" s="1" t="str">
        <f>TEXT(salesdata[[#This Row],[Date]],"dddd")</f>
        <v>Wednesday</v>
      </c>
      <c r="V2283" s="12">
        <f>IFERROR(salesdata[[#This Row],[Total Revenue]]/salesdata[[#This Row],[Total Units Sold]],0)</f>
        <v>5.7619823644676682</v>
      </c>
      <c r="W2283" s="1" t="str">
        <f>INDEX({"Product1","Product2","Product3","Product4"},MATCH(MAX(salesdata[[#This Row],[S-P1]],salesdata[[#This Row],[S-P2]],salesdata[[#This Row],[S-P3]],salesdata[[#This Row],[S-P4]]),CHOOSE({1,2,3,4},salesdata[[#This Row],[S-P1]],salesdata[[#This Row],[S-P2]],salesdata[[#This Row],[S-P3]],salesdata[[#This Row],[S-P4]]),0))</f>
        <v>Product3</v>
      </c>
      <c r="X2283" s="1" t="str">
        <f>IF(salesdata[[#This Row],[Total Revenue]]&gt;=70000,"High",IF(salesdata[[#This Row],[Total Revenue]]&gt;=40000,"Medium","Low"))</f>
        <v>High</v>
      </c>
      <c r="Y2283" s="1" t="str">
        <f>IFERROR(IF(SUMIF(salesdata[Year],salesdata[[#This Row],[Year]],salesdata[Total Revenue])&gt;SUMIF(salesdata[Year],salesdata[[#This Row],[Year]]-1,salesdata[Total Revenue]),"Growth Year","Decline Year"),"")</f>
        <v>Growth Year</v>
      </c>
    </row>
    <row r="2284" spans="1:25" x14ac:dyDescent="0.3">
      <c r="A2284" s="1">
        <v>2283</v>
      </c>
      <c r="B2284" s="2">
        <v>42621</v>
      </c>
      <c r="C2284" s="1">
        <v>2016</v>
      </c>
      <c r="D2284" s="1" t="s">
        <v>22</v>
      </c>
      <c r="E2284" s="1">
        <v>9</v>
      </c>
      <c r="F2284" s="3">
        <v>6552</v>
      </c>
      <c r="G2284" s="10">
        <v>20769.84</v>
      </c>
      <c r="H2284" s="12">
        <f>IFERROR(salesdata[[#This Row],[S-P1]]/salesdata[[#This Row],[Q-P1]],0)</f>
        <v>3.17</v>
      </c>
      <c r="I2284" s="3">
        <v>1667</v>
      </c>
      <c r="J2284" s="10">
        <v>10568.78</v>
      </c>
      <c r="K2284" s="12">
        <f>IFERROR(salesdata[[#This Row],[S-P2]]/salesdata[[#This Row],[Q-P2]],0)</f>
        <v>6.3400000000000007</v>
      </c>
      <c r="L2284" s="3">
        <v>808</v>
      </c>
      <c r="M2284" s="10">
        <v>4379.3599999999997</v>
      </c>
      <c r="N2284" s="12">
        <f>IFERROR(salesdata[[#This Row],[S-P3]]/salesdata[[#This Row],[Q-P3]],0)</f>
        <v>5.42</v>
      </c>
      <c r="O2284" s="3">
        <v>1166</v>
      </c>
      <c r="P2284" s="10">
        <v>8313.58</v>
      </c>
      <c r="Q2284" s="12">
        <f>IFERROR(salesdata[[#This Row],[S-P4]]/salesdata[[#This Row],[Q-P4]],0)</f>
        <v>7.13</v>
      </c>
      <c r="R2284" s="3">
        <v>10193</v>
      </c>
      <c r="S2284" s="10">
        <v>44031.56</v>
      </c>
      <c r="T2284" s="1" t="str">
        <f>"Q"&amp;ROUNDUP(salesdata[[#This Row],[Month No.]]/3,0)</f>
        <v>Q3</v>
      </c>
      <c r="U2284" s="1" t="str">
        <f>TEXT(salesdata[[#This Row],[Date]],"dddd")</f>
        <v>Thursday</v>
      </c>
      <c r="V2284" s="12">
        <f>IFERROR(salesdata[[#This Row],[Total Revenue]]/salesdata[[#This Row],[Total Units Sold]],0)</f>
        <v>4.3197841656038456</v>
      </c>
      <c r="W2284" s="1" t="str">
        <f>INDEX({"Product1","Product2","Product3","Product4"},MATCH(MAX(salesdata[[#This Row],[S-P1]],salesdata[[#This Row],[S-P2]],salesdata[[#This Row],[S-P3]],salesdata[[#This Row],[S-P4]]),CHOOSE({1,2,3,4},salesdata[[#This Row],[S-P1]],salesdata[[#This Row],[S-P2]],salesdata[[#This Row],[S-P3]],salesdata[[#This Row],[S-P4]]),0))</f>
        <v>Product1</v>
      </c>
      <c r="X2284" s="1" t="str">
        <f>IF(salesdata[[#This Row],[Total Revenue]]&gt;=70000,"High",IF(salesdata[[#This Row],[Total Revenue]]&gt;=40000,"Medium","Low"))</f>
        <v>Medium</v>
      </c>
      <c r="Y2284" s="1" t="str">
        <f>IFERROR(IF(SUMIF(salesdata[Year],salesdata[[#This Row],[Year]],salesdata[Total Revenue])&gt;SUMIF(salesdata[Year],salesdata[[#This Row],[Year]]-1,salesdata[Total Revenue]),"Growth Year","Decline Year"),"")</f>
        <v>Growth Year</v>
      </c>
    </row>
    <row r="2285" spans="1:25" x14ac:dyDescent="0.3">
      <c r="A2285" s="1">
        <v>2284</v>
      </c>
      <c r="B2285" s="2">
        <v>42622</v>
      </c>
      <c r="C2285" s="1">
        <v>2016</v>
      </c>
      <c r="D2285" s="1" t="s">
        <v>22</v>
      </c>
      <c r="E2285" s="1">
        <v>9</v>
      </c>
      <c r="F2285" s="3">
        <v>732</v>
      </c>
      <c r="G2285" s="10">
        <v>2320.44</v>
      </c>
      <c r="H2285" s="12">
        <f>IFERROR(salesdata[[#This Row],[S-P1]]/salesdata[[#This Row],[Q-P1]],0)</f>
        <v>3.17</v>
      </c>
      <c r="I2285" s="3">
        <v>354</v>
      </c>
      <c r="J2285" s="10">
        <v>2244.36</v>
      </c>
      <c r="K2285" s="12">
        <f>IFERROR(salesdata[[#This Row],[S-P2]]/salesdata[[#This Row],[Q-P2]],0)</f>
        <v>6.3400000000000007</v>
      </c>
      <c r="L2285" s="3">
        <v>5845</v>
      </c>
      <c r="M2285" s="10">
        <v>31679.9</v>
      </c>
      <c r="N2285" s="12">
        <f>IFERROR(salesdata[[#This Row],[S-P3]]/salesdata[[#This Row],[Q-P3]],0)</f>
        <v>5.42</v>
      </c>
      <c r="O2285" s="3">
        <v>1480</v>
      </c>
      <c r="P2285" s="10">
        <v>10552.4</v>
      </c>
      <c r="Q2285" s="12">
        <f>IFERROR(salesdata[[#This Row],[S-P4]]/salesdata[[#This Row],[Q-P4]],0)</f>
        <v>7.13</v>
      </c>
      <c r="R2285" s="3">
        <v>8411</v>
      </c>
      <c r="S2285" s="10">
        <v>46797.1</v>
      </c>
      <c r="T2285" s="1" t="str">
        <f>"Q"&amp;ROUNDUP(salesdata[[#This Row],[Month No.]]/3,0)</f>
        <v>Q3</v>
      </c>
      <c r="U2285" s="1" t="str">
        <f>TEXT(salesdata[[#This Row],[Date]],"dddd")</f>
        <v>Friday</v>
      </c>
      <c r="V2285" s="12">
        <f>IFERROR(salesdata[[#This Row],[Total Revenue]]/salesdata[[#This Row],[Total Units Sold]],0)</f>
        <v>5.5637974081559864</v>
      </c>
      <c r="W2285" s="1" t="str">
        <f>INDEX({"Product1","Product2","Product3","Product4"},MATCH(MAX(salesdata[[#This Row],[S-P1]],salesdata[[#This Row],[S-P2]],salesdata[[#This Row],[S-P3]],salesdata[[#This Row],[S-P4]]),CHOOSE({1,2,3,4},salesdata[[#This Row],[S-P1]],salesdata[[#This Row],[S-P2]],salesdata[[#This Row],[S-P3]],salesdata[[#This Row],[S-P4]]),0))</f>
        <v>Product3</v>
      </c>
      <c r="X2285" s="1" t="str">
        <f>IF(salesdata[[#This Row],[Total Revenue]]&gt;=70000,"High",IF(salesdata[[#This Row],[Total Revenue]]&gt;=40000,"Medium","Low"))</f>
        <v>Medium</v>
      </c>
      <c r="Y2285" s="1" t="str">
        <f>IFERROR(IF(SUMIF(salesdata[Year],salesdata[[#This Row],[Year]],salesdata[Total Revenue])&gt;SUMIF(salesdata[Year],salesdata[[#This Row],[Year]]-1,salesdata[Total Revenue]),"Growth Year","Decline Year"),"")</f>
        <v>Growth Year</v>
      </c>
    </row>
    <row r="2286" spans="1:25" x14ac:dyDescent="0.3">
      <c r="A2286" s="1">
        <v>2285</v>
      </c>
      <c r="B2286" s="2">
        <v>42623</v>
      </c>
      <c r="C2286" s="1">
        <v>2016</v>
      </c>
      <c r="D2286" s="1" t="s">
        <v>22</v>
      </c>
      <c r="E2286" s="1">
        <v>9</v>
      </c>
      <c r="F2286" s="3">
        <v>3246</v>
      </c>
      <c r="G2286" s="10">
        <v>10289.82</v>
      </c>
      <c r="H2286" s="12">
        <f>IFERROR(salesdata[[#This Row],[S-P1]]/salesdata[[#This Row],[Q-P1]],0)</f>
        <v>3.17</v>
      </c>
      <c r="I2286" s="3">
        <v>1705</v>
      </c>
      <c r="J2286" s="10">
        <v>10809.7</v>
      </c>
      <c r="K2286" s="12">
        <f>IFERROR(salesdata[[#This Row],[S-P2]]/salesdata[[#This Row],[Q-P2]],0)</f>
        <v>6.3400000000000007</v>
      </c>
      <c r="L2286" s="3">
        <v>2443</v>
      </c>
      <c r="M2286" s="10">
        <v>13241.06</v>
      </c>
      <c r="N2286" s="12">
        <f>IFERROR(salesdata[[#This Row],[S-P3]]/salesdata[[#This Row],[Q-P3]],0)</f>
        <v>5.42</v>
      </c>
      <c r="O2286" s="3">
        <v>1380</v>
      </c>
      <c r="P2286" s="10">
        <v>9839.4</v>
      </c>
      <c r="Q2286" s="12">
        <f>IFERROR(salesdata[[#This Row],[S-P4]]/salesdata[[#This Row],[Q-P4]],0)</f>
        <v>7.13</v>
      </c>
      <c r="R2286" s="3">
        <v>8774</v>
      </c>
      <c r="S2286" s="10">
        <v>44179.98</v>
      </c>
      <c r="T2286" s="1" t="str">
        <f>"Q"&amp;ROUNDUP(salesdata[[#This Row],[Month No.]]/3,0)</f>
        <v>Q3</v>
      </c>
      <c r="U2286" s="1" t="str">
        <f>TEXT(salesdata[[#This Row],[Date]],"dddd")</f>
        <v>Saturday</v>
      </c>
      <c r="V2286" s="12">
        <f>IFERROR(salesdata[[#This Row],[Total Revenue]]/salesdata[[#This Row],[Total Units Sold]],0)</f>
        <v>5.0353293822657861</v>
      </c>
      <c r="W2286" s="1" t="str">
        <f>INDEX({"Product1","Product2","Product3","Product4"},MATCH(MAX(salesdata[[#This Row],[S-P1]],salesdata[[#This Row],[S-P2]],salesdata[[#This Row],[S-P3]],salesdata[[#This Row],[S-P4]]),CHOOSE({1,2,3,4},salesdata[[#This Row],[S-P1]],salesdata[[#This Row],[S-P2]],salesdata[[#This Row],[S-P3]],salesdata[[#This Row],[S-P4]]),0))</f>
        <v>Product3</v>
      </c>
      <c r="X2286" s="1" t="str">
        <f>IF(salesdata[[#This Row],[Total Revenue]]&gt;=70000,"High",IF(salesdata[[#This Row],[Total Revenue]]&gt;=40000,"Medium","Low"))</f>
        <v>Medium</v>
      </c>
      <c r="Y2286" s="1" t="str">
        <f>IFERROR(IF(SUMIF(salesdata[Year],salesdata[[#This Row],[Year]],salesdata[Total Revenue])&gt;SUMIF(salesdata[Year],salesdata[[#This Row],[Year]]-1,salesdata[Total Revenue]),"Growth Year","Decline Year"),"")</f>
        <v>Growth Year</v>
      </c>
    </row>
    <row r="2287" spans="1:25" x14ac:dyDescent="0.3">
      <c r="A2287" s="1">
        <v>2286</v>
      </c>
      <c r="B2287" s="2">
        <v>42624</v>
      </c>
      <c r="C2287" s="1">
        <v>2016</v>
      </c>
      <c r="D2287" s="1" t="s">
        <v>22</v>
      </c>
      <c r="E2287" s="1">
        <v>9</v>
      </c>
      <c r="F2287" s="3">
        <v>5250</v>
      </c>
      <c r="G2287" s="10">
        <v>16642.5</v>
      </c>
      <c r="H2287" s="12">
        <f>IFERROR(salesdata[[#This Row],[S-P1]]/salesdata[[#This Row],[Q-P1]],0)</f>
        <v>3.17</v>
      </c>
      <c r="I2287" s="3">
        <v>716</v>
      </c>
      <c r="J2287" s="10">
        <v>4539.4399999999996</v>
      </c>
      <c r="K2287" s="12">
        <f>IFERROR(salesdata[[#This Row],[S-P2]]/salesdata[[#This Row],[Q-P2]],0)</f>
        <v>6.34</v>
      </c>
      <c r="L2287" s="3">
        <v>4234</v>
      </c>
      <c r="M2287" s="10">
        <v>22948.28</v>
      </c>
      <c r="N2287" s="12">
        <f>IFERROR(salesdata[[#This Row],[S-P3]]/salesdata[[#This Row],[Q-P3]],0)</f>
        <v>5.42</v>
      </c>
      <c r="O2287" s="3">
        <v>803</v>
      </c>
      <c r="P2287" s="10">
        <v>5725.39</v>
      </c>
      <c r="Q2287" s="12">
        <f>IFERROR(salesdata[[#This Row],[S-P4]]/salesdata[[#This Row],[Q-P4]],0)</f>
        <v>7.1300000000000008</v>
      </c>
      <c r="R2287" s="3">
        <v>11003</v>
      </c>
      <c r="S2287" s="10">
        <v>49855.61</v>
      </c>
      <c r="T2287" s="1" t="str">
        <f>"Q"&amp;ROUNDUP(salesdata[[#This Row],[Month No.]]/3,0)</f>
        <v>Q3</v>
      </c>
      <c r="U2287" s="1" t="str">
        <f>TEXT(salesdata[[#This Row],[Date]],"dddd")</f>
        <v>Sunday</v>
      </c>
      <c r="V2287" s="12">
        <f>IFERROR(salesdata[[#This Row],[Total Revenue]]/salesdata[[#This Row],[Total Units Sold]],0)</f>
        <v>4.5310924293374537</v>
      </c>
      <c r="W2287" s="1" t="str">
        <f>INDEX({"Product1","Product2","Product3","Product4"},MATCH(MAX(salesdata[[#This Row],[S-P1]],salesdata[[#This Row],[S-P2]],salesdata[[#This Row],[S-P3]],salesdata[[#This Row],[S-P4]]),CHOOSE({1,2,3,4},salesdata[[#This Row],[S-P1]],salesdata[[#This Row],[S-P2]],salesdata[[#This Row],[S-P3]],salesdata[[#This Row],[S-P4]]),0))</f>
        <v>Product3</v>
      </c>
      <c r="X2287" s="1" t="str">
        <f>IF(salesdata[[#This Row],[Total Revenue]]&gt;=70000,"High",IF(salesdata[[#This Row],[Total Revenue]]&gt;=40000,"Medium","Low"))</f>
        <v>Medium</v>
      </c>
      <c r="Y2287" s="1" t="str">
        <f>IFERROR(IF(SUMIF(salesdata[Year],salesdata[[#This Row],[Year]],salesdata[Total Revenue])&gt;SUMIF(salesdata[Year],salesdata[[#This Row],[Year]]-1,salesdata[Total Revenue]),"Growth Year","Decline Year"),"")</f>
        <v>Growth Year</v>
      </c>
    </row>
    <row r="2288" spans="1:25" x14ac:dyDescent="0.3">
      <c r="A2288" s="1">
        <v>2287</v>
      </c>
      <c r="B2288" s="2">
        <v>42625</v>
      </c>
      <c r="C2288" s="1">
        <v>2016</v>
      </c>
      <c r="D2288" s="1" t="s">
        <v>22</v>
      </c>
      <c r="E2288" s="1">
        <v>9</v>
      </c>
      <c r="F2288" s="3">
        <v>5496</v>
      </c>
      <c r="G2288" s="10">
        <v>17422.32</v>
      </c>
      <c r="H2288" s="12">
        <f>IFERROR(salesdata[[#This Row],[S-P1]]/salesdata[[#This Row],[Q-P1]],0)</f>
        <v>3.17</v>
      </c>
      <c r="I2288" s="3">
        <v>3572</v>
      </c>
      <c r="J2288" s="10">
        <v>22646.48</v>
      </c>
      <c r="K2288" s="12">
        <f>IFERROR(salesdata[[#This Row],[S-P2]]/salesdata[[#This Row],[Q-P2]],0)</f>
        <v>6.34</v>
      </c>
      <c r="L2288" s="3">
        <v>428</v>
      </c>
      <c r="M2288" s="10">
        <v>2319.7600000000002</v>
      </c>
      <c r="N2288" s="12">
        <f>IFERROR(salesdata[[#This Row],[S-P3]]/salesdata[[#This Row],[Q-P3]],0)</f>
        <v>5.4200000000000008</v>
      </c>
      <c r="O2288" s="3">
        <v>1681</v>
      </c>
      <c r="P2288" s="10">
        <v>11985.53</v>
      </c>
      <c r="Q2288" s="12">
        <f>IFERROR(salesdata[[#This Row],[S-P4]]/salesdata[[#This Row],[Q-P4]],0)</f>
        <v>7.1300000000000008</v>
      </c>
      <c r="R2288" s="3">
        <v>11177</v>
      </c>
      <c r="S2288" s="10">
        <v>54374.09</v>
      </c>
      <c r="T2288" s="1" t="str">
        <f>"Q"&amp;ROUNDUP(salesdata[[#This Row],[Month No.]]/3,0)</f>
        <v>Q3</v>
      </c>
      <c r="U2288" s="1" t="str">
        <f>TEXT(salesdata[[#This Row],[Date]],"dddd")</f>
        <v>Monday</v>
      </c>
      <c r="V2288" s="12">
        <f>IFERROR(salesdata[[#This Row],[Total Revenue]]/salesdata[[#This Row],[Total Units Sold]],0)</f>
        <v>4.864819719065939</v>
      </c>
      <c r="W2288" s="1" t="str">
        <f>INDEX({"Product1","Product2","Product3","Product4"},MATCH(MAX(salesdata[[#This Row],[S-P1]],salesdata[[#This Row],[S-P2]],salesdata[[#This Row],[S-P3]],salesdata[[#This Row],[S-P4]]),CHOOSE({1,2,3,4},salesdata[[#This Row],[S-P1]],salesdata[[#This Row],[S-P2]],salesdata[[#This Row],[S-P3]],salesdata[[#This Row],[S-P4]]),0))</f>
        <v>Product2</v>
      </c>
      <c r="X2288" s="1" t="str">
        <f>IF(salesdata[[#This Row],[Total Revenue]]&gt;=70000,"High",IF(salesdata[[#This Row],[Total Revenue]]&gt;=40000,"Medium","Low"))</f>
        <v>Medium</v>
      </c>
      <c r="Y2288" s="1" t="str">
        <f>IFERROR(IF(SUMIF(salesdata[Year],salesdata[[#This Row],[Year]],salesdata[Total Revenue])&gt;SUMIF(salesdata[Year],salesdata[[#This Row],[Year]]-1,salesdata[Total Revenue]),"Growth Year","Decline Year"),"")</f>
        <v>Growth Year</v>
      </c>
    </row>
    <row r="2289" spans="1:25" x14ac:dyDescent="0.3">
      <c r="A2289" s="1">
        <v>2288</v>
      </c>
      <c r="B2289" s="2">
        <v>42626</v>
      </c>
      <c r="C2289" s="1">
        <v>2016</v>
      </c>
      <c r="D2289" s="1" t="s">
        <v>22</v>
      </c>
      <c r="E2289" s="1">
        <v>9</v>
      </c>
      <c r="F2289" s="3">
        <v>5260</v>
      </c>
      <c r="G2289" s="10">
        <v>16674.2</v>
      </c>
      <c r="H2289" s="12">
        <f>IFERROR(salesdata[[#This Row],[S-P1]]/salesdata[[#This Row],[Q-P1]],0)</f>
        <v>3.17</v>
      </c>
      <c r="I2289" s="3">
        <v>1059</v>
      </c>
      <c r="J2289" s="10">
        <v>6714.06</v>
      </c>
      <c r="K2289" s="12">
        <f>IFERROR(salesdata[[#This Row],[S-P2]]/salesdata[[#This Row],[Q-P2]],0)</f>
        <v>6.3400000000000007</v>
      </c>
      <c r="L2289" s="3">
        <v>2117</v>
      </c>
      <c r="M2289" s="10">
        <v>11474.14</v>
      </c>
      <c r="N2289" s="12">
        <f>IFERROR(salesdata[[#This Row],[S-P3]]/salesdata[[#This Row],[Q-P3]],0)</f>
        <v>5.42</v>
      </c>
      <c r="O2289" s="3">
        <v>1916</v>
      </c>
      <c r="P2289" s="10">
        <v>13661.08</v>
      </c>
      <c r="Q2289" s="12">
        <f>IFERROR(salesdata[[#This Row],[S-P4]]/salesdata[[#This Row],[Q-P4]],0)</f>
        <v>7.13</v>
      </c>
      <c r="R2289" s="3">
        <v>10352</v>
      </c>
      <c r="S2289" s="10">
        <v>48523.48</v>
      </c>
      <c r="T2289" s="1" t="str">
        <f>"Q"&amp;ROUNDUP(salesdata[[#This Row],[Month No.]]/3,0)</f>
        <v>Q3</v>
      </c>
      <c r="U2289" s="1" t="str">
        <f>TEXT(salesdata[[#This Row],[Date]],"dddd")</f>
        <v>Tuesday</v>
      </c>
      <c r="V2289" s="12">
        <f>IFERROR(salesdata[[#This Row],[Total Revenue]]/salesdata[[#This Row],[Total Units Sold]],0)</f>
        <v>4.6873531684698611</v>
      </c>
      <c r="W2289" s="1" t="str">
        <f>INDEX({"Product1","Product2","Product3","Product4"},MATCH(MAX(salesdata[[#This Row],[S-P1]],salesdata[[#This Row],[S-P2]],salesdata[[#This Row],[S-P3]],salesdata[[#This Row],[S-P4]]),CHOOSE({1,2,3,4},salesdata[[#This Row],[S-P1]],salesdata[[#This Row],[S-P2]],salesdata[[#This Row],[S-P3]],salesdata[[#This Row],[S-P4]]),0))</f>
        <v>Product1</v>
      </c>
      <c r="X2289" s="1" t="str">
        <f>IF(salesdata[[#This Row],[Total Revenue]]&gt;=70000,"High",IF(salesdata[[#This Row],[Total Revenue]]&gt;=40000,"Medium","Low"))</f>
        <v>Medium</v>
      </c>
      <c r="Y2289" s="1" t="str">
        <f>IFERROR(IF(SUMIF(salesdata[Year],salesdata[[#This Row],[Year]],salesdata[Total Revenue])&gt;SUMIF(salesdata[Year],salesdata[[#This Row],[Year]]-1,salesdata[Total Revenue]),"Growth Year","Decline Year"),"")</f>
        <v>Growth Year</v>
      </c>
    </row>
    <row r="2290" spans="1:25" x14ac:dyDescent="0.3">
      <c r="A2290" s="1">
        <v>2289</v>
      </c>
      <c r="B2290" s="2">
        <v>42627</v>
      </c>
      <c r="C2290" s="1">
        <v>2016</v>
      </c>
      <c r="D2290" s="1" t="s">
        <v>22</v>
      </c>
      <c r="E2290" s="1">
        <v>9</v>
      </c>
      <c r="F2290" s="3">
        <v>2398</v>
      </c>
      <c r="G2290" s="10">
        <v>7601.66</v>
      </c>
      <c r="H2290" s="12">
        <f>IFERROR(salesdata[[#This Row],[S-P1]]/salesdata[[#This Row],[Q-P1]],0)</f>
        <v>3.17</v>
      </c>
      <c r="I2290" s="3">
        <v>3891</v>
      </c>
      <c r="J2290" s="10">
        <v>24668.94</v>
      </c>
      <c r="K2290" s="12">
        <f>IFERROR(salesdata[[#This Row],[S-P2]]/salesdata[[#This Row],[Q-P2]],0)</f>
        <v>6.34</v>
      </c>
      <c r="L2290" s="3">
        <v>4634</v>
      </c>
      <c r="M2290" s="10">
        <v>25116.28</v>
      </c>
      <c r="N2290" s="12">
        <f>IFERROR(salesdata[[#This Row],[S-P3]]/salesdata[[#This Row],[Q-P3]],0)</f>
        <v>5.42</v>
      </c>
      <c r="O2290" s="3">
        <v>1125</v>
      </c>
      <c r="P2290" s="10">
        <v>8021.25</v>
      </c>
      <c r="Q2290" s="12">
        <f>IFERROR(salesdata[[#This Row],[S-P4]]/salesdata[[#This Row],[Q-P4]],0)</f>
        <v>7.13</v>
      </c>
      <c r="R2290" s="3">
        <v>12048</v>
      </c>
      <c r="S2290" s="10">
        <v>65408.13</v>
      </c>
      <c r="T2290" s="1" t="str">
        <f>"Q"&amp;ROUNDUP(salesdata[[#This Row],[Month No.]]/3,0)</f>
        <v>Q3</v>
      </c>
      <c r="U2290" s="1" t="str">
        <f>TEXT(salesdata[[#This Row],[Date]],"dddd")</f>
        <v>Wednesday</v>
      </c>
      <c r="V2290" s="12">
        <f>IFERROR(salesdata[[#This Row],[Total Revenue]]/salesdata[[#This Row],[Total Units Sold]],0)</f>
        <v>5.4289616533864535</v>
      </c>
      <c r="W2290" s="1" t="str">
        <f>INDEX({"Product1","Product2","Product3","Product4"},MATCH(MAX(salesdata[[#This Row],[S-P1]],salesdata[[#This Row],[S-P2]],salesdata[[#This Row],[S-P3]],salesdata[[#This Row],[S-P4]]),CHOOSE({1,2,3,4},salesdata[[#This Row],[S-P1]],salesdata[[#This Row],[S-P2]],salesdata[[#This Row],[S-P3]],salesdata[[#This Row],[S-P4]]),0))</f>
        <v>Product3</v>
      </c>
      <c r="X2290" s="1" t="str">
        <f>IF(salesdata[[#This Row],[Total Revenue]]&gt;=70000,"High",IF(salesdata[[#This Row],[Total Revenue]]&gt;=40000,"Medium","Low"))</f>
        <v>Medium</v>
      </c>
      <c r="Y2290" s="1" t="str">
        <f>IFERROR(IF(SUMIF(salesdata[Year],salesdata[[#This Row],[Year]],salesdata[Total Revenue])&gt;SUMIF(salesdata[Year],salesdata[[#This Row],[Year]]-1,salesdata[Total Revenue]),"Growth Year","Decline Year"),"")</f>
        <v>Growth Year</v>
      </c>
    </row>
    <row r="2291" spans="1:25" x14ac:dyDescent="0.3">
      <c r="A2291" s="1">
        <v>2290</v>
      </c>
      <c r="B2291" s="2">
        <v>42628</v>
      </c>
      <c r="C2291" s="1">
        <v>2016</v>
      </c>
      <c r="D2291" s="1" t="s">
        <v>22</v>
      </c>
      <c r="E2291" s="1">
        <v>9</v>
      </c>
      <c r="F2291" s="3">
        <v>2520</v>
      </c>
      <c r="G2291" s="10">
        <v>7988.4</v>
      </c>
      <c r="H2291" s="12">
        <f>IFERROR(salesdata[[#This Row],[S-P1]]/salesdata[[#This Row],[Q-P1]],0)</f>
        <v>3.17</v>
      </c>
      <c r="I2291" s="3">
        <v>3995</v>
      </c>
      <c r="J2291" s="10">
        <v>25328.3</v>
      </c>
      <c r="K2291" s="12">
        <f>IFERROR(salesdata[[#This Row],[S-P2]]/salesdata[[#This Row],[Q-P2]],0)</f>
        <v>6.34</v>
      </c>
      <c r="L2291" s="3">
        <v>2036</v>
      </c>
      <c r="M2291" s="10">
        <v>11035.12</v>
      </c>
      <c r="N2291" s="12">
        <f>IFERROR(salesdata[[#This Row],[S-P3]]/salesdata[[#This Row],[Q-P3]],0)</f>
        <v>5.4200000000000008</v>
      </c>
      <c r="O2291" s="3">
        <v>400</v>
      </c>
      <c r="P2291" s="10">
        <v>2852</v>
      </c>
      <c r="Q2291" s="12">
        <f>IFERROR(salesdata[[#This Row],[S-P4]]/salesdata[[#This Row],[Q-P4]],0)</f>
        <v>7.13</v>
      </c>
      <c r="R2291" s="3">
        <v>8951</v>
      </c>
      <c r="S2291" s="10">
        <v>47203.82</v>
      </c>
      <c r="T2291" s="1" t="str">
        <f>"Q"&amp;ROUNDUP(salesdata[[#This Row],[Month No.]]/3,0)</f>
        <v>Q3</v>
      </c>
      <c r="U2291" s="1" t="str">
        <f>TEXT(salesdata[[#This Row],[Date]],"dddd")</f>
        <v>Thursday</v>
      </c>
      <c r="V2291" s="12">
        <f>IFERROR(salesdata[[#This Row],[Total Revenue]]/salesdata[[#This Row],[Total Units Sold]],0)</f>
        <v>5.2735806055189363</v>
      </c>
      <c r="W2291" s="1" t="str">
        <f>INDEX({"Product1","Product2","Product3","Product4"},MATCH(MAX(salesdata[[#This Row],[S-P1]],salesdata[[#This Row],[S-P2]],salesdata[[#This Row],[S-P3]],salesdata[[#This Row],[S-P4]]),CHOOSE({1,2,3,4},salesdata[[#This Row],[S-P1]],salesdata[[#This Row],[S-P2]],salesdata[[#This Row],[S-P3]],salesdata[[#This Row],[S-P4]]),0))</f>
        <v>Product2</v>
      </c>
      <c r="X2291" s="1" t="str">
        <f>IF(salesdata[[#This Row],[Total Revenue]]&gt;=70000,"High",IF(salesdata[[#This Row],[Total Revenue]]&gt;=40000,"Medium","Low"))</f>
        <v>Medium</v>
      </c>
      <c r="Y2291" s="1" t="str">
        <f>IFERROR(IF(SUMIF(salesdata[Year],salesdata[[#This Row],[Year]],salesdata[Total Revenue])&gt;SUMIF(salesdata[Year],salesdata[[#This Row],[Year]]-1,salesdata[Total Revenue]),"Growth Year","Decline Year"),"")</f>
        <v>Growth Year</v>
      </c>
    </row>
    <row r="2292" spans="1:25" x14ac:dyDescent="0.3">
      <c r="A2292" s="1">
        <v>2291</v>
      </c>
      <c r="B2292" s="2">
        <v>42629</v>
      </c>
      <c r="C2292" s="1">
        <v>2016</v>
      </c>
      <c r="D2292" s="1" t="s">
        <v>22</v>
      </c>
      <c r="E2292" s="1">
        <v>9</v>
      </c>
      <c r="F2292" s="3">
        <v>6814</v>
      </c>
      <c r="G2292" s="10">
        <v>21600.38</v>
      </c>
      <c r="H2292" s="12">
        <f>IFERROR(salesdata[[#This Row],[S-P1]]/salesdata[[#This Row],[Q-P1]],0)</f>
        <v>3.17</v>
      </c>
      <c r="I2292" s="3">
        <v>1342</v>
      </c>
      <c r="J2292" s="10">
        <v>8508.2800000000007</v>
      </c>
      <c r="K2292" s="12">
        <f>IFERROR(salesdata[[#This Row],[S-P2]]/salesdata[[#This Row],[Q-P2]],0)</f>
        <v>6.3400000000000007</v>
      </c>
      <c r="L2292" s="3">
        <v>464</v>
      </c>
      <c r="M2292" s="10">
        <v>2514.88</v>
      </c>
      <c r="N2292" s="12">
        <f>IFERROR(salesdata[[#This Row],[S-P3]]/salesdata[[#This Row],[Q-P3]],0)</f>
        <v>5.42</v>
      </c>
      <c r="O2292" s="3">
        <v>253</v>
      </c>
      <c r="P2292" s="10">
        <v>1803.89</v>
      </c>
      <c r="Q2292" s="12">
        <f>IFERROR(salesdata[[#This Row],[S-P4]]/salesdata[[#This Row],[Q-P4]],0)</f>
        <v>7.1300000000000008</v>
      </c>
      <c r="R2292" s="3">
        <v>8873</v>
      </c>
      <c r="S2292" s="10">
        <v>34427.43</v>
      </c>
      <c r="T2292" s="1" t="str">
        <f>"Q"&amp;ROUNDUP(salesdata[[#This Row],[Month No.]]/3,0)</f>
        <v>Q3</v>
      </c>
      <c r="U2292" s="1" t="str">
        <f>TEXT(salesdata[[#This Row],[Date]],"dddd")</f>
        <v>Friday</v>
      </c>
      <c r="V2292" s="12">
        <f>IFERROR(salesdata[[#This Row],[Total Revenue]]/salesdata[[#This Row],[Total Units Sold]],0)</f>
        <v>3.8800214132762312</v>
      </c>
      <c r="W2292" s="1" t="str">
        <f>INDEX({"Product1","Product2","Product3","Product4"},MATCH(MAX(salesdata[[#This Row],[S-P1]],salesdata[[#This Row],[S-P2]],salesdata[[#This Row],[S-P3]],salesdata[[#This Row],[S-P4]]),CHOOSE({1,2,3,4},salesdata[[#This Row],[S-P1]],salesdata[[#This Row],[S-P2]],salesdata[[#This Row],[S-P3]],salesdata[[#This Row],[S-P4]]),0))</f>
        <v>Product1</v>
      </c>
      <c r="X2292" s="1" t="str">
        <f>IF(salesdata[[#This Row],[Total Revenue]]&gt;=70000,"High",IF(salesdata[[#This Row],[Total Revenue]]&gt;=40000,"Medium","Low"))</f>
        <v>Low</v>
      </c>
      <c r="Y2292" s="1" t="str">
        <f>IFERROR(IF(SUMIF(salesdata[Year],salesdata[[#This Row],[Year]],salesdata[Total Revenue])&gt;SUMIF(salesdata[Year],salesdata[[#This Row],[Year]]-1,salesdata[Total Revenue]),"Growth Year","Decline Year"),"")</f>
        <v>Growth Year</v>
      </c>
    </row>
    <row r="2293" spans="1:25" x14ac:dyDescent="0.3">
      <c r="A2293" s="1">
        <v>2292</v>
      </c>
      <c r="B2293" s="2">
        <v>42630</v>
      </c>
      <c r="C2293" s="1">
        <v>2016</v>
      </c>
      <c r="D2293" s="1" t="s">
        <v>22</v>
      </c>
      <c r="E2293" s="1">
        <v>9</v>
      </c>
      <c r="F2293" s="3">
        <v>3152</v>
      </c>
      <c r="G2293" s="10">
        <v>9991.84</v>
      </c>
      <c r="H2293" s="12">
        <f>IFERROR(salesdata[[#This Row],[S-P1]]/salesdata[[#This Row],[Q-P1]],0)</f>
        <v>3.17</v>
      </c>
      <c r="I2293" s="3">
        <v>2394</v>
      </c>
      <c r="J2293" s="10">
        <v>15177.96</v>
      </c>
      <c r="K2293" s="12">
        <f>IFERROR(salesdata[[#This Row],[S-P2]]/salesdata[[#This Row],[Q-P2]],0)</f>
        <v>6.34</v>
      </c>
      <c r="L2293" s="3">
        <v>3952</v>
      </c>
      <c r="M2293" s="10">
        <v>21419.84</v>
      </c>
      <c r="N2293" s="12">
        <f>IFERROR(salesdata[[#This Row],[S-P3]]/salesdata[[#This Row],[Q-P3]],0)</f>
        <v>5.42</v>
      </c>
      <c r="O2293" s="3">
        <v>660</v>
      </c>
      <c r="P2293" s="10">
        <v>4705.8</v>
      </c>
      <c r="Q2293" s="12">
        <f>IFERROR(salesdata[[#This Row],[S-P4]]/salesdata[[#This Row],[Q-P4]],0)</f>
        <v>7.13</v>
      </c>
      <c r="R2293" s="3">
        <v>10158</v>
      </c>
      <c r="S2293" s="10">
        <v>51295.44</v>
      </c>
      <c r="T2293" s="1" t="str">
        <f>"Q"&amp;ROUNDUP(salesdata[[#This Row],[Month No.]]/3,0)</f>
        <v>Q3</v>
      </c>
      <c r="U2293" s="1" t="str">
        <f>TEXT(salesdata[[#This Row],[Date]],"dddd")</f>
        <v>Saturday</v>
      </c>
      <c r="V2293" s="12">
        <f>IFERROR(salesdata[[#This Row],[Total Revenue]]/salesdata[[#This Row],[Total Units Sold]],0)</f>
        <v>5.049757826343769</v>
      </c>
      <c r="W2293" s="1" t="str">
        <f>INDEX({"Product1","Product2","Product3","Product4"},MATCH(MAX(salesdata[[#This Row],[S-P1]],salesdata[[#This Row],[S-P2]],salesdata[[#This Row],[S-P3]],salesdata[[#This Row],[S-P4]]),CHOOSE({1,2,3,4},salesdata[[#This Row],[S-P1]],salesdata[[#This Row],[S-P2]],salesdata[[#This Row],[S-P3]],salesdata[[#This Row],[S-P4]]),0))</f>
        <v>Product3</v>
      </c>
      <c r="X2293" s="1" t="str">
        <f>IF(salesdata[[#This Row],[Total Revenue]]&gt;=70000,"High",IF(salesdata[[#This Row],[Total Revenue]]&gt;=40000,"Medium","Low"))</f>
        <v>Medium</v>
      </c>
      <c r="Y2293" s="1" t="str">
        <f>IFERROR(IF(SUMIF(salesdata[Year],salesdata[[#This Row],[Year]],salesdata[Total Revenue])&gt;SUMIF(salesdata[Year],salesdata[[#This Row],[Year]]-1,salesdata[Total Revenue]),"Growth Year","Decline Year"),"")</f>
        <v>Growth Year</v>
      </c>
    </row>
    <row r="2294" spans="1:25" x14ac:dyDescent="0.3">
      <c r="A2294" s="1">
        <v>2293</v>
      </c>
      <c r="B2294" s="2">
        <v>42631</v>
      </c>
      <c r="C2294" s="1">
        <v>2016</v>
      </c>
      <c r="D2294" s="1" t="s">
        <v>22</v>
      </c>
      <c r="E2294" s="1">
        <v>9</v>
      </c>
      <c r="F2294" s="3">
        <v>4200</v>
      </c>
      <c r="G2294" s="10">
        <v>13314</v>
      </c>
      <c r="H2294" s="12">
        <f>IFERROR(salesdata[[#This Row],[S-P1]]/salesdata[[#This Row],[Q-P1]],0)</f>
        <v>3.17</v>
      </c>
      <c r="I2294" s="3">
        <v>1800</v>
      </c>
      <c r="J2294" s="10">
        <v>11412</v>
      </c>
      <c r="K2294" s="12">
        <f>IFERROR(salesdata[[#This Row],[S-P2]]/salesdata[[#This Row],[Q-P2]],0)</f>
        <v>6.34</v>
      </c>
      <c r="L2294" s="3">
        <v>4816</v>
      </c>
      <c r="M2294" s="10">
        <v>26102.720000000001</v>
      </c>
      <c r="N2294" s="12">
        <f>IFERROR(salesdata[[#This Row],[S-P3]]/salesdata[[#This Row],[Q-P3]],0)</f>
        <v>5.42</v>
      </c>
      <c r="O2294" s="3">
        <v>560</v>
      </c>
      <c r="P2294" s="10">
        <v>3992.8</v>
      </c>
      <c r="Q2294" s="12">
        <f>IFERROR(salesdata[[#This Row],[S-P4]]/salesdata[[#This Row],[Q-P4]],0)</f>
        <v>7.13</v>
      </c>
      <c r="R2294" s="3">
        <v>11376</v>
      </c>
      <c r="S2294" s="10">
        <v>54821.52</v>
      </c>
      <c r="T2294" s="1" t="str">
        <f>"Q"&amp;ROUNDUP(salesdata[[#This Row],[Month No.]]/3,0)</f>
        <v>Q3</v>
      </c>
      <c r="U2294" s="1" t="str">
        <f>TEXT(salesdata[[#This Row],[Date]],"dddd")</f>
        <v>Sunday</v>
      </c>
      <c r="V2294" s="12">
        <f>IFERROR(salesdata[[#This Row],[Total Revenue]]/salesdata[[#This Row],[Total Units Sold]],0)</f>
        <v>4.8190506329113925</v>
      </c>
      <c r="W2294" s="1" t="str">
        <f>INDEX({"Product1","Product2","Product3","Product4"},MATCH(MAX(salesdata[[#This Row],[S-P1]],salesdata[[#This Row],[S-P2]],salesdata[[#This Row],[S-P3]],salesdata[[#This Row],[S-P4]]),CHOOSE({1,2,3,4},salesdata[[#This Row],[S-P1]],salesdata[[#This Row],[S-P2]],salesdata[[#This Row],[S-P3]],salesdata[[#This Row],[S-P4]]),0))</f>
        <v>Product3</v>
      </c>
      <c r="X2294" s="1" t="str">
        <f>IF(salesdata[[#This Row],[Total Revenue]]&gt;=70000,"High",IF(salesdata[[#This Row],[Total Revenue]]&gt;=40000,"Medium","Low"))</f>
        <v>Medium</v>
      </c>
      <c r="Y2294" s="1" t="str">
        <f>IFERROR(IF(SUMIF(salesdata[Year],salesdata[[#This Row],[Year]],salesdata[Total Revenue])&gt;SUMIF(salesdata[Year],salesdata[[#This Row],[Year]]-1,salesdata[Total Revenue]),"Growth Year","Decline Year"),"")</f>
        <v>Growth Year</v>
      </c>
    </row>
    <row r="2295" spans="1:25" x14ac:dyDescent="0.3">
      <c r="A2295" s="1">
        <v>2294</v>
      </c>
      <c r="B2295" s="2">
        <v>42632</v>
      </c>
      <c r="C2295" s="1">
        <v>2016</v>
      </c>
      <c r="D2295" s="1" t="s">
        <v>22</v>
      </c>
      <c r="E2295" s="1">
        <v>9</v>
      </c>
      <c r="F2295" s="3">
        <v>5110</v>
      </c>
      <c r="G2295" s="10">
        <v>16198.7</v>
      </c>
      <c r="H2295" s="12">
        <f>IFERROR(salesdata[[#This Row],[S-P1]]/salesdata[[#This Row],[Q-P1]],0)</f>
        <v>3.17</v>
      </c>
      <c r="I2295" s="3">
        <v>3307</v>
      </c>
      <c r="J2295" s="10">
        <v>20966.38</v>
      </c>
      <c r="K2295" s="12">
        <f>IFERROR(salesdata[[#This Row],[S-P2]]/salesdata[[#This Row],[Q-P2]],0)</f>
        <v>6.3400000000000007</v>
      </c>
      <c r="L2295" s="3">
        <v>1708</v>
      </c>
      <c r="M2295" s="10">
        <v>9257.36</v>
      </c>
      <c r="N2295" s="12">
        <f>IFERROR(salesdata[[#This Row],[S-P3]]/salesdata[[#This Row],[Q-P3]],0)</f>
        <v>5.42</v>
      </c>
      <c r="O2295" s="3">
        <v>1471</v>
      </c>
      <c r="P2295" s="10">
        <v>10488.23</v>
      </c>
      <c r="Q2295" s="12">
        <f>IFERROR(salesdata[[#This Row],[S-P4]]/salesdata[[#This Row],[Q-P4]],0)</f>
        <v>7.13</v>
      </c>
      <c r="R2295" s="3">
        <v>11596</v>
      </c>
      <c r="S2295" s="10">
        <v>56910.67</v>
      </c>
      <c r="T2295" s="1" t="str">
        <f>"Q"&amp;ROUNDUP(salesdata[[#This Row],[Month No.]]/3,0)</f>
        <v>Q3</v>
      </c>
      <c r="U2295" s="1" t="str">
        <f>TEXT(salesdata[[#This Row],[Date]],"dddd")</f>
        <v>Monday</v>
      </c>
      <c r="V2295" s="12">
        <f>IFERROR(salesdata[[#This Row],[Total Revenue]]/salesdata[[#This Row],[Total Units Sold]],0)</f>
        <v>4.9077845808899623</v>
      </c>
      <c r="W2295" s="1" t="str">
        <f>INDEX({"Product1","Product2","Product3","Product4"},MATCH(MAX(salesdata[[#This Row],[S-P1]],salesdata[[#This Row],[S-P2]],salesdata[[#This Row],[S-P3]],salesdata[[#This Row],[S-P4]]),CHOOSE({1,2,3,4},salesdata[[#This Row],[S-P1]],salesdata[[#This Row],[S-P2]],salesdata[[#This Row],[S-P3]],salesdata[[#This Row],[S-P4]]),0))</f>
        <v>Product2</v>
      </c>
      <c r="X2295" s="1" t="str">
        <f>IF(salesdata[[#This Row],[Total Revenue]]&gt;=70000,"High",IF(salesdata[[#This Row],[Total Revenue]]&gt;=40000,"Medium","Low"))</f>
        <v>Medium</v>
      </c>
      <c r="Y2295" s="1" t="str">
        <f>IFERROR(IF(SUMIF(salesdata[Year],salesdata[[#This Row],[Year]],salesdata[Total Revenue])&gt;SUMIF(salesdata[Year],salesdata[[#This Row],[Year]]-1,salesdata[Total Revenue]),"Growth Year","Decline Year"),"")</f>
        <v>Growth Year</v>
      </c>
    </row>
    <row r="2296" spans="1:25" x14ac:dyDescent="0.3">
      <c r="A2296" s="1">
        <v>2295</v>
      </c>
      <c r="B2296" s="2">
        <v>42633</v>
      </c>
      <c r="C2296" s="1">
        <v>2016</v>
      </c>
      <c r="D2296" s="1" t="s">
        <v>22</v>
      </c>
      <c r="E2296" s="1">
        <v>9</v>
      </c>
      <c r="F2296" s="3">
        <v>2515</v>
      </c>
      <c r="G2296" s="10">
        <v>7972.55</v>
      </c>
      <c r="H2296" s="12">
        <f>IFERROR(salesdata[[#This Row],[S-P1]]/salesdata[[#This Row],[Q-P1]],0)</f>
        <v>3.17</v>
      </c>
      <c r="I2296" s="3">
        <v>3798</v>
      </c>
      <c r="J2296" s="10">
        <v>24079.32</v>
      </c>
      <c r="K2296" s="12">
        <f>IFERROR(salesdata[[#This Row],[S-P2]]/salesdata[[#This Row],[Q-P2]],0)</f>
        <v>6.34</v>
      </c>
      <c r="L2296" s="3">
        <v>1971</v>
      </c>
      <c r="M2296" s="10">
        <v>10682.82</v>
      </c>
      <c r="N2296" s="12">
        <f>IFERROR(salesdata[[#This Row],[S-P3]]/salesdata[[#This Row],[Q-P3]],0)</f>
        <v>5.42</v>
      </c>
      <c r="O2296" s="3">
        <v>400</v>
      </c>
      <c r="P2296" s="10">
        <v>2852</v>
      </c>
      <c r="Q2296" s="12">
        <f>IFERROR(salesdata[[#This Row],[S-P4]]/salesdata[[#This Row],[Q-P4]],0)</f>
        <v>7.13</v>
      </c>
      <c r="R2296" s="3">
        <v>8684</v>
      </c>
      <c r="S2296" s="10">
        <v>45586.69</v>
      </c>
      <c r="T2296" s="1" t="str">
        <f>"Q"&amp;ROUNDUP(salesdata[[#This Row],[Month No.]]/3,0)</f>
        <v>Q3</v>
      </c>
      <c r="U2296" s="1" t="str">
        <f>TEXT(salesdata[[#This Row],[Date]],"dddd")</f>
        <v>Tuesday</v>
      </c>
      <c r="V2296" s="12">
        <f>IFERROR(salesdata[[#This Row],[Total Revenue]]/salesdata[[#This Row],[Total Units Sold]],0)</f>
        <v>5.2495036849378174</v>
      </c>
      <c r="W2296" s="1" t="str">
        <f>INDEX({"Product1","Product2","Product3","Product4"},MATCH(MAX(salesdata[[#This Row],[S-P1]],salesdata[[#This Row],[S-P2]],salesdata[[#This Row],[S-P3]],salesdata[[#This Row],[S-P4]]),CHOOSE({1,2,3,4},salesdata[[#This Row],[S-P1]],salesdata[[#This Row],[S-P2]],salesdata[[#This Row],[S-P3]],salesdata[[#This Row],[S-P4]]),0))</f>
        <v>Product2</v>
      </c>
      <c r="X2296" s="1" t="str">
        <f>IF(salesdata[[#This Row],[Total Revenue]]&gt;=70000,"High",IF(salesdata[[#This Row],[Total Revenue]]&gt;=40000,"Medium","Low"))</f>
        <v>Medium</v>
      </c>
      <c r="Y2296" s="1" t="str">
        <f>IFERROR(IF(SUMIF(salesdata[Year],salesdata[[#This Row],[Year]],salesdata[Total Revenue])&gt;SUMIF(salesdata[Year],salesdata[[#This Row],[Year]]-1,salesdata[Total Revenue]),"Growth Year","Decline Year"),"")</f>
        <v>Growth Year</v>
      </c>
    </row>
    <row r="2297" spans="1:25" x14ac:dyDescent="0.3">
      <c r="A2297" s="1">
        <v>2296</v>
      </c>
      <c r="B2297" s="2">
        <v>42634</v>
      </c>
      <c r="C2297" s="1">
        <v>2016</v>
      </c>
      <c r="D2297" s="1" t="s">
        <v>22</v>
      </c>
      <c r="E2297" s="1">
        <v>9</v>
      </c>
      <c r="F2297" s="3">
        <v>4385</v>
      </c>
      <c r="G2297" s="10">
        <v>13900.45</v>
      </c>
      <c r="H2297" s="12">
        <f>IFERROR(salesdata[[#This Row],[S-P1]]/salesdata[[#This Row],[Q-P1]],0)</f>
        <v>3.1700000000000004</v>
      </c>
      <c r="I2297" s="3">
        <v>1687</v>
      </c>
      <c r="J2297" s="10">
        <v>10695.58</v>
      </c>
      <c r="K2297" s="12">
        <f>IFERROR(salesdata[[#This Row],[S-P2]]/salesdata[[#This Row],[Q-P2]],0)</f>
        <v>6.34</v>
      </c>
      <c r="L2297" s="3">
        <v>2148</v>
      </c>
      <c r="M2297" s="10">
        <v>11642.16</v>
      </c>
      <c r="N2297" s="12">
        <f>IFERROR(salesdata[[#This Row],[S-P3]]/salesdata[[#This Row],[Q-P3]],0)</f>
        <v>5.42</v>
      </c>
      <c r="O2297" s="3">
        <v>486</v>
      </c>
      <c r="P2297" s="10">
        <v>3465.18</v>
      </c>
      <c r="Q2297" s="12">
        <f>IFERROR(salesdata[[#This Row],[S-P4]]/salesdata[[#This Row],[Q-P4]],0)</f>
        <v>7.13</v>
      </c>
      <c r="R2297" s="3">
        <v>8706</v>
      </c>
      <c r="S2297" s="10">
        <v>39703.370000000003</v>
      </c>
      <c r="T2297" s="1" t="str">
        <f>"Q"&amp;ROUNDUP(salesdata[[#This Row],[Month No.]]/3,0)</f>
        <v>Q3</v>
      </c>
      <c r="U2297" s="1" t="str">
        <f>TEXT(salesdata[[#This Row],[Date]],"dddd")</f>
        <v>Wednesday</v>
      </c>
      <c r="V2297" s="12">
        <f>IFERROR(salesdata[[#This Row],[Total Revenue]]/salesdata[[#This Row],[Total Units Sold]],0)</f>
        <v>4.5604606018837588</v>
      </c>
      <c r="W2297" s="1" t="str">
        <f>INDEX({"Product1","Product2","Product3","Product4"},MATCH(MAX(salesdata[[#This Row],[S-P1]],salesdata[[#This Row],[S-P2]],salesdata[[#This Row],[S-P3]],salesdata[[#This Row],[S-P4]]),CHOOSE({1,2,3,4},salesdata[[#This Row],[S-P1]],salesdata[[#This Row],[S-P2]],salesdata[[#This Row],[S-P3]],salesdata[[#This Row],[S-P4]]),0))</f>
        <v>Product1</v>
      </c>
      <c r="X2297" s="1" t="str">
        <f>IF(salesdata[[#This Row],[Total Revenue]]&gt;=70000,"High",IF(salesdata[[#This Row],[Total Revenue]]&gt;=40000,"Medium","Low"))</f>
        <v>Low</v>
      </c>
      <c r="Y2297" s="1" t="str">
        <f>IFERROR(IF(SUMIF(salesdata[Year],salesdata[[#This Row],[Year]],salesdata[Total Revenue])&gt;SUMIF(salesdata[Year],salesdata[[#This Row],[Year]]-1,salesdata[Total Revenue]),"Growth Year","Decline Year"),"")</f>
        <v>Growth Year</v>
      </c>
    </row>
    <row r="2298" spans="1:25" x14ac:dyDescent="0.3">
      <c r="A2298" s="1">
        <v>2297</v>
      </c>
      <c r="B2298" s="2">
        <v>42635</v>
      </c>
      <c r="C2298" s="1">
        <v>2016</v>
      </c>
      <c r="D2298" s="1" t="s">
        <v>22</v>
      </c>
      <c r="E2298" s="1">
        <v>9</v>
      </c>
      <c r="F2298" s="3">
        <v>1661</v>
      </c>
      <c r="G2298" s="10">
        <v>5265.37</v>
      </c>
      <c r="H2298" s="12">
        <f>IFERROR(salesdata[[#This Row],[S-P1]]/salesdata[[#This Row],[Q-P1]],0)</f>
        <v>3.17</v>
      </c>
      <c r="I2298" s="3">
        <v>2689</v>
      </c>
      <c r="J2298" s="10">
        <v>17048.259999999998</v>
      </c>
      <c r="K2298" s="12">
        <f>IFERROR(salesdata[[#This Row],[S-P2]]/salesdata[[#This Row],[Q-P2]],0)</f>
        <v>6.339999999999999</v>
      </c>
      <c r="L2298" s="3">
        <v>558</v>
      </c>
      <c r="M2298" s="10">
        <v>3024.36</v>
      </c>
      <c r="N2298" s="12">
        <f>IFERROR(salesdata[[#This Row],[S-P3]]/salesdata[[#This Row],[Q-P3]],0)</f>
        <v>5.42</v>
      </c>
      <c r="O2298" s="3">
        <v>568</v>
      </c>
      <c r="P2298" s="10">
        <v>4049.84</v>
      </c>
      <c r="Q2298" s="12">
        <f>IFERROR(salesdata[[#This Row],[S-P4]]/salesdata[[#This Row],[Q-P4]],0)</f>
        <v>7.13</v>
      </c>
      <c r="R2298" s="3">
        <v>5476</v>
      </c>
      <c r="S2298" s="10">
        <v>29387.83</v>
      </c>
      <c r="T2298" s="1" t="str">
        <f>"Q"&amp;ROUNDUP(salesdata[[#This Row],[Month No.]]/3,0)</f>
        <v>Q3</v>
      </c>
      <c r="U2298" s="1" t="str">
        <f>TEXT(salesdata[[#This Row],[Date]],"dddd")</f>
        <v>Thursday</v>
      </c>
      <c r="V2298" s="12">
        <f>IFERROR(salesdata[[#This Row],[Total Revenue]]/salesdata[[#This Row],[Total Units Sold]],0)</f>
        <v>5.3666599707815923</v>
      </c>
      <c r="W2298" s="1" t="str">
        <f>INDEX({"Product1","Product2","Product3","Product4"},MATCH(MAX(salesdata[[#This Row],[S-P1]],salesdata[[#This Row],[S-P2]],salesdata[[#This Row],[S-P3]],salesdata[[#This Row],[S-P4]]),CHOOSE({1,2,3,4},salesdata[[#This Row],[S-P1]],salesdata[[#This Row],[S-P2]],salesdata[[#This Row],[S-P3]],salesdata[[#This Row],[S-P4]]),0))</f>
        <v>Product2</v>
      </c>
      <c r="X2298" s="1" t="str">
        <f>IF(salesdata[[#This Row],[Total Revenue]]&gt;=70000,"High",IF(salesdata[[#This Row],[Total Revenue]]&gt;=40000,"Medium","Low"))</f>
        <v>Low</v>
      </c>
      <c r="Y2298" s="1" t="str">
        <f>IFERROR(IF(SUMIF(salesdata[Year],salesdata[[#This Row],[Year]],salesdata[Total Revenue])&gt;SUMIF(salesdata[Year],salesdata[[#This Row],[Year]]-1,salesdata[Total Revenue]),"Growth Year","Decline Year"),"")</f>
        <v>Growth Year</v>
      </c>
    </row>
    <row r="2299" spans="1:25" x14ac:dyDescent="0.3">
      <c r="A2299" s="1">
        <v>2298</v>
      </c>
      <c r="B2299" s="2">
        <v>42636</v>
      </c>
      <c r="C2299" s="1">
        <v>2016</v>
      </c>
      <c r="D2299" s="1" t="s">
        <v>22</v>
      </c>
      <c r="E2299" s="1">
        <v>9</v>
      </c>
      <c r="F2299" s="3">
        <v>1161</v>
      </c>
      <c r="G2299" s="10">
        <v>3680.37</v>
      </c>
      <c r="H2299" s="12">
        <f>IFERROR(salesdata[[#This Row],[S-P1]]/salesdata[[#This Row],[Q-P1]],0)</f>
        <v>3.17</v>
      </c>
      <c r="I2299" s="3">
        <v>1633</v>
      </c>
      <c r="J2299" s="10">
        <v>10353.219999999999</v>
      </c>
      <c r="K2299" s="12">
        <f>IFERROR(salesdata[[#This Row],[S-P2]]/salesdata[[#This Row],[Q-P2]],0)</f>
        <v>6.34</v>
      </c>
      <c r="L2299" s="3">
        <v>4562</v>
      </c>
      <c r="M2299" s="10">
        <v>24726.04</v>
      </c>
      <c r="N2299" s="12">
        <f>IFERROR(salesdata[[#This Row],[S-P3]]/salesdata[[#This Row],[Q-P3]],0)</f>
        <v>5.42</v>
      </c>
      <c r="O2299" s="3">
        <v>1634</v>
      </c>
      <c r="P2299" s="10">
        <v>11650.42</v>
      </c>
      <c r="Q2299" s="12">
        <f>IFERROR(salesdata[[#This Row],[S-P4]]/salesdata[[#This Row],[Q-P4]],0)</f>
        <v>7.13</v>
      </c>
      <c r="R2299" s="3">
        <v>8990</v>
      </c>
      <c r="S2299" s="10">
        <v>50410.05</v>
      </c>
      <c r="T2299" s="1" t="str">
        <f>"Q"&amp;ROUNDUP(salesdata[[#This Row],[Month No.]]/3,0)</f>
        <v>Q3</v>
      </c>
      <c r="U2299" s="1" t="str">
        <f>TEXT(salesdata[[#This Row],[Date]],"dddd")</f>
        <v>Friday</v>
      </c>
      <c r="V2299" s="12">
        <f>IFERROR(salesdata[[#This Row],[Total Revenue]]/salesdata[[#This Row],[Total Units Sold]],0)</f>
        <v>5.6073470522803115</v>
      </c>
      <c r="W2299" s="1" t="str">
        <f>INDEX({"Product1","Product2","Product3","Product4"},MATCH(MAX(salesdata[[#This Row],[S-P1]],salesdata[[#This Row],[S-P2]],salesdata[[#This Row],[S-P3]],salesdata[[#This Row],[S-P4]]),CHOOSE({1,2,3,4},salesdata[[#This Row],[S-P1]],salesdata[[#This Row],[S-P2]],salesdata[[#This Row],[S-P3]],salesdata[[#This Row],[S-P4]]),0))</f>
        <v>Product3</v>
      </c>
      <c r="X2299" s="1" t="str">
        <f>IF(salesdata[[#This Row],[Total Revenue]]&gt;=70000,"High",IF(salesdata[[#This Row],[Total Revenue]]&gt;=40000,"Medium","Low"))</f>
        <v>Medium</v>
      </c>
      <c r="Y2299" s="1" t="str">
        <f>IFERROR(IF(SUMIF(salesdata[Year],salesdata[[#This Row],[Year]],salesdata[Total Revenue])&gt;SUMIF(salesdata[Year],salesdata[[#This Row],[Year]]-1,salesdata[Total Revenue]),"Growth Year","Decline Year"),"")</f>
        <v>Growth Year</v>
      </c>
    </row>
    <row r="2300" spans="1:25" x14ac:dyDescent="0.3">
      <c r="A2300" s="1">
        <v>2299</v>
      </c>
      <c r="B2300" s="2">
        <v>42637</v>
      </c>
      <c r="C2300" s="1">
        <v>2016</v>
      </c>
      <c r="D2300" s="1" t="s">
        <v>22</v>
      </c>
      <c r="E2300" s="1">
        <v>9</v>
      </c>
      <c r="F2300" s="3">
        <v>3903</v>
      </c>
      <c r="G2300" s="10">
        <v>12372.51</v>
      </c>
      <c r="H2300" s="12">
        <f>IFERROR(salesdata[[#This Row],[S-P1]]/salesdata[[#This Row],[Q-P1]],0)</f>
        <v>3.17</v>
      </c>
      <c r="I2300" s="3">
        <v>2929</v>
      </c>
      <c r="J2300" s="10">
        <v>18569.86</v>
      </c>
      <c r="K2300" s="12">
        <f>IFERROR(salesdata[[#This Row],[S-P2]]/salesdata[[#This Row],[Q-P2]],0)</f>
        <v>6.34</v>
      </c>
      <c r="L2300" s="3">
        <v>1546</v>
      </c>
      <c r="M2300" s="10">
        <v>8379.32</v>
      </c>
      <c r="N2300" s="12">
        <f>IFERROR(salesdata[[#This Row],[S-P3]]/salesdata[[#This Row],[Q-P3]],0)</f>
        <v>5.42</v>
      </c>
      <c r="O2300" s="3">
        <v>1989</v>
      </c>
      <c r="P2300" s="10">
        <v>14181.57</v>
      </c>
      <c r="Q2300" s="12">
        <f>IFERROR(salesdata[[#This Row],[S-P4]]/salesdata[[#This Row],[Q-P4]],0)</f>
        <v>7.13</v>
      </c>
      <c r="R2300" s="3">
        <v>10367</v>
      </c>
      <c r="S2300" s="10">
        <v>53503.26</v>
      </c>
      <c r="T2300" s="1" t="str">
        <f>"Q"&amp;ROUNDUP(salesdata[[#This Row],[Month No.]]/3,0)</f>
        <v>Q3</v>
      </c>
      <c r="U2300" s="1" t="str">
        <f>TEXT(salesdata[[#This Row],[Date]],"dddd")</f>
        <v>Saturday</v>
      </c>
      <c r="V2300" s="12">
        <f>IFERROR(salesdata[[#This Row],[Total Revenue]]/salesdata[[#This Row],[Total Units Sold]],0)</f>
        <v>5.1609202276454136</v>
      </c>
      <c r="W2300" s="1" t="str">
        <f>INDEX({"Product1","Product2","Product3","Product4"},MATCH(MAX(salesdata[[#This Row],[S-P1]],salesdata[[#This Row],[S-P2]],salesdata[[#This Row],[S-P3]],salesdata[[#This Row],[S-P4]]),CHOOSE({1,2,3,4},salesdata[[#This Row],[S-P1]],salesdata[[#This Row],[S-P2]],salesdata[[#This Row],[S-P3]],salesdata[[#This Row],[S-P4]]),0))</f>
        <v>Product2</v>
      </c>
      <c r="X2300" s="1" t="str">
        <f>IF(salesdata[[#This Row],[Total Revenue]]&gt;=70000,"High",IF(salesdata[[#This Row],[Total Revenue]]&gt;=40000,"Medium","Low"))</f>
        <v>Medium</v>
      </c>
      <c r="Y2300" s="1" t="str">
        <f>IFERROR(IF(SUMIF(salesdata[Year],salesdata[[#This Row],[Year]],salesdata[Total Revenue])&gt;SUMIF(salesdata[Year],salesdata[[#This Row],[Year]]-1,salesdata[Total Revenue]),"Growth Year","Decline Year"),"")</f>
        <v>Growth Year</v>
      </c>
    </row>
    <row r="2301" spans="1:25" x14ac:dyDescent="0.3">
      <c r="A2301" s="1">
        <v>2300</v>
      </c>
      <c r="B2301" s="2">
        <v>42638</v>
      </c>
      <c r="C2301" s="1">
        <v>2016</v>
      </c>
      <c r="D2301" s="1" t="s">
        <v>22</v>
      </c>
      <c r="E2301" s="1">
        <v>9</v>
      </c>
      <c r="F2301" s="3">
        <v>3248</v>
      </c>
      <c r="G2301" s="10">
        <v>10296.16</v>
      </c>
      <c r="H2301" s="12">
        <f>IFERROR(salesdata[[#This Row],[S-P1]]/salesdata[[#This Row],[Q-P1]],0)</f>
        <v>3.17</v>
      </c>
      <c r="I2301" s="3">
        <v>1594</v>
      </c>
      <c r="J2301" s="10">
        <v>10105.959999999999</v>
      </c>
      <c r="K2301" s="12">
        <f>IFERROR(salesdata[[#This Row],[S-P2]]/salesdata[[#This Row],[Q-P2]],0)</f>
        <v>6.34</v>
      </c>
      <c r="L2301" s="3">
        <v>2211</v>
      </c>
      <c r="M2301" s="10">
        <v>11983.62</v>
      </c>
      <c r="N2301" s="12">
        <f>IFERROR(salesdata[[#This Row],[S-P3]]/salesdata[[#This Row],[Q-P3]],0)</f>
        <v>5.42</v>
      </c>
      <c r="O2301" s="3">
        <v>1153</v>
      </c>
      <c r="P2301" s="10">
        <v>8220.89</v>
      </c>
      <c r="Q2301" s="12">
        <f>IFERROR(salesdata[[#This Row],[S-P4]]/salesdata[[#This Row],[Q-P4]],0)</f>
        <v>7.13</v>
      </c>
      <c r="R2301" s="3">
        <v>8206</v>
      </c>
      <c r="S2301" s="10">
        <v>40606.629999999997</v>
      </c>
      <c r="T2301" s="1" t="str">
        <f>"Q"&amp;ROUNDUP(salesdata[[#This Row],[Month No.]]/3,0)</f>
        <v>Q3</v>
      </c>
      <c r="U2301" s="1" t="str">
        <f>TEXT(salesdata[[#This Row],[Date]],"dddd")</f>
        <v>Sunday</v>
      </c>
      <c r="V2301" s="12">
        <f>IFERROR(salesdata[[#This Row],[Total Revenue]]/salesdata[[#This Row],[Total Units Sold]],0)</f>
        <v>4.948407262978308</v>
      </c>
      <c r="W2301" s="1" t="str">
        <f>INDEX({"Product1","Product2","Product3","Product4"},MATCH(MAX(salesdata[[#This Row],[S-P1]],salesdata[[#This Row],[S-P2]],salesdata[[#This Row],[S-P3]],salesdata[[#This Row],[S-P4]]),CHOOSE({1,2,3,4},salesdata[[#This Row],[S-P1]],salesdata[[#This Row],[S-P2]],salesdata[[#This Row],[S-P3]],salesdata[[#This Row],[S-P4]]),0))</f>
        <v>Product3</v>
      </c>
      <c r="X2301" s="1" t="str">
        <f>IF(salesdata[[#This Row],[Total Revenue]]&gt;=70000,"High",IF(salesdata[[#This Row],[Total Revenue]]&gt;=40000,"Medium","Low"))</f>
        <v>Medium</v>
      </c>
      <c r="Y2301" s="1" t="str">
        <f>IFERROR(IF(SUMIF(salesdata[Year],salesdata[[#This Row],[Year]],salesdata[Total Revenue])&gt;SUMIF(salesdata[Year],salesdata[[#This Row],[Year]]-1,salesdata[Total Revenue]),"Growth Year","Decline Year"),"")</f>
        <v>Growth Year</v>
      </c>
    </row>
    <row r="2302" spans="1:25" x14ac:dyDescent="0.3">
      <c r="A2302" s="1">
        <v>2301</v>
      </c>
      <c r="B2302" s="2">
        <v>42639</v>
      </c>
      <c r="C2302" s="1">
        <v>2016</v>
      </c>
      <c r="D2302" s="1" t="s">
        <v>22</v>
      </c>
      <c r="E2302" s="1">
        <v>9</v>
      </c>
      <c r="F2302" s="3">
        <v>1713</v>
      </c>
      <c r="G2302" s="10">
        <v>5430.21</v>
      </c>
      <c r="H2302" s="12">
        <f>IFERROR(salesdata[[#This Row],[S-P1]]/salesdata[[#This Row],[Q-P1]],0)</f>
        <v>3.17</v>
      </c>
      <c r="I2302" s="3">
        <v>435</v>
      </c>
      <c r="J2302" s="10">
        <v>2757.9</v>
      </c>
      <c r="K2302" s="12">
        <f>IFERROR(salesdata[[#This Row],[S-P2]]/salesdata[[#This Row],[Q-P2]],0)</f>
        <v>6.34</v>
      </c>
      <c r="L2302" s="3">
        <v>751</v>
      </c>
      <c r="M2302" s="10">
        <v>4070.42</v>
      </c>
      <c r="N2302" s="12">
        <f>IFERROR(salesdata[[#This Row],[S-P3]]/salesdata[[#This Row],[Q-P3]],0)</f>
        <v>5.42</v>
      </c>
      <c r="O2302" s="3">
        <v>741</v>
      </c>
      <c r="P2302" s="10">
        <v>5283.33</v>
      </c>
      <c r="Q2302" s="12">
        <f>IFERROR(salesdata[[#This Row],[S-P4]]/salesdata[[#This Row],[Q-P4]],0)</f>
        <v>7.13</v>
      </c>
      <c r="R2302" s="3">
        <v>3640</v>
      </c>
      <c r="S2302" s="10">
        <v>17541.86</v>
      </c>
      <c r="T2302" s="1" t="str">
        <f>"Q"&amp;ROUNDUP(salesdata[[#This Row],[Month No.]]/3,0)</f>
        <v>Q3</v>
      </c>
      <c r="U2302" s="1" t="str">
        <f>TEXT(salesdata[[#This Row],[Date]],"dddd")</f>
        <v>Monday</v>
      </c>
      <c r="V2302" s="12">
        <f>IFERROR(salesdata[[#This Row],[Total Revenue]]/salesdata[[#This Row],[Total Units Sold]],0)</f>
        <v>4.8191923076923082</v>
      </c>
      <c r="W2302" s="1" t="str">
        <f>INDEX({"Product1","Product2","Product3","Product4"},MATCH(MAX(salesdata[[#This Row],[S-P1]],salesdata[[#This Row],[S-P2]],salesdata[[#This Row],[S-P3]],salesdata[[#This Row],[S-P4]]),CHOOSE({1,2,3,4},salesdata[[#This Row],[S-P1]],salesdata[[#This Row],[S-P2]],salesdata[[#This Row],[S-P3]],salesdata[[#This Row],[S-P4]]),0))</f>
        <v>Product1</v>
      </c>
      <c r="X2302" s="1" t="str">
        <f>IF(salesdata[[#This Row],[Total Revenue]]&gt;=70000,"High",IF(salesdata[[#This Row],[Total Revenue]]&gt;=40000,"Medium","Low"))</f>
        <v>Low</v>
      </c>
      <c r="Y2302" s="1" t="str">
        <f>IFERROR(IF(SUMIF(salesdata[Year],salesdata[[#This Row],[Year]],salesdata[Total Revenue])&gt;SUMIF(salesdata[Year],salesdata[[#This Row],[Year]]-1,salesdata[Total Revenue]),"Growth Year","Decline Year"),"")</f>
        <v>Growth Year</v>
      </c>
    </row>
    <row r="2303" spans="1:25" x14ac:dyDescent="0.3">
      <c r="A2303" s="1">
        <v>2302</v>
      </c>
      <c r="B2303" s="2">
        <v>42640</v>
      </c>
      <c r="C2303" s="1">
        <v>2016</v>
      </c>
      <c r="D2303" s="1" t="s">
        <v>22</v>
      </c>
      <c r="E2303" s="1">
        <v>9</v>
      </c>
      <c r="F2303" s="3">
        <v>828</v>
      </c>
      <c r="G2303" s="10">
        <v>2624.76</v>
      </c>
      <c r="H2303" s="12">
        <f>IFERROR(salesdata[[#This Row],[S-P1]]/salesdata[[#This Row],[Q-P1]],0)</f>
        <v>3.1700000000000004</v>
      </c>
      <c r="I2303" s="3">
        <v>1411</v>
      </c>
      <c r="J2303" s="10">
        <v>8945.74</v>
      </c>
      <c r="K2303" s="12">
        <f>IFERROR(salesdata[[#This Row],[S-P2]]/salesdata[[#This Row],[Q-P2]],0)</f>
        <v>6.34</v>
      </c>
      <c r="L2303" s="3">
        <v>595</v>
      </c>
      <c r="M2303" s="10">
        <v>3224.9</v>
      </c>
      <c r="N2303" s="12">
        <f>IFERROR(salesdata[[#This Row],[S-P3]]/salesdata[[#This Row],[Q-P3]],0)</f>
        <v>5.42</v>
      </c>
      <c r="O2303" s="3">
        <v>355</v>
      </c>
      <c r="P2303" s="10">
        <v>2531.15</v>
      </c>
      <c r="Q2303" s="12">
        <f>IFERROR(salesdata[[#This Row],[S-P4]]/salesdata[[#This Row],[Q-P4]],0)</f>
        <v>7.13</v>
      </c>
      <c r="R2303" s="3">
        <v>3189</v>
      </c>
      <c r="S2303" s="10">
        <v>17326.55</v>
      </c>
      <c r="T2303" s="1" t="str">
        <f>"Q"&amp;ROUNDUP(salesdata[[#This Row],[Month No.]]/3,0)</f>
        <v>Q3</v>
      </c>
      <c r="U2303" s="1" t="str">
        <f>TEXT(salesdata[[#This Row],[Date]],"dddd")</f>
        <v>Tuesday</v>
      </c>
      <c r="V2303" s="12">
        <f>IFERROR(salesdata[[#This Row],[Total Revenue]]/salesdata[[#This Row],[Total Units Sold]],0)</f>
        <v>5.4332235810598934</v>
      </c>
      <c r="W2303" s="1" t="str">
        <f>INDEX({"Product1","Product2","Product3","Product4"},MATCH(MAX(salesdata[[#This Row],[S-P1]],salesdata[[#This Row],[S-P2]],salesdata[[#This Row],[S-P3]],salesdata[[#This Row],[S-P4]]),CHOOSE({1,2,3,4},salesdata[[#This Row],[S-P1]],salesdata[[#This Row],[S-P2]],salesdata[[#This Row],[S-P3]],salesdata[[#This Row],[S-P4]]),0))</f>
        <v>Product2</v>
      </c>
      <c r="X2303" s="1" t="str">
        <f>IF(salesdata[[#This Row],[Total Revenue]]&gt;=70000,"High",IF(salesdata[[#This Row],[Total Revenue]]&gt;=40000,"Medium","Low"))</f>
        <v>Low</v>
      </c>
      <c r="Y2303" s="1" t="str">
        <f>IFERROR(IF(SUMIF(salesdata[Year],salesdata[[#This Row],[Year]],salesdata[Total Revenue])&gt;SUMIF(salesdata[Year],salesdata[[#This Row],[Year]]-1,salesdata[Total Revenue]),"Growth Year","Decline Year"),"")</f>
        <v>Growth Year</v>
      </c>
    </row>
    <row r="2304" spans="1:25" x14ac:dyDescent="0.3">
      <c r="A2304" s="1">
        <v>2303</v>
      </c>
      <c r="B2304" s="2">
        <v>42641</v>
      </c>
      <c r="C2304" s="1">
        <v>2016</v>
      </c>
      <c r="D2304" s="1" t="s">
        <v>22</v>
      </c>
      <c r="E2304" s="1">
        <v>9</v>
      </c>
      <c r="F2304" s="3">
        <v>775</v>
      </c>
      <c r="G2304" s="10">
        <v>2456.75</v>
      </c>
      <c r="H2304" s="12">
        <f>IFERROR(salesdata[[#This Row],[S-P1]]/salesdata[[#This Row],[Q-P1]],0)</f>
        <v>3.17</v>
      </c>
      <c r="I2304" s="3">
        <v>3572</v>
      </c>
      <c r="J2304" s="10">
        <v>22646.48</v>
      </c>
      <c r="K2304" s="12">
        <f>IFERROR(salesdata[[#This Row],[S-P2]]/salesdata[[#This Row],[Q-P2]],0)</f>
        <v>6.34</v>
      </c>
      <c r="L2304" s="3">
        <v>581</v>
      </c>
      <c r="M2304" s="10">
        <v>3149.02</v>
      </c>
      <c r="N2304" s="12">
        <f>IFERROR(salesdata[[#This Row],[S-P3]]/salesdata[[#This Row],[Q-P3]],0)</f>
        <v>5.42</v>
      </c>
      <c r="O2304" s="3">
        <v>1910</v>
      </c>
      <c r="P2304" s="10">
        <v>13618.3</v>
      </c>
      <c r="Q2304" s="12">
        <f>IFERROR(salesdata[[#This Row],[S-P4]]/salesdata[[#This Row],[Q-P4]],0)</f>
        <v>7.13</v>
      </c>
      <c r="R2304" s="3">
        <v>6838</v>
      </c>
      <c r="S2304" s="10">
        <v>41870.550000000003</v>
      </c>
      <c r="T2304" s="1" t="str">
        <f>"Q"&amp;ROUNDUP(salesdata[[#This Row],[Month No.]]/3,0)</f>
        <v>Q3</v>
      </c>
      <c r="U2304" s="1" t="str">
        <f>TEXT(salesdata[[#This Row],[Date]],"dddd")</f>
        <v>Wednesday</v>
      </c>
      <c r="V2304" s="12">
        <f>IFERROR(salesdata[[#This Row],[Total Revenue]]/salesdata[[#This Row],[Total Units Sold]],0)</f>
        <v>6.1232158525884763</v>
      </c>
      <c r="W2304" s="1" t="str">
        <f>INDEX({"Product1","Product2","Product3","Product4"},MATCH(MAX(salesdata[[#This Row],[S-P1]],salesdata[[#This Row],[S-P2]],salesdata[[#This Row],[S-P3]],salesdata[[#This Row],[S-P4]]),CHOOSE({1,2,3,4},salesdata[[#This Row],[S-P1]],salesdata[[#This Row],[S-P2]],salesdata[[#This Row],[S-P3]],salesdata[[#This Row],[S-P4]]),0))</f>
        <v>Product2</v>
      </c>
      <c r="X2304" s="1" t="str">
        <f>IF(salesdata[[#This Row],[Total Revenue]]&gt;=70000,"High",IF(salesdata[[#This Row],[Total Revenue]]&gt;=40000,"Medium","Low"))</f>
        <v>Medium</v>
      </c>
      <c r="Y2304" s="1" t="str">
        <f>IFERROR(IF(SUMIF(salesdata[Year],salesdata[[#This Row],[Year]],salesdata[Total Revenue])&gt;SUMIF(salesdata[Year],salesdata[[#This Row],[Year]]-1,salesdata[Total Revenue]),"Growth Year","Decline Year"),"")</f>
        <v>Growth Year</v>
      </c>
    </row>
    <row r="2305" spans="1:25" x14ac:dyDescent="0.3">
      <c r="A2305" s="1">
        <v>2304</v>
      </c>
      <c r="B2305" s="2">
        <v>42642</v>
      </c>
      <c r="C2305" s="1">
        <v>2016</v>
      </c>
      <c r="D2305" s="1" t="s">
        <v>22</v>
      </c>
      <c r="E2305" s="1">
        <v>9</v>
      </c>
      <c r="F2305" s="3">
        <v>3794</v>
      </c>
      <c r="G2305" s="10">
        <v>12026.98</v>
      </c>
      <c r="H2305" s="12">
        <f>IFERROR(salesdata[[#This Row],[S-P1]]/salesdata[[#This Row],[Q-P1]],0)</f>
        <v>3.17</v>
      </c>
      <c r="I2305" s="3">
        <v>3166</v>
      </c>
      <c r="J2305" s="10">
        <v>20072.439999999999</v>
      </c>
      <c r="K2305" s="12">
        <f>IFERROR(salesdata[[#This Row],[S-P2]]/salesdata[[#This Row],[Q-P2]],0)</f>
        <v>6.34</v>
      </c>
      <c r="L2305" s="3">
        <v>657</v>
      </c>
      <c r="M2305" s="10">
        <v>3560.94</v>
      </c>
      <c r="N2305" s="12">
        <f>IFERROR(salesdata[[#This Row],[S-P3]]/salesdata[[#This Row],[Q-P3]],0)</f>
        <v>5.42</v>
      </c>
      <c r="O2305" s="3">
        <v>395</v>
      </c>
      <c r="P2305" s="10">
        <v>2816.35</v>
      </c>
      <c r="Q2305" s="12">
        <f>IFERROR(salesdata[[#This Row],[S-P4]]/salesdata[[#This Row],[Q-P4]],0)</f>
        <v>7.13</v>
      </c>
      <c r="R2305" s="3">
        <v>8012</v>
      </c>
      <c r="S2305" s="10">
        <v>38476.71</v>
      </c>
      <c r="T2305" s="1" t="str">
        <f>"Q"&amp;ROUNDUP(salesdata[[#This Row],[Month No.]]/3,0)</f>
        <v>Q3</v>
      </c>
      <c r="U2305" s="1" t="str">
        <f>TEXT(salesdata[[#This Row],[Date]],"dddd")</f>
        <v>Thursday</v>
      </c>
      <c r="V2305" s="12">
        <f>IFERROR(salesdata[[#This Row],[Total Revenue]]/salesdata[[#This Row],[Total Units Sold]],0)</f>
        <v>4.8023851722416371</v>
      </c>
      <c r="W2305" s="1" t="str">
        <f>INDEX({"Product1","Product2","Product3","Product4"},MATCH(MAX(salesdata[[#This Row],[S-P1]],salesdata[[#This Row],[S-P2]],salesdata[[#This Row],[S-P3]],salesdata[[#This Row],[S-P4]]),CHOOSE({1,2,3,4},salesdata[[#This Row],[S-P1]],salesdata[[#This Row],[S-P2]],salesdata[[#This Row],[S-P3]],salesdata[[#This Row],[S-P4]]),0))</f>
        <v>Product2</v>
      </c>
      <c r="X2305" s="1" t="str">
        <f>IF(salesdata[[#This Row],[Total Revenue]]&gt;=70000,"High",IF(salesdata[[#This Row],[Total Revenue]]&gt;=40000,"Medium","Low"))</f>
        <v>Low</v>
      </c>
      <c r="Y2305" s="1" t="str">
        <f>IFERROR(IF(SUMIF(salesdata[Year],salesdata[[#This Row],[Year]],salesdata[Total Revenue])&gt;SUMIF(salesdata[Year],salesdata[[#This Row],[Year]]-1,salesdata[Total Revenue]),"Growth Year","Decline Year"),"")</f>
        <v>Growth Year</v>
      </c>
    </row>
    <row r="2306" spans="1:25" x14ac:dyDescent="0.3">
      <c r="A2306" s="1">
        <v>2305</v>
      </c>
      <c r="B2306" s="2">
        <v>42643</v>
      </c>
      <c r="C2306" s="1">
        <v>2016</v>
      </c>
      <c r="D2306" s="1" t="s">
        <v>22</v>
      </c>
      <c r="E2306" s="1">
        <v>9</v>
      </c>
      <c r="F2306" s="3">
        <v>1496</v>
      </c>
      <c r="G2306" s="10">
        <v>4742.32</v>
      </c>
      <c r="H2306" s="12">
        <f>IFERROR(salesdata[[#This Row],[S-P1]]/salesdata[[#This Row],[Q-P1]],0)</f>
        <v>3.17</v>
      </c>
      <c r="I2306" s="3">
        <v>2960</v>
      </c>
      <c r="J2306" s="10">
        <v>18766.400000000001</v>
      </c>
      <c r="K2306" s="12">
        <f>IFERROR(salesdata[[#This Row],[S-P2]]/salesdata[[#This Row],[Q-P2]],0)</f>
        <v>6.3400000000000007</v>
      </c>
      <c r="L2306" s="3">
        <v>5491</v>
      </c>
      <c r="M2306" s="10">
        <v>29761.22</v>
      </c>
      <c r="N2306" s="12">
        <f>IFERROR(salesdata[[#This Row],[S-P3]]/salesdata[[#This Row],[Q-P3]],0)</f>
        <v>5.42</v>
      </c>
      <c r="O2306" s="3">
        <v>1346</v>
      </c>
      <c r="P2306" s="10">
        <v>9596.98</v>
      </c>
      <c r="Q2306" s="12">
        <f>IFERROR(salesdata[[#This Row],[S-P4]]/salesdata[[#This Row],[Q-P4]],0)</f>
        <v>7.13</v>
      </c>
      <c r="R2306" s="3">
        <v>11293</v>
      </c>
      <c r="S2306" s="10">
        <v>62866.92</v>
      </c>
      <c r="T2306" s="1" t="str">
        <f>"Q"&amp;ROUNDUP(salesdata[[#This Row],[Month No.]]/3,0)</f>
        <v>Q3</v>
      </c>
      <c r="U2306" s="1" t="str">
        <f>TEXT(salesdata[[#This Row],[Date]],"dddd")</f>
        <v>Friday</v>
      </c>
      <c r="V2306" s="12">
        <f>IFERROR(salesdata[[#This Row],[Total Revenue]]/salesdata[[#This Row],[Total Units Sold]],0)</f>
        <v>5.5668927654299125</v>
      </c>
      <c r="W2306" s="1" t="str">
        <f>INDEX({"Product1","Product2","Product3","Product4"},MATCH(MAX(salesdata[[#This Row],[S-P1]],salesdata[[#This Row],[S-P2]],salesdata[[#This Row],[S-P3]],salesdata[[#This Row],[S-P4]]),CHOOSE({1,2,3,4},salesdata[[#This Row],[S-P1]],salesdata[[#This Row],[S-P2]],salesdata[[#This Row],[S-P3]],salesdata[[#This Row],[S-P4]]),0))</f>
        <v>Product3</v>
      </c>
      <c r="X2306" s="1" t="str">
        <f>IF(salesdata[[#This Row],[Total Revenue]]&gt;=70000,"High",IF(salesdata[[#This Row],[Total Revenue]]&gt;=40000,"Medium","Low"))</f>
        <v>Medium</v>
      </c>
      <c r="Y2306" s="1" t="str">
        <f>IFERROR(IF(SUMIF(salesdata[Year],salesdata[[#This Row],[Year]],salesdata[Total Revenue])&gt;SUMIF(salesdata[Year],salesdata[[#This Row],[Year]]-1,salesdata[Total Revenue]),"Growth Year","Decline Year"),"")</f>
        <v>Growth Year</v>
      </c>
    </row>
    <row r="2307" spans="1:25" x14ac:dyDescent="0.3">
      <c r="A2307" s="1">
        <v>2306</v>
      </c>
      <c r="B2307" s="2">
        <v>42644</v>
      </c>
      <c r="C2307" s="1">
        <v>2016</v>
      </c>
      <c r="D2307" s="1" t="s">
        <v>23</v>
      </c>
      <c r="E2307" s="1">
        <v>10</v>
      </c>
      <c r="F2307" s="3">
        <v>688</v>
      </c>
      <c r="G2307" s="10">
        <v>2180.96</v>
      </c>
      <c r="H2307" s="12">
        <f>IFERROR(salesdata[[#This Row],[S-P1]]/salesdata[[#This Row],[Q-P1]],0)</f>
        <v>3.17</v>
      </c>
      <c r="I2307" s="3">
        <v>1000</v>
      </c>
      <c r="J2307" s="10">
        <v>6340</v>
      </c>
      <c r="K2307" s="12">
        <f>IFERROR(salesdata[[#This Row],[S-P2]]/salesdata[[#This Row],[Q-P2]],0)</f>
        <v>6.34</v>
      </c>
      <c r="L2307" s="3">
        <v>3169</v>
      </c>
      <c r="M2307" s="10">
        <v>17175.98</v>
      </c>
      <c r="N2307" s="12">
        <f>IFERROR(salesdata[[#This Row],[S-P3]]/salesdata[[#This Row],[Q-P3]],0)</f>
        <v>5.42</v>
      </c>
      <c r="O2307" s="3">
        <v>1460</v>
      </c>
      <c r="P2307" s="10">
        <v>10409.799999999999</v>
      </c>
      <c r="Q2307" s="12">
        <f>IFERROR(salesdata[[#This Row],[S-P4]]/salesdata[[#This Row],[Q-P4]],0)</f>
        <v>7.13</v>
      </c>
      <c r="R2307" s="3">
        <v>6317</v>
      </c>
      <c r="S2307" s="10">
        <v>36106.74</v>
      </c>
      <c r="T2307" s="1" t="str">
        <f>"Q"&amp;ROUNDUP(salesdata[[#This Row],[Month No.]]/3,0)</f>
        <v>Q4</v>
      </c>
      <c r="U2307" s="1" t="str">
        <f>TEXT(salesdata[[#This Row],[Date]],"dddd")</f>
        <v>Saturday</v>
      </c>
      <c r="V2307" s="12">
        <f>IFERROR(salesdata[[#This Row],[Total Revenue]]/salesdata[[#This Row],[Total Units Sold]],0)</f>
        <v>5.715804970713946</v>
      </c>
      <c r="W2307" s="1" t="str">
        <f>INDEX({"Product1","Product2","Product3","Product4"},MATCH(MAX(salesdata[[#This Row],[S-P1]],salesdata[[#This Row],[S-P2]],salesdata[[#This Row],[S-P3]],salesdata[[#This Row],[S-P4]]),CHOOSE({1,2,3,4},salesdata[[#This Row],[S-P1]],salesdata[[#This Row],[S-P2]],salesdata[[#This Row],[S-P3]],salesdata[[#This Row],[S-P4]]),0))</f>
        <v>Product3</v>
      </c>
      <c r="X2307" s="1" t="str">
        <f>IF(salesdata[[#This Row],[Total Revenue]]&gt;=70000,"High",IF(salesdata[[#This Row],[Total Revenue]]&gt;=40000,"Medium","Low"))</f>
        <v>Low</v>
      </c>
      <c r="Y2307" s="1" t="str">
        <f>IFERROR(IF(SUMIF(salesdata[Year],salesdata[[#This Row],[Year]],salesdata[Total Revenue])&gt;SUMIF(salesdata[Year],salesdata[[#This Row],[Year]]-1,salesdata[Total Revenue]),"Growth Year","Decline Year"),"")</f>
        <v>Growth Year</v>
      </c>
    </row>
    <row r="2308" spans="1:25" x14ac:dyDescent="0.3">
      <c r="A2308" s="1">
        <v>2307</v>
      </c>
      <c r="B2308" s="2">
        <v>42645</v>
      </c>
      <c r="C2308" s="1">
        <v>2016</v>
      </c>
      <c r="D2308" s="1" t="s">
        <v>23</v>
      </c>
      <c r="E2308" s="1">
        <v>10</v>
      </c>
      <c r="F2308" s="3">
        <v>4720</v>
      </c>
      <c r="G2308" s="10">
        <v>14962.4</v>
      </c>
      <c r="H2308" s="12">
        <f>IFERROR(salesdata[[#This Row],[S-P1]]/salesdata[[#This Row],[Q-P1]],0)</f>
        <v>3.17</v>
      </c>
      <c r="I2308" s="3">
        <v>3583</v>
      </c>
      <c r="J2308" s="10">
        <v>22716.22</v>
      </c>
      <c r="K2308" s="12">
        <f>IFERROR(salesdata[[#This Row],[S-P2]]/salesdata[[#This Row],[Q-P2]],0)</f>
        <v>6.3400000000000007</v>
      </c>
      <c r="L2308" s="3">
        <v>2766</v>
      </c>
      <c r="M2308" s="10">
        <v>14991.72</v>
      </c>
      <c r="N2308" s="12">
        <f>IFERROR(salesdata[[#This Row],[S-P3]]/salesdata[[#This Row],[Q-P3]],0)</f>
        <v>5.42</v>
      </c>
      <c r="O2308" s="3">
        <v>1275</v>
      </c>
      <c r="P2308" s="10">
        <v>9090.75</v>
      </c>
      <c r="Q2308" s="12">
        <f>IFERROR(salesdata[[#This Row],[S-P4]]/salesdata[[#This Row],[Q-P4]],0)</f>
        <v>7.13</v>
      </c>
      <c r="R2308" s="3">
        <v>12344</v>
      </c>
      <c r="S2308" s="10">
        <v>61761.09</v>
      </c>
      <c r="T2308" s="1" t="str">
        <f>"Q"&amp;ROUNDUP(salesdata[[#This Row],[Month No.]]/3,0)</f>
        <v>Q4</v>
      </c>
      <c r="U2308" s="1" t="str">
        <f>TEXT(salesdata[[#This Row],[Date]],"dddd")</f>
        <v>Sunday</v>
      </c>
      <c r="V2308" s="12">
        <f>IFERROR(salesdata[[#This Row],[Total Revenue]]/salesdata[[#This Row],[Total Units Sold]],0)</f>
        <v>5.0033287427090078</v>
      </c>
      <c r="W2308" s="1" t="str">
        <f>INDEX({"Product1","Product2","Product3","Product4"},MATCH(MAX(salesdata[[#This Row],[S-P1]],salesdata[[#This Row],[S-P2]],salesdata[[#This Row],[S-P3]],salesdata[[#This Row],[S-P4]]),CHOOSE({1,2,3,4},salesdata[[#This Row],[S-P1]],salesdata[[#This Row],[S-P2]],salesdata[[#This Row],[S-P3]],salesdata[[#This Row],[S-P4]]),0))</f>
        <v>Product2</v>
      </c>
      <c r="X2308" s="1" t="str">
        <f>IF(salesdata[[#This Row],[Total Revenue]]&gt;=70000,"High",IF(salesdata[[#This Row],[Total Revenue]]&gt;=40000,"Medium","Low"))</f>
        <v>Medium</v>
      </c>
      <c r="Y2308" s="1" t="str">
        <f>IFERROR(IF(SUMIF(salesdata[Year],salesdata[[#This Row],[Year]],salesdata[Total Revenue])&gt;SUMIF(salesdata[Year],salesdata[[#This Row],[Year]]-1,salesdata[Total Revenue]),"Growth Year","Decline Year"),"")</f>
        <v>Growth Year</v>
      </c>
    </row>
    <row r="2309" spans="1:25" x14ac:dyDescent="0.3">
      <c r="A2309" s="1">
        <v>2308</v>
      </c>
      <c r="B2309" s="2">
        <v>42646</v>
      </c>
      <c r="C2309" s="1">
        <v>2016</v>
      </c>
      <c r="D2309" s="1" t="s">
        <v>23</v>
      </c>
      <c r="E2309" s="1">
        <v>10</v>
      </c>
      <c r="F2309" s="3">
        <v>6389</v>
      </c>
      <c r="G2309" s="10">
        <v>20253.13</v>
      </c>
      <c r="H2309" s="12">
        <f>IFERROR(salesdata[[#This Row],[S-P1]]/salesdata[[#This Row],[Q-P1]],0)</f>
        <v>3.1700000000000004</v>
      </c>
      <c r="I2309" s="3">
        <v>2834</v>
      </c>
      <c r="J2309" s="10">
        <v>17967.560000000001</v>
      </c>
      <c r="K2309" s="12">
        <f>IFERROR(salesdata[[#This Row],[S-P2]]/salesdata[[#This Row],[Q-P2]],0)</f>
        <v>6.3400000000000007</v>
      </c>
      <c r="L2309" s="3">
        <v>1792</v>
      </c>
      <c r="M2309" s="10">
        <v>9712.64</v>
      </c>
      <c r="N2309" s="12">
        <f>IFERROR(salesdata[[#This Row],[S-P3]]/salesdata[[#This Row],[Q-P3]],0)</f>
        <v>5.42</v>
      </c>
      <c r="O2309" s="3">
        <v>604</v>
      </c>
      <c r="P2309" s="10">
        <v>4306.5200000000004</v>
      </c>
      <c r="Q2309" s="12">
        <f>IFERROR(salesdata[[#This Row],[S-P4]]/salesdata[[#This Row],[Q-P4]],0)</f>
        <v>7.1300000000000008</v>
      </c>
      <c r="R2309" s="3">
        <v>11619</v>
      </c>
      <c r="S2309" s="10">
        <v>52239.85</v>
      </c>
      <c r="T2309" s="1" t="str">
        <f>"Q"&amp;ROUNDUP(salesdata[[#This Row],[Month No.]]/3,0)</f>
        <v>Q4</v>
      </c>
      <c r="U2309" s="1" t="str">
        <f>TEXT(salesdata[[#This Row],[Date]],"dddd")</f>
        <v>Monday</v>
      </c>
      <c r="V2309" s="12">
        <f>IFERROR(salesdata[[#This Row],[Total Revenue]]/salesdata[[#This Row],[Total Units Sold]],0)</f>
        <v>4.4960710904552883</v>
      </c>
      <c r="W2309" s="1" t="str">
        <f>INDEX({"Product1","Product2","Product3","Product4"},MATCH(MAX(salesdata[[#This Row],[S-P1]],salesdata[[#This Row],[S-P2]],salesdata[[#This Row],[S-P3]],salesdata[[#This Row],[S-P4]]),CHOOSE({1,2,3,4},salesdata[[#This Row],[S-P1]],salesdata[[#This Row],[S-P2]],salesdata[[#This Row],[S-P3]],salesdata[[#This Row],[S-P4]]),0))</f>
        <v>Product1</v>
      </c>
      <c r="X2309" s="1" t="str">
        <f>IF(salesdata[[#This Row],[Total Revenue]]&gt;=70000,"High",IF(salesdata[[#This Row],[Total Revenue]]&gt;=40000,"Medium","Low"))</f>
        <v>Medium</v>
      </c>
      <c r="Y2309" s="1" t="str">
        <f>IFERROR(IF(SUMIF(salesdata[Year],salesdata[[#This Row],[Year]],salesdata[Total Revenue])&gt;SUMIF(salesdata[Year],salesdata[[#This Row],[Year]]-1,salesdata[Total Revenue]),"Growth Year","Decline Year"),"")</f>
        <v>Growth Year</v>
      </c>
    </row>
    <row r="2310" spans="1:25" x14ac:dyDescent="0.3">
      <c r="A2310" s="1">
        <v>2309</v>
      </c>
      <c r="B2310" s="2">
        <v>42647</v>
      </c>
      <c r="C2310" s="1">
        <v>2016</v>
      </c>
      <c r="D2310" s="1" t="s">
        <v>23</v>
      </c>
      <c r="E2310" s="1">
        <v>10</v>
      </c>
      <c r="F2310" s="3">
        <v>4710</v>
      </c>
      <c r="G2310" s="10">
        <v>14930.7</v>
      </c>
      <c r="H2310" s="12">
        <f>IFERROR(salesdata[[#This Row],[S-P1]]/salesdata[[#This Row],[Q-P1]],0)</f>
        <v>3.1700000000000004</v>
      </c>
      <c r="I2310" s="3">
        <v>2984</v>
      </c>
      <c r="J2310" s="10">
        <v>18918.560000000001</v>
      </c>
      <c r="K2310" s="12">
        <f>IFERROR(salesdata[[#This Row],[S-P2]]/salesdata[[#This Row],[Q-P2]],0)</f>
        <v>6.3400000000000007</v>
      </c>
      <c r="L2310" s="3">
        <v>856</v>
      </c>
      <c r="M2310" s="10">
        <v>4639.5200000000004</v>
      </c>
      <c r="N2310" s="12">
        <f>IFERROR(salesdata[[#This Row],[S-P3]]/salesdata[[#This Row],[Q-P3]],0)</f>
        <v>5.4200000000000008</v>
      </c>
      <c r="O2310" s="3">
        <v>1829</v>
      </c>
      <c r="P2310" s="10">
        <v>13040.77</v>
      </c>
      <c r="Q2310" s="12">
        <f>IFERROR(salesdata[[#This Row],[S-P4]]/salesdata[[#This Row],[Q-P4]],0)</f>
        <v>7.13</v>
      </c>
      <c r="R2310" s="3">
        <v>10379</v>
      </c>
      <c r="S2310" s="10">
        <v>51529.55</v>
      </c>
      <c r="T2310" s="1" t="str">
        <f>"Q"&amp;ROUNDUP(salesdata[[#This Row],[Month No.]]/3,0)</f>
        <v>Q4</v>
      </c>
      <c r="U2310" s="1" t="str">
        <f>TEXT(salesdata[[#This Row],[Date]],"dddd")</f>
        <v>Tuesday</v>
      </c>
      <c r="V2310" s="12">
        <f>IFERROR(salesdata[[#This Row],[Total Revenue]]/salesdata[[#This Row],[Total Units Sold]],0)</f>
        <v>4.9647894787551792</v>
      </c>
      <c r="W2310" s="1" t="str">
        <f>INDEX({"Product1","Product2","Product3","Product4"},MATCH(MAX(salesdata[[#This Row],[S-P1]],salesdata[[#This Row],[S-P2]],salesdata[[#This Row],[S-P3]],salesdata[[#This Row],[S-P4]]),CHOOSE({1,2,3,4},salesdata[[#This Row],[S-P1]],salesdata[[#This Row],[S-P2]],salesdata[[#This Row],[S-P3]],salesdata[[#This Row],[S-P4]]),0))</f>
        <v>Product2</v>
      </c>
      <c r="X2310" s="1" t="str">
        <f>IF(salesdata[[#This Row],[Total Revenue]]&gt;=70000,"High",IF(salesdata[[#This Row],[Total Revenue]]&gt;=40000,"Medium","Low"))</f>
        <v>Medium</v>
      </c>
      <c r="Y2310" s="1" t="str">
        <f>IFERROR(IF(SUMIF(salesdata[Year],salesdata[[#This Row],[Year]],salesdata[Total Revenue])&gt;SUMIF(salesdata[Year],salesdata[[#This Row],[Year]]-1,salesdata[Total Revenue]),"Growth Year","Decline Year"),"")</f>
        <v>Growth Year</v>
      </c>
    </row>
    <row r="2311" spans="1:25" x14ac:dyDescent="0.3">
      <c r="A2311" s="1">
        <v>2310</v>
      </c>
      <c r="B2311" s="2">
        <v>42648</v>
      </c>
      <c r="C2311" s="1">
        <v>2016</v>
      </c>
      <c r="D2311" s="1" t="s">
        <v>23</v>
      </c>
      <c r="E2311" s="1">
        <v>10</v>
      </c>
      <c r="F2311" s="3">
        <v>4718</v>
      </c>
      <c r="G2311" s="10">
        <v>14956.06</v>
      </c>
      <c r="H2311" s="12">
        <f>IFERROR(salesdata[[#This Row],[S-P1]]/salesdata[[#This Row],[Q-P1]],0)</f>
        <v>3.17</v>
      </c>
      <c r="I2311" s="3">
        <v>3983</v>
      </c>
      <c r="J2311" s="10">
        <v>25252.22</v>
      </c>
      <c r="K2311" s="12">
        <f>IFERROR(salesdata[[#This Row],[S-P2]]/salesdata[[#This Row],[Q-P2]],0)</f>
        <v>6.34</v>
      </c>
      <c r="L2311" s="3">
        <v>5502</v>
      </c>
      <c r="M2311" s="10">
        <v>29820.84</v>
      </c>
      <c r="N2311" s="12">
        <f>IFERROR(salesdata[[#This Row],[S-P3]]/salesdata[[#This Row],[Q-P3]],0)</f>
        <v>5.42</v>
      </c>
      <c r="O2311" s="3">
        <v>739</v>
      </c>
      <c r="P2311" s="10">
        <v>5269.07</v>
      </c>
      <c r="Q2311" s="12">
        <f>IFERROR(salesdata[[#This Row],[S-P4]]/salesdata[[#This Row],[Q-P4]],0)</f>
        <v>7.13</v>
      </c>
      <c r="R2311" s="3">
        <v>14942</v>
      </c>
      <c r="S2311" s="10">
        <v>75298.19</v>
      </c>
      <c r="T2311" s="1" t="str">
        <f>"Q"&amp;ROUNDUP(salesdata[[#This Row],[Month No.]]/3,0)</f>
        <v>Q4</v>
      </c>
      <c r="U2311" s="1" t="str">
        <f>TEXT(salesdata[[#This Row],[Date]],"dddd")</f>
        <v>Wednesday</v>
      </c>
      <c r="V2311" s="12">
        <f>IFERROR(salesdata[[#This Row],[Total Revenue]]/salesdata[[#This Row],[Total Units Sold]],0)</f>
        <v>5.0393648775264355</v>
      </c>
      <c r="W2311" s="1" t="str">
        <f>INDEX({"Product1","Product2","Product3","Product4"},MATCH(MAX(salesdata[[#This Row],[S-P1]],salesdata[[#This Row],[S-P2]],salesdata[[#This Row],[S-P3]],salesdata[[#This Row],[S-P4]]),CHOOSE({1,2,3,4},salesdata[[#This Row],[S-P1]],salesdata[[#This Row],[S-P2]],salesdata[[#This Row],[S-P3]],salesdata[[#This Row],[S-P4]]),0))</f>
        <v>Product3</v>
      </c>
      <c r="X2311" s="1" t="str">
        <f>IF(salesdata[[#This Row],[Total Revenue]]&gt;=70000,"High",IF(salesdata[[#This Row],[Total Revenue]]&gt;=40000,"Medium","Low"))</f>
        <v>High</v>
      </c>
      <c r="Y2311" s="1" t="str">
        <f>IFERROR(IF(SUMIF(salesdata[Year],salesdata[[#This Row],[Year]],salesdata[Total Revenue])&gt;SUMIF(salesdata[Year],salesdata[[#This Row],[Year]]-1,salesdata[Total Revenue]),"Growth Year","Decline Year"),"")</f>
        <v>Growth Year</v>
      </c>
    </row>
    <row r="2312" spans="1:25" x14ac:dyDescent="0.3">
      <c r="A2312" s="1">
        <v>2311</v>
      </c>
      <c r="B2312" s="2">
        <v>42649</v>
      </c>
      <c r="C2312" s="1">
        <v>2016</v>
      </c>
      <c r="D2312" s="1" t="s">
        <v>23</v>
      </c>
      <c r="E2312" s="1">
        <v>10</v>
      </c>
      <c r="F2312" s="3">
        <v>7890</v>
      </c>
      <c r="G2312" s="10">
        <v>25011.3</v>
      </c>
      <c r="H2312" s="12">
        <f>IFERROR(salesdata[[#This Row],[S-P1]]/salesdata[[#This Row],[Q-P1]],0)</f>
        <v>3.17</v>
      </c>
      <c r="I2312" s="3">
        <v>851</v>
      </c>
      <c r="J2312" s="10">
        <v>5395.34</v>
      </c>
      <c r="K2312" s="12">
        <f>IFERROR(salesdata[[#This Row],[S-P2]]/salesdata[[#This Row],[Q-P2]],0)</f>
        <v>6.34</v>
      </c>
      <c r="L2312" s="3">
        <v>5129</v>
      </c>
      <c r="M2312" s="10">
        <v>27799.18</v>
      </c>
      <c r="N2312" s="12">
        <f>IFERROR(salesdata[[#This Row],[S-P3]]/salesdata[[#This Row],[Q-P3]],0)</f>
        <v>5.42</v>
      </c>
      <c r="O2312" s="3">
        <v>1237</v>
      </c>
      <c r="P2312" s="10">
        <v>8819.81</v>
      </c>
      <c r="Q2312" s="12">
        <f>IFERROR(salesdata[[#This Row],[S-P4]]/salesdata[[#This Row],[Q-P4]],0)</f>
        <v>7.13</v>
      </c>
      <c r="R2312" s="3">
        <v>15107</v>
      </c>
      <c r="S2312" s="10">
        <v>67025.63</v>
      </c>
      <c r="T2312" s="1" t="str">
        <f>"Q"&amp;ROUNDUP(salesdata[[#This Row],[Month No.]]/3,0)</f>
        <v>Q4</v>
      </c>
      <c r="U2312" s="1" t="str">
        <f>TEXT(salesdata[[#This Row],[Date]],"dddd")</f>
        <v>Thursday</v>
      </c>
      <c r="V2312" s="12">
        <f>IFERROR(salesdata[[#This Row],[Total Revenue]]/salesdata[[#This Row],[Total Units Sold]],0)</f>
        <v>4.4367266829946388</v>
      </c>
      <c r="W2312" s="1" t="str">
        <f>INDEX({"Product1","Product2","Product3","Product4"},MATCH(MAX(salesdata[[#This Row],[S-P1]],salesdata[[#This Row],[S-P2]],salesdata[[#This Row],[S-P3]],salesdata[[#This Row],[S-P4]]),CHOOSE({1,2,3,4},salesdata[[#This Row],[S-P1]],salesdata[[#This Row],[S-P2]],salesdata[[#This Row],[S-P3]],salesdata[[#This Row],[S-P4]]),0))</f>
        <v>Product3</v>
      </c>
      <c r="X2312" s="1" t="str">
        <f>IF(salesdata[[#This Row],[Total Revenue]]&gt;=70000,"High",IF(salesdata[[#This Row],[Total Revenue]]&gt;=40000,"Medium","Low"))</f>
        <v>Medium</v>
      </c>
      <c r="Y2312" s="1" t="str">
        <f>IFERROR(IF(SUMIF(salesdata[Year],salesdata[[#This Row],[Year]],salesdata[Total Revenue])&gt;SUMIF(salesdata[Year],salesdata[[#This Row],[Year]]-1,salesdata[Total Revenue]),"Growth Year","Decline Year"),"")</f>
        <v>Growth Year</v>
      </c>
    </row>
    <row r="2313" spans="1:25" x14ac:dyDescent="0.3">
      <c r="A2313" s="1">
        <v>2312</v>
      </c>
      <c r="B2313" s="2">
        <v>42650</v>
      </c>
      <c r="C2313" s="1">
        <v>2016</v>
      </c>
      <c r="D2313" s="1" t="s">
        <v>23</v>
      </c>
      <c r="E2313" s="1">
        <v>10</v>
      </c>
      <c r="F2313" s="3">
        <v>6223</v>
      </c>
      <c r="G2313" s="10">
        <v>19726.91</v>
      </c>
      <c r="H2313" s="12">
        <f>IFERROR(salesdata[[#This Row],[S-P1]]/salesdata[[#This Row],[Q-P1]],0)</f>
        <v>3.17</v>
      </c>
      <c r="I2313" s="3">
        <v>1237</v>
      </c>
      <c r="J2313" s="10">
        <v>7842.58</v>
      </c>
      <c r="K2313" s="12">
        <f>IFERROR(salesdata[[#This Row],[S-P2]]/salesdata[[#This Row],[Q-P2]],0)</f>
        <v>6.34</v>
      </c>
      <c r="L2313" s="3">
        <v>5016</v>
      </c>
      <c r="M2313" s="10">
        <v>27186.720000000001</v>
      </c>
      <c r="N2313" s="12">
        <f>IFERROR(salesdata[[#This Row],[S-P3]]/salesdata[[#This Row],[Q-P3]],0)</f>
        <v>5.42</v>
      </c>
      <c r="O2313" s="3">
        <v>1234</v>
      </c>
      <c r="P2313" s="10">
        <v>8798.42</v>
      </c>
      <c r="Q2313" s="12">
        <f>IFERROR(salesdata[[#This Row],[S-P4]]/salesdata[[#This Row],[Q-P4]],0)</f>
        <v>7.13</v>
      </c>
      <c r="R2313" s="3">
        <v>13710</v>
      </c>
      <c r="S2313" s="10">
        <v>63554.63</v>
      </c>
      <c r="T2313" s="1" t="str">
        <f>"Q"&amp;ROUNDUP(salesdata[[#This Row],[Month No.]]/3,0)</f>
        <v>Q4</v>
      </c>
      <c r="U2313" s="1" t="str">
        <f>TEXT(salesdata[[#This Row],[Date]],"dddd")</f>
        <v>Friday</v>
      </c>
      <c r="V2313" s="12">
        <f>IFERROR(salesdata[[#This Row],[Total Revenue]]/salesdata[[#This Row],[Total Units Sold]],0)</f>
        <v>4.6356404084609775</v>
      </c>
      <c r="W2313" s="1" t="str">
        <f>INDEX({"Product1","Product2","Product3","Product4"},MATCH(MAX(salesdata[[#This Row],[S-P1]],salesdata[[#This Row],[S-P2]],salesdata[[#This Row],[S-P3]],salesdata[[#This Row],[S-P4]]),CHOOSE({1,2,3,4},salesdata[[#This Row],[S-P1]],salesdata[[#This Row],[S-P2]],salesdata[[#This Row],[S-P3]],salesdata[[#This Row],[S-P4]]),0))</f>
        <v>Product3</v>
      </c>
      <c r="X2313" s="1" t="str">
        <f>IF(salesdata[[#This Row],[Total Revenue]]&gt;=70000,"High",IF(salesdata[[#This Row],[Total Revenue]]&gt;=40000,"Medium","Low"))</f>
        <v>Medium</v>
      </c>
      <c r="Y2313" s="1" t="str">
        <f>IFERROR(IF(SUMIF(salesdata[Year],salesdata[[#This Row],[Year]],salesdata[Total Revenue])&gt;SUMIF(salesdata[Year],salesdata[[#This Row],[Year]]-1,salesdata[Total Revenue]),"Growth Year","Decline Year"),"")</f>
        <v>Growth Year</v>
      </c>
    </row>
    <row r="2314" spans="1:25" x14ac:dyDescent="0.3">
      <c r="A2314" s="1">
        <v>2313</v>
      </c>
      <c r="B2314" s="2">
        <v>42651</v>
      </c>
      <c r="C2314" s="1">
        <v>2016</v>
      </c>
      <c r="D2314" s="1" t="s">
        <v>23</v>
      </c>
      <c r="E2314" s="1">
        <v>10</v>
      </c>
      <c r="F2314" s="3">
        <v>1171</v>
      </c>
      <c r="G2314" s="10">
        <v>3712.07</v>
      </c>
      <c r="H2314" s="12">
        <f>IFERROR(salesdata[[#This Row],[S-P1]]/salesdata[[#This Row],[Q-P1]],0)</f>
        <v>3.17</v>
      </c>
      <c r="I2314" s="3">
        <v>3333</v>
      </c>
      <c r="J2314" s="10">
        <v>21131.22</v>
      </c>
      <c r="K2314" s="12">
        <f>IFERROR(salesdata[[#This Row],[S-P2]]/salesdata[[#This Row],[Q-P2]],0)</f>
        <v>6.3400000000000007</v>
      </c>
      <c r="L2314" s="3">
        <v>4976</v>
      </c>
      <c r="M2314" s="10">
        <v>26969.919999999998</v>
      </c>
      <c r="N2314" s="12">
        <f>IFERROR(salesdata[[#This Row],[S-P3]]/salesdata[[#This Row],[Q-P3]],0)</f>
        <v>5.42</v>
      </c>
      <c r="O2314" s="3">
        <v>1801</v>
      </c>
      <c r="P2314" s="10">
        <v>12841.13</v>
      </c>
      <c r="Q2314" s="12">
        <f>IFERROR(salesdata[[#This Row],[S-P4]]/salesdata[[#This Row],[Q-P4]],0)</f>
        <v>7.13</v>
      </c>
      <c r="R2314" s="3">
        <v>11281</v>
      </c>
      <c r="S2314" s="10">
        <v>64654.34</v>
      </c>
      <c r="T2314" s="1" t="str">
        <f>"Q"&amp;ROUNDUP(salesdata[[#This Row],[Month No.]]/3,0)</f>
        <v>Q4</v>
      </c>
      <c r="U2314" s="1" t="str">
        <f>TEXT(salesdata[[#This Row],[Date]],"dddd")</f>
        <v>Saturday</v>
      </c>
      <c r="V2314" s="12">
        <f>IFERROR(salesdata[[#This Row],[Total Revenue]]/salesdata[[#This Row],[Total Units Sold]],0)</f>
        <v>5.7312596401028273</v>
      </c>
      <c r="W2314" s="1" t="str">
        <f>INDEX({"Product1","Product2","Product3","Product4"},MATCH(MAX(salesdata[[#This Row],[S-P1]],salesdata[[#This Row],[S-P2]],salesdata[[#This Row],[S-P3]],salesdata[[#This Row],[S-P4]]),CHOOSE({1,2,3,4},salesdata[[#This Row],[S-P1]],salesdata[[#This Row],[S-P2]],salesdata[[#This Row],[S-P3]],salesdata[[#This Row],[S-P4]]),0))</f>
        <v>Product3</v>
      </c>
      <c r="X2314" s="1" t="str">
        <f>IF(salesdata[[#This Row],[Total Revenue]]&gt;=70000,"High",IF(salesdata[[#This Row],[Total Revenue]]&gt;=40000,"Medium","Low"))</f>
        <v>Medium</v>
      </c>
      <c r="Y2314" s="1" t="str">
        <f>IFERROR(IF(SUMIF(salesdata[Year],salesdata[[#This Row],[Year]],salesdata[Total Revenue])&gt;SUMIF(salesdata[Year],salesdata[[#This Row],[Year]]-1,salesdata[Total Revenue]),"Growth Year","Decline Year"),"")</f>
        <v>Growth Year</v>
      </c>
    </row>
    <row r="2315" spans="1:25" x14ac:dyDescent="0.3">
      <c r="A2315" s="1">
        <v>2314</v>
      </c>
      <c r="B2315" s="2">
        <v>42652</v>
      </c>
      <c r="C2315" s="1">
        <v>2016</v>
      </c>
      <c r="D2315" s="1" t="s">
        <v>23</v>
      </c>
      <c r="E2315" s="1">
        <v>10</v>
      </c>
      <c r="F2315" s="3">
        <v>4365</v>
      </c>
      <c r="G2315" s="10">
        <v>13837.05</v>
      </c>
      <c r="H2315" s="12">
        <f>IFERROR(salesdata[[#This Row],[S-P1]]/salesdata[[#This Row],[Q-P1]],0)</f>
        <v>3.17</v>
      </c>
      <c r="I2315" s="3">
        <v>2354</v>
      </c>
      <c r="J2315" s="10">
        <v>14924.36</v>
      </c>
      <c r="K2315" s="12">
        <f>IFERROR(salesdata[[#This Row],[S-P2]]/salesdata[[#This Row],[Q-P2]],0)</f>
        <v>6.34</v>
      </c>
      <c r="L2315" s="3">
        <v>4786</v>
      </c>
      <c r="M2315" s="10">
        <v>25940.12</v>
      </c>
      <c r="N2315" s="12">
        <f>IFERROR(salesdata[[#This Row],[S-P3]]/salesdata[[#This Row],[Q-P3]],0)</f>
        <v>5.42</v>
      </c>
      <c r="O2315" s="3">
        <v>611</v>
      </c>
      <c r="P2315" s="10">
        <v>4356.43</v>
      </c>
      <c r="Q2315" s="12">
        <f>IFERROR(salesdata[[#This Row],[S-P4]]/salesdata[[#This Row],[Q-P4]],0)</f>
        <v>7.1300000000000008</v>
      </c>
      <c r="R2315" s="3">
        <v>12116</v>
      </c>
      <c r="S2315" s="10">
        <v>59057.96</v>
      </c>
      <c r="T2315" s="1" t="str">
        <f>"Q"&amp;ROUNDUP(salesdata[[#This Row],[Month No.]]/3,0)</f>
        <v>Q4</v>
      </c>
      <c r="U2315" s="1" t="str">
        <f>TEXT(salesdata[[#This Row],[Date]],"dddd")</f>
        <v>Sunday</v>
      </c>
      <c r="V2315" s="12">
        <f>IFERROR(salesdata[[#This Row],[Total Revenue]]/salesdata[[#This Row],[Total Units Sold]],0)</f>
        <v>4.8743776824034333</v>
      </c>
      <c r="W2315" s="1" t="str">
        <f>INDEX({"Product1","Product2","Product3","Product4"},MATCH(MAX(salesdata[[#This Row],[S-P1]],salesdata[[#This Row],[S-P2]],salesdata[[#This Row],[S-P3]],salesdata[[#This Row],[S-P4]]),CHOOSE({1,2,3,4},salesdata[[#This Row],[S-P1]],salesdata[[#This Row],[S-P2]],salesdata[[#This Row],[S-P3]],salesdata[[#This Row],[S-P4]]),0))</f>
        <v>Product3</v>
      </c>
      <c r="X2315" s="1" t="str">
        <f>IF(salesdata[[#This Row],[Total Revenue]]&gt;=70000,"High",IF(salesdata[[#This Row],[Total Revenue]]&gt;=40000,"Medium","Low"))</f>
        <v>Medium</v>
      </c>
      <c r="Y2315" s="1" t="str">
        <f>IFERROR(IF(SUMIF(salesdata[Year],salesdata[[#This Row],[Year]],salesdata[Total Revenue])&gt;SUMIF(salesdata[Year],salesdata[[#This Row],[Year]]-1,salesdata[Total Revenue]),"Growth Year","Decline Year"),"")</f>
        <v>Growth Year</v>
      </c>
    </row>
    <row r="2316" spans="1:25" x14ac:dyDescent="0.3">
      <c r="A2316" s="1">
        <v>2315</v>
      </c>
      <c r="B2316" s="2">
        <v>42653</v>
      </c>
      <c r="C2316" s="1">
        <v>2016</v>
      </c>
      <c r="D2316" s="1" t="s">
        <v>23</v>
      </c>
      <c r="E2316" s="1">
        <v>10</v>
      </c>
      <c r="F2316" s="3">
        <v>4517</v>
      </c>
      <c r="G2316" s="10">
        <v>14318.89</v>
      </c>
      <c r="H2316" s="12">
        <f>IFERROR(salesdata[[#This Row],[S-P1]]/salesdata[[#This Row],[Q-P1]],0)</f>
        <v>3.17</v>
      </c>
      <c r="I2316" s="3">
        <v>698</v>
      </c>
      <c r="J2316" s="10">
        <v>4425.32</v>
      </c>
      <c r="K2316" s="12">
        <f>IFERROR(salesdata[[#This Row],[S-P2]]/salesdata[[#This Row],[Q-P2]],0)</f>
        <v>6.34</v>
      </c>
      <c r="L2316" s="3">
        <v>3215</v>
      </c>
      <c r="M2316" s="10">
        <v>17425.3</v>
      </c>
      <c r="N2316" s="12">
        <f>IFERROR(salesdata[[#This Row],[S-P3]]/salesdata[[#This Row],[Q-P3]],0)</f>
        <v>5.42</v>
      </c>
      <c r="O2316" s="3">
        <v>490</v>
      </c>
      <c r="P2316" s="10">
        <v>3493.7</v>
      </c>
      <c r="Q2316" s="12">
        <f>IFERROR(salesdata[[#This Row],[S-P4]]/salesdata[[#This Row],[Q-P4]],0)</f>
        <v>7.13</v>
      </c>
      <c r="R2316" s="3">
        <v>8920</v>
      </c>
      <c r="S2316" s="10">
        <v>39663.21</v>
      </c>
      <c r="T2316" s="1" t="str">
        <f>"Q"&amp;ROUNDUP(salesdata[[#This Row],[Month No.]]/3,0)</f>
        <v>Q4</v>
      </c>
      <c r="U2316" s="1" t="str">
        <f>TEXT(salesdata[[#This Row],[Date]],"dddd")</f>
        <v>Monday</v>
      </c>
      <c r="V2316" s="12">
        <f>IFERROR(salesdata[[#This Row],[Total Revenue]]/salesdata[[#This Row],[Total Units Sold]],0)</f>
        <v>4.4465482062780266</v>
      </c>
      <c r="W2316" s="1" t="str">
        <f>INDEX({"Product1","Product2","Product3","Product4"},MATCH(MAX(salesdata[[#This Row],[S-P1]],salesdata[[#This Row],[S-P2]],salesdata[[#This Row],[S-P3]],salesdata[[#This Row],[S-P4]]),CHOOSE({1,2,3,4},salesdata[[#This Row],[S-P1]],salesdata[[#This Row],[S-P2]],salesdata[[#This Row],[S-P3]],salesdata[[#This Row],[S-P4]]),0))</f>
        <v>Product3</v>
      </c>
      <c r="X2316" s="1" t="str">
        <f>IF(salesdata[[#This Row],[Total Revenue]]&gt;=70000,"High",IF(salesdata[[#This Row],[Total Revenue]]&gt;=40000,"Medium","Low"))</f>
        <v>Low</v>
      </c>
      <c r="Y2316" s="1" t="str">
        <f>IFERROR(IF(SUMIF(salesdata[Year],salesdata[[#This Row],[Year]],salesdata[Total Revenue])&gt;SUMIF(salesdata[Year],salesdata[[#This Row],[Year]]-1,salesdata[Total Revenue]),"Growth Year","Decline Year"),"")</f>
        <v>Growth Year</v>
      </c>
    </row>
    <row r="2317" spans="1:25" x14ac:dyDescent="0.3">
      <c r="A2317" s="1">
        <v>2316</v>
      </c>
      <c r="B2317" s="2">
        <v>42654</v>
      </c>
      <c r="C2317" s="1">
        <v>2016</v>
      </c>
      <c r="D2317" s="1" t="s">
        <v>23</v>
      </c>
      <c r="E2317" s="1">
        <v>10</v>
      </c>
      <c r="F2317" s="3">
        <v>3968</v>
      </c>
      <c r="G2317" s="10">
        <v>12578.56</v>
      </c>
      <c r="H2317" s="12">
        <f>IFERROR(salesdata[[#This Row],[S-P1]]/salesdata[[#This Row],[Q-P1]],0)</f>
        <v>3.17</v>
      </c>
      <c r="I2317" s="3">
        <v>2288</v>
      </c>
      <c r="J2317" s="10">
        <v>14505.92</v>
      </c>
      <c r="K2317" s="12">
        <f>IFERROR(salesdata[[#This Row],[S-P2]]/salesdata[[#This Row],[Q-P2]],0)</f>
        <v>6.34</v>
      </c>
      <c r="L2317" s="3">
        <v>2973</v>
      </c>
      <c r="M2317" s="10">
        <v>16113.66</v>
      </c>
      <c r="N2317" s="12">
        <f>IFERROR(salesdata[[#This Row],[S-P3]]/salesdata[[#This Row],[Q-P3]],0)</f>
        <v>5.42</v>
      </c>
      <c r="O2317" s="3">
        <v>1835</v>
      </c>
      <c r="P2317" s="10">
        <v>13083.55</v>
      </c>
      <c r="Q2317" s="12">
        <f>IFERROR(salesdata[[#This Row],[S-P4]]/salesdata[[#This Row],[Q-P4]],0)</f>
        <v>7.13</v>
      </c>
      <c r="R2317" s="3">
        <v>11064</v>
      </c>
      <c r="S2317" s="10">
        <v>56281.69</v>
      </c>
      <c r="T2317" s="1" t="str">
        <f>"Q"&amp;ROUNDUP(salesdata[[#This Row],[Month No.]]/3,0)</f>
        <v>Q4</v>
      </c>
      <c r="U2317" s="1" t="str">
        <f>TEXT(salesdata[[#This Row],[Date]],"dddd")</f>
        <v>Tuesday</v>
      </c>
      <c r="V2317" s="12">
        <f>IFERROR(salesdata[[#This Row],[Total Revenue]]/salesdata[[#This Row],[Total Units Sold]],0)</f>
        <v>5.0869206435285612</v>
      </c>
      <c r="W2317" s="1" t="str">
        <f>INDEX({"Product1","Product2","Product3","Product4"},MATCH(MAX(salesdata[[#This Row],[S-P1]],salesdata[[#This Row],[S-P2]],salesdata[[#This Row],[S-P3]],salesdata[[#This Row],[S-P4]]),CHOOSE({1,2,3,4},salesdata[[#This Row],[S-P1]],salesdata[[#This Row],[S-P2]],salesdata[[#This Row],[S-P3]],salesdata[[#This Row],[S-P4]]),0))</f>
        <v>Product3</v>
      </c>
      <c r="X2317" s="1" t="str">
        <f>IF(salesdata[[#This Row],[Total Revenue]]&gt;=70000,"High",IF(salesdata[[#This Row],[Total Revenue]]&gt;=40000,"Medium","Low"))</f>
        <v>Medium</v>
      </c>
      <c r="Y2317" s="1" t="str">
        <f>IFERROR(IF(SUMIF(salesdata[Year],salesdata[[#This Row],[Year]],salesdata[Total Revenue])&gt;SUMIF(salesdata[Year],salesdata[[#This Row],[Year]]-1,salesdata[Total Revenue]),"Growth Year","Decline Year"),"")</f>
        <v>Growth Year</v>
      </c>
    </row>
    <row r="2318" spans="1:25" x14ac:dyDescent="0.3">
      <c r="A2318" s="1">
        <v>2317</v>
      </c>
      <c r="B2318" s="2">
        <v>42655</v>
      </c>
      <c r="C2318" s="1">
        <v>2016</v>
      </c>
      <c r="D2318" s="1" t="s">
        <v>23</v>
      </c>
      <c r="E2318" s="1">
        <v>10</v>
      </c>
      <c r="F2318" s="3">
        <v>7081</v>
      </c>
      <c r="G2318" s="10">
        <v>22446.77</v>
      </c>
      <c r="H2318" s="12">
        <f>IFERROR(salesdata[[#This Row],[S-P1]]/salesdata[[#This Row],[Q-P1]],0)</f>
        <v>3.17</v>
      </c>
      <c r="I2318" s="3">
        <v>3222</v>
      </c>
      <c r="J2318" s="10">
        <v>20427.48</v>
      </c>
      <c r="K2318" s="12">
        <f>IFERROR(salesdata[[#This Row],[S-P2]]/salesdata[[#This Row],[Q-P2]],0)</f>
        <v>6.34</v>
      </c>
      <c r="L2318" s="3">
        <v>983</v>
      </c>
      <c r="M2318" s="10">
        <v>5327.86</v>
      </c>
      <c r="N2318" s="12">
        <f>IFERROR(salesdata[[#This Row],[S-P3]]/salesdata[[#This Row],[Q-P3]],0)</f>
        <v>5.42</v>
      </c>
      <c r="O2318" s="3">
        <v>1770</v>
      </c>
      <c r="P2318" s="10">
        <v>12620.1</v>
      </c>
      <c r="Q2318" s="12">
        <f>IFERROR(salesdata[[#This Row],[S-P4]]/salesdata[[#This Row],[Q-P4]],0)</f>
        <v>7.13</v>
      </c>
      <c r="R2318" s="3">
        <v>13056</v>
      </c>
      <c r="S2318" s="10">
        <v>60822.21</v>
      </c>
      <c r="T2318" s="1" t="str">
        <f>"Q"&amp;ROUNDUP(salesdata[[#This Row],[Month No.]]/3,0)</f>
        <v>Q4</v>
      </c>
      <c r="U2318" s="1" t="str">
        <f>TEXT(salesdata[[#This Row],[Date]],"dddd")</f>
        <v>Wednesday</v>
      </c>
      <c r="V2318" s="12">
        <f>IFERROR(salesdata[[#This Row],[Total Revenue]]/salesdata[[#This Row],[Total Units Sold]],0)</f>
        <v>4.6585638786764703</v>
      </c>
      <c r="W2318" s="1" t="str">
        <f>INDEX({"Product1","Product2","Product3","Product4"},MATCH(MAX(salesdata[[#This Row],[S-P1]],salesdata[[#This Row],[S-P2]],salesdata[[#This Row],[S-P3]],salesdata[[#This Row],[S-P4]]),CHOOSE({1,2,3,4},salesdata[[#This Row],[S-P1]],salesdata[[#This Row],[S-P2]],salesdata[[#This Row],[S-P3]],salesdata[[#This Row],[S-P4]]),0))</f>
        <v>Product1</v>
      </c>
      <c r="X2318" s="1" t="str">
        <f>IF(salesdata[[#This Row],[Total Revenue]]&gt;=70000,"High",IF(salesdata[[#This Row],[Total Revenue]]&gt;=40000,"Medium","Low"))</f>
        <v>Medium</v>
      </c>
      <c r="Y2318" s="1" t="str">
        <f>IFERROR(IF(SUMIF(salesdata[Year],salesdata[[#This Row],[Year]],salesdata[Total Revenue])&gt;SUMIF(salesdata[Year],salesdata[[#This Row],[Year]]-1,salesdata[Total Revenue]),"Growth Year","Decline Year"),"")</f>
        <v>Growth Year</v>
      </c>
    </row>
    <row r="2319" spans="1:25" x14ac:dyDescent="0.3">
      <c r="A2319" s="1">
        <v>2318</v>
      </c>
      <c r="B2319" s="2">
        <v>42656</v>
      </c>
      <c r="C2319" s="1">
        <v>2016</v>
      </c>
      <c r="D2319" s="1" t="s">
        <v>23</v>
      </c>
      <c r="E2319" s="1">
        <v>10</v>
      </c>
      <c r="F2319" s="3">
        <v>1058</v>
      </c>
      <c r="G2319" s="10">
        <v>3353.86</v>
      </c>
      <c r="H2319" s="12">
        <f>IFERROR(salesdata[[#This Row],[S-P1]]/salesdata[[#This Row],[Q-P1]],0)</f>
        <v>3.17</v>
      </c>
      <c r="I2319" s="3">
        <v>3450</v>
      </c>
      <c r="J2319" s="10">
        <v>21873</v>
      </c>
      <c r="K2319" s="12">
        <f>IFERROR(salesdata[[#This Row],[S-P2]]/salesdata[[#This Row],[Q-P2]],0)</f>
        <v>6.34</v>
      </c>
      <c r="L2319" s="3">
        <v>1653</v>
      </c>
      <c r="M2319" s="10">
        <v>8959.26</v>
      </c>
      <c r="N2319" s="12">
        <f>IFERROR(salesdata[[#This Row],[S-P3]]/salesdata[[#This Row],[Q-P3]],0)</f>
        <v>5.42</v>
      </c>
      <c r="O2319" s="3">
        <v>515</v>
      </c>
      <c r="P2319" s="10">
        <v>3671.95</v>
      </c>
      <c r="Q2319" s="12">
        <f>IFERROR(salesdata[[#This Row],[S-P4]]/salesdata[[#This Row],[Q-P4]],0)</f>
        <v>7.13</v>
      </c>
      <c r="R2319" s="3">
        <v>6676</v>
      </c>
      <c r="S2319" s="10">
        <v>37858.07</v>
      </c>
      <c r="T2319" s="1" t="str">
        <f>"Q"&amp;ROUNDUP(salesdata[[#This Row],[Month No.]]/3,0)</f>
        <v>Q4</v>
      </c>
      <c r="U2319" s="1" t="str">
        <f>TEXT(salesdata[[#This Row],[Date]],"dddd")</f>
        <v>Thursday</v>
      </c>
      <c r="V2319" s="12">
        <f>IFERROR(salesdata[[#This Row],[Total Revenue]]/salesdata[[#This Row],[Total Units Sold]],0)</f>
        <v>5.6707714200119828</v>
      </c>
      <c r="W2319" s="1" t="str">
        <f>INDEX({"Product1","Product2","Product3","Product4"},MATCH(MAX(salesdata[[#This Row],[S-P1]],salesdata[[#This Row],[S-P2]],salesdata[[#This Row],[S-P3]],salesdata[[#This Row],[S-P4]]),CHOOSE({1,2,3,4},salesdata[[#This Row],[S-P1]],salesdata[[#This Row],[S-P2]],salesdata[[#This Row],[S-P3]],salesdata[[#This Row],[S-P4]]),0))</f>
        <v>Product2</v>
      </c>
      <c r="X2319" s="1" t="str">
        <f>IF(salesdata[[#This Row],[Total Revenue]]&gt;=70000,"High",IF(salesdata[[#This Row],[Total Revenue]]&gt;=40000,"Medium","Low"))</f>
        <v>Low</v>
      </c>
      <c r="Y2319" s="1" t="str">
        <f>IFERROR(IF(SUMIF(salesdata[Year],salesdata[[#This Row],[Year]],salesdata[Total Revenue])&gt;SUMIF(salesdata[Year],salesdata[[#This Row],[Year]]-1,salesdata[Total Revenue]),"Growth Year","Decline Year"),"")</f>
        <v>Growth Year</v>
      </c>
    </row>
    <row r="2320" spans="1:25" x14ac:dyDescent="0.3">
      <c r="A2320" s="1">
        <v>2319</v>
      </c>
      <c r="B2320" s="2">
        <v>42657</v>
      </c>
      <c r="C2320" s="1">
        <v>2016</v>
      </c>
      <c r="D2320" s="1" t="s">
        <v>23</v>
      </c>
      <c r="E2320" s="1">
        <v>10</v>
      </c>
      <c r="F2320" s="3">
        <v>6565</v>
      </c>
      <c r="G2320" s="10">
        <v>20811.05</v>
      </c>
      <c r="H2320" s="12">
        <f>IFERROR(salesdata[[#This Row],[S-P1]]/salesdata[[#This Row],[Q-P1]],0)</f>
        <v>3.17</v>
      </c>
      <c r="I2320" s="3">
        <v>642</v>
      </c>
      <c r="J2320" s="10">
        <v>4070.28</v>
      </c>
      <c r="K2320" s="12">
        <f>IFERROR(salesdata[[#This Row],[S-P2]]/salesdata[[#This Row],[Q-P2]],0)</f>
        <v>6.3400000000000007</v>
      </c>
      <c r="L2320" s="3">
        <v>4151</v>
      </c>
      <c r="M2320" s="10">
        <v>22498.42</v>
      </c>
      <c r="N2320" s="12">
        <f>IFERROR(salesdata[[#This Row],[S-P3]]/salesdata[[#This Row],[Q-P3]],0)</f>
        <v>5.42</v>
      </c>
      <c r="O2320" s="3">
        <v>936</v>
      </c>
      <c r="P2320" s="10">
        <v>6673.68</v>
      </c>
      <c r="Q2320" s="12">
        <f>IFERROR(salesdata[[#This Row],[S-P4]]/salesdata[[#This Row],[Q-P4]],0)</f>
        <v>7.13</v>
      </c>
      <c r="R2320" s="3">
        <v>12294</v>
      </c>
      <c r="S2320" s="10">
        <v>54053.43</v>
      </c>
      <c r="T2320" s="1" t="str">
        <f>"Q"&amp;ROUNDUP(salesdata[[#This Row],[Month No.]]/3,0)</f>
        <v>Q4</v>
      </c>
      <c r="U2320" s="1" t="str">
        <f>TEXT(salesdata[[#This Row],[Date]],"dddd")</f>
        <v>Friday</v>
      </c>
      <c r="V2320" s="12">
        <f>IFERROR(salesdata[[#This Row],[Total Revenue]]/salesdata[[#This Row],[Total Units Sold]],0)</f>
        <v>4.3967325524646172</v>
      </c>
      <c r="W2320" s="1" t="str">
        <f>INDEX({"Product1","Product2","Product3","Product4"},MATCH(MAX(salesdata[[#This Row],[S-P1]],salesdata[[#This Row],[S-P2]],salesdata[[#This Row],[S-P3]],salesdata[[#This Row],[S-P4]]),CHOOSE({1,2,3,4},salesdata[[#This Row],[S-P1]],salesdata[[#This Row],[S-P2]],salesdata[[#This Row],[S-P3]],salesdata[[#This Row],[S-P4]]),0))</f>
        <v>Product3</v>
      </c>
      <c r="X2320" s="1" t="str">
        <f>IF(salesdata[[#This Row],[Total Revenue]]&gt;=70000,"High",IF(salesdata[[#This Row],[Total Revenue]]&gt;=40000,"Medium","Low"))</f>
        <v>Medium</v>
      </c>
      <c r="Y2320" s="1" t="str">
        <f>IFERROR(IF(SUMIF(salesdata[Year],salesdata[[#This Row],[Year]],salesdata[Total Revenue])&gt;SUMIF(salesdata[Year],salesdata[[#This Row],[Year]]-1,salesdata[Total Revenue]),"Growth Year","Decline Year"),"")</f>
        <v>Growth Year</v>
      </c>
    </row>
    <row r="2321" spans="1:25" x14ac:dyDescent="0.3">
      <c r="A2321" s="1">
        <v>2320</v>
      </c>
      <c r="B2321" s="2">
        <v>42658</v>
      </c>
      <c r="C2321" s="1">
        <v>2016</v>
      </c>
      <c r="D2321" s="1" t="s">
        <v>23</v>
      </c>
      <c r="E2321" s="1">
        <v>10</v>
      </c>
      <c r="F2321" s="3">
        <v>2348</v>
      </c>
      <c r="G2321" s="10">
        <v>7443.16</v>
      </c>
      <c r="H2321" s="12">
        <f>IFERROR(salesdata[[#This Row],[S-P1]]/salesdata[[#This Row],[Q-P1]],0)</f>
        <v>3.17</v>
      </c>
      <c r="I2321" s="3">
        <v>1974</v>
      </c>
      <c r="J2321" s="10">
        <v>12515.16</v>
      </c>
      <c r="K2321" s="12">
        <f>IFERROR(salesdata[[#This Row],[S-P2]]/salesdata[[#This Row],[Q-P2]],0)</f>
        <v>6.34</v>
      </c>
      <c r="L2321" s="3">
        <v>3405</v>
      </c>
      <c r="M2321" s="10">
        <v>18455.099999999999</v>
      </c>
      <c r="N2321" s="12">
        <f>IFERROR(salesdata[[#This Row],[S-P3]]/salesdata[[#This Row],[Q-P3]],0)</f>
        <v>5.42</v>
      </c>
      <c r="O2321" s="3">
        <v>274</v>
      </c>
      <c r="P2321" s="10">
        <v>1953.62</v>
      </c>
      <c r="Q2321" s="12">
        <f>IFERROR(salesdata[[#This Row],[S-P4]]/salesdata[[#This Row],[Q-P4]],0)</f>
        <v>7.13</v>
      </c>
      <c r="R2321" s="3">
        <v>8001</v>
      </c>
      <c r="S2321" s="10">
        <v>40367.040000000001</v>
      </c>
      <c r="T2321" s="1" t="str">
        <f>"Q"&amp;ROUNDUP(salesdata[[#This Row],[Month No.]]/3,0)</f>
        <v>Q4</v>
      </c>
      <c r="U2321" s="1" t="str">
        <f>TEXT(salesdata[[#This Row],[Date]],"dddd")</f>
        <v>Saturday</v>
      </c>
      <c r="V2321" s="12">
        <f>IFERROR(salesdata[[#This Row],[Total Revenue]]/salesdata[[#This Row],[Total Units Sold]],0)</f>
        <v>5.0452493438320207</v>
      </c>
      <c r="W2321" s="1" t="str">
        <f>INDEX({"Product1","Product2","Product3","Product4"},MATCH(MAX(salesdata[[#This Row],[S-P1]],salesdata[[#This Row],[S-P2]],salesdata[[#This Row],[S-P3]],salesdata[[#This Row],[S-P4]]),CHOOSE({1,2,3,4},salesdata[[#This Row],[S-P1]],salesdata[[#This Row],[S-P2]],salesdata[[#This Row],[S-P3]],salesdata[[#This Row],[S-P4]]),0))</f>
        <v>Product3</v>
      </c>
      <c r="X2321" s="1" t="str">
        <f>IF(salesdata[[#This Row],[Total Revenue]]&gt;=70000,"High",IF(salesdata[[#This Row],[Total Revenue]]&gt;=40000,"Medium","Low"))</f>
        <v>Medium</v>
      </c>
      <c r="Y2321" s="1" t="str">
        <f>IFERROR(IF(SUMIF(salesdata[Year],salesdata[[#This Row],[Year]],salesdata[Total Revenue])&gt;SUMIF(salesdata[Year],salesdata[[#This Row],[Year]]-1,salesdata[Total Revenue]),"Growth Year","Decline Year"),"")</f>
        <v>Growth Year</v>
      </c>
    </row>
    <row r="2322" spans="1:25" x14ac:dyDescent="0.3">
      <c r="A2322" s="1">
        <v>2321</v>
      </c>
      <c r="B2322" s="2">
        <v>42659</v>
      </c>
      <c r="C2322" s="1">
        <v>2016</v>
      </c>
      <c r="D2322" s="1" t="s">
        <v>23</v>
      </c>
      <c r="E2322" s="1">
        <v>10</v>
      </c>
      <c r="F2322" s="3">
        <v>3151</v>
      </c>
      <c r="G2322" s="10">
        <v>9988.67</v>
      </c>
      <c r="H2322" s="12">
        <f>IFERROR(salesdata[[#This Row],[S-P1]]/salesdata[[#This Row],[Q-P1]],0)</f>
        <v>3.17</v>
      </c>
      <c r="I2322" s="3">
        <v>667</v>
      </c>
      <c r="J2322" s="10">
        <v>4228.78</v>
      </c>
      <c r="K2322" s="12">
        <f>IFERROR(salesdata[[#This Row],[S-P2]]/salesdata[[#This Row],[Q-P2]],0)</f>
        <v>6.34</v>
      </c>
      <c r="L2322" s="3">
        <v>2420</v>
      </c>
      <c r="M2322" s="10">
        <v>13116.4</v>
      </c>
      <c r="N2322" s="12">
        <f>IFERROR(salesdata[[#This Row],[S-P3]]/salesdata[[#This Row],[Q-P3]],0)</f>
        <v>5.42</v>
      </c>
      <c r="O2322" s="3">
        <v>1511</v>
      </c>
      <c r="P2322" s="10">
        <v>10773.43</v>
      </c>
      <c r="Q2322" s="12">
        <f>IFERROR(salesdata[[#This Row],[S-P4]]/salesdata[[#This Row],[Q-P4]],0)</f>
        <v>7.13</v>
      </c>
      <c r="R2322" s="3">
        <v>7749</v>
      </c>
      <c r="S2322" s="10">
        <v>38107.279999999999</v>
      </c>
      <c r="T2322" s="1" t="str">
        <f>"Q"&amp;ROUNDUP(salesdata[[#This Row],[Month No.]]/3,0)</f>
        <v>Q4</v>
      </c>
      <c r="U2322" s="1" t="str">
        <f>TEXT(salesdata[[#This Row],[Date]],"dddd")</f>
        <v>Sunday</v>
      </c>
      <c r="V2322" s="12">
        <f>IFERROR(salesdata[[#This Row],[Total Revenue]]/salesdata[[#This Row],[Total Units Sold]],0)</f>
        <v>4.9177029294102459</v>
      </c>
      <c r="W2322" s="1" t="str">
        <f>INDEX({"Product1","Product2","Product3","Product4"},MATCH(MAX(salesdata[[#This Row],[S-P1]],salesdata[[#This Row],[S-P2]],salesdata[[#This Row],[S-P3]],salesdata[[#This Row],[S-P4]]),CHOOSE({1,2,3,4},salesdata[[#This Row],[S-P1]],salesdata[[#This Row],[S-P2]],salesdata[[#This Row],[S-P3]],salesdata[[#This Row],[S-P4]]),0))</f>
        <v>Product3</v>
      </c>
      <c r="X2322" s="1" t="str">
        <f>IF(salesdata[[#This Row],[Total Revenue]]&gt;=70000,"High",IF(salesdata[[#This Row],[Total Revenue]]&gt;=40000,"Medium","Low"))</f>
        <v>Low</v>
      </c>
      <c r="Y2322" s="1" t="str">
        <f>IFERROR(IF(SUMIF(salesdata[Year],salesdata[[#This Row],[Year]],salesdata[Total Revenue])&gt;SUMIF(salesdata[Year],salesdata[[#This Row],[Year]]-1,salesdata[Total Revenue]),"Growth Year","Decline Year"),"")</f>
        <v>Growth Year</v>
      </c>
    </row>
    <row r="2323" spans="1:25" x14ac:dyDescent="0.3">
      <c r="A2323" s="1">
        <v>2322</v>
      </c>
      <c r="B2323" s="2">
        <v>42660</v>
      </c>
      <c r="C2323" s="1">
        <v>2016</v>
      </c>
      <c r="D2323" s="1" t="s">
        <v>23</v>
      </c>
      <c r="E2323" s="1">
        <v>10</v>
      </c>
      <c r="F2323" s="3">
        <v>1015</v>
      </c>
      <c r="G2323" s="10">
        <v>3217.55</v>
      </c>
      <c r="H2323" s="12">
        <f>IFERROR(salesdata[[#This Row],[S-P1]]/salesdata[[#This Row],[Q-P1]],0)</f>
        <v>3.1700000000000004</v>
      </c>
      <c r="I2323" s="3">
        <v>1995</v>
      </c>
      <c r="J2323" s="10">
        <v>12648.3</v>
      </c>
      <c r="K2323" s="12">
        <f>IFERROR(salesdata[[#This Row],[S-P2]]/salesdata[[#This Row],[Q-P2]],0)</f>
        <v>6.34</v>
      </c>
      <c r="L2323" s="3">
        <v>1272</v>
      </c>
      <c r="M2323" s="10">
        <v>6894.24</v>
      </c>
      <c r="N2323" s="12">
        <f>IFERROR(salesdata[[#This Row],[S-P3]]/salesdata[[#This Row],[Q-P3]],0)</f>
        <v>5.42</v>
      </c>
      <c r="O2323" s="3">
        <v>387</v>
      </c>
      <c r="P2323" s="10">
        <v>2759.31</v>
      </c>
      <c r="Q2323" s="12">
        <f>IFERROR(salesdata[[#This Row],[S-P4]]/salesdata[[#This Row],[Q-P4]],0)</f>
        <v>7.13</v>
      </c>
      <c r="R2323" s="3">
        <v>4669</v>
      </c>
      <c r="S2323" s="10">
        <v>25519.4</v>
      </c>
      <c r="T2323" s="1" t="str">
        <f>"Q"&amp;ROUNDUP(salesdata[[#This Row],[Month No.]]/3,0)</f>
        <v>Q4</v>
      </c>
      <c r="U2323" s="1" t="str">
        <f>TEXT(salesdata[[#This Row],[Date]],"dddd")</f>
        <v>Monday</v>
      </c>
      <c r="V2323" s="12">
        <f>IFERROR(salesdata[[#This Row],[Total Revenue]]/salesdata[[#This Row],[Total Units Sold]],0)</f>
        <v>5.4657100021417868</v>
      </c>
      <c r="W2323" s="1" t="str">
        <f>INDEX({"Product1","Product2","Product3","Product4"},MATCH(MAX(salesdata[[#This Row],[S-P1]],salesdata[[#This Row],[S-P2]],salesdata[[#This Row],[S-P3]],salesdata[[#This Row],[S-P4]]),CHOOSE({1,2,3,4},salesdata[[#This Row],[S-P1]],salesdata[[#This Row],[S-P2]],salesdata[[#This Row],[S-P3]],salesdata[[#This Row],[S-P4]]),0))</f>
        <v>Product2</v>
      </c>
      <c r="X2323" s="1" t="str">
        <f>IF(salesdata[[#This Row],[Total Revenue]]&gt;=70000,"High",IF(salesdata[[#This Row],[Total Revenue]]&gt;=40000,"Medium","Low"))</f>
        <v>Low</v>
      </c>
      <c r="Y2323" s="1" t="str">
        <f>IFERROR(IF(SUMIF(salesdata[Year],salesdata[[#This Row],[Year]],salesdata[Total Revenue])&gt;SUMIF(salesdata[Year],salesdata[[#This Row],[Year]]-1,salesdata[Total Revenue]),"Growth Year","Decline Year"),"")</f>
        <v>Growth Year</v>
      </c>
    </row>
    <row r="2324" spans="1:25" x14ac:dyDescent="0.3">
      <c r="A2324" s="1">
        <v>2323</v>
      </c>
      <c r="B2324" s="2">
        <v>42661</v>
      </c>
      <c r="C2324" s="1">
        <v>2016</v>
      </c>
      <c r="D2324" s="1" t="s">
        <v>23</v>
      </c>
      <c r="E2324" s="1">
        <v>10</v>
      </c>
      <c r="F2324" s="3">
        <v>670</v>
      </c>
      <c r="G2324" s="10">
        <v>2123.9</v>
      </c>
      <c r="H2324" s="12">
        <f>IFERROR(salesdata[[#This Row],[S-P1]]/salesdata[[#This Row],[Q-P1]],0)</f>
        <v>3.17</v>
      </c>
      <c r="I2324" s="3">
        <v>1641</v>
      </c>
      <c r="J2324" s="10">
        <v>10403.94</v>
      </c>
      <c r="K2324" s="12">
        <f>IFERROR(salesdata[[#This Row],[S-P2]]/salesdata[[#This Row],[Q-P2]],0)</f>
        <v>6.3400000000000007</v>
      </c>
      <c r="L2324" s="3">
        <v>5074</v>
      </c>
      <c r="M2324" s="10">
        <v>27501.08</v>
      </c>
      <c r="N2324" s="12">
        <f>IFERROR(salesdata[[#This Row],[S-P3]]/salesdata[[#This Row],[Q-P3]],0)</f>
        <v>5.42</v>
      </c>
      <c r="O2324" s="3">
        <v>1942</v>
      </c>
      <c r="P2324" s="10">
        <v>13846.46</v>
      </c>
      <c r="Q2324" s="12">
        <f>IFERROR(salesdata[[#This Row],[S-P4]]/salesdata[[#This Row],[Q-P4]],0)</f>
        <v>7.13</v>
      </c>
      <c r="R2324" s="3">
        <v>9327</v>
      </c>
      <c r="S2324" s="10">
        <v>53875.38</v>
      </c>
      <c r="T2324" s="1" t="str">
        <f>"Q"&amp;ROUNDUP(salesdata[[#This Row],[Month No.]]/3,0)</f>
        <v>Q4</v>
      </c>
      <c r="U2324" s="1" t="str">
        <f>TEXT(salesdata[[#This Row],[Date]],"dddd")</f>
        <v>Tuesday</v>
      </c>
      <c r="V2324" s="12">
        <f>IFERROR(salesdata[[#This Row],[Total Revenue]]/salesdata[[#This Row],[Total Units Sold]],0)</f>
        <v>5.7762817626246381</v>
      </c>
      <c r="W2324" s="1" t="str">
        <f>INDEX({"Product1","Product2","Product3","Product4"},MATCH(MAX(salesdata[[#This Row],[S-P1]],salesdata[[#This Row],[S-P2]],salesdata[[#This Row],[S-P3]],salesdata[[#This Row],[S-P4]]),CHOOSE({1,2,3,4},salesdata[[#This Row],[S-P1]],salesdata[[#This Row],[S-P2]],salesdata[[#This Row],[S-P3]],salesdata[[#This Row],[S-P4]]),0))</f>
        <v>Product3</v>
      </c>
      <c r="X2324" s="1" t="str">
        <f>IF(salesdata[[#This Row],[Total Revenue]]&gt;=70000,"High",IF(salesdata[[#This Row],[Total Revenue]]&gt;=40000,"Medium","Low"))</f>
        <v>Medium</v>
      </c>
      <c r="Y2324" s="1" t="str">
        <f>IFERROR(IF(SUMIF(salesdata[Year],salesdata[[#This Row],[Year]],salesdata[Total Revenue])&gt;SUMIF(salesdata[Year],salesdata[[#This Row],[Year]]-1,salesdata[Total Revenue]),"Growth Year","Decline Year"),"")</f>
        <v>Growth Year</v>
      </c>
    </row>
    <row r="2325" spans="1:25" x14ac:dyDescent="0.3">
      <c r="A2325" s="1">
        <v>2324</v>
      </c>
      <c r="B2325" s="2">
        <v>42662</v>
      </c>
      <c r="C2325" s="1">
        <v>2016</v>
      </c>
      <c r="D2325" s="1" t="s">
        <v>23</v>
      </c>
      <c r="E2325" s="1">
        <v>10</v>
      </c>
      <c r="F2325" s="3">
        <v>3222</v>
      </c>
      <c r="G2325" s="10">
        <v>10213.74</v>
      </c>
      <c r="H2325" s="12">
        <f>IFERROR(salesdata[[#This Row],[S-P1]]/salesdata[[#This Row],[Q-P1]],0)</f>
        <v>3.17</v>
      </c>
      <c r="I2325" s="3">
        <v>559</v>
      </c>
      <c r="J2325" s="10">
        <v>3544.06</v>
      </c>
      <c r="K2325" s="12">
        <f>IFERROR(salesdata[[#This Row],[S-P2]]/salesdata[[#This Row],[Q-P2]],0)</f>
        <v>6.34</v>
      </c>
      <c r="L2325" s="3">
        <v>4903</v>
      </c>
      <c r="M2325" s="10">
        <v>26574.26</v>
      </c>
      <c r="N2325" s="12">
        <f>IFERROR(salesdata[[#This Row],[S-P3]]/salesdata[[#This Row],[Q-P3]],0)</f>
        <v>5.42</v>
      </c>
      <c r="O2325" s="3">
        <v>542</v>
      </c>
      <c r="P2325" s="10">
        <v>3864.46</v>
      </c>
      <c r="Q2325" s="12">
        <f>IFERROR(salesdata[[#This Row],[S-P4]]/salesdata[[#This Row],[Q-P4]],0)</f>
        <v>7.13</v>
      </c>
      <c r="R2325" s="3">
        <v>9226</v>
      </c>
      <c r="S2325" s="10">
        <v>44196.52</v>
      </c>
      <c r="T2325" s="1" t="str">
        <f>"Q"&amp;ROUNDUP(salesdata[[#This Row],[Month No.]]/3,0)</f>
        <v>Q4</v>
      </c>
      <c r="U2325" s="1" t="str">
        <f>TEXT(salesdata[[#This Row],[Date]],"dddd")</f>
        <v>Wednesday</v>
      </c>
      <c r="V2325" s="12">
        <f>IFERROR(salesdata[[#This Row],[Total Revenue]]/salesdata[[#This Row],[Total Units Sold]],0)</f>
        <v>4.7904313895512676</v>
      </c>
      <c r="W2325" s="1" t="str">
        <f>INDEX({"Product1","Product2","Product3","Product4"},MATCH(MAX(salesdata[[#This Row],[S-P1]],salesdata[[#This Row],[S-P2]],salesdata[[#This Row],[S-P3]],salesdata[[#This Row],[S-P4]]),CHOOSE({1,2,3,4},salesdata[[#This Row],[S-P1]],salesdata[[#This Row],[S-P2]],salesdata[[#This Row],[S-P3]],salesdata[[#This Row],[S-P4]]),0))</f>
        <v>Product3</v>
      </c>
      <c r="X2325" s="1" t="str">
        <f>IF(salesdata[[#This Row],[Total Revenue]]&gt;=70000,"High",IF(salesdata[[#This Row],[Total Revenue]]&gt;=40000,"Medium","Low"))</f>
        <v>Medium</v>
      </c>
      <c r="Y2325" s="1" t="str">
        <f>IFERROR(IF(SUMIF(salesdata[Year],salesdata[[#This Row],[Year]],salesdata[Total Revenue])&gt;SUMIF(salesdata[Year],salesdata[[#This Row],[Year]]-1,salesdata[Total Revenue]),"Growth Year","Decline Year"),"")</f>
        <v>Growth Year</v>
      </c>
    </row>
    <row r="2326" spans="1:25" x14ac:dyDescent="0.3">
      <c r="A2326" s="1">
        <v>2325</v>
      </c>
      <c r="B2326" s="2">
        <v>42663</v>
      </c>
      <c r="C2326" s="1">
        <v>2016</v>
      </c>
      <c r="D2326" s="1" t="s">
        <v>23</v>
      </c>
      <c r="E2326" s="1">
        <v>10</v>
      </c>
      <c r="F2326" s="3">
        <v>3962</v>
      </c>
      <c r="G2326" s="10">
        <v>12559.54</v>
      </c>
      <c r="H2326" s="12">
        <f>IFERROR(salesdata[[#This Row],[S-P1]]/salesdata[[#This Row],[Q-P1]],0)</f>
        <v>3.1700000000000004</v>
      </c>
      <c r="I2326" s="3">
        <v>348</v>
      </c>
      <c r="J2326" s="10">
        <v>2206.3200000000002</v>
      </c>
      <c r="K2326" s="12">
        <f>IFERROR(salesdata[[#This Row],[S-P2]]/salesdata[[#This Row],[Q-P2]],0)</f>
        <v>6.3400000000000007</v>
      </c>
      <c r="L2326" s="3">
        <v>4050</v>
      </c>
      <c r="M2326" s="10">
        <v>21951</v>
      </c>
      <c r="N2326" s="12">
        <f>IFERROR(salesdata[[#This Row],[S-P3]]/salesdata[[#This Row],[Q-P3]],0)</f>
        <v>5.42</v>
      </c>
      <c r="O2326" s="3">
        <v>690</v>
      </c>
      <c r="P2326" s="10">
        <v>4919.7</v>
      </c>
      <c r="Q2326" s="12">
        <f>IFERROR(salesdata[[#This Row],[S-P4]]/salesdata[[#This Row],[Q-P4]],0)</f>
        <v>7.13</v>
      </c>
      <c r="R2326" s="3">
        <v>9050</v>
      </c>
      <c r="S2326" s="10">
        <v>41636.559999999998</v>
      </c>
      <c r="T2326" s="1" t="str">
        <f>"Q"&amp;ROUNDUP(salesdata[[#This Row],[Month No.]]/3,0)</f>
        <v>Q4</v>
      </c>
      <c r="U2326" s="1" t="str">
        <f>TEXT(salesdata[[#This Row],[Date]],"dddd")</f>
        <v>Thursday</v>
      </c>
      <c r="V2326" s="12">
        <f>IFERROR(salesdata[[#This Row],[Total Revenue]]/salesdata[[#This Row],[Total Units Sold]],0)</f>
        <v>4.6007248618784526</v>
      </c>
      <c r="W2326" s="1" t="str">
        <f>INDEX({"Product1","Product2","Product3","Product4"},MATCH(MAX(salesdata[[#This Row],[S-P1]],salesdata[[#This Row],[S-P2]],salesdata[[#This Row],[S-P3]],salesdata[[#This Row],[S-P4]]),CHOOSE({1,2,3,4},salesdata[[#This Row],[S-P1]],salesdata[[#This Row],[S-P2]],salesdata[[#This Row],[S-P3]],salesdata[[#This Row],[S-P4]]),0))</f>
        <v>Product3</v>
      </c>
      <c r="X2326" s="1" t="str">
        <f>IF(salesdata[[#This Row],[Total Revenue]]&gt;=70000,"High",IF(salesdata[[#This Row],[Total Revenue]]&gt;=40000,"Medium","Low"))</f>
        <v>Medium</v>
      </c>
      <c r="Y2326" s="1" t="str">
        <f>IFERROR(IF(SUMIF(salesdata[Year],salesdata[[#This Row],[Year]],salesdata[Total Revenue])&gt;SUMIF(salesdata[Year],salesdata[[#This Row],[Year]]-1,salesdata[Total Revenue]),"Growth Year","Decline Year"),"")</f>
        <v>Growth Year</v>
      </c>
    </row>
    <row r="2327" spans="1:25" x14ac:dyDescent="0.3">
      <c r="A2327" s="1">
        <v>2326</v>
      </c>
      <c r="B2327" s="2">
        <v>42664</v>
      </c>
      <c r="C2327" s="1">
        <v>2016</v>
      </c>
      <c r="D2327" s="1" t="s">
        <v>23</v>
      </c>
      <c r="E2327" s="1">
        <v>10</v>
      </c>
      <c r="F2327" s="3">
        <v>3028</v>
      </c>
      <c r="G2327" s="10">
        <v>9598.76</v>
      </c>
      <c r="H2327" s="12">
        <f>IFERROR(salesdata[[#This Row],[S-P1]]/salesdata[[#This Row],[Q-P1]],0)</f>
        <v>3.17</v>
      </c>
      <c r="I2327" s="3">
        <v>2830</v>
      </c>
      <c r="J2327" s="10">
        <v>17942.2</v>
      </c>
      <c r="K2327" s="12">
        <f>IFERROR(salesdata[[#This Row],[S-P2]]/salesdata[[#This Row],[Q-P2]],0)</f>
        <v>6.34</v>
      </c>
      <c r="L2327" s="3">
        <v>2013</v>
      </c>
      <c r="M2327" s="10">
        <v>10910.46</v>
      </c>
      <c r="N2327" s="12">
        <f>IFERROR(salesdata[[#This Row],[S-P3]]/salesdata[[#This Row],[Q-P3]],0)</f>
        <v>5.42</v>
      </c>
      <c r="O2327" s="3">
        <v>260</v>
      </c>
      <c r="P2327" s="10">
        <v>1853.8</v>
      </c>
      <c r="Q2327" s="12">
        <f>IFERROR(salesdata[[#This Row],[S-P4]]/salesdata[[#This Row],[Q-P4]],0)</f>
        <v>7.13</v>
      </c>
      <c r="R2327" s="3">
        <v>8131</v>
      </c>
      <c r="S2327" s="10">
        <v>40305.22</v>
      </c>
      <c r="T2327" s="1" t="str">
        <f>"Q"&amp;ROUNDUP(salesdata[[#This Row],[Month No.]]/3,0)</f>
        <v>Q4</v>
      </c>
      <c r="U2327" s="1" t="str">
        <f>TEXT(salesdata[[#This Row],[Date]],"dddd")</f>
        <v>Friday</v>
      </c>
      <c r="V2327" s="12">
        <f>IFERROR(salesdata[[#This Row],[Total Revenue]]/salesdata[[#This Row],[Total Units Sold]],0)</f>
        <v>4.9569819210429227</v>
      </c>
      <c r="W2327" s="1" t="str">
        <f>INDEX({"Product1","Product2","Product3","Product4"},MATCH(MAX(salesdata[[#This Row],[S-P1]],salesdata[[#This Row],[S-P2]],salesdata[[#This Row],[S-P3]],salesdata[[#This Row],[S-P4]]),CHOOSE({1,2,3,4},salesdata[[#This Row],[S-P1]],salesdata[[#This Row],[S-P2]],salesdata[[#This Row],[S-P3]],salesdata[[#This Row],[S-P4]]),0))</f>
        <v>Product2</v>
      </c>
      <c r="X2327" s="1" t="str">
        <f>IF(salesdata[[#This Row],[Total Revenue]]&gt;=70000,"High",IF(salesdata[[#This Row],[Total Revenue]]&gt;=40000,"Medium","Low"))</f>
        <v>Medium</v>
      </c>
      <c r="Y2327" s="1" t="str">
        <f>IFERROR(IF(SUMIF(salesdata[Year],salesdata[[#This Row],[Year]],salesdata[Total Revenue])&gt;SUMIF(salesdata[Year],salesdata[[#This Row],[Year]]-1,salesdata[Total Revenue]),"Growth Year","Decline Year"),"")</f>
        <v>Growth Year</v>
      </c>
    </row>
    <row r="2328" spans="1:25" x14ac:dyDescent="0.3">
      <c r="A2328" s="1">
        <v>2327</v>
      </c>
      <c r="B2328" s="2">
        <v>42665</v>
      </c>
      <c r="C2328" s="1">
        <v>2016</v>
      </c>
      <c r="D2328" s="1" t="s">
        <v>23</v>
      </c>
      <c r="E2328" s="1">
        <v>10</v>
      </c>
      <c r="F2328" s="3">
        <v>3961</v>
      </c>
      <c r="G2328" s="10">
        <v>12556.37</v>
      </c>
      <c r="H2328" s="12">
        <f>IFERROR(salesdata[[#This Row],[S-P1]]/salesdata[[#This Row],[Q-P1]],0)</f>
        <v>3.1700000000000004</v>
      </c>
      <c r="I2328" s="3">
        <v>2621</v>
      </c>
      <c r="J2328" s="10">
        <v>16617.14</v>
      </c>
      <c r="K2328" s="12">
        <f>IFERROR(salesdata[[#This Row],[S-P2]]/salesdata[[#This Row],[Q-P2]],0)</f>
        <v>6.34</v>
      </c>
      <c r="L2328" s="3">
        <v>1555</v>
      </c>
      <c r="M2328" s="10">
        <v>8428.1</v>
      </c>
      <c r="N2328" s="12">
        <f>IFERROR(salesdata[[#This Row],[S-P3]]/salesdata[[#This Row],[Q-P3]],0)</f>
        <v>5.42</v>
      </c>
      <c r="O2328" s="3">
        <v>1903</v>
      </c>
      <c r="P2328" s="10">
        <v>13568.39</v>
      </c>
      <c r="Q2328" s="12">
        <f>IFERROR(salesdata[[#This Row],[S-P4]]/salesdata[[#This Row],[Q-P4]],0)</f>
        <v>7.13</v>
      </c>
      <c r="R2328" s="3">
        <v>10040</v>
      </c>
      <c r="S2328" s="10">
        <v>51170</v>
      </c>
      <c r="T2328" s="1" t="str">
        <f>"Q"&amp;ROUNDUP(salesdata[[#This Row],[Month No.]]/3,0)</f>
        <v>Q4</v>
      </c>
      <c r="U2328" s="1" t="str">
        <f>TEXT(salesdata[[#This Row],[Date]],"dddd")</f>
        <v>Saturday</v>
      </c>
      <c r="V2328" s="12">
        <f>IFERROR(salesdata[[#This Row],[Total Revenue]]/salesdata[[#This Row],[Total Units Sold]],0)</f>
        <v>5.0966135458167328</v>
      </c>
      <c r="W2328" s="1" t="str">
        <f>INDEX({"Product1","Product2","Product3","Product4"},MATCH(MAX(salesdata[[#This Row],[S-P1]],salesdata[[#This Row],[S-P2]],salesdata[[#This Row],[S-P3]],salesdata[[#This Row],[S-P4]]),CHOOSE({1,2,3,4},salesdata[[#This Row],[S-P1]],salesdata[[#This Row],[S-P2]],salesdata[[#This Row],[S-P3]],salesdata[[#This Row],[S-P4]]),0))</f>
        <v>Product2</v>
      </c>
      <c r="X2328" s="1" t="str">
        <f>IF(salesdata[[#This Row],[Total Revenue]]&gt;=70000,"High",IF(salesdata[[#This Row],[Total Revenue]]&gt;=40000,"Medium","Low"))</f>
        <v>Medium</v>
      </c>
      <c r="Y2328" s="1" t="str">
        <f>IFERROR(IF(SUMIF(salesdata[Year],salesdata[[#This Row],[Year]],salesdata[Total Revenue])&gt;SUMIF(salesdata[Year],salesdata[[#This Row],[Year]]-1,salesdata[Total Revenue]),"Growth Year","Decline Year"),"")</f>
        <v>Growth Year</v>
      </c>
    </row>
    <row r="2329" spans="1:25" x14ac:dyDescent="0.3">
      <c r="A2329" s="1">
        <v>2328</v>
      </c>
      <c r="B2329" s="2">
        <v>42666</v>
      </c>
      <c r="C2329" s="1">
        <v>2016</v>
      </c>
      <c r="D2329" s="1" t="s">
        <v>23</v>
      </c>
      <c r="E2329" s="1">
        <v>10</v>
      </c>
      <c r="F2329" s="3">
        <v>1829</v>
      </c>
      <c r="G2329" s="10">
        <v>5797.93</v>
      </c>
      <c r="H2329" s="12">
        <f>IFERROR(salesdata[[#This Row],[S-P1]]/salesdata[[#This Row],[Q-P1]],0)</f>
        <v>3.1700000000000004</v>
      </c>
      <c r="I2329" s="3">
        <v>3452</v>
      </c>
      <c r="J2329" s="10">
        <v>21885.68</v>
      </c>
      <c r="K2329" s="12">
        <f>IFERROR(salesdata[[#This Row],[S-P2]]/salesdata[[#This Row],[Q-P2]],0)</f>
        <v>6.34</v>
      </c>
      <c r="L2329" s="3">
        <v>2300</v>
      </c>
      <c r="M2329" s="10">
        <v>12466</v>
      </c>
      <c r="N2329" s="12">
        <f>IFERROR(salesdata[[#This Row],[S-P3]]/salesdata[[#This Row],[Q-P3]],0)</f>
        <v>5.42</v>
      </c>
      <c r="O2329" s="3">
        <v>1148</v>
      </c>
      <c r="P2329" s="10">
        <v>8185.24</v>
      </c>
      <c r="Q2329" s="12">
        <f>IFERROR(salesdata[[#This Row],[S-P4]]/salesdata[[#This Row],[Q-P4]],0)</f>
        <v>7.13</v>
      </c>
      <c r="R2329" s="3">
        <v>8729</v>
      </c>
      <c r="S2329" s="10">
        <v>48334.85</v>
      </c>
      <c r="T2329" s="1" t="str">
        <f>"Q"&amp;ROUNDUP(salesdata[[#This Row],[Month No.]]/3,0)</f>
        <v>Q4</v>
      </c>
      <c r="U2329" s="1" t="str">
        <f>TEXT(salesdata[[#This Row],[Date]],"dddd")</f>
        <v>Sunday</v>
      </c>
      <c r="V2329" s="12">
        <f>IFERROR(salesdata[[#This Row],[Total Revenue]]/salesdata[[#This Row],[Total Units Sold]],0)</f>
        <v>5.5372723106885093</v>
      </c>
      <c r="W2329" s="1" t="str">
        <f>INDEX({"Product1","Product2","Product3","Product4"},MATCH(MAX(salesdata[[#This Row],[S-P1]],salesdata[[#This Row],[S-P2]],salesdata[[#This Row],[S-P3]],salesdata[[#This Row],[S-P4]]),CHOOSE({1,2,3,4},salesdata[[#This Row],[S-P1]],salesdata[[#This Row],[S-P2]],salesdata[[#This Row],[S-P3]],salesdata[[#This Row],[S-P4]]),0))</f>
        <v>Product2</v>
      </c>
      <c r="X2329" s="1" t="str">
        <f>IF(salesdata[[#This Row],[Total Revenue]]&gt;=70000,"High",IF(salesdata[[#This Row],[Total Revenue]]&gt;=40000,"Medium","Low"))</f>
        <v>Medium</v>
      </c>
      <c r="Y2329" s="1" t="str">
        <f>IFERROR(IF(SUMIF(salesdata[Year],salesdata[[#This Row],[Year]],salesdata[Total Revenue])&gt;SUMIF(salesdata[Year],salesdata[[#This Row],[Year]]-1,salesdata[Total Revenue]),"Growth Year","Decline Year"),"")</f>
        <v>Growth Year</v>
      </c>
    </row>
    <row r="2330" spans="1:25" x14ac:dyDescent="0.3">
      <c r="A2330" s="1">
        <v>2329</v>
      </c>
      <c r="B2330" s="2">
        <v>42667</v>
      </c>
      <c r="C2330" s="1">
        <v>2016</v>
      </c>
      <c r="D2330" s="1" t="s">
        <v>23</v>
      </c>
      <c r="E2330" s="1">
        <v>10</v>
      </c>
      <c r="F2330" s="3">
        <v>6009</v>
      </c>
      <c r="G2330" s="10">
        <v>19048.53</v>
      </c>
      <c r="H2330" s="12">
        <f>IFERROR(salesdata[[#This Row],[S-P1]]/salesdata[[#This Row],[Q-P1]],0)</f>
        <v>3.17</v>
      </c>
      <c r="I2330" s="3">
        <v>3261</v>
      </c>
      <c r="J2330" s="10">
        <v>20674.740000000002</v>
      </c>
      <c r="K2330" s="12">
        <f>IFERROR(salesdata[[#This Row],[S-P2]]/salesdata[[#This Row],[Q-P2]],0)</f>
        <v>6.3400000000000007</v>
      </c>
      <c r="L2330" s="3">
        <v>515</v>
      </c>
      <c r="M2330" s="10">
        <v>2791.3</v>
      </c>
      <c r="N2330" s="12">
        <f>IFERROR(salesdata[[#This Row],[S-P3]]/salesdata[[#This Row],[Q-P3]],0)</f>
        <v>5.42</v>
      </c>
      <c r="O2330" s="3">
        <v>1292</v>
      </c>
      <c r="P2330" s="10">
        <v>9211.9599999999991</v>
      </c>
      <c r="Q2330" s="12">
        <f>IFERROR(salesdata[[#This Row],[S-P4]]/salesdata[[#This Row],[Q-P4]],0)</f>
        <v>7.129999999999999</v>
      </c>
      <c r="R2330" s="3">
        <v>11077</v>
      </c>
      <c r="S2330" s="10">
        <v>51726.53</v>
      </c>
      <c r="T2330" s="1" t="str">
        <f>"Q"&amp;ROUNDUP(salesdata[[#This Row],[Month No.]]/3,0)</f>
        <v>Q4</v>
      </c>
      <c r="U2330" s="1" t="str">
        <f>TEXT(salesdata[[#This Row],[Date]],"dddd")</f>
        <v>Monday</v>
      </c>
      <c r="V2330" s="12">
        <f>IFERROR(salesdata[[#This Row],[Total Revenue]]/salesdata[[#This Row],[Total Units Sold]],0)</f>
        <v>4.6697237519183892</v>
      </c>
      <c r="W2330" s="1" t="str">
        <f>INDEX({"Product1","Product2","Product3","Product4"},MATCH(MAX(salesdata[[#This Row],[S-P1]],salesdata[[#This Row],[S-P2]],salesdata[[#This Row],[S-P3]],salesdata[[#This Row],[S-P4]]),CHOOSE({1,2,3,4},salesdata[[#This Row],[S-P1]],salesdata[[#This Row],[S-P2]],salesdata[[#This Row],[S-P3]],salesdata[[#This Row],[S-P4]]),0))</f>
        <v>Product2</v>
      </c>
      <c r="X2330" s="1" t="str">
        <f>IF(salesdata[[#This Row],[Total Revenue]]&gt;=70000,"High",IF(salesdata[[#This Row],[Total Revenue]]&gt;=40000,"Medium","Low"))</f>
        <v>Medium</v>
      </c>
      <c r="Y2330" s="1" t="str">
        <f>IFERROR(IF(SUMIF(salesdata[Year],salesdata[[#This Row],[Year]],salesdata[Total Revenue])&gt;SUMIF(salesdata[Year],salesdata[[#This Row],[Year]]-1,salesdata[Total Revenue]),"Growth Year","Decline Year"),"")</f>
        <v>Growth Year</v>
      </c>
    </row>
    <row r="2331" spans="1:25" x14ac:dyDescent="0.3">
      <c r="A2331" s="1">
        <v>2330</v>
      </c>
      <c r="B2331" s="2">
        <v>42668</v>
      </c>
      <c r="C2331" s="1">
        <v>2016</v>
      </c>
      <c r="D2331" s="1" t="s">
        <v>23</v>
      </c>
      <c r="E2331" s="1">
        <v>10</v>
      </c>
      <c r="F2331" s="3">
        <v>1163</v>
      </c>
      <c r="G2331" s="10">
        <v>3686.71</v>
      </c>
      <c r="H2331" s="12">
        <f>IFERROR(salesdata[[#This Row],[S-P1]]/salesdata[[#This Row],[Q-P1]],0)</f>
        <v>3.17</v>
      </c>
      <c r="I2331" s="3">
        <v>2127</v>
      </c>
      <c r="J2331" s="10">
        <v>13485.18</v>
      </c>
      <c r="K2331" s="12">
        <f>IFERROR(salesdata[[#This Row],[S-P2]]/salesdata[[#This Row],[Q-P2]],0)</f>
        <v>6.34</v>
      </c>
      <c r="L2331" s="3">
        <v>1522</v>
      </c>
      <c r="M2331" s="10">
        <v>8249.24</v>
      </c>
      <c r="N2331" s="12">
        <f>IFERROR(salesdata[[#This Row],[S-P3]]/salesdata[[#This Row],[Q-P3]],0)</f>
        <v>5.42</v>
      </c>
      <c r="O2331" s="3">
        <v>988</v>
      </c>
      <c r="P2331" s="10">
        <v>7044.44</v>
      </c>
      <c r="Q2331" s="12">
        <f>IFERROR(salesdata[[#This Row],[S-P4]]/salesdata[[#This Row],[Q-P4]],0)</f>
        <v>7.13</v>
      </c>
      <c r="R2331" s="3">
        <v>5800</v>
      </c>
      <c r="S2331" s="10">
        <v>32465.57</v>
      </c>
      <c r="T2331" s="1" t="str">
        <f>"Q"&amp;ROUNDUP(salesdata[[#This Row],[Month No.]]/3,0)</f>
        <v>Q4</v>
      </c>
      <c r="U2331" s="1" t="str">
        <f>TEXT(salesdata[[#This Row],[Date]],"dddd")</f>
        <v>Tuesday</v>
      </c>
      <c r="V2331" s="12">
        <f>IFERROR(salesdata[[#This Row],[Total Revenue]]/salesdata[[#This Row],[Total Units Sold]],0)</f>
        <v>5.5975120689655169</v>
      </c>
      <c r="W2331" s="1" t="str">
        <f>INDEX({"Product1","Product2","Product3","Product4"},MATCH(MAX(salesdata[[#This Row],[S-P1]],salesdata[[#This Row],[S-P2]],salesdata[[#This Row],[S-P3]],salesdata[[#This Row],[S-P4]]),CHOOSE({1,2,3,4},salesdata[[#This Row],[S-P1]],salesdata[[#This Row],[S-P2]],salesdata[[#This Row],[S-P3]],salesdata[[#This Row],[S-P4]]),0))</f>
        <v>Product2</v>
      </c>
      <c r="X2331" s="1" t="str">
        <f>IF(salesdata[[#This Row],[Total Revenue]]&gt;=70000,"High",IF(salesdata[[#This Row],[Total Revenue]]&gt;=40000,"Medium","Low"))</f>
        <v>Low</v>
      </c>
      <c r="Y2331" s="1" t="str">
        <f>IFERROR(IF(SUMIF(salesdata[Year],salesdata[[#This Row],[Year]],salesdata[Total Revenue])&gt;SUMIF(salesdata[Year],salesdata[[#This Row],[Year]]-1,salesdata[Total Revenue]),"Growth Year","Decline Year"),"")</f>
        <v>Growth Year</v>
      </c>
    </row>
    <row r="2332" spans="1:25" x14ac:dyDescent="0.3">
      <c r="A2332" s="1">
        <v>2331</v>
      </c>
      <c r="B2332" s="2">
        <v>42669</v>
      </c>
      <c r="C2332" s="1">
        <v>2016</v>
      </c>
      <c r="D2332" s="1" t="s">
        <v>23</v>
      </c>
      <c r="E2332" s="1">
        <v>10</v>
      </c>
      <c r="F2332" s="3">
        <v>2308</v>
      </c>
      <c r="G2332" s="10">
        <v>7316.36</v>
      </c>
      <c r="H2332" s="12">
        <f>IFERROR(salesdata[[#This Row],[S-P1]]/salesdata[[#This Row],[Q-P1]],0)</f>
        <v>3.17</v>
      </c>
      <c r="I2332" s="3">
        <v>3832</v>
      </c>
      <c r="J2332" s="10">
        <v>24294.880000000001</v>
      </c>
      <c r="K2332" s="12">
        <f>IFERROR(salesdata[[#This Row],[S-P2]]/salesdata[[#This Row],[Q-P2]],0)</f>
        <v>6.34</v>
      </c>
      <c r="L2332" s="3">
        <v>3304</v>
      </c>
      <c r="M2332" s="10">
        <v>17907.68</v>
      </c>
      <c r="N2332" s="12">
        <f>IFERROR(salesdata[[#This Row],[S-P3]]/salesdata[[#This Row],[Q-P3]],0)</f>
        <v>5.42</v>
      </c>
      <c r="O2332" s="3">
        <v>760</v>
      </c>
      <c r="P2332" s="10">
        <v>5418.8</v>
      </c>
      <c r="Q2332" s="12">
        <f>IFERROR(salesdata[[#This Row],[S-P4]]/salesdata[[#This Row],[Q-P4]],0)</f>
        <v>7.13</v>
      </c>
      <c r="R2332" s="3">
        <v>10204</v>
      </c>
      <c r="S2332" s="10">
        <v>54937.72</v>
      </c>
      <c r="T2332" s="1" t="str">
        <f>"Q"&amp;ROUNDUP(salesdata[[#This Row],[Month No.]]/3,0)</f>
        <v>Q4</v>
      </c>
      <c r="U2332" s="1" t="str">
        <f>TEXT(salesdata[[#This Row],[Date]],"dddd")</f>
        <v>Wednesday</v>
      </c>
      <c r="V2332" s="12">
        <f>IFERROR(salesdata[[#This Row],[Total Revenue]]/salesdata[[#This Row],[Total Units Sold]],0)</f>
        <v>5.3839396315170527</v>
      </c>
      <c r="W2332" s="1" t="str">
        <f>INDEX({"Product1","Product2","Product3","Product4"},MATCH(MAX(salesdata[[#This Row],[S-P1]],salesdata[[#This Row],[S-P2]],salesdata[[#This Row],[S-P3]],salesdata[[#This Row],[S-P4]]),CHOOSE({1,2,3,4},salesdata[[#This Row],[S-P1]],salesdata[[#This Row],[S-P2]],salesdata[[#This Row],[S-P3]],salesdata[[#This Row],[S-P4]]),0))</f>
        <v>Product2</v>
      </c>
      <c r="X2332" s="1" t="str">
        <f>IF(salesdata[[#This Row],[Total Revenue]]&gt;=70000,"High",IF(salesdata[[#This Row],[Total Revenue]]&gt;=40000,"Medium","Low"))</f>
        <v>Medium</v>
      </c>
      <c r="Y2332" s="1" t="str">
        <f>IFERROR(IF(SUMIF(salesdata[Year],salesdata[[#This Row],[Year]],salesdata[Total Revenue])&gt;SUMIF(salesdata[Year],salesdata[[#This Row],[Year]]-1,salesdata[Total Revenue]),"Growth Year","Decline Year"),"")</f>
        <v>Growth Year</v>
      </c>
    </row>
    <row r="2333" spans="1:25" x14ac:dyDescent="0.3">
      <c r="A2333" s="1">
        <v>2332</v>
      </c>
      <c r="B2333" s="2">
        <v>42670</v>
      </c>
      <c r="C2333" s="1">
        <v>2016</v>
      </c>
      <c r="D2333" s="1" t="s">
        <v>23</v>
      </c>
      <c r="E2333" s="1">
        <v>10</v>
      </c>
      <c r="F2333" s="3">
        <v>6864</v>
      </c>
      <c r="G2333" s="10">
        <v>21758.880000000001</v>
      </c>
      <c r="H2333" s="12">
        <f>IFERROR(salesdata[[#This Row],[S-P1]]/salesdata[[#This Row],[Q-P1]],0)</f>
        <v>3.17</v>
      </c>
      <c r="I2333" s="3">
        <v>3146</v>
      </c>
      <c r="J2333" s="10">
        <v>19945.64</v>
      </c>
      <c r="K2333" s="12">
        <f>IFERROR(salesdata[[#This Row],[S-P2]]/salesdata[[#This Row],[Q-P2]],0)</f>
        <v>6.34</v>
      </c>
      <c r="L2333" s="3">
        <v>4267</v>
      </c>
      <c r="M2333" s="10">
        <v>23127.14</v>
      </c>
      <c r="N2333" s="12">
        <f>IFERROR(salesdata[[#This Row],[S-P3]]/salesdata[[#This Row],[Q-P3]],0)</f>
        <v>5.42</v>
      </c>
      <c r="O2333" s="3">
        <v>1942</v>
      </c>
      <c r="P2333" s="10">
        <v>13846.46</v>
      </c>
      <c r="Q2333" s="12">
        <f>IFERROR(salesdata[[#This Row],[S-P4]]/salesdata[[#This Row],[Q-P4]],0)</f>
        <v>7.13</v>
      </c>
      <c r="R2333" s="3">
        <v>16219</v>
      </c>
      <c r="S2333" s="10">
        <v>78678.12</v>
      </c>
      <c r="T2333" s="1" t="str">
        <f>"Q"&amp;ROUNDUP(salesdata[[#This Row],[Month No.]]/3,0)</f>
        <v>Q4</v>
      </c>
      <c r="U2333" s="1" t="str">
        <f>TEXT(salesdata[[#This Row],[Date]],"dddd")</f>
        <v>Thursday</v>
      </c>
      <c r="V2333" s="12">
        <f>IFERROR(salesdata[[#This Row],[Total Revenue]]/salesdata[[#This Row],[Total Units Sold]],0)</f>
        <v>4.8509846476354888</v>
      </c>
      <c r="W2333" s="1" t="str">
        <f>INDEX({"Product1","Product2","Product3","Product4"},MATCH(MAX(salesdata[[#This Row],[S-P1]],salesdata[[#This Row],[S-P2]],salesdata[[#This Row],[S-P3]],salesdata[[#This Row],[S-P4]]),CHOOSE({1,2,3,4},salesdata[[#This Row],[S-P1]],salesdata[[#This Row],[S-P2]],salesdata[[#This Row],[S-P3]],salesdata[[#This Row],[S-P4]]),0))</f>
        <v>Product3</v>
      </c>
      <c r="X2333" s="1" t="str">
        <f>IF(salesdata[[#This Row],[Total Revenue]]&gt;=70000,"High",IF(salesdata[[#This Row],[Total Revenue]]&gt;=40000,"Medium","Low"))</f>
        <v>High</v>
      </c>
      <c r="Y2333" s="1" t="str">
        <f>IFERROR(IF(SUMIF(salesdata[Year],salesdata[[#This Row],[Year]],salesdata[Total Revenue])&gt;SUMIF(salesdata[Year],salesdata[[#This Row],[Year]]-1,salesdata[Total Revenue]),"Growth Year","Decline Year"),"")</f>
        <v>Growth Year</v>
      </c>
    </row>
    <row r="2334" spans="1:25" x14ac:dyDescent="0.3">
      <c r="A2334" s="1">
        <v>2333</v>
      </c>
      <c r="B2334" s="2">
        <v>42671</v>
      </c>
      <c r="C2334" s="1">
        <v>2016</v>
      </c>
      <c r="D2334" s="1" t="s">
        <v>23</v>
      </c>
      <c r="E2334" s="1">
        <v>10</v>
      </c>
      <c r="F2334" s="3">
        <v>6617</v>
      </c>
      <c r="G2334" s="10">
        <v>20975.89</v>
      </c>
      <c r="H2334" s="12">
        <f>IFERROR(salesdata[[#This Row],[S-P1]]/salesdata[[#This Row],[Q-P1]],0)</f>
        <v>3.17</v>
      </c>
      <c r="I2334" s="3">
        <v>2280</v>
      </c>
      <c r="J2334" s="10">
        <v>14455.2</v>
      </c>
      <c r="K2334" s="12">
        <f>IFERROR(salesdata[[#This Row],[S-P2]]/salesdata[[#This Row],[Q-P2]],0)</f>
        <v>6.3400000000000007</v>
      </c>
      <c r="L2334" s="3">
        <v>2261</v>
      </c>
      <c r="M2334" s="10">
        <v>12254.62</v>
      </c>
      <c r="N2334" s="12">
        <f>IFERROR(salesdata[[#This Row],[S-P3]]/salesdata[[#This Row],[Q-P3]],0)</f>
        <v>5.42</v>
      </c>
      <c r="O2334" s="3">
        <v>1549</v>
      </c>
      <c r="P2334" s="10">
        <v>11044.37</v>
      </c>
      <c r="Q2334" s="12">
        <f>IFERROR(salesdata[[#This Row],[S-P4]]/salesdata[[#This Row],[Q-P4]],0)</f>
        <v>7.1300000000000008</v>
      </c>
      <c r="R2334" s="3">
        <v>12707</v>
      </c>
      <c r="S2334" s="10">
        <v>58730.080000000002</v>
      </c>
      <c r="T2334" s="1" t="str">
        <f>"Q"&amp;ROUNDUP(salesdata[[#This Row],[Month No.]]/3,0)</f>
        <v>Q4</v>
      </c>
      <c r="U2334" s="1" t="str">
        <f>TEXT(salesdata[[#This Row],[Date]],"dddd")</f>
        <v>Friday</v>
      </c>
      <c r="V2334" s="12">
        <f>IFERROR(salesdata[[#This Row],[Total Revenue]]/salesdata[[#This Row],[Total Units Sold]],0)</f>
        <v>4.6218682615881015</v>
      </c>
      <c r="W2334" s="1" t="str">
        <f>INDEX({"Product1","Product2","Product3","Product4"},MATCH(MAX(salesdata[[#This Row],[S-P1]],salesdata[[#This Row],[S-P2]],salesdata[[#This Row],[S-P3]],salesdata[[#This Row],[S-P4]]),CHOOSE({1,2,3,4},salesdata[[#This Row],[S-P1]],salesdata[[#This Row],[S-P2]],salesdata[[#This Row],[S-P3]],salesdata[[#This Row],[S-P4]]),0))</f>
        <v>Product1</v>
      </c>
      <c r="X2334" s="1" t="str">
        <f>IF(salesdata[[#This Row],[Total Revenue]]&gt;=70000,"High",IF(salesdata[[#This Row],[Total Revenue]]&gt;=40000,"Medium","Low"))</f>
        <v>Medium</v>
      </c>
      <c r="Y2334" s="1" t="str">
        <f>IFERROR(IF(SUMIF(salesdata[Year],salesdata[[#This Row],[Year]],salesdata[Total Revenue])&gt;SUMIF(salesdata[Year],salesdata[[#This Row],[Year]]-1,salesdata[Total Revenue]),"Growth Year","Decline Year"),"")</f>
        <v>Growth Year</v>
      </c>
    </row>
    <row r="2335" spans="1:25" x14ac:dyDescent="0.3">
      <c r="A2335" s="1">
        <v>2334</v>
      </c>
      <c r="B2335" s="2">
        <v>42672</v>
      </c>
      <c r="C2335" s="1">
        <v>2016</v>
      </c>
      <c r="D2335" s="1" t="s">
        <v>23</v>
      </c>
      <c r="E2335" s="1">
        <v>10</v>
      </c>
      <c r="F2335" s="3">
        <v>4018</v>
      </c>
      <c r="G2335" s="10">
        <v>12737.06</v>
      </c>
      <c r="H2335" s="12">
        <f>IFERROR(salesdata[[#This Row],[S-P1]]/salesdata[[#This Row],[Q-P1]],0)</f>
        <v>3.17</v>
      </c>
      <c r="I2335" s="3">
        <v>2068</v>
      </c>
      <c r="J2335" s="10">
        <v>13111.12</v>
      </c>
      <c r="K2335" s="12">
        <f>IFERROR(salesdata[[#This Row],[S-P2]]/salesdata[[#This Row],[Q-P2]],0)</f>
        <v>6.3400000000000007</v>
      </c>
      <c r="L2335" s="3">
        <v>4079</v>
      </c>
      <c r="M2335" s="10">
        <v>22108.18</v>
      </c>
      <c r="N2335" s="12">
        <f>IFERROR(salesdata[[#This Row],[S-P3]]/salesdata[[#This Row],[Q-P3]],0)</f>
        <v>5.42</v>
      </c>
      <c r="O2335" s="3">
        <v>790</v>
      </c>
      <c r="P2335" s="10">
        <v>5632.7</v>
      </c>
      <c r="Q2335" s="12">
        <f>IFERROR(salesdata[[#This Row],[S-P4]]/salesdata[[#This Row],[Q-P4]],0)</f>
        <v>7.13</v>
      </c>
      <c r="R2335" s="3">
        <v>10955</v>
      </c>
      <c r="S2335" s="10">
        <v>53589.06</v>
      </c>
      <c r="T2335" s="1" t="str">
        <f>"Q"&amp;ROUNDUP(salesdata[[#This Row],[Month No.]]/3,0)</f>
        <v>Q4</v>
      </c>
      <c r="U2335" s="1" t="str">
        <f>TEXT(salesdata[[#This Row],[Date]],"dddd")</f>
        <v>Saturday</v>
      </c>
      <c r="V2335" s="12">
        <f>IFERROR(salesdata[[#This Row],[Total Revenue]]/salesdata[[#This Row],[Total Units Sold]],0)</f>
        <v>4.8917444089456863</v>
      </c>
      <c r="W2335" s="1" t="str">
        <f>INDEX({"Product1","Product2","Product3","Product4"},MATCH(MAX(salesdata[[#This Row],[S-P1]],salesdata[[#This Row],[S-P2]],salesdata[[#This Row],[S-P3]],salesdata[[#This Row],[S-P4]]),CHOOSE({1,2,3,4},salesdata[[#This Row],[S-P1]],salesdata[[#This Row],[S-P2]],salesdata[[#This Row],[S-P3]],salesdata[[#This Row],[S-P4]]),0))</f>
        <v>Product3</v>
      </c>
      <c r="X2335" s="1" t="str">
        <f>IF(salesdata[[#This Row],[Total Revenue]]&gt;=70000,"High",IF(salesdata[[#This Row],[Total Revenue]]&gt;=40000,"Medium","Low"))</f>
        <v>Medium</v>
      </c>
      <c r="Y2335" s="1" t="str">
        <f>IFERROR(IF(SUMIF(salesdata[Year],salesdata[[#This Row],[Year]],salesdata[Total Revenue])&gt;SUMIF(salesdata[Year],salesdata[[#This Row],[Year]]-1,salesdata[Total Revenue]),"Growth Year","Decline Year"),"")</f>
        <v>Growth Year</v>
      </c>
    </row>
    <row r="2336" spans="1:25" x14ac:dyDescent="0.3">
      <c r="A2336" s="1">
        <v>2335</v>
      </c>
      <c r="B2336" s="2">
        <v>42673</v>
      </c>
      <c r="C2336" s="1">
        <v>2016</v>
      </c>
      <c r="D2336" s="1" t="s">
        <v>23</v>
      </c>
      <c r="E2336" s="1">
        <v>10</v>
      </c>
      <c r="F2336" s="3">
        <v>902</v>
      </c>
      <c r="G2336" s="10">
        <v>2859.34</v>
      </c>
      <c r="H2336" s="12">
        <f>IFERROR(salesdata[[#This Row],[S-P1]]/salesdata[[#This Row],[Q-P1]],0)</f>
        <v>3.1700000000000004</v>
      </c>
      <c r="I2336" s="3">
        <v>2024</v>
      </c>
      <c r="J2336" s="10">
        <v>12832.16</v>
      </c>
      <c r="K2336" s="12">
        <f>IFERROR(salesdata[[#This Row],[S-P2]]/salesdata[[#This Row],[Q-P2]],0)</f>
        <v>6.34</v>
      </c>
      <c r="L2336" s="3">
        <v>953</v>
      </c>
      <c r="M2336" s="10">
        <v>5165.26</v>
      </c>
      <c r="N2336" s="12">
        <f>IFERROR(salesdata[[#This Row],[S-P3]]/salesdata[[#This Row],[Q-P3]],0)</f>
        <v>5.42</v>
      </c>
      <c r="O2336" s="3">
        <v>1678</v>
      </c>
      <c r="P2336" s="10">
        <v>11964.14</v>
      </c>
      <c r="Q2336" s="12">
        <f>IFERROR(salesdata[[#This Row],[S-P4]]/salesdata[[#This Row],[Q-P4]],0)</f>
        <v>7.13</v>
      </c>
      <c r="R2336" s="3">
        <v>5557</v>
      </c>
      <c r="S2336" s="10">
        <v>32820.9</v>
      </c>
      <c r="T2336" s="1" t="str">
        <f>"Q"&amp;ROUNDUP(salesdata[[#This Row],[Month No.]]/3,0)</f>
        <v>Q4</v>
      </c>
      <c r="U2336" s="1" t="str">
        <f>TEXT(salesdata[[#This Row],[Date]],"dddd")</f>
        <v>Sunday</v>
      </c>
      <c r="V2336" s="12">
        <f>IFERROR(salesdata[[#This Row],[Total Revenue]]/salesdata[[#This Row],[Total Units Sold]],0)</f>
        <v>5.9062263811409039</v>
      </c>
      <c r="W2336" s="1" t="str">
        <f>INDEX({"Product1","Product2","Product3","Product4"},MATCH(MAX(salesdata[[#This Row],[S-P1]],salesdata[[#This Row],[S-P2]],salesdata[[#This Row],[S-P3]],salesdata[[#This Row],[S-P4]]),CHOOSE({1,2,3,4},salesdata[[#This Row],[S-P1]],salesdata[[#This Row],[S-P2]],salesdata[[#This Row],[S-P3]],salesdata[[#This Row],[S-P4]]),0))</f>
        <v>Product2</v>
      </c>
      <c r="X2336" s="1" t="str">
        <f>IF(salesdata[[#This Row],[Total Revenue]]&gt;=70000,"High",IF(salesdata[[#This Row],[Total Revenue]]&gt;=40000,"Medium","Low"))</f>
        <v>Low</v>
      </c>
      <c r="Y2336" s="1" t="str">
        <f>IFERROR(IF(SUMIF(salesdata[Year],salesdata[[#This Row],[Year]],salesdata[Total Revenue])&gt;SUMIF(salesdata[Year],salesdata[[#This Row],[Year]]-1,salesdata[Total Revenue]),"Growth Year","Decline Year"),"")</f>
        <v>Growth Year</v>
      </c>
    </row>
    <row r="2337" spans="1:25" x14ac:dyDescent="0.3">
      <c r="A2337" s="1">
        <v>2336</v>
      </c>
      <c r="B2337" s="2">
        <v>42675</v>
      </c>
      <c r="C2337" s="1">
        <v>2016</v>
      </c>
      <c r="D2337" s="1" t="s">
        <v>24</v>
      </c>
      <c r="E2337" s="1">
        <v>11</v>
      </c>
      <c r="F2337" s="3">
        <v>3125</v>
      </c>
      <c r="G2337" s="10">
        <v>9906.25</v>
      </c>
      <c r="H2337" s="12">
        <f>IFERROR(salesdata[[#This Row],[S-P1]]/salesdata[[#This Row],[Q-P1]],0)</f>
        <v>3.17</v>
      </c>
      <c r="I2337" s="3">
        <v>2582</v>
      </c>
      <c r="J2337" s="10">
        <v>16369.88</v>
      </c>
      <c r="K2337" s="12">
        <f>IFERROR(salesdata[[#This Row],[S-P2]]/salesdata[[#This Row],[Q-P2]],0)</f>
        <v>6.34</v>
      </c>
      <c r="L2337" s="3">
        <v>406</v>
      </c>
      <c r="M2337" s="10">
        <v>2200.52</v>
      </c>
      <c r="N2337" s="12">
        <f>IFERROR(salesdata[[#This Row],[S-P3]]/salesdata[[#This Row],[Q-P3]],0)</f>
        <v>5.42</v>
      </c>
      <c r="O2337" s="3">
        <v>648</v>
      </c>
      <c r="P2337" s="10">
        <v>4620.24</v>
      </c>
      <c r="Q2337" s="12">
        <f>IFERROR(salesdata[[#This Row],[S-P4]]/salesdata[[#This Row],[Q-P4]],0)</f>
        <v>7.13</v>
      </c>
      <c r="R2337" s="3">
        <v>6761</v>
      </c>
      <c r="S2337" s="10">
        <v>33096.89</v>
      </c>
      <c r="T2337" s="1" t="str">
        <f>"Q"&amp;ROUNDUP(salesdata[[#This Row],[Month No.]]/3,0)</f>
        <v>Q4</v>
      </c>
      <c r="U2337" s="1" t="str">
        <f>TEXT(salesdata[[#This Row],[Date]],"dddd")</f>
        <v>Tuesday</v>
      </c>
      <c r="V2337" s="12">
        <f>IFERROR(salesdata[[#This Row],[Total Revenue]]/salesdata[[#This Row],[Total Units Sold]],0)</f>
        <v>4.8952654932702266</v>
      </c>
      <c r="W2337" s="1" t="str">
        <f>INDEX({"Product1","Product2","Product3","Product4"},MATCH(MAX(salesdata[[#This Row],[S-P1]],salesdata[[#This Row],[S-P2]],salesdata[[#This Row],[S-P3]],salesdata[[#This Row],[S-P4]]),CHOOSE({1,2,3,4},salesdata[[#This Row],[S-P1]],salesdata[[#This Row],[S-P2]],salesdata[[#This Row],[S-P3]],salesdata[[#This Row],[S-P4]]),0))</f>
        <v>Product2</v>
      </c>
      <c r="X2337" s="1" t="str">
        <f>IF(salesdata[[#This Row],[Total Revenue]]&gt;=70000,"High",IF(salesdata[[#This Row],[Total Revenue]]&gt;=40000,"Medium","Low"))</f>
        <v>Low</v>
      </c>
      <c r="Y2337" s="1" t="str">
        <f>IFERROR(IF(SUMIF(salesdata[Year],salesdata[[#This Row],[Year]],salesdata[Total Revenue])&gt;SUMIF(salesdata[Year],salesdata[[#This Row],[Year]]-1,salesdata[Total Revenue]),"Growth Year","Decline Year"),"")</f>
        <v>Growth Year</v>
      </c>
    </row>
    <row r="2338" spans="1:25" x14ac:dyDescent="0.3">
      <c r="A2338" s="1">
        <v>2337</v>
      </c>
      <c r="B2338" s="2">
        <v>42676</v>
      </c>
      <c r="C2338" s="1">
        <v>2016</v>
      </c>
      <c r="D2338" s="1" t="s">
        <v>24</v>
      </c>
      <c r="E2338" s="1">
        <v>11</v>
      </c>
      <c r="F2338" s="3">
        <v>2390</v>
      </c>
      <c r="G2338" s="10">
        <v>7576.3</v>
      </c>
      <c r="H2338" s="12">
        <f>IFERROR(salesdata[[#This Row],[S-P1]]/salesdata[[#This Row],[Q-P1]],0)</f>
        <v>3.17</v>
      </c>
      <c r="I2338" s="3">
        <v>2817</v>
      </c>
      <c r="J2338" s="10">
        <v>17859.78</v>
      </c>
      <c r="K2338" s="12">
        <f>IFERROR(salesdata[[#This Row],[S-P2]]/salesdata[[#This Row],[Q-P2]],0)</f>
        <v>6.34</v>
      </c>
      <c r="L2338" s="3">
        <v>1793</v>
      </c>
      <c r="M2338" s="10">
        <v>9718.06</v>
      </c>
      <c r="N2338" s="12">
        <f>IFERROR(salesdata[[#This Row],[S-P3]]/salesdata[[#This Row],[Q-P3]],0)</f>
        <v>5.42</v>
      </c>
      <c r="O2338" s="3">
        <v>707</v>
      </c>
      <c r="P2338" s="10">
        <v>5040.91</v>
      </c>
      <c r="Q2338" s="12">
        <f>IFERROR(salesdata[[#This Row],[S-P4]]/salesdata[[#This Row],[Q-P4]],0)</f>
        <v>7.13</v>
      </c>
      <c r="R2338" s="3">
        <v>7707</v>
      </c>
      <c r="S2338" s="10">
        <v>40195.050000000003</v>
      </c>
      <c r="T2338" s="1" t="str">
        <f>"Q"&amp;ROUNDUP(salesdata[[#This Row],[Month No.]]/3,0)</f>
        <v>Q4</v>
      </c>
      <c r="U2338" s="1" t="str">
        <f>TEXT(salesdata[[#This Row],[Date]],"dddd")</f>
        <v>Wednesday</v>
      </c>
      <c r="V2338" s="12">
        <f>IFERROR(salesdata[[#This Row],[Total Revenue]]/salesdata[[#This Row],[Total Units Sold]],0)</f>
        <v>5.2153950953678478</v>
      </c>
      <c r="W2338" s="1" t="str">
        <f>INDEX({"Product1","Product2","Product3","Product4"},MATCH(MAX(salesdata[[#This Row],[S-P1]],salesdata[[#This Row],[S-P2]],salesdata[[#This Row],[S-P3]],salesdata[[#This Row],[S-P4]]),CHOOSE({1,2,3,4},salesdata[[#This Row],[S-P1]],salesdata[[#This Row],[S-P2]],salesdata[[#This Row],[S-P3]],salesdata[[#This Row],[S-P4]]),0))</f>
        <v>Product2</v>
      </c>
      <c r="X2338" s="1" t="str">
        <f>IF(salesdata[[#This Row],[Total Revenue]]&gt;=70000,"High",IF(salesdata[[#This Row],[Total Revenue]]&gt;=40000,"Medium","Low"))</f>
        <v>Medium</v>
      </c>
      <c r="Y2338" s="1" t="str">
        <f>IFERROR(IF(SUMIF(salesdata[Year],salesdata[[#This Row],[Year]],salesdata[Total Revenue])&gt;SUMIF(salesdata[Year],salesdata[[#This Row],[Year]]-1,salesdata[Total Revenue]),"Growth Year","Decline Year"),"")</f>
        <v>Growth Year</v>
      </c>
    </row>
    <row r="2339" spans="1:25" x14ac:dyDescent="0.3">
      <c r="A2339" s="1">
        <v>2338</v>
      </c>
      <c r="B2339" s="2">
        <v>42677</v>
      </c>
      <c r="C2339" s="1">
        <v>2016</v>
      </c>
      <c r="D2339" s="1" t="s">
        <v>24</v>
      </c>
      <c r="E2339" s="1">
        <v>11</v>
      </c>
      <c r="F2339" s="3">
        <v>2348</v>
      </c>
      <c r="G2339" s="10">
        <v>7443.16</v>
      </c>
      <c r="H2339" s="12">
        <f>IFERROR(salesdata[[#This Row],[S-P1]]/salesdata[[#This Row],[Q-P1]],0)</f>
        <v>3.17</v>
      </c>
      <c r="I2339" s="3">
        <v>618</v>
      </c>
      <c r="J2339" s="10">
        <v>3918.12</v>
      </c>
      <c r="K2339" s="12">
        <f>IFERROR(salesdata[[#This Row],[S-P2]]/salesdata[[#This Row],[Q-P2]],0)</f>
        <v>6.34</v>
      </c>
      <c r="L2339" s="3">
        <v>1912</v>
      </c>
      <c r="M2339" s="10">
        <v>10363.040000000001</v>
      </c>
      <c r="N2339" s="12">
        <f>IFERROR(salesdata[[#This Row],[S-P3]]/salesdata[[#This Row],[Q-P3]],0)</f>
        <v>5.4200000000000008</v>
      </c>
      <c r="O2339" s="3">
        <v>1004</v>
      </c>
      <c r="P2339" s="10">
        <v>7158.52</v>
      </c>
      <c r="Q2339" s="12">
        <f>IFERROR(salesdata[[#This Row],[S-P4]]/salesdata[[#This Row],[Q-P4]],0)</f>
        <v>7.1300000000000008</v>
      </c>
      <c r="R2339" s="3">
        <v>5882</v>
      </c>
      <c r="S2339" s="10">
        <v>28882.84</v>
      </c>
      <c r="T2339" s="1" t="str">
        <f>"Q"&amp;ROUNDUP(salesdata[[#This Row],[Month No.]]/3,0)</f>
        <v>Q4</v>
      </c>
      <c r="U2339" s="1" t="str">
        <f>TEXT(salesdata[[#This Row],[Date]],"dddd")</f>
        <v>Thursday</v>
      </c>
      <c r="V2339" s="12">
        <f>IFERROR(salesdata[[#This Row],[Total Revenue]]/salesdata[[#This Row],[Total Units Sold]],0)</f>
        <v>4.9103774226453591</v>
      </c>
      <c r="W2339" s="1" t="str">
        <f>INDEX({"Product1","Product2","Product3","Product4"},MATCH(MAX(salesdata[[#This Row],[S-P1]],salesdata[[#This Row],[S-P2]],salesdata[[#This Row],[S-P3]],salesdata[[#This Row],[S-P4]]),CHOOSE({1,2,3,4},salesdata[[#This Row],[S-P1]],salesdata[[#This Row],[S-P2]],salesdata[[#This Row],[S-P3]],salesdata[[#This Row],[S-P4]]),0))</f>
        <v>Product3</v>
      </c>
      <c r="X2339" s="1" t="str">
        <f>IF(salesdata[[#This Row],[Total Revenue]]&gt;=70000,"High",IF(salesdata[[#This Row],[Total Revenue]]&gt;=40000,"Medium","Low"))</f>
        <v>Low</v>
      </c>
      <c r="Y2339" s="1" t="str">
        <f>IFERROR(IF(SUMIF(salesdata[Year],salesdata[[#This Row],[Year]],salesdata[Total Revenue])&gt;SUMIF(salesdata[Year],salesdata[[#This Row],[Year]]-1,salesdata[Total Revenue]),"Growth Year","Decline Year"),"")</f>
        <v>Growth Year</v>
      </c>
    </row>
    <row r="2340" spans="1:25" x14ac:dyDescent="0.3">
      <c r="A2340" s="1">
        <v>2339</v>
      </c>
      <c r="B2340" s="2">
        <v>42678</v>
      </c>
      <c r="C2340" s="1">
        <v>2016</v>
      </c>
      <c r="D2340" s="1" t="s">
        <v>24</v>
      </c>
      <c r="E2340" s="1">
        <v>11</v>
      </c>
      <c r="F2340" s="3">
        <v>3857</v>
      </c>
      <c r="G2340" s="10">
        <v>12226.69</v>
      </c>
      <c r="H2340" s="12">
        <f>IFERROR(salesdata[[#This Row],[S-P1]]/salesdata[[#This Row],[Q-P1]],0)</f>
        <v>3.17</v>
      </c>
      <c r="I2340" s="3">
        <v>353</v>
      </c>
      <c r="J2340" s="10">
        <v>2238.02</v>
      </c>
      <c r="K2340" s="12">
        <f>IFERROR(salesdata[[#This Row],[S-P2]]/salesdata[[#This Row],[Q-P2]],0)</f>
        <v>6.34</v>
      </c>
      <c r="L2340" s="3">
        <v>5416</v>
      </c>
      <c r="M2340" s="10">
        <v>29354.720000000001</v>
      </c>
      <c r="N2340" s="12">
        <f>IFERROR(salesdata[[#This Row],[S-P3]]/salesdata[[#This Row],[Q-P3]],0)</f>
        <v>5.42</v>
      </c>
      <c r="O2340" s="3">
        <v>1524</v>
      </c>
      <c r="P2340" s="10">
        <v>10866.12</v>
      </c>
      <c r="Q2340" s="12">
        <f>IFERROR(salesdata[[#This Row],[S-P4]]/salesdata[[#This Row],[Q-P4]],0)</f>
        <v>7.1300000000000008</v>
      </c>
      <c r="R2340" s="3">
        <v>11150</v>
      </c>
      <c r="S2340" s="10">
        <v>54685.55</v>
      </c>
      <c r="T2340" s="1" t="str">
        <f>"Q"&amp;ROUNDUP(salesdata[[#This Row],[Month No.]]/3,0)</f>
        <v>Q4</v>
      </c>
      <c r="U2340" s="1" t="str">
        <f>TEXT(salesdata[[#This Row],[Date]],"dddd")</f>
        <v>Friday</v>
      </c>
      <c r="V2340" s="12">
        <f>IFERROR(salesdata[[#This Row],[Total Revenue]]/salesdata[[#This Row],[Total Units Sold]],0)</f>
        <v>4.9045336322869959</v>
      </c>
      <c r="W2340" s="1" t="str">
        <f>INDEX({"Product1","Product2","Product3","Product4"},MATCH(MAX(salesdata[[#This Row],[S-P1]],salesdata[[#This Row],[S-P2]],salesdata[[#This Row],[S-P3]],salesdata[[#This Row],[S-P4]]),CHOOSE({1,2,3,4},salesdata[[#This Row],[S-P1]],salesdata[[#This Row],[S-P2]],salesdata[[#This Row],[S-P3]],salesdata[[#This Row],[S-P4]]),0))</f>
        <v>Product3</v>
      </c>
      <c r="X2340" s="1" t="str">
        <f>IF(salesdata[[#This Row],[Total Revenue]]&gt;=70000,"High",IF(salesdata[[#This Row],[Total Revenue]]&gt;=40000,"Medium","Low"))</f>
        <v>Medium</v>
      </c>
      <c r="Y2340" s="1" t="str">
        <f>IFERROR(IF(SUMIF(salesdata[Year],salesdata[[#This Row],[Year]],salesdata[Total Revenue])&gt;SUMIF(salesdata[Year],salesdata[[#This Row],[Year]]-1,salesdata[Total Revenue]),"Growth Year","Decline Year"),"")</f>
        <v>Growth Year</v>
      </c>
    </row>
    <row r="2341" spans="1:25" x14ac:dyDescent="0.3">
      <c r="A2341" s="1">
        <v>2340</v>
      </c>
      <c r="B2341" s="2">
        <v>42679</v>
      </c>
      <c r="C2341" s="1">
        <v>2016</v>
      </c>
      <c r="D2341" s="1" t="s">
        <v>24</v>
      </c>
      <c r="E2341" s="1">
        <v>11</v>
      </c>
      <c r="F2341" s="3">
        <v>6250</v>
      </c>
      <c r="G2341" s="10">
        <v>19812.5</v>
      </c>
      <c r="H2341" s="12">
        <f>IFERROR(salesdata[[#This Row],[S-P1]]/salesdata[[#This Row],[Q-P1]],0)</f>
        <v>3.17</v>
      </c>
      <c r="I2341" s="3">
        <v>923</v>
      </c>
      <c r="J2341" s="10">
        <v>5851.82</v>
      </c>
      <c r="K2341" s="12">
        <f>IFERROR(salesdata[[#This Row],[S-P2]]/salesdata[[#This Row],[Q-P2]],0)</f>
        <v>6.34</v>
      </c>
      <c r="L2341" s="3">
        <v>5975</v>
      </c>
      <c r="M2341" s="10">
        <v>32384.5</v>
      </c>
      <c r="N2341" s="12">
        <f>IFERROR(salesdata[[#This Row],[S-P3]]/salesdata[[#This Row],[Q-P3]],0)</f>
        <v>5.42</v>
      </c>
      <c r="O2341" s="3">
        <v>1593</v>
      </c>
      <c r="P2341" s="10">
        <v>11358.09</v>
      </c>
      <c r="Q2341" s="12">
        <f>IFERROR(salesdata[[#This Row],[S-P4]]/salesdata[[#This Row],[Q-P4]],0)</f>
        <v>7.13</v>
      </c>
      <c r="R2341" s="3">
        <v>14741</v>
      </c>
      <c r="S2341" s="10">
        <v>69406.91</v>
      </c>
      <c r="T2341" s="1" t="str">
        <f>"Q"&amp;ROUNDUP(salesdata[[#This Row],[Month No.]]/3,0)</f>
        <v>Q4</v>
      </c>
      <c r="U2341" s="1" t="str">
        <f>TEXT(salesdata[[#This Row],[Date]],"dddd")</f>
        <v>Saturday</v>
      </c>
      <c r="V2341" s="12">
        <f>IFERROR(salesdata[[#This Row],[Total Revenue]]/salesdata[[#This Row],[Total Units Sold]],0)</f>
        <v>4.7084261583338991</v>
      </c>
      <c r="W2341" s="1" t="str">
        <f>INDEX({"Product1","Product2","Product3","Product4"},MATCH(MAX(salesdata[[#This Row],[S-P1]],salesdata[[#This Row],[S-P2]],salesdata[[#This Row],[S-P3]],salesdata[[#This Row],[S-P4]]),CHOOSE({1,2,3,4},salesdata[[#This Row],[S-P1]],salesdata[[#This Row],[S-P2]],salesdata[[#This Row],[S-P3]],salesdata[[#This Row],[S-P4]]),0))</f>
        <v>Product3</v>
      </c>
      <c r="X2341" s="1" t="str">
        <f>IF(salesdata[[#This Row],[Total Revenue]]&gt;=70000,"High",IF(salesdata[[#This Row],[Total Revenue]]&gt;=40000,"Medium","Low"))</f>
        <v>Medium</v>
      </c>
      <c r="Y2341" s="1" t="str">
        <f>IFERROR(IF(SUMIF(salesdata[Year],salesdata[[#This Row],[Year]],salesdata[Total Revenue])&gt;SUMIF(salesdata[Year],salesdata[[#This Row],[Year]]-1,salesdata[Total Revenue]),"Growth Year","Decline Year"),"")</f>
        <v>Growth Year</v>
      </c>
    </row>
    <row r="2342" spans="1:25" x14ac:dyDescent="0.3">
      <c r="A2342" s="1">
        <v>2341</v>
      </c>
      <c r="B2342" s="2">
        <v>42680</v>
      </c>
      <c r="C2342" s="1">
        <v>2016</v>
      </c>
      <c r="D2342" s="1" t="s">
        <v>24</v>
      </c>
      <c r="E2342" s="1">
        <v>11</v>
      </c>
      <c r="F2342" s="3">
        <v>2844</v>
      </c>
      <c r="G2342" s="10">
        <v>9015.48</v>
      </c>
      <c r="H2342" s="12">
        <f>IFERROR(salesdata[[#This Row],[S-P1]]/salesdata[[#This Row],[Q-P1]],0)</f>
        <v>3.17</v>
      </c>
      <c r="I2342" s="3">
        <v>3721</v>
      </c>
      <c r="J2342" s="10">
        <v>23591.14</v>
      </c>
      <c r="K2342" s="12">
        <f>IFERROR(salesdata[[#This Row],[S-P2]]/salesdata[[#This Row],[Q-P2]],0)</f>
        <v>6.34</v>
      </c>
      <c r="L2342" s="3">
        <v>2371</v>
      </c>
      <c r="M2342" s="10">
        <v>12850.82</v>
      </c>
      <c r="N2342" s="12">
        <f>IFERROR(salesdata[[#This Row],[S-P3]]/salesdata[[#This Row],[Q-P3]],0)</f>
        <v>5.42</v>
      </c>
      <c r="O2342" s="3">
        <v>1573</v>
      </c>
      <c r="P2342" s="10">
        <v>11215.49</v>
      </c>
      <c r="Q2342" s="12">
        <f>IFERROR(salesdata[[#This Row],[S-P4]]/salesdata[[#This Row],[Q-P4]],0)</f>
        <v>7.13</v>
      </c>
      <c r="R2342" s="3">
        <v>10509</v>
      </c>
      <c r="S2342" s="10">
        <v>56672.93</v>
      </c>
      <c r="T2342" s="1" t="str">
        <f>"Q"&amp;ROUNDUP(salesdata[[#This Row],[Month No.]]/3,0)</f>
        <v>Q4</v>
      </c>
      <c r="U2342" s="1" t="str">
        <f>TEXT(salesdata[[#This Row],[Date]],"dddd")</f>
        <v>Sunday</v>
      </c>
      <c r="V2342" s="12">
        <f>IFERROR(salesdata[[#This Row],[Total Revenue]]/salesdata[[#This Row],[Total Units Sold]],0)</f>
        <v>5.3927995051860309</v>
      </c>
      <c r="W2342" s="1" t="str">
        <f>INDEX({"Product1","Product2","Product3","Product4"},MATCH(MAX(salesdata[[#This Row],[S-P1]],salesdata[[#This Row],[S-P2]],salesdata[[#This Row],[S-P3]],salesdata[[#This Row],[S-P4]]),CHOOSE({1,2,3,4},salesdata[[#This Row],[S-P1]],salesdata[[#This Row],[S-P2]],salesdata[[#This Row],[S-P3]],salesdata[[#This Row],[S-P4]]),0))</f>
        <v>Product2</v>
      </c>
      <c r="X2342" s="1" t="str">
        <f>IF(salesdata[[#This Row],[Total Revenue]]&gt;=70000,"High",IF(salesdata[[#This Row],[Total Revenue]]&gt;=40000,"Medium","Low"))</f>
        <v>Medium</v>
      </c>
      <c r="Y2342" s="1" t="str">
        <f>IFERROR(IF(SUMIF(salesdata[Year],salesdata[[#This Row],[Year]],salesdata[Total Revenue])&gt;SUMIF(salesdata[Year],salesdata[[#This Row],[Year]]-1,salesdata[Total Revenue]),"Growth Year","Decline Year"),"")</f>
        <v>Growth Year</v>
      </c>
    </row>
    <row r="2343" spans="1:25" x14ac:dyDescent="0.3">
      <c r="A2343" s="1">
        <v>2342</v>
      </c>
      <c r="B2343" s="2">
        <v>42681</v>
      </c>
      <c r="C2343" s="1">
        <v>2016</v>
      </c>
      <c r="D2343" s="1" t="s">
        <v>24</v>
      </c>
      <c r="E2343" s="1">
        <v>11</v>
      </c>
      <c r="F2343" s="3">
        <v>1898</v>
      </c>
      <c r="G2343" s="10">
        <v>6016.66</v>
      </c>
      <c r="H2343" s="12">
        <f>IFERROR(salesdata[[#This Row],[S-P1]]/salesdata[[#This Row],[Q-P1]],0)</f>
        <v>3.17</v>
      </c>
      <c r="I2343" s="3">
        <v>2737</v>
      </c>
      <c r="J2343" s="10">
        <v>17352.580000000002</v>
      </c>
      <c r="K2343" s="12">
        <f>IFERROR(salesdata[[#This Row],[S-P2]]/salesdata[[#This Row],[Q-P2]],0)</f>
        <v>6.3400000000000007</v>
      </c>
      <c r="L2343" s="3">
        <v>2257</v>
      </c>
      <c r="M2343" s="10">
        <v>12232.94</v>
      </c>
      <c r="N2343" s="12">
        <f>IFERROR(salesdata[[#This Row],[S-P3]]/salesdata[[#This Row],[Q-P3]],0)</f>
        <v>5.42</v>
      </c>
      <c r="O2343" s="3">
        <v>1894</v>
      </c>
      <c r="P2343" s="10">
        <v>13504.22</v>
      </c>
      <c r="Q2343" s="12">
        <f>IFERROR(salesdata[[#This Row],[S-P4]]/salesdata[[#This Row],[Q-P4]],0)</f>
        <v>7.13</v>
      </c>
      <c r="R2343" s="3">
        <v>8786</v>
      </c>
      <c r="S2343" s="10">
        <v>49106.400000000001</v>
      </c>
      <c r="T2343" s="1" t="str">
        <f>"Q"&amp;ROUNDUP(salesdata[[#This Row],[Month No.]]/3,0)</f>
        <v>Q4</v>
      </c>
      <c r="U2343" s="1" t="str">
        <f>TEXT(salesdata[[#This Row],[Date]],"dddd")</f>
        <v>Monday</v>
      </c>
      <c r="V2343" s="12">
        <f>IFERROR(salesdata[[#This Row],[Total Revenue]]/salesdata[[#This Row],[Total Units Sold]],0)</f>
        <v>5.5891645800136587</v>
      </c>
      <c r="W2343" s="1" t="str">
        <f>INDEX({"Product1","Product2","Product3","Product4"},MATCH(MAX(salesdata[[#This Row],[S-P1]],salesdata[[#This Row],[S-P2]],salesdata[[#This Row],[S-P3]],salesdata[[#This Row],[S-P4]]),CHOOSE({1,2,3,4},salesdata[[#This Row],[S-P1]],salesdata[[#This Row],[S-P2]],salesdata[[#This Row],[S-P3]],salesdata[[#This Row],[S-P4]]),0))</f>
        <v>Product2</v>
      </c>
      <c r="X2343" s="1" t="str">
        <f>IF(salesdata[[#This Row],[Total Revenue]]&gt;=70000,"High",IF(salesdata[[#This Row],[Total Revenue]]&gt;=40000,"Medium","Low"))</f>
        <v>Medium</v>
      </c>
      <c r="Y2343" s="1" t="str">
        <f>IFERROR(IF(SUMIF(salesdata[Year],salesdata[[#This Row],[Year]],salesdata[Total Revenue])&gt;SUMIF(salesdata[Year],salesdata[[#This Row],[Year]]-1,salesdata[Total Revenue]),"Growth Year","Decline Year"),"")</f>
        <v>Growth Year</v>
      </c>
    </row>
    <row r="2344" spans="1:25" x14ac:dyDescent="0.3">
      <c r="A2344" s="1">
        <v>2343</v>
      </c>
      <c r="B2344" s="2">
        <v>42682</v>
      </c>
      <c r="C2344" s="1">
        <v>2016</v>
      </c>
      <c r="D2344" s="1" t="s">
        <v>24</v>
      </c>
      <c r="E2344" s="1">
        <v>11</v>
      </c>
      <c r="F2344" s="3">
        <v>1374</v>
      </c>
      <c r="G2344" s="10">
        <v>4355.58</v>
      </c>
      <c r="H2344" s="12">
        <f>IFERROR(salesdata[[#This Row],[S-P1]]/salesdata[[#This Row],[Q-P1]],0)</f>
        <v>3.17</v>
      </c>
      <c r="I2344" s="3">
        <v>3429</v>
      </c>
      <c r="J2344" s="10">
        <v>21739.86</v>
      </c>
      <c r="K2344" s="12">
        <f>IFERROR(salesdata[[#This Row],[S-P2]]/salesdata[[#This Row],[Q-P2]],0)</f>
        <v>6.34</v>
      </c>
      <c r="L2344" s="3">
        <v>988</v>
      </c>
      <c r="M2344" s="10">
        <v>5354.96</v>
      </c>
      <c r="N2344" s="12">
        <f>IFERROR(salesdata[[#This Row],[S-P3]]/salesdata[[#This Row],[Q-P3]],0)</f>
        <v>5.42</v>
      </c>
      <c r="O2344" s="3">
        <v>1873</v>
      </c>
      <c r="P2344" s="10">
        <v>13354.49</v>
      </c>
      <c r="Q2344" s="12">
        <f>IFERROR(salesdata[[#This Row],[S-P4]]/salesdata[[#This Row],[Q-P4]],0)</f>
        <v>7.13</v>
      </c>
      <c r="R2344" s="3">
        <v>7664</v>
      </c>
      <c r="S2344" s="10">
        <v>44804.89</v>
      </c>
      <c r="T2344" s="1" t="str">
        <f>"Q"&amp;ROUNDUP(salesdata[[#This Row],[Month No.]]/3,0)</f>
        <v>Q4</v>
      </c>
      <c r="U2344" s="1" t="str">
        <f>TEXT(salesdata[[#This Row],[Date]],"dddd")</f>
        <v>Tuesday</v>
      </c>
      <c r="V2344" s="12">
        <f>IFERROR(salesdata[[#This Row],[Total Revenue]]/salesdata[[#This Row],[Total Units Sold]],0)</f>
        <v>5.8461495302713988</v>
      </c>
      <c r="W2344" s="1" t="str">
        <f>INDEX({"Product1","Product2","Product3","Product4"},MATCH(MAX(salesdata[[#This Row],[S-P1]],salesdata[[#This Row],[S-P2]],salesdata[[#This Row],[S-P3]],salesdata[[#This Row],[S-P4]]),CHOOSE({1,2,3,4},salesdata[[#This Row],[S-P1]],salesdata[[#This Row],[S-P2]],salesdata[[#This Row],[S-P3]],salesdata[[#This Row],[S-P4]]),0))</f>
        <v>Product2</v>
      </c>
      <c r="X2344" s="1" t="str">
        <f>IF(salesdata[[#This Row],[Total Revenue]]&gt;=70000,"High",IF(salesdata[[#This Row],[Total Revenue]]&gt;=40000,"Medium","Low"))</f>
        <v>Medium</v>
      </c>
      <c r="Y2344" s="1" t="str">
        <f>IFERROR(IF(SUMIF(salesdata[Year],salesdata[[#This Row],[Year]],salesdata[Total Revenue])&gt;SUMIF(salesdata[Year],salesdata[[#This Row],[Year]]-1,salesdata[Total Revenue]),"Growth Year","Decline Year"),"")</f>
        <v>Growth Year</v>
      </c>
    </row>
    <row r="2345" spans="1:25" x14ac:dyDescent="0.3">
      <c r="A2345" s="1">
        <v>2344</v>
      </c>
      <c r="B2345" s="2">
        <v>42683</v>
      </c>
      <c r="C2345" s="1">
        <v>2016</v>
      </c>
      <c r="D2345" s="1" t="s">
        <v>24</v>
      </c>
      <c r="E2345" s="1">
        <v>11</v>
      </c>
      <c r="F2345" s="3">
        <v>2369</v>
      </c>
      <c r="G2345" s="10">
        <v>7509.73</v>
      </c>
      <c r="H2345" s="12">
        <f>IFERROR(salesdata[[#This Row],[S-P1]]/salesdata[[#This Row],[Q-P1]],0)</f>
        <v>3.17</v>
      </c>
      <c r="I2345" s="3">
        <v>2378</v>
      </c>
      <c r="J2345" s="10">
        <v>15076.52</v>
      </c>
      <c r="K2345" s="12">
        <f>IFERROR(salesdata[[#This Row],[S-P2]]/salesdata[[#This Row],[Q-P2]],0)</f>
        <v>6.34</v>
      </c>
      <c r="L2345" s="3">
        <v>2358</v>
      </c>
      <c r="M2345" s="10">
        <v>12780.36</v>
      </c>
      <c r="N2345" s="12">
        <f>IFERROR(salesdata[[#This Row],[S-P3]]/salesdata[[#This Row],[Q-P3]],0)</f>
        <v>5.42</v>
      </c>
      <c r="O2345" s="3">
        <v>1388</v>
      </c>
      <c r="P2345" s="10">
        <v>9896.44</v>
      </c>
      <c r="Q2345" s="12">
        <f>IFERROR(salesdata[[#This Row],[S-P4]]/salesdata[[#This Row],[Q-P4]],0)</f>
        <v>7.1300000000000008</v>
      </c>
      <c r="R2345" s="3">
        <v>8493</v>
      </c>
      <c r="S2345" s="10">
        <v>45263.05</v>
      </c>
      <c r="T2345" s="1" t="str">
        <f>"Q"&amp;ROUNDUP(salesdata[[#This Row],[Month No.]]/3,0)</f>
        <v>Q4</v>
      </c>
      <c r="U2345" s="1" t="str">
        <f>TEXT(salesdata[[#This Row],[Date]],"dddd")</f>
        <v>Wednesday</v>
      </c>
      <c r="V2345" s="12">
        <f>IFERROR(salesdata[[#This Row],[Total Revenue]]/salesdata[[#This Row],[Total Units Sold]],0)</f>
        <v>5.3294536677263631</v>
      </c>
      <c r="W2345" s="1" t="str">
        <f>INDEX({"Product1","Product2","Product3","Product4"},MATCH(MAX(salesdata[[#This Row],[S-P1]],salesdata[[#This Row],[S-P2]],salesdata[[#This Row],[S-P3]],salesdata[[#This Row],[S-P4]]),CHOOSE({1,2,3,4},salesdata[[#This Row],[S-P1]],salesdata[[#This Row],[S-P2]],salesdata[[#This Row],[S-P3]],salesdata[[#This Row],[S-P4]]),0))</f>
        <v>Product2</v>
      </c>
      <c r="X2345" s="1" t="str">
        <f>IF(salesdata[[#This Row],[Total Revenue]]&gt;=70000,"High",IF(salesdata[[#This Row],[Total Revenue]]&gt;=40000,"Medium","Low"))</f>
        <v>Medium</v>
      </c>
      <c r="Y2345" s="1" t="str">
        <f>IFERROR(IF(SUMIF(salesdata[Year],salesdata[[#This Row],[Year]],salesdata[Total Revenue])&gt;SUMIF(salesdata[Year],salesdata[[#This Row],[Year]]-1,salesdata[Total Revenue]),"Growth Year","Decline Year"),"")</f>
        <v>Growth Year</v>
      </c>
    </row>
    <row r="2346" spans="1:25" x14ac:dyDescent="0.3">
      <c r="A2346" s="1">
        <v>2345</v>
      </c>
      <c r="B2346" s="2">
        <v>42684</v>
      </c>
      <c r="C2346" s="1">
        <v>2016</v>
      </c>
      <c r="D2346" s="1" t="s">
        <v>24</v>
      </c>
      <c r="E2346" s="1">
        <v>11</v>
      </c>
      <c r="F2346" s="3">
        <v>3146</v>
      </c>
      <c r="G2346" s="10">
        <v>9972.82</v>
      </c>
      <c r="H2346" s="12">
        <f>IFERROR(salesdata[[#This Row],[S-P1]]/salesdata[[#This Row],[Q-P1]],0)</f>
        <v>3.17</v>
      </c>
      <c r="I2346" s="3">
        <v>3986</v>
      </c>
      <c r="J2346" s="10">
        <v>25271.24</v>
      </c>
      <c r="K2346" s="12">
        <f>IFERROR(salesdata[[#This Row],[S-P2]]/salesdata[[#This Row],[Q-P2]],0)</f>
        <v>6.3400000000000007</v>
      </c>
      <c r="L2346" s="3">
        <v>4910</v>
      </c>
      <c r="M2346" s="10">
        <v>26612.2</v>
      </c>
      <c r="N2346" s="12">
        <f>IFERROR(salesdata[[#This Row],[S-P3]]/salesdata[[#This Row],[Q-P3]],0)</f>
        <v>5.42</v>
      </c>
      <c r="O2346" s="3">
        <v>1163</v>
      </c>
      <c r="P2346" s="10">
        <v>8292.19</v>
      </c>
      <c r="Q2346" s="12">
        <f>IFERROR(salesdata[[#This Row],[S-P4]]/salesdata[[#This Row],[Q-P4]],0)</f>
        <v>7.1300000000000008</v>
      </c>
      <c r="R2346" s="3">
        <v>13205</v>
      </c>
      <c r="S2346" s="10">
        <v>70148.45</v>
      </c>
      <c r="T2346" s="1" t="str">
        <f>"Q"&amp;ROUNDUP(salesdata[[#This Row],[Month No.]]/3,0)</f>
        <v>Q4</v>
      </c>
      <c r="U2346" s="1" t="str">
        <f>TEXT(salesdata[[#This Row],[Date]],"dddd")</f>
        <v>Thursday</v>
      </c>
      <c r="V2346" s="12">
        <f>IFERROR(salesdata[[#This Row],[Total Revenue]]/salesdata[[#This Row],[Total Units Sold]],0)</f>
        <v>5.3122642938280951</v>
      </c>
      <c r="W2346" s="1" t="str">
        <f>INDEX({"Product1","Product2","Product3","Product4"},MATCH(MAX(salesdata[[#This Row],[S-P1]],salesdata[[#This Row],[S-P2]],salesdata[[#This Row],[S-P3]],salesdata[[#This Row],[S-P4]]),CHOOSE({1,2,3,4},salesdata[[#This Row],[S-P1]],salesdata[[#This Row],[S-P2]],salesdata[[#This Row],[S-P3]],salesdata[[#This Row],[S-P4]]),0))</f>
        <v>Product3</v>
      </c>
      <c r="X2346" s="1" t="str">
        <f>IF(salesdata[[#This Row],[Total Revenue]]&gt;=70000,"High",IF(salesdata[[#This Row],[Total Revenue]]&gt;=40000,"Medium","Low"))</f>
        <v>High</v>
      </c>
      <c r="Y2346" s="1" t="str">
        <f>IFERROR(IF(SUMIF(salesdata[Year],salesdata[[#This Row],[Year]],salesdata[Total Revenue])&gt;SUMIF(salesdata[Year],salesdata[[#This Row],[Year]]-1,salesdata[Total Revenue]),"Growth Year","Decline Year"),"")</f>
        <v>Growth Year</v>
      </c>
    </row>
    <row r="2347" spans="1:25" x14ac:dyDescent="0.3">
      <c r="A2347" s="1">
        <v>2346</v>
      </c>
      <c r="B2347" s="2">
        <v>42685</v>
      </c>
      <c r="C2347" s="1">
        <v>2016</v>
      </c>
      <c r="D2347" s="1" t="s">
        <v>24</v>
      </c>
      <c r="E2347" s="1">
        <v>11</v>
      </c>
      <c r="F2347" s="3">
        <v>3111</v>
      </c>
      <c r="G2347" s="10">
        <v>9861.8700000000008</v>
      </c>
      <c r="H2347" s="12">
        <f>IFERROR(salesdata[[#This Row],[S-P1]]/salesdata[[#This Row],[Q-P1]],0)</f>
        <v>3.1700000000000004</v>
      </c>
      <c r="I2347" s="3">
        <v>3198</v>
      </c>
      <c r="J2347" s="10">
        <v>20275.32</v>
      </c>
      <c r="K2347" s="12">
        <f>IFERROR(salesdata[[#This Row],[S-P2]]/salesdata[[#This Row],[Q-P2]],0)</f>
        <v>6.34</v>
      </c>
      <c r="L2347" s="3">
        <v>1388</v>
      </c>
      <c r="M2347" s="10">
        <v>7522.96</v>
      </c>
      <c r="N2347" s="12">
        <f>IFERROR(salesdata[[#This Row],[S-P3]]/salesdata[[#This Row],[Q-P3]],0)</f>
        <v>5.42</v>
      </c>
      <c r="O2347" s="3">
        <v>1400</v>
      </c>
      <c r="P2347" s="10">
        <v>9982</v>
      </c>
      <c r="Q2347" s="12">
        <f>IFERROR(salesdata[[#This Row],[S-P4]]/salesdata[[#This Row],[Q-P4]],0)</f>
        <v>7.13</v>
      </c>
      <c r="R2347" s="3">
        <v>9097</v>
      </c>
      <c r="S2347" s="10">
        <v>47642.15</v>
      </c>
      <c r="T2347" s="1" t="str">
        <f>"Q"&amp;ROUNDUP(salesdata[[#This Row],[Month No.]]/3,0)</f>
        <v>Q4</v>
      </c>
      <c r="U2347" s="1" t="str">
        <f>TEXT(salesdata[[#This Row],[Date]],"dddd")</f>
        <v>Friday</v>
      </c>
      <c r="V2347" s="12">
        <f>IFERROR(salesdata[[#This Row],[Total Revenue]]/salesdata[[#This Row],[Total Units Sold]],0)</f>
        <v>5.237127624491591</v>
      </c>
      <c r="W2347" s="1" t="str">
        <f>INDEX({"Product1","Product2","Product3","Product4"},MATCH(MAX(salesdata[[#This Row],[S-P1]],salesdata[[#This Row],[S-P2]],salesdata[[#This Row],[S-P3]],salesdata[[#This Row],[S-P4]]),CHOOSE({1,2,3,4},salesdata[[#This Row],[S-P1]],salesdata[[#This Row],[S-P2]],salesdata[[#This Row],[S-P3]],salesdata[[#This Row],[S-P4]]),0))</f>
        <v>Product2</v>
      </c>
      <c r="X2347" s="1" t="str">
        <f>IF(salesdata[[#This Row],[Total Revenue]]&gt;=70000,"High",IF(salesdata[[#This Row],[Total Revenue]]&gt;=40000,"Medium","Low"))</f>
        <v>Medium</v>
      </c>
      <c r="Y2347" s="1" t="str">
        <f>IFERROR(IF(SUMIF(salesdata[Year],salesdata[[#This Row],[Year]],salesdata[Total Revenue])&gt;SUMIF(salesdata[Year],salesdata[[#This Row],[Year]]-1,salesdata[Total Revenue]),"Growth Year","Decline Year"),"")</f>
        <v>Growth Year</v>
      </c>
    </row>
    <row r="2348" spans="1:25" x14ac:dyDescent="0.3">
      <c r="A2348" s="1">
        <v>2347</v>
      </c>
      <c r="B2348" s="2">
        <v>42686</v>
      </c>
      <c r="C2348" s="1">
        <v>2016</v>
      </c>
      <c r="D2348" s="1" t="s">
        <v>24</v>
      </c>
      <c r="E2348" s="1">
        <v>11</v>
      </c>
      <c r="F2348" s="3">
        <v>3241</v>
      </c>
      <c r="G2348" s="10">
        <v>10273.969999999999</v>
      </c>
      <c r="H2348" s="12">
        <f>IFERROR(salesdata[[#This Row],[S-P1]]/salesdata[[#This Row],[Q-P1]],0)</f>
        <v>3.17</v>
      </c>
      <c r="I2348" s="3">
        <v>2679</v>
      </c>
      <c r="J2348" s="10">
        <v>16984.86</v>
      </c>
      <c r="K2348" s="12">
        <f>IFERROR(salesdata[[#This Row],[S-P2]]/salesdata[[#This Row],[Q-P2]],0)</f>
        <v>6.34</v>
      </c>
      <c r="L2348" s="3">
        <v>4723</v>
      </c>
      <c r="M2348" s="10">
        <v>25598.66</v>
      </c>
      <c r="N2348" s="12">
        <f>IFERROR(salesdata[[#This Row],[S-P3]]/salesdata[[#This Row],[Q-P3]],0)</f>
        <v>5.42</v>
      </c>
      <c r="O2348" s="3">
        <v>687</v>
      </c>
      <c r="P2348" s="10">
        <v>4898.3100000000004</v>
      </c>
      <c r="Q2348" s="12">
        <f>IFERROR(salesdata[[#This Row],[S-P4]]/salesdata[[#This Row],[Q-P4]],0)</f>
        <v>7.1300000000000008</v>
      </c>
      <c r="R2348" s="3">
        <v>11330</v>
      </c>
      <c r="S2348" s="10">
        <v>57755.8</v>
      </c>
      <c r="T2348" s="1" t="str">
        <f>"Q"&amp;ROUNDUP(salesdata[[#This Row],[Month No.]]/3,0)</f>
        <v>Q4</v>
      </c>
      <c r="U2348" s="1" t="str">
        <f>TEXT(salesdata[[#This Row],[Date]],"dddd")</f>
        <v>Saturday</v>
      </c>
      <c r="V2348" s="12">
        <f>IFERROR(salesdata[[#This Row],[Total Revenue]]/salesdata[[#This Row],[Total Units Sold]],0)</f>
        <v>5.0975992939099735</v>
      </c>
      <c r="W2348" s="1" t="str">
        <f>INDEX({"Product1","Product2","Product3","Product4"},MATCH(MAX(salesdata[[#This Row],[S-P1]],salesdata[[#This Row],[S-P2]],salesdata[[#This Row],[S-P3]],salesdata[[#This Row],[S-P4]]),CHOOSE({1,2,3,4},salesdata[[#This Row],[S-P1]],salesdata[[#This Row],[S-P2]],salesdata[[#This Row],[S-P3]],salesdata[[#This Row],[S-P4]]),0))</f>
        <v>Product3</v>
      </c>
      <c r="X2348" s="1" t="str">
        <f>IF(salesdata[[#This Row],[Total Revenue]]&gt;=70000,"High",IF(salesdata[[#This Row],[Total Revenue]]&gt;=40000,"Medium","Low"))</f>
        <v>Medium</v>
      </c>
      <c r="Y2348" s="1" t="str">
        <f>IFERROR(IF(SUMIF(salesdata[Year],salesdata[[#This Row],[Year]],salesdata[Total Revenue])&gt;SUMIF(salesdata[Year],salesdata[[#This Row],[Year]]-1,salesdata[Total Revenue]),"Growth Year","Decline Year"),"")</f>
        <v>Growth Year</v>
      </c>
    </row>
    <row r="2349" spans="1:25" x14ac:dyDescent="0.3">
      <c r="A2349" s="1">
        <v>2348</v>
      </c>
      <c r="B2349" s="2">
        <v>42687</v>
      </c>
      <c r="C2349" s="1">
        <v>2016</v>
      </c>
      <c r="D2349" s="1" t="s">
        <v>24</v>
      </c>
      <c r="E2349" s="1">
        <v>11</v>
      </c>
      <c r="F2349" s="3">
        <v>809</v>
      </c>
      <c r="G2349" s="10">
        <v>2564.5300000000002</v>
      </c>
      <c r="H2349" s="12">
        <f>IFERROR(salesdata[[#This Row],[S-P1]]/salesdata[[#This Row],[Q-P1]],0)</f>
        <v>3.1700000000000004</v>
      </c>
      <c r="I2349" s="3">
        <v>2846</v>
      </c>
      <c r="J2349" s="10">
        <v>18043.64</v>
      </c>
      <c r="K2349" s="12">
        <f>IFERROR(salesdata[[#This Row],[S-P2]]/salesdata[[#This Row],[Q-P2]],0)</f>
        <v>6.34</v>
      </c>
      <c r="L2349" s="3">
        <v>3093</v>
      </c>
      <c r="M2349" s="10">
        <v>16764.060000000001</v>
      </c>
      <c r="N2349" s="12">
        <f>IFERROR(salesdata[[#This Row],[S-P3]]/salesdata[[#This Row],[Q-P3]],0)</f>
        <v>5.4200000000000008</v>
      </c>
      <c r="O2349" s="3">
        <v>489</v>
      </c>
      <c r="P2349" s="10">
        <v>3486.57</v>
      </c>
      <c r="Q2349" s="12">
        <f>IFERROR(salesdata[[#This Row],[S-P4]]/salesdata[[#This Row],[Q-P4]],0)</f>
        <v>7.13</v>
      </c>
      <c r="R2349" s="3">
        <v>7237</v>
      </c>
      <c r="S2349" s="10">
        <v>40858.800000000003</v>
      </c>
      <c r="T2349" s="1" t="str">
        <f>"Q"&amp;ROUNDUP(salesdata[[#This Row],[Month No.]]/3,0)</f>
        <v>Q4</v>
      </c>
      <c r="U2349" s="1" t="str">
        <f>TEXT(salesdata[[#This Row],[Date]],"dddd")</f>
        <v>Sunday</v>
      </c>
      <c r="V2349" s="12">
        <f>IFERROR(salesdata[[#This Row],[Total Revenue]]/salesdata[[#This Row],[Total Units Sold]],0)</f>
        <v>5.6458200911980105</v>
      </c>
      <c r="W2349" s="1" t="str">
        <f>INDEX({"Product1","Product2","Product3","Product4"},MATCH(MAX(salesdata[[#This Row],[S-P1]],salesdata[[#This Row],[S-P2]],salesdata[[#This Row],[S-P3]],salesdata[[#This Row],[S-P4]]),CHOOSE({1,2,3,4},salesdata[[#This Row],[S-P1]],salesdata[[#This Row],[S-P2]],salesdata[[#This Row],[S-P3]],salesdata[[#This Row],[S-P4]]),0))</f>
        <v>Product2</v>
      </c>
      <c r="X2349" s="1" t="str">
        <f>IF(salesdata[[#This Row],[Total Revenue]]&gt;=70000,"High",IF(salesdata[[#This Row],[Total Revenue]]&gt;=40000,"Medium","Low"))</f>
        <v>Medium</v>
      </c>
      <c r="Y2349" s="1" t="str">
        <f>IFERROR(IF(SUMIF(salesdata[Year],salesdata[[#This Row],[Year]],salesdata[Total Revenue])&gt;SUMIF(salesdata[Year],salesdata[[#This Row],[Year]]-1,salesdata[Total Revenue]),"Growth Year","Decline Year"),"")</f>
        <v>Growth Year</v>
      </c>
    </row>
    <row r="2350" spans="1:25" x14ac:dyDescent="0.3">
      <c r="A2350" s="1">
        <v>2349</v>
      </c>
      <c r="B2350" s="2">
        <v>42688</v>
      </c>
      <c r="C2350" s="1">
        <v>2016</v>
      </c>
      <c r="D2350" s="1" t="s">
        <v>24</v>
      </c>
      <c r="E2350" s="1">
        <v>11</v>
      </c>
      <c r="F2350" s="3">
        <v>3162</v>
      </c>
      <c r="G2350" s="10">
        <v>10023.540000000001</v>
      </c>
      <c r="H2350" s="12">
        <f>IFERROR(salesdata[[#This Row],[S-P1]]/salesdata[[#This Row],[Q-P1]],0)</f>
        <v>3.1700000000000004</v>
      </c>
      <c r="I2350" s="3">
        <v>599</v>
      </c>
      <c r="J2350" s="10">
        <v>3797.66</v>
      </c>
      <c r="K2350" s="12">
        <f>IFERROR(salesdata[[#This Row],[S-P2]]/salesdata[[#This Row],[Q-P2]],0)</f>
        <v>6.34</v>
      </c>
      <c r="L2350" s="3">
        <v>512</v>
      </c>
      <c r="M2350" s="10">
        <v>2775.04</v>
      </c>
      <c r="N2350" s="12">
        <f>IFERROR(salesdata[[#This Row],[S-P3]]/salesdata[[#This Row],[Q-P3]],0)</f>
        <v>5.42</v>
      </c>
      <c r="O2350" s="3">
        <v>253</v>
      </c>
      <c r="P2350" s="10">
        <v>1803.89</v>
      </c>
      <c r="Q2350" s="12">
        <f>IFERROR(salesdata[[#This Row],[S-P4]]/salesdata[[#This Row],[Q-P4]],0)</f>
        <v>7.1300000000000008</v>
      </c>
      <c r="R2350" s="3">
        <v>4526</v>
      </c>
      <c r="S2350" s="10">
        <v>18400.13</v>
      </c>
      <c r="T2350" s="1" t="str">
        <f>"Q"&amp;ROUNDUP(salesdata[[#This Row],[Month No.]]/3,0)</f>
        <v>Q4</v>
      </c>
      <c r="U2350" s="1" t="str">
        <f>TEXT(salesdata[[#This Row],[Date]],"dddd")</f>
        <v>Monday</v>
      </c>
      <c r="V2350" s="12">
        <f>IFERROR(salesdata[[#This Row],[Total Revenue]]/salesdata[[#This Row],[Total Units Sold]],0)</f>
        <v>4.0654286345558992</v>
      </c>
      <c r="W2350" s="1" t="str">
        <f>INDEX({"Product1","Product2","Product3","Product4"},MATCH(MAX(salesdata[[#This Row],[S-P1]],salesdata[[#This Row],[S-P2]],salesdata[[#This Row],[S-P3]],salesdata[[#This Row],[S-P4]]),CHOOSE({1,2,3,4},salesdata[[#This Row],[S-P1]],salesdata[[#This Row],[S-P2]],salesdata[[#This Row],[S-P3]],salesdata[[#This Row],[S-P4]]),0))</f>
        <v>Product1</v>
      </c>
      <c r="X2350" s="1" t="str">
        <f>IF(salesdata[[#This Row],[Total Revenue]]&gt;=70000,"High",IF(salesdata[[#This Row],[Total Revenue]]&gt;=40000,"Medium","Low"))</f>
        <v>Low</v>
      </c>
      <c r="Y2350" s="1" t="str">
        <f>IFERROR(IF(SUMIF(salesdata[Year],salesdata[[#This Row],[Year]],salesdata[Total Revenue])&gt;SUMIF(salesdata[Year],salesdata[[#This Row],[Year]]-1,salesdata[Total Revenue]),"Growth Year","Decline Year"),"")</f>
        <v>Growth Year</v>
      </c>
    </row>
    <row r="2351" spans="1:25" x14ac:dyDescent="0.3">
      <c r="A2351" s="1">
        <v>2350</v>
      </c>
      <c r="B2351" s="2">
        <v>42689</v>
      </c>
      <c r="C2351" s="1">
        <v>2016</v>
      </c>
      <c r="D2351" s="1" t="s">
        <v>24</v>
      </c>
      <c r="E2351" s="1">
        <v>11</v>
      </c>
      <c r="F2351" s="3">
        <v>5461</v>
      </c>
      <c r="G2351" s="10">
        <v>17311.37</v>
      </c>
      <c r="H2351" s="12">
        <f>IFERROR(salesdata[[#This Row],[S-P1]]/salesdata[[#This Row],[Q-P1]],0)</f>
        <v>3.17</v>
      </c>
      <c r="I2351" s="3">
        <v>790</v>
      </c>
      <c r="J2351" s="10">
        <v>5008.6000000000004</v>
      </c>
      <c r="K2351" s="12">
        <f>IFERROR(salesdata[[#This Row],[S-P2]]/salesdata[[#This Row],[Q-P2]],0)</f>
        <v>6.3400000000000007</v>
      </c>
      <c r="L2351" s="3">
        <v>4408</v>
      </c>
      <c r="M2351" s="10">
        <v>23891.360000000001</v>
      </c>
      <c r="N2351" s="12">
        <f>IFERROR(salesdata[[#This Row],[S-P3]]/salesdata[[#This Row],[Q-P3]],0)</f>
        <v>5.42</v>
      </c>
      <c r="O2351" s="3">
        <v>1946</v>
      </c>
      <c r="P2351" s="10">
        <v>13874.98</v>
      </c>
      <c r="Q2351" s="12">
        <f>IFERROR(salesdata[[#This Row],[S-P4]]/salesdata[[#This Row],[Q-P4]],0)</f>
        <v>7.13</v>
      </c>
      <c r="R2351" s="3">
        <v>12605</v>
      </c>
      <c r="S2351" s="10">
        <v>60086.31</v>
      </c>
      <c r="T2351" s="1" t="str">
        <f>"Q"&amp;ROUNDUP(salesdata[[#This Row],[Month No.]]/3,0)</f>
        <v>Q4</v>
      </c>
      <c r="U2351" s="1" t="str">
        <f>TEXT(salesdata[[#This Row],[Date]],"dddd")</f>
        <v>Tuesday</v>
      </c>
      <c r="V2351" s="12">
        <f>IFERROR(salesdata[[#This Row],[Total Revenue]]/salesdata[[#This Row],[Total Units Sold]],0)</f>
        <v>4.7668631495438314</v>
      </c>
      <c r="W2351" s="1" t="str">
        <f>INDEX({"Product1","Product2","Product3","Product4"},MATCH(MAX(salesdata[[#This Row],[S-P1]],salesdata[[#This Row],[S-P2]],salesdata[[#This Row],[S-P3]],salesdata[[#This Row],[S-P4]]),CHOOSE({1,2,3,4},salesdata[[#This Row],[S-P1]],salesdata[[#This Row],[S-P2]],salesdata[[#This Row],[S-P3]],salesdata[[#This Row],[S-P4]]),0))</f>
        <v>Product3</v>
      </c>
      <c r="X2351" s="1" t="str">
        <f>IF(salesdata[[#This Row],[Total Revenue]]&gt;=70000,"High",IF(salesdata[[#This Row],[Total Revenue]]&gt;=40000,"Medium","Low"))</f>
        <v>Medium</v>
      </c>
      <c r="Y2351" s="1" t="str">
        <f>IFERROR(IF(SUMIF(salesdata[Year],salesdata[[#This Row],[Year]],salesdata[Total Revenue])&gt;SUMIF(salesdata[Year],salesdata[[#This Row],[Year]]-1,salesdata[Total Revenue]),"Growth Year","Decline Year"),"")</f>
        <v>Growth Year</v>
      </c>
    </row>
    <row r="2352" spans="1:25" x14ac:dyDescent="0.3">
      <c r="A2352" s="1">
        <v>2351</v>
      </c>
      <c r="B2352" s="2">
        <v>42690</v>
      </c>
      <c r="C2352" s="1">
        <v>2016</v>
      </c>
      <c r="D2352" s="1" t="s">
        <v>24</v>
      </c>
      <c r="E2352" s="1">
        <v>11</v>
      </c>
      <c r="F2352" s="3">
        <v>5909</v>
      </c>
      <c r="G2352" s="10">
        <v>18731.53</v>
      </c>
      <c r="H2352" s="12">
        <f>IFERROR(salesdata[[#This Row],[S-P1]]/salesdata[[#This Row],[Q-P1]],0)</f>
        <v>3.17</v>
      </c>
      <c r="I2352" s="3">
        <v>413</v>
      </c>
      <c r="J2352" s="10">
        <v>2618.42</v>
      </c>
      <c r="K2352" s="12">
        <f>IFERROR(salesdata[[#This Row],[S-P2]]/salesdata[[#This Row],[Q-P2]],0)</f>
        <v>6.34</v>
      </c>
      <c r="L2352" s="3">
        <v>2747</v>
      </c>
      <c r="M2352" s="10">
        <v>14888.74</v>
      </c>
      <c r="N2352" s="12">
        <f>IFERROR(salesdata[[#This Row],[S-P3]]/salesdata[[#This Row],[Q-P3]],0)</f>
        <v>5.42</v>
      </c>
      <c r="O2352" s="3">
        <v>1204</v>
      </c>
      <c r="P2352" s="10">
        <v>8584.52</v>
      </c>
      <c r="Q2352" s="12">
        <f>IFERROR(salesdata[[#This Row],[S-P4]]/salesdata[[#This Row],[Q-P4]],0)</f>
        <v>7.1300000000000008</v>
      </c>
      <c r="R2352" s="3">
        <v>10273</v>
      </c>
      <c r="S2352" s="10">
        <v>44823.21</v>
      </c>
      <c r="T2352" s="1" t="str">
        <f>"Q"&amp;ROUNDUP(salesdata[[#This Row],[Month No.]]/3,0)</f>
        <v>Q4</v>
      </c>
      <c r="U2352" s="1" t="str">
        <f>TEXT(salesdata[[#This Row],[Date]],"dddd")</f>
        <v>Wednesday</v>
      </c>
      <c r="V2352" s="12">
        <f>IFERROR(salesdata[[#This Row],[Total Revenue]]/salesdata[[#This Row],[Total Units Sold]],0)</f>
        <v>4.3632054901197312</v>
      </c>
      <c r="W2352" s="1" t="str">
        <f>INDEX({"Product1","Product2","Product3","Product4"},MATCH(MAX(salesdata[[#This Row],[S-P1]],salesdata[[#This Row],[S-P2]],salesdata[[#This Row],[S-P3]],salesdata[[#This Row],[S-P4]]),CHOOSE({1,2,3,4},salesdata[[#This Row],[S-P1]],salesdata[[#This Row],[S-P2]],salesdata[[#This Row],[S-P3]],salesdata[[#This Row],[S-P4]]),0))</f>
        <v>Product1</v>
      </c>
      <c r="X2352" s="1" t="str">
        <f>IF(salesdata[[#This Row],[Total Revenue]]&gt;=70000,"High",IF(salesdata[[#This Row],[Total Revenue]]&gt;=40000,"Medium","Low"))</f>
        <v>Medium</v>
      </c>
      <c r="Y2352" s="1" t="str">
        <f>IFERROR(IF(SUMIF(salesdata[Year],salesdata[[#This Row],[Year]],salesdata[Total Revenue])&gt;SUMIF(salesdata[Year],salesdata[[#This Row],[Year]]-1,salesdata[Total Revenue]),"Growth Year","Decline Year"),"")</f>
        <v>Growth Year</v>
      </c>
    </row>
    <row r="2353" spans="1:25" x14ac:dyDescent="0.3">
      <c r="A2353" s="1">
        <v>2352</v>
      </c>
      <c r="B2353" s="2">
        <v>42691</v>
      </c>
      <c r="C2353" s="1">
        <v>2016</v>
      </c>
      <c r="D2353" s="1" t="s">
        <v>24</v>
      </c>
      <c r="E2353" s="1">
        <v>11</v>
      </c>
      <c r="F2353" s="3">
        <v>4379</v>
      </c>
      <c r="G2353" s="10">
        <v>13881.43</v>
      </c>
      <c r="H2353" s="12">
        <f>IFERROR(salesdata[[#This Row],[S-P1]]/salesdata[[#This Row],[Q-P1]],0)</f>
        <v>3.17</v>
      </c>
      <c r="I2353" s="3">
        <v>3508</v>
      </c>
      <c r="J2353" s="10">
        <v>22240.720000000001</v>
      </c>
      <c r="K2353" s="12">
        <f>IFERROR(salesdata[[#This Row],[S-P2]]/salesdata[[#This Row],[Q-P2]],0)</f>
        <v>6.3400000000000007</v>
      </c>
      <c r="L2353" s="3">
        <v>4517</v>
      </c>
      <c r="M2353" s="10">
        <v>24482.14</v>
      </c>
      <c r="N2353" s="12">
        <f>IFERROR(salesdata[[#This Row],[S-P3]]/salesdata[[#This Row],[Q-P3]],0)</f>
        <v>5.42</v>
      </c>
      <c r="O2353" s="3">
        <v>1234</v>
      </c>
      <c r="P2353" s="10">
        <v>8798.42</v>
      </c>
      <c r="Q2353" s="12">
        <f>IFERROR(salesdata[[#This Row],[S-P4]]/salesdata[[#This Row],[Q-P4]],0)</f>
        <v>7.13</v>
      </c>
      <c r="R2353" s="3">
        <v>13638</v>
      </c>
      <c r="S2353" s="10">
        <v>69402.710000000006</v>
      </c>
      <c r="T2353" s="1" t="str">
        <f>"Q"&amp;ROUNDUP(salesdata[[#This Row],[Month No.]]/3,0)</f>
        <v>Q4</v>
      </c>
      <c r="U2353" s="1" t="str">
        <f>TEXT(salesdata[[#This Row],[Date]],"dddd")</f>
        <v>Thursday</v>
      </c>
      <c r="V2353" s="12">
        <f>IFERROR(salesdata[[#This Row],[Total Revenue]]/salesdata[[#This Row],[Total Units Sold]],0)</f>
        <v>5.0889213960991349</v>
      </c>
      <c r="W2353" s="1" t="str">
        <f>INDEX({"Product1","Product2","Product3","Product4"},MATCH(MAX(salesdata[[#This Row],[S-P1]],salesdata[[#This Row],[S-P2]],salesdata[[#This Row],[S-P3]],salesdata[[#This Row],[S-P4]]),CHOOSE({1,2,3,4},salesdata[[#This Row],[S-P1]],salesdata[[#This Row],[S-P2]],salesdata[[#This Row],[S-P3]],salesdata[[#This Row],[S-P4]]),0))</f>
        <v>Product3</v>
      </c>
      <c r="X2353" s="1" t="str">
        <f>IF(salesdata[[#This Row],[Total Revenue]]&gt;=70000,"High",IF(salesdata[[#This Row],[Total Revenue]]&gt;=40000,"Medium","Low"))</f>
        <v>Medium</v>
      </c>
      <c r="Y2353" s="1" t="str">
        <f>IFERROR(IF(SUMIF(salesdata[Year],salesdata[[#This Row],[Year]],salesdata[Total Revenue])&gt;SUMIF(salesdata[Year],salesdata[[#This Row],[Year]]-1,salesdata[Total Revenue]),"Growth Year","Decline Year"),"")</f>
        <v>Growth Year</v>
      </c>
    </row>
    <row r="2354" spans="1:25" x14ac:dyDescent="0.3">
      <c r="A2354" s="1">
        <v>2353</v>
      </c>
      <c r="B2354" s="2">
        <v>42692</v>
      </c>
      <c r="C2354" s="1">
        <v>2016</v>
      </c>
      <c r="D2354" s="1" t="s">
        <v>24</v>
      </c>
      <c r="E2354" s="1">
        <v>11</v>
      </c>
      <c r="F2354" s="3">
        <v>2296</v>
      </c>
      <c r="G2354" s="10">
        <v>7278.32</v>
      </c>
      <c r="H2354" s="12">
        <f>IFERROR(salesdata[[#This Row],[S-P1]]/salesdata[[#This Row],[Q-P1]],0)</f>
        <v>3.17</v>
      </c>
      <c r="I2354" s="3">
        <v>1508</v>
      </c>
      <c r="J2354" s="10">
        <v>9560.7199999999993</v>
      </c>
      <c r="K2354" s="12">
        <f>IFERROR(salesdata[[#This Row],[S-P2]]/salesdata[[#This Row],[Q-P2]],0)</f>
        <v>6.34</v>
      </c>
      <c r="L2354" s="3">
        <v>963</v>
      </c>
      <c r="M2354" s="10">
        <v>5219.46</v>
      </c>
      <c r="N2354" s="12">
        <f>IFERROR(salesdata[[#This Row],[S-P3]]/salesdata[[#This Row],[Q-P3]],0)</f>
        <v>5.42</v>
      </c>
      <c r="O2354" s="3">
        <v>1748</v>
      </c>
      <c r="P2354" s="10">
        <v>12463.24</v>
      </c>
      <c r="Q2354" s="12">
        <f>IFERROR(salesdata[[#This Row],[S-P4]]/salesdata[[#This Row],[Q-P4]],0)</f>
        <v>7.13</v>
      </c>
      <c r="R2354" s="3">
        <v>6515</v>
      </c>
      <c r="S2354" s="10">
        <v>34521.74</v>
      </c>
      <c r="T2354" s="1" t="str">
        <f>"Q"&amp;ROUNDUP(salesdata[[#This Row],[Month No.]]/3,0)</f>
        <v>Q4</v>
      </c>
      <c r="U2354" s="1" t="str">
        <f>TEXT(salesdata[[#This Row],[Date]],"dddd")</f>
        <v>Friday</v>
      </c>
      <c r="V2354" s="12">
        <f>IFERROR(salesdata[[#This Row],[Total Revenue]]/salesdata[[#This Row],[Total Units Sold]],0)</f>
        <v>5.2988089025326168</v>
      </c>
      <c r="W2354" s="1" t="str">
        <f>INDEX({"Product1","Product2","Product3","Product4"},MATCH(MAX(salesdata[[#This Row],[S-P1]],salesdata[[#This Row],[S-P2]],salesdata[[#This Row],[S-P3]],salesdata[[#This Row],[S-P4]]),CHOOSE({1,2,3,4},salesdata[[#This Row],[S-P1]],salesdata[[#This Row],[S-P2]],salesdata[[#This Row],[S-P3]],salesdata[[#This Row],[S-P4]]),0))</f>
        <v>Product4</v>
      </c>
      <c r="X2354" s="1" t="str">
        <f>IF(salesdata[[#This Row],[Total Revenue]]&gt;=70000,"High",IF(salesdata[[#This Row],[Total Revenue]]&gt;=40000,"Medium","Low"))</f>
        <v>Low</v>
      </c>
      <c r="Y2354" s="1" t="str">
        <f>IFERROR(IF(SUMIF(salesdata[Year],salesdata[[#This Row],[Year]],salesdata[Total Revenue])&gt;SUMIF(salesdata[Year],salesdata[[#This Row],[Year]]-1,salesdata[Total Revenue]),"Growth Year","Decline Year"),"")</f>
        <v>Growth Year</v>
      </c>
    </row>
    <row r="2355" spans="1:25" x14ac:dyDescent="0.3">
      <c r="A2355" s="1">
        <v>2354</v>
      </c>
      <c r="B2355" s="2">
        <v>42693</v>
      </c>
      <c r="C2355" s="1">
        <v>2016</v>
      </c>
      <c r="D2355" s="1" t="s">
        <v>24</v>
      </c>
      <c r="E2355" s="1">
        <v>11</v>
      </c>
      <c r="F2355" s="3">
        <v>5871</v>
      </c>
      <c r="G2355" s="10">
        <v>18611.07</v>
      </c>
      <c r="H2355" s="12">
        <f>IFERROR(salesdata[[#This Row],[S-P1]]/salesdata[[#This Row],[Q-P1]],0)</f>
        <v>3.17</v>
      </c>
      <c r="I2355" s="3">
        <v>754</v>
      </c>
      <c r="J2355" s="10">
        <v>4780.3599999999997</v>
      </c>
      <c r="K2355" s="12">
        <f>IFERROR(salesdata[[#This Row],[S-P2]]/salesdata[[#This Row],[Q-P2]],0)</f>
        <v>6.34</v>
      </c>
      <c r="L2355" s="3">
        <v>4962</v>
      </c>
      <c r="M2355" s="10">
        <v>26894.04</v>
      </c>
      <c r="N2355" s="12">
        <f>IFERROR(salesdata[[#This Row],[S-P3]]/salesdata[[#This Row],[Q-P3]],0)</f>
        <v>5.42</v>
      </c>
      <c r="O2355" s="3">
        <v>275</v>
      </c>
      <c r="P2355" s="10">
        <v>1960.75</v>
      </c>
      <c r="Q2355" s="12">
        <f>IFERROR(salesdata[[#This Row],[S-P4]]/salesdata[[#This Row],[Q-P4]],0)</f>
        <v>7.13</v>
      </c>
      <c r="R2355" s="3">
        <v>11862</v>
      </c>
      <c r="S2355" s="10">
        <v>52246.22</v>
      </c>
      <c r="T2355" s="1" t="str">
        <f>"Q"&amp;ROUNDUP(salesdata[[#This Row],[Month No.]]/3,0)</f>
        <v>Q4</v>
      </c>
      <c r="U2355" s="1" t="str">
        <f>TEXT(salesdata[[#This Row],[Date]],"dddd")</f>
        <v>Saturday</v>
      </c>
      <c r="V2355" s="12">
        <f>IFERROR(salesdata[[#This Row],[Total Revenue]]/salesdata[[#This Row],[Total Units Sold]],0)</f>
        <v>4.4045034564154442</v>
      </c>
      <c r="W2355" s="1" t="str">
        <f>INDEX({"Product1","Product2","Product3","Product4"},MATCH(MAX(salesdata[[#This Row],[S-P1]],salesdata[[#This Row],[S-P2]],salesdata[[#This Row],[S-P3]],salesdata[[#This Row],[S-P4]]),CHOOSE({1,2,3,4},salesdata[[#This Row],[S-P1]],salesdata[[#This Row],[S-P2]],salesdata[[#This Row],[S-P3]],salesdata[[#This Row],[S-P4]]),0))</f>
        <v>Product3</v>
      </c>
      <c r="X2355" s="1" t="str">
        <f>IF(salesdata[[#This Row],[Total Revenue]]&gt;=70000,"High",IF(salesdata[[#This Row],[Total Revenue]]&gt;=40000,"Medium","Low"))</f>
        <v>Medium</v>
      </c>
      <c r="Y2355" s="1" t="str">
        <f>IFERROR(IF(SUMIF(salesdata[Year],salesdata[[#This Row],[Year]],salesdata[Total Revenue])&gt;SUMIF(salesdata[Year],salesdata[[#This Row],[Year]]-1,salesdata[Total Revenue]),"Growth Year","Decline Year"),"")</f>
        <v>Growth Year</v>
      </c>
    </row>
    <row r="2356" spans="1:25" x14ac:dyDescent="0.3">
      <c r="A2356" s="1">
        <v>2355</v>
      </c>
      <c r="B2356" s="2">
        <v>42694</v>
      </c>
      <c r="C2356" s="1">
        <v>2016</v>
      </c>
      <c r="D2356" s="1" t="s">
        <v>24</v>
      </c>
      <c r="E2356" s="1">
        <v>11</v>
      </c>
      <c r="F2356" s="3">
        <v>2742</v>
      </c>
      <c r="G2356" s="10">
        <v>8692.14</v>
      </c>
      <c r="H2356" s="12">
        <f>IFERROR(salesdata[[#This Row],[S-P1]]/salesdata[[#This Row],[Q-P1]],0)</f>
        <v>3.17</v>
      </c>
      <c r="I2356" s="3">
        <v>3692</v>
      </c>
      <c r="J2356" s="10">
        <v>23407.279999999999</v>
      </c>
      <c r="K2356" s="12">
        <f>IFERROR(salesdata[[#This Row],[S-P2]]/salesdata[[#This Row],[Q-P2]],0)</f>
        <v>6.34</v>
      </c>
      <c r="L2356" s="3">
        <v>4350</v>
      </c>
      <c r="M2356" s="10">
        <v>23577</v>
      </c>
      <c r="N2356" s="12">
        <f>IFERROR(salesdata[[#This Row],[S-P3]]/salesdata[[#This Row],[Q-P3]],0)</f>
        <v>5.42</v>
      </c>
      <c r="O2356" s="3">
        <v>1461</v>
      </c>
      <c r="P2356" s="10">
        <v>10416.93</v>
      </c>
      <c r="Q2356" s="12">
        <f>IFERROR(salesdata[[#This Row],[S-P4]]/salesdata[[#This Row],[Q-P4]],0)</f>
        <v>7.13</v>
      </c>
      <c r="R2356" s="3">
        <v>12245</v>
      </c>
      <c r="S2356" s="10">
        <v>66093.350000000006</v>
      </c>
      <c r="T2356" s="1" t="str">
        <f>"Q"&amp;ROUNDUP(salesdata[[#This Row],[Month No.]]/3,0)</f>
        <v>Q4</v>
      </c>
      <c r="U2356" s="1" t="str">
        <f>TEXT(salesdata[[#This Row],[Date]],"dddd")</f>
        <v>Sunday</v>
      </c>
      <c r="V2356" s="12">
        <f>IFERROR(salesdata[[#This Row],[Total Revenue]]/salesdata[[#This Row],[Total Units Sold]],0)</f>
        <v>5.3975786035116382</v>
      </c>
      <c r="W2356" s="1" t="str">
        <f>INDEX({"Product1","Product2","Product3","Product4"},MATCH(MAX(salesdata[[#This Row],[S-P1]],salesdata[[#This Row],[S-P2]],salesdata[[#This Row],[S-P3]],salesdata[[#This Row],[S-P4]]),CHOOSE({1,2,3,4},salesdata[[#This Row],[S-P1]],salesdata[[#This Row],[S-P2]],salesdata[[#This Row],[S-P3]],salesdata[[#This Row],[S-P4]]),0))</f>
        <v>Product3</v>
      </c>
      <c r="X2356" s="1" t="str">
        <f>IF(salesdata[[#This Row],[Total Revenue]]&gt;=70000,"High",IF(salesdata[[#This Row],[Total Revenue]]&gt;=40000,"Medium","Low"))</f>
        <v>Medium</v>
      </c>
      <c r="Y2356" s="1" t="str">
        <f>IFERROR(IF(SUMIF(salesdata[Year],salesdata[[#This Row],[Year]],salesdata[Total Revenue])&gt;SUMIF(salesdata[Year],salesdata[[#This Row],[Year]]-1,salesdata[Total Revenue]),"Growth Year","Decline Year"),"")</f>
        <v>Growth Year</v>
      </c>
    </row>
    <row r="2357" spans="1:25" x14ac:dyDescent="0.3">
      <c r="A2357" s="1">
        <v>2356</v>
      </c>
      <c r="B2357" s="2">
        <v>42695</v>
      </c>
      <c r="C2357" s="1">
        <v>2016</v>
      </c>
      <c r="D2357" s="1" t="s">
        <v>24</v>
      </c>
      <c r="E2357" s="1">
        <v>11</v>
      </c>
      <c r="F2357" s="3">
        <v>4476</v>
      </c>
      <c r="G2357" s="10">
        <v>14188.92</v>
      </c>
      <c r="H2357" s="12">
        <f>IFERROR(salesdata[[#This Row],[S-P1]]/salesdata[[#This Row],[Q-P1]],0)</f>
        <v>3.17</v>
      </c>
      <c r="I2357" s="3">
        <v>1091</v>
      </c>
      <c r="J2357" s="10">
        <v>6916.94</v>
      </c>
      <c r="K2357" s="12">
        <f>IFERROR(salesdata[[#This Row],[S-P2]]/salesdata[[#This Row],[Q-P2]],0)</f>
        <v>6.34</v>
      </c>
      <c r="L2357" s="3">
        <v>4240</v>
      </c>
      <c r="M2357" s="10">
        <v>22980.799999999999</v>
      </c>
      <c r="N2357" s="12">
        <f>IFERROR(salesdata[[#This Row],[S-P3]]/salesdata[[#This Row],[Q-P3]],0)</f>
        <v>5.42</v>
      </c>
      <c r="O2357" s="3">
        <v>1776</v>
      </c>
      <c r="P2357" s="10">
        <v>12662.88</v>
      </c>
      <c r="Q2357" s="12">
        <f>IFERROR(salesdata[[#This Row],[S-P4]]/salesdata[[#This Row],[Q-P4]],0)</f>
        <v>7.13</v>
      </c>
      <c r="R2357" s="3">
        <v>11583</v>
      </c>
      <c r="S2357" s="10">
        <v>56749.54</v>
      </c>
      <c r="T2357" s="1" t="str">
        <f>"Q"&amp;ROUNDUP(salesdata[[#This Row],[Month No.]]/3,0)</f>
        <v>Q4</v>
      </c>
      <c r="U2357" s="1" t="str">
        <f>TEXT(salesdata[[#This Row],[Date]],"dddd")</f>
        <v>Monday</v>
      </c>
      <c r="V2357" s="12">
        <f>IFERROR(salesdata[[#This Row],[Total Revenue]]/salesdata[[#This Row],[Total Units Sold]],0)</f>
        <v>4.8993818527151864</v>
      </c>
      <c r="W2357" s="1" t="str">
        <f>INDEX({"Product1","Product2","Product3","Product4"},MATCH(MAX(salesdata[[#This Row],[S-P1]],salesdata[[#This Row],[S-P2]],salesdata[[#This Row],[S-P3]],salesdata[[#This Row],[S-P4]]),CHOOSE({1,2,3,4},salesdata[[#This Row],[S-P1]],salesdata[[#This Row],[S-P2]],salesdata[[#This Row],[S-P3]],salesdata[[#This Row],[S-P4]]),0))</f>
        <v>Product3</v>
      </c>
      <c r="X2357" s="1" t="str">
        <f>IF(salesdata[[#This Row],[Total Revenue]]&gt;=70000,"High",IF(salesdata[[#This Row],[Total Revenue]]&gt;=40000,"Medium","Low"))</f>
        <v>Medium</v>
      </c>
      <c r="Y2357" s="1" t="str">
        <f>IFERROR(IF(SUMIF(salesdata[Year],salesdata[[#This Row],[Year]],salesdata[Total Revenue])&gt;SUMIF(salesdata[Year],salesdata[[#This Row],[Year]]-1,salesdata[Total Revenue]),"Growth Year","Decline Year"),"")</f>
        <v>Growth Year</v>
      </c>
    </row>
    <row r="2358" spans="1:25" x14ac:dyDescent="0.3">
      <c r="A2358" s="1">
        <v>2357</v>
      </c>
      <c r="B2358" s="2">
        <v>42696</v>
      </c>
      <c r="C2358" s="1">
        <v>2016</v>
      </c>
      <c r="D2358" s="1" t="s">
        <v>24</v>
      </c>
      <c r="E2358" s="1">
        <v>11</v>
      </c>
      <c r="F2358" s="3">
        <v>4201</v>
      </c>
      <c r="G2358" s="10">
        <v>13317.17</v>
      </c>
      <c r="H2358" s="12">
        <f>IFERROR(salesdata[[#This Row],[S-P1]]/salesdata[[#This Row],[Q-P1]],0)</f>
        <v>3.17</v>
      </c>
      <c r="I2358" s="3">
        <v>3747</v>
      </c>
      <c r="J2358" s="10">
        <v>23755.98</v>
      </c>
      <c r="K2358" s="12">
        <f>IFERROR(salesdata[[#This Row],[S-P2]]/salesdata[[#This Row],[Q-P2]],0)</f>
        <v>6.34</v>
      </c>
      <c r="L2358" s="3">
        <v>1135</v>
      </c>
      <c r="M2358" s="10">
        <v>6151.7</v>
      </c>
      <c r="N2358" s="12">
        <f>IFERROR(salesdata[[#This Row],[S-P3]]/salesdata[[#This Row],[Q-P3]],0)</f>
        <v>5.42</v>
      </c>
      <c r="O2358" s="3">
        <v>1411</v>
      </c>
      <c r="P2358" s="10">
        <v>10060.43</v>
      </c>
      <c r="Q2358" s="12">
        <f>IFERROR(salesdata[[#This Row],[S-P4]]/salesdata[[#This Row],[Q-P4]],0)</f>
        <v>7.13</v>
      </c>
      <c r="R2358" s="3">
        <v>10494</v>
      </c>
      <c r="S2358" s="10">
        <v>53285.279999999999</v>
      </c>
      <c r="T2358" s="1" t="str">
        <f>"Q"&amp;ROUNDUP(salesdata[[#This Row],[Month No.]]/3,0)</f>
        <v>Q4</v>
      </c>
      <c r="U2358" s="1" t="str">
        <f>TEXT(salesdata[[#This Row],[Date]],"dddd")</f>
        <v>Tuesday</v>
      </c>
      <c r="V2358" s="12">
        <f>IFERROR(salesdata[[#This Row],[Total Revenue]]/salesdata[[#This Row],[Total Units Sold]],0)</f>
        <v>5.0776901086335045</v>
      </c>
      <c r="W2358" s="1" t="str">
        <f>INDEX({"Product1","Product2","Product3","Product4"},MATCH(MAX(salesdata[[#This Row],[S-P1]],salesdata[[#This Row],[S-P2]],salesdata[[#This Row],[S-P3]],salesdata[[#This Row],[S-P4]]),CHOOSE({1,2,3,4},salesdata[[#This Row],[S-P1]],salesdata[[#This Row],[S-P2]],salesdata[[#This Row],[S-P3]],salesdata[[#This Row],[S-P4]]),0))</f>
        <v>Product2</v>
      </c>
      <c r="X2358" s="1" t="str">
        <f>IF(salesdata[[#This Row],[Total Revenue]]&gt;=70000,"High",IF(salesdata[[#This Row],[Total Revenue]]&gt;=40000,"Medium","Low"))</f>
        <v>Medium</v>
      </c>
      <c r="Y2358" s="1" t="str">
        <f>IFERROR(IF(SUMIF(salesdata[Year],salesdata[[#This Row],[Year]],salesdata[Total Revenue])&gt;SUMIF(salesdata[Year],salesdata[[#This Row],[Year]]-1,salesdata[Total Revenue]),"Growth Year","Decline Year"),"")</f>
        <v>Growth Year</v>
      </c>
    </row>
    <row r="2359" spans="1:25" x14ac:dyDescent="0.3">
      <c r="A2359" s="1">
        <v>2358</v>
      </c>
      <c r="B2359" s="2">
        <v>42697</v>
      </c>
      <c r="C2359" s="1">
        <v>2016</v>
      </c>
      <c r="D2359" s="1" t="s">
        <v>24</v>
      </c>
      <c r="E2359" s="1">
        <v>11</v>
      </c>
      <c r="F2359" s="3">
        <v>4949</v>
      </c>
      <c r="G2359" s="10">
        <v>15688.33</v>
      </c>
      <c r="H2359" s="12">
        <f>IFERROR(salesdata[[#This Row],[S-P1]]/salesdata[[#This Row],[Q-P1]],0)</f>
        <v>3.17</v>
      </c>
      <c r="I2359" s="3">
        <v>2156</v>
      </c>
      <c r="J2359" s="10">
        <v>13669.04</v>
      </c>
      <c r="K2359" s="12">
        <f>IFERROR(salesdata[[#This Row],[S-P2]]/salesdata[[#This Row],[Q-P2]],0)</f>
        <v>6.3400000000000007</v>
      </c>
      <c r="L2359" s="3">
        <v>1368</v>
      </c>
      <c r="M2359" s="10">
        <v>7414.56</v>
      </c>
      <c r="N2359" s="12">
        <f>IFERROR(salesdata[[#This Row],[S-P3]]/salesdata[[#This Row],[Q-P3]],0)</f>
        <v>5.42</v>
      </c>
      <c r="O2359" s="3">
        <v>371</v>
      </c>
      <c r="P2359" s="10">
        <v>2645.23</v>
      </c>
      <c r="Q2359" s="12">
        <f>IFERROR(salesdata[[#This Row],[S-P4]]/salesdata[[#This Row],[Q-P4]],0)</f>
        <v>7.13</v>
      </c>
      <c r="R2359" s="3">
        <v>8844</v>
      </c>
      <c r="S2359" s="10">
        <v>39417.160000000003</v>
      </c>
      <c r="T2359" s="1" t="str">
        <f>"Q"&amp;ROUNDUP(salesdata[[#This Row],[Month No.]]/3,0)</f>
        <v>Q4</v>
      </c>
      <c r="U2359" s="1" t="str">
        <f>TEXT(salesdata[[#This Row],[Date]],"dddd")</f>
        <v>Wednesday</v>
      </c>
      <c r="V2359" s="12">
        <f>IFERROR(salesdata[[#This Row],[Total Revenue]]/salesdata[[#This Row],[Total Units Sold]],0)</f>
        <v>4.4569380370872915</v>
      </c>
      <c r="W2359" s="1" t="str">
        <f>INDEX({"Product1","Product2","Product3","Product4"},MATCH(MAX(salesdata[[#This Row],[S-P1]],salesdata[[#This Row],[S-P2]],salesdata[[#This Row],[S-P3]],salesdata[[#This Row],[S-P4]]),CHOOSE({1,2,3,4},salesdata[[#This Row],[S-P1]],salesdata[[#This Row],[S-P2]],salesdata[[#This Row],[S-P3]],salesdata[[#This Row],[S-P4]]),0))</f>
        <v>Product1</v>
      </c>
      <c r="X2359" s="1" t="str">
        <f>IF(salesdata[[#This Row],[Total Revenue]]&gt;=70000,"High",IF(salesdata[[#This Row],[Total Revenue]]&gt;=40000,"Medium","Low"))</f>
        <v>Low</v>
      </c>
      <c r="Y2359" s="1" t="str">
        <f>IFERROR(IF(SUMIF(salesdata[Year],salesdata[[#This Row],[Year]],salesdata[Total Revenue])&gt;SUMIF(salesdata[Year],salesdata[[#This Row],[Year]]-1,salesdata[Total Revenue]),"Growth Year","Decline Year"),"")</f>
        <v>Growth Year</v>
      </c>
    </row>
    <row r="2360" spans="1:25" x14ac:dyDescent="0.3">
      <c r="A2360" s="1">
        <v>2359</v>
      </c>
      <c r="B2360" s="2">
        <v>42698</v>
      </c>
      <c r="C2360" s="1">
        <v>2016</v>
      </c>
      <c r="D2360" s="1" t="s">
        <v>24</v>
      </c>
      <c r="E2360" s="1">
        <v>11</v>
      </c>
      <c r="F2360" s="3">
        <v>6578</v>
      </c>
      <c r="G2360" s="10">
        <v>20852.259999999998</v>
      </c>
      <c r="H2360" s="12">
        <f>IFERROR(salesdata[[#This Row],[S-P1]]/salesdata[[#This Row],[Q-P1]],0)</f>
        <v>3.17</v>
      </c>
      <c r="I2360" s="3">
        <v>445</v>
      </c>
      <c r="J2360" s="10">
        <v>2821.3</v>
      </c>
      <c r="K2360" s="12">
        <f>IFERROR(salesdata[[#This Row],[S-P2]]/salesdata[[#This Row],[Q-P2]],0)</f>
        <v>6.3400000000000007</v>
      </c>
      <c r="L2360" s="3">
        <v>2669</v>
      </c>
      <c r="M2360" s="10">
        <v>14465.98</v>
      </c>
      <c r="N2360" s="12">
        <f>IFERROR(salesdata[[#This Row],[S-P3]]/salesdata[[#This Row],[Q-P3]],0)</f>
        <v>5.42</v>
      </c>
      <c r="O2360" s="3">
        <v>1127</v>
      </c>
      <c r="P2360" s="10">
        <v>8035.51</v>
      </c>
      <c r="Q2360" s="12">
        <f>IFERROR(salesdata[[#This Row],[S-P4]]/salesdata[[#This Row],[Q-P4]],0)</f>
        <v>7.13</v>
      </c>
      <c r="R2360" s="3">
        <v>10819</v>
      </c>
      <c r="S2360" s="10">
        <v>46175.05</v>
      </c>
      <c r="T2360" s="1" t="str">
        <f>"Q"&amp;ROUNDUP(salesdata[[#This Row],[Month No.]]/3,0)</f>
        <v>Q4</v>
      </c>
      <c r="U2360" s="1" t="str">
        <f>TEXT(salesdata[[#This Row],[Date]],"dddd")</f>
        <v>Thursday</v>
      </c>
      <c r="V2360" s="12">
        <f>IFERROR(salesdata[[#This Row],[Total Revenue]]/salesdata[[#This Row],[Total Units Sold]],0)</f>
        <v>4.2679591459469455</v>
      </c>
      <c r="W2360" s="1" t="str">
        <f>INDEX({"Product1","Product2","Product3","Product4"},MATCH(MAX(salesdata[[#This Row],[S-P1]],salesdata[[#This Row],[S-P2]],salesdata[[#This Row],[S-P3]],salesdata[[#This Row],[S-P4]]),CHOOSE({1,2,3,4},salesdata[[#This Row],[S-P1]],salesdata[[#This Row],[S-P2]],salesdata[[#This Row],[S-P3]],salesdata[[#This Row],[S-P4]]),0))</f>
        <v>Product1</v>
      </c>
      <c r="X2360" s="1" t="str">
        <f>IF(salesdata[[#This Row],[Total Revenue]]&gt;=70000,"High",IF(salesdata[[#This Row],[Total Revenue]]&gt;=40000,"Medium","Low"))</f>
        <v>Medium</v>
      </c>
      <c r="Y2360" s="1" t="str">
        <f>IFERROR(IF(SUMIF(salesdata[Year],salesdata[[#This Row],[Year]],salesdata[Total Revenue])&gt;SUMIF(salesdata[Year],salesdata[[#This Row],[Year]]-1,salesdata[Total Revenue]),"Growth Year","Decline Year"),"")</f>
        <v>Growth Year</v>
      </c>
    </row>
    <row r="2361" spans="1:25" x14ac:dyDescent="0.3">
      <c r="A2361" s="1">
        <v>2360</v>
      </c>
      <c r="B2361" s="2">
        <v>42699</v>
      </c>
      <c r="C2361" s="1">
        <v>2016</v>
      </c>
      <c r="D2361" s="1" t="s">
        <v>24</v>
      </c>
      <c r="E2361" s="1">
        <v>11</v>
      </c>
      <c r="F2361" s="3">
        <v>4085</v>
      </c>
      <c r="G2361" s="10">
        <v>12949.45</v>
      </c>
      <c r="H2361" s="12">
        <f>IFERROR(salesdata[[#This Row],[S-P1]]/salesdata[[#This Row],[Q-P1]],0)</f>
        <v>3.1700000000000004</v>
      </c>
      <c r="I2361" s="3">
        <v>3269</v>
      </c>
      <c r="J2361" s="10">
        <v>20725.46</v>
      </c>
      <c r="K2361" s="12">
        <f>IFERROR(salesdata[[#This Row],[S-P2]]/salesdata[[#This Row],[Q-P2]],0)</f>
        <v>6.34</v>
      </c>
      <c r="L2361" s="3">
        <v>334</v>
      </c>
      <c r="M2361" s="10">
        <v>1810.28</v>
      </c>
      <c r="N2361" s="12">
        <f>IFERROR(salesdata[[#This Row],[S-P3]]/salesdata[[#This Row],[Q-P3]],0)</f>
        <v>5.42</v>
      </c>
      <c r="O2361" s="3">
        <v>960</v>
      </c>
      <c r="P2361" s="10">
        <v>6844.8</v>
      </c>
      <c r="Q2361" s="12">
        <f>IFERROR(salesdata[[#This Row],[S-P4]]/salesdata[[#This Row],[Q-P4]],0)</f>
        <v>7.13</v>
      </c>
      <c r="R2361" s="3">
        <v>8648</v>
      </c>
      <c r="S2361" s="10">
        <v>42329.99</v>
      </c>
      <c r="T2361" s="1" t="str">
        <f>"Q"&amp;ROUNDUP(salesdata[[#This Row],[Month No.]]/3,0)</f>
        <v>Q4</v>
      </c>
      <c r="U2361" s="1" t="str">
        <f>TEXT(salesdata[[#This Row],[Date]],"dddd")</f>
        <v>Friday</v>
      </c>
      <c r="V2361" s="12">
        <f>IFERROR(salesdata[[#This Row],[Total Revenue]]/salesdata[[#This Row],[Total Units Sold]],0)</f>
        <v>4.8947722016651243</v>
      </c>
      <c r="W2361" s="1" t="str">
        <f>INDEX({"Product1","Product2","Product3","Product4"},MATCH(MAX(salesdata[[#This Row],[S-P1]],salesdata[[#This Row],[S-P2]],salesdata[[#This Row],[S-P3]],salesdata[[#This Row],[S-P4]]),CHOOSE({1,2,3,4},salesdata[[#This Row],[S-P1]],salesdata[[#This Row],[S-P2]],salesdata[[#This Row],[S-P3]],salesdata[[#This Row],[S-P4]]),0))</f>
        <v>Product2</v>
      </c>
      <c r="X2361" s="1" t="str">
        <f>IF(salesdata[[#This Row],[Total Revenue]]&gt;=70000,"High",IF(salesdata[[#This Row],[Total Revenue]]&gt;=40000,"Medium","Low"))</f>
        <v>Medium</v>
      </c>
      <c r="Y2361" s="1" t="str">
        <f>IFERROR(IF(SUMIF(salesdata[Year],salesdata[[#This Row],[Year]],salesdata[Total Revenue])&gt;SUMIF(salesdata[Year],salesdata[[#This Row],[Year]]-1,salesdata[Total Revenue]),"Growth Year","Decline Year"),"")</f>
        <v>Growth Year</v>
      </c>
    </row>
    <row r="2362" spans="1:25" x14ac:dyDescent="0.3">
      <c r="A2362" s="1">
        <v>2361</v>
      </c>
      <c r="B2362" s="2">
        <v>42700</v>
      </c>
      <c r="C2362" s="1">
        <v>2016</v>
      </c>
      <c r="D2362" s="1" t="s">
        <v>24</v>
      </c>
      <c r="E2362" s="1">
        <v>11</v>
      </c>
      <c r="F2362" s="3">
        <v>4844</v>
      </c>
      <c r="G2362" s="10">
        <v>15355.48</v>
      </c>
      <c r="H2362" s="12">
        <f>IFERROR(salesdata[[#This Row],[S-P1]]/salesdata[[#This Row],[Q-P1]],0)</f>
        <v>3.17</v>
      </c>
      <c r="I2362" s="3">
        <v>309</v>
      </c>
      <c r="J2362" s="10">
        <v>1959.06</v>
      </c>
      <c r="K2362" s="12">
        <f>IFERROR(salesdata[[#This Row],[S-P2]]/salesdata[[#This Row],[Q-P2]],0)</f>
        <v>6.34</v>
      </c>
      <c r="L2362" s="3">
        <v>1662</v>
      </c>
      <c r="M2362" s="10">
        <v>9008.0400000000009</v>
      </c>
      <c r="N2362" s="12">
        <f>IFERROR(salesdata[[#This Row],[S-P3]]/salesdata[[#This Row],[Q-P3]],0)</f>
        <v>5.4200000000000008</v>
      </c>
      <c r="O2362" s="3">
        <v>1303</v>
      </c>
      <c r="P2362" s="10">
        <v>9290.39</v>
      </c>
      <c r="Q2362" s="12">
        <f>IFERROR(salesdata[[#This Row],[S-P4]]/salesdata[[#This Row],[Q-P4]],0)</f>
        <v>7.13</v>
      </c>
      <c r="R2362" s="3">
        <v>8118</v>
      </c>
      <c r="S2362" s="10">
        <v>35612.97</v>
      </c>
      <c r="T2362" s="1" t="str">
        <f>"Q"&amp;ROUNDUP(salesdata[[#This Row],[Month No.]]/3,0)</f>
        <v>Q4</v>
      </c>
      <c r="U2362" s="1" t="str">
        <f>TEXT(salesdata[[#This Row],[Date]],"dddd")</f>
        <v>Saturday</v>
      </c>
      <c r="V2362" s="12">
        <f>IFERROR(salesdata[[#This Row],[Total Revenue]]/salesdata[[#This Row],[Total Units Sold]],0)</f>
        <v>4.3869142645971912</v>
      </c>
      <c r="W2362" s="1" t="str">
        <f>INDEX({"Product1","Product2","Product3","Product4"},MATCH(MAX(salesdata[[#This Row],[S-P1]],salesdata[[#This Row],[S-P2]],salesdata[[#This Row],[S-P3]],salesdata[[#This Row],[S-P4]]),CHOOSE({1,2,3,4},salesdata[[#This Row],[S-P1]],salesdata[[#This Row],[S-P2]],salesdata[[#This Row],[S-P3]],salesdata[[#This Row],[S-P4]]),0))</f>
        <v>Product1</v>
      </c>
      <c r="X2362" s="1" t="str">
        <f>IF(salesdata[[#This Row],[Total Revenue]]&gt;=70000,"High",IF(salesdata[[#This Row],[Total Revenue]]&gt;=40000,"Medium","Low"))</f>
        <v>Low</v>
      </c>
      <c r="Y2362" s="1" t="str">
        <f>IFERROR(IF(SUMIF(salesdata[Year],salesdata[[#This Row],[Year]],salesdata[Total Revenue])&gt;SUMIF(salesdata[Year],salesdata[[#This Row],[Year]]-1,salesdata[Total Revenue]),"Growth Year","Decline Year"),"")</f>
        <v>Growth Year</v>
      </c>
    </row>
    <row r="2363" spans="1:25" x14ac:dyDescent="0.3">
      <c r="A2363" s="1">
        <v>2362</v>
      </c>
      <c r="B2363" s="2">
        <v>42701</v>
      </c>
      <c r="C2363" s="1">
        <v>2016</v>
      </c>
      <c r="D2363" s="1" t="s">
        <v>24</v>
      </c>
      <c r="E2363" s="1">
        <v>11</v>
      </c>
      <c r="F2363" s="3">
        <v>4814</v>
      </c>
      <c r="G2363" s="10">
        <v>15260.38</v>
      </c>
      <c r="H2363" s="12">
        <f>IFERROR(salesdata[[#This Row],[S-P1]]/salesdata[[#This Row],[Q-P1]],0)</f>
        <v>3.17</v>
      </c>
      <c r="I2363" s="3">
        <v>3074</v>
      </c>
      <c r="J2363" s="10">
        <v>19489.16</v>
      </c>
      <c r="K2363" s="12">
        <f>IFERROR(salesdata[[#This Row],[S-P2]]/salesdata[[#This Row],[Q-P2]],0)</f>
        <v>6.34</v>
      </c>
      <c r="L2363" s="3">
        <v>4025</v>
      </c>
      <c r="M2363" s="10">
        <v>21815.5</v>
      </c>
      <c r="N2363" s="12">
        <f>IFERROR(salesdata[[#This Row],[S-P3]]/salesdata[[#This Row],[Q-P3]],0)</f>
        <v>5.42</v>
      </c>
      <c r="O2363" s="3">
        <v>1637</v>
      </c>
      <c r="P2363" s="10">
        <v>11671.81</v>
      </c>
      <c r="Q2363" s="12">
        <f>IFERROR(salesdata[[#This Row],[S-P4]]/salesdata[[#This Row],[Q-P4]],0)</f>
        <v>7.13</v>
      </c>
      <c r="R2363" s="3">
        <v>13550</v>
      </c>
      <c r="S2363" s="10">
        <v>68236.850000000006</v>
      </c>
      <c r="T2363" s="1" t="str">
        <f>"Q"&amp;ROUNDUP(salesdata[[#This Row],[Month No.]]/3,0)</f>
        <v>Q4</v>
      </c>
      <c r="U2363" s="1" t="str">
        <f>TEXT(salesdata[[#This Row],[Date]],"dddd")</f>
        <v>Sunday</v>
      </c>
      <c r="V2363" s="12">
        <f>IFERROR(salesdata[[#This Row],[Total Revenue]]/salesdata[[#This Row],[Total Units Sold]],0)</f>
        <v>5.0359298892988935</v>
      </c>
      <c r="W2363" s="1" t="str">
        <f>INDEX({"Product1","Product2","Product3","Product4"},MATCH(MAX(salesdata[[#This Row],[S-P1]],salesdata[[#This Row],[S-P2]],salesdata[[#This Row],[S-P3]],salesdata[[#This Row],[S-P4]]),CHOOSE({1,2,3,4},salesdata[[#This Row],[S-P1]],salesdata[[#This Row],[S-P2]],salesdata[[#This Row],[S-P3]],salesdata[[#This Row],[S-P4]]),0))</f>
        <v>Product3</v>
      </c>
      <c r="X2363" s="1" t="str">
        <f>IF(salesdata[[#This Row],[Total Revenue]]&gt;=70000,"High",IF(salesdata[[#This Row],[Total Revenue]]&gt;=40000,"Medium","Low"))</f>
        <v>Medium</v>
      </c>
      <c r="Y2363" s="1" t="str">
        <f>IFERROR(IF(SUMIF(salesdata[Year],salesdata[[#This Row],[Year]],salesdata[Total Revenue])&gt;SUMIF(salesdata[Year],salesdata[[#This Row],[Year]]-1,salesdata[Total Revenue]),"Growth Year","Decline Year"),"")</f>
        <v>Growth Year</v>
      </c>
    </row>
    <row r="2364" spans="1:25" x14ac:dyDescent="0.3">
      <c r="A2364" s="1">
        <v>2363</v>
      </c>
      <c r="B2364" s="2">
        <v>42702</v>
      </c>
      <c r="C2364" s="1">
        <v>2016</v>
      </c>
      <c r="D2364" s="1" t="s">
        <v>24</v>
      </c>
      <c r="E2364" s="1">
        <v>11</v>
      </c>
      <c r="F2364" s="3">
        <v>2077</v>
      </c>
      <c r="G2364" s="10">
        <v>6584.09</v>
      </c>
      <c r="H2364" s="12">
        <f>IFERROR(salesdata[[#This Row],[S-P1]]/salesdata[[#This Row],[Q-P1]],0)</f>
        <v>3.17</v>
      </c>
      <c r="I2364" s="3">
        <v>1601</v>
      </c>
      <c r="J2364" s="10">
        <v>10150.34</v>
      </c>
      <c r="K2364" s="12">
        <f>IFERROR(salesdata[[#This Row],[S-P2]]/salesdata[[#This Row],[Q-P2]],0)</f>
        <v>6.34</v>
      </c>
      <c r="L2364" s="3">
        <v>4732</v>
      </c>
      <c r="M2364" s="10">
        <v>25647.439999999999</v>
      </c>
      <c r="N2364" s="12">
        <f>IFERROR(salesdata[[#This Row],[S-P3]]/salesdata[[#This Row],[Q-P3]],0)</f>
        <v>5.42</v>
      </c>
      <c r="O2364" s="3">
        <v>778</v>
      </c>
      <c r="P2364" s="10">
        <v>5547.14</v>
      </c>
      <c r="Q2364" s="12">
        <f>IFERROR(salesdata[[#This Row],[S-P4]]/salesdata[[#This Row],[Q-P4]],0)</f>
        <v>7.1300000000000008</v>
      </c>
      <c r="R2364" s="3">
        <v>9188</v>
      </c>
      <c r="S2364" s="10">
        <v>47929.01</v>
      </c>
      <c r="T2364" s="1" t="str">
        <f>"Q"&amp;ROUNDUP(salesdata[[#This Row],[Month No.]]/3,0)</f>
        <v>Q4</v>
      </c>
      <c r="U2364" s="1" t="str">
        <f>TEXT(salesdata[[#This Row],[Date]],"dddd")</f>
        <v>Monday</v>
      </c>
      <c r="V2364" s="12">
        <f>IFERROR(salesdata[[#This Row],[Total Revenue]]/salesdata[[#This Row],[Total Units Sold]],0)</f>
        <v>5.2164791031780586</v>
      </c>
      <c r="W2364" s="1" t="str">
        <f>INDEX({"Product1","Product2","Product3","Product4"},MATCH(MAX(salesdata[[#This Row],[S-P1]],salesdata[[#This Row],[S-P2]],salesdata[[#This Row],[S-P3]],salesdata[[#This Row],[S-P4]]),CHOOSE({1,2,3,4},salesdata[[#This Row],[S-P1]],salesdata[[#This Row],[S-P2]],salesdata[[#This Row],[S-P3]],salesdata[[#This Row],[S-P4]]),0))</f>
        <v>Product3</v>
      </c>
      <c r="X2364" s="1" t="str">
        <f>IF(salesdata[[#This Row],[Total Revenue]]&gt;=70000,"High",IF(salesdata[[#This Row],[Total Revenue]]&gt;=40000,"Medium","Low"))</f>
        <v>Medium</v>
      </c>
      <c r="Y2364" s="1" t="str">
        <f>IFERROR(IF(SUMIF(salesdata[Year],salesdata[[#This Row],[Year]],salesdata[Total Revenue])&gt;SUMIF(salesdata[Year],salesdata[[#This Row],[Year]]-1,salesdata[Total Revenue]),"Growth Year","Decline Year"),"")</f>
        <v>Growth Year</v>
      </c>
    </row>
    <row r="2365" spans="1:25" x14ac:dyDescent="0.3">
      <c r="A2365" s="1">
        <v>2364</v>
      </c>
      <c r="B2365" s="2">
        <v>42703</v>
      </c>
      <c r="C2365" s="1">
        <v>2016</v>
      </c>
      <c r="D2365" s="1" t="s">
        <v>24</v>
      </c>
      <c r="E2365" s="1">
        <v>11</v>
      </c>
      <c r="F2365" s="3">
        <v>646</v>
      </c>
      <c r="G2365" s="10">
        <v>2047.82</v>
      </c>
      <c r="H2365" s="12">
        <f>IFERROR(salesdata[[#This Row],[S-P1]]/salesdata[[#This Row],[Q-P1]],0)</f>
        <v>3.17</v>
      </c>
      <c r="I2365" s="3">
        <v>629</v>
      </c>
      <c r="J2365" s="10">
        <v>3987.86</v>
      </c>
      <c r="K2365" s="12">
        <f>IFERROR(salesdata[[#This Row],[S-P2]]/salesdata[[#This Row],[Q-P2]],0)</f>
        <v>6.34</v>
      </c>
      <c r="L2365" s="3">
        <v>5853</v>
      </c>
      <c r="M2365" s="10">
        <v>31723.26</v>
      </c>
      <c r="N2365" s="12">
        <f>IFERROR(salesdata[[#This Row],[S-P3]]/salesdata[[#This Row],[Q-P3]],0)</f>
        <v>5.42</v>
      </c>
      <c r="O2365" s="3">
        <v>740</v>
      </c>
      <c r="P2365" s="10">
        <v>5276.2</v>
      </c>
      <c r="Q2365" s="12">
        <f>IFERROR(salesdata[[#This Row],[S-P4]]/salesdata[[#This Row],[Q-P4]],0)</f>
        <v>7.13</v>
      </c>
      <c r="R2365" s="3">
        <v>7868</v>
      </c>
      <c r="S2365" s="10">
        <v>43035.14</v>
      </c>
      <c r="T2365" s="1" t="str">
        <f>"Q"&amp;ROUNDUP(salesdata[[#This Row],[Month No.]]/3,0)</f>
        <v>Q4</v>
      </c>
      <c r="U2365" s="1" t="str">
        <f>TEXT(salesdata[[#This Row],[Date]],"dddd")</f>
        <v>Tuesday</v>
      </c>
      <c r="V2365" s="12">
        <f>IFERROR(salesdata[[#This Row],[Total Revenue]]/salesdata[[#This Row],[Total Units Sold]],0)</f>
        <v>5.4696415861718348</v>
      </c>
      <c r="W2365" s="1" t="str">
        <f>INDEX({"Product1","Product2","Product3","Product4"},MATCH(MAX(salesdata[[#This Row],[S-P1]],salesdata[[#This Row],[S-P2]],salesdata[[#This Row],[S-P3]],salesdata[[#This Row],[S-P4]]),CHOOSE({1,2,3,4},salesdata[[#This Row],[S-P1]],salesdata[[#This Row],[S-P2]],salesdata[[#This Row],[S-P3]],salesdata[[#This Row],[S-P4]]),0))</f>
        <v>Product3</v>
      </c>
      <c r="X2365" s="1" t="str">
        <f>IF(salesdata[[#This Row],[Total Revenue]]&gt;=70000,"High",IF(salesdata[[#This Row],[Total Revenue]]&gt;=40000,"Medium","Low"))</f>
        <v>Medium</v>
      </c>
      <c r="Y2365" s="1" t="str">
        <f>IFERROR(IF(SUMIF(salesdata[Year],salesdata[[#This Row],[Year]],salesdata[Total Revenue])&gt;SUMIF(salesdata[Year],salesdata[[#This Row],[Year]]-1,salesdata[Total Revenue]),"Growth Year","Decline Year"),"")</f>
        <v>Growth Year</v>
      </c>
    </row>
    <row r="2366" spans="1:25" x14ac:dyDescent="0.3">
      <c r="A2366" s="1">
        <v>2365</v>
      </c>
      <c r="B2366" s="2">
        <v>42704</v>
      </c>
      <c r="C2366" s="1">
        <v>2016</v>
      </c>
      <c r="D2366" s="1" t="s">
        <v>24</v>
      </c>
      <c r="E2366" s="1">
        <v>11</v>
      </c>
      <c r="F2366" s="3">
        <v>4850</v>
      </c>
      <c r="G2366" s="10">
        <v>15374.5</v>
      </c>
      <c r="H2366" s="12">
        <f>IFERROR(salesdata[[#This Row],[S-P1]]/salesdata[[#This Row],[Q-P1]],0)</f>
        <v>3.17</v>
      </c>
      <c r="I2366" s="3">
        <v>3816</v>
      </c>
      <c r="J2366" s="10">
        <v>24193.439999999999</v>
      </c>
      <c r="K2366" s="12">
        <f>IFERROR(salesdata[[#This Row],[S-P2]]/salesdata[[#This Row],[Q-P2]],0)</f>
        <v>6.34</v>
      </c>
      <c r="L2366" s="3">
        <v>5506</v>
      </c>
      <c r="M2366" s="10">
        <v>29842.52</v>
      </c>
      <c r="N2366" s="12">
        <f>IFERROR(salesdata[[#This Row],[S-P3]]/salesdata[[#This Row],[Q-P3]],0)</f>
        <v>5.42</v>
      </c>
      <c r="O2366" s="3">
        <v>1172</v>
      </c>
      <c r="P2366" s="10">
        <v>8356.36</v>
      </c>
      <c r="Q2366" s="12">
        <f>IFERROR(salesdata[[#This Row],[S-P4]]/salesdata[[#This Row],[Q-P4]],0)</f>
        <v>7.1300000000000008</v>
      </c>
      <c r="R2366" s="3">
        <v>15344</v>
      </c>
      <c r="S2366" s="10">
        <v>77766.820000000007</v>
      </c>
      <c r="T2366" s="1" t="str">
        <f>"Q"&amp;ROUNDUP(salesdata[[#This Row],[Month No.]]/3,0)</f>
        <v>Q4</v>
      </c>
      <c r="U2366" s="1" t="str">
        <f>TEXT(salesdata[[#This Row],[Date]],"dddd")</f>
        <v>Wednesday</v>
      </c>
      <c r="V2366" s="12">
        <f>IFERROR(salesdata[[#This Row],[Total Revenue]]/salesdata[[#This Row],[Total Units Sold]],0)</f>
        <v>5.0682234098018775</v>
      </c>
      <c r="W2366" s="1" t="str">
        <f>INDEX({"Product1","Product2","Product3","Product4"},MATCH(MAX(salesdata[[#This Row],[S-P1]],salesdata[[#This Row],[S-P2]],salesdata[[#This Row],[S-P3]],salesdata[[#This Row],[S-P4]]),CHOOSE({1,2,3,4},salesdata[[#This Row],[S-P1]],salesdata[[#This Row],[S-P2]],salesdata[[#This Row],[S-P3]],salesdata[[#This Row],[S-P4]]),0))</f>
        <v>Product3</v>
      </c>
      <c r="X2366" s="1" t="str">
        <f>IF(salesdata[[#This Row],[Total Revenue]]&gt;=70000,"High",IF(salesdata[[#This Row],[Total Revenue]]&gt;=40000,"Medium","Low"))</f>
        <v>High</v>
      </c>
      <c r="Y2366" s="1" t="str">
        <f>IFERROR(IF(SUMIF(salesdata[Year],salesdata[[#This Row],[Year]],salesdata[Total Revenue])&gt;SUMIF(salesdata[Year],salesdata[[#This Row],[Year]]-1,salesdata[Total Revenue]),"Growth Year","Decline Year"),"")</f>
        <v>Growth Year</v>
      </c>
    </row>
    <row r="2367" spans="1:25" x14ac:dyDescent="0.3">
      <c r="A2367" s="1">
        <v>2366</v>
      </c>
      <c r="B2367" s="2">
        <v>42705</v>
      </c>
      <c r="C2367" s="1">
        <v>2016</v>
      </c>
      <c r="D2367" s="1" t="s">
        <v>25</v>
      </c>
      <c r="E2367" s="1">
        <v>12</v>
      </c>
      <c r="F2367" s="3">
        <v>815</v>
      </c>
      <c r="G2367" s="10">
        <v>2583.5500000000002</v>
      </c>
      <c r="H2367" s="12">
        <f>IFERROR(salesdata[[#This Row],[S-P1]]/salesdata[[#This Row],[Q-P1]],0)</f>
        <v>3.1700000000000004</v>
      </c>
      <c r="I2367" s="3">
        <v>1082</v>
      </c>
      <c r="J2367" s="10">
        <v>6859.88</v>
      </c>
      <c r="K2367" s="12">
        <f>IFERROR(salesdata[[#This Row],[S-P2]]/salesdata[[#This Row],[Q-P2]],0)</f>
        <v>6.34</v>
      </c>
      <c r="L2367" s="3">
        <v>5228</v>
      </c>
      <c r="M2367" s="10">
        <v>28335.759999999998</v>
      </c>
      <c r="N2367" s="12">
        <f>IFERROR(salesdata[[#This Row],[S-P3]]/salesdata[[#This Row],[Q-P3]],0)</f>
        <v>5.42</v>
      </c>
      <c r="O2367" s="3">
        <v>544</v>
      </c>
      <c r="P2367" s="10">
        <v>3878.72</v>
      </c>
      <c r="Q2367" s="12">
        <f>IFERROR(salesdata[[#This Row],[S-P4]]/salesdata[[#This Row],[Q-P4]],0)</f>
        <v>7.13</v>
      </c>
      <c r="R2367" s="3">
        <v>7669</v>
      </c>
      <c r="S2367" s="10">
        <v>41657.910000000003</v>
      </c>
      <c r="T2367" s="1" t="str">
        <f>"Q"&amp;ROUNDUP(salesdata[[#This Row],[Month No.]]/3,0)</f>
        <v>Q4</v>
      </c>
      <c r="U2367" s="1" t="str">
        <f>TEXT(salesdata[[#This Row],[Date]],"dddd")</f>
        <v>Thursday</v>
      </c>
      <c r="V2367" s="12">
        <f>IFERROR(salesdata[[#This Row],[Total Revenue]]/salesdata[[#This Row],[Total Units Sold]],0)</f>
        <v>5.4319872212804805</v>
      </c>
      <c r="W2367" s="1" t="str">
        <f>INDEX({"Product1","Product2","Product3","Product4"},MATCH(MAX(salesdata[[#This Row],[S-P1]],salesdata[[#This Row],[S-P2]],salesdata[[#This Row],[S-P3]],salesdata[[#This Row],[S-P4]]),CHOOSE({1,2,3,4},salesdata[[#This Row],[S-P1]],salesdata[[#This Row],[S-P2]],salesdata[[#This Row],[S-P3]],salesdata[[#This Row],[S-P4]]),0))</f>
        <v>Product3</v>
      </c>
      <c r="X2367" s="1" t="str">
        <f>IF(salesdata[[#This Row],[Total Revenue]]&gt;=70000,"High",IF(salesdata[[#This Row],[Total Revenue]]&gt;=40000,"Medium","Low"))</f>
        <v>Medium</v>
      </c>
      <c r="Y2367" s="1" t="str">
        <f>IFERROR(IF(SUMIF(salesdata[Year],salesdata[[#This Row],[Year]],salesdata[Total Revenue])&gt;SUMIF(salesdata[Year],salesdata[[#This Row],[Year]]-1,salesdata[Total Revenue]),"Growth Year","Decline Year"),"")</f>
        <v>Growth Year</v>
      </c>
    </row>
    <row r="2368" spans="1:25" x14ac:dyDescent="0.3">
      <c r="A2368" s="1">
        <v>2367</v>
      </c>
      <c r="B2368" s="2">
        <v>42706</v>
      </c>
      <c r="C2368" s="1">
        <v>2016</v>
      </c>
      <c r="D2368" s="1" t="s">
        <v>25</v>
      </c>
      <c r="E2368" s="1">
        <v>12</v>
      </c>
      <c r="F2368" s="3">
        <v>6866</v>
      </c>
      <c r="G2368" s="10">
        <v>21765.22</v>
      </c>
      <c r="H2368" s="12">
        <f>IFERROR(salesdata[[#This Row],[S-P1]]/salesdata[[#This Row],[Q-P1]],0)</f>
        <v>3.1700000000000004</v>
      </c>
      <c r="I2368" s="3">
        <v>2226</v>
      </c>
      <c r="J2368" s="10">
        <v>14112.84</v>
      </c>
      <c r="K2368" s="12">
        <f>IFERROR(salesdata[[#This Row],[S-P2]]/salesdata[[#This Row],[Q-P2]],0)</f>
        <v>6.34</v>
      </c>
      <c r="L2368" s="3">
        <v>5550</v>
      </c>
      <c r="M2368" s="10">
        <v>30081</v>
      </c>
      <c r="N2368" s="12">
        <f>IFERROR(salesdata[[#This Row],[S-P3]]/salesdata[[#This Row],[Q-P3]],0)</f>
        <v>5.42</v>
      </c>
      <c r="O2368" s="3">
        <v>436</v>
      </c>
      <c r="P2368" s="10">
        <v>3108.68</v>
      </c>
      <c r="Q2368" s="12">
        <f>IFERROR(salesdata[[#This Row],[S-P4]]/salesdata[[#This Row],[Q-P4]],0)</f>
        <v>7.13</v>
      </c>
      <c r="R2368" s="3">
        <v>15078</v>
      </c>
      <c r="S2368" s="10">
        <v>69067.740000000005</v>
      </c>
      <c r="T2368" s="1" t="str">
        <f>"Q"&amp;ROUNDUP(salesdata[[#This Row],[Month No.]]/3,0)</f>
        <v>Q4</v>
      </c>
      <c r="U2368" s="1" t="str">
        <f>TEXT(salesdata[[#This Row],[Date]],"dddd")</f>
        <v>Friday</v>
      </c>
      <c r="V2368" s="12">
        <f>IFERROR(salesdata[[#This Row],[Total Revenue]]/salesdata[[#This Row],[Total Units Sold]],0)</f>
        <v>4.5806963788300843</v>
      </c>
      <c r="W2368" s="1" t="str">
        <f>INDEX({"Product1","Product2","Product3","Product4"},MATCH(MAX(salesdata[[#This Row],[S-P1]],salesdata[[#This Row],[S-P2]],salesdata[[#This Row],[S-P3]],salesdata[[#This Row],[S-P4]]),CHOOSE({1,2,3,4},salesdata[[#This Row],[S-P1]],salesdata[[#This Row],[S-P2]],salesdata[[#This Row],[S-P3]],salesdata[[#This Row],[S-P4]]),0))</f>
        <v>Product3</v>
      </c>
      <c r="X2368" s="1" t="str">
        <f>IF(salesdata[[#This Row],[Total Revenue]]&gt;=70000,"High",IF(salesdata[[#This Row],[Total Revenue]]&gt;=40000,"Medium","Low"))</f>
        <v>Medium</v>
      </c>
      <c r="Y2368" s="1" t="str">
        <f>IFERROR(IF(SUMIF(salesdata[Year],salesdata[[#This Row],[Year]],salesdata[Total Revenue])&gt;SUMIF(salesdata[Year],salesdata[[#This Row],[Year]]-1,salesdata[Total Revenue]),"Growth Year","Decline Year"),"")</f>
        <v>Growth Year</v>
      </c>
    </row>
    <row r="2369" spans="1:25" x14ac:dyDescent="0.3">
      <c r="A2369" s="1">
        <v>2368</v>
      </c>
      <c r="B2369" s="2">
        <v>42707</v>
      </c>
      <c r="C2369" s="1">
        <v>2016</v>
      </c>
      <c r="D2369" s="1" t="s">
        <v>25</v>
      </c>
      <c r="E2369" s="1">
        <v>12</v>
      </c>
      <c r="F2369" s="3">
        <v>3415</v>
      </c>
      <c r="G2369" s="10">
        <v>10825.55</v>
      </c>
      <c r="H2369" s="12">
        <f>IFERROR(salesdata[[#This Row],[S-P1]]/salesdata[[#This Row],[Q-P1]],0)</f>
        <v>3.17</v>
      </c>
      <c r="I2369" s="3">
        <v>3470</v>
      </c>
      <c r="J2369" s="10">
        <v>21999.8</v>
      </c>
      <c r="K2369" s="12">
        <f>IFERROR(salesdata[[#This Row],[S-P2]]/salesdata[[#This Row],[Q-P2]],0)</f>
        <v>6.34</v>
      </c>
      <c r="L2369" s="3">
        <v>2646</v>
      </c>
      <c r="M2369" s="10">
        <v>14341.32</v>
      </c>
      <c r="N2369" s="12">
        <f>IFERROR(salesdata[[#This Row],[S-P3]]/salesdata[[#This Row],[Q-P3]],0)</f>
        <v>5.42</v>
      </c>
      <c r="O2369" s="3">
        <v>1694</v>
      </c>
      <c r="P2369" s="10">
        <v>12078.22</v>
      </c>
      <c r="Q2369" s="12">
        <f>IFERROR(salesdata[[#This Row],[S-P4]]/salesdata[[#This Row],[Q-P4]],0)</f>
        <v>7.13</v>
      </c>
      <c r="R2369" s="3">
        <v>11225</v>
      </c>
      <c r="S2369" s="10">
        <v>59244.89</v>
      </c>
      <c r="T2369" s="1" t="str">
        <f>"Q"&amp;ROUNDUP(salesdata[[#This Row],[Month No.]]/3,0)</f>
        <v>Q4</v>
      </c>
      <c r="U2369" s="1" t="str">
        <f>TEXT(salesdata[[#This Row],[Date]],"dddd")</f>
        <v>Saturday</v>
      </c>
      <c r="V2369" s="12">
        <f>IFERROR(salesdata[[#This Row],[Total Revenue]]/salesdata[[#This Row],[Total Units Sold]],0)</f>
        <v>5.277941202672606</v>
      </c>
      <c r="W2369" s="1" t="str">
        <f>INDEX({"Product1","Product2","Product3","Product4"},MATCH(MAX(salesdata[[#This Row],[S-P1]],salesdata[[#This Row],[S-P2]],salesdata[[#This Row],[S-P3]],salesdata[[#This Row],[S-P4]]),CHOOSE({1,2,3,4},salesdata[[#This Row],[S-P1]],salesdata[[#This Row],[S-P2]],salesdata[[#This Row],[S-P3]],salesdata[[#This Row],[S-P4]]),0))</f>
        <v>Product2</v>
      </c>
      <c r="X2369" s="1" t="str">
        <f>IF(salesdata[[#This Row],[Total Revenue]]&gt;=70000,"High",IF(salesdata[[#This Row],[Total Revenue]]&gt;=40000,"Medium","Low"))</f>
        <v>Medium</v>
      </c>
      <c r="Y2369" s="1" t="str">
        <f>IFERROR(IF(SUMIF(salesdata[Year],salesdata[[#This Row],[Year]],salesdata[Total Revenue])&gt;SUMIF(salesdata[Year],salesdata[[#This Row],[Year]]-1,salesdata[Total Revenue]),"Growth Year","Decline Year"),"")</f>
        <v>Growth Year</v>
      </c>
    </row>
    <row r="2370" spans="1:25" x14ac:dyDescent="0.3">
      <c r="A2370" s="1">
        <v>2369</v>
      </c>
      <c r="B2370" s="2">
        <v>42708</v>
      </c>
      <c r="C2370" s="1">
        <v>2016</v>
      </c>
      <c r="D2370" s="1" t="s">
        <v>25</v>
      </c>
      <c r="E2370" s="1">
        <v>12</v>
      </c>
      <c r="F2370" s="3">
        <v>1826</v>
      </c>
      <c r="G2370" s="10">
        <v>5788.42</v>
      </c>
      <c r="H2370" s="12">
        <f>IFERROR(salesdata[[#This Row],[S-P1]]/salesdata[[#This Row],[Q-P1]],0)</f>
        <v>3.17</v>
      </c>
      <c r="I2370" s="3">
        <v>3466</v>
      </c>
      <c r="J2370" s="10">
        <v>21974.44</v>
      </c>
      <c r="K2370" s="12">
        <f>IFERROR(salesdata[[#This Row],[S-P2]]/salesdata[[#This Row],[Q-P2]],0)</f>
        <v>6.34</v>
      </c>
      <c r="L2370" s="3">
        <v>2009</v>
      </c>
      <c r="M2370" s="10">
        <v>10888.78</v>
      </c>
      <c r="N2370" s="12">
        <f>IFERROR(salesdata[[#This Row],[S-P3]]/salesdata[[#This Row],[Q-P3]],0)</f>
        <v>5.42</v>
      </c>
      <c r="O2370" s="3">
        <v>592</v>
      </c>
      <c r="P2370" s="10">
        <v>4220.96</v>
      </c>
      <c r="Q2370" s="12">
        <f>IFERROR(salesdata[[#This Row],[S-P4]]/salesdata[[#This Row],[Q-P4]],0)</f>
        <v>7.13</v>
      </c>
      <c r="R2370" s="3">
        <v>7893</v>
      </c>
      <c r="S2370" s="10">
        <v>42872.6</v>
      </c>
      <c r="T2370" s="1" t="str">
        <f>"Q"&amp;ROUNDUP(salesdata[[#This Row],[Month No.]]/3,0)</f>
        <v>Q4</v>
      </c>
      <c r="U2370" s="1" t="str">
        <f>TEXT(salesdata[[#This Row],[Date]],"dddd")</f>
        <v>Sunday</v>
      </c>
      <c r="V2370" s="12">
        <f>IFERROR(salesdata[[#This Row],[Total Revenue]]/salesdata[[#This Row],[Total Units Sold]],0)</f>
        <v>5.4317243126821229</v>
      </c>
      <c r="W2370" s="1" t="str">
        <f>INDEX({"Product1","Product2","Product3","Product4"},MATCH(MAX(salesdata[[#This Row],[S-P1]],salesdata[[#This Row],[S-P2]],salesdata[[#This Row],[S-P3]],salesdata[[#This Row],[S-P4]]),CHOOSE({1,2,3,4},salesdata[[#This Row],[S-P1]],salesdata[[#This Row],[S-P2]],salesdata[[#This Row],[S-P3]],salesdata[[#This Row],[S-P4]]),0))</f>
        <v>Product2</v>
      </c>
      <c r="X2370" s="1" t="str">
        <f>IF(salesdata[[#This Row],[Total Revenue]]&gt;=70000,"High",IF(salesdata[[#This Row],[Total Revenue]]&gt;=40000,"Medium","Low"))</f>
        <v>Medium</v>
      </c>
      <c r="Y2370" s="1" t="str">
        <f>IFERROR(IF(SUMIF(salesdata[Year],salesdata[[#This Row],[Year]],salesdata[Total Revenue])&gt;SUMIF(salesdata[Year],salesdata[[#This Row],[Year]]-1,salesdata[Total Revenue]),"Growth Year","Decline Year"),"")</f>
        <v>Growth Year</v>
      </c>
    </row>
    <row r="2371" spans="1:25" x14ac:dyDescent="0.3">
      <c r="A2371" s="1">
        <v>2370</v>
      </c>
      <c r="B2371" s="2">
        <v>42709</v>
      </c>
      <c r="C2371" s="1">
        <v>2016</v>
      </c>
      <c r="D2371" s="1" t="s">
        <v>25</v>
      </c>
      <c r="E2371" s="1">
        <v>12</v>
      </c>
      <c r="F2371" s="3">
        <v>633</v>
      </c>
      <c r="G2371" s="10">
        <v>2006.61</v>
      </c>
      <c r="H2371" s="12">
        <f>IFERROR(salesdata[[#This Row],[S-P1]]/salesdata[[#This Row],[Q-P1]],0)</f>
        <v>3.17</v>
      </c>
      <c r="I2371" s="3">
        <v>1694</v>
      </c>
      <c r="J2371" s="10">
        <v>10739.96</v>
      </c>
      <c r="K2371" s="12">
        <f>IFERROR(salesdata[[#This Row],[S-P2]]/salesdata[[#This Row],[Q-P2]],0)</f>
        <v>6.34</v>
      </c>
      <c r="L2371" s="3">
        <v>4638</v>
      </c>
      <c r="M2371" s="10">
        <v>25137.96</v>
      </c>
      <c r="N2371" s="12">
        <f>IFERROR(salesdata[[#This Row],[S-P3]]/salesdata[[#This Row],[Q-P3]],0)</f>
        <v>5.42</v>
      </c>
      <c r="O2371" s="3">
        <v>1560</v>
      </c>
      <c r="P2371" s="10">
        <v>11122.8</v>
      </c>
      <c r="Q2371" s="12">
        <f>IFERROR(salesdata[[#This Row],[S-P4]]/salesdata[[#This Row],[Q-P4]],0)</f>
        <v>7.13</v>
      </c>
      <c r="R2371" s="3">
        <v>8525</v>
      </c>
      <c r="S2371" s="10">
        <v>49007.33</v>
      </c>
      <c r="T2371" s="1" t="str">
        <f>"Q"&amp;ROUNDUP(salesdata[[#This Row],[Month No.]]/3,0)</f>
        <v>Q4</v>
      </c>
      <c r="U2371" s="1" t="str">
        <f>TEXT(salesdata[[#This Row],[Date]],"dddd")</f>
        <v>Monday</v>
      </c>
      <c r="V2371" s="12">
        <f>IFERROR(salesdata[[#This Row],[Total Revenue]]/salesdata[[#This Row],[Total Units Sold]],0)</f>
        <v>5.7486604105571848</v>
      </c>
      <c r="W2371" s="1" t="str">
        <f>INDEX({"Product1","Product2","Product3","Product4"},MATCH(MAX(salesdata[[#This Row],[S-P1]],salesdata[[#This Row],[S-P2]],salesdata[[#This Row],[S-P3]],salesdata[[#This Row],[S-P4]]),CHOOSE({1,2,3,4},salesdata[[#This Row],[S-P1]],salesdata[[#This Row],[S-P2]],salesdata[[#This Row],[S-P3]],salesdata[[#This Row],[S-P4]]),0))</f>
        <v>Product3</v>
      </c>
      <c r="X2371" s="1" t="str">
        <f>IF(salesdata[[#This Row],[Total Revenue]]&gt;=70000,"High",IF(salesdata[[#This Row],[Total Revenue]]&gt;=40000,"Medium","Low"))</f>
        <v>Medium</v>
      </c>
      <c r="Y2371" s="1" t="str">
        <f>IFERROR(IF(SUMIF(salesdata[Year],salesdata[[#This Row],[Year]],salesdata[Total Revenue])&gt;SUMIF(salesdata[Year],salesdata[[#This Row],[Year]]-1,salesdata[Total Revenue]),"Growth Year","Decline Year"),"")</f>
        <v>Growth Year</v>
      </c>
    </row>
    <row r="2372" spans="1:25" x14ac:dyDescent="0.3">
      <c r="A2372" s="1">
        <v>2371</v>
      </c>
      <c r="B2372" s="2">
        <v>42710</v>
      </c>
      <c r="C2372" s="1">
        <v>2016</v>
      </c>
      <c r="D2372" s="1" t="s">
        <v>25</v>
      </c>
      <c r="E2372" s="1">
        <v>12</v>
      </c>
      <c r="F2372" s="3">
        <v>307</v>
      </c>
      <c r="G2372" s="10">
        <v>973.19</v>
      </c>
      <c r="H2372" s="12">
        <f>IFERROR(salesdata[[#This Row],[S-P1]]/salesdata[[#This Row],[Q-P1]],0)</f>
        <v>3.1700000000000004</v>
      </c>
      <c r="I2372" s="3">
        <v>1964</v>
      </c>
      <c r="J2372" s="10">
        <v>12451.76</v>
      </c>
      <c r="K2372" s="12">
        <f>IFERROR(salesdata[[#This Row],[S-P2]]/salesdata[[#This Row],[Q-P2]],0)</f>
        <v>6.34</v>
      </c>
      <c r="L2372" s="3">
        <v>1083</v>
      </c>
      <c r="M2372" s="10">
        <v>5869.86</v>
      </c>
      <c r="N2372" s="12">
        <f>IFERROR(salesdata[[#This Row],[S-P3]]/salesdata[[#This Row],[Q-P3]],0)</f>
        <v>5.42</v>
      </c>
      <c r="O2372" s="3">
        <v>458</v>
      </c>
      <c r="P2372" s="10">
        <v>3265.54</v>
      </c>
      <c r="Q2372" s="12">
        <f>IFERROR(salesdata[[#This Row],[S-P4]]/salesdata[[#This Row],[Q-P4]],0)</f>
        <v>7.13</v>
      </c>
      <c r="R2372" s="3">
        <v>3812</v>
      </c>
      <c r="S2372" s="10">
        <v>22560.35</v>
      </c>
      <c r="T2372" s="1" t="str">
        <f>"Q"&amp;ROUNDUP(salesdata[[#This Row],[Month No.]]/3,0)</f>
        <v>Q4</v>
      </c>
      <c r="U2372" s="1" t="str">
        <f>TEXT(salesdata[[#This Row],[Date]],"dddd")</f>
        <v>Tuesday</v>
      </c>
      <c r="V2372" s="12">
        <f>IFERROR(salesdata[[#This Row],[Total Revenue]]/salesdata[[#This Row],[Total Units Sold]],0)</f>
        <v>5.9182450157397684</v>
      </c>
      <c r="W2372" s="1" t="str">
        <f>INDEX({"Product1","Product2","Product3","Product4"},MATCH(MAX(salesdata[[#This Row],[S-P1]],salesdata[[#This Row],[S-P2]],salesdata[[#This Row],[S-P3]],salesdata[[#This Row],[S-P4]]),CHOOSE({1,2,3,4},salesdata[[#This Row],[S-P1]],salesdata[[#This Row],[S-P2]],salesdata[[#This Row],[S-P3]],salesdata[[#This Row],[S-P4]]),0))</f>
        <v>Product2</v>
      </c>
      <c r="X2372" s="1" t="str">
        <f>IF(salesdata[[#This Row],[Total Revenue]]&gt;=70000,"High",IF(salesdata[[#This Row],[Total Revenue]]&gt;=40000,"Medium","Low"))</f>
        <v>Low</v>
      </c>
      <c r="Y2372" s="1" t="str">
        <f>IFERROR(IF(SUMIF(salesdata[Year],salesdata[[#This Row],[Year]],salesdata[Total Revenue])&gt;SUMIF(salesdata[Year],salesdata[[#This Row],[Year]]-1,salesdata[Total Revenue]),"Growth Year","Decline Year"),"")</f>
        <v>Growth Year</v>
      </c>
    </row>
    <row r="2373" spans="1:25" x14ac:dyDescent="0.3">
      <c r="A2373" s="1">
        <v>2372</v>
      </c>
      <c r="B2373" s="2">
        <v>42711</v>
      </c>
      <c r="C2373" s="1">
        <v>2016</v>
      </c>
      <c r="D2373" s="1" t="s">
        <v>25</v>
      </c>
      <c r="E2373" s="1">
        <v>12</v>
      </c>
      <c r="F2373" s="3">
        <v>5787</v>
      </c>
      <c r="G2373" s="10">
        <v>18344.79</v>
      </c>
      <c r="H2373" s="12">
        <f>IFERROR(salesdata[[#This Row],[S-P1]]/salesdata[[#This Row],[Q-P1]],0)</f>
        <v>3.17</v>
      </c>
      <c r="I2373" s="3">
        <v>2692</v>
      </c>
      <c r="J2373" s="10">
        <v>17067.28</v>
      </c>
      <c r="K2373" s="12">
        <f>IFERROR(salesdata[[#This Row],[S-P2]]/salesdata[[#This Row],[Q-P2]],0)</f>
        <v>6.34</v>
      </c>
      <c r="L2373" s="3">
        <v>1692</v>
      </c>
      <c r="M2373" s="10">
        <v>9170.64</v>
      </c>
      <c r="N2373" s="12">
        <f>IFERROR(salesdata[[#This Row],[S-P3]]/salesdata[[#This Row],[Q-P3]],0)</f>
        <v>5.42</v>
      </c>
      <c r="O2373" s="3">
        <v>1872</v>
      </c>
      <c r="P2373" s="10">
        <v>13347.36</v>
      </c>
      <c r="Q2373" s="12">
        <f>IFERROR(salesdata[[#This Row],[S-P4]]/salesdata[[#This Row],[Q-P4]],0)</f>
        <v>7.13</v>
      </c>
      <c r="R2373" s="3">
        <v>12043</v>
      </c>
      <c r="S2373" s="10">
        <v>57930.07</v>
      </c>
      <c r="T2373" s="1" t="str">
        <f>"Q"&amp;ROUNDUP(salesdata[[#This Row],[Month No.]]/3,0)</f>
        <v>Q4</v>
      </c>
      <c r="U2373" s="1" t="str">
        <f>TEXT(salesdata[[#This Row],[Date]],"dddd")</f>
        <v>Wednesday</v>
      </c>
      <c r="V2373" s="12">
        <f>IFERROR(salesdata[[#This Row],[Total Revenue]]/salesdata[[#This Row],[Total Units Sold]],0)</f>
        <v>4.8102690359544962</v>
      </c>
      <c r="W2373" s="1" t="str">
        <f>INDEX({"Product1","Product2","Product3","Product4"},MATCH(MAX(salesdata[[#This Row],[S-P1]],salesdata[[#This Row],[S-P2]],salesdata[[#This Row],[S-P3]],salesdata[[#This Row],[S-P4]]),CHOOSE({1,2,3,4},salesdata[[#This Row],[S-P1]],salesdata[[#This Row],[S-P2]],salesdata[[#This Row],[S-P3]],salesdata[[#This Row],[S-P4]]),0))</f>
        <v>Product1</v>
      </c>
      <c r="X2373" s="1" t="str">
        <f>IF(salesdata[[#This Row],[Total Revenue]]&gt;=70000,"High",IF(salesdata[[#This Row],[Total Revenue]]&gt;=40000,"Medium","Low"))</f>
        <v>Medium</v>
      </c>
      <c r="Y2373" s="1" t="str">
        <f>IFERROR(IF(SUMIF(salesdata[Year],salesdata[[#This Row],[Year]],salesdata[Total Revenue])&gt;SUMIF(salesdata[Year],salesdata[[#This Row],[Year]]-1,salesdata[Total Revenue]),"Growth Year","Decline Year"),"")</f>
        <v>Growth Year</v>
      </c>
    </row>
    <row r="2374" spans="1:25" x14ac:dyDescent="0.3">
      <c r="A2374" s="1">
        <v>2373</v>
      </c>
      <c r="B2374" s="2">
        <v>42712</v>
      </c>
      <c r="C2374" s="1">
        <v>2016</v>
      </c>
      <c r="D2374" s="1" t="s">
        <v>25</v>
      </c>
      <c r="E2374" s="1">
        <v>12</v>
      </c>
      <c r="F2374" s="3">
        <v>6802</v>
      </c>
      <c r="G2374" s="10">
        <v>21562.34</v>
      </c>
      <c r="H2374" s="12">
        <f>IFERROR(salesdata[[#This Row],[S-P1]]/salesdata[[#This Row],[Q-P1]],0)</f>
        <v>3.17</v>
      </c>
      <c r="I2374" s="3">
        <v>3001</v>
      </c>
      <c r="J2374" s="10">
        <v>19026.34</v>
      </c>
      <c r="K2374" s="12">
        <f>IFERROR(salesdata[[#This Row],[S-P2]]/salesdata[[#This Row],[Q-P2]],0)</f>
        <v>6.34</v>
      </c>
      <c r="L2374" s="3">
        <v>1408</v>
      </c>
      <c r="M2374" s="10">
        <v>7631.36</v>
      </c>
      <c r="N2374" s="12">
        <f>IFERROR(salesdata[[#This Row],[S-P3]]/salesdata[[#This Row],[Q-P3]],0)</f>
        <v>5.42</v>
      </c>
      <c r="O2374" s="3">
        <v>1698</v>
      </c>
      <c r="P2374" s="10">
        <v>12106.74</v>
      </c>
      <c r="Q2374" s="12">
        <f>IFERROR(salesdata[[#This Row],[S-P4]]/salesdata[[#This Row],[Q-P4]],0)</f>
        <v>7.13</v>
      </c>
      <c r="R2374" s="3">
        <v>12909</v>
      </c>
      <c r="S2374" s="10">
        <v>60326.78</v>
      </c>
      <c r="T2374" s="1" t="str">
        <f>"Q"&amp;ROUNDUP(salesdata[[#This Row],[Month No.]]/3,0)</f>
        <v>Q4</v>
      </c>
      <c r="U2374" s="1" t="str">
        <f>TEXT(salesdata[[#This Row],[Date]],"dddd")</f>
        <v>Thursday</v>
      </c>
      <c r="V2374" s="12">
        <f>IFERROR(salesdata[[#This Row],[Total Revenue]]/salesdata[[#This Row],[Total Units Sold]],0)</f>
        <v>4.6732341777054769</v>
      </c>
      <c r="W2374" s="1" t="str">
        <f>INDEX({"Product1","Product2","Product3","Product4"},MATCH(MAX(salesdata[[#This Row],[S-P1]],salesdata[[#This Row],[S-P2]],salesdata[[#This Row],[S-P3]],salesdata[[#This Row],[S-P4]]),CHOOSE({1,2,3,4},salesdata[[#This Row],[S-P1]],salesdata[[#This Row],[S-P2]],salesdata[[#This Row],[S-P3]],salesdata[[#This Row],[S-P4]]),0))</f>
        <v>Product1</v>
      </c>
      <c r="X2374" s="1" t="str">
        <f>IF(salesdata[[#This Row],[Total Revenue]]&gt;=70000,"High",IF(salesdata[[#This Row],[Total Revenue]]&gt;=40000,"Medium","Low"))</f>
        <v>Medium</v>
      </c>
      <c r="Y2374" s="1" t="str">
        <f>IFERROR(IF(SUMIF(salesdata[Year],salesdata[[#This Row],[Year]],salesdata[Total Revenue])&gt;SUMIF(salesdata[Year],salesdata[[#This Row],[Year]]-1,salesdata[Total Revenue]),"Growth Year","Decline Year"),"")</f>
        <v>Growth Year</v>
      </c>
    </row>
    <row r="2375" spans="1:25" x14ac:dyDescent="0.3">
      <c r="A2375" s="1">
        <v>2374</v>
      </c>
      <c r="B2375" s="2">
        <v>42713</v>
      </c>
      <c r="C2375" s="1">
        <v>2016</v>
      </c>
      <c r="D2375" s="1" t="s">
        <v>25</v>
      </c>
      <c r="E2375" s="1">
        <v>12</v>
      </c>
      <c r="F2375" s="3">
        <v>4899</v>
      </c>
      <c r="G2375" s="10">
        <v>15529.83</v>
      </c>
      <c r="H2375" s="12">
        <f>IFERROR(salesdata[[#This Row],[S-P1]]/salesdata[[#This Row],[Q-P1]],0)</f>
        <v>3.17</v>
      </c>
      <c r="I2375" s="3">
        <v>1642</v>
      </c>
      <c r="J2375" s="10">
        <v>10410.280000000001</v>
      </c>
      <c r="K2375" s="12">
        <f>IFERROR(salesdata[[#This Row],[S-P2]]/salesdata[[#This Row],[Q-P2]],0)</f>
        <v>6.3400000000000007</v>
      </c>
      <c r="L2375" s="3">
        <v>4317</v>
      </c>
      <c r="M2375" s="10">
        <v>23398.14</v>
      </c>
      <c r="N2375" s="12">
        <f>IFERROR(salesdata[[#This Row],[S-P3]]/salesdata[[#This Row],[Q-P3]],0)</f>
        <v>5.42</v>
      </c>
      <c r="O2375" s="3">
        <v>1116</v>
      </c>
      <c r="P2375" s="10">
        <v>7957.08</v>
      </c>
      <c r="Q2375" s="12">
        <f>IFERROR(salesdata[[#This Row],[S-P4]]/salesdata[[#This Row],[Q-P4]],0)</f>
        <v>7.13</v>
      </c>
      <c r="R2375" s="3">
        <v>11974</v>
      </c>
      <c r="S2375" s="10">
        <v>57295.33</v>
      </c>
      <c r="T2375" s="1" t="str">
        <f>"Q"&amp;ROUNDUP(salesdata[[#This Row],[Month No.]]/3,0)</f>
        <v>Q4</v>
      </c>
      <c r="U2375" s="1" t="str">
        <f>TEXT(salesdata[[#This Row],[Date]],"dddd")</f>
        <v>Friday</v>
      </c>
      <c r="V2375" s="12">
        <f>IFERROR(salesdata[[#This Row],[Total Revenue]]/salesdata[[#This Row],[Total Units Sold]],0)</f>
        <v>4.7849782862869557</v>
      </c>
      <c r="W2375" s="1" t="str">
        <f>INDEX({"Product1","Product2","Product3","Product4"},MATCH(MAX(salesdata[[#This Row],[S-P1]],salesdata[[#This Row],[S-P2]],salesdata[[#This Row],[S-P3]],salesdata[[#This Row],[S-P4]]),CHOOSE({1,2,3,4},salesdata[[#This Row],[S-P1]],salesdata[[#This Row],[S-P2]],salesdata[[#This Row],[S-P3]],salesdata[[#This Row],[S-P4]]),0))</f>
        <v>Product3</v>
      </c>
      <c r="X2375" s="1" t="str">
        <f>IF(salesdata[[#This Row],[Total Revenue]]&gt;=70000,"High",IF(salesdata[[#This Row],[Total Revenue]]&gt;=40000,"Medium","Low"))</f>
        <v>Medium</v>
      </c>
      <c r="Y2375" s="1" t="str">
        <f>IFERROR(IF(SUMIF(salesdata[Year],salesdata[[#This Row],[Year]],salesdata[Total Revenue])&gt;SUMIF(salesdata[Year],salesdata[[#This Row],[Year]]-1,salesdata[Total Revenue]),"Growth Year","Decline Year"),"")</f>
        <v>Growth Year</v>
      </c>
    </row>
    <row r="2376" spans="1:25" x14ac:dyDescent="0.3">
      <c r="A2376" s="1">
        <v>2375</v>
      </c>
      <c r="B2376" s="2">
        <v>42714</v>
      </c>
      <c r="C2376" s="1">
        <v>2016</v>
      </c>
      <c r="D2376" s="1" t="s">
        <v>25</v>
      </c>
      <c r="E2376" s="1">
        <v>12</v>
      </c>
      <c r="F2376" s="3">
        <v>6474</v>
      </c>
      <c r="G2376" s="10">
        <v>20522.580000000002</v>
      </c>
      <c r="H2376" s="12">
        <f>IFERROR(salesdata[[#This Row],[S-P1]]/salesdata[[#This Row],[Q-P1]],0)</f>
        <v>3.1700000000000004</v>
      </c>
      <c r="I2376" s="3">
        <v>1423</v>
      </c>
      <c r="J2376" s="10">
        <v>9021.82</v>
      </c>
      <c r="K2376" s="12">
        <f>IFERROR(salesdata[[#This Row],[S-P2]]/salesdata[[#This Row],[Q-P2]],0)</f>
        <v>6.34</v>
      </c>
      <c r="L2376" s="3">
        <v>798</v>
      </c>
      <c r="M2376" s="10">
        <v>4325.16</v>
      </c>
      <c r="N2376" s="12">
        <f>IFERROR(salesdata[[#This Row],[S-P3]]/salesdata[[#This Row],[Q-P3]],0)</f>
        <v>5.42</v>
      </c>
      <c r="O2376" s="3">
        <v>1990</v>
      </c>
      <c r="P2376" s="10">
        <v>14188.7</v>
      </c>
      <c r="Q2376" s="12">
        <f>IFERROR(salesdata[[#This Row],[S-P4]]/salesdata[[#This Row],[Q-P4]],0)</f>
        <v>7.1300000000000008</v>
      </c>
      <c r="R2376" s="3">
        <v>10685</v>
      </c>
      <c r="S2376" s="10">
        <v>48058.26</v>
      </c>
      <c r="T2376" s="1" t="str">
        <f>"Q"&amp;ROUNDUP(salesdata[[#This Row],[Month No.]]/3,0)</f>
        <v>Q4</v>
      </c>
      <c r="U2376" s="1" t="str">
        <f>TEXT(salesdata[[#This Row],[Date]],"dddd")</f>
        <v>Saturday</v>
      </c>
      <c r="V2376" s="12">
        <f>IFERROR(salesdata[[#This Row],[Total Revenue]]/salesdata[[#This Row],[Total Units Sold]],0)</f>
        <v>4.4977313991576979</v>
      </c>
      <c r="W2376" s="1" t="str">
        <f>INDEX({"Product1","Product2","Product3","Product4"},MATCH(MAX(salesdata[[#This Row],[S-P1]],salesdata[[#This Row],[S-P2]],salesdata[[#This Row],[S-P3]],salesdata[[#This Row],[S-P4]]),CHOOSE({1,2,3,4},salesdata[[#This Row],[S-P1]],salesdata[[#This Row],[S-P2]],salesdata[[#This Row],[S-P3]],salesdata[[#This Row],[S-P4]]),0))</f>
        <v>Product1</v>
      </c>
      <c r="X2376" s="1" t="str">
        <f>IF(salesdata[[#This Row],[Total Revenue]]&gt;=70000,"High",IF(salesdata[[#This Row],[Total Revenue]]&gt;=40000,"Medium","Low"))</f>
        <v>Medium</v>
      </c>
      <c r="Y2376" s="1" t="str">
        <f>IFERROR(IF(SUMIF(salesdata[Year],salesdata[[#This Row],[Year]],salesdata[Total Revenue])&gt;SUMIF(salesdata[Year],salesdata[[#This Row],[Year]]-1,salesdata[Total Revenue]),"Growth Year","Decline Year"),"")</f>
        <v>Growth Year</v>
      </c>
    </row>
    <row r="2377" spans="1:25" x14ac:dyDescent="0.3">
      <c r="A2377" s="1">
        <v>2376</v>
      </c>
      <c r="B2377" s="2">
        <v>42715</v>
      </c>
      <c r="C2377" s="1">
        <v>2016</v>
      </c>
      <c r="D2377" s="1" t="s">
        <v>25</v>
      </c>
      <c r="E2377" s="1">
        <v>12</v>
      </c>
      <c r="F2377" s="3">
        <v>6497</v>
      </c>
      <c r="G2377" s="10">
        <v>20595.490000000002</v>
      </c>
      <c r="H2377" s="12">
        <f>IFERROR(salesdata[[#This Row],[S-P1]]/salesdata[[#This Row],[Q-P1]],0)</f>
        <v>3.1700000000000004</v>
      </c>
      <c r="I2377" s="3">
        <v>3067</v>
      </c>
      <c r="J2377" s="10">
        <v>19444.78</v>
      </c>
      <c r="K2377" s="12">
        <f>IFERROR(salesdata[[#This Row],[S-P2]]/salesdata[[#This Row],[Q-P2]],0)</f>
        <v>6.34</v>
      </c>
      <c r="L2377" s="3">
        <v>1367</v>
      </c>
      <c r="M2377" s="10">
        <v>7409.14</v>
      </c>
      <c r="N2377" s="12">
        <f>IFERROR(salesdata[[#This Row],[S-P3]]/salesdata[[#This Row],[Q-P3]],0)</f>
        <v>5.42</v>
      </c>
      <c r="O2377" s="3">
        <v>1097</v>
      </c>
      <c r="P2377" s="10">
        <v>7821.61</v>
      </c>
      <c r="Q2377" s="12">
        <f>IFERROR(salesdata[[#This Row],[S-P4]]/salesdata[[#This Row],[Q-P4]],0)</f>
        <v>7.13</v>
      </c>
      <c r="R2377" s="3">
        <v>12028</v>
      </c>
      <c r="S2377" s="10">
        <v>55271.02</v>
      </c>
      <c r="T2377" s="1" t="str">
        <f>"Q"&amp;ROUNDUP(salesdata[[#This Row],[Month No.]]/3,0)</f>
        <v>Q4</v>
      </c>
      <c r="U2377" s="1" t="str">
        <f>TEXT(salesdata[[#This Row],[Date]],"dddd")</f>
        <v>Sunday</v>
      </c>
      <c r="V2377" s="12">
        <f>IFERROR(salesdata[[#This Row],[Total Revenue]]/salesdata[[#This Row],[Total Units Sold]],0)</f>
        <v>4.5951962088460254</v>
      </c>
      <c r="W2377" s="1" t="str">
        <f>INDEX({"Product1","Product2","Product3","Product4"},MATCH(MAX(salesdata[[#This Row],[S-P1]],salesdata[[#This Row],[S-P2]],salesdata[[#This Row],[S-P3]],salesdata[[#This Row],[S-P4]]),CHOOSE({1,2,3,4},salesdata[[#This Row],[S-P1]],salesdata[[#This Row],[S-P2]],salesdata[[#This Row],[S-P3]],salesdata[[#This Row],[S-P4]]),0))</f>
        <v>Product1</v>
      </c>
      <c r="X2377" s="1" t="str">
        <f>IF(salesdata[[#This Row],[Total Revenue]]&gt;=70000,"High",IF(salesdata[[#This Row],[Total Revenue]]&gt;=40000,"Medium","Low"))</f>
        <v>Medium</v>
      </c>
      <c r="Y2377" s="1" t="str">
        <f>IFERROR(IF(SUMIF(salesdata[Year],salesdata[[#This Row],[Year]],salesdata[Total Revenue])&gt;SUMIF(salesdata[Year],salesdata[[#This Row],[Year]]-1,salesdata[Total Revenue]),"Growth Year","Decline Year"),"")</f>
        <v>Growth Year</v>
      </c>
    </row>
    <row r="2378" spans="1:25" x14ac:dyDescent="0.3">
      <c r="A2378" s="1">
        <v>2377</v>
      </c>
      <c r="B2378" s="2">
        <v>42716</v>
      </c>
      <c r="C2378" s="1">
        <v>2016</v>
      </c>
      <c r="D2378" s="1" t="s">
        <v>25</v>
      </c>
      <c r="E2378" s="1">
        <v>12</v>
      </c>
      <c r="F2378" s="3">
        <v>4514</v>
      </c>
      <c r="G2378" s="10">
        <v>14309.38</v>
      </c>
      <c r="H2378" s="12">
        <f>IFERROR(salesdata[[#This Row],[S-P1]]/salesdata[[#This Row],[Q-P1]],0)</f>
        <v>3.17</v>
      </c>
      <c r="I2378" s="3">
        <v>501</v>
      </c>
      <c r="J2378" s="10">
        <v>3176.34</v>
      </c>
      <c r="K2378" s="12">
        <f>IFERROR(salesdata[[#This Row],[S-P2]]/salesdata[[#This Row],[Q-P2]],0)</f>
        <v>6.34</v>
      </c>
      <c r="L2378" s="3">
        <v>1422</v>
      </c>
      <c r="M2378" s="10">
        <v>7707.24</v>
      </c>
      <c r="N2378" s="12">
        <f>IFERROR(salesdata[[#This Row],[S-P3]]/salesdata[[#This Row],[Q-P3]],0)</f>
        <v>5.42</v>
      </c>
      <c r="O2378" s="3">
        <v>440</v>
      </c>
      <c r="P2378" s="10">
        <v>3137.2</v>
      </c>
      <c r="Q2378" s="12">
        <f>IFERROR(salesdata[[#This Row],[S-P4]]/salesdata[[#This Row],[Q-P4]],0)</f>
        <v>7.13</v>
      </c>
      <c r="R2378" s="3">
        <v>6877</v>
      </c>
      <c r="S2378" s="10">
        <v>28330.16</v>
      </c>
      <c r="T2378" s="1" t="str">
        <f>"Q"&amp;ROUNDUP(salesdata[[#This Row],[Month No.]]/3,0)</f>
        <v>Q4</v>
      </c>
      <c r="U2378" s="1" t="str">
        <f>TEXT(salesdata[[#This Row],[Date]],"dddd")</f>
        <v>Monday</v>
      </c>
      <c r="V2378" s="12">
        <f>IFERROR(salesdata[[#This Row],[Total Revenue]]/salesdata[[#This Row],[Total Units Sold]],0)</f>
        <v>4.1195521302893701</v>
      </c>
      <c r="W2378" s="1" t="str">
        <f>INDEX({"Product1","Product2","Product3","Product4"},MATCH(MAX(salesdata[[#This Row],[S-P1]],salesdata[[#This Row],[S-P2]],salesdata[[#This Row],[S-P3]],salesdata[[#This Row],[S-P4]]),CHOOSE({1,2,3,4},salesdata[[#This Row],[S-P1]],salesdata[[#This Row],[S-P2]],salesdata[[#This Row],[S-P3]],salesdata[[#This Row],[S-P4]]),0))</f>
        <v>Product1</v>
      </c>
      <c r="X2378" s="1" t="str">
        <f>IF(salesdata[[#This Row],[Total Revenue]]&gt;=70000,"High",IF(salesdata[[#This Row],[Total Revenue]]&gt;=40000,"Medium","Low"))</f>
        <v>Low</v>
      </c>
      <c r="Y2378" s="1" t="str">
        <f>IFERROR(IF(SUMIF(salesdata[Year],salesdata[[#This Row],[Year]],salesdata[Total Revenue])&gt;SUMIF(salesdata[Year],salesdata[[#This Row],[Year]]-1,salesdata[Total Revenue]),"Growth Year","Decline Year"),"")</f>
        <v>Growth Year</v>
      </c>
    </row>
    <row r="2379" spans="1:25" x14ac:dyDescent="0.3">
      <c r="A2379" s="1">
        <v>2378</v>
      </c>
      <c r="B2379" s="2">
        <v>42717</v>
      </c>
      <c r="C2379" s="1">
        <v>2016</v>
      </c>
      <c r="D2379" s="1" t="s">
        <v>25</v>
      </c>
      <c r="E2379" s="1">
        <v>12</v>
      </c>
      <c r="F2379" s="3">
        <v>2838</v>
      </c>
      <c r="G2379" s="10">
        <v>8996.4599999999991</v>
      </c>
      <c r="H2379" s="12">
        <f>IFERROR(salesdata[[#This Row],[S-P1]]/salesdata[[#This Row],[Q-P1]],0)</f>
        <v>3.1699999999999995</v>
      </c>
      <c r="I2379" s="3">
        <v>633</v>
      </c>
      <c r="J2379" s="10">
        <v>4013.22</v>
      </c>
      <c r="K2379" s="12">
        <f>IFERROR(salesdata[[#This Row],[S-P2]]/salesdata[[#This Row],[Q-P2]],0)</f>
        <v>6.34</v>
      </c>
      <c r="L2379" s="3">
        <v>4171</v>
      </c>
      <c r="M2379" s="10">
        <v>22606.82</v>
      </c>
      <c r="N2379" s="12">
        <f>IFERROR(salesdata[[#This Row],[S-P3]]/salesdata[[#This Row],[Q-P3]],0)</f>
        <v>5.42</v>
      </c>
      <c r="O2379" s="3">
        <v>1626</v>
      </c>
      <c r="P2379" s="10">
        <v>11593.38</v>
      </c>
      <c r="Q2379" s="12">
        <f>IFERROR(salesdata[[#This Row],[S-P4]]/salesdata[[#This Row],[Q-P4]],0)</f>
        <v>7.13</v>
      </c>
      <c r="R2379" s="3">
        <v>9268</v>
      </c>
      <c r="S2379" s="10">
        <v>47209.88</v>
      </c>
      <c r="T2379" s="1" t="str">
        <f>"Q"&amp;ROUNDUP(salesdata[[#This Row],[Month No.]]/3,0)</f>
        <v>Q4</v>
      </c>
      <c r="U2379" s="1" t="str">
        <f>TEXT(salesdata[[#This Row],[Date]],"dddd")</f>
        <v>Tuesday</v>
      </c>
      <c r="V2379" s="12">
        <f>IFERROR(salesdata[[#This Row],[Total Revenue]]/salesdata[[#This Row],[Total Units Sold]],0)</f>
        <v>5.0938584376348723</v>
      </c>
      <c r="W2379" s="1" t="str">
        <f>INDEX({"Product1","Product2","Product3","Product4"},MATCH(MAX(salesdata[[#This Row],[S-P1]],salesdata[[#This Row],[S-P2]],salesdata[[#This Row],[S-P3]],salesdata[[#This Row],[S-P4]]),CHOOSE({1,2,3,4},salesdata[[#This Row],[S-P1]],salesdata[[#This Row],[S-P2]],salesdata[[#This Row],[S-P3]],salesdata[[#This Row],[S-P4]]),0))</f>
        <v>Product3</v>
      </c>
      <c r="X2379" s="1" t="str">
        <f>IF(salesdata[[#This Row],[Total Revenue]]&gt;=70000,"High",IF(salesdata[[#This Row],[Total Revenue]]&gt;=40000,"Medium","Low"))</f>
        <v>Medium</v>
      </c>
      <c r="Y2379" s="1" t="str">
        <f>IFERROR(IF(SUMIF(salesdata[Year],salesdata[[#This Row],[Year]],salesdata[Total Revenue])&gt;SUMIF(salesdata[Year],salesdata[[#This Row],[Year]]-1,salesdata[Total Revenue]),"Growth Year","Decline Year"),"")</f>
        <v>Growth Year</v>
      </c>
    </row>
    <row r="2380" spans="1:25" x14ac:dyDescent="0.3">
      <c r="A2380" s="1">
        <v>2379</v>
      </c>
      <c r="B2380" s="2">
        <v>42718</v>
      </c>
      <c r="C2380" s="1">
        <v>2016</v>
      </c>
      <c r="D2380" s="1" t="s">
        <v>25</v>
      </c>
      <c r="E2380" s="1">
        <v>12</v>
      </c>
      <c r="F2380" s="3">
        <v>1518</v>
      </c>
      <c r="G2380" s="10">
        <v>4812.0600000000004</v>
      </c>
      <c r="H2380" s="12">
        <f>IFERROR(salesdata[[#This Row],[S-P1]]/salesdata[[#This Row],[Q-P1]],0)</f>
        <v>3.1700000000000004</v>
      </c>
      <c r="I2380" s="3">
        <v>1492</v>
      </c>
      <c r="J2380" s="10">
        <v>9459.2800000000007</v>
      </c>
      <c r="K2380" s="12">
        <f>IFERROR(salesdata[[#This Row],[S-P2]]/salesdata[[#This Row],[Q-P2]],0)</f>
        <v>6.3400000000000007</v>
      </c>
      <c r="L2380" s="3">
        <v>903</v>
      </c>
      <c r="M2380" s="10">
        <v>4894.26</v>
      </c>
      <c r="N2380" s="12">
        <f>IFERROR(salesdata[[#This Row],[S-P3]]/salesdata[[#This Row],[Q-P3]],0)</f>
        <v>5.42</v>
      </c>
      <c r="O2380" s="3">
        <v>1424</v>
      </c>
      <c r="P2380" s="10">
        <v>10153.120000000001</v>
      </c>
      <c r="Q2380" s="12">
        <f>IFERROR(salesdata[[#This Row],[S-P4]]/salesdata[[#This Row],[Q-P4]],0)</f>
        <v>7.1300000000000008</v>
      </c>
      <c r="R2380" s="3">
        <v>5337</v>
      </c>
      <c r="S2380" s="10">
        <v>29318.720000000001</v>
      </c>
      <c r="T2380" s="1" t="str">
        <f>"Q"&amp;ROUNDUP(salesdata[[#This Row],[Month No.]]/3,0)</f>
        <v>Q4</v>
      </c>
      <c r="U2380" s="1" t="str">
        <f>TEXT(salesdata[[#This Row],[Date]],"dddd")</f>
        <v>Wednesday</v>
      </c>
      <c r="V2380" s="12">
        <f>IFERROR(salesdata[[#This Row],[Total Revenue]]/salesdata[[#This Row],[Total Units Sold]],0)</f>
        <v>5.4934832302791836</v>
      </c>
      <c r="W2380" s="1" t="str">
        <f>INDEX({"Product1","Product2","Product3","Product4"},MATCH(MAX(salesdata[[#This Row],[S-P1]],salesdata[[#This Row],[S-P2]],salesdata[[#This Row],[S-P3]],salesdata[[#This Row],[S-P4]]),CHOOSE({1,2,3,4},salesdata[[#This Row],[S-P1]],salesdata[[#This Row],[S-P2]],salesdata[[#This Row],[S-P3]],salesdata[[#This Row],[S-P4]]),0))</f>
        <v>Product4</v>
      </c>
      <c r="X2380" s="1" t="str">
        <f>IF(salesdata[[#This Row],[Total Revenue]]&gt;=70000,"High",IF(salesdata[[#This Row],[Total Revenue]]&gt;=40000,"Medium","Low"))</f>
        <v>Low</v>
      </c>
      <c r="Y2380" s="1" t="str">
        <f>IFERROR(IF(SUMIF(salesdata[Year],salesdata[[#This Row],[Year]],salesdata[Total Revenue])&gt;SUMIF(salesdata[Year],salesdata[[#This Row],[Year]]-1,salesdata[Total Revenue]),"Growth Year","Decline Year"),"")</f>
        <v>Growth Year</v>
      </c>
    </row>
    <row r="2381" spans="1:25" x14ac:dyDescent="0.3">
      <c r="A2381" s="1">
        <v>2380</v>
      </c>
      <c r="B2381" s="2">
        <v>42719</v>
      </c>
      <c r="C2381" s="1">
        <v>2016</v>
      </c>
      <c r="D2381" s="1" t="s">
        <v>25</v>
      </c>
      <c r="E2381" s="1">
        <v>12</v>
      </c>
      <c r="F2381" s="3">
        <v>6276</v>
      </c>
      <c r="G2381" s="10">
        <v>19894.919999999998</v>
      </c>
      <c r="H2381" s="12">
        <f>IFERROR(salesdata[[#This Row],[S-P1]]/salesdata[[#This Row],[Q-P1]],0)</f>
        <v>3.17</v>
      </c>
      <c r="I2381" s="3">
        <v>3297</v>
      </c>
      <c r="J2381" s="10">
        <v>20902.98</v>
      </c>
      <c r="K2381" s="12">
        <f>IFERROR(salesdata[[#This Row],[S-P2]]/salesdata[[#This Row],[Q-P2]],0)</f>
        <v>6.34</v>
      </c>
      <c r="L2381" s="3">
        <v>2452</v>
      </c>
      <c r="M2381" s="10">
        <v>13289.84</v>
      </c>
      <c r="N2381" s="12">
        <f>IFERROR(salesdata[[#This Row],[S-P3]]/salesdata[[#This Row],[Q-P3]],0)</f>
        <v>5.42</v>
      </c>
      <c r="O2381" s="3">
        <v>1609</v>
      </c>
      <c r="P2381" s="10">
        <v>11472.17</v>
      </c>
      <c r="Q2381" s="12">
        <f>IFERROR(salesdata[[#This Row],[S-P4]]/salesdata[[#This Row],[Q-P4]],0)</f>
        <v>7.13</v>
      </c>
      <c r="R2381" s="3">
        <v>13634</v>
      </c>
      <c r="S2381" s="10">
        <v>65559.91</v>
      </c>
      <c r="T2381" s="1" t="str">
        <f>"Q"&amp;ROUNDUP(salesdata[[#This Row],[Month No.]]/3,0)</f>
        <v>Q4</v>
      </c>
      <c r="U2381" s="1" t="str">
        <f>TEXT(salesdata[[#This Row],[Date]],"dddd")</f>
        <v>Thursday</v>
      </c>
      <c r="V2381" s="12">
        <f>IFERROR(salesdata[[#This Row],[Total Revenue]]/salesdata[[#This Row],[Total Units Sold]],0)</f>
        <v>4.808560217104298</v>
      </c>
      <c r="W2381" s="1" t="str">
        <f>INDEX({"Product1","Product2","Product3","Product4"},MATCH(MAX(salesdata[[#This Row],[S-P1]],salesdata[[#This Row],[S-P2]],salesdata[[#This Row],[S-P3]],salesdata[[#This Row],[S-P4]]),CHOOSE({1,2,3,4},salesdata[[#This Row],[S-P1]],salesdata[[#This Row],[S-P2]],salesdata[[#This Row],[S-P3]],salesdata[[#This Row],[S-P4]]),0))</f>
        <v>Product2</v>
      </c>
      <c r="X2381" s="1" t="str">
        <f>IF(salesdata[[#This Row],[Total Revenue]]&gt;=70000,"High",IF(salesdata[[#This Row],[Total Revenue]]&gt;=40000,"Medium","Low"))</f>
        <v>Medium</v>
      </c>
      <c r="Y2381" s="1" t="str">
        <f>IFERROR(IF(SUMIF(salesdata[Year],salesdata[[#This Row],[Year]],salesdata[Total Revenue])&gt;SUMIF(salesdata[Year],salesdata[[#This Row],[Year]]-1,salesdata[Total Revenue]),"Growth Year","Decline Year"),"")</f>
        <v>Growth Year</v>
      </c>
    </row>
    <row r="2382" spans="1:25" x14ac:dyDescent="0.3">
      <c r="A2382" s="1">
        <v>2381</v>
      </c>
      <c r="B2382" s="2">
        <v>42720</v>
      </c>
      <c r="C2382" s="1">
        <v>2016</v>
      </c>
      <c r="D2382" s="1" t="s">
        <v>25</v>
      </c>
      <c r="E2382" s="1">
        <v>12</v>
      </c>
      <c r="F2382" s="3">
        <v>4653</v>
      </c>
      <c r="G2382" s="10">
        <v>14750.01</v>
      </c>
      <c r="H2382" s="12">
        <f>IFERROR(salesdata[[#This Row],[S-P1]]/salesdata[[#This Row],[Q-P1]],0)</f>
        <v>3.17</v>
      </c>
      <c r="I2382" s="3">
        <v>2114</v>
      </c>
      <c r="J2382" s="10">
        <v>13402.76</v>
      </c>
      <c r="K2382" s="12">
        <f>IFERROR(salesdata[[#This Row],[S-P2]]/salesdata[[#This Row],[Q-P2]],0)</f>
        <v>6.34</v>
      </c>
      <c r="L2382" s="3">
        <v>3869</v>
      </c>
      <c r="M2382" s="10">
        <v>20969.98</v>
      </c>
      <c r="N2382" s="12">
        <f>IFERROR(salesdata[[#This Row],[S-P3]]/salesdata[[#This Row],[Q-P3]],0)</f>
        <v>5.42</v>
      </c>
      <c r="O2382" s="3">
        <v>870</v>
      </c>
      <c r="P2382" s="10">
        <v>6203.1</v>
      </c>
      <c r="Q2382" s="12">
        <f>IFERROR(salesdata[[#This Row],[S-P4]]/salesdata[[#This Row],[Q-P4]],0)</f>
        <v>7.1300000000000008</v>
      </c>
      <c r="R2382" s="3">
        <v>11506</v>
      </c>
      <c r="S2382" s="10">
        <v>55325.85</v>
      </c>
      <c r="T2382" s="1" t="str">
        <f>"Q"&amp;ROUNDUP(salesdata[[#This Row],[Month No.]]/3,0)</f>
        <v>Q4</v>
      </c>
      <c r="U2382" s="1" t="str">
        <f>TEXT(salesdata[[#This Row],[Date]],"dddd")</f>
        <v>Friday</v>
      </c>
      <c r="V2382" s="12">
        <f>IFERROR(salesdata[[#This Row],[Total Revenue]]/salesdata[[#This Row],[Total Units Sold]],0)</f>
        <v>4.8084347297062404</v>
      </c>
      <c r="W2382" s="1" t="str">
        <f>INDEX({"Product1","Product2","Product3","Product4"},MATCH(MAX(salesdata[[#This Row],[S-P1]],salesdata[[#This Row],[S-P2]],salesdata[[#This Row],[S-P3]],salesdata[[#This Row],[S-P4]]),CHOOSE({1,2,3,4},salesdata[[#This Row],[S-P1]],salesdata[[#This Row],[S-P2]],salesdata[[#This Row],[S-P3]],salesdata[[#This Row],[S-P4]]),0))</f>
        <v>Product3</v>
      </c>
      <c r="X2382" s="1" t="str">
        <f>IF(salesdata[[#This Row],[Total Revenue]]&gt;=70000,"High",IF(salesdata[[#This Row],[Total Revenue]]&gt;=40000,"Medium","Low"))</f>
        <v>Medium</v>
      </c>
      <c r="Y2382" s="1" t="str">
        <f>IFERROR(IF(SUMIF(salesdata[Year],salesdata[[#This Row],[Year]],salesdata[Total Revenue])&gt;SUMIF(salesdata[Year],salesdata[[#This Row],[Year]]-1,salesdata[Total Revenue]),"Growth Year","Decline Year"),"")</f>
        <v>Growth Year</v>
      </c>
    </row>
    <row r="2383" spans="1:25" x14ac:dyDescent="0.3">
      <c r="A2383" s="1">
        <v>2382</v>
      </c>
      <c r="B2383" s="2">
        <v>42721</v>
      </c>
      <c r="C2383" s="1">
        <v>2016</v>
      </c>
      <c r="D2383" s="1" t="s">
        <v>25</v>
      </c>
      <c r="E2383" s="1">
        <v>12</v>
      </c>
      <c r="F2383" s="3">
        <v>4094</v>
      </c>
      <c r="G2383" s="10">
        <v>12977.98</v>
      </c>
      <c r="H2383" s="12">
        <f>IFERROR(salesdata[[#This Row],[S-P1]]/salesdata[[#This Row],[Q-P1]],0)</f>
        <v>3.17</v>
      </c>
      <c r="I2383" s="3">
        <v>769</v>
      </c>
      <c r="J2383" s="10">
        <v>4875.46</v>
      </c>
      <c r="K2383" s="12">
        <f>IFERROR(salesdata[[#This Row],[S-P2]]/salesdata[[#This Row],[Q-P2]],0)</f>
        <v>6.34</v>
      </c>
      <c r="L2383" s="3">
        <v>2336</v>
      </c>
      <c r="M2383" s="10">
        <v>12661.12</v>
      </c>
      <c r="N2383" s="12">
        <f>IFERROR(salesdata[[#This Row],[S-P3]]/salesdata[[#This Row],[Q-P3]],0)</f>
        <v>5.42</v>
      </c>
      <c r="O2383" s="3">
        <v>802</v>
      </c>
      <c r="P2383" s="10">
        <v>5718.26</v>
      </c>
      <c r="Q2383" s="12">
        <f>IFERROR(salesdata[[#This Row],[S-P4]]/salesdata[[#This Row],[Q-P4]],0)</f>
        <v>7.13</v>
      </c>
      <c r="R2383" s="3">
        <v>8001</v>
      </c>
      <c r="S2383" s="10">
        <v>36232.82</v>
      </c>
      <c r="T2383" s="1" t="str">
        <f>"Q"&amp;ROUNDUP(salesdata[[#This Row],[Month No.]]/3,0)</f>
        <v>Q4</v>
      </c>
      <c r="U2383" s="1" t="str">
        <f>TEXT(salesdata[[#This Row],[Date]],"dddd")</f>
        <v>Saturday</v>
      </c>
      <c r="V2383" s="12">
        <f>IFERROR(salesdata[[#This Row],[Total Revenue]]/salesdata[[#This Row],[Total Units Sold]],0)</f>
        <v>4.5285364329458817</v>
      </c>
      <c r="W2383" s="1" t="str">
        <f>INDEX({"Product1","Product2","Product3","Product4"},MATCH(MAX(salesdata[[#This Row],[S-P1]],salesdata[[#This Row],[S-P2]],salesdata[[#This Row],[S-P3]],salesdata[[#This Row],[S-P4]]),CHOOSE({1,2,3,4},salesdata[[#This Row],[S-P1]],salesdata[[#This Row],[S-P2]],salesdata[[#This Row],[S-P3]],salesdata[[#This Row],[S-P4]]),0))</f>
        <v>Product1</v>
      </c>
      <c r="X2383" s="1" t="str">
        <f>IF(salesdata[[#This Row],[Total Revenue]]&gt;=70000,"High",IF(salesdata[[#This Row],[Total Revenue]]&gt;=40000,"Medium","Low"))</f>
        <v>Low</v>
      </c>
      <c r="Y2383" s="1" t="str">
        <f>IFERROR(IF(SUMIF(salesdata[Year],salesdata[[#This Row],[Year]],salesdata[Total Revenue])&gt;SUMIF(salesdata[Year],salesdata[[#This Row],[Year]]-1,salesdata[Total Revenue]),"Growth Year","Decline Year"),"")</f>
        <v>Growth Year</v>
      </c>
    </row>
    <row r="2384" spans="1:25" x14ac:dyDescent="0.3">
      <c r="A2384" s="1">
        <v>2383</v>
      </c>
      <c r="B2384" s="2">
        <v>42722</v>
      </c>
      <c r="C2384" s="1">
        <v>2016</v>
      </c>
      <c r="D2384" s="1" t="s">
        <v>25</v>
      </c>
      <c r="E2384" s="1">
        <v>12</v>
      </c>
      <c r="F2384" s="3">
        <v>2593</v>
      </c>
      <c r="G2384" s="10">
        <v>8219.81</v>
      </c>
      <c r="H2384" s="12">
        <f>IFERROR(salesdata[[#This Row],[S-P1]]/salesdata[[#This Row],[Q-P1]],0)</f>
        <v>3.17</v>
      </c>
      <c r="I2384" s="3">
        <v>2698</v>
      </c>
      <c r="J2384" s="10">
        <v>17105.32</v>
      </c>
      <c r="K2384" s="12">
        <f>IFERROR(salesdata[[#This Row],[S-P2]]/salesdata[[#This Row],[Q-P2]],0)</f>
        <v>6.34</v>
      </c>
      <c r="L2384" s="3">
        <v>3642</v>
      </c>
      <c r="M2384" s="10">
        <v>19739.64</v>
      </c>
      <c r="N2384" s="12">
        <f>IFERROR(salesdata[[#This Row],[S-P3]]/salesdata[[#This Row],[Q-P3]],0)</f>
        <v>5.42</v>
      </c>
      <c r="O2384" s="3">
        <v>1667</v>
      </c>
      <c r="P2384" s="10">
        <v>11885.71</v>
      </c>
      <c r="Q2384" s="12">
        <f>IFERROR(salesdata[[#This Row],[S-P4]]/salesdata[[#This Row],[Q-P4]],0)</f>
        <v>7.13</v>
      </c>
      <c r="R2384" s="3">
        <v>10600</v>
      </c>
      <c r="S2384" s="10">
        <v>56950.48</v>
      </c>
      <c r="T2384" s="1" t="str">
        <f>"Q"&amp;ROUNDUP(salesdata[[#This Row],[Month No.]]/3,0)</f>
        <v>Q4</v>
      </c>
      <c r="U2384" s="1" t="str">
        <f>TEXT(salesdata[[#This Row],[Date]],"dddd")</f>
        <v>Sunday</v>
      </c>
      <c r="V2384" s="12">
        <f>IFERROR(salesdata[[#This Row],[Total Revenue]]/salesdata[[#This Row],[Total Units Sold]],0)</f>
        <v>5.3726867924528303</v>
      </c>
      <c r="W2384" s="1" t="str">
        <f>INDEX({"Product1","Product2","Product3","Product4"},MATCH(MAX(salesdata[[#This Row],[S-P1]],salesdata[[#This Row],[S-P2]],salesdata[[#This Row],[S-P3]],salesdata[[#This Row],[S-P4]]),CHOOSE({1,2,3,4},salesdata[[#This Row],[S-P1]],salesdata[[#This Row],[S-P2]],salesdata[[#This Row],[S-P3]],salesdata[[#This Row],[S-P4]]),0))</f>
        <v>Product3</v>
      </c>
      <c r="X2384" s="1" t="str">
        <f>IF(salesdata[[#This Row],[Total Revenue]]&gt;=70000,"High",IF(salesdata[[#This Row],[Total Revenue]]&gt;=40000,"Medium","Low"))</f>
        <v>Medium</v>
      </c>
      <c r="Y2384" s="1" t="str">
        <f>IFERROR(IF(SUMIF(salesdata[Year],salesdata[[#This Row],[Year]],salesdata[Total Revenue])&gt;SUMIF(salesdata[Year],salesdata[[#This Row],[Year]]-1,salesdata[Total Revenue]),"Growth Year","Decline Year"),"")</f>
        <v>Growth Year</v>
      </c>
    </row>
    <row r="2385" spans="1:25" x14ac:dyDescent="0.3">
      <c r="A2385" s="1">
        <v>2384</v>
      </c>
      <c r="B2385" s="2">
        <v>42723</v>
      </c>
      <c r="C2385" s="1">
        <v>2016</v>
      </c>
      <c r="D2385" s="1" t="s">
        <v>25</v>
      </c>
      <c r="E2385" s="1">
        <v>12</v>
      </c>
      <c r="F2385" s="3">
        <v>833</v>
      </c>
      <c r="G2385" s="10">
        <v>2640.61</v>
      </c>
      <c r="H2385" s="12">
        <f>IFERROR(salesdata[[#This Row],[S-P1]]/salesdata[[#This Row],[Q-P1]],0)</f>
        <v>3.1700000000000004</v>
      </c>
      <c r="I2385" s="3">
        <v>3132</v>
      </c>
      <c r="J2385" s="10">
        <v>19856.88</v>
      </c>
      <c r="K2385" s="12">
        <f>IFERROR(salesdata[[#This Row],[S-P2]]/salesdata[[#This Row],[Q-P2]],0)</f>
        <v>6.3400000000000007</v>
      </c>
      <c r="L2385" s="3">
        <v>1384</v>
      </c>
      <c r="M2385" s="10">
        <v>7501.28</v>
      </c>
      <c r="N2385" s="12">
        <f>IFERROR(salesdata[[#This Row],[S-P3]]/salesdata[[#This Row],[Q-P3]],0)</f>
        <v>5.42</v>
      </c>
      <c r="O2385" s="3">
        <v>1134</v>
      </c>
      <c r="P2385" s="10">
        <v>8085.42</v>
      </c>
      <c r="Q2385" s="12">
        <f>IFERROR(salesdata[[#This Row],[S-P4]]/salesdata[[#This Row],[Q-P4]],0)</f>
        <v>7.13</v>
      </c>
      <c r="R2385" s="3">
        <v>6483</v>
      </c>
      <c r="S2385" s="10">
        <v>38084.19</v>
      </c>
      <c r="T2385" s="1" t="str">
        <f>"Q"&amp;ROUNDUP(salesdata[[#This Row],[Month No.]]/3,0)</f>
        <v>Q4</v>
      </c>
      <c r="U2385" s="1" t="str">
        <f>TEXT(salesdata[[#This Row],[Date]],"dddd")</f>
        <v>Monday</v>
      </c>
      <c r="V2385" s="12">
        <f>IFERROR(salesdata[[#This Row],[Total Revenue]]/salesdata[[#This Row],[Total Units Sold]],0)</f>
        <v>5.8744701527070804</v>
      </c>
      <c r="W2385" s="1" t="str">
        <f>INDEX({"Product1","Product2","Product3","Product4"},MATCH(MAX(salesdata[[#This Row],[S-P1]],salesdata[[#This Row],[S-P2]],salesdata[[#This Row],[S-P3]],salesdata[[#This Row],[S-P4]]),CHOOSE({1,2,3,4},salesdata[[#This Row],[S-P1]],salesdata[[#This Row],[S-P2]],salesdata[[#This Row],[S-P3]],salesdata[[#This Row],[S-P4]]),0))</f>
        <v>Product2</v>
      </c>
      <c r="X2385" s="1" t="str">
        <f>IF(salesdata[[#This Row],[Total Revenue]]&gt;=70000,"High",IF(salesdata[[#This Row],[Total Revenue]]&gt;=40000,"Medium","Low"))</f>
        <v>Low</v>
      </c>
      <c r="Y2385" s="1" t="str">
        <f>IFERROR(IF(SUMIF(salesdata[Year],salesdata[[#This Row],[Year]],salesdata[Total Revenue])&gt;SUMIF(salesdata[Year],salesdata[[#This Row],[Year]]-1,salesdata[Total Revenue]),"Growth Year","Decline Year"),"")</f>
        <v>Growth Year</v>
      </c>
    </row>
    <row r="2386" spans="1:25" x14ac:dyDescent="0.3">
      <c r="A2386" s="1">
        <v>2385</v>
      </c>
      <c r="B2386" s="2">
        <v>42724</v>
      </c>
      <c r="C2386" s="1">
        <v>2016</v>
      </c>
      <c r="D2386" s="1" t="s">
        <v>25</v>
      </c>
      <c r="E2386" s="1">
        <v>12</v>
      </c>
      <c r="F2386" s="3">
        <v>6775</v>
      </c>
      <c r="G2386" s="10">
        <v>21476.75</v>
      </c>
      <c r="H2386" s="12">
        <f>IFERROR(salesdata[[#This Row],[S-P1]]/salesdata[[#This Row],[Q-P1]],0)</f>
        <v>3.17</v>
      </c>
      <c r="I2386" s="3">
        <v>2931</v>
      </c>
      <c r="J2386" s="10">
        <v>18582.54</v>
      </c>
      <c r="K2386" s="12">
        <f>IFERROR(salesdata[[#This Row],[S-P2]]/salesdata[[#This Row],[Q-P2]],0)</f>
        <v>6.34</v>
      </c>
      <c r="L2386" s="3">
        <v>4695</v>
      </c>
      <c r="M2386" s="10">
        <v>25446.9</v>
      </c>
      <c r="N2386" s="12">
        <f>IFERROR(salesdata[[#This Row],[S-P3]]/salesdata[[#This Row],[Q-P3]],0)</f>
        <v>5.42</v>
      </c>
      <c r="O2386" s="3">
        <v>1640</v>
      </c>
      <c r="P2386" s="10">
        <v>11693.2</v>
      </c>
      <c r="Q2386" s="12">
        <f>IFERROR(salesdata[[#This Row],[S-P4]]/salesdata[[#This Row],[Q-P4]],0)</f>
        <v>7.1300000000000008</v>
      </c>
      <c r="R2386" s="3">
        <v>16041</v>
      </c>
      <c r="S2386" s="10">
        <v>77199.39</v>
      </c>
      <c r="T2386" s="1" t="str">
        <f>"Q"&amp;ROUNDUP(salesdata[[#This Row],[Month No.]]/3,0)</f>
        <v>Q4</v>
      </c>
      <c r="U2386" s="1" t="str">
        <f>TEXT(salesdata[[#This Row],[Date]],"dddd")</f>
        <v>Tuesday</v>
      </c>
      <c r="V2386" s="12">
        <f>IFERROR(salesdata[[#This Row],[Total Revenue]]/salesdata[[#This Row],[Total Units Sold]],0)</f>
        <v>4.8126295118758184</v>
      </c>
      <c r="W2386" s="1" t="str">
        <f>INDEX({"Product1","Product2","Product3","Product4"},MATCH(MAX(salesdata[[#This Row],[S-P1]],salesdata[[#This Row],[S-P2]],salesdata[[#This Row],[S-P3]],salesdata[[#This Row],[S-P4]]),CHOOSE({1,2,3,4},salesdata[[#This Row],[S-P1]],salesdata[[#This Row],[S-P2]],salesdata[[#This Row],[S-P3]],salesdata[[#This Row],[S-P4]]),0))</f>
        <v>Product3</v>
      </c>
      <c r="X2386" s="1" t="str">
        <f>IF(salesdata[[#This Row],[Total Revenue]]&gt;=70000,"High",IF(salesdata[[#This Row],[Total Revenue]]&gt;=40000,"Medium","Low"))</f>
        <v>High</v>
      </c>
      <c r="Y2386" s="1" t="str">
        <f>IFERROR(IF(SUMIF(salesdata[Year],salesdata[[#This Row],[Year]],salesdata[Total Revenue])&gt;SUMIF(salesdata[Year],salesdata[[#This Row],[Year]]-1,salesdata[Total Revenue]),"Growth Year","Decline Year"),"")</f>
        <v>Growth Year</v>
      </c>
    </row>
    <row r="2387" spans="1:25" x14ac:dyDescent="0.3">
      <c r="A2387" s="1">
        <v>2386</v>
      </c>
      <c r="B2387" s="2">
        <v>42725</v>
      </c>
      <c r="C2387" s="1">
        <v>2016</v>
      </c>
      <c r="D2387" s="1" t="s">
        <v>25</v>
      </c>
      <c r="E2387" s="1">
        <v>12</v>
      </c>
      <c r="F2387" s="3">
        <v>5480</v>
      </c>
      <c r="G2387" s="10">
        <v>17371.599999999999</v>
      </c>
      <c r="H2387" s="12">
        <f>IFERROR(salesdata[[#This Row],[S-P1]]/salesdata[[#This Row],[Q-P1]],0)</f>
        <v>3.17</v>
      </c>
      <c r="I2387" s="3">
        <v>876</v>
      </c>
      <c r="J2387" s="10">
        <v>5553.84</v>
      </c>
      <c r="K2387" s="12">
        <f>IFERROR(salesdata[[#This Row],[S-P2]]/salesdata[[#This Row],[Q-P2]],0)</f>
        <v>6.34</v>
      </c>
      <c r="L2387" s="3">
        <v>2038</v>
      </c>
      <c r="M2387" s="10">
        <v>11045.96</v>
      </c>
      <c r="N2387" s="12">
        <f>IFERROR(salesdata[[#This Row],[S-P3]]/salesdata[[#This Row],[Q-P3]],0)</f>
        <v>5.42</v>
      </c>
      <c r="O2387" s="3">
        <v>731</v>
      </c>
      <c r="P2387" s="10">
        <v>5212.03</v>
      </c>
      <c r="Q2387" s="12">
        <f>IFERROR(salesdata[[#This Row],[S-P4]]/salesdata[[#This Row],[Q-P4]],0)</f>
        <v>7.13</v>
      </c>
      <c r="R2387" s="3">
        <v>9125</v>
      </c>
      <c r="S2387" s="10">
        <v>39183.43</v>
      </c>
      <c r="T2387" s="1" t="str">
        <f>"Q"&amp;ROUNDUP(salesdata[[#This Row],[Month No.]]/3,0)</f>
        <v>Q4</v>
      </c>
      <c r="U2387" s="1" t="str">
        <f>TEXT(salesdata[[#This Row],[Date]],"dddd")</f>
        <v>Wednesday</v>
      </c>
      <c r="V2387" s="12">
        <f>IFERROR(salesdata[[#This Row],[Total Revenue]]/salesdata[[#This Row],[Total Units Sold]],0)</f>
        <v>4.2940745205479454</v>
      </c>
      <c r="W2387" s="1" t="str">
        <f>INDEX({"Product1","Product2","Product3","Product4"},MATCH(MAX(salesdata[[#This Row],[S-P1]],salesdata[[#This Row],[S-P2]],salesdata[[#This Row],[S-P3]],salesdata[[#This Row],[S-P4]]),CHOOSE({1,2,3,4},salesdata[[#This Row],[S-P1]],salesdata[[#This Row],[S-P2]],salesdata[[#This Row],[S-P3]],salesdata[[#This Row],[S-P4]]),0))</f>
        <v>Product1</v>
      </c>
      <c r="X2387" s="1" t="str">
        <f>IF(salesdata[[#This Row],[Total Revenue]]&gt;=70000,"High",IF(salesdata[[#This Row],[Total Revenue]]&gt;=40000,"Medium","Low"))</f>
        <v>Low</v>
      </c>
      <c r="Y2387" s="1" t="str">
        <f>IFERROR(IF(SUMIF(salesdata[Year],salesdata[[#This Row],[Year]],salesdata[Total Revenue])&gt;SUMIF(salesdata[Year],salesdata[[#This Row],[Year]]-1,salesdata[Total Revenue]),"Growth Year","Decline Year"),"")</f>
        <v>Growth Year</v>
      </c>
    </row>
    <row r="2388" spans="1:25" x14ac:dyDescent="0.3">
      <c r="A2388" s="1">
        <v>2387</v>
      </c>
      <c r="B2388" s="2">
        <v>42726</v>
      </c>
      <c r="C2388" s="1">
        <v>2016</v>
      </c>
      <c r="D2388" s="1" t="s">
        <v>25</v>
      </c>
      <c r="E2388" s="1">
        <v>12</v>
      </c>
      <c r="F2388" s="3">
        <v>6744</v>
      </c>
      <c r="G2388" s="10">
        <v>21378.48</v>
      </c>
      <c r="H2388" s="12">
        <f>IFERROR(salesdata[[#This Row],[S-P1]]/salesdata[[#This Row],[Q-P1]],0)</f>
        <v>3.17</v>
      </c>
      <c r="I2388" s="3">
        <v>3069</v>
      </c>
      <c r="J2388" s="10">
        <v>19457.46</v>
      </c>
      <c r="K2388" s="12">
        <f>IFERROR(salesdata[[#This Row],[S-P2]]/salesdata[[#This Row],[Q-P2]],0)</f>
        <v>6.34</v>
      </c>
      <c r="L2388" s="3">
        <v>560</v>
      </c>
      <c r="M2388" s="10">
        <v>3035.2</v>
      </c>
      <c r="N2388" s="12">
        <f>IFERROR(salesdata[[#This Row],[S-P3]]/salesdata[[#This Row],[Q-P3]],0)</f>
        <v>5.42</v>
      </c>
      <c r="O2388" s="3">
        <v>1283</v>
      </c>
      <c r="P2388" s="10">
        <v>9147.7900000000009</v>
      </c>
      <c r="Q2388" s="12">
        <f>IFERROR(salesdata[[#This Row],[S-P4]]/salesdata[[#This Row],[Q-P4]],0)</f>
        <v>7.1300000000000008</v>
      </c>
      <c r="R2388" s="3">
        <v>11656</v>
      </c>
      <c r="S2388" s="10">
        <v>53018.93</v>
      </c>
      <c r="T2388" s="1" t="str">
        <f>"Q"&amp;ROUNDUP(salesdata[[#This Row],[Month No.]]/3,0)</f>
        <v>Q4</v>
      </c>
      <c r="U2388" s="1" t="str">
        <f>TEXT(salesdata[[#This Row],[Date]],"dddd")</f>
        <v>Thursday</v>
      </c>
      <c r="V2388" s="12">
        <f>IFERROR(salesdata[[#This Row],[Total Revenue]]/salesdata[[#This Row],[Total Units Sold]],0)</f>
        <v>4.5486384694577904</v>
      </c>
      <c r="W2388" s="1" t="str">
        <f>INDEX({"Product1","Product2","Product3","Product4"},MATCH(MAX(salesdata[[#This Row],[S-P1]],salesdata[[#This Row],[S-P2]],salesdata[[#This Row],[S-P3]],salesdata[[#This Row],[S-P4]]),CHOOSE({1,2,3,4},salesdata[[#This Row],[S-P1]],salesdata[[#This Row],[S-P2]],salesdata[[#This Row],[S-P3]],salesdata[[#This Row],[S-P4]]),0))</f>
        <v>Product1</v>
      </c>
      <c r="X2388" s="1" t="str">
        <f>IF(salesdata[[#This Row],[Total Revenue]]&gt;=70000,"High",IF(salesdata[[#This Row],[Total Revenue]]&gt;=40000,"Medium","Low"))</f>
        <v>Medium</v>
      </c>
      <c r="Y2388" s="1" t="str">
        <f>IFERROR(IF(SUMIF(salesdata[Year],salesdata[[#This Row],[Year]],salesdata[Total Revenue])&gt;SUMIF(salesdata[Year],salesdata[[#This Row],[Year]]-1,salesdata[Total Revenue]),"Growth Year","Decline Year"),"")</f>
        <v>Growth Year</v>
      </c>
    </row>
    <row r="2389" spans="1:25" x14ac:dyDescent="0.3">
      <c r="A2389" s="1">
        <v>2388</v>
      </c>
      <c r="B2389" s="2">
        <v>42727</v>
      </c>
      <c r="C2389" s="1">
        <v>2016</v>
      </c>
      <c r="D2389" s="1" t="s">
        <v>25</v>
      </c>
      <c r="E2389" s="1">
        <v>12</v>
      </c>
      <c r="F2389" s="3">
        <v>5080</v>
      </c>
      <c r="G2389" s="10">
        <v>16103.6</v>
      </c>
      <c r="H2389" s="12">
        <f>IFERROR(salesdata[[#This Row],[S-P1]]/salesdata[[#This Row],[Q-P1]],0)</f>
        <v>3.17</v>
      </c>
      <c r="I2389" s="3">
        <v>3814</v>
      </c>
      <c r="J2389" s="10">
        <v>24180.76</v>
      </c>
      <c r="K2389" s="12">
        <f>IFERROR(salesdata[[#This Row],[S-P2]]/salesdata[[#This Row],[Q-P2]],0)</f>
        <v>6.34</v>
      </c>
      <c r="L2389" s="3">
        <v>2500</v>
      </c>
      <c r="M2389" s="10">
        <v>13550</v>
      </c>
      <c r="N2389" s="12">
        <f>IFERROR(salesdata[[#This Row],[S-P3]]/salesdata[[#This Row],[Q-P3]],0)</f>
        <v>5.42</v>
      </c>
      <c r="O2389" s="3">
        <v>892</v>
      </c>
      <c r="P2389" s="10">
        <v>6359.96</v>
      </c>
      <c r="Q2389" s="12">
        <f>IFERROR(salesdata[[#This Row],[S-P4]]/salesdata[[#This Row],[Q-P4]],0)</f>
        <v>7.13</v>
      </c>
      <c r="R2389" s="3">
        <v>12286</v>
      </c>
      <c r="S2389" s="10">
        <v>60194.32</v>
      </c>
      <c r="T2389" s="1" t="str">
        <f>"Q"&amp;ROUNDUP(salesdata[[#This Row],[Month No.]]/3,0)</f>
        <v>Q4</v>
      </c>
      <c r="U2389" s="1" t="str">
        <f>TEXT(salesdata[[#This Row],[Date]],"dddd")</f>
        <v>Friday</v>
      </c>
      <c r="V2389" s="12">
        <f>IFERROR(salesdata[[#This Row],[Total Revenue]]/salesdata[[#This Row],[Total Units Sold]],0)</f>
        <v>4.8994237343317595</v>
      </c>
      <c r="W2389" s="1" t="str">
        <f>INDEX({"Product1","Product2","Product3","Product4"},MATCH(MAX(salesdata[[#This Row],[S-P1]],salesdata[[#This Row],[S-P2]],salesdata[[#This Row],[S-P3]],salesdata[[#This Row],[S-P4]]),CHOOSE({1,2,3,4},salesdata[[#This Row],[S-P1]],salesdata[[#This Row],[S-P2]],salesdata[[#This Row],[S-P3]],salesdata[[#This Row],[S-P4]]),0))</f>
        <v>Product2</v>
      </c>
      <c r="X2389" s="1" t="str">
        <f>IF(salesdata[[#This Row],[Total Revenue]]&gt;=70000,"High",IF(salesdata[[#This Row],[Total Revenue]]&gt;=40000,"Medium","Low"))</f>
        <v>Medium</v>
      </c>
      <c r="Y2389" s="1" t="str">
        <f>IFERROR(IF(SUMIF(salesdata[Year],salesdata[[#This Row],[Year]],salesdata[Total Revenue])&gt;SUMIF(salesdata[Year],salesdata[[#This Row],[Year]]-1,salesdata[Total Revenue]),"Growth Year","Decline Year"),"")</f>
        <v>Growth Year</v>
      </c>
    </row>
    <row r="2390" spans="1:25" x14ac:dyDescent="0.3">
      <c r="A2390" s="1">
        <v>2389</v>
      </c>
      <c r="B2390" s="2">
        <v>42728</v>
      </c>
      <c r="C2390" s="1">
        <v>2016</v>
      </c>
      <c r="D2390" s="1" t="s">
        <v>25</v>
      </c>
      <c r="E2390" s="1">
        <v>12</v>
      </c>
      <c r="F2390" s="3">
        <v>3403</v>
      </c>
      <c r="G2390" s="10">
        <v>10787.51</v>
      </c>
      <c r="H2390" s="12">
        <f>IFERROR(salesdata[[#This Row],[S-P1]]/salesdata[[#This Row],[Q-P1]],0)</f>
        <v>3.17</v>
      </c>
      <c r="I2390" s="3">
        <v>2168</v>
      </c>
      <c r="J2390" s="10">
        <v>13745.12</v>
      </c>
      <c r="K2390" s="12">
        <f>IFERROR(salesdata[[#This Row],[S-P2]]/salesdata[[#This Row],[Q-P2]],0)</f>
        <v>6.3400000000000007</v>
      </c>
      <c r="L2390" s="3">
        <v>3464</v>
      </c>
      <c r="M2390" s="10">
        <v>18774.88</v>
      </c>
      <c r="N2390" s="12">
        <f>IFERROR(salesdata[[#This Row],[S-P3]]/salesdata[[#This Row],[Q-P3]],0)</f>
        <v>5.42</v>
      </c>
      <c r="O2390" s="3">
        <v>329</v>
      </c>
      <c r="P2390" s="10">
        <v>2345.77</v>
      </c>
      <c r="Q2390" s="12">
        <f>IFERROR(salesdata[[#This Row],[S-P4]]/salesdata[[#This Row],[Q-P4]],0)</f>
        <v>7.13</v>
      </c>
      <c r="R2390" s="3">
        <v>9364</v>
      </c>
      <c r="S2390" s="10">
        <v>45653.279999999999</v>
      </c>
      <c r="T2390" s="1" t="str">
        <f>"Q"&amp;ROUNDUP(salesdata[[#This Row],[Month No.]]/3,0)</f>
        <v>Q4</v>
      </c>
      <c r="U2390" s="1" t="str">
        <f>TEXT(salesdata[[#This Row],[Date]],"dddd")</f>
        <v>Saturday</v>
      </c>
      <c r="V2390" s="12">
        <f>IFERROR(salesdata[[#This Row],[Total Revenue]]/salesdata[[#This Row],[Total Units Sold]],0)</f>
        <v>4.8754036736437421</v>
      </c>
      <c r="W2390" s="1" t="str">
        <f>INDEX({"Product1","Product2","Product3","Product4"},MATCH(MAX(salesdata[[#This Row],[S-P1]],salesdata[[#This Row],[S-P2]],salesdata[[#This Row],[S-P3]],salesdata[[#This Row],[S-P4]]),CHOOSE({1,2,3,4},salesdata[[#This Row],[S-P1]],salesdata[[#This Row],[S-P2]],salesdata[[#This Row],[S-P3]],salesdata[[#This Row],[S-P4]]),0))</f>
        <v>Product3</v>
      </c>
      <c r="X2390" s="1" t="str">
        <f>IF(salesdata[[#This Row],[Total Revenue]]&gt;=70000,"High",IF(salesdata[[#This Row],[Total Revenue]]&gt;=40000,"Medium","Low"))</f>
        <v>Medium</v>
      </c>
      <c r="Y2390" s="1" t="str">
        <f>IFERROR(IF(SUMIF(salesdata[Year],salesdata[[#This Row],[Year]],salesdata[Total Revenue])&gt;SUMIF(salesdata[Year],salesdata[[#This Row],[Year]]-1,salesdata[Total Revenue]),"Growth Year","Decline Year"),"")</f>
        <v>Growth Year</v>
      </c>
    </row>
    <row r="2391" spans="1:25" x14ac:dyDescent="0.3">
      <c r="A2391" s="1">
        <v>2390</v>
      </c>
      <c r="B2391" s="2">
        <v>42729</v>
      </c>
      <c r="C2391" s="1">
        <v>2016</v>
      </c>
      <c r="D2391" s="1" t="s">
        <v>25</v>
      </c>
      <c r="E2391" s="1">
        <v>12</v>
      </c>
      <c r="F2391" s="3">
        <v>7277</v>
      </c>
      <c r="G2391" s="10">
        <v>23068.09</v>
      </c>
      <c r="H2391" s="12">
        <f>IFERROR(salesdata[[#This Row],[S-P1]]/salesdata[[#This Row],[Q-P1]],0)</f>
        <v>3.17</v>
      </c>
      <c r="I2391" s="3">
        <v>3223</v>
      </c>
      <c r="J2391" s="10">
        <v>20433.82</v>
      </c>
      <c r="K2391" s="12">
        <f>IFERROR(salesdata[[#This Row],[S-P2]]/salesdata[[#This Row],[Q-P2]],0)</f>
        <v>6.34</v>
      </c>
      <c r="L2391" s="3">
        <v>1090</v>
      </c>
      <c r="M2391" s="10">
        <v>5907.8</v>
      </c>
      <c r="N2391" s="12">
        <f>IFERROR(salesdata[[#This Row],[S-P3]]/salesdata[[#This Row],[Q-P3]],0)</f>
        <v>5.42</v>
      </c>
      <c r="O2391" s="3">
        <v>1170</v>
      </c>
      <c r="P2391" s="10">
        <v>8342.1</v>
      </c>
      <c r="Q2391" s="12">
        <f>IFERROR(salesdata[[#This Row],[S-P4]]/salesdata[[#This Row],[Q-P4]],0)</f>
        <v>7.13</v>
      </c>
      <c r="R2391" s="3">
        <v>12760</v>
      </c>
      <c r="S2391" s="10">
        <v>57751.81</v>
      </c>
      <c r="T2391" s="1" t="str">
        <f>"Q"&amp;ROUNDUP(salesdata[[#This Row],[Month No.]]/3,0)</f>
        <v>Q4</v>
      </c>
      <c r="U2391" s="1" t="str">
        <f>TEXT(salesdata[[#This Row],[Date]],"dddd")</f>
        <v>Sunday</v>
      </c>
      <c r="V2391" s="12">
        <f>IFERROR(salesdata[[#This Row],[Total Revenue]]/salesdata[[#This Row],[Total Units Sold]],0)</f>
        <v>4.5260039184952978</v>
      </c>
      <c r="W2391" s="1" t="str">
        <f>INDEX({"Product1","Product2","Product3","Product4"},MATCH(MAX(salesdata[[#This Row],[S-P1]],salesdata[[#This Row],[S-P2]],salesdata[[#This Row],[S-P3]],salesdata[[#This Row],[S-P4]]),CHOOSE({1,2,3,4},salesdata[[#This Row],[S-P1]],salesdata[[#This Row],[S-P2]],salesdata[[#This Row],[S-P3]],salesdata[[#This Row],[S-P4]]),0))</f>
        <v>Product1</v>
      </c>
      <c r="X2391" s="1" t="str">
        <f>IF(salesdata[[#This Row],[Total Revenue]]&gt;=70000,"High",IF(salesdata[[#This Row],[Total Revenue]]&gt;=40000,"Medium","Low"))</f>
        <v>Medium</v>
      </c>
      <c r="Y2391" s="1" t="str">
        <f>IFERROR(IF(SUMIF(salesdata[Year],salesdata[[#This Row],[Year]],salesdata[Total Revenue])&gt;SUMIF(salesdata[Year],salesdata[[#This Row],[Year]]-1,salesdata[Total Revenue]),"Growth Year","Decline Year"),"")</f>
        <v>Growth Year</v>
      </c>
    </row>
    <row r="2392" spans="1:25" x14ac:dyDescent="0.3">
      <c r="A2392" s="1">
        <v>2391</v>
      </c>
      <c r="B2392" s="2">
        <v>42730</v>
      </c>
      <c r="C2392" s="1">
        <v>2016</v>
      </c>
      <c r="D2392" s="1" t="s">
        <v>25</v>
      </c>
      <c r="E2392" s="1">
        <v>12</v>
      </c>
      <c r="F2392" s="3">
        <v>5882</v>
      </c>
      <c r="G2392" s="10">
        <v>18645.939999999999</v>
      </c>
      <c r="H2392" s="12">
        <f>IFERROR(salesdata[[#This Row],[S-P1]]/salesdata[[#This Row],[Q-P1]],0)</f>
        <v>3.17</v>
      </c>
      <c r="I2392" s="3">
        <v>3977</v>
      </c>
      <c r="J2392" s="10">
        <v>25214.18</v>
      </c>
      <c r="K2392" s="12">
        <f>IFERROR(salesdata[[#This Row],[S-P2]]/salesdata[[#This Row],[Q-P2]],0)</f>
        <v>6.34</v>
      </c>
      <c r="L2392" s="3">
        <v>3649</v>
      </c>
      <c r="M2392" s="10">
        <v>19777.580000000002</v>
      </c>
      <c r="N2392" s="12">
        <f>IFERROR(salesdata[[#This Row],[S-P3]]/salesdata[[#This Row],[Q-P3]],0)</f>
        <v>5.4200000000000008</v>
      </c>
      <c r="O2392" s="3">
        <v>311</v>
      </c>
      <c r="P2392" s="10">
        <v>2217.4299999999998</v>
      </c>
      <c r="Q2392" s="12">
        <f>IFERROR(salesdata[[#This Row],[S-P4]]/salesdata[[#This Row],[Q-P4]],0)</f>
        <v>7.13</v>
      </c>
      <c r="R2392" s="3">
        <v>13819</v>
      </c>
      <c r="S2392" s="10">
        <v>65855.13</v>
      </c>
      <c r="T2392" s="1" t="str">
        <f>"Q"&amp;ROUNDUP(salesdata[[#This Row],[Month No.]]/3,0)</f>
        <v>Q4</v>
      </c>
      <c r="U2392" s="1" t="str">
        <f>TEXT(salesdata[[#This Row],[Date]],"dddd")</f>
        <v>Monday</v>
      </c>
      <c r="V2392" s="12">
        <f>IFERROR(salesdata[[#This Row],[Total Revenue]]/salesdata[[#This Row],[Total Units Sold]],0)</f>
        <v>4.7655496056154574</v>
      </c>
      <c r="W2392" s="1" t="str">
        <f>INDEX({"Product1","Product2","Product3","Product4"},MATCH(MAX(salesdata[[#This Row],[S-P1]],salesdata[[#This Row],[S-P2]],salesdata[[#This Row],[S-P3]],salesdata[[#This Row],[S-P4]]),CHOOSE({1,2,3,4},salesdata[[#This Row],[S-P1]],salesdata[[#This Row],[S-P2]],salesdata[[#This Row],[S-P3]],salesdata[[#This Row],[S-P4]]),0))</f>
        <v>Product2</v>
      </c>
      <c r="X2392" s="1" t="str">
        <f>IF(salesdata[[#This Row],[Total Revenue]]&gt;=70000,"High",IF(salesdata[[#This Row],[Total Revenue]]&gt;=40000,"Medium","Low"))</f>
        <v>Medium</v>
      </c>
      <c r="Y2392" s="1" t="str">
        <f>IFERROR(IF(SUMIF(salesdata[Year],salesdata[[#This Row],[Year]],salesdata[Total Revenue])&gt;SUMIF(salesdata[Year],salesdata[[#This Row],[Year]]-1,salesdata[Total Revenue]),"Growth Year","Decline Year"),"")</f>
        <v>Growth Year</v>
      </c>
    </row>
    <row r="2393" spans="1:25" x14ac:dyDescent="0.3">
      <c r="A2393" s="1">
        <v>2392</v>
      </c>
      <c r="B2393" s="2">
        <v>42731</v>
      </c>
      <c r="C2393" s="1">
        <v>2016</v>
      </c>
      <c r="D2393" s="1" t="s">
        <v>25</v>
      </c>
      <c r="E2393" s="1">
        <v>12</v>
      </c>
      <c r="F2393" s="3">
        <v>7509</v>
      </c>
      <c r="G2393" s="10">
        <v>23803.53</v>
      </c>
      <c r="H2393" s="12">
        <f>IFERROR(salesdata[[#This Row],[S-P1]]/salesdata[[#This Row],[Q-P1]],0)</f>
        <v>3.17</v>
      </c>
      <c r="I2393" s="3">
        <v>1680</v>
      </c>
      <c r="J2393" s="10">
        <v>10651.2</v>
      </c>
      <c r="K2393" s="12">
        <f>IFERROR(salesdata[[#This Row],[S-P2]]/salesdata[[#This Row],[Q-P2]],0)</f>
        <v>6.3400000000000007</v>
      </c>
      <c r="L2393" s="3">
        <v>487</v>
      </c>
      <c r="M2393" s="10">
        <v>2639.54</v>
      </c>
      <c r="N2393" s="12">
        <f>IFERROR(salesdata[[#This Row],[S-P3]]/salesdata[[#This Row],[Q-P3]],0)</f>
        <v>5.42</v>
      </c>
      <c r="O2393" s="3">
        <v>1017</v>
      </c>
      <c r="P2393" s="10">
        <v>7251.21</v>
      </c>
      <c r="Q2393" s="12">
        <f>IFERROR(salesdata[[#This Row],[S-P4]]/salesdata[[#This Row],[Q-P4]],0)</f>
        <v>7.13</v>
      </c>
      <c r="R2393" s="3">
        <v>10693</v>
      </c>
      <c r="S2393" s="10">
        <v>44345.48</v>
      </c>
      <c r="T2393" s="1" t="str">
        <f>"Q"&amp;ROUNDUP(salesdata[[#This Row],[Month No.]]/3,0)</f>
        <v>Q4</v>
      </c>
      <c r="U2393" s="1" t="str">
        <f>TEXT(salesdata[[#This Row],[Date]],"dddd")</f>
        <v>Tuesday</v>
      </c>
      <c r="V2393" s="12">
        <f>IFERROR(salesdata[[#This Row],[Total Revenue]]/salesdata[[#This Row],[Total Units Sold]],0)</f>
        <v>4.14715047227158</v>
      </c>
      <c r="W2393" s="1" t="str">
        <f>INDEX({"Product1","Product2","Product3","Product4"},MATCH(MAX(salesdata[[#This Row],[S-P1]],salesdata[[#This Row],[S-P2]],salesdata[[#This Row],[S-P3]],salesdata[[#This Row],[S-P4]]),CHOOSE({1,2,3,4},salesdata[[#This Row],[S-P1]],salesdata[[#This Row],[S-P2]],salesdata[[#This Row],[S-P3]],salesdata[[#This Row],[S-P4]]),0))</f>
        <v>Product1</v>
      </c>
      <c r="X2393" s="1" t="str">
        <f>IF(salesdata[[#This Row],[Total Revenue]]&gt;=70000,"High",IF(salesdata[[#This Row],[Total Revenue]]&gt;=40000,"Medium","Low"))</f>
        <v>Medium</v>
      </c>
      <c r="Y2393" s="1" t="str">
        <f>IFERROR(IF(SUMIF(salesdata[Year],salesdata[[#This Row],[Year]],salesdata[Total Revenue])&gt;SUMIF(salesdata[Year],salesdata[[#This Row],[Year]]-1,salesdata[Total Revenue]),"Growth Year","Decline Year"),"")</f>
        <v>Growth Year</v>
      </c>
    </row>
    <row r="2394" spans="1:25" x14ac:dyDescent="0.3">
      <c r="A2394" s="1">
        <v>2393</v>
      </c>
      <c r="B2394" s="2">
        <v>42732</v>
      </c>
      <c r="C2394" s="1">
        <v>2016</v>
      </c>
      <c r="D2394" s="1" t="s">
        <v>25</v>
      </c>
      <c r="E2394" s="1">
        <v>12</v>
      </c>
      <c r="F2394" s="3">
        <v>4696</v>
      </c>
      <c r="G2394" s="10">
        <v>14886.32</v>
      </c>
      <c r="H2394" s="12">
        <f>IFERROR(salesdata[[#This Row],[S-P1]]/salesdata[[#This Row],[Q-P1]],0)</f>
        <v>3.17</v>
      </c>
      <c r="I2394" s="3">
        <v>1315</v>
      </c>
      <c r="J2394" s="10">
        <v>8337.1</v>
      </c>
      <c r="K2394" s="12">
        <f>IFERROR(salesdata[[#This Row],[S-P2]]/salesdata[[#This Row],[Q-P2]],0)</f>
        <v>6.34</v>
      </c>
      <c r="L2394" s="3">
        <v>5914</v>
      </c>
      <c r="M2394" s="10">
        <v>32053.88</v>
      </c>
      <c r="N2394" s="12">
        <f>IFERROR(salesdata[[#This Row],[S-P3]]/salesdata[[#This Row],[Q-P3]],0)</f>
        <v>5.42</v>
      </c>
      <c r="O2394" s="3">
        <v>1798</v>
      </c>
      <c r="P2394" s="10">
        <v>12819.74</v>
      </c>
      <c r="Q2394" s="12">
        <f>IFERROR(salesdata[[#This Row],[S-P4]]/salesdata[[#This Row],[Q-P4]],0)</f>
        <v>7.13</v>
      </c>
      <c r="R2394" s="3">
        <v>13723</v>
      </c>
      <c r="S2394" s="10">
        <v>68097.039999999994</v>
      </c>
      <c r="T2394" s="1" t="str">
        <f>"Q"&amp;ROUNDUP(salesdata[[#This Row],[Month No.]]/3,0)</f>
        <v>Q4</v>
      </c>
      <c r="U2394" s="1" t="str">
        <f>TEXT(salesdata[[#This Row],[Date]],"dddd")</f>
        <v>Wednesday</v>
      </c>
      <c r="V2394" s="12">
        <f>IFERROR(salesdata[[#This Row],[Total Revenue]]/salesdata[[#This Row],[Total Units Sold]],0)</f>
        <v>4.9622560664577708</v>
      </c>
      <c r="W2394" s="1" t="str">
        <f>INDEX({"Product1","Product2","Product3","Product4"},MATCH(MAX(salesdata[[#This Row],[S-P1]],salesdata[[#This Row],[S-P2]],salesdata[[#This Row],[S-P3]],salesdata[[#This Row],[S-P4]]),CHOOSE({1,2,3,4},salesdata[[#This Row],[S-P1]],salesdata[[#This Row],[S-P2]],salesdata[[#This Row],[S-P3]],salesdata[[#This Row],[S-P4]]),0))</f>
        <v>Product3</v>
      </c>
      <c r="X2394" s="1" t="str">
        <f>IF(salesdata[[#This Row],[Total Revenue]]&gt;=70000,"High",IF(salesdata[[#This Row],[Total Revenue]]&gt;=40000,"Medium","Low"))</f>
        <v>Medium</v>
      </c>
      <c r="Y2394" s="1" t="str">
        <f>IFERROR(IF(SUMIF(salesdata[Year],salesdata[[#This Row],[Year]],salesdata[Total Revenue])&gt;SUMIF(salesdata[Year],salesdata[[#This Row],[Year]]-1,salesdata[Total Revenue]),"Growth Year","Decline Year"),"")</f>
        <v>Growth Year</v>
      </c>
    </row>
    <row r="2395" spans="1:25" x14ac:dyDescent="0.3">
      <c r="A2395" s="1">
        <v>2394</v>
      </c>
      <c r="B2395" s="2">
        <v>42733</v>
      </c>
      <c r="C2395" s="1">
        <v>2016</v>
      </c>
      <c r="D2395" s="1" t="s">
        <v>25</v>
      </c>
      <c r="E2395" s="1">
        <v>12</v>
      </c>
      <c r="F2395" s="3">
        <v>3335</v>
      </c>
      <c r="G2395" s="10">
        <v>10571.95</v>
      </c>
      <c r="H2395" s="12">
        <f>IFERROR(salesdata[[#This Row],[S-P1]]/salesdata[[#This Row],[Q-P1]],0)</f>
        <v>3.1700000000000004</v>
      </c>
      <c r="I2395" s="3">
        <v>629</v>
      </c>
      <c r="J2395" s="10">
        <v>3987.86</v>
      </c>
      <c r="K2395" s="12">
        <f>IFERROR(salesdata[[#This Row],[S-P2]]/salesdata[[#This Row],[Q-P2]],0)</f>
        <v>6.34</v>
      </c>
      <c r="L2395" s="3">
        <v>4381</v>
      </c>
      <c r="M2395" s="10">
        <v>23745.02</v>
      </c>
      <c r="N2395" s="12">
        <f>IFERROR(salesdata[[#This Row],[S-P3]]/salesdata[[#This Row],[Q-P3]],0)</f>
        <v>5.42</v>
      </c>
      <c r="O2395" s="3">
        <v>1772</v>
      </c>
      <c r="P2395" s="10">
        <v>12634.36</v>
      </c>
      <c r="Q2395" s="12">
        <f>IFERROR(salesdata[[#This Row],[S-P4]]/salesdata[[#This Row],[Q-P4]],0)</f>
        <v>7.13</v>
      </c>
      <c r="R2395" s="3">
        <v>10117</v>
      </c>
      <c r="S2395" s="10">
        <v>50939.19</v>
      </c>
      <c r="T2395" s="1" t="str">
        <f>"Q"&amp;ROUNDUP(salesdata[[#This Row],[Month No.]]/3,0)</f>
        <v>Q4</v>
      </c>
      <c r="U2395" s="1" t="str">
        <f>TEXT(salesdata[[#This Row],[Date]],"dddd")</f>
        <v>Thursday</v>
      </c>
      <c r="V2395" s="12">
        <f>IFERROR(salesdata[[#This Row],[Total Revenue]]/salesdata[[#This Row],[Total Units Sold]],0)</f>
        <v>5.035009390135416</v>
      </c>
      <c r="W2395" s="1" t="str">
        <f>INDEX({"Product1","Product2","Product3","Product4"},MATCH(MAX(salesdata[[#This Row],[S-P1]],salesdata[[#This Row],[S-P2]],salesdata[[#This Row],[S-P3]],salesdata[[#This Row],[S-P4]]),CHOOSE({1,2,3,4},salesdata[[#This Row],[S-P1]],salesdata[[#This Row],[S-P2]],salesdata[[#This Row],[S-P3]],salesdata[[#This Row],[S-P4]]),0))</f>
        <v>Product3</v>
      </c>
      <c r="X2395" s="1" t="str">
        <f>IF(salesdata[[#This Row],[Total Revenue]]&gt;=70000,"High",IF(salesdata[[#This Row],[Total Revenue]]&gt;=40000,"Medium","Low"))</f>
        <v>Medium</v>
      </c>
      <c r="Y2395" s="1" t="str">
        <f>IFERROR(IF(SUMIF(salesdata[Year],salesdata[[#This Row],[Year]],salesdata[Total Revenue])&gt;SUMIF(salesdata[Year],salesdata[[#This Row],[Year]]-1,salesdata[Total Revenue]),"Growth Year","Decline Year"),"")</f>
        <v>Growth Year</v>
      </c>
    </row>
    <row r="2396" spans="1:25" x14ac:dyDescent="0.3">
      <c r="A2396" s="1">
        <v>2395</v>
      </c>
      <c r="B2396" s="2">
        <v>42734</v>
      </c>
      <c r="C2396" s="1">
        <v>2016</v>
      </c>
      <c r="D2396" s="1" t="s">
        <v>25</v>
      </c>
      <c r="E2396" s="1">
        <v>12</v>
      </c>
      <c r="F2396" s="3">
        <v>5391</v>
      </c>
      <c r="G2396" s="10">
        <v>17089.47</v>
      </c>
      <c r="H2396" s="12">
        <f>IFERROR(salesdata[[#This Row],[S-P1]]/salesdata[[#This Row],[Q-P1]],0)</f>
        <v>3.1700000000000004</v>
      </c>
      <c r="I2396" s="3">
        <v>1786</v>
      </c>
      <c r="J2396" s="10">
        <v>11323.24</v>
      </c>
      <c r="K2396" s="12">
        <f>IFERROR(salesdata[[#This Row],[S-P2]]/salesdata[[#This Row],[Q-P2]],0)</f>
        <v>6.34</v>
      </c>
      <c r="L2396" s="3">
        <v>5678</v>
      </c>
      <c r="M2396" s="10">
        <v>30774.76</v>
      </c>
      <c r="N2396" s="12">
        <f>IFERROR(salesdata[[#This Row],[S-P3]]/salesdata[[#This Row],[Q-P3]],0)</f>
        <v>5.42</v>
      </c>
      <c r="O2396" s="3">
        <v>1238</v>
      </c>
      <c r="P2396" s="10">
        <v>8826.94</v>
      </c>
      <c r="Q2396" s="12">
        <f>IFERROR(salesdata[[#This Row],[S-P4]]/salesdata[[#This Row],[Q-P4]],0)</f>
        <v>7.1300000000000008</v>
      </c>
      <c r="R2396" s="3">
        <v>14093</v>
      </c>
      <c r="S2396" s="10">
        <v>68014.41</v>
      </c>
      <c r="T2396" s="1" t="str">
        <f>"Q"&amp;ROUNDUP(salesdata[[#This Row],[Month No.]]/3,0)</f>
        <v>Q4</v>
      </c>
      <c r="U2396" s="1" t="str">
        <f>TEXT(salesdata[[#This Row],[Date]],"dddd")</f>
        <v>Friday</v>
      </c>
      <c r="V2396" s="12">
        <f>IFERROR(salesdata[[#This Row],[Total Revenue]]/salesdata[[#This Row],[Total Units Sold]],0)</f>
        <v>4.8261129638827791</v>
      </c>
      <c r="W2396" s="1" t="str">
        <f>INDEX({"Product1","Product2","Product3","Product4"},MATCH(MAX(salesdata[[#This Row],[S-P1]],salesdata[[#This Row],[S-P2]],salesdata[[#This Row],[S-P3]],salesdata[[#This Row],[S-P4]]),CHOOSE({1,2,3,4},salesdata[[#This Row],[S-P1]],salesdata[[#This Row],[S-P2]],salesdata[[#This Row],[S-P3]],salesdata[[#This Row],[S-P4]]),0))</f>
        <v>Product3</v>
      </c>
      <c r="X2396" s="1" t="str">
        <f>IF(salesdata[[#This Row],[Total Revenue]]&gt;=70000,"High",IF(salesdata[[#This Row],[Total Revenue]]&gt;=40000,"Medium","Low"))</f>
        <v>Medium</v>
      </c>
      <c r="Y2396" s="1" t="str">
        <f>IFERROR(IF(SUMIF(salesdata[Year],salesdata[[#This Row],[Year]],salesdata[Total Revenue])&gt;SUMIF(salesdata[Year],salesdata[[#This Row],[Year]]-1,salesdata[Total Revenue]),"Growth Year","Decline Year"),"")</f>
        <v>Growth Year</v>
      </c>
    </row>
    <row r="2397" spans="1:25" x14ac:dyDescent="0.3">
      <c r="A2397" s="1">
        <v>2396</v>
      </c>
      <c r="B2397" s="2">
        <v>42736</v>
      </c>
      <c r="C2397" s="1">
        <v>2017</v>
      </c>
      <c r="D2397" s="1" t="s">
        <v>26</v>
      </c>
      <c r="E2397" s="1">
        <v>1</v>
      </c>
      <c r="F2397" s="3">
        <v>3016</v>
      </c>
      <c r="G2397" s="10">
        <v>9560.7199999999993</v>
      </c>
      <c r="H2397" s="12">
        <f>IFERROR(salesdata[[#This Row],[S-P1]]/salesdata[[#This Row],[Q-P1]],0)</f>
        <v>3.17</v>
      </c>
      <c r="I2397" s="3">
        <v>1114</v>
      </c>
      <c r="J2397" s="10">
        <v>7062.76</v>
      </c>
      <c r="K2397" s="12">
        <f>IFERROR(salesdata[[#This Row],[S-P2]]/salesdata[[#This Row],[Q-P2]],0)</f>
        <v>6.34</v>
      </c>
      <c r="L2397" s="3">
        <v>1911</v>
      </c>
      <c r="M2397" s="10">
        <v>10357.620000000001</v>
      </c>
      <c r="N2397" s="12">
        <f>IFERROR(salesdata[[#This Row],[S-P3]]/salesdata[[#This Row],[Q-P3]],0)</f>
        <v>5.4200000000000008</v>
      </c>
      <c r="O2397" s="3">
        <v>538</v>
      </c>
      <c r="P2397" s="10">
        <v>3835.94</v>
      </c>
      <c r="Q2397" s="12">
        <f>IFERROR(salesdata[[#This Row],[S-P4]]/salesdata[[#This Row],[Q-P4]],0)</f>
        <v>7.13</v>
      </c>
      <c r="R2397" s="3">
        <v>6579</v>
      </c>
      <c r="S2397" s="10">
        <v>30817.040000000001</v>
      </c>
      <c r="T2397" s="1" t="str">
        <f>"Q"&amp;ROUNDUP(salesdata[[#This Row],[Month No.]]/3,0)</f>
        <v>Q1</v>
      </c>
      <c r="U2397" s="1" t="str">
        <f>TEXT(salesdata[[#This Row],[Date]],"dddd")</f>
        <v>Sunday</v>
      </c>
      <c r="V2397" s="12">
        <f>IFERROR(salesdata[[#This Row],[Total Revenue]]/salesdata[[#This Row],[Total Units Sold]],0)</f>
        <v>4.6841526067791461</v>
      </c>
      <c r="W2397" s="1" t="str">
        <f>INDEX({"Product1","Product2","Product3","Product4"},MATCH(MAX(salesdata[[#This Row],[S-P1]],salesdata[[#This Row],[S-P2]],salesdata[[#This Row],[S-P3]],salesdata[[#This Row],[S-P4]]),CHOOSE({1,2,3,4},salesdata[[#This Row],[S-P1]],salesdata[[#This Row],[S-P2]],salesdata[[#This Row],[S-P3]],salesdata[[#This Row],[S-P4]]),0))</f>
        <v>Product3</v>
      </c>
      <c r="X2397" s="1" t="str">
        <f>IF(salesdata[[#This Row],[Total Revenue]]&gt;=70000,"High",IF(salesdata[[#This Row],[Total Revenue]]&gt;=40000,"Medium","Low"))</f>
        <v>Low</v>
      </c>
      <c r="Y2397" s="1" t="str">
        <f>IFERROR(IF(SUMIF(salesdata[Year],salesdata[[#This Row],[Year]],salesdata[Total Revenue])&gt;SUMIF(salesdata[Year],salesdata[[#This Row],[Year]]-1,salesdata[Total Revenue]),"Growth Year","Decline Year"),"")</f>
        <v>Growth Year</v>
      </c>
    </row>
    <row r="2398" spans="1:25" x14ac:dyDescent="0.3">
      <c r="A2398" s="1">
        <v>2397</v>
      </c>
      <c r="B2398" s="2">
        <v>42737</v>
      </c>
      <c r="C2398" s="1">
        <v>2017</v>
      </c>
      <c r="D2398" s="1" t="s">
        <v>26</v>
      </c>
      <c r="E2398" s="1">
        <v>1</v>
      </c>
      <c r="F2398" s="3">
        <v>2554</v>
      </c>
      <c r="G2398" s="10">
        <v>8096.18</v>
      </c>
      <c r="H2398" s="12">
        <f>IFERROR(salesdata[[#This Row],[S-P1]]/salesdata[[#This Row],[Q-P1]],0)</f>
        <v>3.17</v>
      </c>
      <c r="I2398" s="3">
        <v>1816</v>
      </c>
      <c r="J2398" s="10">
        <v>11513.44</v>
      </c>
      <c r="K2398" s="12">
        <f>IFERROR(salesdata[[#This Row],[S-P2]]/salesdata[[#This Row],[Q-P2]],0)</f>
        <v>6.34</v>
      </c>
      <c r="L2398" s="3">
        <v>5295</v>
      </c>
      <c r="M2398" s="10">
        <v>28698.9</v>
      </c>
      <c r="N2398" s="12">
        <f>IFERROR(salesdata[[#This Row],[S-P3]]/salesdata[[#This Row],[Q-P3]],0)</f>
        <v>5.42</v>
      </c>
      <c r="O2398" s="3">
        <v>827</v>
      </c>
      <c r="P2398" s="10">
        <v>5896.51</v>
      </c>
      <c r="Q2398" s="12">
        <f>IFERROR(salesdata[[#This Row],[S-P4]]/salesdata[[#This Row],[Q-P4]],0)</f>
        <v>7.13</v>
      </c>
      <c r="R2398" s="3">
        <v>10492</v>
      </c>
      <c r="S2398" s="10">
        <v>54205.03</v>
      </c>
      <c r="T2398" s="1" t="str">
        <f>"Q"&amp;ROUNDUP(salesdata[[#This Row],[Month No.]]/3,0)</f>
        <v>Q1</v>
      </c>
      <c r="U2398" s="1" t="str">
        <f>TEXT(salesdata[[#This Row],[Date]],"dddd")</f>
        <v>Monday</v>
      </c>
      <c r="V2398" s="12">
        <f>IFERROR(salesdata[[#This Row],[Total Revenue]]/salesdata[[#This Row],[Total Units Sold]],0)</f>
        <v>5.1663200533739992</v>
      </c>
      <c r="W2398" s="1" t="str">
        <f>INDEX({"Product1","Product2","Product3","Product4"},MATCH(MAX(salesdata[[#This Row],[S-P1]],salesdata[[#This Row],[S-P2]],salesdata[[#This Row],[S-P3]],salesdata[[#This Row],[S-P4]]),CHOOSE({1,2,3,4},salesdata[[#This Row],[S-P1]],salesdata[[#This Row],[S-P2]],salesdata[[#This Row],[S-P3]],salesdata[[#This Row],[S-P4]]),0))</f>
        <v>Product3</v>
      </c>
      <c r="X2398" s="1" t="str">
        <f>IF(salesdata[[#This Row],[Total Revenue]]&gt;=70000,"High",IF(salesdata[[#This Row],[Total Revenue]]&gt;=40000,"Medium","Low"))</f>
        <v>Medium</v>
      </c>
      <c r="Y2398" s="1" t="str">
        <f>IFERROR(IF(SUMIF(salesdata[Year],salesdata[[#This Row],[Year]],salesdata[Total Revenue])&gt;SUMIF(salesdata[Year],salesdata[[#This Row],[Year]]-1,salesdata[Total Revenue]),"Growth Year","Decline Year"),"")</f>
        <v>Growth Year</v>
      </c>
    </row>
    <row r="2399" spans="1:25" x14ac:dyDescent="0.3">
      <c r="A2399" s="1">
        <v>2398</v>
      </c>
      <c r="B2399" s="2">
        <v>42738</v>
      </c>
      <c r="C2399" s="1">
        <v>2017</v>
      </c>
      <c r="D2399" s="1" t="s">
        <v>26</v>
      </c>
      <c r="E2399" s="1">
        <v>1</v>
      </c>
      <c r="F2399" s="3">
        <v>4537</v>
      </c>
      <c r="G2399" s="10">
        <v>14382.29</v>
      </c>
      <c r="H2399" s="12">
        <f>IFERROR(salesdata[[#This Row],[S-P1]]/salesdata[[#This Row],[Q-P1]],0)</f>
        <v>3.1700000000000004</v>
      </c>
      <c r="I2399" s="3">
        <v>2589</v>
      </c>
      <c r="J2399" s="10">
        <v>16414.259999999998</v>
      </c>
      <c r="K2399" s="12">
        <f>IFERROR(salesdata[[#This Row],[S-P2]]/salesdata[[#This Row],[Q-P2]],0)</f>
        <v>6.339999999999999</v>
      </c>
      <c r="L2399" s="3">
        <v>3430</v>
      </c>
      <c r="M2399" s="10">
        <v>18590.599999999999</v>
      </c>
      <c r="N2399" s="12">
        <f>IFERROR(salesdata[[#This Row],[S-P3]]/salesdata[[#This Row],[Q-P3]],0)</f>
        <v>5.42</v>
      </c>
      <c r="O2399" s="3">
        <v>659</v>
      </c>
      <c r="P2399" s="10">
        <v>4698.67</v>
      </c>
      <c r="Q2399" s="12">
        <f>IFERROR(salesdata[[#This Row],[S-P4]]/salesdata[[#This Row],[Q-P4]],0)</f>
        <v>7.13</v>
      </c>
      <c r="R2399" s="3">
        <v>11215</v>
      </c>
      <c r="S2399" s="10">
        <v>54085.82</v>
      </c>
      <c r="T2399" s="1" t="str">
        <f>"Q"&amp;ROUNDUP(salesdata[[#This Row],[Month No.]]/3,0)</f>
        <v>Q1</v>
      </c>
      <c r="U2399" s="1" t="str">
        <f>TEXT(salesdata[[#This Row],[Date]],"dddd")</f>
        <v>Tuesday</v>
      </c>
      <c r="V2399" s="12">
        <f>IFERROR(salesdata[[#This Row],[Total Revenue]]/salesdata[[#This Row],[Total Units Sold]],0)</f>
        <v>4.8226321890325456</v>
      </c>
      <c r="W2399" s="1" t="str">
        <f>INDEX({"Product1","Product2","Product3","Product4"},MATCH(MAX(salesdata[[#This Row],[S-P1]],salesdata[[#This Row],[S-P2]],salesdata[[#This Row],[S-P3]],salesdata[[#This Row],[S-P4]]),CHOOSE({1,2,3,4},salesdata[[#This Row],[S-P1]],salesdata[[#This Row],[S-P2]],salesdata[[#This Row],[S-P3]],salesdata[[#This Row],[S-P4]]),0))</f>
        <v>Product3</v>
      </c>
      <c r="X2399" s="1" t="str">
        <f>IF(salesdata[[#This Row],[Total Revenue]]&gt;=70000,"High",IF(salesdata[[#This Row],[Total Revenue]]&gt;=40000,"Medium","Low"))</f>
        <v>Medium</v>
      </c>
      <c r="Y2399" s="1" t="str">
        <f>IFERROR(IF(SUMIF(salesdata[Year],salesdata[[#This Row],[Year]],salesdata[Total Revenue])&gt;SUMIF(salesdata[Year],salesdata[[#This Row],[Year]]-1,salesdata[Total Revenue]),"Growth Year","Decline Year"),"")</f>
        <v>Growth Year</v>
      </c>
    </row>
    <row r="2400" spans="1:25" x14ac:dyDescent="0.3">
      <c r="A2400" s="1">
        <v>2399</v>
      </c>
      <c r="B2400" s="2">
        <v>42739</v>
      </c>
      <c r="C2400" s="1">
        <v>2017</v>
      </c>
      <c r="D2400" s="1" t="s">
        <v>26</v>
      </c>
      <c r="E2400" s="1">
        <v>1</v>
      </c>
      <c r="F2400" s="3">
        <v>6337</v>
      </c>
      <c r="G2400" s="10">
        <v>20088.29</v>
      </c>
      <c r="H2400" s="12">
        <f>IFERROR(salesdata[[#This Row],[S-P1]]/salesdata[[#This Row],[Q-P1]],0)</f>
        <v>3.17</v>
      </c>
      <c r="I2400" s="3">
        <v>958</v>
      </c>
      <c r="J2400" s="10">
        <v>6073.72</v>
      </c>
      <c r="K2400" s="12">
        <f>IFERROR(salesdata[[#This Row],[S-P2]]/salesdata[[#This Row],[Q-P2]],0)</f>
        <v>6.34</v>
      </c>
      <c r="L2400" s="3">
        <v>3245</v>
      </c>
      <c r="M2400" s="10">
        <v>17587.900000000001</v>
      </c>
      <c r="N2400" s="12">
        <f>IFERROR(salesdata[[#This Row],[S-P3]]/salesdata[[#This Row],[Q-P3]],0)</f>
        <v>5.4200000000000008</v>
      </c>
      <c r="O2400" s="3">
        <v>1306</v>
      </c>
      <c r="P2400" s="10">
        <v>9311.7800000000007</v>
      </c>
      <c r="Q2400" s="12">
        <f>IFERROR(salesdata[[#This Row],[S-P4]]/salesdata[[#This Row],[Q-P4]],0)</f>
        <v>7.1300000000000008</v>
      </c>
      <c r="R2400" s="3">
        <v>11846</v>
      </c>
      <c r="S2400" s="10">
        <v>53061.69</v>
      </c>
      <c r="T2400" s="1" t="str">
        <f>"Q"&amp;ROUNDUP(salesdata[[#This Row],[Month No.]]/3,0)</f>
        <v>Q1</v>
      </c>
      <c r="U2400" s="1" t="str">
        <f>TEXT(salesdata[[#This Row],[Date]],"dddd")</f>
        <v>Wednesday</v>
      </c>
      <c r="V2400" s="12">
        <f>IFERROR(salesdata[[#This Row],[Total Revenue]]/salesdata[[#This Row],[Total Units Sold]],0)</f>
        <v>4.4792917440486244</v>
      </c>
      <c r="W2400" s="1" t="str">
        <f>INDEX({"Product1","Product2","Product3","Product4"},MATCH(MAX(salesdata[[#This Row],[S-P1]],salesdata[[#This Row],[S-P2]],salesdata[[#This Row],[S-P3]],salesdata[[#This Row],[S-P4]]),CHOOSE({1,2,3,4},salesdata[[#This Row],[S-P1]],salesdata[[#This Row],[S-P2]],salesdata[[#This Row],[S-P3]],salesdata[[#This Row],[S-P4]]),0))</f>
        <v>Product1</v>
      </c>
      <c r="X2400" s="1" t="str">
        <f>IF(salesdata[[#This Row],[Total Revenue]]&gt;=70000,"High",IF(salesdata[[#This Row],[Total Revenue]]&gt;=40000,"Medium","Low"))</f>
        <v>Medium</v>
      </c>
      <c r="Y2400" s="1" t="str">
        <f>IFERROR(IF(SUMIF(salesdata[Year],salesdata[[#This Row],[Year]],salesdata[Total Revenue])&gt;SUMIF(salesdata[Year],salesdata[[#This Row],[Year]]-1,salesdata[Total Revenue]),"Growth Year","Decline Year"),"")</f>
        <v>Growth Year</v>
      </c>
    </row>
    <row r="2401" spans="1:25" x14ac:dyDescent="0.3">
      <c r="A2401" s="1">
        <v>2400</v>
      </c>
      <c r="B2401" s="2">
        <v>42740</v>
      </c>
      <c r="C2401" s="1">
        <v>2017</v>
      </c>
      <c r="D2401" s="1" t="s">
        <v>26</v>
      </c>
      <c r="E2401" s="1">
        <v>1</v>
      </c>
      <c r="F2401" s="3">
        <v>5060</v>
      </c>
      <c r="G2401" s="10">
        <v>16040.2</v>
      </c>
      <c r="H2401" s="12">
        <f>IFERROR(salesdata[[#This Row],[S-P1]]/salesdata[[#This Row],[Q-P1]],0)</f>
        <v>3.17</v>
      </c>
      <c r="I2401" s="3">
        <v>3394</v>
      </c>
      <c r="J2401" s="10">
        <v>21517.96</v>
      </c>
      <c r="K2401" s="12">
        <f>IFERROR(salesdata[[#This Row],[S-P2]]/salesdata[[#This Row],[Q-P2]],0)</f>
        <v>6.34</v>
      </c>
      <c r="L2401" s="3">
        <v>3810</v>
      </c>
      <c r="M2401" s="10">
        <v>20650.2</v>
      </c>
      <c r="N2401" s="12">
        <f>IFERROR(salesdata[[#This Row],[S-P3]]/salesdata[[#This Row],[Q-P3]],0)</f>
        <v>5.42</v>
      </c>
      <c r="O2401" s="3">
        <v>1485</v>
      </c>
      <c r="P2401" s="10">
        <v>10588.05</v>
      </c>
      <c r="Q2401" s="12">
        <f>IFERROR(salesdata[[#This Row],[S-P4]]/salesdata[[#This Row],[Q-P4]],0)</f>
        <v>7.13</v>
      </c>
      <c r="R2401" s="3">
        <v>13749</v>
      </c>
      <c r="S2401" s="10">
        <v>68796.41</v>
      </c>
      <c r="T2401" s="1" t="str">
        <f>"Q"&amp;ROUNDUP(salesdata[[#This Row],[Month No.]]/3,0)</f>
        <v>Q1</v>
      </c>
      <c r="U2401" s="1" t="str">
        <f>TEXT(salesdata[[#This Row],[Date]],"dddd")</f>
        <v>Thursday</v>
      </c>
      <c r="V2401" s="12">
        <f>IFERROR(salesdata[[#This Row],[Total Revenue]]/salesdata[[#This Row],[Total Units Sold]],0)</f>
        <v>5.0037391810313476</v>
      </c>
      <c r="W2401" s="1" t="str">
        <f>INDEX({"Product1","Product2","Product3","Product4"},MATCH(MAX(salesdata[[#This Row],[S-P1]],salesdata[[#This Row],[S-P2]],salesdata[[#This Row],[S-P3]],salesdata[[#This Row],[S-P4]]),CHOOSE({1,2,3,4},salesdata[[#This Row],[S-P1]],salesdata[[#This Row],[S-P2]],salesdata[[#This Row],[S-P3]],salesdata[[#This Row],[S-P4]]),0))</f>
        <v>Product2</v>
      </c>
      <c r="X2401" s="1" t="str">
        <f>IF(salesdata[[#This Row],[Total Revenue]]&gt;=70000,"High",IF(salesdata[[#This Row],[Total Revenue]]&gt;=40000,"Medium","Low"))</f>
        <v>Medium</v>
      </c>
      <c r="Y2401" s="1" t="str">
        <f>IFERROR(IF(SUMIF(salesdata[Year],salesdata[[#This Row],[Year]],salesdata[Total Revenue])&gt;SUMIF(salesdata[Year],salesdata[[#This Row],[Year]]-1,salesdata[Total Revenue]),"Growth Year","Decline Year"),"")</f>
        <v>Growth Year</v>
      </c>
    </row>
    <row r="2402" spans="1:25" x14ac:dyDescent="0.3">
      <c r="A2402" s="1">
        <v>2401</v>
      </c>
      <c r="B2402" s="2">
        <v>42741</v>
      </c>
      <c r="C2402" s="1">
        <v>2017</v>
      </c>
      <c r="D2402" s="1" t="s">
        <v>26</v>
      </c>
      <c r="E2402" s="1">
        <v>1</v>
      </c>
      <c r="F2402" s="3">
        <v>7837</v>
      </c>
      <c r="G2402" s="10">
        <v>24843.29</v>
      </c>
      <c r="H2402" s="12">
        <f>IFERROR(salesdata[[#This Row],[S-P1]]/salesdata[[#This Row],[Q-P1]],0)</f>
        <v>3.17</v>
      </c>
      <c r="I2402" s="3">
        <v>2404</v>
      </c>
      <c r="J2402" s="10">
        <v>15241.36</v>
      </c>
      <c r="K2402" s="12">
        <f>IFERROR(salesdata[[#This Row],[S-P2]]/salesdata[[#This Row],[Q-P2]],0)</f>
        <v>6.34</v>
      </c>
      <c r="L2402" s="3">
        <v>2399</v>
      </c>
      <c r="M2402" s="10">
        <v>13002.58</v>
      </c>
      <c r="N2402" s="12">
        <f>IFERROR(salesdata[[#This Row],[S-P3]]/salesdata[[#This Row],[Q-P3]],0)</f>
        <v>5.42</v>
      </c>
      <c r="O2402" s="3">
        <v>975</v>
      </c>
      <c r="P2402" s="10">
        <v>6951.75</v>
      </c>
      <c r="Q2402" s="12">
        <f>IFERROR(salesdata[[#This Row],[S-P4]]/salesdata[[#This Row],[Q-P4]],0)</f>
        <v>7.13</v>
      </c>
      <c r="R2402" s="3">
        <v>13615</v>
      </c>
      <c r="S2402" s="10">
        <v>60038.98</v>
      </c>
      <c r="T2402" s="1" t="str">
        <f>"Q"&amp;ROUNDUP(salesdata[[#This Row],[Month No.]]/3,0)</f>
        <v>Q1</v>
      </c>
      <c r="U2402" s="1" t="str">
        <f>TEXT(salesdata[[#This Row],[Date]],"dddd")</f>
        <v>Friday</v>
      </c>
      <c r="V2402" s="12">
        <f>IFERROR(salesdata[[#This Row],[Total Revenue]]/salesdata[[#This Row],[Total Units Sold]],0)</f>
        <v>4.409767168564084</v>
      </c>
      <c r="W2402" s="1" t="str">
        <f>INDEX({"Product1","Product2","Product3","Product4"},MATCH(MAX(salesdata[[#This Row],[S-P1]],salesdata[[#This Row],[S-P2]],salesdata[[#This Row],[S-P3]],salesdata[[#This Row],[S-P4]]),CHOOSE({1,2,3,4},salesdata[[#This Row],[S-P1]],salesdata[[#This Row],[S-P2]],salesdata[[#This Row],[S-P3]],salesdata[[#This Row],[S-P4]]),0))</f>
        <v>Product1</v>
      </c>
      <c r="X2402" s="1" t="str">
        <f>IF(salesdata[[#This Row],[Total Revenue]]&gt;=70000,"High",IF(salesdata[[#This Row],[Total Revenue]]&gt;=40000,"Medium","Low"))</f>
        <v>Medium</v>
      </c>
      <c r="Y2402" s="1" t="str">
        <f>IFERROR(IF(SUMIF(salesdata[Year],salesdata[[#This Row],[Year]],salesdata[Total Revenue])&gt;SUMIF(salesdata[Year],salesdata[[#This Row],[Year]]-1,salesdata[Total Revenue]),"Growth Year","Decline Year"),"")</f>
        <v>Growth Year</v>
      </c>
    </row>
    <row r="2403" spans="1:25" x14ac:dyDescent="0.3">
      <c r="A2403" s="1">
        <v>2402</v>
      </c>
      <c r="B2403" s="2">
        <v>42742</v>
      </c>
      <c r="C2403" s="1">
        <v>2017</v>
      </c>
      <c r="D2403" s="1" t="s">
        <v>26</v>
      </c>
      <c r="E2403" s="1">
        <v>1</v>
      </c>
      <c r="F2403" s="3">
        <v>3544</v>
      </c>
      <c r="G2403" s="10">
        <v>11234.48</v>
      </c>
      <c r="H2403" s="12">
        <f>IFERROR(salesdata[[#This Row],[S-P1]]/salesdata[[#This Row],[Q-P1]],0)</f>
        <v>3.17</v>
      </c>
      <c r="I2403" s="3">
        <v>1507</v>
      </c>
      <c r="J2403" s="10">
        <v>9554.3799999999992</v>
      </c>
      <c r="K2403" s="12">
        <f>IFERROR(salesdata[[#This Row],[S-P2]]/salesdata[[#This Row],[Q-P2]],0)</f>
        <v>6.34</v>
      </c>
      <c r="L2403" s="3">
        <v>3841</v>
      </c>
      <c r="M2403" s="10">
        <v>20818.22</v>
      </c>
      <c r="N2403" s="12">
        <f>IFERROR(salesdata[[#This Row],[S-P3]]/salesdata[[#This Row],[Q-P3]],0)</f>
        <v>5.42</v>
      </c>
      <c r="O2403" s="3">
        <v>624</v>
      </c>
      <c r="P2403" s="10">
        <v>4449.12</v>
      </c>
      <c r="Q2403" s="12">
        <f>IFERROR(salesdata[[#This Row],[S-P4]]/salesdata[[#This Row],[Q-P4]],0)</f>
        <v>7.13</v>
      </c>
      <c r="R2403" s="3">
        <v>9516</v>
      </c>
      <c r="S2403" s="10">
        <v>46056.2</v>
      </c>
      <c r="T2403" s="1" t="str">
        <f>"Q"&amp;ROUNDUP(salesdata[[#This Row],[Month No.]]/3,0)</f>
        <v>Q1</v>
      </c>
      <c r="U2403" s="1" t="str">
        <f>TEXT(salesdata[[#This Row],[Date]],"dddd")</f>
        <v>Saturday</v>
      </c>
      <c r="V2403" s="12">
        <f>IFERROR(salesdata[[#This Row],[Total Revenue]]/salesdata[[#This Row],[Total Units Sold]],0)</f>
        <v>4.8398696931483816</v>
      </c>
      <c r="W2403" s="1" t="str">
        <f>INDEX({"Product1","Product2","Product3","Product4"},MATCH(MAX(salesdata[[#This Row],[S-P1]],salesdata[[#This Row],[S-P2]],salesdata[[#This Row],[S-P3]],salesdata[[#This Row],[S-P4]]),CHOOSE({1,2,3,4},salesdata[[#This Row],[S-P1]],salesdata[[#This Row],[S-P2]],salesdata[[#This Row],[S-P3]],salesdata[[#This Row],[S-P4]]),0))</f>
        <v>Product3</v>
      </c>
      <c r="X2403" s="1" t="str">
        <f>IF(salesdata[[#This Row],[Total Revenue]]&gt;=70000,"High",IF(salesdata[[#This Row],[Total Revenue]]&gt;=40000,"Medium","Low"))</f>
        <v>Medium</v>
      </c>
      <c r="Y2403" s="1" t="str">
        <f>IFERROR(IF(SUMIF(salesdata[Year],salesdata[[#This Row],[Year]],salesdata[Total Revenue])&gt;SUMIF(salesdata[Year],salesdata[[#This Row],[Year]]-1,salesdata[Total Revenue]),"Growth Year","Decline Year"),"")</f>
        <v>Growth Year</v>
      </c>
    </row>
    <row r="2404" spans="1:25" x14ac:dyDescent="0.3">
      <c r="A2404" s="1">
        <v>2403</v>
      </c>
      <c r="B2404" s="2">
        <v>42743</v>
      </c>
      <c r="C2404" s="1">
        <v>2017</v>
      </c>
      <c r="D2404" s="1" t="s">
        <v>26</v>
      </c>
      <c r="E2404" s="1">
        <v>1</v>
      </c>
      <c r="F2404" s="3">
        <v>1570</v>
      </c>
      <c r="G2404" s="10">
        <v>4976.8999999999996</v>
      </c>
      <c r="H2404" s="12">
        <f>IFERROR(salesdata[[#This Row],[S-P1]]/salesdata[[#This Row],[Q-P1]],0)</f>
        <v>3.17</v>
      </c>
      <c r="I2404" s="3">
        <v>2166</v>
      </c>
      <c r="J2404" s="10">
        <v>13732.44</v>
      </c>
      <c r="K2404" s="12">
        <f>IFERROR(salesdata[[#This Row],[S-P2]]/salesdata[[#This Row],[Q-P2]],0)</f>
        <v>6.34</v>
      </c>
      <c r="L2404" s="3">
        <v>4280</v>
      </c>
      <c r="M2404" s="10">
        <v>23197.599999999999</v>
      </c>
      <c r="N2404" s="12">
        <f>IFERROR(salesdata[[#This Row],[S-P3]]/salesdata[[#This Row],[Q-P3]],0)</f>
        <v>5.42</v>
      </c>
      <c r="O2404" s="3">
        <v>802</v>
      </c>
      <c r="P2404" s="10">
        <v>5718.26</v>
      </c>
      <c r="Q2404" s="12">
        <f>IFERROR(salesdata[[#This Row],[S-P4]]/salesdata[[#This Row],[Q-P4]],0)</f>
        <v>7.13</v>
      </c>
      <c r="R2404" s="3">
        <v>8818</v>
      </c>
      <c r="S2404" s="10">
        <v>47625.2</v>
      </c>
      <c r="T2404" s="1" t="str">
        <f>"Q"&amp;ROUNDUP(salesdata[[#This Row],[Month No.]]/3,0)</f>
        <v>Q1</v>
      </c>
      <c r="U2404" s="1" t="str">
        <f>TEXT(salesdata[[#This Row],[Date]],"dddd")</f>
        <v>Sunday</v>
      </c>
      <c r="V2404" s="12">
        <f>IFERROR(salesdata[[#This Row],[Total Revenue]]/salesdata[[#This Row],[Total Units Sold]],0)</f>
        <v>5.4009072352007257</v>
      </c>
      <c r="W2404" s="1" t="str">
        <f>INDEX({"Product1","Product2","Product3","Product4"},MATCH(MAX(salesdata[[#This Row],[S-P1]],salesdata[[#This Row],[S-P2]],salesdata[[#This Row],[S-P3]],salesdata[[#This Row],[S-P4]]),CHOOSE({1,2,3,4},salesdata[[#This Row],[S-P1]],salesdata[[#This Row],[S-P2]],salesdata[[#This Row],[S-P3]],salesdata[[#This Row],[S-P4]]),0))</f>
        <v>Product3</v>
      </c>
      <c r="X2404" s="1" t="str">
        <f>IF(salesdata[[#This Row],[Total Revenue]]&gt;=70000,"High",IF(salesdata[[#This Row],[Total Revenue]]&gt;=40000,"Medium","Low"))</f>
        <v>Medium</v>
      </c>
      <c r="Y2404" s="1" t="str">
        <f>IFERROR(IF(SUMIF(salesdata[Year],salesdata[[#This Row],[Year]],salesdata[Total Revenue])&gt;SUMIF(salesdata[Year],salesdata[[#This Row],[Year]]-1,salesdata[Total Revenue]),"Growth Year","Decline Year"),"")</f>
        <v>Growth Year</v>
      </c>
    </row>
    <row r="2405" spans="1:25" x14ac:dyDescent="0.3">
      <c r="A2405" s="1">
        <v>2404</v>
      </c>
      <c r="B2405" s="2">
        <v>42744</v>
      </c>
      <c r="C2405" s="1">
        <v>2017</v>
      </c>
      <c r="D2405" s="1" t="s">
        <v>26</v>
      </c>
      <c r="E2405" s="1">
        <v>1</v>
      </c>
      <c r="F2405" s="3">
        <v>4928</v>
      </c>
      <c r="G2405" s="10">
        <v>15621.76</v>
      </c>
      <c r="H2405" s="12">
        <f>IFERROR(salesdata[[#This Row],[S-P1]]/salesdata[[#This Row],[Q-P1]],0)</f>
        <v>3.17</v>
      </c>
      <c r="I2405" s="3">
        <v>2285</v>
      </c>
      <c r="J2405" s="10">
        <v>14486.9</v>
      </c>
      <c r="K2405" s="12">
        <f>IFERROR(salesdata[[#This Row],[S-P2]]/salesdata[[#This Row],[Q-P2]],0)</f>
        <v>6.34</v>
      </c>
      <c r="L2405" s="3">
        <v>1793</v>
      </c>
      <c r="M2405" s="10">
        <v>9718.06</v>
      </c>
      <c r="N2405" s="12">
        <f>IFERROR(salesdata[[#This Row],[S-P3]]/salesdata[[#This Row],[Q-P3]],0)</f>
        <v>5.42</v>
      </c>
      <c r="O2405" s="3">
        <v>1705</v>
      </c>
      <c r="P2405" s="10">
        <v>12156.65</v>
      </c>
      <c r="Q2405" s="12">
        <f>IFERROR(salesdata[[#This Row],[S-P4]]/salesdata[[#This Row],[Q-P4]],0)</f>
        <v>7.13</v>
      </c>
      <c r="R2405" s="3">
        <v>10711</v>
      </c>
      <c r="S2405" s="10">
        <v>51983.37</v>
      </c>
      <c r="T2405" s="1" t="str">
        <f>"Q"&amp;ROUNDUP(salesdata[[#This Row],[Month No.]]/3,0)</f>
        <v>Q1</v>
      </c>
      <c r="U2405" s="1" t="str">
        <f>TEXT(salesdata[[#This Row],[Date]],"dddd")</f>
        <v>Monday</v>
      </c>
      <c r="V2405" s="12">
        <f>IFERROR(salesdata[[#This Row],[Total Revenue]]/salesdata[[#This Row],[Total Units Sold]],0)</f>
        <v>4.8532695359910374</v>
      </c>
      <c r="W2405" s="1" t="str">
        <f>INDEX({"Product1","Product2","Product3","Product4"},MATCH(MAX(salesdata[[#This Row],[S-P1]],salesdata[[#This Row],[S-P2]],salesdata[[#This Row],[S-P3]],salesdata[[#This Row],[S-P4]]),CHOOSE({1,2,3,4},salesdata[[#This Row],[S-P1]],salesdata[[#This Row],[S-P2]],salesdata[[#This Row],[S-P3]],salesdata[[#This Row],[S-P4]]),0))</f>
        <v>Product1</v>
      </c>
      <c r="X2405" s="1" t="str">
        <f>IF(salesdata[[#This Row],[Total Revenue]]&gt;=70000,"High",IF(salesdata[[#This Row],[Total Revenue]]&gt;=40000,"Medium","Low"))</f>
        <v>Medium</v>
      </c>
      <c r="Y2405" s="1" t="str">
        <f>IFERROR(IF(SUMIF(salesdata[Year],salesdata[[#This Row],[Year]],salesdata[Total Revenue])&gt;SUMIF(salesdata[Year],salesdata[[#This Row],[Year]]-1,salesdata[Total Revenue]),"Growth Year","Decline Year"),"")</f>
        <v>Growth Year</v>
      </c>
    </row>
    <row r="2406" spans="1:25" x14ac:dyDescent="0.3">
      <c r="A2406" s="1">
        <v>2405</v>
      </c>
      <c r="B2406" s="2">
        <v>42745</v>
      </c>
      <c r="C2406" s="1">
        <v>2017</v>
      </c>
      <c r="D2406" s="1" t="s">
        <v>26</v>
      </c>
      <c r="E2406" s="1">
        <v>1</v>
      </c>
      <c r="F2406" s="3">
        <v>5264</v>
      </c>
      <c r="G2406" s="10">
        <v>16686.88</v>
      </c>
      <c r="H2406" s="12">
        <f>IFERROR(salesdata[[#This Row],[S-P1]]/salesdata[[#This Row],[Q-P1]],0)</f>
        <v>3.1700000000000004</v>
      </c>
      <c r="I2406" s="3">
        <v>3565</v>
      </c>
      <c r="J2406" s="10">
        <v>22602.1</v>
      </c>
      <c r="K2406" s="12">
        <f>IFERROR(salesdata[[#This Row],[S-P2]]/salesdata[[#This Row],[Q-P2]],0)</f>
        <v>6.34</v>
      </c>
      <c r="L2406" s="3">
        <v>4623</v>
      </c>
      <c r="M2406" s="10">
        <v>25056.66</v>
      </c>
      <c r="N2406" s="12">
        <f>IFERROR(salesdata[[#This Row],[S-P3]]/salesdata[[#This Row],[Q-P3]],0)</f>
        <v>5.42</v>
      </c>
      <c r="O2406" s="3">
        <v>873</v>
      </c>
      <c r="P2406" s="10">
        <v>6224.49</v>
      </c>
      <c r="Q2406" s="12">
        <f>IFERROR(salesdata[[#This Row],[S-P4]]/salesdata[[#This Row],[Q-P4]],0)</f>
        <v>7.13</v>
      </c>
      <c r="R2406" s="3">
        <v>14325</v>
      </c>
      <c r="S2406" s="10">
        <v>70570.13</v>
      </c>
      <c r="T2406" s="1" t="str">
        <f>"Q"&amp;ROUNDUP(salesdata[[#This Row],[Month No.]]/3,0)</f>
        <v>Q1</v>
      </c>
      <c r="U2406" s="1" t="str">
        <f>TEXT(salesdata[[#This Row],[Date]],"dddd")</f>
        <v>Tuesday</v>
      </c>
      <c r="V2406" s="12">
        <f>IFERROR(salesdata[[#This Row],[Total Revenue]]/salesdata[[#This Row],[Total Units Sold]],0)</f>
        <v>4.9263616055846429</v>
      </c>
      <c r="W2406" s="1" t="str">
        <f>INDEX({"Product1","Product2","Product3","Product4"},MATCH(MAX(salesdata[[#This Row],[S-P1]],salesdata[[#This Row],[S-P2]],salesdata[[#This Row],[S-P3]],salesdata[[#This Row],[S-P4]]),CHOOSE({1,2,3,4},salesdata[[#This Row],[S-P1]],salesdata[[#This Row],[S-P2]],salesdata[[#This Row],[S-P3]],salesdata[[#This Row],[S-P4]]),0))</f>
        <v>Product3</v>
      </c>
      <c r="X2406" s="1" t="str">
        <f>IF(salesdata[[#This Row],[Total Revenue]]&gt;=70000,"High",IF(salesdata[[#This Row],[Total Revenue]]&gt;=40000,"Medium","Low"))</f>
        <v>High</v>
      </c>
      <c r="Y2406" s="1" t="str">
        <f>IFERROR(IF(SUMIF(salesdata[Year],salesdata[[#This Row],[Year]],salesdata[Total Revenue])&gt;SUMIF(salesdata[Year],salesdata[[#This Row],[Year]]-1,salesdata[Total Revenue]),"Growth Year","Decline Year"),"")</f>
        <v>Growth Year</v>
      </c>
    </row>
    <row r="2407" spans="1:25" x14ac:dyDescent="0.3">
      <c r="A2407" s="1">
        <v>2406</v>
      </c>
      <c r="B2407" s="2">
        <v>42746</v>
      </c>
      <c r="C2407" s="1">
        <v>2017</v>
      </c>
      <c r="D2407" s="1" t="s">
        <v>26</v>
      </c>
      <c r="E2407" s="1">
        <v>1</v>
      </c>
      <c r="F2407" s="3">
        <v>6138</v>
      </c>
      <c r="G2407" s="10">
        <v>19457.46</v>
      </c>
      <c r="H2407" s="12">
        <f>IFERROR(salesdata[[#This Row],[S-P1]]/salesdata[[#This Row],[Q-P1]],0)</f>
        <v>3.17</v>
      </c>
      <c r="I2407" s="3">
        <v>1653</v>
      </c>
      <c r="J2407" s="10">
        <v>10480.02</v>
      </c>
      <c r="K2407" s="12">
        <f>IFERROR(salesdata[[#This Row],[S-P2]]/salesdata[[#This Row],[Q-P2]],0)</f>
        <v>6.34</v>
      </c>
      <c r="L2407" s="3">
        <v>1271</v>
      </c>
      <c r="M2407" s="10">
        <v>6888.82</v>
      </c>
      <c r="N2407" s="12">
        <f>IFERROR(salesdata[[#This Row],[S-P3]]/salesdata[[#This Row],[Q-P3]],0)</f>
        <v>5.42</v>
      </c>
      <c r="O2407" s="3">
        <v>682</v>
      </c>
      <c r="P2407" s="10">
        <v>4862.66</v>
      </c>
      <c r="Q2407" s="12">
        <f>IFERROR(salesdata[[#This Row],[S-P4]]/salesdata[[#This Row],[Q-P4]],0)</f>
        <v>7.13</v>
      </c>
      <c r="R2407" s="3">
        <v>9744</v>
      </c>
      <c r="S2407" s="10">
        <v>41688.959999999999</v>
      </c>
      <c r="T2407" s="1" t="str">
        <f>"Q"&amp;ROUNDUP(salesdata[[#This Row],[Month No.]]/3,0)</f>
        <v>Q1</v>
      </c>
      <c r="U2407" s="1" t="str">
        <f>TEXT(salesdata[[#This Row],[Date]],"dddd")</f>
        <v>Wednesday</v>
      </c>
      <c r="V2407" s="12">
        <f>IFERROR(salesdata[[#This Row],[Total Revenue]]/salesdata[[#This Row],[Total Units Sold]],0)</f>
        <v>4.2784236453201974</v>
      </c>
      <c r="W2407" s="1" t="str">
        <f>INDEX({"Product1","Product2","Product3","Product4"},MATCH(MAX(salesdata[[#This Row],[S-P1]],salesdata[[#This Row],[S-P2]],salesdata[[#This Row],[S-P3]],salesdata[[#This Row],[S-P4]]),CHOOSE({1,2,3,4},salesdata[[#This Row],[S-P1]],salesdata[[#This Row],[S-P2]],salesdata[[#This Row],[S-P3]],salesdata[[#This Row],[S-P4]]),0))</f>
        <v>Product1</v>
      </c>
      <c r="X2407" s="1" t="str">
        <f>IF(salesdata[[#This Row],[Total Revenue]]&gt;=70000,"High",IF(salesdata[[#This Row],[Total Revenue]]&gt;=40000,"Medium","Low"))</f>
        <v>Medium</v>
      </c>
      <c r="Y2407" s="1" t="str">
        <f>IFERROR(IF(SUMIF(salesdata[Year],salesdata[[#This Row],[Year]],salesdata[Total Revenue])&gt;SUMIF(salesdata[Year],salesdata[[#This Row],[Year]]-1,salesdata[Total Revenue]),"Growth Year","Decline Year"),"")</f>
        <v>Growth Year</v>
      </c>
    </row>
    <row r="2408" spans="1:25" x14ac:dyDescent="0.3">
      <c r="A2408" s="1">
        <v>2407</v>
      </c>
      <c r="B2408" s="2">
        <v>42747</v>
      </c>
      <c r="C2408" s="1">
        <v>2017</v>
      </c>
      <c r="D2408" s="1" t="s">
        <v>26</v>
      </c>
      <c r="E2408" s="1">
        <v>1</v>
      </c>
      <c r="F2408" s="3">
        <v>7919</v>
      </c>
      <c r="G2408" s="10">
        <v>25103.23</v>
      </c>
      <c r="H2408" s="12">
        <f>IFERROR(salesdata[[#This Row],[S-P1]]/salesdata[[#This Row],[Q-P1]],0)</f>
        <v>3.17</v>
      </c>
      <c r="I2408" s="3">
        <v>1880</v>
      </c>
      <c r="J2408" s="10">
        <v>11919.2</v>
      </c>
      <c r="K2408" s="12">
        <f>IFERROR(salesdata[[#This Row],[S-P2]]/salesdata[[#This Row],[Q-P2]],0)</f>
        <v>6.3400000000000007</v>
      </c>
      <c r="L2408" s="3">
        <v>5802</v>
      </c>
      <c r="M2408" s="10">
        <v>31446.84</v>
      </c>
      <c r="N2408" s="12">
        <f>IFERROR(salesdata[[#This Row],[S-P3]]/salesdata[[#This Row],[Q-P3]],0)</f>
        <v>5.42</v>
      </c>
      <c r="O2408" s="3">
        <v>1065</v>
      </c>
      <c r="P2408" s="10">
        <v>7593.45</v>
      </c>
      <c r="Q2408" s="12">
        <f>IFERROR(salesdata[[#This Row],[S-P4]]/salesdata[[#This Row],[Q-P4]],0)</f>
        <v>7.13</v>
      </c>
      <c r="R2408" s="3">
        <v>16666</v>
      </c>
      <c r="S2408" s="10">
        <v>76062.720000000001</v>
      </c>
      <c r="T2408" s="1" t="str">
        <f>"Q"&amp;ROUNDUP(salesdata[[#This Row],[Month No.]]/3,0)</f>
        <v>Q1</v>
      </c>
      <c r="U2408" s="1" t="str">
        <f>TEXT(salesdata[[#This Row],[Date]],"dddd")</f>
        <v>Thursday</v>
      </c>
      <c r="V2408" s="12">
        <f>IFERROR(salesdata[[#This Row],[Total Revenue]]/salesdata[[#This Row],[Total Units Sold]],0)</f>
        <v>4.5639457578303135</v>
      </c>
      <c r="W2408" s="1" t="str">
        <f>INDEX({"Product1","Product2","Product3","Product4"},MATCH(MAX(salesdata[[#This Row],[S-P1]],salesdata[[#This Row],[S-P2]],salesdata[[#This Row],[S-P3]],salesdata[[#This Row],[S-P4]]),CHOOSE({1,2,3,4},salesdata[[#This Row],[S-P1]],salesdata[[#This Row],[S-P2]],salesdata[[#This Row],[S-P3]],salesdata[[#This Row],[S-P4]]),0))</f>
        <v>Product3</v>
      </c>
      <c r="X2408" s="1" t="str">
        <f>IF(salesdata[[#This Row],[Total Revenue]]&gt;=70000,"High",IF(salesdata[[#This Row],[Total Revenue]]&gt;=40000,"Medium","Low"))</f>
        <v>High</v>
      </c>
      <c r="Y2408" s="1" t="str">
        <f>IFERROR(IF(SUMIF(salesdata[Year],salesdata[[#This Row],[Year]],salesdata[Total Revenue])&gt;SUMIF(salesdata[Year],salesdata[[#This Row],[Year]]-1,salesdata[Total Revenue]),"Growth Year","Decline Year"),"")</f>
        <v>Growth Year</v>
      </c>
    </row>
    <row r="2409" spans="1:25" x14ac:dyDescent="0.3">
      <c r="A2409" s="1">
        <v>2408</v>
      </c>
      <c r="B2409" s="2">
        <v>42748</v>
      </c>
      <c r="C2409" s="1">
        <v>2017</v>
      </c>
      <c r="D2409" s="1" t="s">
        <v>26</v>
      </c>
      <c r="E2409" s="1">
        <v>1</v>
      </c>
      <c r="F2409" s="3">
        <v>1142</v>
      </c>
      <c r="G2409" s="10">
        <v>3620.14</v>
      </c>
      <c r="H2409" s="12">
        <f>IFERROR(salesdata[[#This Row],[S-P1]]/salesdata[[#This Row],[Q-P1]],0)</f>
        <v>3.17</v>
      </c>
      <c r="I2409" s="3">
        <v>3259</v>
      </c>
      <c r="J2409" s="10">
        <v>20662.060000000001</v>
      </c>
      <c r="K2409" s="12">
        <f>IFERROR(salesdata[[#This Row],[S-P2]]/salesdata[[#This Row],[Q-P2]],0)</f>
        <v>6.3400000000000007</v>
      </c>
      <c r="L2409" s="3">
        <v>5839</v>
      </c>
      <c r="M2409" s="10">
        <v>31647.38</v>
      </c>
      <c r="N2409" s="12">
        <f>IFERROR(salesdata[[#This Row],[S-P3]]/salesdata[[#This Row],[Q-P3]],0)</f>
        <v>5.42</v>
      </c>
      <c r="O2409" s="3">
        <v>968</v>
      </c>
      <c r="P2409" s="10">
        <v>6901.84</v>
      </c>
      <c r="Q2409" s="12">
        <f>IFERROR(salesdata[[#This Row],[S-P4]]/salesdata[[#This Row],[Q-P4]],0)</f>
        <v>7.13</v>
      </c>
      <c r="R2409" s="3">
        <v>11208</v>
      </c>
      <c r="S2409" s="10">
        <v>62831.42</v>
      </c>
      <c r="T2409" s="1" t="str">
        <f>"Q"&amp;ROUNDUP(salesdata[[#This Row],[Month No.]]/3,0)</f>
        <v>Q1</v>
      </c>
      <c r="U2409" s="1" t="str">
        <f>TEXT(salesdata[[#This Row],[Date]],"dddd")</f>
        <v>Friday</v>
      </c>
      <c r="V2409" s="12">
        <f>IFERROR(salesdata[[#This Row],[Total Revenue]]/salesdata[[#This Row],[Total Units Sold]],0)</f>
        <v>5.605943968593861</v>
      </c>
      <c r="W2409" s="1" t="str">
        <f>INDEX({"Product1","Product2","Product3","Product4"},MATCH(MAX(salesdata[[#This Row],[S-P1]],salesdata[[#This Row],[S-P2]],salesdata[[#This Row],[S-P3]],salesdata[[#This Row],[S-P4]]),CHOOSE({1,2,3,4},salesdata[[#This Row],[S-P1]],salesdata[[#This Row],[S-P2]],salesdata[[#This Row],[S-P3]],salesdata[[#This Row],[S-P4]]),0))</f>
        <v>Product3</v>
      </c>
      <c r="X2409" s="1" t="str">
        <f>IF(salesdata[[#This Row],[Total Revenue]]&gt;=70000,"High",IF(salesdata[[#This Row],[Total Revenue]]&gt;=40000,"Medium","Low"))</f>
        <v>Medium</v>
      </c>
      <c r="Y2409" s="1" t="str">
        <f>IFERROR(IF(SUMIF(salesdata[Year],salesdata[[#This Row],[Year]],salesdata[Total Revenue])&gt;SUMIF(salesdata[Year],salesdata[[#This Row],[Year]]-1,salesdata[Total Revenue]),"Growth Year","Decline Year"),"")</f>
        <v>Growth Year</v>
      </c>
    </row>
    <row r="2410" spans="1:25" x14ac:dyDescent="0.3">
      <c r="A2410" s="1">
        <v>2409</v>
      </c>
      <c r="B2410" s="2">
        <v>42749</v>
      </c>
      <c r="C2410" s="1">
        <v>2017</v>
      </c>
      <c r="D2410" s="1" t="s">
        <v>26</v>
      </c>
      <c r="E2410" s="1">
        <v>1</v>
      </c>
      <c r="F2410" s="3">
        <v>1684</v>
      </c>
      <c r="G2410" s="10">
        <v>5338.28</v>
      </c>
      <c r="H2410" s="12">
        <f>IFERROR(salesdata[[#This Row],[S-P1]]/salesdata[[#This Row],[Q-P1]],0)</f>
        <v>3.17</v>
      </c>
      <c r="I2410" s="3">
        <v>2419</v>
      </c>
      <c r="J2410" s="10">
        <v>15336.46</v>
      </c>
      <c r="K2410" s="12">
        <f>IFERROR(salesdata[[#This Row],[S-P2]]/salesdata[[#This Row],[Q-P2]],0)</f>
        <v>6.34</v>
      </c>
      <c r="L2410" s="3">
        <v>5674</v>
      </c>
      <c r="M2410" s="10">
        <v>30753.08</v>
      </c>
      <c r="N2410" s="12">
        <f>IFERROR(salesdata[[#This Row],[S-P3]]/salesdata[[#This Row],[Q-P3]],0)</f>
        <v>5.42</v>
      </c>
      <c r="O2410" s="3">
        <v>1380</v>
      </c>
      <c r="P2410" s="10">
        <v>9839.4</v>
      </c>
      <c r="Q2410" s="12">
        <f>IFERROR(salesdata[[#This Row],[S-P4]]/salesdata[[#This Row],[Q-P4]],0)</f>
        <v>7.13</v>
      </c>
      <c r="R2410" s="3">
        <v>11157</v>
      </c>
      <c r="S2410" s="10">
        <v>61267.22</v>
      </c>
      <c r="T2410" s="1" t="str">
        <f>"Q"&amp;ROUNDUP(salesdata[[#This Row],[Month No.]]/3,0)</f>
        <v>Q1</v>
      </c>
      <c r="U2410" s="1" t="str">
        <f>TEXT(salesdata[[#This Row],[Date]],"dddd")</f>
        <v>Saturday</v>
      </c>
      <c r="V2410" s="12">
        <f>IFERROR(salesdata[[#This Row],[Total Revenue]]/salesdata[[#This Row],[Total Units Sold]],0)</f>
        <v>5.4913704400824592</v>
      </c>
      <c r="W2410" s="1" t="str">
        <f>INDEX({"Product1","Product2","Product3","Product4"},MATCH(MAX(salesdata[[#This Row],[S-P1]],salesdata[[#This Row],[S-P2]],salesdata[[#This Row],[S-P3]],salesdata[[#This Row],[S-P4]]),CHOOSE({1,2,3,4},salesdata[[#This Row],[S-P1]],salesdata[[#This Row],[S-P2]],salesdata[[#This Row],[S-P3]],salesdata[[#This Row],[S-P4]]),0))</f>
        <v>Product3</v>
      </c>
      <c r="X2410" s="1" t="str">
        <f>IF(salesdata[[#This Row],[Total Revenue]]&gt;=70000,"High",IF(salesdata[[#This Row],[Total Revenue]]&gt;=40000,"Medium","Low"))</f>
        <v>Medium</v>
      </c>
      <c r="Y2410" s="1" t="str">
        <f>IFERROR(IF(SUMIF(salesdata[Year],salesdata[[#This Row],[Year]],salesdata[Total Revenue])&gt;SUMIF(salesdata[Year],salesdata[[#This Row],[Year]]-1,salesdata[Total Revenue]),"Growth Year","Decline Year"),"")</f>
        <v>Growth Year</v>
      </c>
    </row>
    <row r="2411" spans="1:25" x14ac:dyDescent="0.3">
      <c r="A2411" s="1">
        <v>2410</v>
      </c>
      <c r="B2411" s="2">
        <v>42750</v>
      </c>
      <c r="C2411" s="1">
        <v>2017</v>
      </c>
      <c r="D2411" s="1" t="s">
        <v>26</v>
      </c>
      <c r="E2411" s="1">
        <v>1</v>
      </c>
      <c r="F2411" s="3">
        <v>2182</v>
      </c>
      <c r="G2411" s="10">
        <v>6916.94</v>
      </c>
      <c r="H2411" s="12">
        <f>IFERROR(salesdata[[#This Row],[S-P1]]/salesdata[[#This Row],[Q-P1]],0)</f>
        <v>3.17</v>
      </c>
      <c r="I2411" s="3">
        <v>3414</v>
      </c>
      <c r="J2411" s="10">
        <v>21644.76</v>
      </c>
      <c r="K2411" s="12">
        <f>IFERROR(salesdata[[#This Row],[S-P2]]/salesdata[[#This Row],[Q-P2]],0)</f>
        <v>6.34</v>
      </c>
      <c r="L2411" s="3">
        <v>3874</v>
      </c>
      <c r="M2411" s="10">
        <v>20997.08</v>
      </c>
      <c r="N2411" s="12">
        <f>IFERROR(salesdata[[#This Row],[S-P3]]/salesdata[[#This Row],[Q-P3]],0)</f>
        <v>5.4200000000000008</v>
      </c>
      <c r="O2411" s="3">
        <v>1549</v>
      </c>
      <c r="P2411" s="10">
        <v>11044.37</v>
      </c>
      <c r="Q2411" s="12">
        <f>IFERROR(salesdata[[#This Row],[S-P4]]/salesdata[[#This Row],[Q-P4]],0)</f>
        <v>7.1300000000000008</v>
      </c>
      <c r="R2411" s="3">
        <v>11019</v>
      </c>
      <c r="S2411" s="10">
        <v>60603.15</v>
      </c>
      <c r="T2411" s="1" t="str">
        <f>"Q"&amp;ROUNDUP(salesdata[[#This Row],[Month No.]]/3,0)</f>
        <v>Q1</v>
      </c>
      <c r="U2411" s="1" t="str">
        <f>TEXT(salesdata[[#This Row],[Date]],"dddd")</f>
        <v>Sunday</v>
      </c>
      <c r="V2411" s="12">
        <f>IFERROR(salesdata[[#This Row],[Total Revenue]]/salesdata[[#This Row],[Total Units Sold]],0)</f>
        <v>5.4998774843452223</v>
      </c>
      <c r="W2411" s="1" t="str">
        <f>INDEX({"Product1","Product2","Product3","Product4"},MATCH(MAX(salesdata[[#This Row],[S-P1]],salesdata[[#This Row],[S-P2]],salesdata[[#This Row],[S-P3]],salesdata[[#This Row],[S-P4]]),CHOOSE({1,2,3,4},salesdata[[#This Row],[S-P1]],salesdata[[#This Row],[S-P2]],salesdata[[#This Row],[S-P3]],salesdata[[#This Row],[S-P4]]),0))</f>
        <v>Product2</v>
      </c>
      <c r="X2411" s="1" t="str">
        <f>IF(salesdata[[#This Row],[Total Revenue]]&gt;=70000,"High",IF(salesdata[[#This Row],[Total Revenue]]&gt;=40000,"Medium","Low"))</f>
        <v>Medium</v>
      </c>
      <c r="Y2411" s="1" t="str">
        <f>IFERROR(IF(SUMIF(salesdata[Year],salesdata[[#This Row],[Year]],salesdata[Total Revenue])&gt;SUMIF(salesdata[Year],salesdata[[#This Row],[Year]]-1,salesdata[Total Revenue]),"Growth Year","Decline Year"),"")</f>
        <v>Growth Year</v>
      </c>
    </row>
    <row r="2412" spans="1:25" x14ac:dyDescent="0.3">
      <c r="A2412" s="1">
        <v>2411</v>
      </c>
      <c r="B2412" s="2">
        <v>42751</v>
      </c>
      <c r="C2412" s="1">
        <v>2017</v>
      </c>
      <c r="D2412" s="1" t="s">
        <v>26</v>
      </c>
      <c r="E2412" s="1">
        <v>1</v>
      </c>
      <c r="F2412" s="3">
        <v>5975</v>
      </c>
      <c r="G2412" s="10">
        <v>18940.75</v>
      </c>
      <c r="H2412" s="12">
        <f>IFERROR(salesdata[[#This Row],[S-P1]]/salesdata[[#This Row],[Q-P1]],0)</f>
        <v>3.17</v>
      </c>
      <c r="I2412" s="3">
        <v>3366</v>
      </c>
      <c r="J2412" s="10">
        <v>21340.44</v>
      </c>
      <c r="K2412" s="12">
        <f>IFERROR(salesdata[[#This Row],[S-P2]]/salesdata[[#This Row],[Q-P2]],0)</f>
        <v>6.34</v>
      </c>
      <c r="L2412" s="3">
        <v>4019</v>
      </c>
      <c r="M2412" s="10">
        <v>21782.98</v>
      </c>
      <c r="N2412" s="12">
        <f>IFERROR(salesdata[[#This Row],[S-P3]]/salesdata[[#This Row],[Q-P3]],0)</f>
        <v>5.42</v>
      </c>
      <c r="O2412" s="3">
        <v>1663</v>
      </c>
      <c r="P2412" s="10">
        <v>11857.19</v>
      </c>
      <c r="Q2412" s="12">
        <f>IFERROR(salesdata[[#This Row],[S-P4]]/salesdata[[#This Row],[Q-P4]],0)</f>
        <v>7.13</v>
      </c>
      <c r="R2412" s="3">
        <v>15023</v>
      </c>
      <c r="S2412" s="10">
        <v>73921.36</v>
      </c>
      <c r="T2412" s="1" t="str">
        <f>"Q"&amp;ROUNDUP(salesdata[[#This Row],[Month No.]]/3,0)</f>
        <v>Q1</v>
      </c>
      <c r="U2412" s="1" t="str">
        <f>TEXT(salesdata[[#This Row],[Date]],"dddd")</f>
        <v>Monday</v>
      </c>
      <c r="V2412" s="12">
        <f>IFERROR(salesdata[[#This Row],[Total Revenue]]/salesdata[[#This Row],[Total Units Sold]],0)</f>
        <v>4.9205458297277511</v>
      </c>
      <c r="W2412" s="1" t="str">
        <f>INDEX({"Product1","Product2","Product3","Product4"},MATCH(MAX(salesdata[[#This Row],[S-P1]],salesdata[[#This Row],[S-P2]],salesdata[[#This Row],[S-P3]],salesdata[[#This Row],[S-P4]]),CHOOSE({1,2,3,4},salesdata[[#This Row],[S-P1]],salesdata[[#This Row],[S-P2]],salesdata[[#This Row],[S-P3]],salesdata[[#This Row],[S-P4]]),0))</f>
        <v>Product3</v>
      </c>
      <c r="X2412" s="1" t="str">
        <f>IF(salesdata[[#This Row],[Total Revenue]]&gt;=70000,"High",IF(salesdata[[#This Row],[Total Revenue]]&gt;=40000,"Medium","Low"))</f>
        <v>High</v>
      </c>
      <c r="Y2412" s="1" t="str">
        <f>IFERROR(IF(SUMIF(salesdata[Year],salesdata[[#This Row],[Year]],salesdata[Total Revenue])&gt;SUMIF(salesdata[Year],salesdata[[#This Row],[Year]]-1,salesdata[Total Revenue]),"Growth Year","Decline Year"),"")</f>
        <v>Growth Year</v>
      </c>
    </row>
    <row r="2413" spans="1:25" x14ac:dyDescent="0.3">
      <c r="A2413" s="1">
        <v>2412</v>
      </c>
      <c r="B2413" s="2">
        <v>42752</v>
      </c>
      <c r="C2413" s="1">
        <v>2017</v>
      </c>
      <c r="D2413" s="1" t="s">
        <v>26</v>
      </c>
      <c r="E2413" s="1">
        <v>1</v>
      </c>
      <c r="F2413" s="3">
        <v>3884</v>
      </c>
      <c r="G2413" s="10">
        <v>12312.28</v>
      </c>
      <c r="H2413" s="12">
        <f>IFERROR(salesdata[[#This Row],[S-P1]]/salesdata[[#This Row],[Q-P1]],0)</f>
        <v>3.1700000000000004</v>
      </c>
      <c r="I2413" s="3">
        <v>1738</v>
      </c>
      <c r="J2413" s="10">
        <v>11018.92</v>
      </c>
      <c r="K2413" s="12">
        <f>IFERROR(salesdata[[#This Row],[S-P2]]/salesdata[[#This Row],[Q-P2]],0)</f>
        <v>6.34</v>
      </c>
      <c r="L2413" s="3">
        <v>1850</v>
      </c>
      <c r="M2413" s="10">
        <v>10027</v>
      </c>
      <c r="N2413" s="12">
        <f>IFERROR(salesdata[[#This Row],[S-P3]]/salesdata[[#This Row],[Q-P3]],0)</f>
        <v>5.42</v>
      </c>
      <c r="O2413" s="3">
        <v>1547</v>
      </c>
      <c r="P2413" s="10">
        <v>11030.11</v>
      </c>
      <c r="Q2413" s="12">
        <f>IFERROR(salesdata[[#This Row],[S-P4]]/salesdata[[#This Row],[Q-P4]],0)</f>
        <v>7.1300000000000008</v>
      </c>
      <c r="R2413" s="3">
        <v>9019</v>
      </c>
      <c r="S2413" s="10">
        <v>44388.31</v>
      </c>
      <c r="T2413" s="1" t="str">
        <f>"Q"&amp;ROUNDUP(salesdata[[#This Row],[Month No.]]/3,0)</f>
        <v>Q1</v>
      </c>
      <c r="U2413" s="1" t="str">
        <f>TEXT(salesdata[[#This Row],[Date]],"dddd")</f>
        <v>Tuesday</v>
      </c>
      <c r="V2413" s="12">
        <f>IFERROR(salesdata[[#This Row],[Total Revenue]]/salesdata[[#This Row],[Total Units Sold]],0)</f>
        <v>4.9216443064641311</v>
      </c>
      <c r="W2413" s="1" t="str">
        <f>INDEX({"Product1","Product2","Product3","Product4"},MATCH(MAX(salesdata[[#This Row],[S-P1]],salesdata[[#This Row],[S-P2]],salesdata[[#This Row],[S-P3]],salesdata[[#This Row],[S-P4]]),CHOOSE({1,2,3,4},salesdata[[#This Row],[S-P1]],salesdata[[#This Row],[S-P2]],salesdata[[#This Row],[S-P3]],salesdata[[#This Row],[S-P4]]),0))</f>
        <v>Product1</v>
      </c>
      <c r="X2413" s="1" t="str">
        <f>IF(salesdata[[#This Row],[Total Revenue]]&gt;=70000,"High",IF(salesdata[[#This Row],[Total Revenue]]&gt;=40000,"Medium","Low"))</f>
        <v>Medium</v>
      </c>
      <c r="Y2413" s="1" t="str">
        <f>IFERROR(IF(SUMIF(salesdata[Year],salesdata[[#This Row],[Year]],salesdata[Total Revenue])&gt;SUMIF(salesdata[Year],salesdata[[#This Row],[Year]]-1,salesdata[Total Revenue]),"Growth Year","Decline Year"),"")</f>
        <v>Growth Year</v>
      </c>
    </row>
    <row r="2414" spans="1:25" x14ac:dyDescent="0.3">
      <c r="A2414" s="1">
        <v>2413</v>
      </c>
      <c r="B2414" s="2">
        <v>42753</v>
      </c>
      <c r="C2414" s="1">
        <v>2017</v>
      </c>
      <c r="D2414" s="1" t="s">
        <v>26</v>
      </c>
      <c r="E2414" s="1">
        <v>1</v>
      </c>
      <c r="F2414" s="3">
        <v>324</v>
      </c>
      <c r="G2414" s="10">
        <v>1027.08</v>
      </c>
      <c r="H2414" s="12">
        <f>IFERROR(salesdata[[#This Row],[S-P1]]/salesdata[[#This Row],[Q-P1]],0)</f>
        <v>3.17</v>
      </c>
      <c r="I2414" s="3">
        <v>1948</v>
      </c>
      <c r="J2414" s="10">
        <v>12350.32</v>
      </c>
      <c r="K2414" s="12">
        <f>IFERROR(salesdata[[#This Row],[S-P2]]/salesdata[[#This Row],[Q-P2]],0)</f>
        <v>6.34</v>
      </c>
      <c r="L2414" s="3">
        <v>4185</v>
      </c>
      <c r="M2414" s="10">
        <v>22682.7</v>
      </c>
      <c r="N2414" s="12">
        <f>IFERROR(salesdata[[#This Row],[S-P3]]/salesdata[[#This Row],[Q-P3]],0)</f>
        <v>5.42</v>
      </c>
      <c r="O2414" s="3">
        <v>860</v>
      </c>
      <c r="P2414" s="10">
        <v>6131.8</v>
      </c>
      <c r="Q2414" s="12">
        <f>IFERROR(salesdata[[#This Row],[S-P4]]/salesdata[[#This Row],[Q-P4]],0)</f>
        <v>7.13</v>
      </c>
      <c r="R2414" s="3">
        <v>7317</v>
      </c>
      <c r="S2414" s="10">
        <v>42191.9</v>
      </c>
      <c r="T2414" s="1" t="str">
        <f>"Q"&amp;ROUNDUP(salesdata[[#This Row],[Month No.]]/3,0)</f>
        <v>Q1</v>
      </c>
      <c r="U2414" s="1" t="str">
        <f>TEXT(salesdata[[#This Row],[Date]],"dddd")</f>
        <v>Wednesday</v>
      </c>
      <c r="V2414" s="12">
        <f>IFERROR(salesdata[[#This Row],[Total Revenue]]/salesdata[[#This Row],[Total Units Sold]],0)</f>
        <v>5.7662839961732955</v>
      </c>
      <c r="W2414" s="1" t="str">
        <f>INDEX({"Product1","Product2","Product3","Product4"},MATCH(MAX(salesdata[[#This Row],[S-P1]],salesdata[[#This Row],[S-P2]],salesdata[[#This Row],[S-P3]],salesdata[[#This Row],[S-P4]]),CHOOSE({1,2,3,4},salesdata[[#This Row],[S-P1]],salesdata[[#This Row],[S-P2]],salesdata[[#This Row],[S-P3]],salesdata[[#This Row],[S-P4]]),0))</f>
        <v>Product3</v>
      </c>
      <c r="X2414" s="1" t="str">
        <f>IF(salesdata[[#This Row],[Total Revenue]]&gt;=70000,"High",IF(salesdata[[#This Row],[Total Revenue]]&gt;=40000,"Medium","Low"))</f>
        <v>Medium</v>
      </c>
      <c r="Y2414" s="1" t="str">
        <f>IFERROR(IF(SUMIF(salesdata[Year],salesdata[[#This Row],[Year]],salesdata[Total Revenue])&gt;SUMIF(salesdata[Year],salesdata[[#This Row],[Year]]-1,salesdata[Total Revenue]),"Growth Year","Decline Year"),"")</f>
        <v>Growth Year</v>
      </c>
    </row>
    <row r="2415" spans="1:25" x14ac:dyDescent="0.3">
      <c r="A2415" s="1">
        <v>2414</v>
      </c>
      <c r="B2415" s="2">
        <v>42754</v>
      </c>
      <c r="C2415" s="1">
        <v>2017</v>
      </c>
      <c r="D2415" s="1" t="s">
        <v>26</v>
      </c>
      <c r="E2415" s="1">
        <v>1</v>
      </c>
      <c r="F2415" s="3">
        <v>752</v>
      </c>
      <c r="G2415" s="10">
        <v>2383.84</v>
      </c>
      <c r="H2415" s="12">
        <f>IFERROR(salesdata[[#This Row],[S-P1]]/salesdata[[#This Row],[Q-P1]],0)</f>
        <v>3.1700000000000004</v>
      </c>
      <c r="I2415" s="3">
        <v>3412</v>
      </c>
      <c r="J2415" s="10">
        <v>21632.080000000002</v>
      </c>
      <c r="K2415" s="12">
        <f>IFERROR(salesdata[[#This Row],[S-P2]]/salesdata[[#This Row],[Q-P2]],0)</f>
        <v>6.3400000000000007</v>
      </c>
      <c r="L2415" s="3">
        <v>3927</v>
      </c>
      <c r="M2415" s="10">
        <v>21284.34</v>
      </c>
      <c r="N2415" s="12">
        <f>IFERROR(salesdata[[#This Row],[S-P3]]/salesdata[[#This Row],[Q-P3]],0)</f>
        <v>5.42</v>
      </c>
      <c r="O2415" s="3">
        <v>1503</v>
      </c>
      <c r="P2415" s="10">
        <v>10716.39</v>
      </c>
      <c r="Q2415" s="12">
        <f>IFERROR(salesdata[[#This Row],[S-P4]]/salesdata[[#This Row],[Q-P4]],0)</f>
        <v>7.13</v>
      </c>
      <c r="R2415" s="3">
        <v>9594</v>
      </c>
      <c r="S2415" s="10">
        <v>56016.65</v>
      </c>
      <c r="T2415" s="1" t="str">
        <f>"Q"&amp;ROUNDUP(salesdata[[#This Row],[Month No.]]/3,0)</f>
        <v>Q1</v>
      </c>
      <c r="U2415" s="1" t="str">
        <f>TEXT(salesdata[[#This Row],[Date]],"dddd")</f>
        <v>Thursday</v>
      </c>
      <c r="V2415" s="12">
        <f>IFERROR(salesdata[[#This Row],[Total Revenue]]/salesdata[[#This Row],[Total Units Sold]],0)</f>
        <v>5.8387169063998332</v>
      </c>
      <c r="W2415" s="1" t="str">
        <f>INDEX({"Product1","Product2","Product3","Product4"},MATCH(MAX(salesdata[[#This Row],[S-P1]],salesdata[[#This Row],[S-P2]],salesdata[[#This Row],[S-P3]],salesdata[[#This Row],[S-P4]]),CHOOSE({1,2,3,4},salesdata[[#This Row],[S-P1]],salesdata[[#This Row],[S-P2]],salesdata[[#This Row],[S-P3]],salesdata[[#This Row],[S-P4]]),0))</f>
        <v>Product2</v>
      </c>
      <c r="X2415" s="1" t="str">
        <f>IF(salesdata[[#This Row],[Total Revenue]]&gt;=70000,"High",IF(salesdata[[#This Row],[Total Revenue]]&gt;=40000,"Medium","Low"))</f>
        <v>Medium</v>
      </c>
      <c r="Y2415" s="1" t="str">
        <f>IFERROR(IF(SUMIF(salesdata[Year],salesdata[[#This Row],[Year]],salesdata[Total Revenue])&gt;SUMIF(salesdata[Year],salesdata[[#This Row],[Year]]-1,salesdata[Total Revenue]),"Growth Year","Decline Year"),"")</f>
        <v>Growth Year</v>
      </c>
    </row>
    <row r="2416" spans="1:25" x14ac:dyDescent="0.3">
      <c r="A2416" s="1">
        <v>2415</v>
      </c>
      <c r="B2416" s="2">
        <v>42755</v>
      </c>
      <c r="C2416" s="1">
        <v>2017</v>
      </c>
      <c r="D2416" s="1" t="s">
        <v>26</v>
      </c>
      <c r="E2416" s="1">
        <v>1</v>
      </c>
      <c r="F2416" s="3">
        <v>5686</v>
      </c>
      <c r="G2416" s="10">
        <v>18024.62</v>
      </c>
      <c r="H2416" s="12">
        <f>IFERROR(salesdata[[#This Row],[S-P1]]/salesdata[[#This Row],[Q-P1]],0)</f>
        <v>3.17</v>
      </c>
      <c r="I2416" s="3">
        <v>1429</v>
      </c>
      <c r="J2416" s="10">
        <v>9059.86</v>
      </c>
      <c r="K2416" s="12">
        <f>IFERROR(salesdata[[#This Row],[S-P2]]/salesdata[[#This Row],[Q-P2]],0)</f>
        <v>6.3400000000000007</v>
      </c>
      <c r="L2416" s="3">
        <v>3598</v>
      </c>
      <c r="M2416" s="10">
        <v>19501.16</v>
      </c>
      <c r="N2416" s="12">
        <f>IFERROR(salesdata[[#This Row],[S-P3]]/salesdata[[#This Row],[Q-P3]],0)</f>
        <v>5.42</v>
      </c>
      <c r="O2416" s="3">
        <v>265</v>
      </c>
      <c r="P2416" s="10">
        <v>1889.45</v>
      </c>
      <c r="Q2416" s="12">
        <f>IFERROR(salesdata[[#This Row],[S-P4]]/salesdata[[#This Row],[Q-P4]],0)</f>
        <v>7.13</v>
      </c>
      <c r="R2416" s="3">
        <v>10978</v>
      </c>
      <c r="S2416" s="10">
        <v>48475.09</v>
      </c>
      <c r="T2416" s="1" t="str">
        <f>"Q"&amp;ROUNDUP(salesdata[[#This Row],[Month No.]]/3,0)</f>
        <v>Q1</v>
      </c>
      <c r="U2416" s="1" t="str">
        <f>TEXT(salesdata[[#This Row],[Date]],"dddd")</f>
        <v>Friday</v>
      </c>
      <c r="V2416" s="12">
        <f>IFERROR(salesdata[[#This Row],[Total Revenue]]/salesdata[[#This Row],[Total Units Sold]],0)</f>
        <v>4.4156576789943518</v>
      </c>
      <c r="W2416" s="1" t="str">
        <f>INDEX({"Product1","Product2","Product3","Product4"},MATCH(MAX(salesdata[[#This Row],[S-P1]],salesdata[[#This Row],[S-P2]],salesdata[[#This Row],[S-P3]],salesdata[[#This Row],[S-P4]]),CHOOSE({1,2,3,4},salesdata[[#This Row],[S-P1]],salesdata[[#This Row],[S-P2]],salesdata[[#This Row],[S-P3]],salesdata[[#This Row],[S-P4]]),0))</f>
        <v>Product3</v>
      </c>
      <c r="X2416" s="1" t="str">
        <f>IF(salesdata[[#This Row],[Total Revenue]]&gt;=70000,"High",IF(salesdata[[#This Row],[Total Revenue]]&gt;=40000,"Medium","Low"))</f>
        <v>Medium</v>
      </c>
      <c r="Y2416" s="1" t="str">
        <f>IFERROR(IF(SUMIF(salesdata[Year],salesdata[[#This Row],[Year]],salesdata[Total Revenue])&gt;SUMIF(salesdata[Year],salesdata[[#This Row],[Year]]-1,salesdata[Total Revenue]),"Growth Year","Decline Year"),"")</f>
        <v>Growth Year</v>
      </c>
    </row>
    <row r="2417" spans="1:25" x14ac:dyDescent="0.3">
      <c r="A2417" s="1">
        <v>2416</v>
      </c>
      <c r="B2417" s="2">
        <v>42756</v>
      </c>
      <c r="C2417" s="1">
        <v>2017</v>
      </c>
      <c r="D2417" s="1" t="s">
        <v>26</v>
      </c>
      <c r="E2417" s="1">
        <v>1</v>
      </c>
      <c r="F2417" s="3">
        <v>4092</v>
      </c>
      <c r="G2417" s="10">
        <v>12971.64</v>
      </c>
      <c r="H2417" s="12">
        <f>IFERROR(salesdata[[#This Row],[S-P1]]/salesdata[[#This Row],[Q-P1]],0)</f>
        <v>3.17</v>
      </c>
      <c r="I2417" s="3">
        <v>2134</v>
      </c>
      <c r="J2417" s="10">
        <v>13529.56</v>
      </c>
      <c r="K2417" s="12">
        <f>IFERROR(salesdata[[#This Row],[S-P2]]/salesdata[[#This Row],[Q-P2]],0)</f>
        <v>6.34</v>
      </c>
      <c r="L2417" s="3">
        <v>3709</v>
      </c>
      <c r="M2417" s="10">
        <v>20102.78</v>
      </c>
      <c r="N2417" s="12">
        <f>IFERROR(salesdata[[#This Row],[S-P3]]/salesdata[[#This Row],[Q-P3]],0)</f>
        <v>5.42</v>
      </c>
      <c r="O2417" s="3">
        <v>1692</v>
      </c>
      <c r="P2417" s="10">
        <v>12063.96</v>
      </c>
      <c r="Q2417" s="12">
        <f>IFERROR(salesdata[[#This Row],[S-P4]]/salesdata[[#This Row],[Q-P4]],0)</f>
        <v>7.13</v>
      </c>
      <c r="R2417" s="3">
        <v>11627</v>
      </c>
      <c r="S2417" s="10">
        <v>58667.94</v>
      </c>
      <c r="T2417" s="1" t="str">
        <f>"Q"&amp;ROUNDUP(salesdata[[#This Row],[Month No.]]/3,0)</f>
        <v>Q1</v>
      </c>
      <c r="U2417" s="1" t="str">
        <f>TEXT(salesdata[[#This Row],[Date]],"dddd")</f>
        <v>Saturday</v>
      </c>
      <c r="V2417" s="12">
        <f>IFERROR(salesdata[[#This Row],[Total Revenue]]/salesdata[[#This Row],[Total Units Sold]],0)</f>
        <v>5.0458364152403892</v>
      </c>
      <c r="W2417" s="1" t="str">
        <f>INDEX({"Product1","Product2","Product3","Product4"},MATCH(MAX(salesdata[[#This Row],[S-P1]],salesdata[[#This Row],[S-P2]],salesdata[[#This Row],[S-P3]],salesdata[[#This Row],[S-P4]]),CHOOSE({1,2,3,4},salesdata[[#This Row],[S-P1]],salesdata[[#This Row],[S-P2]],salesdata[[#This Row],[S-P3]],salesdata[[#This Row],[S-P4]]),0))</f>
        <v>Product3</v>
      </c>
      <c r="X2417" s="1" t="str">
        <f>IF(salesdata[[#This Row],[Total Revenue]]&gt;=70000,"High",IF(salesdata[[#This Row],[Total Revenue]]&gt;=40000,"Medium","Low"))</f>
        <v>Medium</v>
      </c>
      <c r="Y2417" s="1" t="str">
        <f>IFERROR(IF(SUMIF(salesdata[Year],salesdata[[#This Row],[Year]],salesdata[Total Revenue])&gt;SUMIF(salesdata[Year],salesdata[[#This Row],[Year]]-1,salesdata[Total Revenue]),"Growth Year","Decline Year"),"")</f>
        <v>Growth Year</v>
      </c>
    </row>
    <row r="2418" spans="1:25" x14ac:dyDescent="0.3">
      <c r="A2418" s="1">
        <v>2417</v>
      </c>
      <c r="B2418" s="2">
        <v>42757</v>
      </c>
      <c r="C2418" s="1">
        <v>2017</v>
      </c>
      <c r="D2418" s="1" t="s">
        <v>26</v>
      </c>
      <c r="E2418" s="1">
        <v>1</v>
      </c>
      <c r="F2418" s="3">
        <v>4988</v>
      </c>
      <c r="G2418" s="10">
        <v>15811.96</v>
      </c>
      <c r="H2418" s="12">
        <f>IFERROR(salesdata[[#This Row],[S-P1]]/salesdata[[#This Row],[Q-P1]],0)</f>
        <v>3.17</v>
      </c>
      <c r="I2418" s="3">
        <v>1376</v>
      </c>
      <c r="J2418" s="10">
        <v>8723.84</v>
      </c>
      <c r="K2418" s="12">
        <f>IFERROR(salesdata[[#This Row],[S-P2]]/salesdata[[#This Row],[Q-P2]],0)</f>
        <v>6.34</v>
      </c>
      <c r="L2418" s="3">
        <v>2346</v>
      </c>
      <c r="M2418" s="10">
        <v>12715.32</v>
      </c>
      <c r="N2418" s="12">
        <f>IFERROR(salesdata[[#This Row],[S-P3]]/salesdata[[#This Row],[Q-P3]],0)</f>
        <v>5.42</v>
      </c>
      <c r="O2418" s="3">
        <v>1159</v>
      </c>
      <c r="P2418" s="10">
        <v>8263.67</v>
      </c>
      <c r="Q2418" s="12">
        <f>IFERROR(salesdata[[#This Row],[S-P4]]/salesdata[[#This Row],[Q-P4]],0)</f>
        <v>7.13</v>
      </c>
      <c r="R2418" s="3">
        <v>9869</v>
      </c>
      <c r="S2418" s="10">
        <v>45514.79</v>
      </c>
      <c r="T2418" s="1" t="str">
        <f>"Q"&amp;ROUNDUP(salesdata[[#This Row],[Month No.]]/3,0)</f>
        <v>Q1</v>
      </c>
      <c r="U2418" s="1" t="str">
        <f>TEXT(salesdata[[#This Row],[Date]],"dddd")</f>
        <v>Sunday</v>
      </c>
      <c r="V2418" s="12">
        <f>IFERROR(salesdata[[#This Row],[Total Revenue]]/salesdata[[#This Row],[Total Units Sold]],0)</f>
        <v>4.6118948221704326</v>
      </c>
      <c r="W2418" s="1" t="str">
        <f>INDEX({"Product1","Product2","Product3","Product4"},MATCH(MAX(salesdata[[#This Row],[S-P1]],salesdata[[#This Row],[S-P2]],salesdata[[#This Row],[S-P3]],salesdata[[#This Row],[S-P4]]),CHOOSE({1,2,3,4},salesdata[[#This Row],[S-P1]],salesdata[[#This Row],[S-P2]],salesdata[[#This Row],[S-P3]],salesdata[[#This Row],[S-P4]]),0))</f>
        <v>Product1</v>
      </c>
      <c r="X2418" s="1" t="str">
        <f>IF(salesdata[[#This Row],[Total Revenue]]&gt;=70000,"High",IF(salesdata[[#This Row],[Total Revenue]]&gt;=40000,"Medium","Low"))</f>
        <v>Medium</v>
      </c>
      <c r="Y2418" s="1" t="str">
        <f>IFERROR(IF(SUMIF(salesdata[Year],salesdata[[#This Row],[Year]],salesdata[Total Revenue])&gt;SUMIF(salesdata[Year],salesdata[[#This Row],[Year]]-1,salesdata[Total Revenue]),"Growth Year","Decline Year"),"")</f>
        <v>Growth Year</v>
      </c>
    </row>
    <row r="2419" spans="1:25" x14ac:dyDescent="0.3">
      <c r="A2419" s="1">
        <v>2418</v>
      </c>
      <c r="B2419" s="2">
        <v>42758</v>
      </c>
      <c r="C2419" s="1">
        <v>2017</v>
      </c>
      <c r="D2419" s="1" t="s">
        <v>26</v>
      </c>
      <c r="E2419" s="1">
        <v>1</v>
      </c>
      <c r="F2419" s="3">
        <v>5805</v>
      </c>
      <c r="G2419" s="10">
        <v>18401.849999999999</v>
      </c>
      <c r="H2419" s="12">
        <f>IFERROR(salesdata[[#This Row],[S-P1]]/salesdata[[#This Row],[Q-P1]],0)</f>
        <v>3.17</v>
      </c>
      <c r="I2419" s="3">
        <v>3890</v>
      </c>
      <c r="J2419" s="10">
        <v>24662.6</v>
      </c>
      <c r="K2419" s="12">
        <f>IFERROR(salesdata[[#This Row],[S-P2]]/salesdata[[#This Row],[Q-P2]],0)</f>
        <v>6.34</v>
      </c>
      <c r="L2419" s="3">
        <v>4541</v>
      </c>
      <c r="M2419" s="10">
        <v>24612.22</v>
      </c>
      <c r="N2419" s="12">
        <f>IFERROR(salesdata[[#This Row],[S-P3]]/salesdata[[#This Row],[Q-P3]],0)</f>
        <v>5.42</v>
      </c>
      <c r="O2419" s="3">
        <v>646</v>
      </c>
      <c r="P2419" s="10">
        <v>4605.9799999999996</v>
      </c>
      <c r="Q2419" s="12">
        <f>IFERROR(salesdata[[#This Row],[S-P4]]/salesdata[[#This Row],[Q-P4]],0)</f>
        <v>7.129999999999999</v>
      </c>
      <c r="R2419" s="3">
        <v>14882</v>
      </c>
      <c r="S2419" s="10">
        <v>72282.649999999994</v>
      </c>
      <c r="T2419" s="1" t="str">
        <f>"Q"&amp;ROUNDUP(salesdata[[#This Row],[Month No.]]/3,0)</f>
        <v>Q1</v>
      </c>
      <c r="U2419" s="1" t="str">
        <f>TEXT(salesdata[[#This Row],[Date]],"dddd")</f>
        <v>Monday</v>
      </c>
      <c r="V2419" s="12">
        <f>IFERROR(salesdata[[#This Row],[Total Revenue]]/salesdata[[#This Row],[Total Units Sold]],0)</f>
        <v>4.8570521435290948</v>
      </c>
      <c r="W2419" s="1" t="str">
        <f>INDEX({"Product1","Product2","Product3","Product4"},MATCH(MAX(salesdata[[#This Row],[S-P1]],salesdata[[#This Row],[S-P2]],salesdata[[#This Row],[S-P3]],salesdata[[#This Row],[S-P4]]),CHOOSE({1,2,3,4},salesdata[[#This Row],[S-P1]],salesdata[[#This Row],[S-P2]],salesdata[[#This Row],[S-P3]],salesdata[[#This Row],[S-P4]]),0))</f>
        <v>Product2</v>
      </c>
      <c r="X2419" s="1" t="str">
        <f>IF(salesdata[[#This Row],[Total Revenue]]&gt;=70000,"High",IF(salesdata[[#This Row],[Total Revenue]]&gt;=40000,"Medium","Low"))</f>
        <v>High</v>
      </c>
      <c r="Y2419" s="1" t="str">
        <f>IFERROR(IF(SUMIF(salesdata[Year],salesdata[[#This Row],[Year]],salesdata[Total Revenue])&gt;SUMIF(salesdata[Year],salesdata[[#This Row],[Year]]-1,salesdata[Total Revenue]),"Growth Year","Decline Year"),"")</f>
        <v>Growth Year</v>
      </c>
    </row>
    <row r="2420" spans="1:25" x14ac:dyDescent="0.3">
      <c r="A2420" s="1">
        <v>2419</v>
      </c>
      <c r="B2420" s="2">
        <v>42759</v>
      </c>
      <c r="C2420" s="1">
        <v>2017</v>
      </c>
      <c r="D2420" s="1" t="s">
        <v>26</v>
      </c>
      <c r="E2420" s="1">
        <v>1</v>
      </c>
      <c r="F2420" s="3">
        <v>1177</v>
      </c>
      <c r="G2420" s="10">
        <v>3731.09</v>
      </c>
      <c r="H2420" s="12">
        <f>IFERROR(salesdata[[#This Row],[S-P1]]/salesdata[[#This Row],[Q-P1]],0)</f>
        <v>3.17</v>
      </c>
      <c r="I2420" s="3">
        <v>3269</v>
      </c>
      <c r="J2420" s="10">
        <v>20725.46</v>
      </c>
      <c r="K2420" s="12">
        <f>IFERROR(salesdata[[#This Row],[S-P2]]/salesdata[[#This Row],[Q-P2]],0)</f>
        <v>6.34</v>
      </c>
      <c r="L2420" s="3">
        <v>1386</v>
      </c>
      <c r="M2420" s="10">
        <v>7512.12</v>
      </c>
      <c r="N2420" s="12">
        <f>IFERROR(salesdata[[#This Row],[S-P3]]/salesdata[[#This Row],[Q-P3]],0)</f>
        <v>5.42</v>
      </c>
      <c r="O2420" s="3">
        <v>491</v>
      </c>
      <c r="P2420" s="10">
        <v>3500.83</v>
      </c>
      <c r="Q2420" s="12">
        <f>IFERROR(salesdata[[#This Row],[S-P4]]/salesdata[[#This Row],[Q-P4]],0)</f>
        <v>7.13</v>
      </c>
      <c r="R2420" s="3">
        <v>6323</v>
      </c>
      <c r="S2420" s="10">
        <v>35469.5</v>
      </c>
      <c r="T2420" s="1" t="str">
        <f>"Q"&amp;ROUNDUP(salesdata[[#This Row],[Month No.]]/3,0)</f>
        <v>Q1</v>
      </c>
      <c r="U2420" s="1" t="str">
        <f>TEXT(salesdata[[#This Row],[Date]],"dddd")</f>
        <v>Tuesday</v>
      </c>
      <c r="V2420" s="12">
        <f>IFERROR(salesdata[[#This Row],[Total Revenue]]/salesdata[[#This Row],[Total Units Sold]],0)</f>
        <v>5.6095998734777792</v>
      </c>
      <c r="W2420" s="1" t="str">
        <f>INDEX({"Product1","Product2","Product3","Product4"},MATCH(MAX(salesdata[[#This Row],[S-P1]],salesdata[[#This Row],[S-P2]],salesdata[[#This Row],[S-P3]],salesdata[[#This Row],[S-P4]]),CHOOSE({1,2,3,4},salesdata[[#This Row],[S-P1]],salesdata[[#This Row],[S-P2]],salesdata[[#This Row],[S-P3]],salesdata[[#This Row],[S-P4]]),0))</f>
        <v>Product2</v>
      </c>
      <c r="X2420" s="1" t="str">
        <f>IF(salesdata[[#This Row],[Total Revenue]]&gt;=70000,"High",IF(salesdata[[#This Row],[Total Revenue]]&gt;=40000,"Medium","Low"))</f>
        <v>Low</v>
      </c>
      <c r="Y2420" s="1" t="str">
        <f>IFERROR(IF(SUMIF(salesdata[Year],salesdata[[#This Row],[Year]],salesdata[Total Revenue])&gt;SUMIF(salesdata[Year],salesdata[[#This Row],[Year]]-1,salesdata[Total Revenue]),"Growth Year","Decline Year"),"")</f>
        <v>Growth Year</v>
      </c>
    </row>
    <row r="2421" spans="1:25" x14ac:dyDescent="0.3">
      <c r="A2421" s="1">
        <v>2420</v>
      </c>
      <c r="B2421" s="2">
        <v>42760</v>
      </c>
      <c r="C2421" s="1">
        <v>2017</v>
      </c>
      <c r="D2421" s="1" t="s">
        <v>26</v>
      </c>
      <c r="E2421" s="1">
        <v>1</v>
      </c>
      <c r="F2421" s="3">
        <v>7191</v>
      </c>
      <c r="G2421" s="10">
        <v>22795.47</v>
      </c>
      <c r="H2421" s="12">
        <f>IFERROR(salesdata[[#This Row],[S-P1]]/salesdata[[#This Row],[Q-P1]],0)</f>
        <v>3.1700000000000004</v>
      </c>
      <c r="I2421" s="3">
        <v>1232</v>
      </c>
      <c r="J2421" s="10">
        <v>7810.88</v>
      </c>
      <c r="K2421" s="12">
        <f>IFERROR(salesdata[[#This Row],[S-P2]]/salesdata[[#This Row],[Q-P2]],0)</f>
        <v>6.34</v>
      </c>
      <c r="L2421" s="3">
        <v>4155</v>
      </c>
      <c r="M2421" s="10">
        <v>22520.1</v>
      </c>
      <c r="N2421" s="12">
        <f>IFERROR(salesdata[[#This Row],[S-P3]]/salesdata[[#This Row],[Q-P3]],0)</f>
        <v>5.42</v>
      </c>
      <c r="O2421" s="3">
        <v>327</v>
      </c>
      <c r="P2421" s="10">
        <v>2331.5100000000002</v>
      </c>
      <c r="Q2421" s="12">
        <f>IFERROR(salesdata[[#This Row],[S-P4]]/salesdata[[#This Row],[Q-P4]],0)</f>
        <v>7.1300000000000008</v>
      </c>
      <c r="R2421" s="3">
        <v>12905</v>
      </c>
      <c r="S2421" s="10">
        <v>55457.96</v>
      </c>
      <c r="T2421" s="1" t="str">
        <f>"Q"&amp;ROUNDUP(salesdata[[#This Row],[Month No.]]/3,0)</f>
        <v>Q1</v>
      </c>
      <c r="U2421" s="1" t="str">
        <f>TEXT(salesdata[[#This Row],[Date]],"dddd")</f>
        <v>Wednesday</v>
      </c>
      <c r="V2421" s="12">
        <f>IFERROR(salesdata[[#This Row],[Total Revenue]]/salesdata[[#This Row],[Total Units Sold]],0)</f>
        <v>4.2974010073614881</v>
      </c>
      <c r="W2421" s="1" t="str">
        <f>INDEX({"Product1","Product2","Product3","Product4"},MATCH(MAX(salesdata[[#This Row],[S-P1]],salesdata[[#This Row],[S-P2]],salesdata[[#This Row],[S-P3]],salesdata[[#This Row],[S-P4]]),CHOOSE({1,2,3,4},salesdata[[#This Row],[S-P1]],salesdata[[#This Row],[S-P2]],salesdata[[#This Row],[S-P3]],salesdata[[#This Row],[S-P4]]),0))</f>
        <v>Product1</v>
      </c>
      <c r="X2421" s="1" t="str">
        <f>IF(salesdata[[#This Row],[Total Revenue]]&gt;=70000,"High",IF(salesdata[[#This Row],[Total Revenue]]&gt;=40000,"Medium","Low"))</f>
        <v>Medium</v>
      </c>
      <c r="Y2421" s="1" t="str">
        <f>IFERROR(IF(SUMIF(salesdata[Year],salesdata[[#This Row],[Year]],salesdata[Total Revenue])&gt;SUMIF(salesdata[Year],salesdata[[#This Row],[Year]]-1,salesdata[Total Revenue]),"Growth Year","Decline Year"),"")</f>
        <v>Growth Year</v>
      </c>
    </row>
    <row r="2422" spans="1:25" x14ac:dyDescent="0.3">
      <c r="A2422" s="1">
        <v>2421</v>
      </c>
      <c r="B2422" s="2">
        <v>42761</v>
      </c>
      <c r="C2422" s="1">
        <v>2017</v>
      </c>
      <c r="D2422" s="1" t="s">
        <v>26</v>
      </c>
      <c r="E2422" s="1">
        <v>1</v>
      </c>
      <c r="F2422" s="3">
        <v>2623</v>
      </c>
      <c r="G2422" s="10">
        <v>8314.91</v>
      </c>
      <c r="H2422" s="12">
        <f>IFERROR(salesdata[[#This Row],[S-P1]]/salesdata[[#This Row],[Q-P1]],0)</f>
        <v>3.17</v>
      </c>
      <c r="I2422" s="3">
        <v>3341</v>
      </c>
      <c r="J2422" s="10">
        <v>21181.94</v>
      </c>
      <c r="K2422" s="12">
        <f>IFERROR(salesdata[[#This Row],[S-P2]]/salesdata[[#This Row],[Q-P2]],0)</f>
        <v>6.34</v>
      </c>
      <c r="L2422" s="3">
        <v>1132</v>
      </c>
      <c r="M2422" s="10">
        <v>6135.44</v>
      </c>
      <c r="N2422" s="12">
        <f>IFERROR(salesdata[[#This Row],[S-P3]]/salesdata[[#This Row],[Q-P3]],0)</f>
        <v>5.42</v>
      </c>
      <c r="O2422" s="3">
        <v>686</v>
      </c>
      <c r="P2422" s="10">
        <v>4891.18</v>
      </c>
      <c r="Q2422" s="12">
        <f>IFERROR(salesdata[[#This Row],[S-P4]]/salesdata[[#This Row],[Q-P4]],0)</f>
        <v>7.1300000000000008</v>
      </c>
      <c r="R2422" s="3">
        <v>7782</v>
      </c>
      <c r="S2422" s="10">
        <v>40523.47</v>
      </c>
      <c r="T2422" s="1" t="str">
        <f>"Q"&amp;ROUNDUP(salesdata[[#This Row],[Month No.]]/3,0)</f>
        <v>Q1</v>
      </c>
      <c r="U2422" s="1" t="str">
        <f>TEXT(salesdata[[#This Row],[Date]],"dddd")</f>
        <v>Thursday</v>
      </c>
      <c r="V2422" s="12">
        <f>IFERROR(salesdata[[#This Row],[Total Revenue]]/salesdata[[#This Row],[Total Units Sold]],0)</f>
        <v>5.2073335903366749</v>
      </c>
      <c r="W2422" s="1" t="str">
        <f>INDEX({"Product1","Product2","Product3","Product4"},MATCH(MAX(salesdata[[#This Row],[S-P1]],salesdata[[#This Row],[S-P2]],salesdata[[#This Row],[S-P3]],salesdata[[#This Row],[S-P4]]),CHOOSE({1,2,3,4},salesdata[[#This Row],[S-P1]],salesdata[[#This Row],[S-P2]],salesdata[[#This Row],[S-P3]],salesdata[[#This Row],[S-P4]]),0))</f>
        <v>Product2</v>
      </c>
      <c r="X2422" s="1" t="str">
        <f>IF(salesdata[[#This Row],[Total Revenue]]&gt;=70000,"High",IF(salesdata[[#This Row],[Total Revenue]]&gt;=40000,"Medium","Low"))</f>
        <v>Medium</v>
      </c>
      <c r="Y2422" s="1" t="str">
        <f>IFERROR(IF(SUMIF(salesdata[Year],salesdata[[#This Row],[Year]],salesdata[Total Revenue])&gt;SUMIF(salesdata[Year],salesdata[[#This Row],[Year]]-1,salesdata[Total Revenue]),"Growth Year","Decline Year"),"")</f>
        <v>Growth Year</v>
      </c>
    </row>
    <row r="2423" spans="1:25" x14ac:dyDescent="0.3">
      <c r="A2423" s="1">
        <v>2422</v>
      </c>
      <c r="B2423" s="2">
        <v>42762</v>
      </c>
      <c r="C2423" s="1">
        <v>2017</v>
      </c>
      <c r="D2423" s="1" t="s">
        <v>26</v>
      </c>
      <c r="E2423" s="1">
        <v>1</v>
      </c>
      <c r="F2423" s="3">
        <v>3623</v>
      </c>
      <c r="G2423" s="10">
        <v>11484.91</v>
      </c>
      <c r="H2423" s="12">
        <f>IFERROR(salesdata[[#This Row],[S-P1]]/salesdata[[#This Row],[Q-P1]],0)</f>
        <v>3.17</v>
      </c>
      <c r="I2423" s="3">
        <v>2887</v>
      </c>
      <c r="J2423" s="10">
        <v>18303.580000000002</v>
      </c>
      <c r="K2423" s="12">
        <f>IFERROR(salesdata[[#This Row],[S-P2]]/salesdata[[#This Row],[Q-P2]],0)</f>
        <v>6.3400000000000007</v>
      </c>
      <c r="L2423" s="3">
        <v>2568</v>
      </c>
      <c r="M2423" s="10">
        <v>13918.56</v>
      </c>
      <c r="N2423" s="12">
        <f>IFERROR(salesdata[[#This Row],[S-P3]]/salesdata[[#This Row],[Q-P3]],0)</f>
        <v>5.42</v>
      </c>
      <c r="O2423" s="3">
        <v>980</v>
      </c>
      <c r="P2423" s="10">
        <v>6987.4</v>
      </c>
      <c r="Q2423" s="12">
        <f>IFERROR(salesdata[[#This Row],[S-P4]]/salesdata[[#This Row],[Q-P4]],0)</f>
        <v>7.13</v>
      </c>
      <c r="R2423" s="3">
        <v>10058</v>
      </c>
      <c r="S2423" s="10">
        <v>50694.45</v>
      </c>
      <c r="T2423" s="1" t="str">
        <f>"Q"&amp;ROUNDUP(salesdata[[#This Row],[Month No.]]/3,0)</f>
        <v>Q1</v>
      </c>
      <c r="U2423" s="1" t="str">
        <f>TEXT(salesdata[[#This Row],[Date]],"dddd")</f>
        <v>Friday</v>
      </c>
      <c r="V2423" s="12">
        <f>IFERROR(salesdata[[#This Row],[Total Revenue]]/salesdata[[#This Row],[Total Units Sold]],0)</f>
        <v>5.0402117717240005</v>
      </c>
      <c r="W2423" s="1" t="str">
        <f>INDEX({"Product1","Product2","Product3","Product4"},MATCH(MAX(salesdata[[#This Row],[S-P1]],salesdata[[#This Row],[S-P2]],salesdata[[#This Row],[S-P3]],salesdata[[#This Row],[S-P4]]),CHOOSE({1,2,3,4},salesdata[[#This Row],[S-P1]],salesdata[[#This Row],[S-P2]],salesdata[[#This Row],[S-P3]],salesdata[[#This Row],[S-P4]]),0))</f>
        <v>Product2</v>
      </c>
      <c r="X2423" s="1" t="str">
        <f>IF(salesdata[[#This Row],[Total Revenue]]&gt;=70000,"High",IF(salesdata[[#This Row],[Total Revenue]]&gt;=40000,"Medium","Low"))</f>
        <v>Medium</v>
      </c>
      <c r="Y2423" s="1" t="str">
        <f>IFERROR(IF(SUMIF(salesdata[Year],salesdata[[#This Row],[Year]],salesdata[Total Revenue])&gt;SUMIF(salesdata[Year],salesdata[[#This Row],[Year]]-1,salesdata[Total Revenue]),"Growth Year","Decline Year"),"")</f>
        <v>Growth Year</v>
      </c>
    </row>
    <row r="2424" spans="1:25" x14ac:dyDescent="0.3">
      <c r="A2424" s="1">
        <v>2423</v>
      </c>
      <c r="B2424" s="2">
        <v>42763</v>
      </c>
      <c r="C2424" s="1">
        <v>2017</v>
      </c>
      <c r="D2424" s="1" t="s">
        <v>26</v>
      </c>
      <c r="E2424" s="1">
        <v>1</v>
      </c>
      <c r="F2424" s="3">
        <v>5876</v>
      </c>
      <c r="G2424" s="10">
        <v>18626.919999999998</v>
      </c>
      <c r="H2424" s="12">
        <f>IFERROR(salesdata[[#This Row],[S-P1]]/salesdata[[#This Row],[Q-P1]],0)</f>
        <v>3.1699999999999995</v>
      </c>
      <c r="I2424" s="3">
        <v>1638</v>
      </c>
      <c r="J2424" s="10">
        <v>10384.92</v>
      </c>
      <c r="K2424" s="12">
        <f>IFERROR(salesdata[[#This Row],[S-P2]]/salesdata[[#This Row],[Q-P2]],0)</f>
        <v>6.34</v>
      </c>
      <c r="L2424" s="3">
        <v>5728</v>
      </c>
      <c r="M2424" s="10">
        <v>31045.759999999998</v>
      </c>
      <c r="N2424" s="12">
        <f>IFERROR(salesdata[[#This Row],[S-P3]]/salesdata[[#This Row],[Q-P3]],0)</f>
        <v>5.42</v>
      </c>
      <c r="O2424" s="3">
        <v>1347</v>
      </c>
      <c r="P2424" s="10">
        <v>9604.11</v>
      </c>
      <c r="Q2424" s="12">
        <f>IFERROR(salesdata[[#This Row],[S-P4]]/salesdata[[#This Row],[Q-P4]],0)</f>
        <v>7.1300000000000008</v>
      </c>
      <c r="R2424" s="3">
        <v>14589</v>
      </c>
      <c r="S2424" s="10">
        <v>69661.710000000006</v>
      </c>
      <c r="T2424" s="1" t="str">
        <f>"Q"&amp;ROUNDUP(salesdata[[#This Row],[Month No.]]/3,0)</f>
        <v>Q1</v>
      </c>
      <c r="U2424" s="1" t="str">
        <f>TEXT(salesdata[[#This Row],[Date]],"dddd")</f>
        <v>Saturday</v>
      </c>
      <c r="V2424" s="12">
        <f>IFERROR(salesdata[[#This Row],[Total Revenue]]/salesdata[[#This Row],[Total Units Sold]],0)</f>
        <v>4.7749475632325726</v>
      </c>
      <c r="W2424" s="1" t="str">
        <f>INDEX({"Product1","Product2","Product3","Product4"},MATCH(MAX(salesdata[[#This Row],[S-P1]],salesdata[[#This Row],[S-P2]],salesdata[[#This Row],[S-P3]],salesdata[[#This Row],[S-P4]]),CHOOSE({1,2,3,4},salesdata[[#This Row],[S-P1]],salesdata[[#This Row],[S-P2]],salesdata[[#This Row],[S-P3]],salesdata[[#This Row],[S-P4]]),0))</f>
        <v>Product3</v>
      </c>
      <c r="X2424" s="1" t="str">
        <f>IF(salesdata[[#This Row],[Total Revenue]]&gt;=70000,"High",IF(salesdata[[#This Row],[Total Revenue]]&gt;=40000,"Medium","Low"))</f>
        <v>Medium</v>
      </c>
      <c r="Y2424" s="1" t="str">
        <f>IFERROR(IF(SUMIF(salesdata[Year],salesdata[[#This Row],[Year]],salesdata[Total Revenue])&gt;SUMIF(salesdata[Year],salesdata[[#This Row],[Year]]-1,salesdata[Total Revenue]),"Growth Year","Decline Year"),"")</f>
        <v>Growth Year</v>
      </c>
    </row>
    <row r="2425" spans="1:25" x14ac:dyDescent="0.3">
      <c r="A2425" s="1">
        <v>2424</v>
      </c>
      <c r="B2425" s="2">
        <v>42764</v>
      </c>
      <c r="C2425" s="1">
        <v>2017</v>
      </c>
      <c r="D2425" s="1" t="s">
        <v>26</v>
      </c>
      <c r="E2425" s="1">
        <v>1</v>
      </c>
      <c r="F2425" s="3">
        <v>797</v>
      </c>
      <c r="G2425" s="10">
        <v>2526.4899999999998</v>
      </c>
      <c r="H2425" s="12">
        <f>IFERROR(salesdata[[#This Row],[S-P1]]/salesdata[[#This Row],[Q-P1]],0)</f>
        <v>3.17</v>
      </c>
      <c r="I2425" s="3">
        <v>687</v>
      </c>
      <c r="J2425" s="10">
        <v>4355.58</v>
      </c>
      <c r="K2425" s="12">
        <f>IFERROR(salesdata[[#This Row],[S-P2]]/salesdata[[#This Row],[Q-P2]],0)</f>
        <v>6.34</v>
      </c>
      <c r="L2425" s="3">
        <v>1284</v>
      </c>
      <c r="M2425" s="10">
        <v>6959.28</v>
      </c>
      <c r="N2425" s="12">
        <f>IFERROR(salesdata[[#This Row],[S-P3]]/salesdata[[#This Row],[Q-P3]],0)</f>
        <v>5.42</v>
      </c>
      <c r="O2425" s="3">
        <v>1782</v>
      </c>
      <c r="P2425" s="10">
        <v>12705.66</v>
      </c>
      <c r="Q2425" s="12">
        <f>IFERROR(salesdata[[#This Row],[S-P4]]/salesdata[[#This Row],[Q-P4]],0)</f>
        <v>7.13</v>
      </c>
      <c r="R2425" s="3">
        <v>4550</v>
      </c>
      <c r="S2425" s="10">
        <v>26547.01</v>
      </c>
      <c r="T2425" s="1" t="str">
        <f>"Q"&amp;ROUNDUP(salesdata[[#This Row],[Month No.]]/3,0)</f>
        <v>Q1</v>
      </c>
      <c r="U2425" s="1" t="str">
        <f>TEXT(salesdata[[#This Row],[Date]],"dddd")</f>
        <v>Sunday</v>
      </c>
      <c r="V2425" s="12">
        <f>IFERROR(salesdata[[#This Row],[Total Revenue]]/salesdata[[#This Row],[Total Units Sold]],0)</f>
        <v>5.8345076923076924</v>
      </c>
      <c r="W2425" s="1" t="str">
        <f>INDEX({"Product1","Product2","Product3","Product4"},MATCH(MAX(salesdata[[#This Row],[S-P1]],salesdata[[#This Row],[S-P2]],salesdata[[#This Row],[S-P3]],salesdata[[#This Row],[S-P4]]),CHOOSE({1,2,3,4},salesdata[[#This Row],[S-P1]],salesdata[[#This Row],[S-P2]],salesdata[[#This Row],[S-P3]],salesdata[[#This Row],[S-P4]]),0))</f>
        <v>Product4</v>
      </c>
      <c r="X2425" s="1" t="str">
        <f>IF(salesdata[[#This Row],[Total Revenue]]&gt;=70000,"High",IF(salesdata[[#This Row],[Total Revenue]]&gt;=40000,"Medium","Low"))</f>
        <v>Low</v>
      </c>
      <c r="Y2425" s="1" t="str">
        <f>IFERROR(IF(SUMIF(salesdata[Year],salesdata[[#This Row],[Year]],salesdata[Total Revenue])&gt;SUMIF(salesdata[Year],salesdata[[#This Row],[Year]]-1,salesdata[Total Revenue]),"Growth Year","Decline Year"),"")</f>
        <v>Growth Year</v>
      </c>
    </row>
    <row r="2426" spans="1:25" x14ac:dyDescent="0.3">
      <c r="A2426" s="1">
        <v>2425</v>
      </c>
      <c r="B2426" s="2">
        <v>42765</v>
      </c>
      <c r="C2426" s="1">
        <v>2017</v>
      </c>
      <c r="D2426" s="1" t="s">
        <v>26</v>
      </c>
      <c r="E2426" s="1">
        <v>1</v>
      </c>
      <c r="F2426" s="3">
        <v>4860</v>
      </c>
      <c r="G2426" s="10">
        <v>15406.2</v>
      </c>
      <c r="H2426" s="12">
        <f>IFERROR(salesdata[[#This Row],[S-P1]]/salesdata[[#This Row],[Q-P1]],0)</f>
        <v>3.17</v>
      </c>
      <c r="I2426" s="3">
        <v>709</v>
      </c>
      <c r="J2426" s="10">
        <v>4495.0600000000004</v>
      </c>
      <c r="K2426" s="12">
        <f>IFERROR(salesdata[[#This Row],[S-P2]]/salesdata[[#This Row],[Q-P2]],0)</f>
        <v>6.3400000000000007</v>
      </c>
      <c r="L2426" s="3">
        <v>2814</v>
      </c>
      <c r="M2426" s="10">
        <v>15251.88</v>
      </c>
      <c r="N2426" s="12">
        <f>IFERROR(salesdata[[#This Row],[S-P3]]/salesdata[[#This Row],[Q-P3]],0)</f>
        <v>5.42</v>
      </c>
      <c r="O2426" s="3">
        <v>1613</v>
      </c>
      <c r="P2426" s="10">
        <v>11500.69</v>
      </c>
      <c r="Q2426" s="12">
        <f>IFERROR(salesdata[[#This Row],[S-P4]]/salesdata[[#This Row],[Q-P4]],0)</f>
        <v>7.13</v>
      </c>
      <c r="R2426" s="3">
        <v>9996</v>
      </c>
      <c r="S2426" s="10">
        <v>46653.83</v>
      </c>
      <c r="T2426" s="1" t="str">
        <f>"Q"&amp;ROUNDUP(salesdata[[#This Row],[Month No.]]/3,0)</f>
        <v>Q1</v>
      </c>
      <c r="U2426" s="1" t="str">
        <f>TEXT(salesdata[[#This Row],[Date]],"dddd")</f>
        <v>Monday</v>
      </c>
      <c r="V2426" s="12">
        <f>IFERROR(salesdata[[#This Row],[Total Revenue]]/salesdata[[#This Row],[Total Units Sold]],0)</f>
        <v>4.6672498999599838</v>
      </c>
      <c r="W2426" s="1" t="str">
        <f>INDEX({"Product1","Product2","Product3","Product4"},MATCH(MAX(salesdata[[#This Row],[S-P1]],salesdata[[#This Row],[S-P2]],salesdata[[#This Row],[S-P3]],salesdata[[#This Row],[S-P4]]),CHOOSE({1,2,3,4},salesdata[[#This Row],[S-P1]],salesdata[[#This Row],[S-P2]],salesdata[[#This Row],[S-P3]],salesdata[[#This Row],[S-P4]]),0))</f>
        <v>Product1</v>
      </c>
      <c r="X2426" s="1" t="str">
        <f>IF(salesdata[[#This Row],[Total Revenue]]&gt;=70000,"High",IF(salesdata[[#This Row],[Total Revenue]]&gt;=40000,"Medium","Low"))</f>
        <v>Medium</v>
      </c>
      <c r="Y2426" s="1" t="str">
        <f>IFERROR(IF(SUMIF(salesdata[Year],salesdata[[#This Row],[Year]],salesdata[Total Revenue])&gt;SUMIF(salesdata[Year],salesdata[[#This Row],[Year]]-1,salesdata[Total Revenue]),"Growth Year","Decline Year"),"")</f>
        <v>Growth Year</v>
      </c>
    </row>
    <row r="2427" spans="1:25" x14ac:dyDescent="0.3">
      <c r="A2427" s="1">
        <v>2426</v>
      </c>
      <c r="B2427" s="2">
        <v>42766</v>
      </c>
      <c r="C2427" s="1">
        <v>2017</v>
      </c>
      <c r="D2427" s="1" t="s">
        <v>26</v>
      </c>
      <c r="E2427" s="1">
        <v>1</v>
      </c>
      <c r="F2427" s="3">
        <v>1618</v>
      </c>
      <c r="G2427" s="10">
        <v>5129.0600000000004</v>
      </c>
      <c r="H2427" s="12">
        <f>IFERROR(salesdata[[#This Row],[S-P1]]/salesdata[[#This Row],[Q-P1]],0)</f>
        <v>3.1700000000000004</v>
      </c>
      <c r="I2427" s="3">
        <v>1589</v>
      </c>
      <c r="J2427" s="10">
        <v>10074.26</v>
      </c>
      <c r="K2427" s="12">
        <f>IFERROR(salesdata[[#This Row],[S-P2]]/salesdata[[#This Row],[Q-P2]],0)</f>
        <v>6.34</v>
      </c>
      <c r="L2427" s="3">
        <v>3200</v>
      </c>
      <c r="M2427" s="10">
        <v>17344</v>
      </c>
      <c r="N2427" s="12">
        <f>IFERROR(salesdata[[#This Row],[S-P3]]/salesdata[[#This Row],[Q-P3]],0)</f>
        <v>5.42</v>
      </c>
      <c r="O2427" s="3">
        <v>1319</v>
      </c>
      <c r="P2427" s="10">
        <v>9404.4699999999993</v>
      </c>
      <c r="Q2427" s="12">
        <f>IFERROR(salesdata[[#This Row],[S-P4]]/salesdata[[#This Row],[Q-P4]],0)</f>
        <v>7.13</v>
      </c>
      <c r="R2427" s="3">
        <v>7726</v>
      </c>
      <c r="S2427" s="10">
        <v>41951.79</v>
      </c>
      <c r="T2427" s="1" t="str">
        <f>"Q"&amp;ROUNDUP(salesdata[[#This Row],[Month No.]]/3,0)</f>
        <v>Q1</v>
      </c>
      <c r="U2427" s="1" t="str">
        <f>TEXT(salesdata[[#This Row],[Date]],"dddd")</f>
        <v>Tuesday</v>
      </c>
      <c r="V2427" s="12">
        <f>IFERROR(salesdata[[#This Row],[Total Revenue]]/salesdata[[#This Row],[Total Units Sold]],0)</f>
        <v>5.4299495210975923</v>
      </c>
      <c r="W2427" s="1" t="str">
        <f>INDEX({"Product1","Product2","Product3","Product4"},MATCH(MAX(salesdata[[#This Row],[S-P1]],salesdata[[#This Row],[S-P2]],salesdata[[#This Row],[S-P3]],salesdata[[#This Row],[S-P4]]),CHOOSE({1,2,3,4},salesdata[[#This Row],[S-P1]],salesdata[[#This Row],[S-P2]],salesdata[[#This Row],[S-P3]],salesdata[[#This Row],[S-P4]]),0))</f>
        <v>Product3</v>
      </c>
      <c r="X2427" s="1" t="str">
        <f>IF(salesdata[[#This Row],[Total Revenue]]&gt;=70000,"High",IF(salesdata[[#This Row],[Total Revenue]]&gt;=40000,"Medium","Low"))</f>
        <v>Medium</v>
      </c>
      <c r="Y2427" s="1" t="str">
        <f>IFERROR(IF(SUMIF(salesdata[Year],salesdata[[#This Row],[Year]],salesdata[Total Revenue])&gt;SUMIF(salesdata[Year],salesdata[[#This Row],[Year]]-1,salesdata[Total Revenue]),"Growth Year","Decline Year"),"")</f>
        <v>Growth Year</v>
      </c>
    </row>
    <row r="2428" spans="1:25" x14ac:dyDescent="0.3">
      <c r="A2428" s="1">
        <v>2427</v>
      </c>
      <c r="B2428" s="2">
        <v>42767</v>
      </c>
      <c r="C2428" s="1">
        <v>2017</v>
      </c>
      <c r="D2428" s="1" t="s">
        <v>27</v>
      </c>
      <c r="E2428" s="1">
        <v>2</v>
      </c>
      <c r="F2428" s="3">
        <v>720</v>
      </c>
      <c r="G2428" s="10">
        <v>2282.4</v>
      </c>
      <c r="H2428" s="12">
        <f>IFERROR(salesdata[[#This Row],[S-P1]]/salesdata[[#This Row],[Q-P1]],0)</f>
        <v>3.17</v>
      </c>
      <c r="I2428" s="3">
        <v>2116</v>
      </c>
      <c r="J2428" s="10">
        <v>13415.44</v>
      </c>
      <c r="K2428" s="12">
        <f>IFERROR(salesdata[[#This Row],[S-P2]]/salesdata[[#This Row],[Q-P2]],0)</f>
        <v>6.34</v>
      </c>
      <c r="L2428" s="3">
        <v>2558</v>
      </c>
      <c r="M2428" s="10">
        <v>13864.36</v>
      </c>
      <c r="N2428" s="12">
        <f>IFERROR(salesdata[[#This Row],[S-P3]]/salesdata[[#This Row],[Q-P3]],0)</f>
        <v>5.42</v>
      </c>
      <c r="O2428" s="3">
        <v>777</v>
      </c>
      <c r="P2428" s="10">
        <v>5540.01</v>
      </c>
      <c r="Q2428" s="12">
        <f>IFERROR(salesdata[[#This Row],[S-P4]]/salesdata[[#This Row],[Q-P4]],0)</f>
        <v>7.13</v>
      </c>
      <c r="R2428" s="3">
        <v>6171</v>
      </c>
      <c r="S2428" s="10">
        <v>35102.21</v>
      </c>
      <c r="T2428" s="1" t="str">
        <f>"Q"&amp;ROUNDUP(salesdata[[#This Row],[Month No.]]/3,0)</f>
        <v>Q1</v>
      </c>
      <c r="U2428" s="1" t="str">
        <f>TEXT(salesdata[[#This Row],[Date]],"dddd")</f>
        <v>Wednesday</v>
      </c>
      <c r="V2428" s="12">
        <f>IFERROR(salesdata[[#This Row],[Total Revenue]]/salesdata[[#This Row],[Total Units Sold]],0)</f>
        <v>5.6882531194295902</v>
      </c>
      <c r="W2428" s="1" t="str">
        <f>INDEX({"Product1","Product2","Product3","Product4"},MATCH(MAX(salesdata[[#This Row],[S-P1]],salesdata[[#This Row],[S-P2]],salesdata[[#This Row],[S-P3]],salesdata[[#This Row],[S-P4]]),CHOOSE({1,2,3,4},salesdata[[#This Row],[S-P1]],salesdata[[#This Row],[S-P2]],salesdata[[#This Row],[S-P3]],salesdata[[#This Row],[S-P4]]),0))</f>
        <v>Product3</v>
      </c>
      <c r="X2428" s="1" t="str">
        <f>IF(salesdata[[#This Row],[Total Revenue]]&gt;=70000,"High",IF(salesdata[[#This Row],[Total Revenue]]&gt;=40000,"Medium","Low"))</f>
        <v>Low</v>
      </c>
      <c r="Y2428" s="1" t="str">
        <f>IFERROR(IF(SUMIF(salesdata[Year],salesdata[[#This Row],[Year]],salesdata[Total Revenue])&gt;SUMIF(salesdata[Year],salesdata[[#This Row],[Year]]-1,salesdata[Total Revenue]),"Growth Year","Decline Year"),"")</f>
        <v>Growth Year</v>
      </c>
    </row>
    <row r="2429" spans="1:25" x14ac:dyDescent="0.3">
      <c r="A2429" s="1">
        <v>2428</v>
      </c>
      <c r="B2429" s="2">
        <v>42768</v>
      </c>
      <c r="C2429" s="1">
        <v>2017</v>
      </c>
      <c r="D2429" s="1" t="s">
        <v>27</v>
      </c>
      <c r="E2429" s="1">
        <v>2</v>
      </c>
      <c r="F2429" s="3">
        <v>584</v>
      </c>
      <c r="G2429" s="10">
        <v>1851.28</v>
      </c>
      <c r="H2429" s="12">
        <f>IFERROR(salesdata[[#This Row],[S-P1]]/salesdata[[#This Row],[Q-P1]],0)</f>
        <v>3.17</v>
      </c>
      <c r="I2429" s="3">
        <v>939</v>
      </c>
      <c r="J2429" s="10">
        <v>5953.26</v>
      </c>
      <c r="K2429" s="12">
        <f>IFERROR(salesdata[[#This Row],[S-P2]]/salesdata[[#This Row],[Q-P2]],0)</f>
        <v>6.34</v>
      </c>
      <c r="L2429" s="3">
        <v>3151</v>
      </c>
      <c r="M2429" s="10">
        <v>17078.419999999998</v>
      </c>
      <c r="N2429" s="12">
        <f>IFERROR(salesdata[[#This Row],[S-P3]]/salesdata[[#This Row],[Q-P3]],0)</f>
        <v>5.419999999999999</v>
      </c>
      <c r="O2429" s="3">
        <v>1239</v>
      </c>
      <c r="P2429" s="10">
        <v>8834.07</v>
      </c>
      <c r="Q2429" s="12">
        <f>IFERROR(salesdata[[#This Row],[S-P4]]/salesdata[[#This Row],[Q-P4]],0)</f>
        <v>7.13</v>
      </c>
      <c r="R2429" s="3">
        <v>5913</v>
      </c>
      <c r="S2429" s="10">
        <v>33717.03</v>
      </c>
      <c r="T2429" s="1" t="str">
        <f>"Q"&amp;ROUNDUP(salesdata[[#This Row],[Month No.]]/3,0)</f>
        <v>Q1</v>
      </c>
      <c r="U2429" s="1" t="str">
        <f>TEXT(salesdata[[#This Row],[Date]],"dddd")</f>
        <v>Thursday</v>
      </c>
      <c r="V2429" s="12">
        <f>IFERROR(salesdata[[#This Row],[Total Revenue]]/salesdata[[#This Row],[Total Units Sold]],0)</f>
        <v>5.7021867072552004</v>
      </c>
      <c r="W2429" s="1" t="str">
        <f>INDEX({"Product1","Product2","Product3","Product4"},MATCH(MAX(salesdata[[#This Row],[S-P1]],salesdata[[#This Row],[S-P2]],salesdata[[#This Row],[S-P3]],salesdata[[#This Row],[S-P4]]),CHOOSE({1,2,3,4},salesdata[[#This Row],[S-P1]],salesdata[[#This Row],[S-P2]],salesdata[[#This Row],[S-P3]],salesdata[[#This Row],[S-P4]]),0))</f>
        <v>Product3</v>
      </c>
      <c r="X2429" s="1" t="str">
        <f>IF(salesdata[[#This Row],[Total Revenue]]&gt;=70000,"High",IF(salesdata[[#This Row],[Total Revenue]]&gt;=40000,"Medium","Low"))</f>
        <v>Low</v>
      </c>
      <c r="Y2429" s="1" t="str">
        <f>IFERROR(IF(SUMIF(salesdata[Year],salesdata[[#This Row],[Year]],salesdata[Total Revenue])&gt;SUMIF(salesdata[Year],salesdata[[#This Row],[Year]]-1,salesdata[Total Revenue]),"Growth Year","Decline Year"),"")</f>
        <v>Growth Year</v>
      </c>
    </row>
    <row r="2430" spans="1:25" x14ac:dyDescent="0.3">
      <c r="A2430" s="1">
        <v>2429</v>
      </c>
      <c r="B2430" s="2">
        <v>42769</v>
      </c>
      <c r="C2430" s="1">
        <v>2017</v>
      </c>
      <c r="D2430" s="1" t="s">
        <v>27</v>
      </c>
      <c r="E2430" s="1">
        <v>2</v>
      </c>
      <c r="F2430" s="3">
        <v>5783</v>
      </c>
      <c r="G2430" s="10">
        <v>18332.11</v>
      </c>
      <c r="H2430" s="12">
        <f>IFERROR(salesdata[[#This Row],[S-P1]]/salesdata[[#This Row],[Q-P1]],0)</f>
        <v>3.17</v>
      </c>
      <c r="I2430" s="3">
        <v>1778</v>
      </c>
      <c r="J2430" s="10">
        <v>11272.52</v>
      </c>
      <c r="K2430" s="12">
        <f>IFERROR(salesdata[[#This Row],[S-P2]]/salesdata[[#This Row],[Q-P2]],0)</f>
        <v>6.34</v>
      </c>
      <c r="L2430" s="3">
        <v>3740</v>
      </c>
      <c r="M2430" s="10">
        <v>20270.8</v>
      </c>
      <c r="N2430" s="12">
        <f>IFERROR(salesdata[[#This Row],[S-P3]]/salesdata[[#This Row],[Q-P3]],0)</f>
        <v>5.42</v>
      </c>
      <c r="O2430" s="3">
        <v>959</v>
      </c>
      <c r="P2430" s="10">
        <v>6837.67</v>
      </c>
      <c r="Q2430" s="12">
        <f>IFERROR(salesdata[[#This Row],[S-P4]]/salesdata[[#This Row],[Q-P4]],0)</f>
        <v>7.13</v>
      </c>
      <c r="R2430" s="3">
        <v>12260</v>
      </c>
      <c r="S2430" s="10">
        <v>56713.1</v>
      </c>
      <c r="T2430" s="1" t="str">
        <f>"Q"&amp;ROUNDUP(salesdata[[#This Row],[Month No.]]/3,0)</f>
        <v>Q1</v>
      </c>
      <c r="U2430" s="1" t="str">
        <f>TEXT(salesdata[[#This Row],[Date]],"dddd")</f>
        <v>Friday</v>
      </c>
      <c r="V2430" s="12">
        <f>IFERROR(salesdata[[#This Row],[Total Revenue]]/salesdata[[#This Row],[Total Units Sold]],0)</f>
        <v>4.6258646003262642</v>
      </c>
      <c r="W2430" s="1" t="str">
        <f>INDEX({"Product1","Product2","Product3","Product4"},MATCH(MAX(salesdata[[#This Row],[S-P1]],salesdata[[#This Row],[S-P2]],salesdata[[#This Row],[S-P3]],salesdata[[#This Row],[S-P4]]),CHOOSE({1,2,3,4},salesdata[[#This Row],[S-P1]],salesdata[[#This Row],[S-P2]],salesdata[[#This Row],[S-P3]],salesdata[[#This Row],[S-P4]]),0))</f>
        <v>Product3</v>
      </c>
      <c r="X2430" s="1" t="str">
        <f>IF(salesdata[[#This Row],[Total Revenue]]&gt;=70000,"High",IF(salesdata[[#This Row],[Total Revenue]]&gt;=40000,"Medium","Low"))</f>
        <v>Medium</v>
      </c>
      <c r="Y2430" s="1" t="str">
        <f>IFERROR(IF(SUMIF(salesdata[Year],salesdata[[#This Row],[Year]],salesdata[Total Revenue])&gt;SUMIF(salesdata[Year],salesdata[[#This Row],[Year]]-1,salesdata[Total Revenue]),"Growth Year","Decline Year"),"")</f>
        <v>Growth Year</v>
      </c>
    </row>
    <row r="2431" spans="1:25" x14ac:dyDescent="0.3">
      <c r="A2431" s="1">
        <v>2430</v>
      </c>
      <c r="B2431" s="2">
        <v>42770</v>
      </c>
      <c r="C2431" s="1">
        <v>2017</v>
      </c>
      <c r="D2431" s="1" t="s">
        <v>27</v>
      </c>
      <c r="E2431" s="1">
        <v>2</v>
      </c>
      <c r="F2431" s="3">
        <v>5448</v>
      </c>
      <c r="G2431" s="10">
        <v>17270.16</v>
      </c>
      <c r="H2431" s="12">
        <f>IFERROR(salesdata[[#This Row],[S-P1]]/salesdata[[#This Row],[Q-P1]],0)</f>
        <v>3.17</v>
      </c>
      <c r="I2431" s="3">
        <v>2687</v>
      </c>
      <c r="J2431" s="10">
        <v>17035.580000000002</v>
      </c>
      <c r="K2431" s="12">
        <f>IFERROR(salesdata[[#This Row],[S-P2]]/salesdata[[#This Row],[Q-P2]],0)</f>
        <v>6.3400000000000007</v>
      </c>
      <c r="L2431" s="3">
        <v>514</v>
      </c>
      <c r="M2431" s="10">
        <v>2785.88</v>
      </c>
      <c r="N2431" s="12">
        <f>IFERROR(salesdata[[#This Row],[S-P3]]/salesdata[[#This Row],[Q-P3]],0)</f>
        <v>5.42</v>
      </c>
      <c r="O2431" s="3">
        <v>499</v>
      </c>
      <c r="P2431" s="10">
        <v>3557.87</v>
      </c>
      <c r="Q2431" s="12">
        <f>IFERROR(salesdata[[#This Row],[S-P4]]/salesdata[[#This Row],[Q-P4]],0)</f>
        <v>7.13</v>
      </c>
      <c r="R2431" s="3">
        <v>9148</v>
      </c>
      <c r="S2431" s="10">
        <v>40649.49</v>
      </c>
      <c r="T2431" s="1" t="str">
        <f>"Q"&amp;ROUNDUP(salesdata[[#This Row],[Month No.]]/3,0)</f>
        <v>Q1</v>
      </c>
      <c r="U2431" s="1" t="str">
        <f>TEXT(salesdata[[#This Row],[Date]],"dddd")</f>
        <v>Saturday</v>
      </c>
      <c r="V2431" s="12">
        <f>IFERROR(salesdata[[#This Row],[Total Revenue]]/salesdata[[#This Row],[Total Units Sold]],0)</f>
        <v>4.4435384783559249</v>
      </c>
      <c r="W2431" s="1" t="str">
        <f>INDEX({"Product1","Product2","Product3","Product4"},MATCH(MAX(salesdata[[#This Row],[S-P1]],salesdata[[#This Row],[S-P2]],salesdata[[#This Row],[S-P3]],salesdata[[#This Row],[S-P4]]),CHOOSE({1,2,3,4},salesdata[[#This Row],[S-P1]],salesdata[[#This Row],[S-P2]],salesdata[[#This Row],[S-P3]],salesdata[[#This Row],[S-P4]]),0))</f>
        <v>Product1</v>
      </c>
      <c r="X2431" s="1" t="str">
        <f>IF(salesdata[[#This Row],[Total Revenue]]&gt;=70000,"High",IF(salesdata[[#This Row],[Total Revenue]]&gt;=40000,"Medium","Low"))</f>
        <v>Medium</v>
      </c>
      <c r="Y2431" s="1" t="str">
        <f>IFERROR(IF(SUMIF(salesdata[Year],salesdata[[#This Row],[Year]],salesdata[Total Revenue])&gt;SUMIF(salesdata[Year],salesdata[[#This Row],[Year]]-1,salesdata[Total Revenue]),"Growth Year","Decline Year"),"")</f>
        <v>Growth Year</v>
      </c>
    </row>
    <row r="2432" spans="1:25" x14ac:dyDescent="0.3">
      <c r="A2432" s="1">
        <v>2431</v>
      </c>
      <c r="B2432" s="2">
        <v>42771</v>
      </c>
      <c r="C2432" s="1">
        <v>2017</v>
      </c>
      <c r="D2432" s="1" t="s">
        <v>27</v>
      </c>
      <c r="E2432" s="1">
        <v>2</v>
      </c>
      <c r="F2432" s="3">
        <v>7369</v>
      </c>
      <c r="G2432" s="10">
        <v>23359.73</v>
      </c>
      <c r="H2432" s="12">
        <f>IFERROR(salesdata[[#This Row],[S-P1]]/salesdata[[#This Row],[Q-P1]],0)</f>
        <v>3.17</v>
      </c>
      <c r="I2432" s="3">
        <v>2993</v>
      </c>
      <c r="J2432" s="10">
        <v>18975.62</v>
      </c>
      <c r="K2432" s="12">
        <f>IFERROR(salesdata[[#This Row],[S-P2]]/salesdata[[#This Row],[Q-P2]],0)</f>
        <v>6.34</v>
      </c>
      <c r="L2432" s="3">
        <v>5869</v>
      </c>
      <c r="M2432" s="10">
        <v>31809.98</v>
      </c>
      <c r="N2432" s="12">
        <f>IFERROR(salesdata[[#This Row],[S-P3]]/salesdata[[#This Row],[Q-P3]],0)</f>
        <v>5.42</v>
      </c>
      <c r="O2432" s="3">
        <v>1370</v>
      </c>
      <c r="P2432" s="10">
        <v>9768.1</v>
      </c>
      <c r="Q2432" s="12">
        <f>IFERROR(salesdata[[#This Row],[S-P4]]/salesdata[[#This Row],[Q-P4]],0)</f>
        <v>7.13</v>
      </c>
      <c r="R2432" s="3">
        <v>17601</v>
      </c>
      <c r="S2432" s="10">
        <v>83913.43</v>
      </c>
      <c r="T2432" s="1" t="str">
        <f>"Q"&amp;ROUNDUP(salesdata[[#This Row],[Month No.]]/3,0)</f>
        <v>Q1</v>
      </c>
      <c r="U2432" s="1" t="str">
        <f>TEXT(salesdata[[#This Row],[Date]],"dddd")</f>
        <v>Sunday</v>
      </c>
      <c r="V2432" s="12">
        <f>IFERROR(salesdata[[#This Row],[Total Revenue]]/salesdata[[#This Row],[Total Units Sold]],0)</f>
        <v>4.7675376399068234</v>
      </c>
      <c r="W2432" s="1" t="str">
        <f>INDEX({"Product1","Product2","Product3","Product4"},MATCH(MAX(salesdata[[#This Row],[S-P1]],salesdata[[#This Row],[S-P2]],salesdata[[#This Row],[S-P3]],salesdata[[#This Row],[S-P4]]),CHOOSE({1,2,3,4},salesdata[[#This Row],[S-P1]],salesdata[[#This Row],[S-P2]],salesdata[[#This Row],[S-P3]],salesdata[[#This Row],[S-P4]]),0))</f>
        <v>Product3</v>
      </c>
      <c r="X2432" s="1" t="str">
        <f>IF(salesdata[[#This Row],[Total Revenue]]&gt;=70000,"High",IF(salesdata[[#This Row],[Total Revenue]]&gt;=40000,"Medium","Low"))</f>
        <v>High</v>
      </c>
      <c r="Y2432" s="1" t="str">
        <f>IFERROR(IF(SUMIF(salesdata[Year],salesdata[[#This Row],[Year]],salesdata[Total Revenue])&gt;SUMIF(salesdata[Year],salesdata[[#This Row],[Year]]-1,salesdata[Total Revenue]),"Growth Year","Decline Year"),"")</f>
        <v>Growth Year</v>
      </c>
    </row>
    <row r="2433" spans="1:25" x14ac:dyDescent="0.3">
      <c r="A2433" s="1">
        <v>2432</v>
      </c>
      <c r="B2433" s="2">
        <v>42772</v>
      </c>
      <c r="C2433" s="1">
        <v>2017</v>
      </c>
      <c r="D2433" s="1" t="s">
        <v>27</v>
      </c>
      <c r="E2433" s="1">
        <v>2</v>
      </c>
      <c r="F2433" s="3">
        <v>2300</v>
      </c>
      <c r="G2433" s="10">
        <v>7291</v>
      </c>
      <c r="H2433" s="12">
        <f>IFERROR(salesdata[[#This Row],[S-P1]]/salesdata[[#This Row],[Q-P1]],0)</f>
        <v>3.17</v>
      </c>
      <c r="I2433" s="3">
        <v>1573</v>
      </c>
      <c r="J2433" s="10">
        <v>9972.82</v>
      </c>
      <c r="K2433" s="12">
        <f>IFERROR(salesdata[[#This Row],[S-P2]]/salesdata[[#This Row],[Q-P2]],0)</f>
        <v>6.34</v>
      </c>
      <c r="L2433" s="3">
        <v>4101</v>
      </c>
      <c r="M2433" s="10">
        <v>22227.42</v>
      </c>
      <c r="N2433" s="12">
        <f>IFERROR(salesdata[[#This Row],[S-P3]]/salesdata[[#This Row],[Q-P3]],0)</f>
        <v>5.42</v>
      </c>
      <c r="O2433" s="3">
        <v>1343</v>
      </c>
      <c r="P2433" s="10">
        <v>9575.59</v>
      </c>
      <c r="Q2433" s="12">
        <f>IFERROR(salesdata[[#This Row],[S-P4]]/salesdata[[#This Row],[Q-P4]],0)</f>
        <v>7.13</v>
      </c>
      <c r="R2433" s="3">
        <v>9317</v>
      </c>
      <c r="S2433" s="10">
        <v>49066.83</v>
      </c>
      <c r="T2433" s="1" t="str">
        <f>"Q"&amp;ROUNDUP(salesdata[[#This Row],[Month No.]]/3,0)</f>
        <v>Q1</v>
      </c>
      <c r="U2433" s="1" t="str">
        <f>TEXT(salesdata[[#This Row],[Date]],"dddd")</f>
        <v>Monday</v>
      </c>
      <c r="V2433" s="12">
        <f>IFERROR(salesdata[[#This Row],[Total Revenue]]/salesdata[[#This Row],[Total Units Sold]],0)</f>
        <v>5.2663765160459377</v>
      </c>
      <c r="W2433" s="1" t="str">
        <f>INDEX({"Product1","Product2","Product3","Product4"},MATCH(MAX(salesdata[[#This Row],[S-P1]],salesdata[[#This Row],[S-P2]],salesdata[[#This Row],[S-P3]],salesdata[[#This Row],[S-P4]]),CHOOSE({1,2,3,4},salesdata[[#This Row],[S-P1]],salesdata[[#This Row],[S-P2]],salesdata[[#This Row],[S-P3]],salesdata[[#This Row],[S-P4]]),0))</f>
        <v>Product3</v>
      </c>
      <c r="X2433" s="1" t="str">
        <f>IF(salesdata[[#This Row],[Total Revenue]]&gt;=70000,"High",IF(salesdata[[#This Row],[Total Revenue]]&gt;=40000,"Medium","Low"))</f>
        <v>Medium</v>
      </c>
      <c r="Y2433" s="1" t="str">
        <f>IFERROR(IF(SUMIF(salesdata[Year],salesdata[[#This Row],[Year]],salesdata[Total Revenue])&gt;SUMIF(salesdata[Year],salesdata[[#This Row],[Year]]-1,salesdata[Total Revenue]),"Growth Year","Decline Year"),"")</f>
        <v>Growth Year</v>
      </c>
    </row>
    <row r="2434" spans="1:25" x14ac:dyDescent="0.3">
      <c r="A2434" s="1">
        <v>2433</v>
      </c>
      <c r="B2434" s="2">
        <v>42773</v>
      </c>
      <c r="C2434" s="1">
        <v>2017</v>
      </c>
      <c r="D2434" s="1" t="s">
        <v>27</v>
      </c>
      <c r="E2434" s="1">
        <v>2</v>
      </c>
      <c r="F2434" s="3">
        <v>2496</v>
      </c>
      <c r="G2434" s="10">
        <v>7912.32</v>
      </c>
      <c r="H2434" s="12">
        <f>IFERROR(salesdata[[#This Row],[S-P1]]/salesdata[[#This Row],[Q-P1]],0)</f>
        <v>3.17</v>
      </c>
      <c r="I2434" s="3">
        <v>2422</v>
      </c>
      <c r="J2434" s="10">
        <v>15355.48</v>
      </c>
      <c r="K2434" s="12">
        <f>IFERROR(salesdata[[#This Row],[S-P2]]/salesdata[[#This Row],[Q-P2]],0)</f>
        <v>6.34</v>
      </c>
      <c r="L2434" s="3">
        <v>4276</v>
      </c>
      <c r="M2434" s="10">
        <v>23175.919999999998</v>
      </c>
      <c r="N2434" s="12">
        <f>IFERROR(salesdata[[#This Row],[S-P3]]/salesdata[[#This Row],[Q-P3]],0)</f>
        <v>5.42</v>
      </c>
      <c r="O2434" s="3">
        <v>1255</v>
      </c>
      <c r="P2434" s="10">
        <v>8948.15</v>
      </c>
      <c r="Q2434" s="12">
        <f>IFERROR(salesdata[[#This Row],[S-P4]]/salesdata[[#This Row],[Q-P4]],0)</f>
        <v>7.13</v>
      </c>
      <c r="R2434" s="3">
        <v>10449</v>
      </c>
      <c r="S2434" s="10">
        <v>55391.87</v>
      </c>
      <c r="T2434" s="1" t="str">
        <f>"Q"&amp;ROUNDUP(salesdata[[#This Row],[Month No.]]/3,0)</f>
        <v>Q1</v>
      </c>
      <c r="U2434" s="1" t="str">
        <f>TEXT(salesdata[[#This Row],[Date]],"dddd")</f>
        <v>Tuesday</v>
      </c>
      <c r="V2434" s="12">
        <f>IFERROR(salesdata[[#This Row],[Total Revenue]]/salesdata[[#This Row],[Total Units Sold]],0)</f>
        <v>5.3011647047564363</v>
      </c>
      <c r="W2434" s="1" t="str">
        <f>INDEX({"Product1","Product2","Product3","Product4"},MATCH(MAX(salesdata[[#This Row],[S-P1]],salesdata[[#This Row],[S-P2]],salesdata[[#This Row],[S-P3]],salesdata[[#This Row],[S-P4]]),CHOOSE({1,2,3,4},salesdata[[#This Row],[S-P1]],salesdata[[#This Row],[S-P2]],salesdata[[#This Row],[S-P3]],salesdata[[#This Row],[S-P4]]),0))</f>
        <v>Product3</v>
      </c>
      <c r="X2434" s="1" t="str">
        <f>IF(salesdata[[#This Row],[Total Revenue]]&gt;=70000,"High",IF(salesdata[[#This Row],[Total Revenue]]&gt;=40000,"Medium","Low"))</f>
        <v>Medium</v>
      </c>
      <c r="Y2434" s="1" t="str">
        <f>IFERROR(IF(SUMIF(salesdata[Year],salesdata[[#This Row],[Year]],salesdata[Total Revenue])&gt;SUMIF(salesdata[Year],salesdata[[#This Row],[Year]]-1,salesdata[Total Revenue]),"Growth Year","Decline Year"),"")</f>
        <v>Growth Year</v>
      </c>
    </row>
    <row r="2435" spans="1:25" x14ac:dyDescent="0.3">
      <c r="A2435" s="1">
        <v>2434</v>
      </c>
      <c r="B2435" s="2">
        <v>42774</v>
      </c>
      <c r="C2435" s="1">
        <v>2017</v>
      </c>
      <c r="D2435" s="1" t="s">
        <v>27</v>
      </c>
      <c r="E2435" s="1">
        <v>2</v>
      </c>
      <c r="F2435" s="3">
        <v>7753</v>
      </c>
      <c r="G2435" s="10">
        <v>24577.01</v>
      </c>
      <c r="H2435" s="12">
        <f>IFERROR(salesdata[[#This Row],[S-P1]]/salesdata[[#This Row],[Q-P1]],0)</f>
        <v>3.17</v>
      </c>
      <c r="I2435" s="3">
        <v>2180</v>
      </c>
      <c r="J2435" s="10">
        <v>13821.2</v>
      </c>
      <c r="K2435" s="12">
        <f>IFERROR(salesdata[[#This Row],[S-P2]]/salesdata[[#This Row],[Q-P2]],0)</f>
        <v>6.3400000000000007</v>
      </c>
      <c r="L2435" s="3">
        <v>2143</v>
      </c>
      <c r="M2435" s="10">
        <v>11615.06</v>
      </c>
      <c r="N2435" s="12">
        <f>IFERROR(salesdata[[#This Row],[S-P3]]/salesdata[[#This Row],[Q-P3]],0)</f>
        <v>5.42</v>
      </c>
      <c r="O2435" s="3">
        <v>1177</v>
      </c>
      <c r="P2435" s="10">
        <v>8392.01</v>
      </c>
      <c r="Q2435" s="12">
        <f>IFERROR(salesdata[[#This Row],[S-P4]]/salesdata[[#This Row],[Q-P4]],0)</f>
        <v>7.13</v>
      </c>
      <c r="R2435" s="3">
        <v>13253</v>
      </c>
      <c r="S2435" s="10">
        <v>58405.279999999999</v>
      </c>
      <c r="T2435" s="1" t="str">
        <f>"Q"&amp;ROUNDUP(salesdata[[#This Row],[Month No.]]/3,0)</f>
        <v>Q1</v>
      </c>
      <c r="U2435" s="1" t="str">
        <f>TEXT(salesdata[[#This Row],[Date]],"dddd")</f>
        <v>Wednesday</v>
      </c>
      <c r="V2435" s="12">
        <f>IFERROR(salesdata[[#This Row],[Total Revenue]]/salesdata[[#This Row],[Total Units Sold]],0)</f>
        <v>4.4069478608616919</v>
      </c>
      <c r="W2435" s="1" t="str">
        <f>INDEX({"Product1","Product2","Product3","Product4"},MATCH(MAX(salesdata[[#This Row],[S-P1]],salesdata[[#This Row],[S-P2]],salesdata[[#This Row],[S-P3]],salesdata[[#This Row],[S-P4]]),CHOOSE({1,2,3,4},salesdata[[#This Row],[S-P1]],salesdata[[#This Row],[S-P2]],salesdata[[#This Row],[S-P3]],salesdata[[#This Row],[S-P4]]),0))</f>
        <v>Product1</v>
      </c>
      <c r="X2435" s="1" t="str">
        <f>IF(salesdata[[#This Row],[Total Revenue]]&gt;=70000,"High",IF(salesdata[[#This Row],[Total Revenue]]&gt;=40000,"Medium","Low"))</f>
        <v>Medium</v>
      </c>
      <c r="Y2435" s="1" t="str">
        <f>IFERROR(IF(SUMIF(salesdata[Year],salesdata[[#This Row],[Year]],salesdata[Total Revenue])&gt;SUMIF(salesdata[Year],salesdata[[#This Row],[Year]]-1,salesdata[Total Revenue]),"Growth Year","Decline Year"),"")</f>
        <v>Growth Year</v>
      </c>
    </row>
    <row r="2436" spans="1:25" x14ac:dyDescent="0.3">
      <c r="A2436" s="1">
        <v>2435</v>
      </c>
      <c r="B2436" s="2">
        <v>42775</v>
      </c>
      <c r="C2436" s="1">
        <v>2017</v>
      </c>
      <c r="D2436" s="1" t="s">
        <v>27</v>
      </c>
      <c r="E2436" s="1">
        <v>2</v>
      </c>
      <c r="F2436" s="3">
        <v>752</v>
      </c>
      <c r="G2436" s="10">
        <v>2383.84</v>
      </c>
      <c r="H2436" s="12">
        <f>IFERROR(salesdata[[#This Row],[S-P1]]/salesdata[[#This Row],[Q-P1]],0)</f>
        <v>3.1700000000000004</v>
      </c>
      <c r="I2436" s="3">
        <v>454</v>
      </c>
      <c r="J2436" s="10">
        <v>2878.36</v>
      </c>
      <c r="K2436" s="12">
        <f>IFERROR(salesdata[[#This Row],[S-P2]]/salesdata[[#This Row],[Q-P2]],0)</f>
        <v>6.34</v>
      </c>
      <c r="L2436" s="3">
        <v>5027</v>
      </c>
      <c r="M2436" s="10">
        <v>27246.34</v>
      </c>
      <c r="N2436" s="12">
        <f>IFERROR(salesdata[[#This Row],[S-P3]]/salesdata[[#This Row],[Q-P3]],0)</f>
        <v>5.42</v>
      </c>
      <c r="O2436" s="3">
        <v>1133</v>
      </c>
      <c r="P2436" s="10">
        <v>8078.29</v>
      </c>
      <c r="Q2436" s="12">
        <f>IFERROR(salesdata[[#This Row],[S-P4]]/salesdata[[#This Row],[Q-P4]],0)</f>
        <v>7.13</v>
      </c>
      <c r="R2436" s="3">
        <v>7366</v>
      </c>
      <c r="S2436" s="10">
        <v>40586.83</v>
      </c>
      <c r="T2436" s="1" t="str">
        <f>"Q"&amp;ROUNDUP(salesdata[[#This Row],[Month No.]]/3,0)</f>
        <v>Q1</v>
      </c>
      <c r="U2436" s="1" t="str">
        <f>TEXT(salesdata[[#This Row],[Date]],"dddd")</f>
        <v>Thursday</v>
      </c>
      <c r="V2436" s="12">
        <f>IFERROR(salesdata[[#This Row],[Total Revenue]]/salesdata[[#This Row],[Total Units Sold]],0)</f>
        <v>5.5100230790116758</v>
      </c>
      <c r="W2436" s="1" t="str">
        <f>INDEX({"Product1","Product2","Product3","Product4"},MATCH(MAX(salesdata[[#This Row],[S-P1]],salesdata[[#This Row],[S-P2]],salesdata[[#This Row],[S-P3]],salesdata[[#This Row],[S-P4]]),CHOOSE({1,2,3,4},salesdata[[#This Row],[S-P1]],salesdata[[#This Row],[S-P2]],salesdata[[#This Row],[S-P3]],salesdata[[#This Row],[S-P4]]),0))</f>
        <v>Product3</v>
      </c>
      <c r="X2436" s="1" t="str">
        <f>IF(salesdata[[#This Row],[Total Revenue]]&gt;=70000,"High",IF(salesdata[[#This Row],[Total Revenue]]&gt;=40000,"Medium","Low"))</f>
        <v>Medium</v>
      </c>
      <c r="Y2436" s="1" t="str">
        <f>IFERROR(IF(SUMIF(salesdata[Year],salesdata[[#This Row],[Year]],salesdata[Total Revenue])&gt;SUMIF(salesdata[Year],salesdata[[#This Row],[Year]]-1,salesdata[Total Revenue]),"Growth Year","Decline Year"),"")</f>
        <v>Growth Year</v>
      </c>
    </row>
    <row r="2437" spans="1:25" x14ac:dyDescent="0.3">
      <c r="A2437" s="1">
        <v>2436</v>
      </c>
      <c r="B2437" s="2">
        <v>42776</v>
      </c>
      <c r="C2437" s="1">
        <v>2017</v>
      </c>
      <c r="D2437" s="1" t="s">
        <v>27</v>
      </c>
      <c r="E2437" s="1">
        <v>2</v>
      </c>
      <c r="F2437" s="3">
        <v>6033</v>
      </c>
      <c r="G2437" s="10">
        <v>19124.61</v>
      </c>
      <c r="H2437" s="12">
        <f>IFERROR(salesdata[[#This Row],[S-P1]]/salesdata[[#This Row],[Q-P1]],0)</f>
        <v>3.17</v>
      </c>
      <c r="I2437" s="3">
        <v>3637</v>
      </c>
      <c r="J2437" s="10">
        <v>23058.58</v>
      </c>
      <c r="K2437" s="12">
        <f>IFERROR(salesdata[[#This Row],[S-P2]]/salesdata[[#This Row],[Q-P2]],0)</f>
        <v>6.3400000000000007</v>
      </c>
      <c r="L2437" s="3">
        <v>2166</v>
      </c>
      <c r="M2437" s="10">
        <v>11739.72</v>
      </c>
      <c r="N2437" s="12">
        <f>IFERROR(salesdata[[#This Row],[S-P3]]/salesdata[[#This Row],[Q-P3]],0)</f>
        <v>5.42</v>
      </c>
      <c r="O2437" s="3">
        <v>997</v>
      </c>
      <c r="P2437" s="10">
        <v>7108.61</v>
      </c>
      <c r="Q2437" s="12">
        <f>IFERROR(salesdata[[#This Row],[S-P4]]/salesdata[[#This Row],[Q-P4]],0)</f>
        <v>7.13</v>
      </c>
      <c r="R2437" s="3">
        <v>12833</v>
      </c>
      <c r="S2437" s="10">
        <v>61031.519999999997</v>
      </c>
      <c r="T2437" s="1" t="str">
        <f>"Q"&amp;ROUNDUP(salesdata[[#This Row],[Month No.]]/3,0)</f>
        <v>Q1</v>
      </c>
      <c r="U2437" s="1" t="str">
        <f>TEXT(salesdata[[#This Row],[Date]],"dddd")</f>
        <v>Friday</v>
      </c>
      <c r="V2437" s="12">
        <f>IFERROR(salesdata[[#This Row],[Total Revenue]]/salesdata[[#This Row],[Total Units Sold]],0)</f>
        <v>4.755826385100911</v>
      </c>
      <c r="W2437" s="1" t="str">
        <f>INDEX({"Product1","Product2","Product3","Product4"},MATCH(MAX(salesdata[[#This Row],[S-P1]],salesdata[[#This Row],[S-P2]],salesdata[[#This Row],[S-P3]],salesdata[[#This Row],[S-P4]]),CHOOSE({1,2,3,4},salesdata[[#This Row],[S-P1]],salesdata[[#This Row],[S-P2]],salesdata[[#This Row],[S-P3]],salesdata[[#This Row],[S-P4]]),0))</f>
        <v>Product2</v>
      </c>
      <c r="X2437" s="1" t="str">
        <f>IF(salesdata[[#This Row],[Total Revenue]]&gt;=70000,"High",IF(salesdata[[#This Row],[Total Revenue]]&gt;=40000,"Medium","Low"))</f>
        <v>Medium</v>
      </c>
      <c r="Y2437" s="1" t="str">
        <f>IFERROR(IF(SUMIF(salesdata[Year],salesdata[[#This Row],[Year]],salesdata[Total Revenue])&gt;SUMIF(salesdata[Year],salesdata[[#This Row],[Year]]-1,salesdata[Total Revenue]),"Growth Year","Decline Year"),"")</f>
        <v>Growth Year</v>
      </c>
    </row>
    <row r="2438" spans="1:25" x14ac:dyDescent="0.3">
      <c r="A2438" s="1">
        <v>2437</v>
      </c>
      <c r="B2438" s="2">
        <v>42777</v>
      </c>
      <c r="C2438" s="1">
        <v>2017</v>
      </c>
      <c r="D2438" s="1" t="s">
        <v>27</v>
      </c>
      <c r="E2438" s="1">
        <v>2</v>
      </c>
      <c r="F2438" s="3">
        <v>7263</v>
      </c>
      <c r="G2438" s="10">
        <v>23023.71</v>
      </c>
      <c r="H2438" s="12">
        <f>IFERROR(salesdata[[#This Row],[S-P1]]/salesdata[[#This Row],[Q-P1]],0)</f>
        <v>3.17</v>
      </c>
      <c r="I2438" s="3">
        <v>1817</v>
      </c>
      <c r="J2438" s="10">
        <v>11519.78</v>
      </c>
      <c r="K2438" s="12">
        <f>IFERROR(salesdata[[#This Row],[S-P2]]/salesdata[[#This Row],[Q-P2]],0)</f>
        <v>6.3400000000000007</v>
      </c>
      <c r="L2438" s="3">
        <v>591</v>
      </c>
      <c r="M2438" s="10">
        <v>3203.22</v>
      </c>
      <c r="N2438" s="12">
        <f>IFERROR(salesdata[[#This Row],[S-P3]]/salesdata[[#This Row],[Q-P3]],0)</f>
        <v>5.42</v>
      </c>
      <c r="O2438" s="3">
        <v>1331</v>
      </c>
      <c r="P2438" s="10">
        <v>9490.0300000000007</v>
      </c>
      <c r="Q2438" s="12">
        <f>IFERROR(salesdata[[#This Row],[S-P4]]/salesdata[[#This Row],[Q-P4]],0)</f>
        <v>7.1300000000000008</v>
      </c>
      <c r="R2438" s="3">
        <v>11002</v>
      </c>
      <c r="S2438" s="10">
        <v>47236.74</v>
      </c>
      <c r="T2438" s="1" t="str">
        <f>"Q"&amp;ROUNDUP(salesdata[[#This Row],[Month No.]]/3,0)</f>
        <v>Q1</v>
      </c>
      <c r="U2438" s="1" t="str">
        <f>TEXT(salesdata[[#This Row],[Date]],"dddd")</f>
        <v>Saturday</v>
      </c>
      <c r="V2438" s="12">
        <f>IFERROR(salesdata[[#This Row],[Total Revenue]]/salesdata[[#This Row],[Total Units Sold]],0)</f>
        <v>4.2934684602799491</v>
      </c>
      <c r="W2438" s="1" t="str">
        <f>INDEX({"Product1","Product2","Product3","Product4"},MATCH(MAX(salesdata[[#This Row],[S-P1]],salesdata[[#This Row],[S-P2]],salesdata[[#This Row],[S-P3]],salesdata[[#This Row],[S-P4]]),CHOOSE({1,2,3,4},salesdata[[#This Row],[S-P1]],salesdata[[#This Row],[S-P2]],salesdata[[#This Row],[S-P3]],salesdata[[#This Row],[S-P4]]),0))</f>
        <v>Product1</v>
      </c>
      <c r="X2438" s="1" t="str">
        <f>IF(salesdata[[#This Row],[Total Revenue]]&gt;=70000,"High",IF(salesdata[[#This Row],[Total Revenue]]&gt;=40000,"Medium","Low"))</f>
        <v>Medium</v>
      </c>
      <c r="Y2438" s="1" t="str">
        <f>IFERROR(IF(SUMIF(salesdata[Year],salesdata[[#This Row],[Year]],salesdata[Total Revenue])&gt;SUMIF(salesdata[Year],salesdata[[#This Row],[Year]]-1,salesdata[Total Revenue]),"Growth Year","Decline Year"),"")</f>
        <v>Growth Year</v>
      </c>
    </row>
    <row r="2439" spans="1:25" x14ac:dyDescent="0.3">
      <c r="A2439" s="1">
        <v>2438</v>
      </c>
      <c r="B2439" s="2">
        <v>42778</v>
      </c>
      <c r="C2439" s="1">
        <v>2017</v>
      </c>
      <c r="D2439" s="1" t="s">
        <v>27</v>
      </c>
      <c r="E2439" s="1">
        <v>2</v>
      </c>
      <c r="F2439" s="3">
        <v>2584</v>
      </c>
      <c r="G2439" s="10">
        <v>8191.28</v>
      </c>
      <c r="H2439" s="12">
        <f>IFERROR(salesdata[[#This Row],[S-P1]]/salesdata[[#This Row],[Q-P1]],0)</f>
        <v>3.17</v>
      </c>
      <c r="I2439" s="3">
        <v>738</v>
      </c>
      <c r="J2439" s="10">
        <v>4678.92</v>
      </c>
      <c r="K2439" s="12">
        <f>IFERROR(salesdata[[#This Row],[S-P2]]/salesdata[[#This Row],[Q-P2]],0)</f>
        <v>6.34</v>
      </c>
      <c r="L2439" s="3">
        <v>2053</v>
      </c>
      <c r="M2439" s="10">
        <v>11127.26</v>
      </c>
      <c r="N2439" s="12">
        <f>IFERROR(salesdata[[#This Row],[S-P3]]/salesdata[[#This Row],[Q-P3]],0)</f>
        <v>5.42</v>
      </c>
      <c r="O2439" s="3">
        <v>1641</v>
      </c>
      <c r="P2439" s="10">
        <v>11700.33</v>
      </c>
      <c r="Q2439" s="12">
        <f>IFERROR(salesdata[[#This Row],[S-P4]]/salesdata[[#This Row],[Q-P4]],0)</f>
        <v>7.13</v>
      </c>
      <c r="R2439" s="3">
        <v>7016</v>
      </c>
      <c r="S2439" s="10">
        <v>35697.79</v>
      </c>
      <c r="T2439" s="1" t="str">
        <f>"Q"&amp;ROUNDUP(salesdata[[#This Row],[Month No.]]/3,0)</f>
        <v>Q1</v>
      </c>
      <c r="U2439" s="1" t="str">
        <f>TEXT(salesdata[[#This Row],[Date]],"dddd")</f>
        <v>Sunday</v>
      </c>
      <c r="V2439" s="12">
        <f>IFERROR(salesdata[[#This Row],[Total Revenue]]/salesdata[[#This Row],[Total Units Sold]],0)</f>
        <v>5.0880544469783358</v>
      </c>
      <c r="W2439" s="1" t="str">
        <f>INDEX({"Product1","Product2","Product3","Product4"},MATCH(MAX(salesdata[[#This Row],[S-P1]],salesdata[[#This Row],[S-P2]],salesdata[[#This Row],[S-P3]],salesdata[[#This Row],[S-P4]]),CHOOSE({1,2,3,4},salesdata[[#This Row],[S-P1]],salesdata[[#This Row],[S-P2]],salesdata[[#This Row],[S-P3]],salesdata[[#This Row],[S-P4]]),0))</f>
        <v>Product4</v>
      </c>
      <c r="X2439" s="1" t="str">
        <f>IF(salesdata[[#This Row],[Total Revenue]]&gt;=70000,"High",IF(salesdata[[#This Row],[Total Revenue]]&gt;=40000,"Medium","Low"))</f>
        <v>Low</v>
      </c>
      <c r="Y2439" s="1" t="str">
        <f>IFERROR(IF(SUMIF(salesdata[Year],salesdata[[#This Row],[Year]],salesdata[Total Revenue])&gt;SUMIF(salesdata[Year],salesdata[[#This Row],[Year]]-1,salesdata[Total Revenue]),"Growth Year","Decline Year"),"")</f>
        <v>Growth Year</v>
      </c>
    </row>
    <row r="2440" spans="1:25" x14ac:dyDescent="0.3">
      <c r="A2440" s="1">
        <v>2439</v>
      </c>
      <c r="B2440" s="2">
        <v>42779</v>
      </c>
      <c r="C2440" s="1">
        <v>2017</v>
      </c>
      <c r="D2440" s="1" t="s">
        <v>27</v>
      </c>
      <c r="E2440" s="1">
        <v>2</v>
      </c>
      <c r="F2440" s="3">
        <v>1245</v>
      </c>
      <c r="G2440" s="10">
        <v>3946.65</v>
      </c>
      <c r="H2440" s="12">
        <f>IFERROR(salesdata[[#This Row],[S-P1]]/salesdata[[#This Row],[Q-P1]],0)</f>
        <v>3.17</v>
      </c>
      <c r="I2440" s="3">
        <v>1913</v>
      </c>
      <c r="J2440" s="10">
        <v>12128.42</v>
      </c>
      <c r="K2440" s="12">
        <f>IFERROR(salesdata[[#This Row],[S-P2]]/salesdata[[#This Row],[Q-P2]],0)</f>
        <v>6.34</v>
      </c>
      <c r="L2440" s="3">
        <v>2437</v>
      </c>
      <c r="M2440" s="10">
        <v>13208.54</v>
      </c>
      <c r="N2440" s="12">
        <f>IFERROR(salesdata[[#This Row],[S-P3]]/salesdata[[#This Row],[Q-P3]],0)</f>
        <v>5.42</v>
      </c>
      <c r="O2440" s="3">
        <v>1247</v>
      </c>
      <c r="P2440" s="10">
        <v>8891.11</v>
      </c>
      <c r="Q2440" s="12">
        <f>IFERROR(salesdata[[#This Row],[S-P4]]/salesdata[[#This Row],[Q-P4]],0)</f>
        <v>7.1300000000000008</v>
      </c>
      <c r="R2440" s="3">
        <v>6842</v>
      </c>
      <c r="S2440" s="10">
        <v>38174.720000000001</v>
      </c>
      <c r="T2440" s="1" t="str">
        <f>"Q"&amp;ROUNDUP(salesdata[[#This Row],[Month No.]]/3,0)</f>
        <v>Q1</v>
      </c>
      <c r="U2440" s="1" t="str">
        <f>TEXT(salesdata[[#This Row],[Date]],"dddd")</f>
        <v>Monday</v>
      </c>
      <c r="V2440" s="12">
        <f>IFERROR(salesdata[[#This Row],[Total Revenue]]/salesdata[[#This Row],[Total Units Sold]],0)</f>
        <v>5.5794679918152585</v>
      </c>
      <c r="W2440" s="1" t="str">
        <f>INDEX({"Product1","Product2","Product3","Product4"},MATCH(MAX(salesdata[[#This Row],[S-P1]],salesdata[[#This Row],[S-P2]],salesdata[[#This Row],[S-P3]],salesdata[[#This Row],[S-P4]]),CHOOSE({1,2,3,4},salesdata[[#This Row],[S-P1]],salesdata[[#This Row],[S-P2]],salesdata[[#This Row],[S-P3]],salesdata[[#This Row],[S-P4]]),0))</f>
        <v>Product3</v>
      </c>
      <c r="X2440" s="1" t="str">
        <f>IF(salesdata[[#This Row],[Total Revenue]]&gt;=70000,"High",IF(salesdata[[#This Row],[Total Revenue]]&gt;=40000,"Medium","Low"))</f>
        <v>Low</v>
      </c>
      <c r="Y2440" s="1" t="str">
        <f>IFERROR(IF(SUMIF(salesdata[Year],salesdata[[#This Row],[Year]],salesdata[Total Revenue])&gt;SUMIF(salesdata[Year],salesdata[[#This Row],[Year]]-1,salesdata[Total Revenue]),"Growth Year","Decline Year"),"")</f>
        <v>Growth Year</v>
      </c>
    </row>
    <row r="2441" spans="1:25" x14ac:dyDescent="0.3">
      <c r="A2441" s="1">
        <v>2440</v>
      </c>
      <c r="B2441" s="2">
        <v>42780</v>
      </c>
      <c r="C2441" s="1">
        <v>2017</v>
      </c>
      <c r="D2441" s="1" t="s">
        <v>27</v>
      </c>
      <c r="E2441" s="1">
        <v>2</v>
      </c>
      <c r="F2441" s="3">
        <v>1546</v>
      </c>
      <c r="G2441" s="10">
        <v>4900.82</v>
      </c>
      <c r="H2441" s="12">
        <f>IFERROR(salesdata[[#This Row],[S-P1]]/salesdata[[#This Row],[Q-P1]],0)</f>
        <v>3.17</v>
      </c>
      <c r="I2441" s="3">
        <v>3181</v>
      </c>
      <c r="J2441" s="10">
        <v>20167.54</v>
      </c>
      <c r="K2441" s="12">
        <f>IFERROR(salesdata[[#This Row],[S-P2]]/salesdata[[#This Row],[Q-P2]],0)</f>
        <v>6.34</v>
      </c>
      <c r="L2441" s="3">
        <v>3709</v>
      </c>
      <c r="M2441" s="10">
        <v>20102.78</v>
      </c>
      <c r="N2441" s="12">
        <f>IFERROR(salesdata[[#This Row],[S-P3]]/salesdata[[#This Row],[Q-P3]],0)</f>
        <v>5.42</v>
      </c>
      <c r="O2441" s="3">
        <v>1572</v>
      </c>
      <c r="P2441" s="10">
        <v>11208.36</v>
      </c>
      <c r="Q2441" s="12">
        <f>IFERROR(salesdata[[#This Row],[S-P4]]/salesdata[[#This Row],[Q-P4]],0)</f>
        <v>7.1300000000000008</v>
      </c>
      <c r="R2441" s="3">
        <v>10008</v>
      </c>
      <c r="S2441" s="10">
        <v>56379.5</v>
      </c>
      <c r="T2441" s="1" t="str">
        <f>"Q"&amp;ROUNDUP(salesdata[[#This Row],[Month No.]]/3,0)</f>
        <v>Q1</v>
      </c>
      <c r="U2441" s="1" t="str">
        <f>TEXT(salesdata[[#This Row],[Date]],"dddd")</f>
        <v>Tuesday</v>
      </c>
      <c r="V2441" s="12">
        <f>IFERROR(salesdata[[#This Row],[Total Revenue]]/salesdata[[#This Row],[Total Units Sold]],0)</f>
        <v>5.6334432454036767</v>
      </c>
      <c r="W2441" s="1" t="str">
        <f>INDEX({"Product1","Product2","Product3","Product4"},MATCH(MAX(salesdata[[#This Row],[S-P1]],salesdata[[#This Row],[S-P2]],salesdata[[#This Row],[S-P3]],salesdata[[#This Row],[S-P4]]),CHOOSE({1,2,3,4},salesdata[[#This Row],[S-P1]],salesdata[[#This Row],[S-P2]],salesdata[[#This Row],[S-P3]],salesdata[[#This Row],[S-P4]]),0))</f>
        <v>Product2</v>
      </c>
      <c r="X2441" s="1" t="str">
        <f>IF(salesdata[[#This Row],[Total Revenue]]&gt;=70000,"High",IF(salesdata[[#This Row],[Total Revenue]]&gt;=40000,"Medium","Low"))</f>
        <v>Medium</v>
      </c>
      <c r="Y2441" s="1" t="str">
        <f>IFERROR(IF(SUMIF(salesdata[Year],salesdata[[#This Row],[Year]],salesdata[Total Revenue])&gt;SUMIF(salesdata[Year],salesdata[[#This Row],[Year]]-1,salesdata[Total Revenue]),"Growth Year","Decline Year"),"")</f>
        <v>Growth Year</v>
      </c>
    </row>
    <row r="2442" spans="1:25" x14ac:dyDescent="0.3">
      <c r="A2442" s="1">
        <v>2441</v>
      </c>
      <c r="B2442" s="2">
        <v>42781</v>
      </c>
      <c r="C2442" s="1">
        <v>2017</v>
      </c>
      <c r="D2442" s="1" t="s">
        <v>27</v>
      </c>
      <c r="E2442" s="1">
        <v>2</v>
      </c>
      <c r="F2442" s="3">
        <v>2451</v>
      </c>
      <c r="G2442" s="10">
        <v>7769.67</v>
      </c>
      <c r="H2442" s="12">
        <f>IFERROR(salesdata[[#This Row],[S-P1]]/salesdata[[#This Row],[Q-P1]],0)</f>
        <v>3.17</v>
      </c>
      <c r="I2442" s="3">
        <v>1931</v>
      </c>
      <c r="J2442" s="10">
        <v>12242.54</v>
      </c>
      <c r="K2442" s="12">
        <f>IFERROR(salesdata[[#This Row],[S-P2]]/salesdata[[#This Row],[Q-P2]],0)</f>
        <v>6.3400000000000007</v>
      </c>
      <c r="L2442" s="3">
        <v>4116</v>
      </c>
      <c r="M2442" s="10">
        <v>22308.720000000001</v>
      </c>
      <c r="N2442" s="12">
        <f>IFERROR(salesdata[[#This Row],[S-P3]]/salesdata[[#This Row],[Q-P3]],0)</f>
        <v>5.42</v>
      </c>
      <c r="O2442" s="3">
        <v>465</v>
      </c>
      <c r="P2442" s="10">
        <v>3315.45</v>
      </c>
      <c r="Q2442" s="12">
        <f>IFERROR(salesdata[[#This Row],[S-P4]]/salesdata[[#This Row],[Q-P4]],0)</f>
        <v>7.13</v>
      </c>
      <c r="R2442" s="3">
        <v>8963</v>
      </c>
      <c r="S2442" s="10">
        <v>45636.38</v>
      </c>
      <c r="T2442" s="1" t="str">
        <f>"Q"&amp;ROUNDUP(salesdata[[#This Row],[Month No.]]/3,0)</f>
        <v>Q1</v>
      </c>
      <c r="U2442" s="1" t="str">
        <f>TEXT(salesdata[[#This Row],[Date]],"dddd")</f>
        <v>Wednesday</v>
      </c>
      <c r="V2442" s="12">
        <f>IFERROR(salesdata[[#This Row],[Total Revenue]]/salesdata[[#This Row],[Total Units Sold]],0)</f>
        <v>5.0916411915653237</v>
      </c>
      <c r="W2442" s="1" t="str">
        <f>INDEX({"Product1","Product2","Product3","Product4"},MATCH(MAX(salesdata[[#This Row],[S-P1]],salesdata[[#This Row],[S-P2]],salesdata[[#This Row],[S-P3]],salesdata[[#This Row],[S-P4]]),CHOOSE({1,2,3,4},salesdata[[#This Row],[S-P1]],salesdata[[#This Row],[S-P2]],salesdata[[#This Row],[S-P3]],salesdata[[#This Row],[S-P4]]),0))</f>
        <v>Product3</v>
      </c>
      <c r="X2442" s="1" t="str">
        <f>IF(salesdata[[#This Row],[Total Revenue]]&gt;=70000,"High",IF(salesdata[[#This Row],[Total Revenue]]&gt;=40000,"Medium","Low"))</f>
        <v>Medium</v>
      </c>
      <c r="Y2442" s="1" t="str">
        <f>IFERROR(IF(SUMIF(salesdata[Year],salesdata[[#This Row],[Year]],salesdata[Total Revenue])&gt;SUMIF(salesdata[Year],salesdata[[#This Row],[Year]]-1,salesdata[Total Revenue]),"Growth Year","Decline Year"),"")</f>
        <v>Growth Year</v>
      </c>
    </row>
    <row r="2443" spans="1:25" x14ac:dyDescent="0.3">
      <c r="A2443" s="1">
        <v>2442</v>
      </c>
      <c r="B2443" s="2">
        <v>42782</v>
      </c>
      <c r="C2443" s="1">
        <v>2017</v>
      </c>
      <c r="D2443" s="1" t="s">
        <v>27</v>
      </c>
      <c r="E2443" s="1">
        <v>2</v>
      </c>
      <c r="F2443" s="3">
        <v>1039</v>
      </c>
      <c r="G2443" s="10">
        <v>3293.63</v>
      </c>
      <c r="H2443" s="12">
        <f>IFERROR(salesdata[[#This Row],[S-P1]]/salesdata[[#This Row],[Q-P1]],0)</f>
        <v>3.17</v>
      </c>
      <c r="I2443" s="3">
        <v>2016</v>
      </c>
      <c r="J2443" s="10">
        <v>12781.44</v>
      </c>
      <c r="K2443" s="12">
        <f>IFERROR(salesdata[[#This Row],[S-P2]]/salesdata[[#This Row],[Q-P2]],0)</f>
        <v>6.34</v>
      </c>
      <c r="L2443" s="3">
        <v>3996</v>
      </c>
      <c r="M2443" s="10">
        <v>21658.32</v>
      </c>
      <c r="N2443" s="12">
        <f>IFERROR(salesdata[[#This Row],[S-P3]]/salesdata[[#This Row],[Q-P3]],0)</f>
        <v>5.42</v>
      </c>
      <c r="O2443" s="3">
        <v>1259</v>
      </c>
      <c r="P2443" s="10">
        <v>8976.67</v>
      </c>
      <c r="Q2443" s="12">
        <f>IFERROR(salesdata[[#This Row],[S-P4]]/salesdata[[#This Row],[Q-P4]],0)</f>
        <v>7.13</v>
      </c>
      <c r="R2443" s="3">
        <v>8310</v>
      </c>
      <c r="S2443" s="10">
        <v>46710.06</v>
      </c>
      <c r="T2443" s="1" t="str">
        <f>"Q"&amp;ROUNDUP(salesdata[[#This Row],[Month No.]]/3,0)</f>
        <v>Q1</v>
      </c>
      <c r="U2443" s="1" t="str">
        <f>TEXT(salesdata[[#This Row],[Date]],"dddd")</f>
        <v>Thursday</v>
      </c>
      <c r="V2443" s="12">
        <f>IFERROR(salesdata[[#This Row],[Total Revenue]]/salesdata[[#This Row],[Total Units Sold]],0)</f>
        <v>5.6209458483754506</v>
      </c>
      <c r="W2443" s="1" t="str">
        <f>INDEX({"Product1","Product2","Product3","Product4"},MATCH(MAX(salesdata[[#This Row],[S-P1]],salesdata[[#This Row],[S-P2]],salesdata[[#This Row],[S-P3]],salesdata[[#This Row],[S-P4]]),CHOOSE({1,2,3,4},salesdata[[#This Row],[S-P1]],salesdata[[#This Row],[S-P2]],salesdata[[#This Row],[S-P3]],salesdata[[#This Row],[S-P4]]),0))</f>
        <v>Product3</v>
      </c>
      <c r="X2443" s="1" t="str">
        <f>IF(salesdata[[#This Row],[Total Revenue]]&gt;=70000,"High",IF(salesdata[[#This Row],[Total Revenue]]&gt;=40000,"Medium","Low"))</f>
        <v>Medium</v>
      </c>
      <c r="Y2443" s="1" t="str">
        <f>IFERROR(IF(SUMIF(salesdata[Year],salesdata[[#This Row],[Year]],salesdata[Total Revenue])&gt;SUMIF(salesdata[Year],salesdata[[#This Row],[Year]]-1,salesdata[Total Revenue]),"Growth Year","Decline Year"),"")</f>
        <v>Growth Year</v>
      </c>
    </row>
    <row r="2444" spans="1:25" x14ac:dyDescent="0.3">
      <c r="A2444" s="1">
        <v>2443</v>
      </c>
      <c r="B2444" s="2">
        <v>42783</v>
      </c>
      <c r="C2444" s="1">
        <v>2017</v>
      </c>
      <c r="D2444" s="1" t="s">
        <v>27</v>
      </c>
      <c r="E2444" s="1">
        <v>2</v>
      </c>
      <c r="F2444" s="3">
        <v>3011</v>
      </c>
      <c r="G2444" s="10">
        <v>9544.8700000000008</v>
      </c>
      <c r="H2444" s="12">
        <f>IFERROR(salesdata[[#This Row],[S-P1]]/salesdata[[#This Row],[Q-P1]],0)</f>
        <v>3.1700000000000004</v>
      </c>
      <c r="I2444" s="3">
        <v>2599</v>
      </c>
      <c r="J2444" s="10">
        <v>16477.66</v>
      </c>
      <c r="K2444" s="12">
        <f>IFERROR(salesdata[[#This Row],[S-P2]]/salesdata[[#This Row],[Q-P2]],0)</f>
        <v>6.34</v>
      </c>
      <c r="L2444" s="3">
        <v>791</v>
      </c>
      <c r="M2444" s="10">
        <v>4287.22</v>
      </c>
      <c r="N2444" s="12">
        <f>IFERROR(salesdata[[#This Row],[S-P3]]/salesdata[[#This Row],[Q-P3]],0)</f>
        <v>5.42</v>
      </c>
      <c r="O2444" s="3">
        <v>613</v>
      </c>
      <c r="P2444" s="10">
        <v>4370.6899999999996</v>
      </c>
      <c r="Q2444" s="12">
        <f>IFERROR(salesdata[[#This Row],[S-P4]]/salesdata[[#This Row],[Q-P4]],0)</f>
        <v>7.129999999999999</v>
      </c>
      <c r="R2444" s="3">
        <v>7014</v>
      </c>
      <c r="S2444" s="10">
        <v>34680.44</v>
      </c>
      <c r="T2444" s="1" t="str">
        <f>"Q"&amp;ROUNDUP(salesdata[[#This Row],[Month No.]]/3,0)</f>
        <v>Q1</v>
      </c>
      <c r="U2444" s="1" t="str">
        <f>TEXT(salesdata[[#This Row],[Date]],"dddd")</f>
        <v>Friday</v>
      </c>
      <c r="V2444" s="12">
        <f>IFERROR(salesdata[[#This Row],[Total Revenue]]/salesdata[[#This Row],[Total Units Sold]],0)</f>
        <v>4.9444596521243227</v>
      </c>
      <c r="W2444" s="1" t="str">
        <f>INDEX({"Product1","Product2","Product3","Product4"},MATCH(MAX(salesdata[[#This Row],[S-P1]],salesdata[[#This Row],[S-P2]],salesdata[[#This Row],[S-P3]],salesdata[[#This Row],[S-P4]]),CHOOSE({1,2,3,4},salesdata[[#This Row],[S-P1]],salesdata[[#This Row],[S-P2]],salesdata[[#This Row],[S-P3]],salesdata[[#This Row],[S-P4]]),0))</f>
        <v>Product2</v>
      </c>
      <c r="X2444" s="1" t="str">
        <f>IF(salesdata[[#This Row],[Total Revenue]]&gt;=70000,"High",IF(salesdata[[#This Row],[Total Revenue]]&gt;=40000,"Medium","Low"))</f>
        <v>Low</v>
      </c>
      <c r="Y2444" s="1" t="str">
        <f>IFERROR(IF(SUMIF(salesdata[Year],salesdata[[#This Row],[Year]],salesdata[Total Revenue])&gt;SUMIF(salesdata[Year],salesdata[[#This Row],[Year]]-1,salesdata[Total Revenue]),"Growth Year","Decline Year"),"")</f>
        <v>Growth Year</v>
      </c>
    </row>
    <row r="2445" spans="1:25" x14ac:dyDescent="0.3">
      <c r="A2445" s="1">
        <v>2444</v>
      </c>
      <c r="B2445" s="2">
        <v>42784</v>
      </c>
      <c r="C2445" s="1">
        <v>2017</v>
      </c>
      <c r="D2445" s="1" t="s">
        <v>27</v>
      </c>
      <c r="E2445" s="1">
        <v>2</v>
      </c>
      <c r="F2445" s="3">
        <v>7071</v>
      </c>
      <c r="G2445" s="10">
        <v>22415.07</v>
      </c>
      <c r="H2445" s="12">
        <f>IFERROR(salesdata[[#This Row],[S-P1]]/salesdata[[#This Row],[Q-P1]],0)</f>
        <v>3.17</v>
      </c>
      <c r="I2445" s="3">
        <v>1313</v>
      </c>
      <c r="J2445" s="10">
        <v>8324.42</v>
      </c>
      <c r="K2445" s="12">
        <f>IFERROR(salesdata[[#This Row],[S-P2]]/salesdata[[#This Row],[Q-P2]],0)</f>
        <v>6.34</v>
      </c>
      <c r="L2445" s="3">
        <v>1733</v>
      </c>
      <c r="M2445" s="10">
        <v>9392.86</v>
      </c>
      <c r="N2445" s="12">
        <f>IFERROR(salesdata[[#This Row],[S-P3]]/salesdata[[#This Row],[Q-P3]],0)</f>
        <v>5.42</v>
      </c>
      <c r="O2445" s="3">
        <v>381</v>
      </c>
      <c r="P2445" s="10">
        <v>2716.53</v>
      </c>
      <c r="Q2445" s="12">
        <f>IFERROR(salesdata[[#This Row],[S-P4]]/salesdata[[#This Row],[Q-P4]],0)</f>
        <v>7.1300000000000008</v>
      </c>
      <c r="R2445" s="3">
        <v>10498</v>
      </c>
      <c r="S2445" s="10">
        <v>42848.88</v>
      </c>
      <c r="T2445" s="1" t="str">
        <f>"Q"&amp;ROUNDUP(salesdata[[#This Row],[Month No.]]/3,0)</f>
        <v>Q1</v>
      </c>
      <c r="U2445" s="1" t="str">
        <f>TEXT(salesdata[[#This Row],[Date]],"dddd")</f>
        <v>Saturday</v>
      </c>
      <c r="V2445" s="12">
        <f>IFERROR(salesdata[[#This Row],[Total Revenue]]/salesdata[[#This Row],[Total Units Sold]],0)</f>
        <v>4.0816231663173932</v>
      </c>
      <c r="W2445" s="1" t="str">
        <f>INDEX({"Product1","Product2","Product3","Product4"},MATCH(MAX(salesdata[[#This Row],[S-P1]],salesdata[[#This Row],[S-P2]],salesdata[[#This Row],[S-P3]],salesdata[[#This Row],[S-P4]]),CHOOSE({1,2,3,4},salesdata[[#This Row],[S-P1]],salesdata[[#This Row],[S-P2]],salesdata[[#This Row],[S-P3]],salesdata[[#This Row],[S-P4]]),0))</f>
        <v>Product1</v>
      </c>
      <c r="X2445" s="1" t="str">
        <f>IF(salesdata[[#This Row],[Total Revenue]]&gt;=70000,"High",IF(salesdata[[#This Row],[Total Revenue]]&gt;=40000,"Medium","Low"))</f>
        <v>Medium</v>
      </c>
      <c r="Y2445" s="1" t="str">
        <f>IFERROR(IF(SUMIF(salesdata[Year],salesdata[[#This Row],[Year]],salesdata[Total Revenue])&gt;SUMIF(salesdata[Year],salesdata[[#This Row],[Year]]-1,salesdata[Total Revenue]),"Growth Year","Decline Year"),"")</f>
        <v>Growth Year</v>
      </c>
    </row>
    <row r="2446" spans="1:25" x14ac:dyDescent="0.3">
      <c r="A2446" s="1">
        <v>2445</v>
      </c>
      <c r="B2446" s="2">
        <v>42785</v>
      </c>
      <c r="C2446" s="1">
        <v>2017</v>
      </c>
      <c r="D2446" s="1" t="s">
        <v>27</v>
      </c>
      <c r="E2446" s="1">
        <v>2</v>
      </c>
      <c r="F2446" s="3">
        <v>4540</v>
      </c>
      <c r="G2446" s="10">
        <v>14391.8</v>
      </c>
      <c r="H2446" s="12">
        <f>IFERROR(salesdata[[#This Row],[S-P1]]/salesdata[[#This Row],[Q-P1]],0)</f>
        <v>3.17</v>
      </c>
      <c r="I2446" s="3">
        <v>3846</v>
      </c>
      <c r="J2446" s="10">
        <v>24383.64</v>
      </c>
      <c r="K2446" s="12">
        <f>IFERROR(salesdata[[#This Row],[S-P2]]/salesdata[[#This Row],[Q-P2]],0)</f>
        <v>6.34</v>
      </c>
      <c r="L2446" s="3">
        <v>3302</v>
      </c>
      <c r="M2446" s="10">
        <v>17896.84</v>
      </c>
      <c r="N2446" s="12">
        <f>IFERROR(salesdata[[#This Row],[S-P3]]/salesdata[[#This Row],[Q-P3]],0)</f>
        <v>5.42</v>
      </c>
      <c r="O2446" s="3">
        <v>268</v>
      </c>
      <c r="P2446" s="10">
        <v>1910.84</v>
      </c>
      <c r="Q2446" s="12">
        <f>IFERROR(salesdata[[#This Row],[S-P4]]/salesdata[[#This Row],[Q-P4]],0)</f>
        <v>7.13</v>
      </c>
      <c r="R2446" s="3">
        <v>11956</v>
      </c>
      <c r="S2446" s="10">
        <v>58583.12</v>
      </c>
      <c r="T2446" s="1" t="str">
        <f>"Q"&amp;ROUNDUP(salesdata[[#This Row],[Month No.]]/3,0)</f>
        <v>Q1</v>
      </c>
      <c r="U2446" s="1" t="str">
        <f>TEXT(salesdata[[#This Row],[Date]],"dddd")</f>
        <v>Sunday</v>
      </c>
      <c r="V2446" s="12">
        <f>IFERROR(salesdata[[#This Row],[Total Revenue]]/salesdata[[#This Row],[Total Units Sold]],0)</f>
        <v>4.8998929407828706</v>
      </c>
      <c r="W2446" s="1" t="str">
        <f>INDEX({"Product1","Product2","Product3","Product4"},MATCH(MAX(salesdata[[#This Row],[S-P1]],salesdata[[#This Row],[S-P2]],salesdata[[#This Row],[S-P3]],salesdata[[#This Row],[S-P4]]),CHOOSE({1,2,3,4},salesdata[[#This Row],[S-P1]],salesdata[[#This Row],[S-P2]],salesdata[[#This Row],[S-P3]],salesdata[[#This Row],[S-P4]]),0))</f>
        <v>Product2</v>
      </c>
      <c r="X2446" s="1" t="str">
        <f>IF(salesdata[[#This Row],[Total Revenue]]&gt;=70000,"High",IF(salesdata[[#This Row],[Total Revenue]]&gt;=40000,"Medium","Low"))</f>
        <v>Medium</v>
      </c>
      <c r="Y2446" s="1" t="str">
        <f>IFERROR(IF(SUMIF(salesdata[Year],salesdata[[#This Row],[Year]],salesdata[Total Revenue])&gt;SUMIF(salesdata[Year],salesdata[[#This Row],[Year]]-1,salesdata[Total Revenue]),"Growth Year","Decline Year"),"")</f>
        <v>Growth Year</v>
      </c>
    </row>
    <row r="2447" spans="1:25" x14ac:dyDescent="0.3">
      <c r="A2447" s="1">
        <v>2446</v>
      </c>
      <c r="B2447" s="2">
        <v>42786</v>
      </c>
      <c r="C2447" s="1">
        <v>2017</v>
      </c>
      <c r="D2447" s="1" t="s">
        <v>27</v>
      </c>
      <c r="E2447" s="1">
        <v>2</v>
      </c>
      <c r="F2447" s="3">
        <v>2904</v>
      </c>
      <c r="G2447" s="10">
        <v>9205.68</v>
      </c>
      <c r="H2447" s="12">
        <f>IFERROR(salesdata[[#This Row],[S-P1]]/salesdata[[#This Row],[Q-P1]],0)</f>
        <v>3.17</v>
      </c>
      <c r="I2447" s="3">
        <v>2194</v>
      </c>
      <c r="J2447" s="10">
        <v>13909.96</v>
      </c>
      <c r="K2447" s="12">
        <f>IFERROR(salesdata[[#This Row],[S-P2]]/salesdata[[#This Row],[Q-P2]],0)</f>
        <v>6.34</v>
      </c>
      <c r="L2447" s="3">
        <v>2590</v>
      </c>
      <c r="M2447" s="10">
        <v>14037.8</v>
      </c>
      <c r="N2447" s="12">
        <f>IFERROR(salesdata[[#This Row],[S-P3]]/salesdata[[#This Row],[Q-P3]],0)</f>
        <v>5.42</v>
      </c>
      <c r="O2447" s="3">
        <v>428</v>
      </c>
      <c r="P2447" s="10">
        <v>3051.64</v>
      </c>
      <c r="Q2447" s="12">
        <f>IFERROR(salesdata[[#This Row],[S-P4]]/salesdata[[#This Row],[Q-P4]],0)</f>
        <v>7.13</v>
      </c>
      <c r="R2447" s="3">
        <v>8116</v>
      </c>
      <c r="S2447" s="10">
        <v>40205.08</v>
      </c>
      <c r="T2447" s="1" t="str">
        <f>"Q"&amp;ROUNDUP(salesdata[[#This Row],[Month No.]]/3,0)</f>
        <v>Q1</v>
      </c>
      <c r="U2447" s="1" t="str">
        <f>TEXT(salesdata[[#This Row],[Date]],"dddd")</f>
        <v>Monday</v>
      </c>
      <c r="V2447" s="12">
        <f>IFERROR(salesdata[[#This Row],[Total Revenue]]/salesdata[[#This Row],[Total Units Sold]],0)</f>
        <v>4.9538048299655006</v>
      </c>
      <c r="W2447" s="1" t="str">
        <f>INDEX({"Product1","Product2","Product3","Product4"},MATCH(MAX(salesdata[[#This Row],[S-P1]],salesdata[[#This Row],[S-P2]],salesdata[[#This Row],[S-P3]],salesdata[[#This Row],[S-P4]]),CHOOSE({1,2,3,4},salesdata[[#This Row],[S-P1]],salesdata[[#This Row],[S-P2]],salesdata[[#This Row],[S-P3]],salesdata[[#This Row],[S-P4]]),0))</f>
        <v>Product3</v>
      </c>
      <c r="X2447" s="1" t="str">
        <f>IF(salesdata[[#This Row],[Total Revenue]]&gt;=70000,"High",IF(salesdata[[#This Row],[Total Revenue]]&gt;=40000,"Medium","Low"))</f>
        <v>Medium</v>
      </c>
      <c r="Y2447" s="1" t="str">
        <f>IFERROR(IF(SUMIF(salesdata[Year],salesdata[[#This Row],[Year]],salesdata[Total Revenue])&gt;SUMIF(salesdata[Year],salesdata[[#This Row],[Year]]-1,salesdata[Total Revenue]),"Growth Year","Decline Year"),"")</f>
        <v>Growth Year</v>
      </c>
    </row>
    <row r="2448" spans="1:25" x14ac:dyDescent="0.3">
      <c r="A2448" s="1">
        <v>2447</v>
      </c>
      <c r="B2448" s="2">
        <v>42787</v>
      </c>
      <c r="C2448" s="1">
        <v>2017</v>
      </c>
      <c r="D2448" s="1" t="s">
        <v>27</v>
      </c>
      <c r="E2448" s="1">
        <v>2</v>
      </c>
      <c r="F2448" s="3">
        <v>7912</v>
      </c>
      <c r="G2448" s="10">
        <v>25081.040000000001</v>
      </c>
      <c r="H2448" s="12">
        <f>IFERROR(salesdata[[#This Row],[S-P1]]/salesdata[[#This Row],[Q-P1]],0)</f>
        <v>3.17</v>
      </c>
      <c r="I2448" s="3">
        <v>2639</v>
      </c>
      <c r="J2448" s="10">
        <v>16731.259999999998</v>
      </c>
      <c r="K2448" s="12">
        <f>IFERROR(salesdata[[#This Row],[S-P2]]/salesdata[[#This Row],[Q-P2]],0)</f>
        <v>6.339999999999999</v>
      </c>
      <c r="L2448" s="3">
        <v>4286</v>
      </c>
      <c r="M2448" s="10">
        <v>23230.12</v>
      </c>
      <c r="N2448" s="12">
        <f>IFERROR(salesdata[[#This Row],[S-P3]]/salesdata[[#This Row],[Q-P3]],0)</f>
        <v>5.42</v>
      </c>
      <c r="O2448" s="3">
        <v>1511</v>
      </c>
      <c r="P2448" s="10">
        <v>10773.43</v>
      </c>
      <c r="Q2448" s="12">
        <f>IFERROR(salesdata[[#This Row],[S-P4]]/salesdata[[#This Row],[Q-P4]],0)</f>
        <v>7.13</v>
      </c>
      <c r="R2448" s="3">
        <v>16348</v>
      </c>
      <c r="S2448" s="10">
        <v>75815.850000000006</v>
      </c>
      <c r="T2448" s="1" t="str">
        <f>"Q"&amp;ROUNDUP(salesdata[[#This Row],[Month No.]]/3,0)</f>
        <v>Q1</v>
      </c>
      <c r="U2448" s="1" t="str">
        <f>TEXT(salesdata[[#This Row],[Date]],"dddd")</f>
        <v>Tuesday</v>
      </c>
      <c r="V2448" s="12">
        <f>IFERROR(salesdata[[#This Row],[Total Revenue]]/salesdata[[#This Row],[Total Units Sold]],0)</f>
        <v>4.6376223391240519</v>
      </c>
      <c r="W2448" s="1" t="str">
        <f>INDEX({"Product1","Product2","Product3","Product4"},MATCH(MAX(salesdata[[#This Row],[S-P1]],salesdata[[#This Row],[S-P2]],salesdata[[#This Row],[S-P3]],salesdata[[#This Row],[S-P4]]),CHOOSE({1,2,3,4},salesdata[[#This Row],[S-P1]],salesdata[[#This Row],[S-P2]],salesdata[[#This Row],[S-P3]],salesdata[[#This Row],[S-P4]]),0))</f>
        <v>Product1</v>
      </c>
      <c r="X2448" s="1" t="str">
        <f>IF(salesdata[[#This Row],[Total Revenue]]&gt;=70000,"High",IF(salesdata[[#This Row],[Total Revenue]]&gt;=40000,"Medium","Low"))</f>
        <v>High</v>
      </c>
      <c r="Y2448" s="1" t="str">
        <f>IFERROR(IF(SUMIF(salesdata[Year],salesdata[[#This Row],[Year]],salesdata[Total Revenue])&gt;SUMIF(salesdata[Year],salesdata[[#This Row],[Year]]-1,salesdata[Total Revenue]),"Growth Year","Decline Year"),"")</f>
        <v>Growth Year</v>
      </c>
    </row>
    <row r="2449" spans="1:25" x14ac:dyDescent="0.3">
      <c r="A2449" s="1">
        <v>2448</v>
      </c>
      <c r="B2449" s="2">
        <v>42788</v>
      </c>
      <c r="C2449" s="1">
        <v>2017</v>
      </c>
      <c r="D2449" s="1" t="s">
        <v>27</v>
      </c>
      <c r="E2449" s="1">
        <v>2</v>
      </c>
      <c r="F2449" s="3">
        <v>4749</v>
      </c>
      <c r="G2449" s="10">
        <v>15054.33</v>
      </c>
      <c r="H2449" s="12">
        <f>IFERROR(salesdata[[#This Row],[S-P1]]/salesdata[[#This Row],[Q-P1]],0)</f>
        <v>3.17</v>
      </c>
      <c r="I2449" s="3">
        <v>1530</v>
      </c>
      <c r="J2449" s="10">
        <v>9700.2000000000007</v>
      </c>
      <c r="K2449" s="12">
        <f>IFERROR(salesdata[[#This Row],[S-P2]]/salesdata[[#This Row],[Q-P2]],0)</f>
        <v>6.3400000000000007</v>
      </c>
      <c r="L2449" s="3">
        <v>3310</v>
      </c>
      <c r="M2449" s="10">
        <v>17940.2</v>
      </c>
      <c r="N2449" s="12">
        <f>IFERROR(salesdata[[#This Row],[S-P3]]/salesdata[[#This Row],[Q-P3]],0)</f>
        <v>5.42</v>
      </c>
      <c r="O2449" s="3">
        <v>580</v>
      </c>
      <c r="P2449" s="10">
        <v>4135.3999999999996</v>
      </c>
      <c r="Q2449" s="12">
        <f>IFERROR(salesdata[[#This Row],[S-P4]]/salesdata[[#This Row],[Q-P4]],0)</f>
        <v>7.129999999999999</v>
      </c>
      <c r="R2449" s="3">
        <v>10169</v>
      </c>
      <c r="S2449" s="10">
        <v>46830.13</v>
      </c>
      <c r="T2449" s="1" t="str">
        <f>"Q"&amp;ROUNDUP(salesdata[[#This Row],[Month No.]]/3,0)</f>
        <v>Q1</v>
      </c>
      <c r="U2449" s="1" t="str">
        <f>TEXT(salesdata[[#This Row],[Date]],"dddd")</f>
        <v>Wednesday</v>
      </c>
      <c r="V2449" s="12">
        <f>IFERROR(salesdata[[#This Row],[Total Revenue]]/salesdata[[#This Row],[Total Units Sold]],0)</f>
        <v>4.6051853672927523</v>
      </c>
      <c r="W2449" s="1" t="str">
        <f>INDEX({"Product1","Product2","Product3","Product4"},MATCH(MAX(salesdata[[#This Row],[S-P1]],salesdata[[#This Row],[S-P2]],salesdata[[#This Row],[S-P3]],salesdata[[#This Row],[S-P4]]),CHOOSE({1,2,3,4},salesdata[[#This Row],[S-P1]],salesdata[[#This Row],[S-P2]],salesdata[[#This Row],[S-P3]],salesdata[[#This Row],[S-P4]]),0))</f>
        <v>Product3</v>
      </c>
      <c r="X2449" s="1" t="str">
        <f>IF(salesdata[[#This Row],[Total Revenue]]&gt;=70000,"High",IF(salesdata[[#This Row],[Total Revenue]]&gt;=40000,"Medium","Low"))</f>
        <v>Medium</v>
      </c>
      <c r="Y2449" s="1" t="str">
        <f>IFERROR(IF(SUMIF(salesdata[Year],salesdata[[#This Row],[Year]],salesdata[Total Revenue])&gt;SUMIF(salesdata[Year],salesdata[[#This Row],[Year]]-1,salesdata[Total Revenue]),"Growth Year","Decline Year"),"")</f>
        <v>Growth Year</v>
      </c>
    </row>
    <row r="2450" spans="1:25" x14ac:dyDescent="0.3">
      <c r="A2450" s="1">
        <v>2449</v>
      </c>
      <c r="B2450" s="2">
        <v>42789</v>
      </c>
      <c r="C2450" s="1">
        <v>2017</v>
      </c>
      <c r="D2450" s="1" t="s">
        <v>27</v>
      </c>
      <c r="E2450" s="1">
        <v>2</v>
      </c>
      <c r="F2450" s="3">
        <v>3736</v>
      </c>
      <c r="G2450" s="10">
        <v>11843.12</v>
      </c>
      <c r="H2450" s="12">
        <f>IFERROR(salesdata[[#This Row],[S-P1]]/salesdata[[#This Row],[Q-P1]],0)</f>
        <v>3.1700000000000004</v>
      </c>
      <c r="I2450" s="3">
        <v>860</v>
      </c>
      <c r="J2450" s="10">
        <v>5452.4</v>
      </c>
      <c r="K2450" s="12">
        <f>IFERROR(salesdata[[#This Row],[S-P2]]/salesdata[[#This Row],[Q-P2]],0)</f>
        <v>6.34</v>
      </c>
      <c r="L2450" s="3">
        <v>4351</v>
      </c>
      <c r="M2450" s="10">
        <v>23582.42</v>
      </c>
      <c r="N2450" s="12">
        <f>IFERROR(salesdata[[#This Row],[S-P3]]/salesdata[[#This Row],[Q-P3]],0)</f>
        <v>5.42</v>
      </c>
      <c r="O2450" s="3">
        <v>1578</v>
      </c>
      <c r="P2450" s="10">
        <v>11251.14</v>
      </c>
      <c r="Q2450" s="12">
        <f>IFERROR(salesdata[[#This Row],[S-P4]]/salesdata[[#This Row],[Q-P4]],0)</f>
        <v>7.13</v>
      </c>
      <c r="R2450" s="3">
        <v>10525</v>
      </c>
      <c r="S2450" s="10">
        <v>52129.08</v>
      </c>
      <c r="T2450" s="1" t="str">
        <f>"Q"&amp;ROUNDUP(salesdata[[#This Row],[Month No.]]/3,0)</f>
        <v>Q1</v>
      </c>
      <c r="U2450" s="1" t="str">
        <f>TEXT(salesdata[[#This Row],[Date]],"dddd")</f>
        <v>Thursday</v>
      </c>
      <c r="V2450" s="12">
        <f>IFERROR(salesdata[[#This Row],[Total Revenue]]/salesdata[[#This Row],[Total Units Sold]],0)</f>
        <v>4.9528817102137772</v>
      </c>
      <c r="W2450" s="1" t="str">
        <f>INDEX({"Product1","Product2","Product3","Product4"},MATCH(MAX(salesdata[[#This Row],[S-P1]],salesdata[[#This Row],[S-P2]],salesdata[[#This Row],[S-P3]],salesdata[[#This Row],[S-P4]]),CHOOSE({1,2,3,4},salesdata[[#This Row],[S-P1]],salesdata[[#This Row],[S-P2]],salesdata[[#This Row],[S-P3]],salesdata[[#This Row],[S-P4]]),0))</f>
        <v>Product3</v>
      </c>
      <c r="X2450" s="1" t="str">
        <f>IF(salesdata[[#This Row],[Total Revenue]]&gt;=70000,"High",IF(salesdata[[#This Row],[Total Revenue]]&gt;=40000,"Medium","Low"))</f>
        <v>Medium</v>
      </c>
      <c r="Y2450" s="1" t="str">
        <f>IFERROR(IF(SUMIF(salesdata[Year],salesdata[[#This Row],[Year]],salesdata[Total Revenue])&gt;SUMIF(salesdata[Year],salesdata[[#This Row],[Year]]-1,salesdata[Total Revenue]),"Growth Year","Decline Year"),"")</f>
        <v>Growth Year</v>
      </c>
    </row>
    <row r="2451" spans="1:25" x14ac:dyDescent="0.3">
      <c r="A2451" s="1">
        <v>2450</v>
      </c>
      <c r="B2451" s="2">
        <v>42790</v>
      </c>
      <c r="C2451" s="1">
        <v>2017</v>
      </c>
      <c r="D2451" s="1" t="s">
        <v>27</v>
      </c>
      <c r="E2451" s="1">
        <v>2</v>
      </c>
      <c r="F2451" s="3">
        <v>2607</v>
      </c>
      <c r="G2451" s="10">
        <v>8264.19</v>
      </c>
      <c r="H2451" s="12">
        <f>IFERROR(salesdata[[#This Row],[S-P1]]/salesdata[[#This Row],[Q-P1]],0)</f>
        <v>3.1700000000000004</v>
      </c>
      <c r="I2451" s="3">
        <v>2692</v>
      </c>
      <c r="J2451" s="10">
        <v>17067.28</v>
      </c>
      <c r="K2451" s="12">
        <f>IFERROR(salesdata[[#This Row],[S-P2]]/salesdata[[#This Row],[Q-P2]],0)</f>
        <v>6.34</v>
      </c>
      <c r="L2451" s="3">
        <v>5015</v>
      </c>
      <c r="M2451" s="10">
        <v>27181.3</v>
      </c>
      <c r="N2451" s="12">
        <f>IFERROR(salesdata[[#This Row],[S-P3]]/salesdata[[#This Row],[Q-P3]],0)</f>
        <v>5.42</v>
      </c>
      <c r="O2451" s="3">
        <v>890</v>
      </c>
      <c r="P2451" s="10">
        <v>6345.7</v>
      </c>
      <c r="Q2451" s="12">
        <f>IFERROR(salesdata[[#This Row],[S-P4]]/salesdata[[#This Row],[Q-P4]],0)</f>
        <v>7.13</v>
      </c>
      <c r="R2451" s="3">
        <v>11204</v>
      </c>
      <c r="S2451" s="10">
        <v>58858.47</v>
      </c>
      <c r="T2451" s="1" t="str">
        <f>"Q"&amp;ROUNDUP(salesdata[[#This Row],[Month No.]]/3,0)</f>
        <v>Q1</v>
      </c>
      <c r="U2451" s="1" t="str">
        <f>TEXT(salesdata[[#This Row],[Date]],"dddd")</f>
        <v>Friday</v>
      </c>
      <c r="V2451" s="12">
        <f>IFERROR(salesdata[[#This Row],[Total Revenue]]/salesdata[[#This Row],[Total Units Sold]],0)</f>
        <v>5.2533443413066765</v>
      </c>
      <c r="W2451" s="1" t="str">
        <f>INDEX({"Product1","Product2","Product3","Product4"},MATCH(MAX(salesdata[[#This Row],[S-P1]],salesdata[[#This Row],[S-P2]],salesdata[[#This Row],[S-P3]],salesdata[[#This Row],[S-P4]]),CHOOSE({1,2,3,4},salesdata[[#This Row],[S-P1]],salesdata[[#This Row],[S-P2]],salesdata[[#This Row],[S-P3]],salesdata[[#This Row],[S-P4]]),0))</f>
        <v>Product3</v>
      </c>
      <c r="X2451" s="1" t="str">
        <f>IF(salesdata[[#This Row],[Total Revenue]]&gt;=70000,"High",IF(salesdata[[#This Row],[Total Revenue]]&gt;=40000,"Medium","Low"))</f>
        <v>Medium</v>
      </c>
      <c r="Y2451" s="1" t="str">
        <f>IFERROR(IF(SUMIF(salesdata[Year],salesdata[[#This Row],[Year]],salesdata[Total Revenue])&gt;SUMIF(salesdata[Year],salesdata[[#This Row],[Year]]-1,salesdata[Total Revenue]),"Growth Year","Decline Year"),"")</f>
        <v>Growth Year</v>
      </c>
    </row>
    <row r="2452" spans="1:25" x14ac:dyDescent="0.3">
      <c r="A2452" s="1">
        <v>2451</v>
      </c>
      <c r="B2452" s="2">
        <v>42791</v>
      </c>
      <c r="C2452" s="1">
        <v>2017</v>
      </c>
      <c r="D2452" s="1" t="s">
        <v>27</v>
      </c>
      <c r="E2452" s="1">
        <v>2</v>
      </c>
      <c r="F2452" s="3">
        <v>3715</v>
      </c>
      <c r="G2452" s="10">
        <v>11776.55</v>
      </c>
      <c r="H2452" s="12">
        <f>IFERROR(salesdata[[#This Row],[S-P1]]/salesdata[[#This Row],[Q-P1]],0)</f>
        <v>3.17</v>
      </c>
      <c r="I2452" s="3">
        <v>1796</v>
      </c>
      <c r="J2452" s="10">
        <v>11386.64</v>
      </c>
      <c r="K2452" s="12">
        <f>IFERROR(salesdata[[#This Row],[S-P2]]/salesdata[[#This Row],[Q-P2]],0)</f>
        <v>6.34</v>
      </c>
      <c r="L2452" s="3">
        <v>1088</v>
      </c>
      <c r="M2452" s="10">
        <v>5896.96</v>
      </c>
      <c r="N2452" s="12">
        <f>IFERROR(salesdata[[#This Row],[S-P3]]/salesdata[[#This Row],[Q-P3]],0)</f>
        <v>5.42</v>
      </c>
      <c r="O2452" s="3">
        <v>1718</v>
      </c>
      <c r="P2452" s="10">
        <v>12249.34</v>
      </c>
      <c r="Q2452" s="12">
        <f>IFERROR(salesdata[[#This Row],[S-P4]]/salesdata[[#This Row],[Q-P4]],0)</f>
        <v>7.13</v>
      </c>
      <c r="R2452" s="3">
        <v>8317</v>
      </c>
      <c r="S2452" s="10">
        <v>41309.49</v>
      </c>
      <c r="T2452" s="1" t="str">
        <f>"Q"&amp;ROUNDUP(salesdata[[#This Row],[Month No.]]/3,0)</f>
        <v>Q1</v>
      </c>
      <c r="U2452" s="1" t="str">
        <f>TEXT(salesdata[[#This Row],[Date]],"dddd")</f>
        <v>Saturday</v>
      </c>
      <c r="V2452" s="12">
        <f>IFERROR(salesdata[[#This Row],[Total Revenue]]/salesdata[[#This Row],[Total Units Sold]],0)</f>
        <v>4.9668738727906696</v>
      </c>
      <c r="W2452" s="1" t="str">
        <f>INDEX({"Product1","Product2","Product3","Product4"},MATCH(MAX(salesdata[[#This Row],[S-P1]],salesdata[[#This Row],[S-P2]],salesdata[[#This Row],[S-P3]],salesdata[[#This Row],[S-P4]]),CHOOSE({1,2,3,4},salesdata[[#This Row],[S-P1]],salesdata[[#This Row],[S-P2]],salesdata[[#This Row],[S-P3]],salesdata[[#This Row],[S-P4]]),0))</f>
        <v>Product4</v>
      </c>
      <c r="X2452" s="1" t="str">
        <f>IF(salesdata[[#This Row],[Total Revenue]]&gt;=70000,"High",IF(salesdata[[#This Row],[Total Revenue]]&gt;=40000,"Medium","Low"))</f>
        <v>Medium</v>
      </c>
      <c r="Y2452" s="1" t="str">
        <f>IFERROR(IF(SUMIF(salesdata[Year],salesdata[[#This Row],[Year]],salesdata[Total Revenue])&gt;SUMIF(salesdata[Year],salesdata[[#This Row],[Year]]-1,salesdata[Total Revenue]),"Growth Year","Decline Year"),"")</f>
        <v>Growth Year</v>
      </c>
    </row>
    <row r="2453" spans="1:25" x14ac:dyDescent="0.3">
      <c r="A2453" s="1">
        <v>2452</v>
      </c>
      <c r="B2453" s="2">
        <v>42792</v>
      </c>
      <c r="C2453" s="1">
        <v>2017</v>
      </c>
      <c r="D2453" s="1" t="s">
        <v>27</v>
      </c>
      <c r="E2453" s="1">
        <v>2</v>
      </c>
      <c r="F2453" s="3">
        <v>4270</v>
      </c>
      <c r="G2453" s="10">
        <v>13535.9</v>
      </c>
      <c r="H2453" s="12">
        <f>IFERROR(salesdata[[#This Row],[S-P1]]/salesdata[[#This Row],[Q-P1]],0)</f>
        <v>3.17</v>
      </c>
      <c r="I2453" s="3">
        <v>586</v>
      </c>
      <c r="J2453" s="10">
        <v>3715.24</v>
      </c>
      <c r="K2453" s="12">
        <f>IFERROR(salesdata[[#This Row],[S-P2]]/salesdata[[#This Row],[Q-P2]],0)</f>
        <v>6.34</v>
      </c>
      <c r="L2453" s="3">
        <v>1674</v>
      </c>
      <c r="M2453" s="10">
        <v>9073.08</v>
      </c>
      <c r="N2453" s="12">
        <f>IFERROR(salesdata[[#This Row],[S-P3]]/salesdata[[#This Row],[Q-P3]],0)</f>
        <v>5.42</v>
      </c>
      <c r="O2453" s="3">
        <v>466</v>
      </c>
      <c r="P2453" s="10">
        <v>3322.58</v>
      </c>
      <c r="Q2453" s="12">
        <f>IFERROR(salesdata[[#This Row],[S-P4]]/salesdata[[#This Row],[Q-P4]],0)</f>
        <v>7.13</v>
      </c>
      <c r="R2453" s="3">
        <v>6996</v>
      </c>
      <c r="S2453" s="10">
        <v>29646.799999999999</v>
      </c>
      <c r="T2453" s="1" t="str">
        <f>"Q"&amp;ROUNDUP(salesdata[[#This Row],[Month No.]]/3,0)</f>
        <v>Q1</v>
      </c>
      <c r="U2453" s="1" t="str">
        <f>TEXT(salesdata[[#This Row],[Date]],"dddd")</f>
        <v>Sunday</v>
      </c>
      <c r="V2453" s="12">
        <f>IFERROR(salesdata[[#This Row],[Total Revenue]]/salesdata[[#This Row],[Total Units Sold]],0)</f>
        <v>4.2376786735277303</v>
      </c>
      <c r="W2453" s="1" t="str">
        <f>INDEX({"Product1","Product2","Product3","Product4"},MATCH(MAX(salesdata[[#This Row],[S-P1]],salesdata[[#This Row],[S-P2]],salesdata[[#This Row],[S-P3]],salesdata[[#This Row],[S-P4]]),CHOOSE({1,2,3,4},salesdata[[#This Row],[S-P1]],salesdata[[#This Row],[S-P2]],salesdata[[#This Row],[S-P3]],salesdata[[#This Row],[S-P4]]),0))</f>
        <v>Product1</v>
      </c>
      <c r="X2453" s="1" t="str">
        <f>IF(salesdata[[#This Row],[Total Revenue]]&gt;=70000,"High",IF(salesdata[[#This Row],[Total Revenue]]&gt;=40000,"Medium","Low"))</f>
        <v>Low</v>
      </c>
      <c r="Y2453" s="1" t="str">
        <f>IFERROR(IF(SUMIF(salesdata[Year],salesdata[[#This Row],[Year]],salesdata[Total Revenue])&gt;SUMIF(salesdata[Year],salesdata[[#This Row],[Year]]-1,salesdata[Total Revenue]),"Growth Year","Decline Year"),"")</f>
        <v>Growth Year</v>
      </c>
    </row>
    <row r="2454" spans="1:25" x14ac:dyDescent="0.3">
      <c r="A2454" s="1">
        <v>2453</v>
      </c>
      <c r="B2454" s="2">
        <v>42793</v>
      </c>
      <c r="C2454" s="1">
        <v>2017</v>
      </c>
      <c r="D2454" s="1" t="s">
        <v>27</v>
      </c>
      <c r="E2454" s="1">
        <v>2</v>
      </c>
      <c r="F2454" s="3">
        <v>2442</v>
      </c>
      <c r="G2454" s="10">
        <v>7741.14</v>
      </c>
      <c r="H2454" s="12">
        <f>IFERROR(salesdata[[#This Row],[S-P1]]/salesdata[[#This Row],[Q-P1]],0)</f>
        <v>3.17</v>
      </c>
      <c r="I2454" s="3">
        <v>3192</v>
      </c>
      <c r="J2454" s="10">
        <v>20237.28</v>
      </c>
      <c r="K2454" s="12">
        <f>IFERROR(salesdata[[#This Row],[S-P2]]/salesdata[[#This Row],[Q-P2]],0)</f>
        <v>6.34</v>
      </c>
      <c r="L2454" s="3">
        <v>3783</v>
      </c>
      <c r="M2454" s="10">
        <v>20503.86</v>
      </c>
      <c r="N2454" s="12">
        <f>IFERROR(salesdata[[#This Row],[S-P3]]/salesdata[[#This Row],[Q-P3]],0)</f>
        <v>5.42</v>
      </c>
      <c r="O2454" s="3">
        <v>1585</v>
      </c>
      <c r="P2454" s="10">
        <v>11301.05</v>
      </c>
      <c r="Q2454" s="12">
        <f>IFERROR(salesdata[[#This Row],[S-P4]]/salesdata[[#This Row],[Q-P4]],0)</f>
        <v>7.13</v>
      </c>
      <c r="R2454" s="3">
        <v>11002</v>
      </c>
      <c r="S2454" s="10">
        <v>59783.33</v>
      </c>
      <c r="T2454" s="1" t="str">
        <f>"Q"&amp;ROUNDUP(salesdata[[#This Row],[Month No.]]/3,0)</f>
        <v>Q1</v>
      </c>
      <c r="U2454" s="1" t="str">
        <f>TEXT(salesdata[[#This Row],[Date]],"dddd")</f>
        <v>Monday</v>
      </c>
      <c r="V2454" s="12">
        <f>IFERROR(salesdata[[#This Row],[Total Revenue]]/salesdata[[#This Row],[Total Units Sold]],0)</f>
        <v>5.4338602072350479</v>
      </c>
      <c r="W2454" s="1" t="str">
        <f>INDEX({"Product1","Product2","Product3","Product4"},MATCH(MAX(salesdata[[#This Row],[S-P1]],salesdata[[#This Row],[S-P2]],salesdata[[#This Row],[S-P3]],salesdata[[#This Row],[S-P4]]),CHOOSE({1,2,3,4},salesdata[[#This Row],[S-P1]],salesdata[[#This Row],[S-P2]],salesdata[[#This Row],[S-P3]],salesdata[[#This Row],[S-P4]]),0))</f>
        <v>Product3</v>
      </c>
      <c r="X2454" s="1" t="str">
        <f>IF(salesdata[[#This Row],[Total Revenue]]&gt;=70000,"High",IF(salesdata[[#This Row],[Total Revenue]]&gt;=40000,"Medium","Low"))</f>
        <v>Medium</v>
      </c>
      <c r="Y2454" s="1" t="str">
        <f>IFERROR(IF(SUMIF(salesdata[Year],salesdata[[#This Row],[Year]],salesdata[Total Revenue])&gt;SUMIF(salesdata[Year],salesdata[[#This Row],[Year]]-1,salesdata[Total Revenue]),"Growth Year","Decline Year"),"")</f>
        <v>Growth Year</v>
      </c>
    </row>
    <row r="2455" spans="1:25" x14ac:dyDescent="0.3">
      <c r="A2455" s="1">
        <v>2454</v>
      </c>
      <c r="B2455" s="2">
        <v>42794</v>
      </c>
      <c r="C2455" s="1">
        <v>2017</v>
      </c>
      <c r="D2455" s="1" t="s">
        <v>27</v>
      </c>
      <c r="E2455" s="1">
        <v>2</v>
      </c>
      <c r="F2455" s="3">
        <v>924</v>
      </c>
      <c r="G2455" s="10">
        <v>2929.08</v>
      </c>
      <c r="H2455" s="12">
        <f>IFERROR(salesdata[[#This Row],[S-P1]]/salesdata[[#This Row],[Q-P1]],0)</f>
        <v>3.17</v>
      </c>
      <c r="I2455" s="3">
        <v>999</v>
      </c>
      <c r="J2455" s="10">
        <v>6333.66</v>
      </c>
      <c r="K2455" s="12">
        <f>IFERROR(salesdata[[#This Row],[S-P2]]/salesdata[[#This Row],[Q-P2]],0)</f>
        <v>6.34</v>
      </c>
      <c r="L2455" s="3">
        <v>3796</v>
      </c>
      <c r="M2455" s="10">
        <v>20574.32</v>
      </c>
      <c r="N2455" s="12">
        <f>IFERROR(salesdata[[#This Row],[S-P3]]/salesdata[[#This Row],[Q-P3]],0)</f>
        <v>5.42</v>
      </c>
      <c r="O2455" s="3">
        <v>868</v>
      </c>
      <c r="P2455" s="10">
        <v>6188.84</v>
      </c>
      <c r="Q2455" s="12">
        <f>IFERROR(salesdata[[#This Row],[S-P4]]/salesdata[[#This Row],[Q-P4]],0)</f>
        <v>7.13</v>
      </c>
      <c r="R2455" s="3">
        <v>6587</v>
      </c>
      <c r="S2455" s="10">
        <v>36025.9</v>
      </c>
      <c r="T2455" s="1" t="str">
        <f>"Q"&amp;ROUNDUP(salesdata[[#This Row],[Month No.]]/3,0)</f>
        <v>Q1</v>
      </c>
      <c r="U2455" s="1" t="str">
        <f>TEXT(salesdata[[#This Row],[Date]],"dddd")</f>
        <v>Tuesday</v>
      </c>
      <c r="V2455" s="12">
        <f>IFERROR(salesdata[[#This Row],[Total Revenue]]/salesdata[[#This Row],[Total Units Sold]],0)</f>
        <v>5.4692424472445724</v>
      </c>
      <c r="W2455" s="1" t="str">
        <f>INDEX({"Product1","Product2","Product3","Product4"},MATCH(MAX(salesdata[[#This Row],[S-P1]],salesdata[[#This Row],[S-P2]],salesdata[[#This Row],[S-P3]],salesdata[[#This Row],[S-P4]]),CHOOSE({1,2,3,4},salesdata[[#This Row],[S-P1]],salesdata[[#This Row],[S-P2]],salesdata[[#This Row],[S-P3]],salesdata[[#This Row],[S-P4]]),0))</f>
        <v>Product3</v>
      </c>
      <c r="X2455" s="1" t="str">
        <f>IF(salesdata[[#This Row],[Total Revenue]]&gt;=70000,"High",IF(salesdata[[#This Row],[Total Revenue]]&gt;=40000,"Medium","Low"))</f>
        <v>Low</v>
      </c>
      <c r="Y2455" s="1" t="str">
        <f>IFERROR(IF(SUMIF(salesdata[Year],salesdata[[#This Row],[Year]],salesdata[Total Revenue])&gt;SUMIF(salesdata[Year],salesdata[[#This Row],[Year]]-1,salesdata[Total Revenue]),"Growth Year","Decline Year"),"")</f>
        <v>Growth Year</v>
      </c>
    </row>
    <row r="2456" spans="1:25" x14ac:dyDescent="0.3">
      <c r="A2456" s="1">
        <v>2455</v>
      </c>
      <c r="B2456" s="2">
        <v>42795</v>
      </c>
      <c r="C2456" s="1">
        <v>2017</v>
      </c>
      <c r="D2456" s="1" t="s">
        <v>28</v>
      </c>
      <c r="E2456" s="1">
        <v>3</v>
      </c>
      <c r="F2456" s="3">
        <v>5063</v>
      </c>
      <c r="G2456" s="10">
        <v>16049.71</v>
      </c>
      <c r="H2456" s="12">
        <f>IFERROR(salesdata[[#This Row],[S-P1]]/salesdata[[#This Row],[Q-P1]],0)</f>
        <v>3.17</v>
      </c>
      <c r="I2456" s="3">
        <v>1001</v>
      </c>
      <c r="J2456" s="10">
        <v>6346.34</v>
      </c>
      <c r="K2456" s="12">
        <f>IFERROR(salesdata[[#This Row],[S-P2]]/salesdata[[#This Row],[Q-P2]],0)</f>
        <v>6.34</v>
      </c>
      <c r="L2456" s="3">
        <v>5501</v>
      </c>
      <c r="M2456" s="10">
        <v>29815.42</v>
      </c>
      <c r="N2456" s="12">
        <f>IFERROR(salesdata[[#This Row],[S-P3]]/salesdata[[#This Row],[Q-P3]],0)</f>
        <v>5.42</v>
      </c>
      <c r="O2456" s="3">
        <v>1750</v>
      </c>
      <c r="P2456" s="10">
        <v>12477.5</v>
      </c>
      <c r="Q2456" s="12">
        <f>IFERROR(salesdata[[#This Row],[S-P4]]/salesdata[[#This Row],[Q-P4]],0)</f>
        <v>7.13</v>
      </c>
      <c r="R2456" s="3">
        <v>13315</v>
      </c>
      <c r="S2456" s="10">
        <v>64688.97</v>
      </c>
      <c r="T2456" s="1" t="str">
        <f>"Q"&amp;ROUNDUP(salesdata[[#This Row],[Month No.]]/3,0)</f>
        <v>Q1</v>
      </c>
      <c r="U2456" s="1" t="str">
        <f>TEXT(salesdata[[#This Row],[Date]],"dddd")</f>
        <v>Wednesday</v>
      </c>
      <c r="V2456" s="12">
        <f>IFERROR(salesdata[[#This Row],[Total Revenue]]/salesdata[[#This Row],[Total Units Sold]],0)</f>
        <v>4.8583529853548626</v>
      </c>
      <c r="W2456" s="1" t="str">
        <f>INDEX({"Product1","Product2","Product3","Product4"},MATCH(MAX(salesdata[[#This Row],[S-P1]],salesdata[[#This Row],[S-P2]],salesdata[[#This Row],[S-P3]],salesdata[[#This Row],[S-P4]]),CHOOSE({1,2,3,4},salesdata[[#This Row],[S-P1]],salesdata[[#This Row],[S-P2]],salesdata[[#This Row],[S-P3]],salesdata[[#This Row],[S-P4]]),0))</f>
        <v>Product3</v>
      </c>
      <c r="X2456" s="1" t="str">
        <f>IF(salesdata[[#This Row],[Total Revenue]]&gt;=70000,"High",IF(salesdata[[#This Row],[Total Revenue]]&gt;=40000,"Medium","Low"))</f>
        <v>Medium</v>
      </c>
      <c r="Y2456" s="1" t="str">
        <f>IFERROR(IF(SUMIF(salesdata[Year],salesdata[[#This Row],[Year]],salesdata[Total Revenue])&gt;SUMIF(salesdata[Year],salesdata[[#This Row],[Year]]-1,salesdata[Total Revenue]),"Growth Year","Decline Year"),"")</f>
        <v>Growth Year</v>
      </c>
    </row>
    <row r="2457" spans="1:25" x14ac:dyDescent="0.3">
      <c r="A2457" s="1">
        <v>2456</v>
      </c>
      <c r="B2457" s="2">
        <v>42796</v>
      </c>
      <c r="C2457" s="1">
        <v>2017</v>
      </c>
      <c r="D2457" s="1" t="s">
        <v>28</v>
      </c>
      <c r="E2457" s="1">
        <v>3</v>
      </c>
      <c r="F2457" s="3">
        <v>5720</v>
      </c>
      <c r="G2457" s="10">
        <v>18132.400000000001</v>
      </c>
      <c r="H2457" s="12">
        <f>IFERROR(salesdata[[#This Row],[S-P1]]/salesdata[[#This Row],[Q-P1]],0)</f>
        <v>3.1700000000000004</v>
      </c>
      <c r="I2457" s="3">
        <v>1515</v>
      </c>
      <c r="J2457" s="10">
        <v>9605.1</v>
      </c>
      <c r="K2457" s="12">
        <f>IFERROR(salesdata[[#This Row],[S-P2]]/salesdata[[#This Row],[Q-P2]],0)</f>
        <v>6.34</v>
      </c>
      <c r="L2457" s="3">
        <v>5023</v>
      </c>
      <c r="M2457" s="10">
        <v>27224.66</v>
      </c>
      <c r="N2457" s="12">
        <f>IFERROR(salesdata[[#This Row],[S-P3]]/salesdata[[#This Row],[Q-P3]],0)</f>
        <v>5.42</v>
      </c>
      <c r="O2457" s="3">
        <v>1703</v>
      </c>
      <c r="P2457" s="10">
        <v>12142.39</v>
      </c>
      <c r="Q2457" s="12">
        <f>IFERROR(salesdata[[#This Row],[S-P4]]/salesdata[[#This Row],[Q-P4]],0)</f>
        <v>7.13</v>
      </c>
      <c r="R2457" s="3">
        <v>13961</v>
      </c>
      <c r="S2457" s="10">
        <v>67104.55</v>
      </c>
      <c r="T2457" s="1" t="str">
        <f>"Q"&amp;ROUNDUP(salesdata[[#This Row],[Month No.]]/3,0)</f>
        <v>Q1</v>
      </c>
      <c r="U2457" s="1" t="str">
        <f>TEXT(salesdata[[#This Row],[Date]],"dddd")</f>
        <v>Thursday</v>
      </c>
      <c r="V2457" s="12">
        <f>IFERROR(salesdata[[#This Row],[Total Revenue]]/salesdata[[#This Row],[Total Units Sold]],0)</f>
        <v>4.8065718788052436</v>
      </c>
      <c r="W2457" s="1" t="str">
        <f>INDEX({"Product1","Product2","Product3","Product4"},MATCH(MAX(salesdata[[#This Row],[S-P1]],salesdata[[#This Row],[S-P2]],salesdata[[#This Row],[S-P3]],salesdata[[#This Row],[S-P4]]),CHOOSE({1,2,3,4},salesdata[[#This Row],[S-P1]],salesdata[[#This Row],[S-P2]],salesdata[[#This Row],[S-P3]],salesdata[[#This Row],[S-P4]]),0))</f>
        <v>Product3</v>
      </c>
      <c r="X2457" s="1" t="str">
        <f>IF(salesdata[[#This Row],[Total Revenue]]&gt;=70000,"High",IF(salesdata[[#This Row],[Total Revenue]]&gt;=40000,"Medium","Low"))</f>
        <v>Medium</v>
      </c>
      <c r="Y2457" s="1" t="str">
        <f>IFERROR(IF(SUMIF(salesdata[Year],salesdata[[#This Row],[Year]],salesdata[Total Revenue])&gt;SUMIF(salesdata[Year],salesdata[[#This Row],[Year]]-1,salesdata[Total Revenue]),"Growth Year","Decline Year"),"")</f>
        <v>Growth Year</v>
      </c>
    </row>
    <row r="2458" spans="1:25" x14ac:dyDescent="0.3">
      <c r="A2458" s="1">
        <v>2457</v>
      </c>
      <c r="B2458" s="2">
        <v>42797</v>
      </c>
      <c r="C2458" s="1">
        <v>2017</v>
      </c>
      <c r="D2458" s="1" t="s">
        <v>28</v>
      </c>
      <c r="E2458" s="1">
        <v>3</v>
      </c>
      <c r="F2458" s="3">
        <v>1649</v>
      </c>
      <c r="G2458" s="10">
        <v>5227.33</v>
      </c>
      <c r="H2458" s="12">
        <f>IFERROR(salesdata[[#This Row],[S-P1]]/salesdata[[#This Row],[Q-P1]],0)</f>
        <v>3.17</v>
      </c>
      <c r="I2458" s="3">
        <v>1497</v>
      </c>
      <c r="J2458" s="10">
        <v>9490.98</v>
      </c>
      <c r="K2458" s="12">
        <f>IFERROR(salesdata[[#This Row],[S-P2]]/salesdata[[#This Row],[Q-P2]],0)</f>
        <v>6.34</v>
      </c>
      <c r="L2458" s="3">
        <v>2528</v>
      </c>
      <c r="M2458" s="10">
        <v>13701.76</v>
      </c>
      <c r="N2458" s="12">
        <f>IFERROR(salesdata[[#This Row],[S-P3]]/salesdata[[#This Row],[Q-P3]],0)</f>
        <v>5.42</v>
      </c>
      <c r="O2458" s="3">
        <v>1173</v>
      </c>
      <c r="P2458" s="10">
        <v>8363.49</v>
      </c>
      <c r="Q2458" s="12">
        <f>IFERROR(salesdata[[#This Row],[S-P4]]/salesdata[[#This Row],[Q-P4]],0)</f>
        <v>7.13</v>
      </c>
      <c r="R2458" s="3">
        <v>6847</v>
      </c>
      <c r="S2458" s="10">
        <v>36783.56</v>
      </c>
      <c r="T2458" s="1" t="str">
        <f>"Q"&amp;ROUNDUP(salesdata[[#This Row],[Month No.]]/3,0)</f>
        <v>Q1</v>
      </c>
      <c r="U2458" s="1" t="str">
        <f>TEXT(salesdata[[#This Row],[Date]],"dddd")</f>
        <v>Friday</v>
      </c>
      <c r="V2458" s="12">
        <f>IFERROR(salesdata[[#This Row],[Total Revenue]]/salesdata[[#This Row],[Total Units Sold]],0)</f>
        <v>5.3722155688622752</v>
      </c>
      <c r="W2458" s="1" t="str">
        <f>INDEX({"Product1","Product2","Product3","Product4"},MATCH(MAX(salesdata[[#This Row],[S-P1]],salesdata[[#This Row],[S-P2]],salesdata[[#This Row],[S-P3]],salesdata[[#This Row],[S-P4]]),CHOOSE({1,2,3,4},salesdata[[#This Row],[S-P1]],salesdata[[#This Row],[S-P2]],salesdata[[#This Row],[S-P3]],salesdata[[#This Row],[S-P4]]),0))</f>
        <v>Product3</v>
      </c>
      <c r="X2458" s="1" t="str">
        <f>IF(salesdata[[#This Row],[Total Revenue]]&gt;=70000,"High",IF(salesdata[[#This Row],[Total Revenue]]&gt;=40000,"Medium","Low"))</f>
        <v>Low</v>
      </c>
      <c r="Y2458" s="1" t="str">
        <f>IFERROR(IF(SUMIF(salesdata[Year],salesdata[[#This Row],[Year]],salesdata[Total Revenue])&gt;SUMIF(salesdata[Year],salesdata[[#This Row],[Year]]-1,salesdata[Total Revenue]),"Growth Year","Decline Year"),"")</f>
        <v>Growth Year</v>
      </c>
    </row>
    <row r="2459" spans="1:25" x14ac:dyDescent="0.3">
      <c r="A2459" s="1">
        <v>2458</v>
      </c>
      <c r="B2459" s="2">
        <v>42798</v>
      </c>
      <c r="C2459" s="1">
        <v>2017</v>
      </c>
      <c r="D2459" s="1" t="s">
        <v>28</v>
      </c>
      <c r="E2459" s="1">
        <v>3</v>
      </c>
      <c r="F2459" s="3">
        <v>3498</v>
      </c>
      <c r="G2459" s="10">
        <v>11088.66</v>
      </c>
      <c r="H2459" s="12">
        <f>IFERROR(salesdata[[#This Row],[S-P1]]/salesdata[[#This Row],[Q-P1]],0)</f>
        <v>3.17</v>
      </c>
      <c r="I2459" s="3">
        <v>1449</v>
      </c>
      <c r="J2459" s="10">
        <v>9186.66</v>
      </c>
      <c r="K2459" s="12">
        <f>IFERROR(salesdata[[#This Row],[S-P2]]/salesdata[[#This Row],[Q-P2]],0)</f>
        <v>6.34</v>
      </c>
      <c r="L2459" s="3">
        <v>3860</v>
      </c>
      <c r="M2459" s="10">
        <v>20921.2</v>
      </c>
      <c r="N2459" s="12">
        <f>IFERROR(salesdata[[#This Row],[S-P3]]/salesdata[[#This Row],[Q-P3]],0)</f>
        <v>5.42</v>
      </c>
      <c r="O2459" s="3">
        <v>1750</v>
      </c>
      <c r="P2459" s="10">
        <v>12477.5</v>
      </c>
      <c r="Q2459" s="12">
        <f>IFERROR(salesdata[[#This Row],[S-P4]]/salesdata[[#This Row],[Q-P4]],0)</f>
        <v>7.13</v>
      </c>
      <c r="R2459" s="3">
        <v>10557</v>
      </c>
      <c r="S2459" s="10">
        <v>53674.02</v>
      </c>
      <c r="T2459" s="1" t="str">
        <f>"Q"&amp;ROUNDUP(salesdata[[#This Row],[Month No.]]/3,0)</f>
        <v>Q1</v>
      </c>
      <c r="U2459" s="1" t="str">
        <f>TEXT(salesdata[[#This Row],[Date]],"dddd")</f>
        <v>Saturday</v>
      </c>
      <c r="V2459" s="12">
        <f>IFERROR(salesdata[[#This Row],[Total Revenue]]/salesdata[[#This Row],[Total Units Sold]],0)</f>
        <v>5.0842114236999141</v>
      </c>
      <c r="W2459" s="1" t="str">
        <f>INDEX({"Product1","Product2","Product3","Product4"},MATCH(MAX(salesdata[[#This Row],[S-P1]],salesdata[[#This Row],[S-P2]],salesdata[[#This Row],[S-P3]],salesdata[[#This Row],[S-P4]]),CHOOSE({1,2,3,4},salesdata[[#This Row],[S-P1]],salesdata[[#This Row],[S-P2]],salesdata[[#This Row],[S-P3]],salesdata[[#This Row],[S-P4]]),0))</f>
        <v>Product3</v>
      </c>
      <c r="X2459" s="1" t="str">
        <f>IF(salesdata[[#This Row],[Total Revenue]]&gt;=70000,"High",IF(salesdata[[#This Row],[Total Revenue]]&gt;=40000,"Medium","Low"))</f>
        <v>Medium</v>
      </c>
      <c r="Y2459" s="1" t="str">
        <f>IFERROR(IF(SUMIF(salesdata[Year],salesdata[[#This Row],[Year]],salesdata[Total Revenue])&gt;SUMIF(salesdata[Year],salesdata[[#This Row],[Year]]-1,salesdata[Total Revenue]),"Growth Year","Decline Year"),"")</f>
        <v>Growth Year</v>
      </c>
    </row>
    <row r="2460" spans="1:25" x14ac:dyDescent="0.3">
      <c r="A2460" s="1">
        <v>2459</v>
      </c>
      <c r="B2460" s="2">
        <v>42799</v>
      </c>
      <c r="C2460" s="1">
        <v>2017</v>
      </c>
      <c r="D2460" s="1" t="s">
        <v>28</v>
      </c>
      <c r="E2460" s="1">
        <v>3</v>
      </c>
      <c r="F2460" s="3">
        <v>2326</v>
      </c>
      <c r="G2460" s="10">
        <v>7373.42</v>
      </c>
      <c r="H2460" s="12">
        <f>IFERROR(salesdata[[#This Row],[S-P1]]/salesdata[[#This Row],[Q-P1]],0)</f>
        <v>3.17</v>
      </c>
      <c r="I2460" s="3">
        <v>3052</v>
      </c>
      <c r="J2460" s="10">
        <v>19349.68</v>
      </c>
      <c r="K2460" s="12">
        <f>IFERROR(salesdata[[#This Row],[S-P2]]/salesdata[[#This Row],[Q-P2]],0)</f>
        <v>6.34</v>
      </c>
      <c r="L2460" s="3">
        <v>317</v>
      </c>
      <c r="M2460" s="10">
        <v>1718.14</v>
      </c>
      <c r="N2460" s="12">
        <f>IFERROR(salesdata[[#This Row],[S-P3]]/salesdata[[#This Row],[Q-P3]],0)</f>
        <v>5.42</v>
      </c>
      <c r="O2460" s="3">
        <v>469</v>
      </c>
      <c r="P2460" s="10">
        <v>3343.97</v>
      </c>
      <c r="Q2460" s="12">
        <f>IFERROR(salesdata[[#This Row],[S-P4]]/salesdata[[#This Row],[Q-P4]],0)</f>
        <v>7.13</v>
      </c>
      <c r="R2460" s="3">
        <v>6164</v>
      </c>
      <c r="S2460" s="10">
        <v>31785.21</v>
      </c>
      <c r="T2460" s="1" t="str">
        <f>"Q"&amp;ROUNDUP(salesdata[[#This Row],[Month No.]]/3,0)</f>
        <v>Q1</v>
      </c>
      <c r="U2460" s="1" t="str">
        <f>TEXT(salesdata[[#This Row],[Date]],"dddd")</f>
        <v>Sunday</v>
      </c>
      <c r="V2460" s="12">
        <f>IFERROR(salesdata[[#This Row],[Total Revenue]]/salesdata[[#This Row],[Total Units Sold]],0)</f>
        <v>5.1565882543802726</v>
      </c>
      <c r="W2460" s="1" t="str">
        <f>INDEX({"Product1","Product2","Product3","Product4"},MATCH(MAX(salesdata[[#This Row],[S-P1]],salesdata[[#This Row],[S-P2]],salesdata[[#This Row],[S-P3]],salesdata[[#This Row],[S-P4]]),CHOOSE({1,2,3,4},salesdata[[#This Row],[S-P1]],salesdata[[#This Row],[S-P2]],salesdata[[#This Row],[S-P3]],salesdata[[#This Row],[S-P4]]),0))</f>
        <v>Product2</v>
      </c>
      <c r="X2460" s="1" t="str">
        <f>IF(salesdata[[#This Row],[Total Revenue]]&gt;=70000,"High",IF(salesdata[[#This Row],[Total Revenue]]&gt;=40000,"Medium","Low"))</f>
        <v>Low</v>
      </c>
      <c r="Y2460" s="1" t="str">
        <f>IFERROR(IF(SUMIF(salesdata[Year],salesdata[[#This Row],[Year]],salesdata[Total Revenue])&gt;SUMIF(salesdata[Year],salesdata[[#This Row],[Year]]-1,salesdata[Total Revenue]),"Growth Year","Decline Year"),"")</f>
        <v>Growth Year</v>
      </c>
    </row>
    <row r="2461" spans="1:25" x14ac:dyDescent="0.3">
      <c r="A2461" s="1">
        <v>2460</v>
      </c>
      <c r="B2461" s="2">
        <v>42800</v>
      </c>
      <c r="C2461" s="1">
        <v>2017</v>
      </c>
      <c r="D2461" s="1" t="s">
        <v>28</v>
      </c>
      <c r="E2461" s="1">
        <v>3</v>
      </c>
      <c r="F2461" s="3">
        <v>6177</v>
      </c>
      <c r="G2461" s="10">
        <v>19581.09</v>
      </c>
      <c r="H2461" s="12">
        <f>IFERROR(salesdata[[#This Row],[S-P1]]/salesdata[[#This Row],[Q-P1]],0)</f>
        <v>3.17</v>
      </c>
      <c r="I2461" s="3">
        <v>3058</v>
      </c>
      <c r="J2461" s="10">
        <v>19387.72</v>
      </c>
      <c r="K2461" s="12">
        <f>IFERROR(salesdata[[#This Row],[S-P2]]/salesdata[[#This Row],[Q-P2]],0)</f>
        <v>6.3400000000000007</v>
      </c>
      <c r="L2461" s="3">
        <v>560</v>
      </c>
      <c r="M2461" s="10">
        <v>3035.2</v>
      </c>
      <c r="N2461" s="12">
        <f>IFERROR(salesdata[[#This Row],[S-P3]]/salesdata[[#This Row],[Q-P3]],0)</f>
        <v>5.42</v>
      </c>
      <c r="O2461" s="3">
        <v>1584</v>
      </c>
      <c r="P2461" s="10">
        <v>11293.92</v>
      </c>
      <c r="Q2461" s="12">
        <f>IFERROR(salesdata[[#This Row],[S-P4]]/salesdata[[#This Row],[Q-P4]],0)</f>
        <v>7.13</v>
      </c>
      <c r="R2461" s="3">
        <v>11379</v>
      </c>
      <c r="S2461" s="10">
        <v>53297.93</v>
      </c>
      <c r="T2461" s="1" t="str">
        <f>"Q"&amp;ROUNDUP(salesdata[[#This Row],[Month No.]]/3,0)</f>
        <v>Q1</v>
      </c>
      <c r="U2461" s="1" t="str">
        <f>TEXT(salesdata[[#This Row],[Date]],"dddd")</f>
        <v>Monday</v>
      </c>
      <c r="V2461" s="12">
        <f>IFERROR(salesdata[[#This Row],[Total Revenue]]/salesdata[[#This Row],[Total Units Sold]],0)</f>
        <v>4.6838852271728619</v>
      </c>
      <c r="W2461" s="1" t="str">
        <f>INDEX({"Product1","Product2","Product3","Product4"},MATCH(MAX(salesdata[[#This Row],[S-P1]],salesdata[[#This Row],[S-P2]],salesdata[[#This Row],[S-P3]],salesdata[[#This Row],[S-P4]]),CHOOSE({1,2,3,4},salesdata[[#This Row],[S-P1]],salesdata[[#This Row],[S-P2]],salesdata[[#This Row],[S-P3]],salesdata[[#This Row],[S-P4]]),0))</f>
        <v>Product1</v>
      </c>
      <c r="X2461" s="1" t="str">
        <f>IF(salesdata[[#This Row],[Total Revenue]]&gt;=70000,"High",IF(salesdata[[#This Row],[Total Revenue]]&gt;=40000,"Medium","Low"))</f>
        <v>Medium</v>
      </c>
      <c r="Y2461" s="1" t="str">
        <f>IFERROR(IF(SUMIF(salesdata[Year],salesdata[[#This Row],[Year]],salesdata[Total Revenue])&gt;SUMIF(salesdata[Year],salesdata[[#This Row],[Year]]-1,salesdata[Total Revenue]),"Growth Year","Decline Year"),"")</f>
        <v>Growth Year</v>
      </c>
    </row>
    <row r="2462" spans="1:25" x14ac:dyDescent="0.3">
      <c r="A2462" s="1">
        <v>2461</v>
      </c>
      <c r="B2462" s="2">
        <v>42801</v>
      </c>
      <c r="C2462" s="1">
        <v>2017</v>
      </c>
      <c r="D2462" s="1" t="s">
        <v>28</v>
      </c>
      <c r="E2462" s="1">
        <v>3</v>
      </c>
      <c r="F2462" s="3">
        <v>720</v>
      </c>
      <c r="G2462" s="10">
        <v>2282.4</v>
      </c>
      <c r="H2462" s="12">
        <f>IFERROR(salesdata[[#This Row],[S-P1]]/salesdata[[#This Row],[Q-P1]],0)</f>
        <v>3.17</v>
      </c>
      <c r="I2462" s="3">
        <v>2136</v>
      </c>
      <c r="J2462" s="10">
        <v>13542.24</v>
      </c>
      <c r="K2462" s="12">
        <f>IFERROR(salesdata[[#This Row],[S-P2]]/salesdata[[#This Row],[Q-P2]],0)</f>
        <v>6.34</v>
      </c>
      <c r="L2462" s="3">
        <v>463</v>
      </c>
      <c r="M2462" s="10">
        <v>2509.46</v>
      </c>
      <c r="N2462" s="12">
        <f>IFERROR(salesdata[[#This Row],[S-P3]]/salesdata[[#This Row],[Q-P3]],0)</f>
        <v>5.42</v>
      </c>
      <c r="O2462" s="3">
        <v>427</v>
      </c>
      <c r="P2462" s="10">
        <v>3044.51</v>
      </c>
      <c r="Q2462" s="12">
        <f>IFERROR(salesdata[[#This Row],[S-P4]]/salesdata[[#This Row],[Q-P4]],0)</f>
        <v>7.1300000000000008</v>
      </c>
      <c r="R2462" s="3">
        <v>3746</v>
      </c>
      <c r="S2462" s="10">
        <v>21378.61</v>
      </c>
      <c r="T2462" s="1" t="str">
        <f>"Q"&amp;ROUNDUP(salesdata[[#This Row],[Month No.]]/3,0)</f>
        <v>Q1</v>
      </c>
      <c r="U2462" s="1" t="str">
        <f>TEXT(salesdata[[#This Row],[Date]],"dddd")</f>
        <v>Tuesday</v>
      </c>
      <c r="V2462" s="12">
        <f>IFERROR(salesdata[[#This Row],[Total Revenue]]/salesdata[[#This Row],[Total Units Sold]],0)</f>
        <v>5.7070501868659909</v>
      </c>
      <c r="W2462" s="1" t="str">
        <f>INDEX({"Product1","Product2","Product3","Product4"},MATCH(MAX(salesdata[[#This Row],[S-P1]],salesdata[[#This Row],[S-P2]],salesdata[[#This Row],[S-P3]],salesdata[[#This Row],[S-P4]]),CHOOSE({1,2,3,4},salesdata[[#This Row],[S-P1]],salesdata[[#This Row],[S-P2]],salesdata[[#This Row],[S-P3]],salesdata[[#This Row],[S-P4]]),0))</f>
        <v>Product2</v>
      </c>
      <c r="X2462" s="1" t="str">
        <f>IF(salesdata[[#This Row],[Total Revenue]]&gt;=70000,"High",IF(salesdata[[#This Row],[Total Revenue]]&gt;=40000,"Medium","Low"))</f>
        <v>Low</v>
      </c>
      <c r="Y2462" s="1" t="str">
        <f>IFERROR(IF(SUMIF(salesdata[Year],salesdata[[#This Row],[Year]],salesdata[Total Revenue])&gt;SUMIF(salesdata[Year],salesdata[[#This Row],[Year]]-1,salesdata[Total Revenue]),"Growth Year","Decline Year"),"")</f>
        <v>Growth Year</v>
      </c>
    </row>
    <row r="2463" spans="1:25" x14ac:dyDescent="0.3">
      <c r="A2463" s="1">
        <v>2462</v>
      </c>
      <c r="B2463" s="2">
        <v>42802</v>
      </c>
      <c r="C2463" s="1">
        <v>2017</v>
      </c>
      <c r="D2463" s="1" t="s">
        <v>28</v>
      </c>
      <c r="E2463" s="1">
        <v>3</v>
      </c>
      <c r="F2463" s="3">
        <v>6046</v>
      </c>
      <c r="G2463" s="10">
        <v>19165.82</v>
      </c>
      <c r="H2463" s="12">
        <f>IFERROR(salesdata[[#This Row],[S-P1]]/salesdata[[#This Row],[Q-P1]],0)</f>
        <v>3.17</v>
      </c>
      <c r="I2463" s="3">
        <v>3616</v>
      </c>
      <c r="J2463" s="10">
        <v>22925.439999999999</v>
      </c>
      <c r="K2463" s="12">
        <f>IFERROR(salesdata[[#This Row],[S-P2]]/salesdata[[#This Row],[Q-P2]],0)</f>
        <v>6.34</v>
      </c>
      <c r="L2463" s="3">
        <v>4290</v>
      </c>
      <c r="M2463" s="10">
        <v>23251.8</v>
      </c>
      <c r="N2463" s="12">
        <f>IFERROR(salesdata[[#This Row],[S-P3]]/salesdata[[#This Row],[Q-P3]],0)</f>
        <v>5.42</v>
      </c>
      <c r="O2463" s="3">
        <v>1597</v>
      </c>
      <c r="P2463" s="10">
        <v>11386.61</v>
      </c>
      <c r="Q2463" s="12">
        <f>IFERROR(salesdata[[#This Row],[S-P4]]/salesdata[[#This Row],[Q-P4]],0)</f>
        <v>7.1300000000000008</v>
      </c>
      <c r="R2463" s="3">
        <v>15549</v>
      </c>
      <c r="S2463" s="10">
        <v>76729.67</v>
      </c>
      <c r="T2463" s="1" t="str">
        <f>"Q"&amp;ROUNDUP(salesdata[[#This Row],[Month No.]]/3,0)</f>
        <v>Q1</v>
      </c>
      <c r="U2463" s="1" t="str">
        <f>TEXT(salesdata[[#This Row],[Date]],"dddd")</f>
        <v>Wednesday</v>
      </c>
      <c r="V2463" s="12">
        <f>IFERROR(salesdata[[#This Row],[Total Revenue]]/salesdata[[#This Row],[Total Units Sold]],0)</f>
        <v>4.9347012669625059</v>
      </c>
      <c r="W2463" s="1" t="str">
        <f>INDEX({"Product1","Product2","Product3","Product4"},MATCH(MAX(salesdata[[#This Row],[S-P1]],salesdata[[#This Row],[S-P2]],salesdata[[#This Row],[S-P3]],salesdata[[#This Row],[S-P4]]),CHOOSE({1,2,3,4},salesdata[[#This Row],[S-P1]],salesdata[[#This Row],[S-P2]],salesdata[[#This Row],[S-P3]],salesdata[[#This Row],[S-P4]]),0))</f>
        <v>Product3</v>
      </c>
      <c r="X2463" s="1" t="str">
        <f>IF(salesdata[[#This Row],[Total Revenue]]&gt;=70000,"High",IF(salesdata[[#This Row],[Total Revenue]]&gt;=40000,"Medium","Low"))</f>
        <v>High</v>
      </c>
      <c r="Y2463" s="1" t="str">
        <f>IFERROR(IF(SUMIF(salesdata[Year],salesdata[[#This Row],[Year]],salesdata[Total Revenue])&gt;SUMIF(salesdata[Year],salesdata[[#This Row],[Year]]-1,salesdata[Total Revenue]),"Growth Year","Decline Year"),"")</f>
        <v>Growth Year</v>
      </c>
    </row>
    <row r="2464" spans="1:25" x14ac:dyDescent="0.3">
      <c r="A2464" s="1">
        <v>2463</v>
      </c>
      <c r="B2464" s="2">
        <v>42803</v>
      </c>
      <c r="C2464" s="1">
        <v>2017</v>
      </c>
      <c r="D2464" s="1" t="s">
        <v>28</v>
      </c>
      <c r="E2464" s="1">
        <v>3</v>
      </c>
      <c r="F2464" s="3">
        <v>989</v>
      </c>
      <c r="G2464" s="10">
        <v>3135.13</v>
      </c>
      <c r="H2464" s="12">
        <f>IFERROR(salesdata[[#This Row],[S-P1]]/salesdata[[#This Row],[Q-P1]],0)</f>
        <v>3.17</v>
      </c>
      <c r="I2464" s="3">
        <v>2702</v>
      </c>
      <c r="J2464" s="10">
        <v>17130.68</v>
      </c>
      <c r="K2464" s="12">
        <f>IFERROR(salesdata[[#This Row],[S-P2]]/salesdata[[#This Row],[Q-P2]],0)</f>
        <v>6.34</v>
      </c>
      <c r="L2464" s="3">
        <v>1913</v>
      </c>
      <c r="M2464" s="10">
        <v>10368.459999999999</v>
      </c>
      <c r="N2464" s="12">
        <f>IFERROR(salesdata[[#This Row],[S-P3]]/salesdata[[#This Row],[Q-P3]],0)</f>
        <v>5.42</v>
      </c>
      <c r="O2464" s="3">
        <v>667</v>
      </c>
      <c r="P2464" s="10">
        <v>4755.71</v>
      </c>
      <c r="Q2464" s="12">
        <f>IFERROR(salesdata[[#This Row],[S-P4]]/salesdata[[#This Row],[Q-P4]],0)</f>
        <v>7.13</v>
      </c>
      <c r="R2464" s="3">
        <v>6271</v>
      </c>
      <c r="S2464" s="10">
        <v>35389.980000000003</v>
      </c>
      <c r="T2464" s="1" t="str">
        <f>"Q"&amp;ROUNDUP(salesdata[[#This Row],[Month No.]]/3,0)</f>
        <v>Q1</v>
      </c>
      <c r="U2464" s="1" t="str">
        <f>TEXT(salesdata[[#This Row],[Date]],"dddd")</f>
        <v>Thursday</v>
      </c>
      <c r="V2464" s="12">
        <f>IFERROR(salesdata[[#This Row],[Total Revenue]]/salesdata[[#This Row],[Total Units Sold]],0)</f>
        <v>5.6434348588741834</v>
      </c>
      <c r="W2464" s="1" t="str">
        <f>INDEX({"Product1","Product2","Product3","Product4"},MATCH(MAX(salesdata[[#This Row],[S-P1]],salesdata[[#This Row],[S-P2]],salesdata[[#This Row],[S-P3]],salesdata[[#This Row],[S-P4]]),CHOOSE({1,2,3,4},salesdata[[#This Row],[S-P1]],salesdata[[#This Row],[S-P2]],salesdata[[#This Row],[S-P3]],salesdata[[#This Row],[S-P4]]),0))</f>
        <v>Product2</v>
      </c>
      <c r="X2464" s="1" t="str">
        <f>IF(salesdata[[#This Row],[Total Revenue]]&gt;=70000,"High",IF(salesdata[[#This Row],[Total Revenue]]&gt;=40000,"Medium","Low"))</f>
        <v>Low</v>
      </c>
      <c r="Y2464" s="1" t="str">
        <f>IFERROR(IF(SUMIF(salesdata[Year],salesdata[[#This Row],[Year]],salesdata[Total Revenue])&gt;SUMIF(salesdata[Year],salesdata[[#This Row],[Year]]-1,salesdata[Total Revenue]),"Growth Year","Decline Year"),"")</f>
        <v>Growth Year</v>
      </c>
    </row>
    <row r="2465" spans="1:25" x14ac:dyDescent="0.3">
      <c r="A2465" s="1">
        <v>2464</v>
      </c>
      <c r="B2465" s="2">
        <v>42804</v>
      </c>
      <c r="C2465" s="1">
        <v>2017</v>
      </c>
      <c r="D2465" s="1" t="s">
        <v>28</v>
      </c>
      <c r="E2465" s="1">
        <v>3</v>
      </c>
      <c r="F2465" s="3">
        <v>2372</v>
      </c>
      <c r="G2465" s="10">
        <v>7519.24</v>
      </c>
      <c r="H2465" s="12">
        <f>IFERROR(salesdata[[#This Row],[S-P1]]/salesdata[[#This Row],[Q-P1]],0)</f>
        <v>3.17</v>
      </c>
      <c r="I2465" s="3">
        <v>2851</v>
      </c>
      <c r="J2465" s="10">
        <v>18075.34</v>
      </c>
      <c r="K2465" s="12">
        <f>IFERROR(salesdata[[#This Row],[S-P2]]/salesdata[[#This Row],[Q-P2]],0)</f>
        <v>6.34</v>
      </c>
      <c r="L2465" s="3">
        <v>1921</v>
      </c>
      <c r="M2465" s="10">
        <v>10411.82</v>
      </c>
      <c r="N2465" s="12">
        <f>IFERROR(salesdata[[#This Row],[S-P3]]/salesdata[[#This Row],[Q-P3]],0)</f>
        <v>5.42</v>
      </c>
      <c r="O2465" s="3">
        <v>1630</v>
      </c>
      <c r="P2465" s="10">
        <v>11621.9</v>
      </c>
      <c r="Q2465" s="12">
        <f>IFERROR(salesdata[[#This Row],[S-P4]]/salesdata[[#This Row],[Q-P4]],0)</f>
        <v>7.13</v>
      </c>
      <c r="R2465" s="3">
        <v>8774</v>
      </c>
      <c r="S2465" s="10">
        <v>47628.3</v>
      </c>
      <c r="T2465" s="1" t="str">
        <f>"Q"&amp;ROUNDUP(salesdata[[#This Row],[Month No.]]/3,0)</f>
        <v>Q1</v>
      </c>
      <c r="U2465" s="1" t="str">
        <f>TEXT(salesdata[[#This Row],[Date]],"dddd")</f>
        <v>Friday</v>
      </c>
      <c r="V2465" s="12">
        <f>IFERROR(salesdata[[#This Row],[Total Revenue]]/salesdata[[#This Row],[Total Units Sold]],0)</f>
        <v>5.4283451105539093</v>
      </c>
      <c r="W2465" s="1" t="str">
        <f>INDEX({"Product1","Product2","Product3","Product4"},MATCH(MAX(salesdata[[#This Row],[S-P1]],salesdata[[#This Row],[S-P2]],salesdata[[#This Row],[S-P3]],salesdata[[#This Row],[S-P4]]),CHOOSE({1,2,3,4},salesdata[[#This Row],[S-P1]],salesdata[[#This Row],[S-P2]],salesdata[[#This Row],[S-P3]],salesdata[[#This Row],[S-P4]]),0))</f>
        <v>Product2</v>
      </c>
      <c r="X2465" s="1" t="str">
        <f>IF(salesdata[[#This Row],[Total Revenue]]&gt;=70000,"High",IF(salesdata[[#This Row],[Total Revenue]]&gt;=40000,"Medium","Low"))</f>
        <v>Medium</v>
      </c>
      <c r="Y2465" s="1" t="str">
        <f>IFERROR(IF(SUMIF(salesdata[Year],salesdata[[#This Row],[Year]],salesdata[Total Revenue])&gt;SUMIF(salesdata[Year],salesdata[[#This Row],[Year]]-1,salesdata[Total Revenue]),"Growth Year","Decline Year"),"")</f>
        <v>Growth Year</v>
      </c>
    </row>
    <row r="2466" spans="1:25" x14ac:dyDescent="0.3">
      <c r="A2466" s="1">
        <v>2465</v>
      </c>
      <c r="B2466" s="2">
        <v>42805</v>
      </c>
      <c r="C2466" s="1">
        <v>2017</v>
      </c>
      <c r="D2466" s="1" t="s">
        <v>28</v>
      </c>
      <c r="E2466" s="1">
        <v>3</v>
      </c>
      <c r="F2466" s="3">
        <v>1004</v>
      </c>
      <c r="G2466" s="10">
        <v>3182.68</v>
      </c>
      <c r="H2466" s="12">
        <f>IFERROR(salesdata[[#This Row],[S-P1]]/salesdata[[#This Row],[Q-P1]],0)</f>
        <v>3.17</v>
      </c>
      <c r="I2466" s="3">
        <v>2614</v>
      </c>
      <c r="J2466" s="10">
        <v>16572.759999999998</v>
      </c>
      <c r="K2466" s="12">
        <f>IFERROR(salesdata[[#This Row],[S-P2]]/salesdata[[#This Row],[Q-P2]],0)</f>
        <v>6.339999999999999</v>
      </c>
      <c r="L2466" s="3">
        <v>4722</v>
      </c>
      <c r="M2466" s="10">
        <v>25593.24</v>
      </c>
      <c r="N2466" s="12">
        <f>IFERROR(salesdata[[#This Row],[S-P3]]/salesdata[[#This Row],[Q-P3]],0)</f>
        <v>5.42</v>
      </c>
      <c r="O2466" s="3">
        <v>1412</v>
      </c>
      <c r="P2466" s="10">
        <v>10067.56</v>
      </c>
      <c r="Q2466" s="12">
        <f>IFERROR(salesdata[[#This Row],[S-P4]]/salesdata[[#This Row],[Q-P4]],0)</f>
        <v>7.13</v>
      </c>
      <c r="R2466" s="3">
        <v>9752</v>
      </c>
      <c r="S2466" s="10">
        <v>55416.24</v>
      </c>
      <c r="T2466" s="1" t="str">
        <f>"Q"&amp;ROUNDUP(salesdata[[#This Row],[Month No.]]/3,0)</f>
        <v>Q1</v>
      </c>
      <c r="U2466" s="1" t="str">
        <f>TEXT(salesdata[[#This Row],[Date]],"dddd")</f>
        <v>Saturday</v>
      </c>
      <c r="V2466" s="12">
        <f>IFERROR(salesdata[[#This Row],[Total Revenue]]/salesdata[[#This Row],[Total Units Sold]],0)</f>
        <v>5.6825512715340443</v>
      </c>
      <c r="W2466" s="1" t="str">
        <f>INDEX({"Product1","Product2","Product3","Product4"},MATCH(MAX(salesdata[[#This Row],[S-P1]],salesdata[[#This Row],[S-P2]],salesdata[[#This Row],[S-P3]],salesdata[[#This Row],[S-P4]]),CHOOSE({1,2,3,4},salesdata[[#This Row],[S-P1]],salesdata[[#This Row],[S-P2]],salesdata[[#This Row],[S-P3]],salesdata[[#This Row],[S-P4]]),0))</f>
        <v>Product3</v>
      </c>
      <c r="X2466" s="1" t="str">
        <f>IF(salesdata[[#This Row],[Total Revenue]]&gt;=70000,"High",IF(salesdata[[#This Row],[Total Revenue]]&gt;=40000,"Medium","Low"))</f>
        <v>Medium</v>
      </c>
      <c r="Y2466" s="1" t="str">
        <f>IFERROR(IF(SUMIF(salesdata[Year],salesdata[[#This Row],[Year]],salesdata[Total Revenue])&gt;SUMIF(salesdata[Year],salesdata[[#This Row],[Year]]-1,salesdata[Total Revenue]),"Growth Year","Decline Year"),"")</f>
        <v>Growth Year</v>
      </c>
    </row>
    <row r="2467" spans="1:25" x14ac:dyDescent="0.3">
      <c r="A2467" s="1">
        <v>2466</v>
      </c>
      <c r="B2467" s="2">
        <v>42806</v>
      </c>
      <c r="C2467" s="1">
        <v>2017</v>
      </c>
      <c r="D2467" s="1" t="s">
        <v>28</v>
      </c>
      <c r="E2467" s="1">
        <v>3</v>
      </c>
      <c r="F2467" s="3">
        <v>3699</v>
      </c>
      <c r="G2467" s="10">
        <v>11725.83</v>
      </c>
      <c r="H2467" s="12">
        <f>IFERROR(salesdata[[#This Row],[S-P1]]/salesdata[[#This Row],[Q-P1]],0)</f>
        <v>3.17</v>
      </c>
      <c r="I2467" s="3">
        <v>2763</v>
      </c>
      <c r="J2467" s="10">
        <v>17517.419999999998</v>
      </c>
      <c r="K2467" s="12">
        <f>IFERROR(salesdata[[#This Row],[S-P2]]/salesdata[[#This Row],[Q-P2]],0)</f>
        <v>6.339999999999999</v>
      </c>
      <c r="L2467" s="3">
        <v>5481</v>
      </c>
      <c r="M2467" s="10">
        <v>29707.02</v>
      </c>
      <c r="N2467" s="12">
        <f>IFERROR(salesdata[[#This Row],[S-P3]]/salesdata[[#This Row],[Q-P3]],0)</f>
        <v>5.42</v>
      </c>
      <c r="O2467" s="3">
        <v>412</v>
      </c>
      <c r="P2467" s="10">
        <v>2937.56</v>
      </c>
      <c r="Q2467" s="12">
        <f>IFERROR(salesdata[[#This Row],[S-P4]]/salesdata[[#This Row],[Q-P4]],0)</f>
        <v>7.13</v>
      </c>
      <c r="R2467" s="3">
        <v>12355</v>
      </c>
      <c r="S2467" s="10">
        <v>61887.83</v>
      </c>
      <c r="T2467" s="1" t="str">
        <f>"Q"&amp;ROUNDUP(salesdata[[#This Row],[Month No.]]/3,0)</f>
        <v>Q1</v>
      </c>
      <c r="U2467" s="1" t="str">
        <f>TEXT(salesdata[[#This Row],[Date]],"dddd")</f>
        <v>Sunday</v>
      </c>
      <c r="V2467" s="12">
        <f>IFERROR(salesdata[[#This Row],[Total Revenue]]/salesdata[[#This Row],[Total Units Sold]],0)</f>
        <v>5.0091323350870098</v>
      </c>
      <c r="W2467" s="1" t="str">
        <f>INDEX({"Product1","Product2","Product3","Product4"},MATCH(MAX(salesdata[[#This Row],[S-P1]],salesdata[[#This Row],[S-P2]],salesdata[[#This Row],[S-P3]],salesdata[[#This Row],[S-P4]]),CHOOSE({1,2,3,4},salesdata[[#This Row],[S-P1]],salesdata[[#This Row],[S-P2]],salesdata[[#This Row],[S-P3]],salesdata[[#This Row],[S-P4]]),0))</f>
        <v>Product3</v>
      </c>
      <c r="X2467" s="1" t="str">
        <f>IF(salesdata[[#This Row],[Total Revenue]]&gt;=70000,"High",IF(salesdata[[#This Row],[Total Revenue]]&gt;=40000,"Medium","Low"))</f>
        <v>Medium</v>
      </c>
      <c r="Y2467" s="1" t="str">
        <f>IFERROR(IF(SUMIF(salesdata[Year],salesdata[[#This Row],[Year]],salesdata[Total Revenue])&gt;SUMIF(salesdata[Year],salesdata[[#This Row],[Year]]-1,salesdata[Total Revenue]),"Growth Year","Decline Year"),"")</f>
        <v>Growth Year</v>
      </c>
    </row>
    <row r="2468" spans="1:25" x14ac:dyDescent="0.3">
      <c r="A2468" s="1">
        <v>2467</v>
      </c>
      <c r="B2468" s="2">
        <v>42807</v>
      </c>
      <c r="C2468" s="1">
        <v>2017</v>
      </c>
      <c r="D2468" s="1" t="s">
        <v>28</v>
      </c>
      <c r="E2468" s="1">
        <v>3</v>
      </c>
      <c r="F2468" s="3">
        <v>7174</v>
      </c>
      <c r="G2468" s="10">
        <v>22741.58</v>
      </c>
      <c r="H2468" s="12">
        <f>IFERROR(salesdata[[#This Row],[S-P1]]/salesdata[[#This Row],[Q-P1]],0)</f>
        <v>3.1700000000000004</v>
      </c>
      <c r="I2468" s="3">
        <v>1581</v>
      </c>
      <c r="J2468" s="10">
        <v>10023.540000000001</v>
      </c>
      <c r="K2468" s="12">
        <f>IFERROR(salesdata[[#This Row],[S-P2]]/salesdata[[#This Row],[Q-P2]],0)</f>
        <v>6.3400000000000007</v>
      </c>
      <c r="L2468" s="3">
        <v>541</v>
      </c>
      <c r="M2468" s="10">
        <v>2932.22</v>
      </c>
      <c r="N2468" s="12">
        <f>IFERROR(salesdata[[#This Row],[S-P3]]/salesdata[[#This Row],[Q-P3]],0)</f>
        <v>5.42</v>
      </c>
      <c r="O2468" s="3">
        <v>811</v>
      </c>
      <c r="P2468" s="10">
        <v>5782.43</v>
      </c>
      <c r="Q2468" s="12">
        <f>IFERROR(salesdata[[#This Row],[S-P4]]/salesdata[[#This Row],[Q-P4]],0)</f>
        <v>7.1300000000000008</v>
      </c>
      <c r="R2468" s="3">
        <v>10107</v>
      </c>
      <c r="S2468" s="10">
        <v>41479.769999999997</v>
      </c>
      <c r="T2468" s="1" t="str">
        <f>"Q"&amp;ROUNDUP(salesdata[[#This Row],[Month No.]]/3,0)</f>
        <v>Q1</v>
      </c>
      <c r="U2468" s="1" t="str">
        <f>TEXT(salesdata[[#This Row],[Date]],"dddd")</f>
        <v>Monday</v>
      </c>
      <c r="V2468" s="12">
        <f>IFERROR(salesdata[[#This Row],[Total Revenue]]/salesdata[[#This Row],[Total Units Sold]],0)</f>
        <v>4.1040635203324429</v>
      </c>
      <c r="W2468" s="1" t="str">
        <f>INDEX({"Product1","Product2","Product3","Product4"},MATCH(MAX(salesdata[[#This Row],[S-P1]],salesdata[[#This Row],[S-P2]],salesdata[[#This Row],[S-P3]],salesdata[[#This Row],[S-P4]]),CHOOSE({1,2,3,4},salesdata[[#This Row],[S-P1]],salesdata[[#This Row],[S-P2]],salesdata[[#This Row],[S-P3]],salesdata[[#This Row],[S-P4]]),0))</f>
        <v>Product1</v>
      </c>
      <c r="X2468" s="1" t="str">
        <f>IF(salesdata[[#This Row],[Total Revenue]]&gt;=70000,"High",IF(salesdata[[#This Row],[Total Revenue]]&gt;=40000,"Medium","Low"))</f>
        <v>Medium</v>
      </c>
      <c r="Y2468" s="1" t="str">
        <f>IFERROR(IF(SUMIF(salesdata[Year],salesdata[[#This Row],[Year]],salesdata[Total Revenue])&gt;SUMIF(salesdata[Year],salesdata[[#This Row],[Year]]-1,salesdata[Total Revenue]),"Growth Year","Decline Year"),"")</f>
        <v>Growth Year</v>
      </c>
    </row>
    <row r="2469" spans="1:25" x14ac:dyDescent="0.3">
      <c r="A2469" s="1">
        <v>2468</v>
      </c>
      <c r="B2469" s="2">
        <v>42808</v>
      </c>
      <c r="C2469" s="1">
        <v>2017</v>
      </c>
      <c r="D2469" s="1" t="s">
        <v>28</v>
      </c>
      <c r="E2469" s="1">
        <v>3</v>
      </c>
      <c r="F2469" s="3">
        <v>2903</v>
      </c>
      <c r="G2469" s="10">
        <v>9202.51</v>
      </c>
      <c r="H2469" s="12">
        <f>IFERROR(salesdata[[#This Row],[S-P1]]/salesdata[[#This Row],[Q-P1]],0)</f>
        <v>3.17</v>
      </c>
      <c r="I2469" s="3">
        <v>2125</v>
      </c>
      <c r="J2469" s="10">
        <v>13472.5</v>
      </c>
      <c r="K2469" s="12">
        <f>IFERROR(salesdata[[#This Row],[S-P2]]/salesdata[[#This Row],[Q-P2]],0)</f>
        <v>6.34</v>
      </c>
      <c r="L2469" s="3">
        <v>3566</v>
      </c>
      <c r="M2469" s="10">
        <v>19327.72</v>
      </c>
      <c r="N2469" s="12">
        <f>IFERROR(salesdata[[#This Row],[S-P3]]/salesdata[[#This Row],[Q-P3]],0)</f>
        <v>5.42</v>
      </c>
      <c r="O2469" s="3">
        <v>311</v>
      </c>
      <c r="P2469" s="10">
        <v>2217.4299999999998</v>
      </c>
      <c r="Q2469" s="12">
        <f>IFERROR(salesdata[[#This Row],[S-P4]]/salesdata[[#This Row],[Q-P4]],0)</f>
        <v>7.13</v>
      </c>
      <c r="R2469" s="3">
        <v>8905</v>
      </c>
      <c r="S2469" s="10">
        <v>44220.160000000003</v>
      </c>
      <c r="T2469" s="1" t="str">
        <f>"Q"&amp;ROUNDUP(salesdata[[#This Row],[Month No.]]/3,0)</f>
        <v>Q1</v>
      </c>
      <c r="U2469" s="1" t="str">
        <f>TEXT(salesdata[[#This Row],[Date]],"dddd")</f>
        <v>Tuesday</v>
      </c>
      <c r="V2469" s="12">
        <f>IFERROR(salesdata[[#This Row],[Total Revenue]]/salesdata[[#This Row],[Total Units Sold]],0)</f>
        <v>4.965767546322291</v>
      </c>
      <c r="W2469" s="1" t="str">
        <f>INDEX({"Product1","Product2","Product3","Product4"},MATCH(MAX(salesdata[[#This Row],[S-P1]],salesdata[[#This Row],[S-P2]],salesdata[[#This Row],[S-P3]],salesdata[[#This Row],[S-P4]]),CHOOSE({1,2,3,4},salesdata[[#This Row],[S-P1]],salesdata[[#This Row],[S-P2]],salesdata[[#This Row],[S-P3]],salesdata[[#This Row],[S-P4]]),0))</f>
        <v>Product3</v>
      </c>
      <c r="X2469" s="1" t="str">
        <f>IF(salesdata[[#This Row],[Total Revenue]]&gt;=70000,"High",IF(salesdata[[#This Row],[Total Revenue]]&gt;=40000,"Medium","Low"))</f>
        <v>Medium</v>
      </c>
      <c r="Y2469" s="1" t="str">
        <f>IFERROR(IF(SUMIF(salesdata[Year],salesdata[[#This Row],[Year]],salesdata[Total Revenue])&gt;SUMIF(salesdata[Year],salesdata[[#This Row],[Year]]-1,salesdata[Total Revenue]),"Growth Year","Decline Year"),"")</f>
        <v>Growth Year</v>
      </c>
    </row>
    <row r="2470" spans="1:25" x14ac:dyDescent="0.3">
      <c r="A2470" s="1">
        <v>2469</v>
      </c>
      <c r="B2470" s="2">
        <v>42809</v>
      </c>
      <c r="C2470" s="1">
        <v>2017</v>
      </c>
      <c r="D2470" s="1" t="s">
        <v>28</v>
      </c>
      <c r="E2470" s="1">
        <v>3</v>
      </c>
      <c r="F2470" s="3">
        <v>2695</v>
      </c>
      <c r="G2470" s="10">
        <v>8543.15</v>
      </c>
      <c r="H2470" s="12">
        <f>IFERROR(salesdata[[#This Row],[S-P1]]/salesdata[[#This Row],[Q-P1]],0)</f>
        <v>3.17</v>
      </c>
      <c r="I2470" s="3">
        <v>1501</v>
      </c>
      <c r="J2470" s="10">
        <v>9516.34</v>
      </c>
      <c r="K2470" s="12">
        <f>IFERROR(salesdata[[#This Row],[S-P2]]/salesdata[[#This Row],[Q-P2]],0)</f>
        <v>6.34</v>
      </c>
      <c r="L2470" s="3">
        <v>2240</v>
      </c>
      <c r="M2470" s="10">
        <v>12140.8</v>
      </c>
      <c r="N2470" s="12">
        <f>IFERROR(salesdata[[#This Row],[S-P3]]/salesdata[[#This Row],[Q-P3]],0)</f>
        <v>5.42</v>
      </c>
      <c r="O2470" s="3">
        <v>1772</v>
      </c>
      <c r="P2470" s="10">
        <v>12634.36</v>
      </c>
      <c r="Q2470" s="12">
        <f>IFERROR(salesdata[[#This Row],[S-P4]]/salesdata[[#This Row],[Q-P4]],0)</f>
        <v>7.13</v>
      </c>
      <c r="R2470" s="3">
        <v>8208</v>
      </c>
      <c r="S2470" s="10">
        <v>42834.65</v>
      </c>
      <c r="T2470" s="1" t="str">
        <f>"Q"&amp;ROUNDUP(salesdata[[#This Row],[Month No.]]/3,0)</f>
        <v>Q1</v>
      </c>
      <c r="U2470" s="1" t="str">
        <f>TEXT(salesdata[[#This Row],[Date]],"dddd")</f>
        <v>Wednesday</v>
      </c>
      <c r="V2470" s="12">
        <f>IFERROR(salesdata[[#This Row],[Total Revenue]]/salesdata[[#This Row],[Total Units Sold]],0)</f>
        <v>5.2186464424951273</v>
      </c>
      <c r="W2470" s="1" t="str">
        <f>INDEX({"Product1","Product2","Product3","Product4"},MATCH(MAX(salesdata[[#This Row],[S-P1]],salesdata[[#This Row],[S-P2]],salesdata[[#This Row],[S-P3]],salesdata[[#This Row],[S-P4]]),CHOOSE({1,2,3,4},salesdata[[#This Row],[S-P1]],salesdata[[#This Row],[S-P2]],salesdata[[#This Row],[S-P3]],salesdata[[#This Row],[S-P4]]),0))</f>
        <v>Product4</v>
      </c>
      <c r="X2470" s="1" t="str">
        <f>IF(salesdata[[#This Row],[Total Revenue]]&gt;=70000,"High",IF(salesdata[[#This Row],[Total Revenue]]&gt;=40000,"Medium","Low"))</f>
        <v>Medium</v>
      </c>
      <c r="Y2470" s="1" t="str">
        <f>IFERROR(IF(SUMIF(salesdata[Year],salesdata[[#This Row],[Year]],salesdata[Total Revenue])&gt;SUMIF(salesdata[Year],salesdata[[#This Row],[Year]]-1,salesdata[Total Revenue]),"Growth Year","Decline Year"),"")</f>
        <v>Growth Year</v>
      </c>
    </row>
    <row r="2471" spans="1:25" x14ac:dyDescent="0.3">
      <c r="A2471" s="1">
        <v>2470</v>
      </c>
      <c r="B2471" s="2">
        <v>42810</v>
      </c>
      <c r="C2471" s="1">
        <v>2017</v>
      </c>
      <c r="D2471" s="1" t="s">
        <v>28</v>
      </c>
      <c r="E2471" s="1">
        <v>3</v>
      </c>
      <c r="F2471" s="3">
        <v>5412</v>
      </c>
      <c r="G2471" s="10">
        <v>17156.04</v>
      </c>
      <c r="H2471" s="12">
        <f>IFERROR(salesdata[[#This Row],[S-P1]]/salesdata[[#This Row],[Q-P1]],0)</f>
        <v>3.1700000000000004</v>
      </c>
      <c r="I2471" s="3">
        <v>2890</v>
      </c>
      <c r="J2471" s="10">
        <v>18322.599999999999</v>
      </c>
      <c r="K2471" s="12">
        <f>IFERROR(salesdata[[#This Row],[S-P2]]/salesdata[[#This Row],[Q-P2]],0)</f>
        <v>6.34</v>
      </c>
      <c r="L2471" s="3">
        <v>2673</v>
      </c>
      <c r="M2471" s="10">
        <v>14487.66</v>
      </c>
      <c r="N2471" s="12">
        <f>IFERROR(salesdata[[#This Row],[S-P3]]/salesdata[[#This Row],[Q-P3]],0)</f>
        <v>5.42</v>
      </c>
      <c r="O2471" s="3">
        <v>697</v>
      </c>
      <c r="P2471" s="10">
        <v>4969.6099999999997</v>
      </c>
      <c r="Q2471" s="12">
        <f>IFERROR(salesdata[[#This Row],[S-P4]]/salesdata[[#This Row],[Q-P4]],0)</f>
        <v>7.13</v>
      </c>
      <c r="R2471" s="3">
        <v>11672</v>
      </c>
      <c r="S2471" s="10">
        <v>54935.91</v>
      </c>
      <c r="T2471" s="1" t="str">
        <f>"Q"&amp;ROUNDUP(salesdata[[#This Row],[Month No.]]/3,0)</f>
        <v>Q1</v>
      </c>
      <c r="U2471" s="1" t="str">
        <f>TEXT(salesdata[[#This Row],[Date]],"dddd")</f>
        <v>Thursday</v>
      </c>
      <c r="V2471" s="12">
        <f>IFERROR(salesdata[[#This Row],[Total Revenue]]/salesdata[[#This Row],[Total Units Sold]],0)</f>
        <v>4.7066406785469503</v>
      </c>
      <c r="W2471" s="1" t="str">
        <f>INDEX({"Product1","Product2","Product3","Product4"},MATCH(MAX(salesdata[[#This Row],[S-P1]],salesdata[[#This Row],[S-P2]],salesdata[[#This Row],[S-P3]],salesdata[[#This Row],[S-P4]]),CHOOSE({1,2,3,4},salesdata[[#This Row],[S-P1]],salesdata[[#This Row],[S-P2]],salesdata[[#This Row],[S-P3]],salesdata[[#This Row],[S-P4]]),0))</f>
        <v>Product2</v>
      </c>
      <c r="X2471" s="1" t="str">
        <f>IF(salesdata[[#This Row],[Total Revenue]]&gt;=70000,"High",IF(salesdata[[#This Row],[Total Revenue]]&gt;=40000,"Medium","Low"))</f>
        <v>Medium</v>
      </c>
      <c r="Y2471" s="1" t="str">
        <f>IFERROR(IF(SUMIF(salesdata[Year],salesdata[[#This Row],[Year]],salesdata[Total Revenue])&gt;SUMIF(salesdata[Year],salesdata[[#This Row],[Year]]-1,salesdata[Total Revenue]),"Growth Year","Decline Year"),"")</f>
        <v>Growth Year</v>
      </c>
    </row>
    <row r="2472" spans="1:25" x14ac:dyDescent="0.3">
      <c r="A2472" s="1">
        <v>2471</v>
      </c>
      <c r="B2472" s="2">
        <v>42811</v>
      </c>
      <c r="C2472" s="1">
        <v>2017</v>
      </c>
      <c r="D2472" s="1" t="s">
        <v>28</v>
      </c>
      <c r="E2472" s="1">
        <v>3</v>
      </c>
      <c r="F2472" s="3">
        <v>2022</v>
      </c>
      <c r="G2472" s="10">
        <v>6409.74</v>
      </c>
      <c r="H2472" s="12">
        <f>IFERROR(salesdata[[#This Row],[S-P1]]/salesdata[[#This Row],[Q-P1]],0)</f>
        <v>3.17</v>
      </c>
      <c r="I2472" s="3">
        <v>1748</v>
      </c>
      <c r="J2472" s="10">
        <v>11082.32</v>
      </c>
      <c r="K2472" s="12">
        <f>IFERROR(salesdata[[#This Row],[S-P2]]/salesdata[[#This Row],[Q-P2]],0)</f>
        <v>6.34</v>
      </c>
      <c r="L2472" s="3">
        <v>782</v>
      </c>
      <c r="M2472" s="10">
        <v>4238.4399999999996</v>
      </c>
      <c r="N2472" s="12">
        <f>IFERROR(salesdata[[#This Row],[S-P3]]/salesdata[[#This Row],[Q-P3]],0)</f>
        <v>5.42</v>
      </c>
      <c r="O2472" s="3">
        <v>1502</v>
      </c>
      <c r="P2472" s="10">
        <v>10709.26</v>
      </c>
      <c r="Q2472" s="12">
        <f>IFERROR(salesdata[[#This Row],[S-P4]]/salesdata[[#This Row],[Q-P4]],0)</f>
        <v>7.13</v>
      </c>
      <c r="R2472" s="3">
        <v>6054</v>
      </c>
      <c r="S2472" s="10">
        <v>32439.759999999998</v>
      </c>
      <c r="T2472" s="1" t="str">
        <f>"Q"&amp;ROUNDUP(salesdata[[#This Row],[Month No.]]/3,0)</f>
        <v>Q1</v>
      </c>
      <c r="U2472" s="1" t="str">
        <f>TEXT(salesdata[[#This Row],[Date]],"dddd")</f>
        <v>Friday</v>
      </c>
      <c r="V2472" s="12">
        <f>IFERROR(salesdata[[#This Row],[Total Revenue]]/salesdata[[#This Row],[Total Units Sold]],0)</f>
        <v>5.358401057152296</v>
      </c>
      <c r="W2472" s="1" t="str">
        <f>INDEX({"Product1","Product2","Product3","Product4"},MATCH(MAX(salesdata[[#This Row],[S-P1]],salesdata[[#This Row],[S-P2]],salesdata[[#This Row],[S-P3]],salesdata[[#This Row],[S-P4]]),CHOOSE({1,2,3,4},salesdata[[#This Row],[S-P1]],salesdata[[#This Row],[S-P2]],salesdata[[#This Row],[S-P3]],salesdata[[#This Row],[S-P4]]),0))</f>
        <v>Product2</v>
      </c>
      <c r="X2472" s="1" t="str">
        <f>IF(salesdata[[#This Row],[Total Revenue]]&gt;=70000,"High",IF(salesdata[[#This Row],[Total Revenue]]&gt;=40000,"Medium","Low"))</f>
        <v>Low</v>
      </c>
      <c r="Y2472" s="1" t="str">
        <f>IFERROR(IF(SUMIF(salesdata[Year],salesdata[[#This Row],[Year]],salesdata[Total Revenue])&gt;SUMIF(salesdata[Year],salesdata[[#This Row],[Year]]-1,salesdata[Total Revenue]),"Growth Year","Decline Year"),"")</f>
        <v>Growth Year</v>
      </c>
    </row>
    <row r="2473" spans="1:25" x14ac:dyDescent="0.3">
      <c r="A2473" s="1">
        <v>2472</v>
      </c>
      <c r="B2473" s="2">
        <v>42812</v>
      </c>
      <c r="C2473" s="1">
        <v>2017</v>
      </c>
      <c r="D2473" s="1" t="s">
        <v>28</v>
      </c>
      <c r="E2473" s="1">
        <v>3</v>
      </c>
      <c r="F2473" s="3">
        <v>7456</v>
      </c>
      <c r="G2473" s="10">
        <v>23635.52</v>
      </c>
      <c r="H2473" s="12">
        <f>IFERROR(salesdata[[#This Row],[S-P1]]/salesdata[[#This Row],[Q-P1]],0)</f>
        <v>3.17</v>
      </c>
      <c r="I2473" s="3">
        <v>1322</v>
      </c>
      <c r="J2473" s="10">
        <v>8381.48</v>
      </c>
      <c r="K2473" s="12">
        <f>IFERROR(salesdata[[#This Row],[S-P2]]/salesdata[[#This Row],[Q-P2]],0)</f>
        <v>6.34</v>
      </c>
      <c r="L2473" s="3">
        <v>3010</v>
      </c>
      <c r="M2473" s="10">
        <v>16314.2</v>
      </c>
      <c r="N2473" s="12">
        <f>IFERROR(salesdata[[#This Row],[S-P3]]/salesdata[[#This Row],[Q-P3]],0)</f>
        <v>5.42</v>
      </c>
      <c r="O2473" s="3">
        <v>775</v>
      </c>
      <c r="P2473" s="10">
        <v>5525.75</v>
      </c>
      <c r="Q2473" s="12">
        <f>IFERROR(salesdata[[#This Row],[S-P4]]/salesdata[[#This Row],[Q-P4]],0)</f>
        <v>7.13</v>
      </c>
      <c r="R2473" s="3">
        <v>12563</v>
      </c>
      <c r="S2473" s="10">
        <v>53856.95</v>
      </c>
      <c r="T2473" s="1" t="str">
        <f>"Q"&amp;ROUNDUP(salesdata[[#This Row],[Month No.]]/3,0)</f>
        <v>Q1</v>
      </c>
      <c r="U2473" s="1" t="str">
        <f>TEXT(salesdata[[#This Row],[Date]],"dddd")</f>
        <v>Saturday</v>
      </c>
      <c r="V2473" s="12">
        <f>IFERROR(salesdata[[#This Row],[Total Revenue]]/salesdata[[#This Row],[Total Units Sold]],0)</f>
        <v>4.2869497731433572</v>
      </c>
      <c r="W2473" s="1" t="str">
        <f>INDEX({"Product1","Product2","Product3","Product4"},MATCH(MAX(salesdata[[#This Row],[S-P1]],salesdata[[#This Row],[S-P2]],salesdata[[#This Row],[S-P3]],salesdata[[#This Row],[S-P4]]),CHOOSE({1,2,3,4},salesdata[[#This Row],[S-P1]],salesdata[[#This Row],[S-P2]],salesdata[[#This Row],[S-P3]],salesdata[[#This Row],[S-P4]]),0))</f>
        <v>Product1</v>
      </c>
      <c r="X2473" s="1" t="str">
        <f>IF(salesdata[[#This Row],[Total Revenue]]&gt;=70000,"High",IF(salesdata[[#This Row],[Total Revenue]]&gt;=40000,"Medium","Low"))</f>
        <v>Medium</v>
      </c>
      <c r="Y2473" s="1" t="str">
        <f>IFERROR(IF(SUMIF(salesdata[Year],salesdata[[#This Row],[Year]],salesdata[Total Revenue])&gt;SUMIF(salesdata[Year],salesdata[[#This Row],[Year]]-1,salesdata[Total Revenue]),"Growth Year","Decline Year"),"")</f>
        <v>Growth Year</v>
      </c>
    </row>
    <row r="2474" spans="1:25" x14ac:dyDescent="0.3">
      <c r="A2474" s="1">
        <v>2473</v>
      </c>
      <c r="B2474" s="2">
        <v>42813</v>
      </c>
      <c r="C2474" s="1">
        <v>2017</v>
      </c>
      <c r="D2474" s="1" t="s">
        <v>28</v>
      </c>
      <c r="E2474" s="1">
        <v>3</v>
      </c>
      <c r="F2474" s="3">
        <v>616</v>
      </c>
      <c r="G2474" s="10">
        <v>1952.72</v>
      </c>
      <c r="H2474" s="12">
        <f>IFERROR(salesdata[[#This Row],[S-P1]]/salesdata[[#This Row],[Q-P1]],0)</f>
        <v>3.17</v>
      </c>
      <c r="I2474" s="3">
        <v>1454</v>
      </c>
      <c r="J2474" s="10">
        <v>9218.36</v>
      </c>
      <c r="K2474" s="12">
        <f>IFERROR(salesdata[[#This Row],[S-P2]]/salesdata[[#This Row],[Q-P2]],0)</f>
        <v>6.3400000000000007</v>
      </c>
      <c r="L2474" s="3">
        <v>4560</v>
      </c>
      <c r="M2474" s="10">
        <v>24715.200000000001</v>
      </c>
      <c r="N2474" s="12">
        <f>IFERROR(salesdata[[#This Row],[S-P3]]/salesdata[[#This Row],[Q-P3]],0)</f>
        <v>5.42</v>
      </c>
      <c r="O2474" s="3">
        <v>1533</v>
      </c>
      <c r="P2474" s="10">
        <v>10930.29</v>
      </c>
      <c r="Q2474" s="12">
        <f>IFERROR(salesdata[[#This Row],[S-P4]]/salesdata[[#This Row],[Q-P4]],0)</f>
        <v>7.1300000000000008</v>
      </c>
      <c r="R2474" s="3">
        <v>8163</v>
      </c>
      <c r="S2474" s="10">
        <v>46816.57</v>
      </c>
      <c r="T2474" s="1" t="str">
        <f>"Q"&amp;ROUNDUP(salesdata[[#This Row],[Month No.]]/3,0)</f>
        <v>Q1</v>
      </c>
      <c r="U2474" s="1" t="str">
        <f>TEXT(salesdata[[#This Row],[Date]],"dddd")</f>
        <v>Sunday</v>
      </c>
      <c r="V2474" s="12">
        <f>IFERROR(salesdata[[#This Row],[Total Revenue]]/salesdata[[#This Row],[Total Units Sold]],0)</f>
        <v>5.7352162195271346</v>
      </c>
      <c r="W2474" s="1" t="str">
        <f>INDEX({"Product1","Product2","Product3","Product4"},MATCH(MAX(salesdata[[#This Row],[S-P1]],salesdata[[#This Row],[S-P2]],salesdata[[#This Row],[S-P3]],salesdata[[#This Row],[S-P4]]),CHOOSE({1,2,3,4},salesdata[[#This Row],[S-P1]],salesdata[[#This Row],[S-P2]],salesdata[[#This Row],[S-P3]],salesdata[[#This Row],[S-P4]]),0))</f>
        <v>Product3</v>
      </c>
      <c r="X2474" s="1" t="str">
        <f>IF(salesdata[[#This Row],[Total Revenue]]&gt;=70000,"High",IF(salesdata[[#This Row],[Total Revenue]]&gt;=40000,"Medium","Low"))</f>
        <v>Medium</v>
      </c>
      <c r="Y2474" s="1" t="str">
        <f>IFERROR(IF(SUMIF(salesdata[Year],salesdata[[#This Row],[Year]],salesdata[Total Revenue])&gt;SUMIF(salesdata[Year],salesdata[[#This Row],[Year]]-1,salesdata[Total Revenue]),"Growth Year","Decline Year"),"")</f>
        <v>Growth Year</v>
      </c>
    </row>
    <row r="2475" spans="1:25" x14ac:dyDescent="0.3">
      <c r="A2475" s="1">
        <v>2474</v>
      </c>
      <c r="B2475" s="2">
        <v>42814</v>
      </c>
      <c r="C2475" s="1">
        <v>2017</v>
      </c>
      <c r="D2475" s="1" t="s">
        <v>28</v>
      </c>
      <c r="E2475" s="1">
        <v>3</v>
      </c>
      <c r="F2475" s="3">
        <v>6173</v>
      </c>
      <c r="G2475" s="10">
        <v>19568.41</v>
      </c>
      <c r="H2475" s="12">
        <f>IFERROR(salesdata[[#This Row],[S-P1]]/salesdata[[#This Row],[Q-P1]],0)</f>
        <v>3.17</v>
      </c>
      <c r="I2475" s="3">
        <v>1714</v>
      </c>
      <c r="J2475" s="10">
        <v>10866.76</v>
      </c>
      <c r="K2475" s="12">
        <f>IFERROR(salesdata[[#This Row],[S-P2]]/salesdata[[#This Row],[Q-P2]],0)</f>
        <v>6.34</v>
      </c>
      <c r="L2475" s="3">
        <v>4401</v>
      </c>
      <c r="M2475" s="10">
        <v>23853.42</v>
      </c>
      <c r="N2475" s="12">
        <f>IFERROR(salesdata[[#This Row],[S-P3]]/salesdata[[#This Row],[Q-P3]],0)</f>
        <v>5.42</v>
      </c>
      <c r="O2475" s="3">
        <v>307</v>
      </c>
      <c r="P2475" s="10">
        <v>2188.91</v>
      </c>
      <c r="Q2475" s="12">
        <f>IFERROR(salesdata[[#This Row],[S-P4]]/salesdata[[#This Row],[Q-P4]],0)</f>
        <v>7.13</v>
      </c>
      <c r="R2475" s="3">
        <v>12595</v>
      </c>
      <c r="S2475" s="10">
        <v>56477.5</v>
      </c>
      <c r="T2475" s="1" t="str">
        <f>"Q"&amp;ROUNDUP(salesdata[[#This Row],[Month No.]]/3,0)</f>
        <v>Q1</v>
      </c>
      <c r="U2475" s="1" t="str">
        <f>TEXT(salesdata[[#This Row],[Date]],"dddd")</f>
        <v>Monday</v>
      </c>
      <c r="V2475" s="12">
        <f>IFERROR(salesdata[[#This Row],[Total Revenue]]/salesdata[[#This Row],[Total Units Sold]],0)</f>
        <v>4.484120682810639</v>
      </c>
      <c r="W2475" s="1" t="str">
        <f>INDEX({"Product1","Product2","Product3","Product4"},MATCH(MAX(salesdata[[#This Row],[S-P1]],salesdata[[#This Row],[S-P2]],salesdata[[#This Row],[S-P3]],salesdata[[#This Row],[S-P4]]),CHOOSE({1,2,3,4},salesdata[[#This Row],[S-P1]],salesdata[[#This Row],[S-P2]],salesdata[[#This Row],[S-P3]],salesdata[[#This Row],[S-P4]]),0))</f>
        <v>Product3</v>
      </c>
      <c r="X2475" s="1" t="str">
        <f>IF(salesdata[[#This Row],[Total Revenue]]&gt;=70000,"High",IF(salesdata[[#This Row],[Total Revenue]]&gt;=40000,"Medium","Low"))</f>
        <v>Medium</v>
      </c>
      <c r="Y2475" s="1" t="str">
        <f>IFERROR(IF(SUMIF(salesdata[Year],salesdata[[#This Row],[Year]],salesdata[Total Revenue])&gt;SUMIF(salesdata[Year],salesdata[[#This Row],[Year]]-1,salesdata[Total Revenue]),"Growth Year","Decline Year"),"")</f>
        <v>Growth Year</v>
      </c>
    </row>
    <row r="2476" spans="1:25" x14ac:dyDescent="0.3">
      <c r="A2476" s="1">
        <v>2475</v>
      </c>
      <c r="B2476" s="2">
        <v>42815</v>
      </c>
      <c r="C2476" s="1">
        <v>2017</v>
      </c>
      <c r="D2476" s="1" t="s">
        <v>28</v>
      </c>
      <c r="E2476" s="1">
        <v>3</v>
      </c>
      <c r="F2476" s="3">
        <v>1034</v>
      </c>
      <c r="G2476" s="10">
        <v>3277.78</v>
      </c>
      <c r="H2476" s="12">
        <f>IFERROR(salesdata[[#This Row],[S-P1]]/salesdata[[#This Row],[Q-P1]],0)</f>
        <v>3.1700000000000004</v>
      </c>
      <c r="I2476" s="3">
        <v>2116</v>
      </c>
      <c r="J2476" s="10">
        <v>13415.44</v>
      </c>
      <c r="K2476" s="12">
        <f>IFERROR(salesdata[[#This Row],[S-P2]]/salesdata[[#This Row],[Q-P2]],0)</f>
        <v>6.34</v>
      </c>
      <c r="L2476" s="3">
        <v>3208</v>
      </c>
      <c r="M2476" s="10">
        <v>17387.36</v>
      </c>
      <c r="N2476" s="12">
        <f>IFERROR(salesdata[[#This Row],[S-P3]]/salesdata[[#This Row],[Q-P3]],0)</f>
        <v>5.42</v>
      </c>
      <c r="O2476" s="3">
        <v>1119</v>
      </c>
      <c r="P2476" s="10">
        <v>7978.47</v>
      </c>
      <c r="Q2476" s="12">
        <f>IFERROR(salesdata[[#This Row],[S-P4]]/salesdata[[#This Row],[Q-P4]],0)</f>
        <v>7.13</v>
      </c>
      <c r="R2476" s="3">
        <v>7477</v>
      </c>
      <c r="S2476" s="10">
        <v>42059.05</v>
      </c>
      <c r="T2476" s="1" t="str">
        <f>"Q"&amp;ROUNDUP(salesdata[[#This Row],[Month No.]]/3,0)</f>
        <v>Q1</v>
      </c>
      <c r="U2476" s="1" t="str">
        <f>TEXT(salesdata[[#This Row],[Date]],"dddd")</f>
        <v>Tuesday</v>
      </c>
      <c r="V2476" s="12">
        <f>IFERROR(salesdata[[#This Row],[Total Revenue]]/salesdata[[#This Row],[Total Units Sold]],0)</f>
        <v>5.625123712719005</v>
      </c>
      <c r="W2476" s="1" t="str">
        <f>INDEX({"Product1","Product2","Product3","Product4"},MATCH(MAX(salesdata[[#This Row],[S-P1]],salesdata[[#This Row],[S-P2]],salesdata[[#This Row],[S-P3]],salesdata[[#This Row],[S-P4]]),CHOOSE({1,2,3,4},salesdata[[#This Row],[S-P1]],salesdata[[#This Row],[S-P2]],salesdata[[#This Row],[S-P3]],salesdata[[#This Row],[S-P4]]),0))</f>
        <v>Product3</v>
      </c>
      <c r="X2476" s="1" t="str">
        <f>IF(salesdata[[#This Row],[Total Revenue]]&gt;=70000,"High",IF(salesdata[[#This Row],[Total Revenue]]&gt;=40000,"Medium","Low"))</f>
        <v>Medium</v>
      </c>
      <c r="Y2476" s="1" t="str">
        <f>IFERROR(IF(SUMIF(salesdata[Year],salesdata[[#This Row],[Year]],salesdata[Total Revenue])&gt;SUMIF(salesdata[Year],salesdata[[#This Row],[Year]]-1,salesdata[Total Revenue]),"Growth Year","Decline Year"),"")</f>
        <v>Growth Year</v>
      </c>
    </row>
    <row r="2477" spans="1:25" x14ac:dyDescent="0.3">
      <c r="A2477" s="1">
        <v>2476</v>
      </c>
      <c r="B2477" s="2">
        <v>42816</v>
      </c>
      <c r="C2477" s="1">
        <v>2017</v>
      </c>
      <c r="D2477" s="1" t="s">
        <v>28</v>
      </c>
      <c r="E2477" s="1">
        <v>3</v>
      </c>
      <c r="F2477" s="3">
        <v>5464</v>
      </c>
      <c r="G2477" s="10">
        <v>17320.88</v>
      </c>
      <c r="H2477" s="12">
        <f>IFERROR(salesdata[[#This Row],[S-P1]]/salesdata[[#This Row],[Q-P1]],0)</f>
        <v>3.1700000000000004</v>
      </c>
      <c r="I2477" s="3">
        <v>1812</v>
      </c>
      <c r="J2477" s="10">
        <v>11488.08</v>
      </c>
      <c r="K2477" s="12">
        <f>IFERROR(salesdata[[#This Row],[S-P2]]/salesdata[[#This Row],[Q-P2]],0)</f>
        <v>6.34</v>
      </c>
      <c r="L2477" s="3">
        <v>2403</v>
      </c>
      <c r="M2477" s="10">
        <v>13024.26</v>
      </c>
      <c r="N2477" s="12">
        <f>IFERROR(salesdata[[#This Row],[S-P3]]/salesdata[[#This Row],[Q-P3]],0)</f>
        <v>5.42</v>
      </c>
      <c r="O2477" s="3">
        <v>288</v>
      </c>
      <c r="P2477" s="10">
        <v>2053.44</v>
      </c>
      <c r="Q2477" s="12">
        <f>IFERROR(salesdata[[#This Row],[S-P4]]/salesdata[[#This Row],[Q-P4]],0)</f>
        <v>7.13</v>
      </c>
      <c r="R2477" s="3">
        <v>9967</v>
      </c>
      <c r="S2477" s="10">
        <v>43886.66</v>
      </c>
      <c r="T2477" s="1" t="str">
        <f>"Q"&amp;ROUNDUP(salesdata[[#This Row],[Month No.]]/3,0)</f>
        <v>Q1</v>
      </c>
      <c r="U2477" s="1" t="str">
        <f>TEXT(salesdata[[#This Row],[Date]],"dddd")</f>
        <v>Wednesday</v>
      </c>
      <c r="V2477" s="12">
        <f>IFERROR(salesdata[[#This Row],[Total Revenue]]/salesdata[[#This Row],[Total Units Sold]],0)</f>
        <v>4.4031965486104143</v>
      </c>
      <c r="W2477" s="1" t="str">
        <f>INDEX({"Product1","Product2","Product3","Product4"},MATCH(MAX(salesdata[[#This Row],[S-P1]],salesdata[[#This Row],[S-P2]],salesdata[[#This Row],[S-P3]],salesdata[[#This Row],[S-P4]]),CHOOSE({1,2,3,4},salesdata[[#This Row],[S-P1]],salesdata[[#This Row],[S-P2]],salesdata[[#This Row],[S-P3]],salesdata[[#This Row],[S-P4]]),0))</f>
        <v>Product1</v>
      </c>
      <c r="X2477" s="1" t="str">
        <f>IF(salesdata[[#This Row],[Total Revenue]]&gt;=70000,"High",IF(salesdata[[#This Row],[Total Revenue]]&gt;=40000,"Medium","Low"))</f>
        <v>Medium</v>
      </c>
      <c r="Y2477" s="1" t="str">
        <f>IFERROR(IF(SUMIF(salesdata[Year],salesdata[[#This Row],[Year]],salesdata[Total Revenue])&gt;SUMIF(salesdata[Year],salesdata[[#This Row],[Year]]-1,salesdata[Total Revenue]),"Growth Year","Decline Year"),"")</f>
        <v>Growth Year</v>
      </c>
    </row>
    <row r="2478" spans="1:25" x14ac:dyDescent="0.3">
      <c r="A2478" s="1">
        <v>2477</v>
      </c>
      <c r="B2478" s="2">
        <v>42817</v>
      </c>
      <c r="C2478" s="1">
        <v>2017</v>
      </c>
      <c r="D2478" s="1" t="s">
        <v>28</v>
      </c>
      <c r="E2478" s="1">
        <v>3</v>
      </c>
      <c r="F2478" s="3">
        <v>2404</v>
      </c>
      <c r="G2478" s="10">
        <v>7620.68</v>
      </c>
      <c r="H2478" s="12">
        <f>IFERROR(salesdata[[#This Row],[S-P1]]/salesdata[[#This Row],[Q-P1]],0)</f>
        <v>3.17</v>
      </c>
      <c r="I2478" s="3">
        <v>1784</v>
      </c>
      <c r="J2478" s="10">
        <v>11310.56</v>
      </c>
      <c r="K2478" s="12">
        <f>IFERROR(salesdata[[#This Row],[S-P2]]/salesdata[[#This Row],[Q-P2]],0)</f>
        <v>6.34</v>
      </c>
      <c r="L2478" s="3">
        <v>2391</v>
      </c>
      <c r="M2478" s="10">
        <v>12959.22</v>
      </c>
      <c r="N2478" s="12">
        <f>IFERROR(salesdata[[#This Row],[S-P3]]/salesdata[[#This Row],[Q-P3]],0)</f>
        <v>5.42</v>
      </c>
      <c r="O2478" s="3">
        <v>1234</v>
      </c>
      <c r="P2478" s="10">
        <v>8798.42</v>
      </c>
      <c r="Q2478" s="12">
        <f>IFERROR(salesdata[[#This Row],[S-P4]]/salesdata[[#This Row],[Q-P4]],0)</f>
        <v>7.13</v>
      </c>
      <c r="R2478" s="3">
        <v>7813</v>
      </c>
      <c r="S2478" s="10">
        <v>40688.879999999997</v>
      </c>
      <c r="T2478" s="1" t="str">
        <f>"Q"&amp;ROUNDUP(salesdata[[#This Row],[Month No.]]/3,0)</f>
        <v>Q1</v>
      </c>
      <c r="U2478" s="1" t="str">
        <f>TEXT(salesdata[[#This Row],[Date]],"dddd")</f>
        <v>Thursday</v>
      </c>
      <c r="V2478" s="12">
        <f>IFERROR(salesdata[[#This Row],[Total Revenue]]/salesdata[[#This Row],[Total Units Sold]],0)</f>
        <v>5.2078433380263656</v>
      </c>
      <c r="W2478" s="1" t="str">
        <f>INDEX({"Product1","Product2","Product3","Product4"},MATCH(MAX(salesdata[[#This Row],[S-P1]],salesdata[[#This Row],[S-P2]],salesdata[[#This Row],[S-P3]],salesdata[[#This Row],[S-P4]]),CHOOSE({1,2,3,4},salesdata[[#This Row],[S-P1]],salesdata[[#This Row],[S-P2]],salesdata[[#This Row],[S-P3]],salesdata[[#This Row],[S-P4]]),0))</f>
        <v>Product3</v>
      </c>
      <c r="X2478" s="1" t="str">
        <f>IF(salesdata[[#This Row],[Total Revenue]]&gt;=70000,"High",IF(salesdata[[#This Row],[Total Revenue]]&gt;=40000,"Medium","Low"))</f>
        <v>Medium</v>
      </c>
      <c r="Y2478" s="1" t="str">
        <f>IFERROR(IF(SUMIF(salesdata[Year],salesdata[[#This Row],[Year]],salesdata[Total Revenue])&gt;SUMIF(salesdata[Year],salesdata[[#This Row],[Year]]-1,salesdata[Total Revenue]),"Growth Year","Decline Year"),"")</f>
        <v>Growth Year</v>
      </c>
    </row>
    <row r="2479" spans="1:25" x14ac:dyDescent="0.3">
      <c r="A2479" s="1">
        <v>2478</v>
      </c>
      <c r="B2479" s="2">
        <v>42818</v>
      </c>
      <c r="C2479" s="1">
        <v>2017</v>
      </c>
      <c r="D2479" s="1" t="s">
        <v>28</v>
      </c>
      <c r="E2479" s="1">
        <v>3</v>
      </c>
      <c r="F2479" s="3">
        <v>2358</v>
      </c>
      <c r="G2479" s="10">
        <v>7474.86</v>
      </c>
      <c r="H2479" s="12">
        <f>IFERROR(salesdata[[#This Row],[S-P1]]/salesdata[[#This Row],[Q-P1]],0)</f>
        <v>3.17</v>
      </c>
      <c r="I2479" s="3">
        <v>479</v>
      </c>
      <c r="J2479" s="10">
        <v>3036.86</v>
      </c>
      <c r="K2479" s="12">
        <f>IFERROR(salesdata[[#This Row],[S-P2]]/salesdata[[#This Row],[Q-P2]],0)</f>
        <v>6.34</v>
      </c>
      <c r="L2479" s="3">
        <v>1378</v>
      </c>
      <c r="M2479" s="10">
        <v>7468.76</v>
      </c>
      <c r="N2479" s="12">
        <f>IFERROR(salesdata[[#This Row],[S-P3]]/salesdata[[#This Row],[Q-P3]],0)</f>
        <v>5.42</v>
      </c>
      <c r="O2479" s="3">
        <v>991</v>
      </c>
      <c r="P2479" s="10">
        <v>7065.83</v>
      </c>
      <c r="Q2479" s="12">
        <f>IFERROR(salesdata[[#This Row],[S-P4]]/salesdata[[#This Row],[Q-P4]],0)</f>
        <v>7.13</v>
      </c>
      <c r="R2479" s="3">
        <v>5206</v>
      </c>
      <c r="S2479" s="10">
        <v>25046.31</v>
      </c>
      <c r="T2479" s="1" t="str">
        <f>"Q"&amp;ROUNDUP(salesdata[[#This Row],[Month No.]]/3,0)</f>
        <v>Q1</v>
      </c>
      <c r="U2479" s="1" t="str">
        <f>TEXT(salesdata[[#This Row],[Date]],"dddd")</f>
        <v>Friday</v>
      </c>
      <c r="V2479" s="12">
        <f>IFERROR(salesdata[[#This Row],[Total Revenue]]/salesdata[[#This Row],[Total Units Sold]],0)</f>
        <v>4.8110468689973107</v>
      </c>
      <c r="W2479" s="1" t="str">
        <f>INDEX({"Product1","Product2","Product3","Product4"},MATCH(MAX(salesdata[[#This Row],[S-P1]],salesdata[[#This Row],[S-P2]],salesdata[[#This Row],[S-P3]],salesdata[[#This Row],[S-P4]]),CHOOSE({1,2,3,4},salesdata[[#This Row],[S-P1]],salesdata[[#This Row],[S-P2]],salesdata[[#This Row],[S-P3]],salesdata[[#This Row],[S-P4]]),0))</f>
        <v>Product1</v>
      </c>
      <c r="X2479" s="1" t="str">
        <f>IF(salesdata[[#This Row],[Total Revenue]]&gt;=70000,"High",IF(salesdata[[#This Row],[Total Revenue]]&gt;=40000,"Medium","Low"))</f>
        <v>Low</v>
      </c>
      <c r="Y2479" s="1" t="str">
        <f>IFERROR(IF(SUMIF(salesdata[Year],salesdata[[#This Row],[Year]],salesdata[Total Revenue])&gt;SUMIF(salesdata[Year],salesdata[[#This Row],[Year]]-1,salesdata[Total Revenue]),"Growth Year","Decline Year"),"")</f>
        <v>Growth Year</v>
      </c>
    </row>
    <row r="2480" spans="1:25" x14ac:dyDescent="0.3">
      <c r="A2480" s="1">
        <v>2479</v>
      </c>
      <c r="B2480" s="2">
        <v>42819</v>
      </c>
      <c r="C2480" s="1">
        <v>2017</v>
      </c>
      <c r="D2480" s="1" t="s">
        <v>28</v>
      </c>
      <c r="E2480" s="1">
        <v>3</v>
      </c>
      <c r="F2480" s="3">
        <v>3714</v>
      </c>
      <c r="G2480" s="10">
        <v>11773.38</v>
      </c>
      <c r="H2480" s="12">
        <f>IFERROR(salesdata[[#This Row],[S-P1]]/salesdata[[#This Row],[Q-P1]],0)</f>
        <v>3.17</v>
      </c>
      <c r="I2480" s="3">
        <v>2265</v>
      </c>
      <c r="J2480" s="10">
        <v>14360.1</v>
      </c>
      <c r="K2480" s="12">
        <f>IFERROR(salesdata[[#This Row],[S-P2]]/salesdata[[#This Row],[Q-P2]],0)</f>
        <v>6.34</v>
      </c>
      <c r="L2480" s="3">
        <v>642</v>
      </c>
      <c r="M2480" s="10">
        <v>3479.64</v>
      </c>
      <c r="N2480" s="12">
        <f>IFERROR(salesdata[[#This Row],[S-P3]]/salesdata[[#This Row],[Q-P3]],0)</f>
        <v>5.42</v>
      </c>
      <c r="O2480" s="3">
        <v>1171</v>
      </c>
      <c r="P2480" s="10">
        <v>8349.23</v>
      </c>
      <c r="Q2480" s="12">
        <f>IFERROR(salesdata[[#This Row],[S-P4]]/salesdata[[#This Row],[Q-P4]],0)</f>
        <v>7.13</v>
      </c>
      <c r="R2480" s="3">
        <v>7792</v>
      </c>
      <c r="S2480" s="10">
        <v>37962.35</v>
      </c>
      <c r="T2480" s="1" t="str">
        <f>"Q"&amp;ROUNDUP(salesdata[[#This Row],[Month No.]]/3,0)</f>
        <v>Q1</v>
      </c>
      <c r="U2480" s="1" t="str">
        <f>TEXT(salesdata[[#This Row],[Date]],"dddd")</f>
        <v>Saturday</v>
      </c>
      <c r="V2480" s="12">
        <f>IFERROR(salesdata[[#This Row],[Total Revenue]]/salesdata[[#This Row],[Total Units Sold]],0)</f>
        <v>4.8719648357289529</v>
      </c>
      <c r="W2480" s="1" t="str">
        <f>INDEX({"Product1","Product2","Product3","Product4"},MATCH(MAX(salesdata[[#This Row],[S-P1]],salesdata[[#This Row],[S-P2]],salesdata[[#This Row],[S-P3]],salesdata[[#This Row],[S-P4]]),CHOOSE({1,2,3,4},salesdata[[#This Row],[S-P1]],salesdata[[#This Row],[S-P2]],salesdata[[#This Row],[S-P3]],salesdata[[#This Row],[S-P4]]),0))</f>
        <v>Product2</v>
      </c>
      <c r="X2480" s="1" t="str">
        <f>IF(salesdata[[#This Row],[Total Revenue]]&gt;=70000,"High",IF(salesdata[[#This Row],[Total Revenue]]&gt;=40000,"Medium","Low"))</f>
        <v>Low</v>
      </c>
      <c r="Y2480" s="1" t="str">
        <f>IFERROR(IF(SUMIF(salesdata[Year],salesdata[[#This Row],[Year]],salesdata[Total Revenue])&gt;SUMIF(salesdata[Year],salesdata[[#This Row],[Year]]-1,salesdata[Total Revenue]),"Growth Year","Decline Year"),"")</f>
        <v>Growth Year</v>
      </c>
    </row>
    <row r="2481" spans="1:25" x14ac:dyDescent="0.3">
      <c r="A2481" s="1">
        <v>2480</v>
      </c>
      <c r="B2481" s="2">
        <v>42820</v>
      </c>
      <c r="C2481" s="1">
        <v>2017</v>
      </c>
      <c r="D2481" s="1" t="s">
        <v>28</v>
      </c>
      <c r="E2481" s="1">
        <v>3</v>
      </c>
      <c r="F2481" s="3">
        <v>7766</v>
      </c>
      <c r="G2481" s="10">
        <v>24618.22</v>
      </c>
      <c r="H2481" s="12">
        <f>IFERROR(salesdata[[#This Row],[S-P1]]/salesdata[[#This Row],[Q-P1]],0)</f>
        <v>3.17</v>
      </c>
      <c r="I2481" s="3">
        <v>3499</v>
      </c>
      <c r="J2481" s="10">
        <v>22183.66</v>
      </c>
      <c r="K2481" s="12">
        <f>IFERROR(salesdata[[#This Row],[S-P2]]/salesdata[[#This Row],[Q-P2]],0)</f>
        <v>6.34</v>
      </c>
      <c r="L2481" s="3">
        <v>3046</v>
      </c>
      <c r="M2481" s="10">
        <v>16509.32</v>
      </c>
      <c r="N2481" s="12">
        <f>IFERROR(salesdata[[#This Row],[S-P3]]/salesdata[[#This Row],[Q-P3]],0)</f>
        <v>5.42</v>
      </c>
      <c r="O2481" s="3">
        <v>1964</v>
      </c>
      <c r="P2481" s="10">
        <v>14003.32</v>
      </c>
      <c r="Q2481" s="12">
        <f>IFERROR(salesdata[[#This Row],[S-P4]]/salesdata[[#This Row],[Q-P4]],0)</f>
        <v>7.13</v>
      </c>
      <c r="R2481" s="3">
        <v>16275</v>
      </c>
      <c r="S2481" s="10">
        <v>77314.52</v>
      </c>
      <c r="T2481" s="1" t="str">
        <f>"Q"&amp;ROUNDUP(salesdata[[#This Row],[Month No.]]/3,0)</f>
        <v>Q1</v>
      </c>
      <c r="U2481" s="1" t="str">
        <f>TEXT(salesdata[[#This Row],[Date]],"dddd")</f>
        <v>Sunday</v>
      </c>
      <c r="V2481" s="12">
        <f>IFERROR(salesdata[[#This Row],[Total Revenue]]/salesdata[[#This Row],[Total Units Sold]],0)</f>
        <v>4.7505081413210446</v>
      </c>
      <c r="W2481" s="1" t="str">
        <f>INDEX({"Product1","Product2","Product3","Product4"},MATCH(MAX(salesdata[[#This Row],[S-P1]],salesdata[[#This Row],[S-P2]],salesdata[[#This Row],[S-P3]],salesdata[[#This Row],[S-P4]]),CHOOSE({1,2,3,4},salesdata[[#This Row],[S-P1]],salesdata[[#This Row],[S-P2]],salesdata[[#This Row],[S-P3]],salesdata[[#This Row],[S-P4]]),0))</f>
        <v>Product1</v>
      </c>
      <c r="X2481" s="1" t="str">
        <f>IF(salesdata[[#This Row],[Total Revenue]]&gt;=70000,"High",IF(salesdata[[#This Row],[Total Revenue]]&gt;=40000,"Medium","Low"))</f>
        <v>High</v>
      </c>
      <c r="Y2481" s="1" t="str">
        <f>IFERROR(IF(SUMIF(salesdata[Year],salesdata[[#This Row],[Year]],salesdata[Total Revenue])&gt;SUMIF(salesdata[Year],salesdata[[#This Row],[Year]]-1,salesdata[Total Revenue]),"Growth Year","Decline Year"),"")</f>
        <v>Growth Year</v>
      </c>
    </row>
    <row r="2482" spans="1:25" x14ac:dyDescent="0.3">
      <c r="A2482" s="1">
        <v>2481</v>
      </c>
      <c r="B2482" s="2">
        <v>42821</v>
      </c>
      <c r="C2482" s="1">
        <v>2017</v>
      </c>
      <c r="D2482" s="1" t="s">
        <v>28</v>
      </c>
      <c r="E2482" s="1">
        <v>3</v>
      </c>
      <c r="F2482" s="3">
        <v>933</v>
      </c>
      <c r="G2482" s="10">
        <v>2957.61</v>
      </c>
      <c r="H2482" s="12">
        <f>IFERROR(salesdata[[#This Row],[S-P1]]/salesdata[[#This Row],[Q-P1]],0)</f>
        <v>3.17</v>
      </c>
      <c r="I2482" s="3">
        <v>2868</v>
      </c>
      <c r="J2482" s="10">
        <v>18183.12</v>
      </c>
      <c r="K2482" s="12">
        <f>IFERROR(salesdata[[#This Row],[S-P2]]/salesdata[[#This Row],[Q-P2]],0)</f>
        <v>6.34</v>
      </c>
      <c r="L2482" s="3">
        <v>4176</v>
      </c>
      <c r="M2482" s="10">
        <v>22633.919999999998</v>
      </c>
      <c r="N2482" s="12">
        <f>IFERROR(salesdata[[#This Row],[S-P3]]/salesdata[[#This Row],[Q-P3]],0)</f>
        <v>5.42</v>
      </c>
      <c r="O2482" s="3">
        <v>1553</v>
      </c>
      <c r="P2482" s="10">
        <v>11072.89</v>
      </c>
      <c r="Q2482" s="12">
        <f>IFERROR(salesdata[[#This Row],[S-P4]]/salesdata[[#This Row],[Q-P4]],0)</f>
        <v>7.13</v>
      </c>
      <c r="R2482" s="3">
        <v>9530</v>
      </c>
      <c r="S2482" s="10">
        <v>54847.54</v>
      </c>
      <c r="T2482" s="1" t="str">
        <f>"Q"&amp;ROUNDUP(salesdata[[#This Row],[Month No.]]/3,0)</f>
        <v>Q1</v>
      </c>
      <c r="U2482" s="1" t="str">
        <f>TEXT(salesdata[[#This Row],[Date]],"dddd")</f>
        <v>Monday</v>
      </c>
      <c r="V2482" s="12">
        <f>IFERROR(salesdata[[#This Row],[Total Revenue]]/salesdata[[#This Row],[Total Units Sold]],0)</f>
        <v>5.7552507869884577</v>
      </c>
      <c r="W2482" s="1" t="str">
        <f>INDEX({"Product1","Product2","Product3","Product4"},MATCH(MAX(salesdata[[#This Row],[S-P1]],salesdata[[#This Row],[S-P2]],salesdata[[#This Row],[S-P3]],salesdata[[#This Row],[S-P4]]),CHOOSE({1,2,3,4},salesdata[[#This Row],[S-P1]],salesdata[[#This Row],[S-P2]],salesdata[[#This Row],[S-P3]],salesdata[[#This Row],[S-P4]]),0))</f>
        <v>Product3</v>
      </c>
      <c r="X2482" s="1" t="str">
        <f>IF(salesdata[[#This Row],[Total Revenue]]&gt;=70000,"High",IF(salesdata[[#This Row],[Total Revenue]]&gt;=40000,"Medium","Low"))</f>
        <v>Medium</v>
      </c>
      <c r="Y2482" s="1" t="str">
        <f>IFERROR(IF(SUMIF(salesdata[Year],salesdata[[#This Row],[Year]],salesdata[Total Revenue])&gt;SUMIF(salesdata[Year],salesdata[[#This Row],[Year]]-1,salesdata[Total Revenue]),"Growth Year","Decline Year"),"")</f>
        <v>Growth Year</v>
      </c>
    </row>
    <row r="2483" spans="1:25" x14ac:dyDescent="0.3">
      <c r="A2483" s="1">
        <v>2482</v>
      </c>
      <c r="B2483" s="2">
        <v>42822</v>
      </c>
      <c r="C2483" s="1">
        <v>2017</v>
      </c>
      <c r="D2483" s="1" t="s">
        <v>28</v>
      </c>
      <c r="E2483" s="1">
        <v>3</v>
      </c>
      <c r="F2483" s="3">
        <v>2269</v>
      </c>
      <c r="G2483" s="10">
        <v>7192.73</v>
      </c>
      <c r="H2483" s="12">
        <f>IFERROR(salesdata[[#This Row],[S-P1]]/salesdata[[#This Row],[Q-P1]],0)</f>
        <v>3.17</v>
      </c>
      <c r="I2483" s="3">
        <v>3654</v>
      </c>
      <c r="J2483" s="10">
        <v>23166.36</v>
      </c>
      <c r="K2483" s="12">
        <f>IFERROR(salesdata[[#This Row],[S-P2]]/salesdata[[#This Row],[Q-P2]],0)</f>
        <v>6.34</v>
      </c>
      <c r="L2483" s="3">
        <v>3386</v>
      </c>
      <c r="M2483" s="10">
        <v>18352.12</v>
      </c>
      <c r="N2483" s="12">
        <f>IFERROR(salesdata[[#This Row],[S-P3]]/salesdata[[#This Row],[Q-P3]],0)</f>
        <v>5.42</v>
      </c>
      <c r="O2483" s="3">
        <v>1932</v>
      </c>
      <c r="P2483" s="10">
        <v>13775.16</v>
      </c>
      <c r="Q2483" s="12">
        <f>IFERROR(salesdata[[#This Row],[S-P4]]/salesdata[[#This Row],[Q-P4]],0)</f>
        <v>7.13</v>
      </c>
      <c r="R2483" s="3">
        <v>11241</v>
      </c>
      <c r="S2483" s="10">
        <v>62486.37</v>
      </c>
      <c r="T2483" s="1" t="str">
        <f>"Q"&amp;ROUNDUP(salesdata[[#This Row],[Month No.]]/3,0)</f>
        <v>Q1</v>
      </c>
      <c r="U2483" s="1" t="str">
        <f>TEXT(salesdata[[#This Row],[Date]],"dddd")</f>
        <v>Tuesday</v>
      </c>
      <c r="V2483" s="12">
        <f>IFERROR(salesdata[[#This Row],[Total Revenue]]/salesdata[[#This Row],[Total Units Sold]],0)</f>
        <v>5.5587910328262611</v>
      </c>
      <c r="W2483" s="1" t="str">
        <f>INDEX({"Product1","Product2","Product3","Product4"},MATCH(MAX(salesdata[[#This Row],[S-P1]],salesdata[[#This Row],[S-P2]],salesdata[[#This Row],[S-P3]],salesdata[[#This Row],[S-P4]]),CHOOSE({1,2,3,4},salesdata[[#This Row],[S-P1]],salesdata[[#This Row],[S-P2]],salesdata[[#This Row],[S-P3]],salesdata[[#This Row],[S-P4]]),0))</f>
        <v>Product2</v>
      </c>
      <c r="X2483" s="1" t="str">
        <f>IF(salesdata[[#This Row],[Total Revenue]]&gt;=70000,"High",IF(salesdata[[#This Row],[Total Revenue]]&gt;=40000,"Medium","Low"))</f>
        <v>Medium</v>
      </c>
      <c r="Y2483" s="1" t="str">
        <f>IFERROR(IF(SUMIF(salesdata[Year],salesdata[[#This Row],[Year]],salesdata[Total Revenue])&gt;SUMIF(salesdata[Year],salesdata[[#This Row],[Year]]-1,salesdata[Total Revenue]),"Growth Year","Decline Year"),"")</f>
        <v>Growth Year</v>
      </c>
    </row>
    <row r="2484" spans="1:25" x14ac:dyDescent="0.3">
      <c r="A2484" s="1">
        <v>2483</v>
      </c>
      <c r="B2484" s="2">
        <v>42823</v>
      </c>
      <c r="C2484" s="1">
        <v>2017</v>
      </c>
      <c r="D2484" s="1" t="s">
        <v>28</v>
      </c>
      <c r="E2484" s="1">
        <v>3</v>
      </c>
      <c r="F2484" s="3">
        <v>404</v>
      </c>
      <c r="G2484" s="10">
        <v>1280.68</v>
      </c>
      <c r="H2484" s="12">
        <f>IFERROR(salesdata[[#This Row],[S-P1]]/salesdata[[#This Row],[Q-P1]],0)</f>
        <v>3.1700000000000004</v>
      </c>
      <c r="I2484" s="3">
        <v>3350</v>
      </c>
      <c r="J2484" s="10">
        <v>21239</v>
      </c>
      <c r="K2484" s="12">
        <f>IFERROR(salesdata[[#This Row],[S-P2]]/salesdata[[#This Row],[Q-P2]],0)</f>
        <v>6.34</v>
      </c>
      <c r="L2484" s="3">
        <v>1683</v>
      </c>
      <c r="M2484" s="10">
        <v>9121.86</v>
      </c>
      <c r="N2484" s="12">
        <f>IFERROR(salesdata[[#This Row],[S-P3]]/salesdata[[#This Row],[Q-P3]],0)</f>
        <v>5.42</v>
      </c>
      <c r="O2484" s="3">
        <v>1562</v>
      </c>
      <c r="P2484" s="10">
        <v>11137.06</v>
      </c>
      <c r="Q2484" s="12">
        <f>IFERROR(salesdata[[#This Row],[S-P4]]/salesdata[[#This Row],[Q-P4]],0)</f>
        <v>7.13</v>
      </c>
      <c r="R2484" s="3">
        <v>6999</v>
      </c>
      <c r="S2484" s="10">
        <v>42778.6</v>
      </c>
      <c r="T2484" s="1" t="str">
        <f>"Q"&amp;ROUNDUP(salesdata[[#This Row],[Month No.]]/3,0)</f>
        <v>Q1</v>
      </c>
      <c r="U2484" s="1" t="str">
        <f>TEXT(salesdata[[#This Row],[Date]],"dddd")</f>
        <v>Wednesday</v>
      </c>
      <c r="V2484" s="12">
        <f>IFERROR(salesdata[[#This Row],[Total Revenue]]/salesdata[[#This Row],[Total Units Sold]],0)</f>
        <v>6.1121017288184021</v>
      </c>
      <c r="W2484" s="1" t="str">
        <f>INDEX({"Product1","Product2","Product3","Product4"},MATCH(MAX(salesdata[[#This Row],[S-P1]],salesdata[[#This Row],[S-P2]],salesdata[[#This Row],[S-P3]],salesdata[[#This Row],[S-P4]]),CHOOSE({1,2,3,4},salesdata[[#This Row],[S-P1]],salesdata[[#This Row],[S-P2]],salesdata[[#This Row],[S-P3]],salesdata[[#This Row],[S-P4]]),0))</f>
        <v>Product2</v>
      </c>
      <c r="X2484" s="1" t="str">
        <f>IF(salesdata[[#This Row],[Total Revenue]]&gt;=70000,"High",IF(salesdata[[#This Row],[Total Revenue]]&gt;=40000,"Medium","Low"))</f>
        <v>Medium</v>
      </c>
      <c r="Y2484" s="1" t="str">
        <f>IFERROR(IF(SUMIF(salesdata[Year],salesdata[[#This Row],[Year]],salesdata[Total Revenue])&gt;SUMIF(salesdata[Year],salesdata[[#This Row],[Year]]-1,salesdata[Total Revenue]),"Growth Year","Decline Year"),"")</f>
        <v>Growth Year</v>
      </c>
    </row>
    <row r="2485" spans="1:25" x14ac:dyDescent="0.3">
      <c r="A2485" s="1">
        <v>2484</v>
      </c>
      <c r="B2485" s="2">
        <v>42824</v>
      </c>
      <c r="C2485" s="1">
        <v>2017</v>
      </c>
      <c r="D2485" s="1" t="s">
        <v>28</v>
      </c>
      <c r="E2485" s="1">
        <v>3</v>
      </c>
      <c r="F2485" s="3">
        <v>7021</v>
      </c>
      <c r="G2485" s="10">
        <v>22256.57</v>
      </c>
      <c r="H2485" s="12">
        <f>IFERROR(salesdata[[#This Row],[S-P1]]/salesdata[[#This Row],[Q-P1]],0)</f>
        <v>3.17</v>
      </c>
      <c r="I2485" s="3">
        <v>3239</v>
      </c>
      <c r="J2485" s="10">
        <v>20535.259999999998</v>
      </c>
      <c r="K2485" s="12">
        <f>IFERROR(salesdata[[#This Row],[S-P2]]/salesdata[[#This Row],[Q-P2]],0)</f>
        <v>6.34</v>
      </c>
      <c r="L2485" s="3">
        <v>1358</v>
      </c>
      <c r="M2485" s="10">
        <v>7360.36</v>
      </c>
      <c r="N2485" s="12">
        <f>IFERROR(salesdata[[#This Row],[S-P3]]/salesdata[[#This Row],[Q-P3]],0)</f>
        <v>5.42</v>
      </c>
      <c r="O2485" s="3">
        <v>305</v>
      </c>
      <c r="P2485" s="10">
        <v>2174.65</v>
      </c>
      <c r="Q2485" s="12">
        <f>IFERROR(salesdata[[#This Row],[S-P4]]/salesdata[[#This Row],[Q-P4]],0)</f>
        <v>7.13</v>
      </c>
      <c r="R2485" s="3">
        <v>11923</v>
      </c>
      <c r="S2485" s="10">
        <v>52326.84</v>
      </c>
      <c r="T2485" s="1" t="str">
        <f>"Q"&amp;ROUNDUP(salesdata[[#This Row],[Month No.]]/3,0)</f>
        <v>Q1</v>
      </c>
      <c r="U2485" s="1" t="str">
        <f>TEXT(salesdata[[#This Row],[Date]],"dddd")</f>
        <v>Thursday</v>
      </c>
      <c r="V2485" s="12">
        <f>IFERROR(salesdata[[#This Row],[Total Revenue]]/salesdata[[#This Row],[Total Units Sold]],0)</f>
        <v>4.3887310240711228</v>
      </c>
      <c r="W2485" s="1" t="str">
        <f>INDEX({"Product1","Product2","Product3","Product4"},MATCH(MAX(salesdata[[#This Row],[S-P1]],salesdata[[#This Row],[S-P2]],salesdata[[#This Row],[S-P3]],salesdata[[#This Row],[S-P4]]),CHOOSE({1,2,3,4},salesdata[[#This Row],[S-P1]],salesdata[[#This Row],[S-P2]],salesdata[[#This Row],[S-P3]],salesdata[[#This Row],[S-P4]]),0))</f>
        <v>Product1</v>
      </c>
      <c r="X2485" s="1" t="str">
        <f>IF(salesdata[[#This Row],[Total Revenue]]&gt;=70000,"High",IF(salesdata[[#This Row],[Total Revenue]]&gt;=40000,"Medium","Low"))</f>
        <v>Medium</v>
      </c>
      <c r="Y2485" s="1" t="str">
        <f>IFERROR(IF(SUMIF(salesdata[Year],salesdata[[#This Row],[Year]],salesdata[Total Revenue])&gt;SUMIF(salesdata[Year],salesdata[[#This Row],[Year]]-1,salesdata[Total Revenue]),"Growth Year","Decline Year"),"")</f>
        <v>Growth Year</v>
      </c>
    </row>
    <row r="2486" spans="1:25" x14ac:dyDescent="0.3">
      <c r="A2486" s="1">
        <v>2485</v>
      </c>
      <c r="B2486" s="2">
        <v>42825</v>
      </c>
      <c r="C2486" s="1">
        <v>2017</v>
      </c>
      <c r="D2486" s="1" t="s">
        <v>28</v>
      </c>
      <c r="E2486" s="1">
        <v>3</v>
      </c>
      <c r="F2486" s="3">
        <v>450</v>
      </c>
      <c r="G2486" s="10">
        <v>1426.5</v>
      </c>
      <c r="H2486" s="12">
        <f>IFERROR(salesdata[[#This Row],[S-P1]]/salesdata[[#This Row],[Q-P1]],0)</f>
        <v>3.17</v>
      </c>
      <c r="I2486" s="3">
        <v>2326</v>
      </c>
      <c r="J2486" s="10">
        <v>14746.84</v>
      </c>
      <c r="K2486" s="12">
        <f>IFERROR(salesdata[[#This Row],[S-P2]]/salesdata[[#This Row],[Q-P2]],0)</f>
        <v>6.34</v>
      </c>
      <c r="L2486" s="3">
        <v>3917</v>
      </c>
      <c r="M2486" s="10">
        <v>21230.14</v>
      </c>
      <c r="N2486" s="12">
        <f>IFERROR(salesdata[[#This Row],[S-P3]]/salesdata[[#This Row],[Q-P3]],0)</f>
        <v>5.42</v>
      </c>
      <c r="O2486" s="3">
        <v>657</v>
      </c>
      <c r="P2486" s="10">
        <v>4684.41</v>
      </c>
      <c r="Q2486" s="12">
        <f>IFERROR(salesdata[[#This Row],[S-P4]]/salesdata[[#This Row],[Q-P4]],0)</f>
        <v>7.13</v>
      </c>
      <c r="R2486" s="3">
        <v>7350</v>
      </c>
      <c r="S2486" s="10">
        <v>42087.89</v>
      </c>
      <c r="T2486" s="1" t="str">
        <f>"Q"&amp;ROUNDUP(salesdata[[#This Row],[Month No.]]/3,0)</f>
        <v>Q1</v>
      </c>
      <c r="U2486" s="1" t="str">
        <f>TEXT(salesdata[[#This Row],[Date]],"dddd")</f>
        <v>Friday</v>
      </c>
      <c r="V2486" s="12">
        <f>IFERROR(salesdata[[#This Row],[Total Revenue]]/salesdata[[#This Row],[Total Units Sold]],0)</f>
        <v>5.7262435374149661</v>
      </c>
      <c r="W2486" s="1" t="str">
        <f>INDEX({"Product1","Product2","Product3","Product4"},MATCH(MAX(salesdata[[#This Row],[S-P1]],salesdata[[#This Row],[S-P2]],salesdata[[#This Row],[S-P3]],salesdata[[#This Row],[S-P4]]),CHOOSE({1,2,3,4},salesdata[[#This Row],[S-P1]],salesdata[[#This Row],[S-P2]],salesdata[[#This Row],[S-P3]],salesdata[[#This Row],[S-P4]]),0))</f>
        <v>Product3</v>
      </c>
      <c r="X2486" s="1" t="str">
        <f>IF(salesdata[[#This Row],[Total Revenue]]&gt;=70000,"High",IF(salesdata[[#This Row],[Total Revenue]]&gt;=40000,"Medium","Low"))</f>
        <v>Medium</v>
      </c>
      <c r="Y2486" s="1" t="str">
        <f>IFERROR(IF(SUMIF(salesdata[Year],salesdata[[#This Row],[Year]],salesdata[Total Revenue])&gt;SUMIF(salesdata[Year],salesdata[[#This Row],[Year]]-1,salesdata[Total Revenue]),"Growth Year","Decline Year"),"")</f>
        <v>Growth Year</v>
      </c>
    </row>
    <row r="2487" spans="1:25" x14ac:dyDescent="0.3">
      <c r="A2487" s="1">
        <v>2486</v>
      </c>
      <c r="B2487" s="2">
        <v>42826</v>
      </c>
      <c r="C2487" s="1">
        <v>2017</v>
      </c>
      <c r="D2487" s="1" t="s">
        <v>29</v>
      </c>
      <c r="E2487" s="1">
        <v>4</v>
      </c>
      <c r="F2487" s="3">
        <v>487</v>
      </c>
      <c r="G2487" s="10">
        <v>1543.79</v>
      </c>
      <c r="H2487" s="12">
        <f>IFERROR(salesdata[[#This Row],[S-P1]]/salesdata[[#This Row],[Q-P1]],0)</f>
        <v>3.17</v>
      </c>
      <c r="I2487" s="3">
        <v>2954</v>
      </c>
      <c r="J2487" s="10">
        <v>18728.36</v>
      </c>
      <c r="K2487" s="12">
        <f>IFERROR(salesdata[[#This Row],[S-P2]]/salesdata[[#This Row],[Q-P2]],0)</f>
        <v>6.34</v>
      </c>
      <c r="L2487" s="3">
        <v>3305</v>
      </c>
      <c r="M2487" s="10">
        <v>17913.099999999999</v>
      </c>
      <c r="N2487" s="12">
        <f>IFERROR(salesdata[[#This Row],[S-P3]]/salesdata[[#This Row],[Q-P3]],0)</f>
        <v>5.42</v>
      </c>
      <c r="O2487" s="3">
        <v>353</v>
      </c>
      <c r="P2487" s="10">
        <v>2516.89</v>
      </c>
      <c r="Q2487" s="12">
        <f>IFERROR(salesdata[[#This Row],[S-P4]]/salesdata[[#This Row],[Q-P4]],0)</f>
        <v>7.13</v>
      </c>
      <c r="R2487" s="3">
        <v>7099</v>
      </c>
      <c r="S2487" s="10">
        <v>40702.14</v>
      </c>
      <c r="T2487" s="1" t="str">
        <f>"Q"&amp;ROUNDUP(salesdata[[#This Row],[Month No.]]/3,0)</f>
        <v>Q2</v>
      </c>
      <c r="U2487" s="1" t="str">
        <f>TEXT(salesdata[[#This Row],[Date]],"dddd")</f>
        <v>Saturday</v>
      </c>
      <c r="V2487" s="12">
        <f>IFERROR(salesdata[[#This Row],[Total Revenue]]/salesdata[[#This Row],[Total Units Sold]],0)</f>
        <v>5.7335033103253981</v>
      </c>
      <c r="W2487" s="1" t="str">
        <f>INDEX({"Product1","Product2","Product3","Product4"},MATCH(MAX(salesdata[[#This Row],[S-P1]],salesdata[[#This Row],[S-P2]],salesdata[[#This Row],[S-P3]],salesdata[[#This Row],[S-P4]]),CHOOSE({1,2,3,4},salesdata[[#This Row],[S-P1]],salesdata[[#This Row],[S-P2]],salesdata[[#This Row],[S-P3]],salesdata[[#This Row],[S-P4]]),0))</f>
        <v>Product2</v>
      </c>
      <c r="X2487" s="1" t="str">
        <f>IF(salesdata[[#This Row],[Total Revenue]]&gt;=70000,"High",IF(salesdata[[#This Row],[Total Revenue]]&gt;=40000,"Medium","Low"))</f>
        <v>Medium</v>
      </c>
      <c r="Y2487" s="1" t="str">
        <f>IFERROR(IF(SUMIF(salesdata[Year],salesdata[[#This Row],[Year]],salesdata[Total Revenue])&gt;SUMIF(salesdata[Year],salesdata[[#This Row],[Year]]-1,salesdata[Total Revenue]),"Growth Year","Decline Year"),"")</f>
        <v>Growth Year</v>
      </c>
    </row>
    <row r="2488" spans="1:25" x14ac:dyDescent="0.3">
      <c r="A2488" s="1">
        <v>2487</v>
      </c>
      <c r="B2488" s="2">
        <v>42827</v>
      </c>
      <c r="C2488" s="1">
        <v>2017</v>
      </c>
      <c r="D2488" s="1" t="s">
        <v>29</v>
      </c>
      <c r="E2488" s="1">
        <v>4</v>
      </c>
      <c r="F2488" s="3">
        <v>4835</v>
      </c>
      <c r="G2488" s="10">
        <v>15326.95</v>
      </c>
      <c r="H2488" s="12">
        <f>IFERROR(salesdata[[#This Row],[S-P1]]/salesdata[[#This Row],[Q-P1]],0)</f>
        <v>3.17</v>
      </c>
      <c r="I2488" s="3">
        <v>283</v>
      </c>
      <c r="J2488" s="10">
        <v>1794.22</v>
      </c>
      <c r="K2488" s="12">
        <f>IFERROR(salesdata[[#This Row],[S-P2]]/salesdata[[#This Row],[Q-P2]],0)</f>
        <v>6.34</v>
      </c>
      <c r="L2488" s="3">
        <v>2388</v>
      </c>
      <c r="M2488" s="10">
        <v>12942.96</v>
      </c>
      <c r="N2488" s="12">
        <f>IFERROR(salesdata[[#This Row],[S-P3]]/salesdata[[#This Row],[Q-P3]],0)</f>
        <v>5.42</v>
      </c>
      <c r="O2488" s="3">
        <v>1238</v>
      </c>
      <c r="P2488" s="10">
        <v>8826.94</v>
      </c>
      <c r="Q2488" s="12">
        <f>IFERROR(salesdata[[#This Row],[S-P4]]/salesdata[[#This Row],[Q-P4]],0)</f>
        <v>7.1300000000000008</v>
      </c>
      <c r="R2488" s="3">
        <v>8744</v>
      </c>
      <c r="S2488" s="10">
        <v>38891.07</v>
      </c>
      <c r="T2488" s="1" t="str">
        <f>"Q"&amp;ROUNDUP(salesdata[[#This Row],[Month No.]]/3,0)</f>
        <v>Q2</v>
      </c>
      <c r="U2488" s="1" t="str">
        <f>TEXT(salesdata[[#This Row],[Date]],"dddd")</f>
        <v>Sunday</v>
      </c>
      <c r="V2488" s="12">
        <f>IFERROR(salesdata[[#This Row],[Total Revenue]]/salesdata[[#This Row],[Total Units Sold]],0)</f>
        <v>4.4477435956084168</v>
      </c>
      <c r="W2488" s="1" t="str">
        <f>INDEX({"Product1","Product2","Product3","Product4"},MATCH(MAX(salesdata[[#This Row],[S-P1]],salesdata[[#This Row],[S-P2]],salesdata[[#This Row],[S-P3]],salesdata[[#This Row],[S-P4]]),CHOOSE({1,2,3,4},salesdata[[#This Row],[S-P1]],salesdata[[#This Row],[S-P2]],salesdata[[#This Row],[S-P3]],salesdata[[#This Row],[S-P4]]),0))</f>
        <v>Product1</v>
      </c>
      <c r="X2488" s="1" t="str">
        <f>IF(salesdata[[#This Row],[Total Revenue]]&gt;=70000,"High",IF(salesdata[[#This Row],[Total Revenue]]&gt;=40000,"Medium","Low"))</f>
        <v>Low</v>
      </c>
      <c r="Y2488" s="1" t="str">
        <f>IFERROR(IF(SUMIF(salesdata[Year],salesdata[[#This Row],[Year]],salesdata[Total Revenue])&gt;SUMIF(salesdata[Year],salesdata[[#This Row],[Year]]-1,salesdata[Total Revenue]),"Growth Year","Decline Year"),"")</f>
        <v>Growth Year</v>
      </c>
    </row>
    <row r="2489" spans="1:25" x14ac:dyDescent="0.3">
      <c r="A2489" s="1">
        <v>2488</v>
      </c>
      <c r="B2489" s="2">
        <v>42828</v>
      </c>
      <c r="C2489" s="1">
        <v>2017</v>
      </c>
      <c r="D2489" s="1" t="s">
        <v>29</v>
      </c>
      <c r="E2489" s="1">
        <v>4</v>
      </c>
      <c r="F2489" s="3">
        <v>4008</v>
      </c>
      <c r="G2489" s="10">
        <v>12705.36</v>
      </c>
      <c r="H2489" s="12">
        <f>IFERROR(salesdata[[#This Row],[S-P1]]/salesdata[[#This Row],[Q-P1]],0)</f>
        <v>3.17</v>
      </c>
      <c r="I2489" s="3">
        <v>3570</v>
      </c>
      <c r="J2489" s="10">
        <v>22633.8</v>
      </c>
      <c r="K2489" s="12">
        <f>IFERROR(salesdata[[#This Row],[S-P2]]/salesdata[[#This Row],[Q-P2]],0)</f>
        <v>6.34</v>
      </c>
      <c r="L2489" s="3">
        <v>5349</v>
      </c>
      <c r="M2489" s="10">
        <v>28991.58</v>
      </c>
      <c r="N2489" s="12">
        <f>IFERROR(salesdata[[#This Row],[S-P3]]/salesdata[[#This Row],[Q-P3]],0)</f>
        <v>5.42</v>
      </c>
      <c r="O2489" s="3">
        <v>1800</v>
      </c>
      <c r="P2489" s="10">
        <v>12834</v>
      </c>
      <c r="Q2489" s="12">
        <f>IFERROR(salesdata[[#This Row],[S-P4]]/salesdata[[#This Row],[Q-P4]],0)</f>
        <v>7.13</v>
      </c>
      <c r="R2489" s="3">
        <v>14727</v>
      </c>
      <c r="S2489" s="10">
        <v>77164.740000000005</v>
      </c>
      <c r="T2489" s="1" t="str">
        <f>"Q"&amp;ROUNDUP(salesdata[[#This Row],[Month No.]]/3,0)</f>
        <v>Q2</v>
      </c>
      <c r="U2489" s="1" t="str">
        <f>TEXT(salesdata[[#This Row],[Date]],"dddd")</f>
        <v>Monday</v>
      </c>
      <c r="V2489" s="12">
        <f>IFERROR(salesdata[[#This Row],[Total Revenue]]/salesdata[[#This Row],[Total Units Sold]],0)</f>
        <v>5.2396781421878185</v>
      </c>
      <c r="W2489" s="1" t="str">
        <f>INDEX({"Product1","Product2","Product3","Product4"},MATCH(MAX(salesdata[[#This Row],[S-P1]],salesdata[[#This Row],[S-P2]],salesdata[[#This Row],[S-P3]],salesdata[[#This Row],[S-P4]]),CHOOSE({1,2,3,4},salesdata[[#This Row],[S-P1]],salesdata[[#This Row],[S-P2]],salesdata[[#This Row],[S-P3]],salesdata[[#This Row],[S-P4]]),0))</f>
        <v>Product3</v>
      </c>
      <c r="X2489" s="1" t="str">
        <f>IF(salesdata[[#This Row],[Total Revenue]]&gt;=70000,"High",IF(salesdata[[#This Row],[Total Revenue]]&gt;=40000,"Medium","Low"))</f>
        <v>High</v>
      </c>
      <c r="Y2489" s="1" t="str">
        <f>IFERROR(IF(SUMIF(salesdata[Year],salesdata[[#This Row],[Year]],salesdata[Total Revenue])&gt;SUMIF(salesdata[Year],salesdata[[#This Row],[Year]]-1,salesdata[Total Revenue]),"Growth Year","Decline Year"),"")</f>
        <v>Growth Year</v>
      </c>
    </row>
    <row r="2490" spans="1:25" x14ac:dyDescent="0.3">
      <c r="A2490" s="1">
        <v>2489</v>
      </c>
      <c r="B2490" s="2">
        <v>42829</v>
      </c>
      <c r="C2490" s="1">
        <v>2017</v>
      </c>
      <c r="D2490" s="1" t="s">
        <v>29</v>
      </c>
      <c r="E2490" s="1">
        <v>4</v>
      </c>
      <c r="F2490" s="3">
        <v>3258</v>
      </c>
      <c r="G2490" s="10">
        <v>10327.86</v>
      </c>
      <c r="H2490" s="12">
        <f>IFERROR(salesdata[[#This Row],[S-P1]]/salesdata[[#This Row],[Q-P1]],0)</f>
        <v>3.1700000000000004</v>
      </c>
      <c r="I2490" s="3">
        <v>2236</v>
      </c>
      <c r="J2490" s="10">
        <v>14176.24</v>
      </c>
      <c r="K2490" s="12">
        <f>IFERROR(salesdata[[#This Row],[S-P2]]/salesdata[[#This Row],[Q-P2]],0)</f>
        <v>6.34</v>
      </c>
      <c r="L2490" s="3">
        <v>3443</v>
      </c>
      <c r="M2490" s="10">
        <v>18661.060000000001</v>
      </c>
      <c r="N2490" s="12">
        <f>IFERROR(salesdata[[#This Row],[S-P3]]/salesdata[[#This Row],[Q-P3]],0)</f>
        <v>5.4200000000000008</v>
      </c>
      <c r="O2490" s="3">
        <v>870</v>
      </c>
      <c r="P2490" s="10">
        <v>6203.1</v>
      </c>
      <c r="Q2490" s="12">
        <f>IFERROR(salesdata[[#This Row],[S-P4]]/salesdata[[#This Row],[Q-P4]],0)</f>
        <v>7.1300000000000008</v>
      </c>
      <c r="R2490" s="3">
        <v>9807</v>
      </c>
      <c r="S2490" s="10">
        <v>49368.26</v>
      </c>
      <c r="T2490" s="1" t="str">
        <f>"Q"&amp;ROUNDUP(salesdata[[#This Row],[Month No.]]/3,0)</f>
        <v>Q2</v>
      </c>
      <c r="U2490" s="1" t="str">
        <f>TEXT(salesdata[[#This Row],[Date]],"dddd")</f>
        <v>Tuesday</v>
      </c>
      <c r="V2490" s="12">
        <f>IFERROR(salesdata[[#This Row],[Total Revenue]]/salesdata[[#This Row],[Total Units Sold]],0)</f>
        <v>5.0339818496991944</v>
      </c>
      <c r="W2490" s="1" t="str">
        <f>INDEX({"Product1","Product2","Product3","Product4"},MATCH(MAX(salesdata[[#This Row],[S-P1]],salesdata[[#This Row],[S-P2]],salesdata[[#This Row],[S-P3]],salesdata[[#This Row],[S-P4]]),CHOOSE({1,2,3,4},salesdata[[#This Row],[S-P1]],salesdata[[#This Row],[S-P2]],salesdata[[#This Row],[S-P3]],salesdata[[#This Row],[S-P4]]),0))</f>
        <v>Product3</v>
      </c>
      <c r="X2490" s="1" t="str">
        <f>IF(salesdata[[#This Row],[Total Revenue]]&gt;=70000,"High",IF(salesdata[[#This Row],[Total Revenue]]&gt;=40000,"Medium","Low"))</f>
        <v>Medium</v>
      </c>
      <c r="Y2490" s="1" t="str">
        <f>IFERROR(IF(SUMIF(salesdata[Year],salesdata[[#This Row],[Year]],salesdata[Total Revenue])&gt;SUMIF(salesdata[Year],salesdata[[#This Row],[Year]]-1,salesdata[Total Revenue]),"Growth Year","Decline Year"),"")</f>
        <v>Growth Year</v>
      </c>
    </row>
    <row r="2491" spans="1:25" x14ac:dyDescent="0.3">
      <c r="A2491" s="1">
        <v>2490</v>
      </c>
      <c r="B2491" s="2">
        <v>42830</v>
      </c>
      <c r="C2491" s="1">
        <v>2017</v>
      </c>
      <c r="D2491" s="1" t="s">
        <v>29</v>
      </c>
      <c r="E2491" s="1">
        <v>4</v>
      </c>
      <c r="F2491" s="3">
        <v>6982</v>
      </c>
      <c r="G2491" s="10">
        <v>22132.94</v>
      </c>
      <c r="H2491" s="12">
        <f>IFERROR(salesdata[[#This Row],[S-P1]]/salesdata[[#This Row],[Q-P1]],0)</f>
        <v>3.17</v>
      </c>
      <c r="I2491" s="3">
        <v>1908</v>
      </c>
      <c r="J2491" s="10">
        <v>12096.72</v>
      </c>
      <c r="K2491" s="12">
        <f>IFERROR(salesdata[[#This Row],[S-P2]]/salesdata[[#This Row],[Q-P2]],0)</f>
        <v>6.34</v>
      </c>
      <c r="L2491" s="3">
        <v>2354</v>
      </c>
      <c r="M2491" s="10">
        <v>12758.68</v>
      </c>
      <c r="N2491" s="12">
        <f>IFERROR(salesdata[[#This Row],[S-P3]]/salesdata[[#This Row],[Q-P3]],0)</f>
        <v>5.42</v>
      </c>
      <c r="O2491" s="3">
        <v>939</v>
      </c>
      <c r="P2491" s="10">
        <v>6695.07</v>
      </c>
      <c r="Q2491" s="12">
        <f>IFERROR(salesdata[[#This Row],[S-P4]]/salesdata[[#This Row],[Q-P4]],0)</f>
        <v>7.13</v>
      </c>
      <c r="R2491" s="3">
        <v>12183</v>
      </c>
      <c r="S2491" s="10">
        <v>53683.41</v>
      </c>
      <c r="T2491" s="1" t="str">
        <f>"Q"&amp;ROUNDUP(salesdata[[#This Row],[Month No.]]/3,0)</f>
        <v>Q2</v>
      </c>
      <c r="U2491" s="1" t="str">
        <f>TEXT(salesdata[[#This Row],[Date]],"dddd")</f>
        <v>Wednesday</v>
      </c>
      <c r="V2491" s="12">
        <f>IFERROR(salesdata[[#This Row],[Total Revenue]]/salesdata[[#This Row],[Total Units Sold]],0)</f>
        <v>4.4064196010834769</v>
      </c>
      <c r="W2491" s="1" t="str">
        <f>INDEX({"Product1","Product2","Product3","Product4"},MATCH(MAX(salesdata[[#This Row],[S-P1]],salesdata[[#This Row],[S-P2]],salesdata[[#This Row],[S-P3]],salesdata[[#This Row],[S-P4]]),CHOOSE({1,2,3,4},salesdata[[#This Row],[S-P1]],salesdata[[#This Row],[S-P2]],salesdata[[#This Row],[S-P3]],salesdata[[#This Row],[S-P4]]),0))</f>
        <v>Product1</v>
      </c>
      <c r="X2491" s="1" t="str">
        <f>IF(salesdata[[#This Row],[Total Revenue]]&gt;=70000,"High",IF(salesdata[[#This Row],[Total Revenue]]&gt;=40000,"Medium","Low"))</f>
        <v>Medium</v>
      </c>
      <c r="Y2491" s="1" t="str">
        <f>IFERROR(IF(SUMIF(salesdata[Year],salesdata[[#This Row],[Year]],salesdata[Total Revenue])&gt;SUMIF(salesdata[Year],salesdata[[#This Row],[Year]]-1,salesdata[Total Revenue]),"Growth Year","Decline Year"),"")</f>
        <v>Growth Year</v>
      </c>
    </row>
    <row r="2492" spans="1:25" x14ac:dyDescent="0.3">
      <c r="A2492" s="1">
        <v>2491</v>
      </c>
      <c r="B2492" s="2">
        <v>42831</v>
      </c>
      <c r="C2492" s="1">
        <v>2017</v>
      </c>
      <c r="D2492" s="1" t="s">
        <v>29</v>
      </c>
      <c r="E2492" s="1">
        <v>4</v>
      </c>
      <c r="F2492" s="3">
        <v>6368</v>
      </c>
      <c r="G2492" s="10">
        <v>20186.560000000001</v>
      </c>
      <c r="H2492" s="12">
        <f>IFERROR(salesdata[[#This Row],[S-P1]]/salesdata[[#This Row],[Q-P1]],0)</f>
        <v>3.1700000000000004</v>
      </c>
      <c r="I2492" s="3">
        <v>1607</v>
      </c>
      <c r="J2492" s="10">
        <v>10188.379999999999</v>
      </c>
      <c r="K2492" s="12">
        <f>IFERROR(salesdata[[#This Row],[S-P2]]/salesdata[[#This Row],[Q-P2]],0)</f>
        <v>6.34</v>
      </c>
      <c r="L2492" s="3">
        <v>5454</v>
      </c>
      <c r="M2492" s="10">
        <v>29560.68</v>
      </c>
      <c r="N2492" s="12">
        <f>IFERROR(salesdata[[#This Row],[S-P3]]/salesdata[[#This Row],[Q-P3]],0)</f>
        <v>5.42</v>
      </c>
      <c r="O2492" s="3">
        <v>1498</v>
      </c>
      <c r="P2492" s="10">
        <v>10680.74</v>
      </c>
      <c r="Q2492" s="12">
        <f>IFERROR(salesdata[[#This Row],[S-P4]]/salesdata[[#This Row],[Q-P4]],0)</f>
        <v>7.13</v>
      </c>
      <c r="R2492" s="3">
        <v>14927</v>
      </c>
      <c r="S2492" s="10">
        <v>70616.36</v>
      </c>
      <c r="T2492" s="1" t="str">
        <f>"Q"&amp;ROUNDUP(salesdata[[#This Row],[Month No.]]/3,0)</f>
        <v>Q2</v>
      </c>
      <c r="U2492" s="1" t="str">
        <f>TEXT(salesdata[[#This Row],[Date]],"dddd")</f>
        <v>Thursday</v>
      </c>
      <c r="V2492" s="12">
        <f>IFERROR(salesdata[[#This Row],[Total Revenue]]/salesdata[[#This Row],[Total Units Sold]],0)</f>
        <v>4.7307804649293228</v>
      </c>
      <c r="W2492" s="1" t="str">
        <f>INDEX({"Product1","Product2","Product3","Product4"},MATCH(MAX(salesdata[[#This Row],[S-P1]],salesdata[[#This Row],[S-P2]],salesdata[[#This Row],[S-P3]],salesdata[[#This Row],[S-P4]]),CHOOSE({1,2,3,4},salesdata[[#This Row],[S-P1]],salesdata[[#This Row],[S-P2]],salesdata[[#This Row],[S-P3]],salesdata[[#This Row],[S-P4]]),0))</f>
        <v>Product3</v>
      </c>
      <c r="X2492" s="1" t="str">
        <f>IF(salesdata[[#This Row],[Total Revenue]]&gt;=70000,"High",IF(salesdata[[#This Row],[Total Revenue]]&gt;=40000,"Medium","Low"))</f>
        <v>High</v>
      </c>
      <c r="Y2492" s="1" t="str">
        <f>IFERROR(IF(SUMIF(salesdata[Year],salesdata[[#This Row],[Year]],salesdata[Total Revenue])&gt;SUMIF(salesdata[Year],salesdata[[#This Row],[Year]]-1,salesdata[Total Revenue]),"Growth Year","Decline Year"),"")</f>
        <v>Growth Year</v>
      </c>
    </row>
    <row r="2493" spans="1:25" x14ac:dyDescent="0.3">
      <c r="A2493" s="1">
        <v>2492</v>
      </c>
      <c r="B2493" s="2">
        <v>42832</v>
      </c>
      <c r="C2493" s="1">
        <v>2017</v>
      </c>
      <c r="D2493" s="1" t="s">
        <v>29</v>
      </c>
      <c r="E2493" s="1">
        <v>4</v>
      </c>
      <c r="F2493" s="3">
        <v>4148</v>
      </c>
      <c r="G2493" s="10">
        <v>13149.16</v>
      </c>
      <c r="H2493" s="12">
        <f>IFERROR(salesdata[[#This Row],[S-P1]]/salesdata[[#This Row],[Q-P1]],0)</f>
        <v>3.17</v>
      </c>
      <c r="I2493" s="3">
        <v>1709</v>
      </c>
      <c r="J2493" s="10">
        <v>10835.06</v>
      </c>
      <c r="K2493" s="12">
        <f>IFERROR(salesdata[[#This Row],[S-P2]]/salesdata[[#This Row],[Q-P2]],0)</f>
        <v>6.34</v>
      </c>
      <c r="L2493" s="3">
        <v>1916</v>
      </c>
      <c r="M2493" s="10">
        <v>10384.719999999999</v>
      </c>
      <c r="N2493" s="12">
        <f>IFERROR(salesdata[[#This Row],[S-P3]]/salesdata[[#This Row],[Q-P3]],0)</f>
        <v>5.42</v>
      </c>
      <c r="O2493" s="3">
        <v>1663</v>
      </c>
      <c r="P2493" s="10">
        <v>11857.19</v>
      </c>
      <c r="Q2493" s="12">
        <f>IFERROR(salesdata[[#This Row],[S-P4]]/salesdata[[#This Row],[Q-P4]],0)</f>
        <v>7.13</v>
      </c>
      <c r="R2493" s="3">
        <v>9436</v>
      </c>
      <c r="S2493" s="10">
        <v>46226.13</v>
      </c>
      <c r="T2493" s="1" t="str">
        <f>"Q"&amp;ROUNDUP(salesdata[[#This Row],[Month No.]]/3,0)</f>
        <v>Q2</v>
      </c>
      <c r="U2493" s="1" t="str">
        <f>TEXT(salesdata[[#This Row],[Date]],"dddd")</f>
        <v>Friday</v>
      </c>
      <c r="V2493" s="12">
        <f>IFERROR(salesdata[[#This Row],[Total Revenue]]/salesdata[[#This Row],[Total Units Sold]],0)</f>
        <v>4.8989116150911398</v>
      </c>
      <c r="W2493" s="1" t="str">
        <f>INDEX({"Product1","Product2","Product3","Product4"},MATCH(MAX(salesdata[[#This Row],[S-P1]],salesdata[[#This Row],[S-P2]],salesdata[[#This Row],[S-P3]],salesdata[[#This Row],[S-P4]]),CHOOSE({1,2,3,4},salesdata[[#This Row],[S-P1]],salesdata[[#This Row],[S-P2]],salesdata[[#This Row],[S-P3]],salesdata[[#This Row],[S-P4]]),0))</f>
        <v>Product1</v>
      </c>
      <c r="X2493" s="1" t="str">
        <f>IF(salesdata[[#This Row],[Total Revenue]]&gt;=70000,"High",IF(salesdata[[#This Row],[Total Revenue]]&gt;=40000,"Medium","Low"))</f>
        <v>Medium</v>
      </c>
      <c r="Y2493" s="1" t="str">
        <f>IFERROR(IF(SUMIF(salesdata[Year],salesdata[[#This Row],[Year]],salesdata[Total Revenue])&gt;SUMIF(salesdata[Year],salesdata[[#This Row],[Year]]-1,salesdata[Total Revenue]),"Growth Year","Decline Year"),"")</f>
        <v>Growth Year</v>
      </c>
    </row>
    <row r="2494" spans="1:25" x14ac:dyDescent="0.3">
      <c r="A2494" s="1">
        <v>2493</v>
      </c>
      <c r="B2494" s="2">
        <v>42833</v>
      </c>
      <c r="C2494" s="1">
        <v>2017</v>
      </c>
      <c r="D2494" s="1" t="s">
        <v>29</v>
      </c>
      <c r="E2494" s="1">
        <v>4</v>
      </c>
      <c r="F2494" s="3">
        <v>722</v>
      </c>
      <c r="G2494" s="10">
        <v>2288.7399999999998</v>
      </c>
      <c r="H2494" s="12">
        <f>IFERROR(salesdata[[#This Row],[S-P1]]/salesdata[[#This Row],[Q-P1]],0)</f>
        <v>3.1699999999999995</v>
      </c>
      <c r="I2494" s="3">
        <v>3134</v>
      </c>
      <c r="J2494" s="10">
        <v>19869.560000000001</v>
      </c>
      <c r="K2494" s="12">
        <f>IFERROR(salesdata[[#This Row],[S-P2]]/salesdata[[#This Row],[Q-P2]],0)</f>
        <v>6.3400000000000007</v>
      </c>
      <c r="L2494" s="3">
        <v>418</v>
      </c>
      <c r="M2494" s="10">
        <v>2265.56</v>
      </c>
      <c r="N2494" s="12">
        <f>IFERROR(salesdata[[#This Row],[S-P3]]/salesdata[[#This Row],[Q-P3]],0)</f>
        <v>5.42</v>
      </c>
      <c r="O2494" s="3">
        <v>1460</v>
      </c>
      <c r="P2494" s="10">
        <v>10409.799999999999</v>
      </c>
      <c r="Q2494" s="12">
        <f>IFERROR(salesdata[[#This Row],[S-P4]]/salesdata[[#This Row],[Q-P4]],0)</f>
        <v>7.13</v>
      </c>
      <c r="R2494" s="3">
        <v>5734</v>
      </c>
      <c r="S2494" s="10">
        <v>34833.660000000003</v>
      </c>
      <c r="T2494" s="1" t="str">
        <f>"Q"&amp;ROUNDUP(salesdata[[#This Row],[Month No.]]/3,0)</f>
        <v>Q2</v>
      </c>
      <c r="U2494" s="1" t="str">
        <f>TEXT(salesdata[[#This Row],[Date]],"dddd")</f>
        <v>Saturday</v>
      </c>
      <c r="V2494" s="12">
        <f>IFERROR(salesdata[[#This Row],[Total Revenue]]/salesdata[[#This Row],[Total Units Sold]],0)</f>
        <v>6.0749319846529479</v>
      </c>
      <c r="W2494" s="1" t="str">
        <f>INDEX({"Product1","Product2","Product3","Product4"},MATCH(MAX(salesdata[[#This Row],[S-P1]],salesdata[[#This Row],[S-P2]],salesdata[[#This Row],[S-P3]],salesdata[[#This Row],[S-P4]]),CHOOSE({1,2,3,4},salesdata[[#This Row],[S-P1]],salesdata[[#This Row],[S-P2]],salesdata[[#This Row],[S-P3]],salesdata[[#This Row],[S-P4]]),0))</f>
        <v>Product2</v>
      </c>
      <c r="X2494" s="1" t="str">
        <f>IF(salesdata[[#This Row],[Total Revenue]]&gt;=70000,"High",IF(salesdata[[#This Row],[Total Revenue]]&gt;=40000,"Medium","Low"))</f>
        <v>Low</v>
      </c>
      <c r="Y2494" s="1" t="str">
        <f>IFERROR(IF(SUMIF(salesdata[Year],salesdata[[#This Row],[Year]],salesdata[Total Revenue])&gt;SUMIF(salesdata[Year],salesdata[[#This Row],[Year]]-1,salesdata[Total Revenue]),"Growth Year","Decline Year"),"")</f>
        <v>Growth Year</v>
      </c>
    </row>
    <row r="2495" spans="1:25" x14ac:dyDescent="0.3">
      <c r="A2495" s="1">
        <v>2494</v>
      </c>
      <c r="B2495" s="2">
        <v>42834</v>
      </c>
      <c r="C2495" s="1">
        <v>2017</v>
      </c>
      <c r="D2495" s="1" t="s">
        <v>29</v>
      </c>
      <c r="E2495" s="1">
        <v>4</v>
      </c>
      <c r="F2495" s="3">
        <v>527</v>
      </c>
      <c r="G2495" s="10">
        <v>1670.59</v>
      </c>
      <c r="H2495" s="12">
        <f>IFERROR(salesdata[[#This Row],[S-P1]]/salesdata[[#This Row],[Q-P1]],0)</f>
        <v>3.17</v>
      </c>
      <c r="I2495" s="3">
        <v>3137</v>
      </c>
      <c r="J2495" s="10">
        <v>19888.580000000002</v>
      </c>
      <c r="K2495" s="12">
        <f>IFERROR(salesdata[[#This Row],[S-P2]]/salesdata[[#This Row],[Q-P2]],0)</f>
        <v>6.3400000000000007</v>
      </c>
      <c r="L2495" s="3">
        <v>4106</v>
      </c>
      <c r="M2495" s="10">
        <v>22254.52</v>
      </c>
      <c r="N2495" s="12">
        <f>IFERROR(salesdata[[#This Row],[S-P3]]/salesdata[[#This Row],[Q-P3]],0)</f>
        <v>5.42</v>
      </c>
      <c r="O2495" s="3">
        <v>1509</v>
      </c>
      <c r="P2495" s="10">
        <v>10759.17</v>
      </c>
      <c r="Q2495" s="12">
        <f>IFERROR(salesdata[[#This Row],[S-P4]]/salesdata[[#This Row],[Q-P4]],0)</f>
        <v>7.13</v>
      </c>
      <c r="R2495" s="3">
        <v>9279</v>
      </c>
      <c r="S2495" s="10">
        <v>54572.86</v>
      </c>
      <c r="T2495" s="1" t="str">
        <f>"Q"&amp;ROUNDUP(salesdata[[#This Row],[Month No.]]/3,0)</f>
        <v>Q2</v>
      </c>
      <c r="U2495" s="1" t="str">
        <f>TEXT(salesdata[[#This Row],[Date]],"dddd")</f>
        <v>Sunday</v>
      </c>
      <c r="V2495" s="12">
        <f>IFERROR(salesdata[[#This Row],[Total Revenue]]/salesdata[[#This Row],[Total Units Sold]],0)</f>
        <v>5.8813298846858499</v>
      </c>
      <c r="W2495" s="1" t="str">
        <f>INDEX({"Product1","Product2","Product3","Product4"},MATCH(MAX(salesdata[[#This Row],[S-P1]],salesdata[[#This Row],[S-P2]],salesdata[[#This Row],[S-P3]],salesdata[[#This Row],[S-P4]]),CHOOSE({1,2,3,4},salesdata[[#This Row],[S-P1]],salesdata[[#This Row],[S-P2]],salesdata[[#This Row],[S-P3]],salesdata[[#This Row],[S-P4]]),0))</f>
        <v>Product3</v>
      </c>
      <c r="X2495" s="1" t="str">
        <f>IF(salesdata[[#This Row],[Total Revenue]]&gt;=70000,"High",IF(salesdata[[#This Row],[Total Revenue]]&gt;=40000,"Medium","Low"))</f>
        <v>Medium</v>
      </c>
      <c r="Y2495" s="1" t="str">
        <f>IFERROR(IF(SUMIF(salesdata[Year],salesdata[[#This Row],[Year]],salesdata[Total Revenue])&gt;SUMIF(salesdata[Year],salesdata[[#This Row],[Year]]-1,salesdata[Total Revenue]),"Growth Year","Decline Year"),"")</f>
        <v>Growth Year</v>
      </c>
    </row>
    <row r="2496" spans="1:25" x14ac:dyDescent="0.3">
      <c r="A2496" s="1">
        <v>2495</v>
      </c>
      <c r="B2496" s="2">
        <v>42835</v>
      </c>
      <c r="C2496" s="1">
        <v>2017</v>
      </c>
      <c r="D2496" s="1" t="s">
        <v>29</v>
      </c>
      <c r="E2496" s="1">
        <v>4</v>
      </c>
      <c r="F2496" s="3">
        <v>7451</v>
      </c>
      <c r="G2496" s="10">
        <v>23619.67</v>
      </c>
      <c r="H2496" s="12">
        <f>IFERROR(salesdata[[#This Row],[S-P1]]/salesdata[[#This Row],[Q-P1]],0)</f>
        <v>3.17</v>
      </c>
      <c r="I2496" s="3">
        <v>405</v>
      </c>
      <c r="J2496" s="10">
        <v>2567.6999999999998</v>
      </c>
      <c r="K2496" s="12">
        <f>IFERROR(salesdata[[#This Row],[S-P2]]/salesdata[[#This Row],[Q-P2]],0)</f>
        <v>6.34</v>
      </c>
      <c r="L2496" s="3">
        <v>5610</v>
      </c>
      <c r="M2496" s="10">
        <v>30406.2</v>
      </c>
      <c r="N2496" s="12">
        <f>IFERROR(salesdata[[#This Row],[S-P3]]/salesdata[[#This Row],[Q-P3]],0)</f>
        <v>5.42</v>
      </c>
      <c r="O2496" s="3">
        <v>881</v>
      </c>
      <c r="P2496" s="10">
        <v>6281.53</v>
      </c>
      <c r="Q2496" s="12">
        <f>IFERROR(salesdata[[#This Row],[S-P4]]/salesdata[[#This Row],[Q-P4]],0)</f>
        <v>7.13</v>
      </c>
      <c r="R2496" s="3">
        <v>14347</v>
      </c>
      <c r="S2496" s="10">
        <v>62875.1</v>
      </c>
      <c r="T2496" s="1" t="str">
        <f>"Q"&amp;ROUNDUP(salesdata[[#This Row],[Month No.]]/3,0)</f>
        <v>Q2</v>
      </c>
      <c r="U2496" s="1" t="str">
        <f>TEXT(salesdata[[#This Row],[Date]],"dddd")</f>
        <v>Monday</v>
      </c>
      <c r="V2496" s="12">
        <f>IFERROR(salesdata[[#This Row],[Total Revenue]]/salesdata[[#This Row],[Total Units Sold]],0)</f>
        <v>4.382456262633303</v>
      </c>
      <c r="W2496" s="1" t="str">
        <f>INDEX({"Product1","Product2","Product3","Product4"},MATCH(MAX(salesdata[[#This Row],[S-P1]],salesdata[[#This Row],[S-P2]],salesdata[[#This Row],[S-P3]],salesdata[[#This Row],[S-P4]]),CHOOSE({1,2,3,4},salesdata[[#This Row],[S-P1]],salesdata[[#This Row],[S-P2]],salesdata[[#This Row],[S-P3]],salesdata[[#This Row],[S-P4]]),0))</f>
        <v>Product3</v>
      </c>
      <c r="X2496" s="1" t="str">
        <f>IF(salesdata[[#This Row],[Total Revenue]]&gt;=70000,"High",IF(salesdata[[#This Row],[Total Revenue]]&gt;=40000,"Medium","Low"))</f>
        <v>Medium</v>
      </c>
      <c r="Y2496" s="1" t="str">
        <f>IFERROR(IF(SUMIF(salesdata[Year],salesdata[[#This Row],[Year]],salesdata[Total Revenue])&gt;SUMIF(salesdata[Year],salesdata[[#This Row],[Year]]-1,salesdata[Total Revenue]),"Growth Year","Decline Year"),"")</f>
        <v>Growth Year</v>
      </c>
    </row>
    <row r="2497" spans="1:25" x14ac:dyDescent="0.3">
      <c r="A2497" s="1">
        <v>2496</v>
      </c>
      <c r="B2497" s="2">
        <v>42836</v>
      </c>
      <c r="C2497" s="1">
        <v>2017</v>
      </c>
      <c r="D2497" s="1" t="s">
        <v>29</v>
      </c>
      <c r="E2497" s="1">
        <v>4</v>
      </c>
      <c r="F2497" s="3">
        <v>2317</v>
      </c>
      <c r="G2497" s="10">
        <v>7344.89</v>
      </c>
      <c r="H2497" s="12">
        <f>IFERROR(salesdata[[#This Row],[S-P1]]/salesdata[[#This Row],[Q-P1]],0)</f>
        <v>3.17</v>
      </c>
      <c r="I2497" s="3">
        <v>2405</v>
      </c>
      <c r="J2497" s="10">
        <v>15247.7</v>
      </c>
      <c r="K2497" s="12">
        <f>IFERROR(salesdata[[#This Row],[S-P2]]/salesdata[[#This Row],[Q-P2]],0)</f>
        <v>6.3400000000000007</v>
      </c>
      <c r="L2497" s="3">
        <v>3943</v>
      </c>
      <c r="M2497" s="10">
        <v>21371.06</v>
      </c>
      <c r="N2497" s="12">
        <f>IFERROR(salesdata[[#This Row],[S-P3]]/salesdata[[#This Row],[Q-P3]],0)</f>
        <v>5.42</v>
      </c>
      <c r="O2497" s="3">
        <v>608</v>
      </c>
      <c r="P2497" s="10">
        <v>4335.04</v>
      </c>
      <c r="Q2497" s="12">
        <f>IFERROR(salesdata[[#This Row],[S-P4]]/salesdata[[#This Row],[Q-P4]],0)</f>
        <v>7.13</v>
      </c>
      <c r="R2497" s="3">
        <v>9273</v>
      </c>
      <c r="S2497" s="10">
        <v>48298.69</v>
      </c>
      <c r="T2497" s="1" t="str">
        <f>"Q"&amp;ROUNDUP(salesdata[[#This Row],[Month No.]]/3,0)</f>
        <v>Q2</v>
      </c>
      <c r="U2497" s="1" t="str">
        <f>TEXT(salesdata[[#This Row],[Date]],"dddd")</f>
        <v>Tuesday</v>
      </c>
      <c r="V2497" s="12">
        <f>IFERROR(salesdata[[#This Row],[Total Revenue]]/salesdata[[#This Row],[Total Units Sold]],0)</f>
        <v>5.2085290628707002</v>
      </c>
      <c r="W2497" s="1" t="str">
        <f>INDEX({"Product1","Product2","Product3","Product4"},MATCH(MAX(salesdata[[#This Row],[S-P1]],salesdata[[#This Row],[S-P2]],salesdata[[#This Row],[S-P3]],salesdata[[#This Row],[S-P4]]),CHOOSE({1,2,3,4},salesdata[[#This Row],[S-P1]],salesdata[[#This Row],[S-P2]],salesdata[[#This Row],[S-P3]],salesdata[[#This Row],[S-P4]]),0))</f>
        <v>Product3</v>
      </c>
      <c r="X2497" s="1" t="str">
        <f>IF(salesdata[[#This Row],[Total Revenue]]&gt;=70000,"High",IF(salesdata[[#This Row],[Total Revenue]]&gt;=40000,"Medium","Low"))</f>
        <v>Medium</v>
      </c>
      <c r="Y2497" s="1" t="str">
        <f>IFERROR(IF(SUMIF(salesdata[Year],salesdata[[#This Row],[Year]],salesdata[Total Revenue])&gt;SUMIF(salesdata[Year],salesdata[[#This Row],[Year]]-1,salesdata[Total Revenue]),"Growth Year","Decline Year"),"")</f>
        <v>Growth Year</v>
      </c>
    </row>
    <row r="2498" spans="1:25" x14ac:dyDescent="0.3">
      <c r="A2498" s="1">
        <v>2497</v>
      </c>
      <c r="B2498" s="2">
        <v>42837</v>
      </c>
      <c r="C2498" s="1">
        <v>2017</v>
      </c>
      <c r="D2498" s="1" t="s">
        <v>29</v>
      </c>
      <c r="E2498" s="1">
        <v>4</v>
      </c>
      <c r="F2498" s="3">
        <v>1801</v>
      </c>
      <c r="G2498" s="10">
        <v>5709.17</v>
      </c>
      <c r="H2498" s="12">
        <f>IFERROR(salesdata[[#This Row],[S-P1]]/salesdata[[#This Row],[Q-P1]],0)</f>
        <v>3.17</v>
      </c>
      <c r="I2498" s="3">
        <v>3781</v>
      </c>
      <c r="J2498" s="10">
        <v>23971.54</v>
      </c>
      <c r="K2498" s="12">
        <f>IFERROR(salesdata[[#This Row],[S-P2]]/salesdata[[#This Row],[Q-P2]],0)</f>
        <v>6.34</v>
      </c>
      <c r="L2498" s="3">
        <v>916</v>
      </c>
      <c r="M2498" s="10">
        <v>4964.72</v>
      </c>
      <c r="N2498" s="12">
        <f>IFERROR(salesdata[[#This Row],[S-P3]]/salesdata[[#This Row],[Q-P3]],0)</f>
        <v>5.42</v>
      </c>
      <c r="O2498" s="3">
        <v>1359</v>
      </c>
      <c r="P2498" s="10">
        <v>9689.67</v>
      </c>
      <c r="Q2498" s="12">
        <f>IFERROR(salesdata[[#This Row],[S-P4]]/salesdata[[#This Row],[Q-P4]],0)</f>
        <v>7.13</v>
      </c>
      <c r="R2498" s="3">
        <v>7857</v>
      </c>
      <c r="S2498" s="10">
        <v>44335.1</v>
      </c>
      <c r="T2498" s="1" t="str">
        <f>"Q"&amp;ROUNDUP(salesdata[[#This Row],[Month No.]]/3,0)</f>
        <v>Q2</v>
      </c>
      <c r="U2498" s="1" t="str">
        <f>TEXT(salesdata[[#This Row],[Date]],"dddd")</f>
        <v>Wednesday</v>
      </c>
      <c r="V2498" s="12">
        <f>IFERROR(salesdata[[#This Row],[Total Revenue]]/salesdata[[#This Row],[Total Units Sold]],0)</f>
        <v>5.6427516863942975</v>
      </c>
      <c r="W2498" s="1" t="str">
        <f>INDEX({"Product1","Product2","Product3","Product4"},MATCH(MAX(salesdata[[#This Row],[S-P1]],salesdata[[#This Row],[S-P2]],salesdata[[#This Row],[S-P3]],salesdata[[#This Row],[S-P4]]),CHOOSE({1,2,3,4},salesdata[[#This Row],[S-P1]],salesdata[[#This Row],[S-P2]],salesdata[[#This Row],[S-P3]],salesdata[[#This Row],[S-P4]]),0))</f>
        <v>Product2</v>
      </c>
      <c r="X2498" s="1" t="str">
        <f>IF(salesdata[[#This Row],[Total Revenue]]&gt;=70000,"High",IF(salesdata[[#This Row],[Total Revenue]]&gt;=40000,"Medium","Low"))</f>
        <v>Medium</v>
      </c>
      <c r="Y2498" s="1" t="str">
        <f>IFERROR(IF(SUMIF(salesdata[Year],salesdata[[#This Row],[Year]],salesdata[Total Revenue])&gt;SUMIF(salesdata[Year],salesdata[[#This Row],[Year]]-1,salesdata[Total Revenue]),"Growth Year","Decline Year"),"")</f>
        <v>Growth Year</v>
      </c>
    </row>
    <row r="2499" spans="1:25" x14ac:dyDescent="0.3">
      <c r="A2499" s="1">
        <v>2498</v>
      </c>
      <c r="B2499" s="2">
        <v>42838</v>
      </c>
      <c r="C2499" s="1">
        <v>2017</v>
      </c>
      <c r="D2499" s="1" t="s">
        <v>29</v>
      </c>
      <c r="E2499" s="1">
        <v>4</v>
      </c>
      <c r="F2499" s="3">
        <v>5571</v>
      </c>
      <c r="G2499" s="10">
        <v>17660.07</v>
      </c>
      <c r="H2499" s="12">
        <f>IFERROR(salesdata[[#This Row],[S-P1]]/salesdata[[#This Row],[Q-P1]],0)</f>
        <v>3.17</v>
      </c>
      <c r="I2499" s="3">
        <v>2241</v>
      </c>
      <c r="J2499" s="10">
        <v>14207.94</v>
      </c>
      <c r="K2499" s="12">
        <f>IFERROR(salesdata[[#This Row],[S-P2]]/salesdata[[#This Row],[Q-P2]],0)</f>
        <v>6.34</v>
      </c>
      <c r="L2499" s="3">
        <v>4321</v>
      </c>
      <c r="M2499" s="10">
        <v>23419.82</v>
      </c>
      <c r="N2499" s="12">
        <f>IFERROR(salesdata[[#This Row],[S-P3]]/salesdata[[#This Row],[Q-P3]],0)</f>
        <v>5.42</v>
      </c>
      <c r="O2499" s="3">
        <v>488</v>
      </c>
      <c r="P2499" s="10">
        <v>3479.44</v>
      </c>
      <c r="Q2499" s="12">
        <f>IFERROR(salesdata[[#This Row],[S-P4]]/salesdata[[#This Row],[Q-P4]],0)</f>
        <v>7.13</v>
      </c>
      <c r="R2499" s="3">
        <v>12621</v>
      </c>
      <c r="S2499" s="10">
        <v>58767.27</v>
      </c>
      <c r="T2499" s="1" t="str">
        <f>"Q"&amp;ROUNDUP(salesdata[[#This Row],[Month No.]]/3,0)</f>
        <v>Q2</v>
      </c>
      <c r="U2499" s="1" t="str">
        <f>TEXT(salesdata[[#This Row],[Date]],"dddd")</f>
        <v>Thursday</v>
      </c>
      <c r="V2499" s="12">
        <f>IFERROR(salesdata[[#This Row],[Total Revenue]]/salesdata[[#This Row],[Total Units Sold]],0)</f>
        <v>4.6563085333967198</v>
      </c>
      <c r="W2499" s="1" t="str">
        <f>INDEX({"Product1","Product2","Product3","Product4"},MATCH(MAX(salesdata[[#This Row],[S-P1]],salesdata[[#This Row],[S-P2]],salesdata[[#This Row],[S-P3]],salesdata[[#This Row],[S-P4]]),CHOOSE({1,2,3,4},salesdata[[#This Row],[S-P1]],salesdata[[#This Row],[S-P2]],salesdata[[#This Row],[S-P3]],salesdata[[#This Row],[S-P4]]),0))</f>
        <v>Product3</v>
      </c>
      <c r="X2499" s="1" t="str">
        <f>IF(salesdata[[#This Row],[Total Revenue]]&gt;=70000,"High",IF(salesdata[[#This Row],[Total Revenue]]&gt;=40000,"Medium","Low"))</f>
        <v>Medium</v>
      </c>
      <c r="Y2499" s="1" t="str">
        <f>IFERROR(IF(SUMIF(salesdata[Year],salesdata[[#This Row],[Year]],salesdata[Total Revenue])&gt;SUMIF(salesdata[Year],salesdata[[#This Row],[Year]]-1,salesdata[Total Revenue]),"Growth Year","Decline Year"),"")</f>
        <v>Growth Year</v>
      </c>
    </row>
    <row r="2500" spans="1:25" x14ac:dyDescent="0.3">
      <c r="A2500" s="1">
        <v>2499</v>
      </c>
      <c r="B2500" s="2">
        <v>42839</v>
      </c>
      <c r="C2500" s="1">
        <v>2017</v>
      </c>
      <c r="D2500" s="1" t="s">
        <v>29</v>
      </c>
      <c r="E2500" s="1">
        <v>4</v>
      </c>
      <c r="F2500" s="3">
        <v>3375</v>
      </c>
      <c r="G2500" s="10">
        <v>10698.75</v>
      </c>
      <c r="H2500" s="12">
        <f>IFERROR(salesdata[[#This Row],[S-P1]]/salesdata[[#This Row],[Q-P1]],0)</f>
        <v>3.17</v>
      </c>
      <c r="I2500" s="3">
        <v>1849</v>
      </c>
      <c r="J2500" s="10">
        <v>11722.66</v>
      </c>
      <c r="K2500" s="12">
        <f>IFERROR(salesdata[[#This Row],[S-P2]]/salesdata[[#This Row],[Q-P2]],0)</f>
        <v>6.34</v>
      </c>
      <c r="L2500" s="3">
        <v>3915</v>
      </c>
      <c r="M2500" s="10">
        <v>21219.3</v>
      </c>
      <c r="N2500" s="12">
        <f>IFERROR(salesdata[[#This Row],[S-P3]]/salesdata[[#This Row],[Q-P3]],0)</f>
        <v>5.42</v>
      </c>
      <c r="O2500" s="3">
        <v>1489</v>
      </c>
      <c r="P2500" s="10">
        <v>10616.57</v>
      </c>
      <c r="Q2500" s="12">
        <f>IFERROR(salesdata[[#This Row],[S-P4]]/salesdata[[#This Row],[Q-P4]],0)</f>
        <v>7.13</v>
      </c>
      <c r="R2500" s="3">
        <v>10628</v>
      </c>
      <c r="S2500" s="10">
        <v>54257.279999999999</v>
      </c>
      <c r="T2500" s="1" t="str">
        <f>"Q"&amp;ROUNDUP(salesdata[[#This Row],[Month No.]]/3,0)</f>
        <v>Q2</v>
      </c>
      <c r="U2500" s="1" t="str">
        <f>TEXT(salesdata[[#This Row],[Date]],"dddd")</f>
        <v>Friday</v>
      </c>
      <c r="V2500" s="12">
        <f>IFERROR(salesdata[[#This Row],[Total Revenue]]/salesdata[[#This Row],[Total Units Sold]],0)</f>
        <v>5.1051260820474216</v>
      </c>
      <c r="W2500" s="1" t="str">
        <f>INDEX({"Product1","Product2","Product3","Product4"},MATCH(MAX(salesdata[[#This Row],[S-P1]],salesdata[[#This Row],[S-P2]],salesdata[[#This Row],[S-P3]],salesdata[[#This Row],[S-P4]]),CHOOSE({1,2,3,4},salesdata[[#This Row],[S-P1]],salesdata[[#This Row],[S-P2]],salesdata[[#This Row],[S-P3]],salesdata[[#This Row],[S-P4]]),0))</f>
        <v>Product3</v>
      </c>
      <c r="X2500" s="1" t="str">
        <f>IF(salesdata[[#This Row],[Total Revenue]]&gt;=70000,"High",IF(salesdata[[#This Row],[Total Revenue]]&gt;=40000,"Medium","Low"))</f>
        <v>Medium</v>
      </c>
      <c r="Y2500" s="1" t="str">
        <f>IFERROR(IF(SUMIF(salesdata[Year],salesdata[[#This Row],[Year]],salesdata[Total Revenue])&gt;SUMIF(salesdata[Year],salesdata[[#This Row],[Year]]-1,salesdata[Total Revenue]),"Growth Year","Decline Year"),"")</f>
        <v>Growth Year</v>
      </c>
    </row>
    <row r="2501" spans="1:25" x14ac:dyDescent="0.3">
      <c r="A2501" s="1">
        <v>2500</v>
      </c>
      <c r="B2501" s="2">
        <v>42840</v>
      </c>
      <c r="C2501" s="1">
        <v>2017</v>
      </c>
      <c r="D2501" s="1" t="s">
        <v>29</v>
      </c>
      <c r="E2501" s="1">
        <v>4</v>
      </c>
      <c r="F2501" s="3">
        <v>5932</v>
      </c>
      <c r="G2501" s="10">
        <v>18804.439999999999</v>
      </c>
      <c r="H2501" s="12">
        <f>IFERROR(salesdata[[#This Row],[S-P1]]/salesdata[[#This Row],[Q-P1]],0)</f>
        <v>3.17</v>
      </c>
      <c r="I2501" s="3">
        <v>3636</v>
      </c>
      <c r="J2501" s="10">
        <v>23052.240000000002</v>
      </c>
      <c r="K2501" s="12">
        <f>IFERROR(salesdata[[#This Row],[S-P2]]/salesdata[[#This Row],[Q-P2]],0)</f>
        <v>6.3400000000000007</v>
      </c>
      <c r="L2501" s="3">
        <v>1901</v>
      </c>
      <c r="M2501" s="10">
        <v>10303.42</v>
      </c>
      <c r="N2501" s="12">
        <f>IFERROR(salesdata[[#This Row],[S-P3]]/salesdata[[#This Row],[Q-P3]],0)</f>
        <v>5.42</v>
      </c>
      <c r="O2501" s="3">
        <v>1730</v>
      </c>
      <c r="P2501" s="10">
        <v>12334.9</v>
      </c>
      <c r="Q2501" s="12">
        <f>IFERROR(salesdata[[#This Row],[S-P4]]/salesdata[[#This Row],[Q-P4]],0)</f>
        <v>7.13</v>
      </c>
      <c r="R2501" s="3">
        <v>13199</v>
      </c>
      <c r="S2501" s="10">
        <v>64495</v>
      </c>
      <c r="T2501" s="1" t="str">
        <f>"Q"&amp;ROUNDUP(salesdata[[#This Row],[Month No.]]/3,0)</f>
        <v>Q2</v>
      </c>
      <c r="U2501" s="1" t="str">
        <f>TEXT(salesdata[[#This Row],[Date]],"dddd")</f>
        <v>Saturday</v>
      </c>
      <c r="V2501" s="12">
        <f>IFERROR(salesdata[[#This Row],[Total Revenue]]/salesdata[[#This Row],[Total Units Sold]],0)</f>
        <v>4.886355026895977</v>
      </c>
      <c r="W2501" s="1" t="str">
        <f>INDEX({"Product1","Product2","Product3","Product4"},MATCH(MAX(salesdata[[#This Row],[S-P1]],salesdata[[#This Row],[S-P2]],salesdata[[#This Row],[S-P3]],salesdata[[#This Row],[S-P4]]),CHOOSE({1,2,3,4},salesdata[[#This Row],[S-P1]],salesdata[[#This Row],[S-P2]],salesdata[[#This Row],[S-P3]],salesdata[[#This Row],[S-P4]]),0))</f>
        <v>Product2</v>
      </c>
      <c r="X2501" s="1" t="str">
        <f>IF(salesdata[[#This Row],[Total Revenue]]&gt;=70000,"High",IF(salesdata[[#This Row],[Total Revenue]]&gt;=40000,"Medium","Low"))</f>
        <v>Medium</v>
      </c>
      <c r="Y2501" s="1" t="str">
        <f>IFERROR(IF(SUMIF(salesdata[Year],salesdata[[#This Row],[Year]],salesdata[Total Revenue])&gt;SUMIF(salesdata[Year],salesdata[[#This Row],[Year]]-1,salesdata[Total Revenue]),"Growth Year","Decline Year"),"")</f>
        <v>Growth Year</v>
      </c>
    </row>
    <row r="2502" spans="1:25" x14ac:dyDescent="0.3">
      <c r="A2502" s="1">
        <v>2501</v>
      </c>
      <c r="B2502" s="2">
        <v>42841</v>
      </c>
      <c r="C2502" s="1">
        <v>2017</v>
      </c>
      <c r="D2502" s="1" t="s">
        <v>29</v>
      </c>
      <c r="E2502" s="1">
        <v>4</v>
      </c>
      <c r="F2502" s="3">
        <v>2466</v>
      </c>
      <c r="G2502" s="10">
        <v>7817.22</v>
      </c>
      <c r="H2502" s="12">
        <f>IFERROR(salesdata[[#This Row],[S-P1]]/salesdata[[#This Row],[Q-P1]],0)</f>
        <v>3.17</v>
      </c>
      <c r="I2502" s="3">
        <v>934</v>
      </c>
      <c r="J2502" s="10">
        <v>5921.56</v>
      </c>
      <c r="K2502" s="12">
        <f>IFERROR(salesdata[[#This Row],[S-P2]]/salesdata[[#This Row],[Q-P2]],0)</f>
        <v>6.3400000000000007</v>
      </c>
      <c r="L2502" s="3">
        <v>3099</v>
      </c>
      <c r="M2502" s="10">
        <v>16796.580000000002</v>
      </c>
      <c r="N2502" s="12">
        <f>IFERROR(salesdata[[#This Row],[S-P3]]/salesdata[[#This Row],[Q-P3]],0)</f>
        <v>5.4200000000000008</v>
      </c>
      <c r="O2502" s="3">
        <v>585</v>
      </c>
      <c r="P2502" s="10">
        <v>4171.05</v>
      </c>
      <c r="Q2502" s="12">
        <f>IFERROR(salesdata[[#This Row],[S-P4]]/salesdata[[#This Row],[Q-P4]],0)</f>
        <v>7.13</v>
      </c>
      <c r="R2502" s="3">
        <v>7084</v>
      </c>
      <c r="S2502" s="10">
        <v>34706.410000000003</v>
      </c>
      <c r="T2502" s="1" t="str">
        <f>"Q"&amp;ROUNDUP(salesdata[[#This Row],[Month No.]]/3,0)</f>
        <v>Q2</v>
      </c>
      <c r="U2502" s="1" t="str">
        <f>TEXT(salesdata[[#This Row],[Date]],"dddd")</f>
        <v>Sunday</v>
      </c>
      <c r="V2502" s="12">
        <f>IFERROR(salesdata[[#This Row],[Total Revenue]]/salesdata[[#This Row],[Total Units Sold]],0)</f>
        <v>4.8992673630717114</v>
      </c>
      <c r="W2502" s="1" t="str">
        <f>INDEX({"Product1","Product2","Product3","Product4"},MATCH(MAX(salesdata[[#This Row],[S-P1]],salesdata[[#This Row],[S-P2]],salesdata[[#This Row],[S-P3]],salesdata[[#This Row],[S-P4]]),CHOOSE({1,2,3,4},salesdata[[#This Row],[S-P1]],salesdata[[#This Row],[S-P2]],salesdata[[#This Row],[S-P3]],salesdata[[#This Row],[S-P4]]),0))</f>
        <v>Product3</v>
      </c>
      <c r="X2502" s="1" t="str">
        <f>IF(salesdata[[#This Row],[Total Revenue]]&gt;=70000,"High",IF(salesdata[[#This Row],[Total Revenue]]&gt;=40000,"Medium","Low"))</f>
        <v>Low</v>
      </c>
      <c r="Y2502" s="1" t="str">
        <f>IFERROR(IF(SUMIF(salesdata[Year],salesdata[[#This Row],[Year]],salesdata[Total Revenue])&gt;SUMIF(salesdata[Year],salesdata[[#This Row],[Year]]-1,salesdata[Total Revenue]),"Growth Year","Decline Year"),"")</f>
        <v>Growth Year</v>
      </c>
    </row>
    <row r="2503" spans="1:25" x14ac:dyDescent="0.3">
      <c r="A2503" s="1">
        <v>2502</v>
      </c>
      <c r="B2503" s="2">
        <v>42842</v>
      </c>
      <c r="C2503" s="1">
        <v>2017</v>
      </c>
      <c r="D2503" s="1" t="s">
        <v>29</v>
      </c>
      <c r="E2503" s="1">
        <v>4</v>
      </c>
      <c r="F2503" s="3">
        <v>7640</v>
      </c>
      <c r="G2503" s="10">
        <v>24218.799999999999</v>
      </c>
      <c r="H2503" s="12">
        <f>IFERROR(salesdata[[#This Row],[S-P1]]/salesdata[[#This Row],[Q-P1]],0)</f>
        <v>3.17</v>
      </c>
      <c r="I2503" s="3">
        <v>1754</v>
      </c>
      <c r="J2503" s="10">
        <v>11120.36</v>
      </c>
      <c r="K2503" s="12">
        <f>IFERROR(salesdata[[#This Row],[S-P2]]/salesdata[[#This Row],[Q-P2]],0)</f>
        <v>6.3400000000000007</v>
      </c>
      <c r="L2503" s="3">
        <v>5479</v>
      </c>
      <c r="M2503" s="10">
        <v>29696.18</v>
      </c>
      <c r="N2503" s="12">
        <f>IFERROR(salesdata[[#This Row],[S-P3]]/salesdata[[#This Row],[Q-P3]],0)</f>
        <v>5.42</v>
      </c>
      <c r="O2503" s="3">
        <v>1794</v>
      </c>
      <c r="P2503" s="10">
        <v>12791.22</v>
      </c>
      <c r="Q2503" s="12">
        <f>IFERROR(salesdata[[#This Row],[S-P4]]/salesdata[[#This Row],[Q-P4]],0)</f>
        <v>7.13</v>
      </c>
      <c r="R2503" s="3">
        <v>16667</v>
      </c>
      <c r="S2503" s="10">
        <v>77826.559999999998</v>
      </c>
      <c r="T2503" s="1" t="str">
        <f>"Q"&amp;ROUNDUP(salesdata[[#This Row],[Month No.]]/3,0)</f>
        <v>Q2</v>
      </c>
      <c r="U2503" s="1" t="str">
        <f>TEXT(salesdata[[#This Row],[Date]],"dddd")</f>
        <v>Monday</v>
      </c>
      <c r="V2503" s="12">
        <f>IFERROR(salesdata[[#This Row],[Total Revenue]]/salesdata[[#This Row],[Total Units Sold]],0)</f>
        <v>4.6695002099957996</v>
      </c>
      <c r="W2503" s="1" t="str">
        <f>INDEX({"Product1","Product2","Product3","Product4"},MATCH(MAX(salesdata[[#This Row],[S-P1]],salesdata[[#This Row],[S-P2]],salesdata[[#This Row],[S-P3]],salesdata[[#This Row],[S-P4]]),CHOOSE({1,2,3,4},salesdata[[#This Row],[S-P1]],salesdata[[#This Row],[S-P2]],salesdata[[#This Row],[S-P3]],salesdata[[#This Row],[S-P4]]),0))</f>
        <v>Product3</v>
      </c>
      <c r="X2503" s="1" t="str">
        <f>IF(salesdata[[#This Row],[Total Revenue]]&gt;=70000,"High",IF(salesdata[[#This Row],[Total Revenue]]&gt;=40000,"Medium","Low"))</f>
        <v>High</v>
      </c>
      <c r="Y2503" s="1" t="str">
        <f>IFERROR(IF(SUMIF(salesdata[Year],salesdata[[#This Row],[Year]],salesdata[Total Revenue])&gt;SUMIF(salesdata[Year],salesdata[[#This Row],[Year]]-1,salesdata[Total Revenue]),"Growth Year","Decline Year"),"")</f>
        <v>Growth Year</v>
      </c>
    </row>
    <row r="2504" spans="1:25" x14ac:dyDescent="0.3">
      <c r="A2504" s="1">
        <v>2503</v>
      </c>
      <c r="B2504" s="2">
        <v>42843</v>
      </c>
      <c r="C2504" s="1">
        <v>2017</v>
      </c>
      <c r="D2504" s="1" t="s">
        <v>29</v>
      </c>
      <c r="E2504" s="1">
        <v>4</v>
      </c>
      <c r="F2504" s="3">
        <v>5478</v>
      </c>
      <c r="G2504" s="10">
        <v>17365.259999999998</v>
      </c>
      <c r="H2504" s="12">
        <f>IFERROR(salesdata[[#This Row],[S-P1]]/salesdata[[#This Row],[Q-P1]],0)</f>
        <v>3.17</v>
      </c>
      <c r="I2504" s="3">
        <v>2127</v>
      </c>
      <c r="J2504" s="10">
        <v>13485.18</v>
      </c>
      <c r="K2504" s="12">
        <f>IFERROR(salesdata[[#This Row],[S-P2]]/salesdata[[#This Row],[Q-P2]],0)</f>
        <v>6.34</v>
      </c>
      <c r="L2504" s="3">
        <v>4845</v>
      </c>
      <c r="M2504" s="10">
        <v>26259.9</v>
      </c>
      <c r="N2504" s="12">
        <f>IFERROR(salesdata[[#This Row],[S-P3]]/salesdata[[#This Row],[Q-P3]],0)</f>
        <v>5.42</v>
      </c>
      <c r="O2504" s="3">
        <v>347</v>
      </c>
      <c r="P2504" s="10">
        <v>2474.11</v>
      </c>
      <c r="Q2504" s="12">
        <f>IFERROR(salesdata[[#This Row],[S-P4]]/salesdata[[#This Row],[Q-P4]],0)</f>
        <v>7.1300000000000008</v>
      </c>
      <c r="R2504" s="3">
        <v>12797</v>
      </c>
      <c r="S2504" s="10">
        <v>59584.45</v>
      </c>
      <c r="T2504" s="1" t="str">
        <f>"Q"&amp;ROUNDUP(salesdata[[#This Row],[Month No.]]/3,0)</f>
        <v>Q2</v>
      </c>
      <c r="U2504" s="1" t="str">
        <f>TEXT(salesdata[[#This Row],[Date]],"dddd")</f>
        <v>Tuesday</v>
      </c>
      <c r="V2504" s="12">
        <f>IFERROR(salesdata[[#This Row],[Total Revenue]]/salesdata[[#This Row],[Total Units Sold]],0)</f>
        <v>4.6561264358834098</v>
      </c>
      <c r="W2504" s="1" t="str">
        <f>INDEX({"Product1","Product2","Product3","Product4"},MATCH(MAX(salesdata[[#This Row],[S-P1]],salesdata[[#This Row],[S-P2]],salesdata[[#This Row],[S-P3]],salesdata[[#This Row],[S-P4]]),CHOOSE({1,2,3,4},salesdata[[#This Row],[S-P1]],salesdata[[#This Row],[S-P2]],salesdata[[#This Row],[S-P3]],salesdata[[#This Row],[S-P4]]),0))</f>
        <v>Product3</v>
      </c>
      <c r="X2504" s="1" t="str">
        <f>IF(salesdata[[#This Row],[Total Revenue]]&gt;=70000,"High",IF(salesdata[[#This Row],[Total Revenue]]&gt;=40000,"Medium","Low"))</f>
        <v>Medium</v>
      </c>
      <c r="Y2504" s="1" t="str">
        <f>IFERROR(IF(SUMIF(salesdata[Year],salesdata[[#This Row],[Year]],salesdata[Total Revenue])&gt;SUMIF(salesdata[Year],salesdata[[#This Row],[Year]]-1,salesdata[Total Revenue]),"Growth Year","Decline Year"),"")</f>
        <v>Growth Year</v>
      </c>
    </row>
    <row r="2505" spans="1:25" x14ac:dyDescent="0.3">
      <c r="A2505" s="1">
        <v>2504</v>
      </c>
      <c r="B2505" s="2">
        <v>42844</v>
      </c>
      <c r="C2505" s="1">
        <v>2017</v>
      </c>
      <c r="D2505" s="1" t="s">
        <v>29</v>
      </c>
      <c r="E2505" s="1">
        <v>4</v>
      </c>
      <c r="F2505" s="3">
        <v>4348</v>
      </c>
      <c r="G2505" s="10">
        <v>13783.16</v>
      </c>
      <c r="H2505" s="12">
        <f>IFERROR(salesdata[[#This Row],[S-P1]]/salesdata[[#This Row],[Q-P1]],0)</f>
        <v>3.17</v>
      </c>
      <c r="I2505" s="3">
        <v>3810</v>
      </c>
      <c r="J2505" s="10">
        <v>24155.4</v>
      </c>
      <c r="K2505" s="12">
        <f>IFERROR(salesdata[[#This Row],[S-P2]]/salesdata[[#This Row],[Q-P2]],0)</f>
        <v>6.3400000000000007</v>
      </c>
      <c r="L2505" s="3">
        <v>4342</v>
      </c>
      <c r="M2505" s="10">
        <v>23533.64</v>
      </c>
      <c r="N2505" s="12">
        <f>IFERROR(salesdata[[#This Row],[S-P3]]/salesdata[[#This Row],[Q-P3]],0)</f>
        <v>5.42</v>
      </c>
      <c r="O2505" s="3">
        <v>638</v>
      </c>
      <c r="P2505" s="10">
        <v>4548.9399999999996</v>
      </c>
      <c r="Q2505" s="12">
        <f>IFERROR(salesdata[[#This Row],[S-P4]]/salesdata[[#This Row],[Q-P4]],0)</f>
        <v>7.129999999999999</v>
      </c>
      <c r="R2505" s="3">
        <v>13138</v>
      </c>
      <c r="S2505" s="10">
        <v>66021.14</v>
      </c>
      <c r="T2505" s="1" t="str">
        <f>"Q"&amp;ROUNDUP(salesdata[[#This Row],[Month No.]]/3,0)</f>
        <v>Q2</v>
      </c>
      <c r="U2505" s="1" t="str">
        <f>TEXT(salesdata[[#This Row],[Date]],"dddd")</f>
        <v>Wednesday</v>
      </c>
      <c r="V2505" s="12">
        <f>IFERROR(salesdata[[#This Row],[Total Revenue]]/salesdata[[#This Row],[Total Units Sold]],0)</f>
        <v>5.0252047495813672</v>
      </c>
      <c r="W2505" s="1" t="str">
        <f>INDEX({"Product1","Product2","Product3","Product4"},MATCH(MAX(salesdata[[#This Row],[S-P1]],salesdata[[#This Row],[S-P2]],salesdata[[#This Row],[S-P3]],salesdata[[#This Row],[S-P4]]),CHOOSE({1,2,3,4},salesdata[[#This Row],[S-P1]],salesdata[[#This Row],[S-P2]],salesdata[[#This Row],[S-P3]],salesdata[[#This Row],[S-P4]]),0))</f>
        <v>Product2</v>
      </c>
      <c r="X2505" s="1" t="str">
        <f>IF(salesdata[[#This Row],[Total Revenue]]&gt;=70000,"High",IF(salesdata[[#This Row],[Total Revenue]]&gt;=40000,"Medium","Low"))</f>
        <v>Medium</v>
      </c>
      <c r="Y2505" s="1" t="str">
        <f>IFERROR(IF(SUMIF(salesdata[Year],salesdata[[#This Row],[Year]],salesdata[Total Revenue])&gt;SUMIF(salesdata[Year],salesdata[[#This Row],[Year]]-1,salesdata[Total Revenue]),"Growth Year","Decline Year"),"")</f>
        <v>Growth Year</v>
      </c>
    </row>
    <row r="2506" spans="1:25" x14ac:dyDescent="0.3">
      <c r="A2506" s="1">
        <v>2505</v>
      </c>
      <c r="B2506" s="2">
        <v>42845</v>
      </c>
      <c r="C2506" s="1">
        <v>2017</v>
      </c>
      <c r="D2506" s="1" t="s">
        <v>29</v>
      </c>
      <c r="E2506" s="1">
        <v>4</v>
      </c>
      <c r="F2506" s="3">
        <v>4563</v>
      </c>
      <c r="G2506" s="10">
        <v>14464.71</v>
      </c>
      <c r="H2506" s="12">
        <f>IFERROR(salesdata[[#This Row],[S-P1]]/salesdata[[#This Row],[Q-P1]],0)</f>
        <v>3.17</v>
      </c>
      <c r="I2506" s="3">
        <v>1374</v>
      </c>
      <c r="J2506" s="10">
        <v>8711.16</v>
      </c>
      <c r="K2506" s="12">
        <f>IFERROR(salesdata[[#This Row],[S-P2]]/salesdata[[#This Row],[Q-P2]],0)</f>
        <v>6.34</v>
      </c>
      <c r="L2506" s="3">
        <v>4584</v>
      </c>
      <c r="M2506" s="10">
        <v>24845.279999999999</v>
      </c>
      <c r="N2506" s="12">
        <f>IFERROR(salesdata[[#This Row],[S-P3]]/salesdata[[#This Row],[Q-P3]],0)</f>
        <v>5.42</v>
      </c>
      <c r="O2506" s="3">
        <v>546</v>
      </c>
      <c r="P2506" s="10">
        <v>3892.98</v>
      </c>
      <c r="Q2506" s="12">
        <f>IFERROR(salesdata[[#This Row],[S-P4]]/salesdata[[#This Row],[Q-P4]],0)</f>
        <v>7.13</v>
      </c>
      <c r="R2506" s="3">
        <v>11067</v>
      </c>
      <c r="S2506" s="10">
        <v>51914.13</v>
      </c>
      <c r="T2506" s="1" t="str">
        <f>"Q"&amp;ROUNDUP(salesdata[[#This Row],[Month No.]]/3,0)</f>
        <v>Q2</v>
      </c>
      <c r="U2506" s="1" t="str">
        <f>TEXT(salesdata[[#This Row],[Date]],"dddd")</f>
        <v>Thursday</v>
      </c>
      <c r="V2506" s="12">
        <f>IFERROR(salesdata[[#This Row],[Total Revenue]]/salesdata[[#This Row],[Total Units Sold]],0)</f>
        <v>4.6908945513689346</v>
      </c>
      <c r="W2506" s="1" t="str">
        <f>INDEX({"Product1","Product2","Product3","Product4"},MATCH(MAX(salesdata[[#This Row],[S-P1]],salesdata[[#This Row],[S-P2]],salesdata[[#This Row],[S-P3]],salesdata[[#This Row],[S-P4]]),CHOOSE({1,2,3,4},salesdata[[#This Row],[S-P1]],salesdata[[#This Row],[S-P2]],salesdata[[#This Row],[S-P3]],salesdata[[#This Row],[S-P4]]),0))</f>
        <v>Product3</v>
      </c>
      <c r="X2506" s="1" t="str">
        <f>IF(salesdata[[#This Row],[Total Revenue]]&gt;=70000,"High",IF(salesdata[[#This Row],[Total Revenue]]&gt;=40000,"Medium","Low"))</f>
        <v>Medium</v>
      </c>
      <c r="Y2506" s="1" t="str">
        <f>IFERROR(IF(SUMIF(salesdata[Year],salesdata[[#This Row],[Year]],salesdata[Total Revenue])&gt;SUMIF(salesdata[Year],salesdata[[#This Row],[Year]]-1,salesdata[Total Revenue]),"Growth Year","Decline Year"),"")</f>
        <v>Growth Year</v>
      </c>
    </row>
    <row r="2507" spans="1:25" x14ac:dyDescent="0.3">
      <c r="A2507" s="1">
        <v>2506</v>
      </c>
      <c r="B2507" s="2">
        <v>42846</v>
      </c>
      <c r="C2507" s="1">
        <v>2017</v>
      </c>
      <c r="D2507" s="1" t="s">
        <v>29</v>
      </c>
      <c r="E2507" s="1">
        <v>4</v>
      </c>
      <c r="F2507" s="3">
        <v>3159</v>
      </c>
      <c r="G2507" s="10">
        <v>10014.030000000001</v>
      </c>
      <c r="H2507" s="12">
        <f>IFERROR(salesdata[[#This Row],[S-P1]]/salesdata[[#This Row],[Q-P1]],0)</f>
        <v>3.1700000000000004</v>
      </c>
      <c r="I2507" s="3">
        <v>2952</v>
      </c>
      <c r="J2507" s="10">
        <v>18715.68</v>
      </c>
      <c r="K2507" s="12">
        <f>IFERROR(salesdata[[#This Row],[S-P2]]/salesdata[[#This Row],[Q-P2]],0)</f>
        <v>6.34</v>
      </c>
      <c r="L2507" s="3">
        <v>3230</v>
      </c>
      <c r="M2507" s="10">
        <v>17506.599999999999</v>
      </c>
      <c r="N2507" s="12">
        <f>IFERROR(salesdata[[#This Row],[S-P3]]/salesdata[[#This Row],[Q-P3]],0)</f>
        <v>5.42</v>
      </c>
      <c r="O2507" s="3">
        <v>1636</v>
      </c>
      <c r="P2507" s="10">
        <v>11664.68</v>
      </c>
      <c r="Q2507" s="12">
        <f>IFERROR(salesdata[[#This Row],[S-P4]]/salesdata[[#This Row],[Q-P4]],0)</f>
        <v>7.13</v>
      </c>
      <c r="R2507" s="3">
        <v>10977</v>
      </c>
      <c r="S2507" s="10">
        <v>57900.99</v>
      </c>
      <c r="T2507" s="1" t="str">
        <f>"Q"&amp;ROUNDUP(salesdata[[#This Row],[Month No.]]/3,0)</f>
        <v>Q2</v>
      </c>
      <c r="U2507" s="1" t="str">
        <f>TEXT(salesdata[[#This Row],[Date]],"dddd")</f>
        <v>Friday</v>
      </c>
      <c r="V2507" s="12">
        <f>IFERROR(salesdata[[#This Row],[Total Revenue]]/salesdata[[#This Row],[Total Units Sold]],0)</f>
        <v>5.2747553976496304</v>
      </c>
      <c r="W2507" s="1" t="str">
        <f>INDEX({"Product1","Product2","Product3","Product4"},MATCH(MAX(salesdata[[#This Row],[S-P1]],salesdata[[#This Row],[S-P2]],salesdata[[#This Row],[S-P3]],salesdata[[#This Row],[S-P4]]),CHOOSE({1,2,3,4},salesdata[[#This Row],[S-P1]],salesdata[[#This Row],[S-P2]],salesdata[[#This Row],[S-P3]],salesdata[[#This Row],[S-P4]]),0))</f>
        <v>Product2</v>
      </c>
      <c r="X2507" s="1" t="str">
        <f>IF(salesdata[[#This Row],[Total Revenue]]&gt;=70000,"High",IF(salesdata[[#This Row],[Total Revenue]]&gt;=40000,"Medium","Low"))</f>
        <v>Medium</v>
      </c>
      <c r="Y2507" s="1" t="str">
        <f>IFERROR(IF(SUMIF(salesdata[Year],salesdata[[#This Row],[Year]],salesdata[Total Revenue])&gt;SUMIF(salesdata[Year],salesdata[[#This Row],[Year]]-1,salesdata[Total Revenue]),"Growth Year","Decline Year"),"")</f>
        <v>Growth Year</v>
      </c>
    </row>
    <row r="2508" spans="1:25" x14ac:dyDescent="0.3">
      <c r="A2508" s="1">
        <v>2507</v>
      </c>
      <c r="B2508" s="2">
        <v>42847</v>
      </c>
      <c r="C2508" s="1">
        <v>2017</v>
      </c>
      <c r="D2508" s="1" t="s">
        <v>29</v>
      </c>
      <c r="E2508" s="1">
        <v>4</v>
      </c>
      <c r="F2508" s="3">
        <v>5254</v>
      </c>
      <c r="G2508" s="10">
        <v>16655.18</v>
      </c>
      <c r="H2508" s="12">
        <f>IFERROR(salesdata[[#This Row],[S-P1]]/salesdata[[#This Row],[Q-P1]],0)</f>
        <v>3.17</v>
      </c>
      <c r="I2508" s="3">
        <v>1038</v>
      </c>
      <c r="J2508" s="10">
        <v>6580.92</v>
      </c>
      <c r="K2508" s="12">
        <f>IFERROR(salesdata[[#This Row],[S-P2]]/salesdata[[#This Row],[Q-P2]],0)</f>
        <v>6.34</v>
      </c>
      <c r="L2508" s="3">
        <v>4675</v>
      </c>
      <c r="M2508" s="10">
        <v>25338.5</v>
      </c>
      <c r="N2508" s="12">
        <f>IFERROR(salesdata[[#This Row],[S-P3]]/salesdata[[#This Row],[Q-P3]],0)</f>
        <v>5.42</v>
      </c>
      <c r="O2508" s="3">
        <v>454</v>
      </c>
      <c r="P2508" s="10">
        <v>3237.02</v>
      </c>
      <c r="Q2508" s="12">
        <f>IFERROR(salesdata[[#This Row],[S-P4]]/salesdata[[#This Row],[Q-P4]],0)</f>
        <v>7.13</v>
      </c>
      <c r="R2508" s="3">
        <v>11421</v>
      </c>
      <c r="S2508" s="10">
        <v>51811.62</v>
      </c>
      <c r="T2508" s="1" t="str">
        <f>"Q"&amp;ROUNDUP(salesdata[[#This Row],[Month No.]]/3,0)</f>
        <v>Q2</v>
      </c>
      <c r="U2508" s="1" t="str">
        <f>TEXT(salesdata[[#This Row],[Date]],"dddd")</f>
        <v>Saturday</v>
      </c>
      <c r="V2508" s="12">
        <f>IFERROR(salesdata[[#This Row],[Total Revenue]]/salesdata[[#This Row],[Total Units Sold]],0)</f>
        <v>4.5365221959548201</v>
      </c>
      <c r="W2508" s="1" t="str">
        <f>INDEX({"Product1","Product2","Product3","Product4"},MATCH(MAX(salesdata[[#This Row],[S-P1]],salesdata[[#This Row],[S-P2]],salesdata[[#This Row],[S-P3]],salesdata[[#This Row],[S-P4]]),CHOOSE({1,2,3,4},salesdata[[#This Row],[S-P1]],salesdata[[#This Row],[S-P2]],salesdata[[#This Row],[S-P3]],salesdata[[#This Row],[S-P4]]),0))</f>
        <v>Product3</v>
      </c>
      <c r="X2508" s="1" t="str">
        <f>IF(salesdata[[#This Row],[Total Revenue]]&gt;=70000,"High",IF(salesdata[[#This Row],[Total Revenue]]&gt;=40000,"Medium","Low"))</f>
        <v>Medium</v>
      </c>
      <c r="Y2508" s="1" t="str">
        <f>IFERROR(IF(SUMIF(salesdata[Year],salesdata[[#This Row],[Year]],salesdata[Total Revenue])&gt;SUMIF(salesdata[Year],salesdata[[#This Row],[Year]]-1,salesdata[Total Revenue]),"Growth Year","Decline Year"),"")</f>
        <v>Growth Year</v>
      </c>
    </row>
    <row r="2509" spans="1:25" x14ac:dyDescent="0.3">
      <c r="A2509" s="1">
        <v>2508</v>
      </c>
      <c r="B2509" s="2">
        <v>42848</v>
      </c>
      <c r="C2509" s="1">
        <v>2017</v>
      </c>
      <c r="D2509" s="1" t="s">
        <v>29</v>
      </c>
      <c r="E2509" s="1">
        <v>4</v>
      </c>
      <c r="F2509" s="3">
        <v>4899</v>
      </c>
      <c r="G2509" s="10">
        <v>15529.83</v>
      </c>
      <c r="H2509" s="12">
        <f>IFERROR(salesdata[[#This Row],[S-P1]]/salesdata[[#This Row],[Q-P1]],0)</f>
        <v>3.17</v>
      </c>
      <c r="I2509" s="3">
        <v>664</v>
      </c>
      <c r="J2509" s="10">
        <v>4209.76</v>
      </c>
      <c r="K2509" s="12">
        <f>IFERROR(salesdata[[#This Row],[S-P2]]/salesdata[[#This Row],[Q-P2]],0)</f>
        <v>6.3400000000000007</v>
      </c>
      <c r="L2509" s="3">
        <v>5613</v>
      </c>
      <c r="M2509" s="10">
        <v>30422.46</v>
      </c>
      <c r="N2509" s="12">
        <f>IFERROR(salesdata[[#This Row],[S-P3]]/salesdata[[#This Row],[Q-P3]],0)</f>
        <v>5.42</v>
      </c>
      <c r="O2509" s="3">
        <v>1293</v>
      </c>
      <c r="P2509" s="10">
        <v>9219.09</v>
      </c>
      <c r="Q2509" s="12">
        <f>IFERROR(salesdata[[#This Row],[S-P4]]/salesdata[[#This Row],[Q-P4]],0)</f>
        <v>7.13</v>
      </c>
      <c r="R2509" s="3">
        <v>12469</v>
      </c>
      <c r="S2509" s="10">
        <v>59381.14</v>
      </c>
      <c r="T2509" s="1" t="str">
        <f>"Q"&amp;ROUNDUP(salesdata[[#This Row],[Month No.]]/3,0)</f>
        <v>Q2</v>
      </c>
      <c r="U2509" s="1" t="str">
        <f>TEXT(salesdata[[#This Row],[Date]],"dddd")</f>
        <v>Sunday</v>
      </c>
      <c r="V2509" s="12">
        <f>IFERROR(salesdata[[#This Row],[Total Revenue]]/salesdata[[#This Row],[Total Units Sold]],0)</f>
        <v>4.7623017082364267</v>
      </c>
      <c r="W2509" s="1" t="str">
        <f>INDEX({"Product1","Product2","Product3","Product4"},MATCH(MAX(salesdata[[#This Row],[S-P1]],salesdata[[#This Row],[S-P2]],salesdata[[#This Row],[S-P3]],salesdata[[#This Row],[S-P4]]),CHOOSE({1,2,3,4},salesdata[[#This Row],[S-P1]],salesdata[[#This Row],[S-P2]],salesdata[[#This Row],[S-P3]],salesdata[[#This Row],[S-P4]]),0))</f>
        <v>Product3</v>
      </c>
      <c r="X2509" s="1" t="str">
        <f>IF(salesdata[[#This Row],[Total Revenue]]&gt;=70000,"High",IF(salesdata[[#This Row],[Total Revenue]]&gt;=40000,"Medium","Low"))</f>
        <v>Medium</v>
      </c>
      <c r="Y2509" s="1" t="str">
        <f>IFERROR(IF(SUMIF(salesdata[Year],salesdata[[#This Row],[Year]],salesdata[Total Revenue])&gt;SUMIF(salesdata[Year],salesdata[[#This Row],[Year]]-1,salesdata[Total Revenue]),"Growth Year","Decline Year"),"")</f>
        <v>Growth Year</v>
      </c>
    </row>
    <row r="2510" spans="1:25" x14ac:dyDescent="0.3">
      <c r="A2510" s="1">
        <v>2509</v>
      </c>
      <c r="B2510" s="2">
        <v>42849</v>
      </c>
      <c r="C2510" s="1">
        <v>2017</v>
      </c>
      <c r="D2510" s="1" t="s">
        <v>29</v>
      </c>
      <c r="E2510" s="1">
        <v>4</v>
      </c>
      <c r="F2510" s="3">
        <v>2995</v>
      </c>
      <c r="G2510" s="10">
        <v>9494.15</v>
      </c>
      <c r="H2510" s="12">
        <f>IFERROR(salesdata[[#This Row],[S-P1]]/salesdata[[#This Row],[Q-P1]],0)</f>
        <v>3.17</v>
      </c>
      <c r="I2510" s="3">
        <v>953</v>
      </c>
      <c r="J2510" s="10">
        <v>6042.02</v>
      </c>
      <c r="K2510" s="12">
        <f>IFERROR(salesdata[[#This Row],[S-P2]]/salesdata[[#This Row],[Q-P2]],0)</f>
        <v>6.3400000000000007</v>
      </c>
      <c r="L2510" s="3">
        <v>4524</v>
      </c>
      <c r="M2510" s="10">
        <v>24520.080000000002</v>
      </c>
      <c r="N2510" s="12">
        <f>IFERROR(salesdata[[#This Row],[S-P3]]/salesdata[[#This Row],[Q-P3]],0)</f>
        <v>5.4200000000000008</v>
      </c>
      <c r="O2510" s="3">
        <v>1749</v>
      </c>
      <c r="P2510" s="10">
        <v>12470.37</v>
      </c>
      <c r="Q2510" s="12">
        <f>IFERROR(salesdata[[#This Row],[S-P4]]/salesdata[[#This Row],[Q-P4]],0)</f>
        <v>7.1300000000000008</v>
      </c>
      <c r="R2510" s="3">
        <v>10221</v>
      </c>
      <c r="S2510" s="10">
        <v>52526.62</v>
      </c>
      <c r="T2510" s="1" t="str">
        <f>"Q"&amp;ROUNDUP(salesdata[[#This Row],[Month No.]]/3,0)</f>
        <v>Q2</v>
      </c>
      <c r="U2510" s="1" t="str">
        <f>TEXT(salesdata[[#This Row],[Date]],"dddd")</f>
        <v>Monday</v>
      </c>
      <c r="V2510" s="12">
        <f>IFERROR(salesdata[[#This Row],[Total Revenue]]/salesdata[[#This Row],[Total Units Sold]],0)</f>
        <v>5.1390881518442422</v>
      </c>
      <c r="W2510" s="1" t="str">
        <f>INDEX({"Product1","Product2","Product3","Product4"},MATCH(MAX(salesdata[[#This Row],[S-P1]],salesdata[[#This Row],[S-P2]],salesdata[[#This Row],[S-P3]],salesdata[[#This Row],[S-P4]]),CHOOSE({1,2,3,4},salesdata[[#This Row],[S-P1]],salesdata[[#This Row],[S-P2]],salesdata[[#This Row],[S-P3]],salesdata[[#This Row],[S-P4]]),0))</f>
        <v>Product3</v>
      </c>
      <c r="X2510" s="1" t="str">
        <f>IF(salesdata[[#This Row],[Total Revenue]]&gt;=70000,"High",IF(salesdata[[#This Row],[Total Revenue]]&gt;=40000,"Medium","Low"))</f>
        <v>Medium</v>
      </c>
      <c r="Y2510" s="1" t="str">
        <f>IFERROR(IF(SUMIF(salesdata[Year],salesdata[[#This Row],[Year]],salesdata[Total Revenue])&gt;SUMIF(salesdata[Year],salesdata[[#This Row],[Year]]-1,salesdata[Total Revenue]),"Growth Year","Decline Year"),"")</f>
        <v>Growth Year</v>
      </c>
    </row>
    <row r="2511" spans="1:25" x14ac:dyDescent="0.3">
      <c r="A2511" s="1">
        <v>2510</v>
      </c>
      <c r="B2511" s="2">
        <v>42850</v>
      </c>
      <c r="C2511" s="1">
        <v>2017</v>
      </c>
      <c r="D2511" s="1" t="s">
        <v>29</v>
      </c>
      <c r="E2511" s="1">
        <v>4</v>
      </c>
      <c r="F2511" s="3">
        <v>3334</v>
      </c>
      <c r="G2511" s="10">
        <v>10568.78</v>
      </c>
      <c r="H2511" s="12">
        <f>IFERROR(salesdata[[#This Row],[S-P1]]/salesdata[[#This Row],[Q-P1]],0)</f>
        <v>3.1700000000000004</v>
      </c>
      <c r="I2511" s="3">
        <v>633</v>
      </c>
      <c r="J2511" s="10">
        <v>4013.22</v>
      </c>
      <c r="K2511" s="12">
        <f>IFERROR(salesdata[[#This Row],[S-P2]]/salesdata[[#This Row],[Q-P2]],0)</f>
        <v>6.34</v>
      </c>
      <c r="L2511" s="3">
        <v>1899</v>
      </c>
      <c r="M2511" s="10">
        <v>10292.58</v>
      </c>
      <c r="N2511" s="12">
        <f>IFERROR(salesdata[[#This Row],[S-P3]]/salesdata[[#This Row],[Q-P3]],0)</f>
        <v>5.42</v>
      </c>
      <c r="O2511" s="3">
        <v>438</v>
      </c>
      <c r="P2511" s="10">
        <v>3122.94</v>
      </c>
      <c r="Q2511" s="12">
        <f>IFERROR(salesdata[[#This Row],[S-P4]]/salesdata[[#This Row],[Q-P4]],0)</f>
        <v>7.13</v>
      </c>
      <c r="R2511" s="3">
        <v>6304</v>
      </c>
      <c r="S2511" s="10">
        <v>27997.52</v>
      </c>
      <c r="T2511" s="1" t="str">
        <f>"Q"&amp;ROUNDUP(salesdata[[#This Row],[Month No.]]/3,0)</f>
        <v>Q2</v>
      </c>
      <c r="U2511" s="1" t="str">
        <f>TEXT(salesdata[[#This Row],[Date]],"dddd")</f>
        <v>Tuesday</v>
      </c>
      <c r="V2511" s="12">
        <f>IFERROR(salesdata[[#This Row],[Total Revenue]]/salesdata[[#This Row],[Total Units Sold]],0)</f>
        <v>4.4412309644670049</v>
      </c>
      <c r="W2511" s="1" t="str">
        <f>INDEX({"Product1","Product2","Product3","Product4"},MATCH(MAX(salesdata[[#This Row],[S-P1]],salesdata[[#This Row],[S-P2]],salesdata[[#This Row],[S-P3]],salesdata[[#This Row],[S-P4]]),CHOOSE({1,2,3,4},salesdata[[#This Row],[S-P1]],salesdata[[#This Row],[S-P2]],salesdata[[#This Row],[S-P3]],salesdata[[#This Row],[S-P4]]),0))</f>
        <v>Product1</v>
      </c>
      <c r="X2511" s="1" t="str">
        <f>IF(salesdata[[#This Row],[Total Revenue]]&gt;=70000,"High",IF(salesdata[[#This Row],[Total Revenue]]&gt;=40000,"Medium","Low"))</f>
        <v>Low</v>
      </c>
      <c r="Y2511" s="1" t="str">
        <f>IFERROR(IF(SUMIF(salesdata[Year],salesdata[[#This Row],[Year]],salesdata[Total Revenue])&gt;SUMIF(salesdata[Year],salesdata[[#This Row],[Year]]-1,salesdata[Total Revenue]),"Growth Year","Decline Year"),"")</f>
        <v>Growth Year</v>
      </c>
    </row>
    <row r="2512" spans="1:25" x14ac:dyDescent="0.3">
      <c r="A2512" s="1">
        <v>2511</v>
      </c>
      <c r="B2512" s="2">
        <v>42851</v>
      </c>
      <c r="C2512" s="1">
        <v>2017</v>
      </c>
      <c r="D2512" s="1" t="s">
        <v>29</v>
      </c>
      <c r="E2512" s="1">
        <v>4</v>
      </c>
      <c r="F2512" s="3">
        <v>3167</v>
      </c>
      <c r="G2512" s="10">
        <v>10039.39</v>
      </c>
      <c r="H2512" s="12">
        <f>IFERROR(salesdata[[#This Row],[S-P1]]/salesdata[[#This Row],[Q-P1]],0)</f>
        <v>3.17</v>
      </c>
      <c r="I2512" s="3">
        <v>2130</v>
      </c>
      <c r="J2512" s="10">
        <v>13504.2</v>
      </c>
      <c r="K2512" s="12">
        <f>IFERROR(salesdata[[#This Row],[S-P2]]/salesdata[[#This Row],[Q-P2]],0)</f>
        <v>6.3400000000000007</v>
      </c>
      <c r="L2512" s="3">
        <v>2962</v>
      </c>
      <c r="M2512" s="10">
        <v>16054.04</v>
      </c>
      <c r="N2512" s="12">
        <f>IFERROR(salesdata[[#This Row],[S-P3]]/salesdata[[#This Row],[Q-P3]],0)</f>
        <v>5.42</v>
      </c>
      <c r="O2512" s="3">
        <v>1536</v>
      </c>
      <c r="P2512" s="10">
        <v>10951.68</v>
      </c>
      <c r="Q2512" s="12">
        <f>IFERROR(salesdata[[#This Row],[S-P4]]/salesdata[[#This Row],[Q-P4]],0)</f>
        <v>7.13</v>
      </c>
      <c r="R2512" s="3">
        <v>9795</v>
      </c>
      <c r="S2512" s="10">
        <v>50549.31</v>
      </c>
      <c r="T2512" s="1" t="str">
        <f>"Q"&amp;ROUNDUP(salesdata[[#This Row],[Month No.]]/3,0)</f>
        <v>Q2</v>
      </c>
      <c r="U2512" s="1" t="str">
        <f>TEXT(salesdata[[#This Row],[Date]],"dddd")</f>
        <v>Wednesday</v>
      </c>
      <c r="V2512" s="12">
        <f>IFERROR(salesdata[[#This Row],[Total Revenue]]/salesdata[[#This Row],[Total Units Sold]],0)</f>
        <v>5.1607258805513014</v>
      </c>
      <c r="W2512" s="1" t="str">
        <f>INDEX({"Product1","Product2","Product3","Product4"},MATCH(MAX(salesdata[[#This Row],[S-P1]],salesdata[[#This Row],[S-P2]],salesdata[[#This Row],[S-P3]],salesdata[[#This Row],[S-P4]]),CHOOSE({1,2,3,4},salesdata[[#This Row],[S-P1]],salesdata[[#This Row],[S-P2]],salesdata[[#This Row],[S-P3]],salesdata[[#This Row],[S-P4]]),0))</f>
        <v>Product3</v>
      </c>
      <c r="X2512" s="1" t="str">
        <f>IF(salesdata[[#This Row],[Total Revenue]]&gt;=70000,"High",IF(salesdata[[#This Row],[Total Revenue]]&gt;=40000,"Medium","Low"))</f>
        <v>Medium</v>
      </c>
      <c r="Y2512" s="1" t="str">
        <f>IFERROR(IF(SUMIF(salesdata[Year],salesdata[[#This Row],[Year]],salesdata[Total Revenue])&gt;SUMIF(salesdata[Year],salesdata[[#This Row],[Year]]-1,salesdata[Total Revenue]),"Growth Year","Decline Year"),"")</f>
        <v>Growth Year</v>
      </c>
    </row>
    <row r="2513" spans="1:25" x14ac:dyDescent="0.3">
      <c r="A2513" s="1">
        <v>2512</v>
      </c>
      <c r="B2513" s="2">
        <v>42852</v>
      </c>
      <c r="C2513" s="1">
        <v>2017</v>
      </c>
      <c r="D2513" s="1" t="s">
        <v>29</v>
      </c>
      <c r="E2513" s="1">
        <v>4</v>
      </c>
      <c r="F2513" s="3">
        <v>1022</v>
      </c>
      <c r="G2513" s="10">
        <v>3239.74</v>
      </c>
      <c r="H2513" s="12">
        <f>IFERROR(salesdata[[#This Row],[S-P1]]/salesdata[[#This Row],[Q-P1]],0)</f>
        <v>3.17</v>
      </c>
      <c r="I2513" s="3">
        <v>2327</v>
      </c>
      <c r="J2513" s="10">
        <v>14753.18</v>
      </c>
      <c r="K2513" s="12">
        <f>IFERROR(salesdata[[#This Row],[S-P2]]/salesdata[[#This Row],[Q-P2]],0)</f>
        <v>6.34</v>
      </c>
      <c r="L2513" s="3">
        <v>2750</v>
      </c>
      <c r="M2513" s="10">
        <v>14905</v>
      </c>
      <c r="N2513" s="12">
        <f>IFERROR(salesdata[[#This Row],[S-P3]]/salesdata[[#This Row],[Q-P3]],0)</f>
        <v>5.42</v>
      </c>
      <c r="O2513" s="3">
        <v>480</v>
      </c>
      <c r="P2513" s="10">
        <v>3422.4</v>
      </c>
      <c r="Q2513" s="12">
        <f>IFERROR(salesdata[[#This Row],[S-P4]]/salesdata[[#This Row],[Q-P4]],0)</f>
        <v>7.13</v>
      </c>
      <c r="R2513" s="3">
        <v>6579</v>
      </c>
      <c r="S2513" s="10">
        <v>36320.32</v>
      </c>
      <c r="T2513" s="1" t="str">
        <f>"Q"&amp;ROUNDUP(salesdata[[#This Row],[Month No.]]/3,0)</f>
        <v>Q2</v>
      </c>
      <c r="U2513" s="1" t="str">
        <f>TEXT(salesdata[[#This Row],[Date]],"dddd")</f>
        <v>Thursday</v>
      </c>
      <c r="V2513" s="12">
        <f>IFERROR(salesdata[[#This Row],[Total Revenue]]/salesdata[[#This Row],[Total Units Sold]],0)</f>
        <v>5.5206444748442012</v>
      </c>
      <c r="W2513" s="1" t="str">
        <f>INDEX({"Product1","Product2","Product3","Product4"},MATCH(MAX(salesdata[[#This Row],[S-P1]],salesdata[[#This Row],[S-P2]],salesdata[[#This Row],[S-P3]],salesdata[[#This Row],[S-P4]]),CHOOSE({1,2,3,4},salesdata[[#This Row],[S-P1]],salesdata[[#This Row],[S-P2]],salesdata[[#This Row],[S-P3]],salesdata[[#This Row],[S-P4]]),0))</f>
        <v>Product3</v>
      </c>
      <c r="X2513" s="1" t="str">
        <f>IF(salesdata[[#This Row],[Total Revenue]]&gt;=70000,"High",IF(salesdata[[#This Row],[Total Revenue]]&gt;=40000,"Medium","Low"))</f>
        <v>Low</v>
      </c>
      <c r="Y2513" s="1" t="str">
        <f>IFERROR(IF(SUMIF(salesdata[Year],salesdata[[#This Row],[Year]],salesdata[Total Revenue])&gt;SUMIF(salesdata[Year],salesdata[[#This Row],[Year]]-1,salesdata[Total Revenue]),"Growth Year","Decline Year"),"")</f>
        <v>Growth Year</v>
      </c>
    </row>
    <row r="2514" spans="1:25" x14ac:dyDescent="0.3">
      <c r="A2514" s="1">
        <v>2513</v>
      </c>
      <c r="B2514" s="2">
        <v>42853</v>
      </c>
      <c r="C2514" s="1">
        <v>2017</v>
      </c>
      <c r="D2514" s="1" t="s">
        <v>29</v>
      </c>
      <c r="E2514" s="1">
        <v>4</v>
      </c>
      <c r="F2514" s="3">
        <v>615</v>
      </c>
      <c r="G2514" s="10">
        <v>1949.55</v>
      </c>
      <c r="H2514" s="12">
        <f>IFERROR(salesdata[[#This Row],[S-P1]]/salesdata[[#This Row],[Q-P1]],0)</f>
        <v>3.17</v>
      </c>
      <c r="I2514" s="3">
        <v>2333</v>
      </c>
      <c r="J2514" s="10">
        <v>14791.22</v>
      </c>
      <c r="K2514" s="12">
        <f>IFERROR(salesdata[[#This Row],[S-P2]]/salesdata[[#This Row],[Q-P2]],0)</f>
        <v>6.34</v>
      </c>
      <c r="L2514" s="3">
        <v>4280</v>
      </c>
      <c r="M2514" s="10">
        <v>23197.599999999999</v>
      </c>
      <c r="N2514" s="12">
        <f>IFERROR(salesdata[[#This Row],[S-P3]]/salesdata[[#This Row],[Q-P3]],0)</f>
        <v>5.42</v>
      </c>
      <c r="O2514" s="3">
        <v>1738</v>
      </c>
      <c r="P2514" s="10">
        <v>12391.94</v>
      </c>
      <c r="Q2514" s="12">
        <f>IFERROR(salesdata[[#This Row],[S-P4]]/salesdata[[#This Row],[Q-P4]],0)</f>
        <v>7.13</v>
      </c>
      <c r="R2514" s="3">
        <v>8966</v>
      </c>
      <c r="S2514" s="10">
        <v>52330.31</v>
      </c>
      <c r="T2514" s="1" t="str">
        <f>"Q"&amp;ROUNDUP(salesdata[[#This Row],[Month No.]]/3,0)</f>
        <v>Q2</v>
      </c>
      <c r="U2514" s="1" t="str">
        <f>TEXT(salesdata[[#This Row],[Date]],"dddd")</f>
        <v>Friday</v>
      </c>
      <c r="V2514" s="12">
        <f>IFERROR(salesdata[[#This Row],[Total Revenue]]/salesdata[[#This Row],[Total Units Sold]],0)</f>
        <v>5.8365279946464419</v>
      </c>
      <c r="W2514" s="1" t="str">
        <f>INDEX({"Product1","Product2","Product3","Product4"},MATCH(MAX(salesdata[[#This Row],[S-P1]],salesdata[[#This Row],[S-P2]],salesdata[[#This Row],[S-P3]],salesdata[[#This Row],[S-P4]]),CHOOSE({1,2,3,4},salesdata[[#This Row],[S-P1]],salesdata[[#This Row],[S-P2]],salesdata[[#This Row],[S-P3]],salesdata[[#This Row],[S-P4]]),0))</f>
        <v>Product3</v>
      </c>
      <c r="X2514" s="1" t="str">
        <f>IF(salesdata[[#This Row],[Total Revenue]]&gt;=70000,"High",IF(salesdata[[#This Row],[Total Revenue]]&gt;=40000,"Medium","Low"))</f>
        <v>Medium</v>
      </c>
      <c r="Y2514" s="1" t="str">
        <f>IFERROR(IF(SUMIF(salesdata[Year],salesdata[[#This Row],[Year]],salesdata[Total Revenue])&gt;SUMIF(salesdata[Year],salesdata[[#This Row],[Year]]-1,salesdata[Total Revenue]),"Growth Year","Decline Year"),"")</f>
        <v>Growth Year</v>
      </c>
    </row>
    <row r="2515" spans="1:25" x14ac:dyDescent="0.3">
      <c r="A2515" s="1">
        <v>2514</v>
      </c>
      <c r="B2515" s="2">
        <v>42854</v>
      </c>
      <c r="C2515" s="1">
        <v>2017</v>
      </c>
      <c r="D2515" s="1" t="s">
        <v>29</v>
      </c>
      <c r="E2515" s="1">
        <v>4</v>
      </c>
      <c r="F2515" s="3">
        <v>2339</v>
      </c>
      <c r="G2515" s="10">
        <v>7414.63</v>
      </c>
      <c r="H2515" s="12">
        <f>IFERROR(salesdata[[#This Row],[S-P1]]/salesdata[[#This Row],[Q-P1]],0)</f>
        <v>3.17</v>
      </c>
      <c r="I2515" s="3">
        <v>2548</v>
      </c>
      <c r="J2515" s="10">
        <v>16154.32</v>
      </c>
      <c r="K2515" s="12">
        <f>IFERROR(salesdata[[#This Row],[S-P2]]/salesdata[[#This Row],[Q-P2]],0)</f>
        <v>6.34</v>
      </c>
      <c r="L2515" s="3">
        <v>2343</v>
      </c>
      <c r="M2515" s="10">
        <v>12699.06</v>
      </c>
      <c r="N2515" s="12">
        <f>IFERROR(salesdata[[#This Row],[S-P3]]/salesdata[[#This Row],[Q-P3]],0)</f>
        <v>5.42</v>
      </c>
      <c r="O2515" s="3">
        <v>1831</v>
      </c>
      <c r="P2515" s="10">
        <v>13055.03</v>
      </c>
      <c r="Q2515" s="12">
        <f>IFERROR(salesdata[[#This Row],[S-P4]]/salesdata[[#This Row],[Q-P4]],0)</f>
        <v>7.1300000000000008</v>
      </c>
      <c r="R2515" s="3">
        <v>9061</v>
      </c>
      <c r="S2515" s="10">
        <v>49323.040000000001</v>
      </c>
      <c r="T2515" s="1" t="str">
        <f>"Q"&amp;ROUNDUP(salesdata[[#This Row],[Month No.]]/3,0)</f>
        <v>Q2</v>
      </c>
      <c r="U2515" s="1" t="str">
        <f>TEXT(salesdata[[#This Row],[Date]],"dddd")</f>
        <v>Saturday</v>
      </c>
      <c r="V2515" s="12">
        <f>IFERROR(salesdata[[#This Row],[Total Revenue]]/salesdata[[#This Row],[Total Units Sold]],0)</f>
        <v>5.4434433285509325</v>
      </c>
      <c r="W2515" s="1" t="str">
        <f>INDEX({"Product1","Product2","Product3","Product4"},MATCH(MAX(salesdata[[#This Row],[S-P1]],salesdata[[#This Row],[S-P2]],salesdata[[#This Row],[S-P3]],salesdata[[#This Row],[S-P4]]),CHOOSE({1,2,3,4},salesdata[[#This Row],[S-P1]],salesdata[[#This Row],[S-P2]],salesdata[[#This Row],[S-P3]],salesdata[[#This Row],[S-P4]]),0))</f>
        <v>Product2</v>
      </c>
      <c r="X2515" s="1" t="str">
        <f>IF(salesdata[[#This Row],[Total Revenue]]&gt;=70000,"High",IF(salesdata[[#This Row],[Total Revenue]]&gt;=40000,"Medium","Low"))</f>
        <v>Medium</v>
      </c>
      <c r="Y2515" s="1" t="str">
        <f>IFERROR(IF(SUMIF(salesdata[Year],salesdata[[#This Row],[Year]],salesdata[Total Revenue])&gt;SUMIF(salesdata[Year],salesdata[[#This Row],[Year]]-1,salesdata[Total Revenue]),"Growth Year","Decline Year"),"")</f>
        <v>Growth Year</v>
      </c>
    </row>
    <row r="2516" spans="1:25" x14ac:dyDescent="0.3">
      <c r="A2516" s="1">
        <v>2515</v>
      </c>
      <c r="B2516" s="2">
        <v>42855</v>
      </c>
      <c r="C2516" s="1">
        <v>2017</v>
      </c>
      <c r="D2516" s="1" t="s">
        <v>29</v>
      </c>
      <c r="E2516" s="1">
        <v>4</v>
      </c>
      <c r="F2516" s="3">
        <v>7533</v>
      </c>
      <c r="G2516" s="10">
        <v>23879.61</v>
      </c>
      <c r="H2516" s="12">
        <f>IFERROR(salesdata[[#This Row],[S-P1]]/salesdata[[#This Row],[Q-P1]],0)</f>
        <v>3.17</v>
      </c>
      <c r="I2516" s="3">
        <v>2369</v>
      </c>
      <c r="J2516" s="10">
        <v>15019.46</v>
      </c>
      <c r="K2516" s="12">
        <f>IFERROR(salesdata[[#This Row],[S-P2]]/salesdata[[#This Row],[Q-P2]],0)</f>
        <v>6.34</v>
      </c>
      <c r="L2516" s="3">
        <v>2064</v>
      </c>
      <c r="M2516" s="10">
        <v>11186.88</v>
      </c>
      <c r="N2516" s="12">
        <f>IFERROR(salesdata[[#This Row],[S-P3]]/salesdata[[#This Row],[Q-P3]],0)</f>
        <v>5.42</v>
      </c>
      <c r="O2516" s="3">
        <v>1223</v>
      </c>
      <c r="P2516" s="10">
        <v>8719.99</v>
      </c>
      <c r="Q2516" s="12">
        <f>IFERROR(salesdata[[#This Row],[S-P4]]/salesdata[[#This Row],[Q-P4]],0)</f>
        <v>7.13</v>
      </c>
      <c r="R2516" s="3">
        <v>13189</v>
      </c>
      <c r="S2516" s="10">
        <v>58805.94</v>
      </c>
      <c r="T2516" s="1" t="str">
        <f>"Q"&amp;ROUNDUP(salesdata[[#This Row],[Month No.]]/3,0)</f>
        <v>Q2</v>
      </c>
      <c r="U2516" s="1" t="str">
        <f>TEXT(salesdata[[#This Row],[Date]],"dddd")</f>
        <v>Sunday</v>
      </c>
      <c r="V2516" s="12">
        <f>IFERROR(salesdata[[#This Row],[Total Revenue]]/salesdata[[#This Row],[Total Units Sold]],0)</f>
        <v>4.4587110470846918</v>
      </c>
      <c r="W2516" s="1" t="str">
        <f>INDEX({"Product1","Product2","Product3","Product4"},MATCH(MAX(salesdata[[#This Row],[S-P1]],salesdata[[#This Row],[S-P2]],salesdata[[#This Row],[S-P3]],salesdata[[#This Row],[S-P4]]),CHOOSE({1,2,3,4},salesdata[[#This Row],[S-P1]],salesdata[[#This Row],[S-P2]],salesdata[[#This Row],[S-P3]],salesdata[[#This Row],[S-P4]]),0))</f>
        <v>Product1</v>
      </c>
      <c r="X2516" s="1" t="str">
        <f>IF(salesdata[[#This Row],[Total Revenue]]&gt;=70000,"High",IF(salesdata[[#This Row],[Total Revenue]]&gt;=40000,"Medium","Low"))</f>
        <v>Medium</v>
      </c>
      <c r="Y2516" s="1" t="str">
        <f>IFERROR(IF(SUMIF(salesdata[Year],salesdata[[#This Row],[Year]],salesdata[Total Revenue])&gt;SUMIF(salesdata[Year],salesdata[[#This Row],[Year]]-1,salesdata[Total Revenue]),"Growth Year","Decline Year"),"")</f>
        <v>Growth Year</v>
      </c>
    </row>
    <row r="2517" spans="1:25" x14ac:dyDescent="0.3">
      <c r="A2517" s="1">
        <v>2516</v>
      </c>
      <c r="B2517" s="2">
        <v>42856</v>
      </c>
      <c r="C2517" s="1">
        <v>2017</v>
      </c>
      <c r="D2517" s="1" t="s">
        <v>30</v>
      </c>
      <c r="E2517" s="1">
        <v>5</v>
      </c>
      <c r="F2517" s="3">
        <v>2489</v>
      </c>
      <c r="G2517" s="10">
        <v>7890.13</v>
      </c>
      <c r="H2517" s="12">
        <f>IFERROR(salesdata[[#This Row],[S-P1]]/salesdata[[#This Row],[Q-P1]],0)</f>
        <v>3.17</v>
      </c>
      <c r="I2517" s="3">
        <v>858</v>
      </c>
      <c r="J2517" s="10">
        <v>5439.72</v>
      </c>
      <c r="K2517" s="12">
        <f>IFERROR(salesdata[[#This Row],[S-P2]]/salesdata[[#This Row],[Q-P2]],0)</f>
        <v>6.34</v>
      </c>
      <c r="L2517" s="3">
        <v>4336</v>
      </c>
      <c r="M2517" s="10">
        <v>23501.119999999999</v>
      </c>
      <c r="N2517" s="12">
        <f>IFERROR(salesdata[[#This Row],[S-P3]]/salesdata[[#This Row],[Q-P3]],0)</f>
        <v>5.42</v>
      </c>
      <c r="O2517" s="3">
        <v>1753</v>
      </c>
      <c r="P2517" s="10">
        <v>12498.89</v>
      </c>
      <c r="Q2517" s="12">
        <f>IFERROR(salesdata[[#This Row],[S-P4]]/salesdata[[#This Row],[Q-P4]],0)</f>
        <v>7.13</v>
      </c>
      <c r="R2517" s="3">
        <v>9436</v>
      </c>
      <c r="S2517" s="10">
        <v>49329.86</v>
      </c>
      <c r="T2517" s="1" t="str">
        <f>"Q"&amp;ROUNDUP(salesdata[[#This Row],[Month No.]]/3,0)</f>
        <v>Q2</v>
      </c>
      <c r="U2517" s="1" t="str">
        <f>TEXT(salesdata[[#This Row],[Date]],"dddd")</f>
        <v>Monday</v>
      </c>
      <c r="V2517" s="12">
        <f>IFERROR(salesdata[[#This Row],[Total Revenue]]/salesdata[[#This Row],[Total Units Sold]],0)</f>
        <v>5.227835947435354</v>
      </c>
      <c r="W2517" s="1" t="str">
        <f>INDEX({"Product1","Product2","Product3","Product4"},MATCH(MAX(salesdata[[#This Row],[S-P1]],salesdata[[#This Row],[S-P2]],salesdata[[#This Row],[S-P3]],salesdata[[#This Row],[S-P4]]),CHOOSE({1,2,3,4},salesdata[[#This Row],[S-P1]],salesdata[[#This Row],[S-P2]],salesdata[[#This Row],[S-P3]],salesdata[[#This Row],[S-P4]]),0))</f>
        <v>Product3</v>
      </c>
      <c r="X2517" s="1" t="str">
        <f>IF(salesdata[[#This Row],[Total Revenue]]&gt;=70000,"High",IF(salesdata[[#This Row],[Total Revenue]]&gt;=40000,"Medium","Low"))</f>
        <v>Medium</v>
      </c>
      <c r="Y2517" s="1" t="str">
        <f>IFERROR(IF(SUMIF(salesdata[Year],salesdata[[#This Row],[Year]],salesdata[Total Revenue])&gt;SUMIF(salesdata[Year],salesdata[[#This Row],[Year]]-1,salesdata[Total Revenue]),"Growth Year","Decline Year"),"")</f>
        <v>Growth Year</v>
      </c>
    </row>
    <row r="2518" spans="1:25" x14ac:dyDescent="0.3">
      <c r="A2518" s="1">
        <v>2517</v>
      </c>
      <c r="B2518" s="2">
        <v>42857</v>
      </c>
      <c r="C2518" s="1">
        <v>2017</v>
      </c>
      <c r="D2518" s="1" t="s">
        <v>30</v>
      </c>
      <c r="E2518" s="1">
        <v>5</v>
      </c>
      <c r="F2518" s="3">
        <v>7823</v>
      </c>
      <c r="G2518" s="10">
        <v>24798.91</v>
      </c>
      <c r="H2518" s="12">
        <f>IFERROR(salesdata[[#This Row],[S-P1]]/salesdata[[#This Row],[Q-P1]],0)</f>
        <v>3.17</v>
      </c>
      <c r="I2518" s="3">
        <v>2215</v>
      </c>
      <c r="J2518" s="10">
        <v>14043.1</v>
      </c>
      <c r="K2518" s="12">
        <f>IFERROR(salesdata[[#This Row],[S-P2]]/salesdata[[#This Row],[Q-P2]],0)</f>
        <v>6.34</v>
      </c>
      <c r="L2518" s="3">
        <v>3425</v>
      </c>
      <c r="M2518" s="10">
        <v>18563.5</v>
      </c>
      <c r="N2518" s="12">
        <f>IFERROR(salesdata[[#This Row],[S-P3]]/salesdata[[#This Row],[Q-P3]],0)</f>
        <v>5.42</v>
      </c>
      <c r="O2518" s="3">
        <v>1361</v>
      </c>
      <c r="P2518" s="10">
        <v>9703.93</v>
      </c>
      <c r="Q2518" s="12">
        <f>IFERROR(salesdata[[#This Row],[S-P4]]/salesdata[[#This Row],[Q-P4]],0)</f>
        <v>7.13</v>
      </c>
      <c r="R2518" s="3">
        <v>14824</v>
      </c>
      <c r="S2518" s="10">
        <v>67109.440000000002</v>
      </c>
      <c r="T2518" s="1" t="str">
        <f>"Q"&amp;ROUNDUP(salesdata[[#This Row],[Month No.]]/3,0)</f>
        <v>Q2</v>
      </c>
      <c r="U2518" s="1" t="str">
        <f>TEXT(salesdata[[#This Row],[Date]],"dddd")</f>
        <v>Tuesday</v>
      </c>
      <c r="V2518" s="12">
        <f>IFERROR(salesdata[[#This Row],[Total Revenue]]/salesdata[[#This Row],[Total Units Sold]],0)</f>
        <v>4.5270804101457101</v>
      </c>
      <c r="W2518" s="1" t="str">
        <f>INDEX({"Product1","Product2","Product3","Product4"},MATCH(MAX(salesdata[[#This Row],[S-P1]],salesdata[[#This Row],[S-P2]],salesdata[[#This Row],[S-P3]],salesdata[[#This Row],[S-P4]]),CHOOSE({1,2,3,4},salesdata[[#This Row],[S-P1]],salesdata[[#This Row],[S-P2]],salesdata[[#This Row],[S-P3]],salesdata[[#This Row],[S-P4]]),0))</f>
        <v>Product1</v>
      </c>
      <c r="X2518" s="1" t="str">
        <f>IF(salesdata[[#This Row],[Total Revenue]]&gt;=70000,"High",IF(salesdata[[#This Row],[Total Revenue]]&gt;=40000,"Medium","Low"))</f>
        <v>Medium</v>
      </c>
      <c r="Y2518" s="1" t="str">
        <f>IFERROR(IF(SUMIF(salesdata[Year],salesdata[[#This Row],[Year]],salesdata[Total Revenue])&gt;SUMIF(salesdata[Year],salesdata[[#This Row],[Year]]-1,salesdata[Total Revenue]),"Growth Year","Decline Year"),"")</f>
        <v>Growth Year</v>
      </c>
    </row>
    <row r="2519" spans="1:25" x14ac:dyDescent="0.3">
      <c r="A2519" s="1">
        <v>2518</v>
      </c>
      <c r="B2519" s="2">
        <v>42858</v>
      </c>
      <c r="C2519" s="1">
        <v>2017</v>
      </c>
      <c r="D2519" s="1" t="s">
        <v>30</v>
      </c>
      <c r="E2519" s="1">
        <v>5</v>
      </c>
      <c r="F2519" s="3">
        <v>7293</v>
      </c>
      <c r="G2519" s="10">
        <v>23118.81</v>
      </c>
      <c r="H2519" s="12">
        <f>IFERROR(salesdata[[#This Row],[S-P1]]/salesdata[[#This Row],[Q-P1]],0)</f>
        <v>3.1700000000000004</v>
      </c>
      <c r="I2519" s="3">
        <v>3092</v>
      </c>
      <c r="J2519" s="10">
        <v>19603.28</v>
      </c>
      <c r="K2519" s="12">
        <f>IFERROR(salesdata[[#This Row],[S-P2]]/salesdata[[#This Row],[Q-P2]],0)</f>
        <v>6.34</v>
      </c>
      <c r="L2519" s="3">
        <v>1421</v>
      </c>
      <c r="M2519" s="10">
        <v>7701.82</v>
      </c>
      <c r="N2519" s="12">
        <f>IFERROR(salesdata[[#This Row],[S-P3]]/salesdata[[#This Row],[Q-P3]],0)</f>
        <v>5.42</v>
      </c>
      <c r="O2519" s="3">
        <v>805</v>
      </c>
      <c r="P2519" s="10">
        <v>5739.65</v>
      </c>
      <c r="Q2519" s="12">
        <f>IFERROR(salesdata[[#This Row],[S-P4]]/salesdata[[#This Row],[Q-P4]],0)</f>
        <v>7.13</v>
      </c>
      <c r="R2519" s="3">
        <v>12611</v>
      </c>
      <c r="S2519" s="10">
        <v>56163.56</v>
      </c>
      <c r="T2519" s="1" t="str">
        <f>"Q"&amp;ROUNDUP(salesdata[[#This Row],[Month No.]]/3,0)</f>
        <v>Q2</v>
      </c>
      <c r="U2519" s="1" t="str">
        <f>TEXT(salesdata[[#This Row],[Date]],"dddd")</f>
        <v>Wednesday</v>
      </c>
      <c r="V2519" s="12">
        <f>IFERROR(salesdata[[#This Row],[Total Revenue]]/salesdata[[#This Row],[Total Units Sold]],0)</f>
        <v>4.4535373879946079</v>
      </c>
      <c r="W2519" s="1" t="str">
        <f>INDEX({"Product1","Product2","Product3","Product4"},MATCH(MAX(salesdata[[#This Row],[S-P1]],salesdata[[#This Row],[S-P2]],salesdata[[#This Row],[S-P3]],salesdata[[#This Row],[S-P4]]),CHOOSE({1,2,3,4},salesdata[[#This Row],[S-P1]],salesdata[[#This Row],[S-P2]],salesdata[[#This Row],[S-P3]],salesdata[[#This Row],[S-P4]]),0))</f>
        <v>Product1</v>
      </c>
      <c r="X2519" s="1" t="str">
        <f>IF(salesdata[[#This Row],[Total Revenue]]&gt;=70000,"High",IF(salesdata[[#This Row],[Total Revenue]]&gt;=40000,"Medium","Low"))</f>
        <v>Medium</v>
      </c>
      <c r="Y2519" s="1" t="str">
        <f>IFERROR(IF(SUMIF(salesdata[Year],salesdata[[#This Row],[Year]],salesdata[Total Revenue])&gt;SUMIF(salesdata[Year],salesdata[[#This Row],[Year]]-1,salesdata[Total Revenue]),"Growth Year","Decline Year"),"")</f>
        <v>Growth Year</v>
      </c>
    </row>
    <row r="2520" spans="1:25" x14ac:dyDescent="0.3">
      <c r="A2520" s="1">
        <v>2519</v>
      </c>
      <c r="B2520" s="2">
        <v>42859</v>
      </c>
      <c r="C2520" s="1">
        <v>2017</v>
      </c>
      <c r="D2520" s="1" t="s">
        <v>30</v>
      </c>
      <c r="E2520" s="1">
        <v>5</v>
      </c>
      <c r="F2520" s="3">
        <v>2987</v>
      </c>
      <c r="G2520" s="10">
        <v>9468.7900000000009</v>
      </c>
      <c r="H2520" s="12">
        <f>IFERROR(salesdata[[#This Row],[S-P1]]/salesdata[[#This Row],[Q-P1]],0)</f>
        <v>3.1700000000000004</v>
      </c>
      <c r="I2520" s="3">
        <v>2633</v>
      </c>
      <c r="J2520" s="10">
        <v>16693.22</v>
      </c>
      <c r="K2520" s="12">
        <f>IFERROR(salesdata[[#This Row],[S-P2]]/salesdata[[#This Row],[Q-P2]],0)</f>
        <v>6.3400000000000007</v>
      </c>
      <c r="L2520" s="3">
        <v>3353</v>
      </c>
      <c r="M2520" s="10">
        <v>18173.259999999998</v>
      </c>
      <c r="N2520" s="12">
        <f>IFERROR(salesdata[[#This Row],[S-P3]]/salesdata[[#This Row],[Q-P3]],0)</f>
        <v>5.42</v>
      </c>
      <c r="O2520" s="3">
        <v>1300</v>
      </c>
      <c r="P2520" s="10">
        <v>9269</v>
      </c>
      <c r="Q2520" s="12">
        <f>IFERROR(salesdata[[#This Row],[S-P4]]/salesdata[[#This Row],[Q-P4]],0)</f>
        <v>7.13</v>
      </c>
      <c r="R2520" s="3">
        <v>10273</v>
      </c>
      <c r="S2520" s="10">
        <v>53604.27</v>
      </c>
      <c r="T2520" s="1" t="str">
        <f>"Q"&amp;ROUNDUP(salesdata[[#This Row],[Month No.]]/3,0)</f>
        <v>Q2</v>
      </c>
      <c r="U2520" s="1" t="str">
        <f>TEXT(salesdata[[#This Row],[Date]],"dddd")</f>
        <v>Thursday</v>
      </c>
      <c r="V2520" s="12">
        <f>IFERROR(salesdata[[#This Row],[Total Revenue]]/salesdata[[#This Row],[Total Units Sold]],0)</f>
        <v>5.2179762484181831</v>
      </c>
      <c r="W2520" s="1" t="str">
        <f>INDEX({"Product1","Product2","Product3","Product4"},MATCH(MAX(salesdata[[#This Row],[S-P1]],salesdata[[#This Row],[S-P2]],salesdata[[#This Row],[S-P3]],salesdata[[#This Row],[S-P4]]),CHOOSE({1,2,3,4},salesdata[[#This Row],[S-P1]],salesdata[[#This Row],[S-P2]],salesdata[[#This Row],[S-P3]],salesdata[[#This Row],[S-P4]]),0))</f>
        <v>Product3</v>
      </c>
      <c r="X2520" s="1" t="str">
        <f>IF(salesdata[[#This Row],[Total Revenue]]&gt;=70000,"High",IF(salesdata[[#This Row],[Total Revenue]]&gt;=40000,"Medium","Low"))</f>
        <v>Medium</v>
      </c>
      <c r="Y2520" s="1" t="str">
        <f>IFERROR(IF(SUMIF(salesdata[Year],salesdata[[#This Row],[Year]],salesdata[Total Revenue])&gt;SUMIF(salesdata[Year],salesdata[[#This Row],[Year]]-1,salesdata[Total Revenue]),"Growth Year","Decline Year"),"")</f>
        <v>Growth Year</v>
      </c>
    </row>
    <row r="2521" spans="1:25" x14ac:dyDescent="0.3">
      <c r="A2521" s="1">
        <v>2520</v>
      </c>
      <c r="B2521" s="2">
        <v>42860</v>
      </c>
      <c r="C2521" s="1">
        <v>2017</v>
      </c>
      <c r="D2521" s="1" t="s">
        <v>30</v>
      </c>
      <c r="E2521" s="1">
        <v>5</v>
      </c>
      <c r="F2521" s="3">
        <v>7287</v>
      </c>
      <c r="G2521" s="10">
        <v>23099.79</v>
      </c>
      <c r="H2521" s="12">
        <f>IFERROR(salesdata[[#This Row],[S-P1]]/salesdata[[#This Row],[Q-P1]],0)</f>
        <v>3.17</v>
      </c>
      <c r="I2521" s="3">
        <v>2213</v>
      </c>
      <c r="J2521" s="10">
        <v>14030.42</v>
      </c>
      <c r="K2521" s="12">
        <f>IFERROR(salesdata[[#This Row],[S-P2]]/salesdata[[#This Row],[Q-P2]],0)</f>
        <v>6.34</v>
      </c>
      <c r="L2521" s="3">
        <v>4289</v>
      </c>
      <c r="M2521" s="10">
        <v>23246.38</v>
      </c>
      <c r="N2521" s="12">
        <f>IFERROR(salesdata[[#This Row],[S-P3]]/salesdata[[#This Row],[Q-P3]],0)</f>
        <v>5.42</v>
      </c>
      <c r="O2521" s="3">
        <v>306</v>
      </c>
      <c r="P2521" s="10">
        <v>2181.7800000000002</v>
      </c>
      <c r="Q2521" s="12">
        <f>IFERROR(salesdata[[#This Row],[S-P4]]/salesdata[[#This Row],[Q-P4]],0)</f>
        <v>7.1300000000000008</v>
      </c>
      <c r="R2521" s="3">
        <v>14095</v>
      </c>
      <c r="S2521" s="10">
        <v>62558.37</v>
      </c>
      <c r="T2521" s="1" t="str">
        <f>"Q"&amp;ROUNDUP(salesdata[[#This Row],[Month No.]]/3,0)</f>
        <v>Q2</v>
      </c>
      <c r="U2521" s="1" t="str">
        <f>TEXT(salesdata[[#This Row],[Date]],"dddd")</f>
        <v>Friday</v>
      </c>
      <c r="V2521" s="12">
        <f>IFERROR(salesdata[[#This Row],[Total Revenue]]/salesdata[[#This Row],[Total Units Sold]],0)</f>
        <v>4.4383377084072366</v>
      </c>
      <c r="W2521" s="1" t="str">
        <f>INDEX({"Product1","Product2","Product3","Product4"},MATCH(MAX(salesdata[[#This Row],[S-P1]],salesdata[[#This Row],[S-P2]],salesdata[[#This Row],[S-P3]],salesdata[[#This Row],[S-P4]]),CHOOSE({1,2,3,4},salesdata[[#This Row],[S-P1]],salesdata[[#This Row],[S-P2]],salesdata[[#This Row],[S-P3]],salesdata[[#This Row],[S-P4]]),0))</f>
        <v>Product3</v>
      </c>
      <c r="X2521" s="1" t="str">
        <f>IF(salesdata[[#This Row],[Total Revenue]]&gt;=70000,"High",IF(salesdata[[#This Row],[Total Revenue]]&gt;=40000,"Medium","Low"))</f>
        <v>Medium</v>
      </c>
      <c r="Y2521" s="1" t="str">
        <f>IFERROR(IF(SUMIF(salesdata[Year],salesdata[[#This Row],[Year]],salesdata[Total Revenue])&gt;SUMIF(salesdata[Year],salesdata[[#This Row],[Year]]-1,salesdata[Total Revenue]),"Growth Year","Decline Year"),"")</f>
        <v>Growth Year</v>
      </c>
    </row>
    <row r="2522" spans="1:25" x14ac:dyDescent="0.3">
      <c r="A2522" s="1">
        <v>2521</v>
      </c>
      <c r="B2522" s="2">
        <v>42861</v>
      </c>
      <c r="C2522" s="1">
        <v>2017</v>
      </c>
      <c r="D2522" s="1" t="s">
        <v>30</v>
      </c>
      <c r="E2522" s="1">
        <v>5</v>
      </c>
      <c r="F2522" s="3">
        <v>6812</v>
      </c>
      <c r="G2522" s="10">
        <v>21594.04</v>
      </c>
      <c r="H2522" s="12">
        <f>IFERROR(salesdata[[#This Row],[S-P1]]/salesdata[[#This Row],[Q-P1]],0)</f>
        <v>3.17</v>
      </c>
      <c r="I2522" s="3">
        <v>1178</v>
      </c>
      <c r="J2522" s="10">
        <v>7468.52</v>
      </c>
      <c r="K2522" s="12">
        <f>IFERROR(salesdata[[#This Row],[S-P2]]/salesdata[[#This Row],[Q-P2]],0)</f>
        <v>6.3400000000000007</v>
      </c>
      <c r="L2522" s="3">
        <v>1901</v>
      </c>
      <c r="M2522" s="10">
        <v>10303.42</v>
      </c>
      <c r="N2522" s="12">
        <f>IFERROR(salesdata[[#This Row],[S-P3]]/salesdata[[#This Row],[Q-P3]],0)</f>
        <v>5.42</v>
      </c>
      <c r="O2522" s="3">
        <v>425</v>
      </c>
      <c r="P2522" s="10">
        <v>3030.25</v>
      </c>
      <c r="Q2522" s="12">
        <f>IFERROR(salesdata[[#This Row],[S-P4]]/salesdata[[#This Row],[Q-P4]],0)</f>
        <v>7.13</v>
      </c>
      <c r="R2522" s="3">
        <v>10316</v>
      </c>
      <c r="S2522" s="10">
        <v>42396.23</v>
      </c>
      <c r="T2522" s="1" t="str">
        <f>"Q"&amp;ROUNDUP(salesdata[[#This Row],[Month No.]]/3,0)</f>
        <v>Q2</v>
      </c>
      <c r="U2522" s="1" t="str">
        <f>TEXT(salesdata[[#This Row],[Date]],"dddd")</f>
        <v>Saturday</v>
      </c>
      <c r="V2522" s="12">
        <f>IFERROR(salesdata[[#This Row],[Total Revenue]]/salesdata[[#This Row],[Total Units Sold]],0)</f>
        <v>4.1097547499030638</v>
      </c>
      <c r="W2522" s="1" t="str">
        <f>INDEX({"Product1","Product2","Product3","Product4"},MATCH(MAX(salesdata[[#This Row],[S-P1]],salesdata[[#This Row],[S-P2]],salesdata[[#This Row],[S-P3]],salesdata[[#This Row],[S-P4]]),CHOOSE({1,2,3,4},salesdata[[#This Row],[S-P1]],salesdata[[#This Row],[S-P2]],salesdata[[#This Row],[S-P3]],salesdata[[#This Row],[S-P4]]),0))</f>
        <v>Product1</v>
      </c>
      <c r="X2522" s="1" t="str">
        <f>IF(salesdata[[#This Row],[Total Revenue]]&gt;=70000,"High",IF(salesdata[[#This Row],[Total Revenue]]&gt;=40000,"Medium","Low"))</f>
        <v>Medium</v>
      </c>
      <c r="Y2522" s="1" t="str">
        <f>IFERROR(IF(SUMIF(salesdata[Year],salesdata[[#This Row],[Year]],salesdata[Total Revenue])&gt;SUMIF(salesdata[Year],salesdata[[#This Row],[Year]]-1,salesdata[Total Revenue]),"Growth Year","Decline Year"),"")</f>
        <v>Growth Year</v>
      </c>
    </row>
    <row r="2523" spans="1:25" x14ac:dyDescent="0.3">
      <c r="A2523" s="1">
        <v>2522</v>
      </c>
      <c r="B2523" s="2">
        <v>42862</v>
      </c>
      <c r="C2523" s="1">
        <v>2017</v>
      </c>
      <c r="D2523" s="1" t="s">
        <v>30</v>
      </c>
      <c r="E2523" s="1">
        <v>5</v>
      </c>
      <c r="F2523" s="3">
        <v>1478</v>
      </c>
      <c r="G2523" s="10">
        <v>4685.26</v>
      </c>
      <c r="H2523" s="12">
        <f>IFERROR(salesdata[[#This Row],[S-P1]]/salesdata[[#This Row],[Q-P1]],0)</f>
        <v>3.17</v>
      </c>
      <c r="I2523" s="3">
        <v>1878</v>
      </c>
      <c r="J2523" s="10">
        <v>11906.52</v>
      </c>
      <c r="K2523" s="12">
        <f>IFERROR(salesdata[[#This Row],[S-P2]]/salesdata[[#This Row],[Q-P2]],0)</f>
        <v>6.34</v>
      </c>
      <c r="L2523" s="3">
        <v>3749</v>
      </c>
      <c r="M2523" s="10">
        <v>20319.580000000002</v>
      </c>
      <c r="N2523" s="12">
        <f>IFERROR(salesdata[[#This Row],[S-P3]]/salesdata[[#This Row],[Q-P3]],0)</f>
        <v>5.4200000000000008</v>
      </c>
      <c r="O2523" s="3">
        <v>1677</v>
      </c>
      <c r="P2523" s="10">
        <v>11957.01</v>
      </c>
      <c r="Q2523" s="12">
        <f>IFERROR(salesdata[[#This Row],[S-P4]]/salesdata[[#This Row],[Q-P4]],0)</f>
        <v>7.13</v>
      </c>
      <c r="R2523" s="3">
        <v>8782</v>
      </c>
      <c r="S2523" s="10">
        <v>48868.37</v>
      </c>
      <c r="T2523" s="1" t="str">
        <f>"Q"&amp;ROUNDUP(salesdata[[#This Row],[Month No.]]/3,0)</f>
        <v>Q2</v>
      </c>
      <c r="U2523" s="1" t="str">
        <f>TEXT(salesdata[[#This Row],[Date]],"dddd")</f>
        <v>Sunday</v>
      </c>
      <c r="V2523" s="12">
        <f>IFERROR(salesdata[[#This Row],[Total Revenue]]/salesdata[[#This Row],[Total Units Sold]],0)</f>
        <v>5.5646060122978822</v>
      </c>
      <c r="W2523" s="1" t="str">
        <f>INDEX({"Product1","Product2","Product3","Product4"},MATCH(MAX(salesdata[[#This Row],[S-P1]],salesdata[[#This Row],[S-P2]],salesdata[[#This Row],[S-P3]],salesdata[[#This Row],[S-P4]]),CHOOSE({1,2,3,4},salesdata[[#This Row],[S-P1]],salesdata[[#This Row],[S-P2]],salesdata[[#This Row],[S-P3]],salesdata[[#This Row],[S-P4]]),0))</f>
        <v>Product3</v>
      </c>
      <c r="X2523" s="1" t="str">
        <f>IF(salesdata[[#This Row],[Total Revenue]]&gt;=70000,"High",IF(salesdata[[#This Row],[Total Revenue]]&gt;=40000,"Medium","Low"))</f>
        <v>Medium</v>
      </c>
      <c r="Y2523" s="1" t="str">
        <f>IFERROR(IF(SUMIF(salesdata[Year],salesdata[[#This Row],[Year]],salesdata[Total Revenue])&gt;SUMIF(salesdata[Year],salesdata[[#This Row],[Year]]-1,salesdata[Total Revenue]),"Growth Year","Decline Year"),"")</f>
        <v>Growth Year</v>
      </c>
    </row>
    <row r="2524" spans="1:25" x14ac:dyDescent="0.3">
      <c r="A2524" s="1">
        <v>2523</v>
      </c>
      <c r="B2524" s="2">
        <v>42863</v>
      </c>
      <c r="C2524" s="1">
        <v>2017</v>
      </c>
      <c r="D2524" s="1" t="s">
        <v>30</v>
      </c>
      <c r="E2524" s="1">
        <v>5</v>
      </c>
      <c r="F2524" s="3">
        <v>3974</v>
      </c>
      <c r="G2524" s="10">
        <v>12597.58</v>
      </c>
      <c r="H2524" s="12">
        <f>IFERROR(salesdata[[#This Row],[S-P1]]/salesdata[[#This Row],[Q-P1]],0)</f>
        <v>3.17</v>
      </c>
      <c r="I2524" s="3">
        <v>402</v>
      </c>
      <c r="J2524" s="10">
        <v>2548.6799999999998</v>
      </c>
      <c r="K2524" s="12">
        <f>IFERROR(salesdata[[#This Row],[S-P2]]/salesdata[[#This Row],[Q-P2]],0)</f>
        <v>6.34</v>
      </c>
      <c r="L2524" s="3">
        <v>2396</v>
      </c>
      <c r="M2524" s="10">
        <v>12986.32</v>
      </c>
      <c r="N2524" s="12">
        <f>IFERROR(salesdata[[#This Row],[S-P3]]/salesdata[[#This Row],[Q-P3]],0)</f>
        <v>5.42</v>
      </c>
      <c r="O2524" s="3">
        <v>1315</v>
      </c>
      <c r="P2524" s="10">
        <v>9375.9500000000007</v>
      </c>
      <c r="Q2524" s="12">
        <f>IFERROR(salesdata[[#This Row],[S-P4]]/salesdata[[#This Row],[Q-P4]],0)</f>
        <v>7.1300000000000008</v>
      </c>
      <c r="R2524" s="3">
        <v>8087</v>
      </c>
      <c r="S2524" s="10">
        <v>37508.53</v>
      </c>
      <c r="T2524" s="1" t="str">
        <f>"Q"&amp;ROUNDUP(salesdata[[#This Row],[Month No.]]/3,0)</f>
        <v>Q2</v>
      </c>
      <c r="U2524" s="1" t="str">
        <f>TEXT(salesdata[[#This Row],[Date]],"dddd")</f>
        <v>Monday</v>
      </c>
      <c r="V2524" s="12">
        <f>IFERROR(salesdata[[#This Row],[Total Revenue]]/salesdata[[#This Row],[Total Units Sold]],0)</f>
        <v>4.638126622975145</v>
      </c>
      <c r="W2524" s="1" t="str">
        <f>INDEX({"Product1","Product2","Product3","Product4"},MATCH(MAX(salesdata[[#This Row],[S-P1]],salesdata[[#This Row],[S-P2]],salesdata[[#This Row],[S-P3]],salesdata[[#This Row],[S-P4]]),CHOOSE({1,2,3,4},salesdata[[#This Row],[S-P1]],salesdata[[#This Row],[S-P2]],salesdata[[#This Row],[S-P3]],salesdata[[#This Row],[S-P4]]),0))</f>
        <v>Product3</v>
      </c>
      <c r="X2524" s="1" t="str">
        <f>IF(salesdata[[#This Row],[Total Revenue]]&gt;=70000,"High",IF(salesdata[[#This Row],[Total Revenue]]&gt;=40000,"Medium","Low"))</f>
        <v>Low</v>
      </c>
      <c r="Y2524" s="1" t="str">
        <f>IFERROR(IF(SUMIF(salesdata[Year],salesdata[[#This Row],[Year]],salesdata[Total Revenue])&gt;SUMIF(salesdata[Year],salesdata[[#This Row],[Year]]-1,salesdata[Total Revenue]),"Growth Year","Decline Year"),"")</f>
        <v>Growth Year</v>
      </c>
    </row>
    <row r="2525" spans="1:25" x14ac:dyDescent="0.3">
      <c r="A2525" s="1">
        <v>2524</v>
      </c>
      <c r="B2525" s="2">
        <v>42864</v>
      </c>
      <c r="C2525" s="1">
        <v>2017</v>
      </c>
      <c r="D2525" s="1" t="s">
        <v>30</v>
      </c>
      <c r="E2525" s="1">
        <v>5</v>
      </c>
      <c r="F2525" s="3">
        <v>1726</v>
      </c>
      <c r="G2525" s="10">
        <v>5471.42</v>
      </c>
      <c r="H2525" s="12">
        <f>IFERROR(salesdata[[#This Row],[S-P1]]/salesdata[[#This Row],[Q-P1]],0)</f>
        <v>3.17</v>
      </c>
      <c r="I2525" s="3">
        <v>977</v>
      </c>
      <c r="J2525" s="10">
        <v>6194.18</v>
      </c>
      <c r="K2525" s="12">
        <f>IFERROR(salesdata[[#This Row],[S-P2]]/salesdata[[#This Row],[Q-P2]],0)</f>
        <v>6.34</v>
      </c>
      <c r="L2525" s="3">
        <v>2391</v>
      </c>
      <c r="M2525" s="10">
        <v>12959.22</v>
      </c>
      <c r="N2525" s="12">
        <f>IFERROR(salesdata[[#This Row],[S-P3]]/salesdata[[#This Row],[Q-P3]],0)</f>
        <v>5.42</v>
      </c>
      <c r="O2525" s="3">
        <v>1431</v>
      </c>
      <c r="P2525" s="10">
        <v>10203.030000000001</v>
      </c>
      <c r="Q2525" s="12">
        <f>IFERROR(salesdata[[#This Row],[S-P4]]/salesdata[[#This Row],[Q-P4]],0)</f>
        <v>7.1300000000000008</v>
      </c>
      <c r="R2525" s="3">
        <v>6525</v>
      </c>
      <c r="S2525" s="10">
        <v>34827.85</v>
      </c>
      <c r="T2525" s="1" t="str">
        <f>"Q"&amp;ROUNDUP(salesdata[[#This Row],[Month No.]]/3,0)</f>
        <v>Q2</v>
      </c>
      <c r="U2525" s="1" t="str">
        <f>TEXT(salesdata[[#This Row],[Date]],"dddd")</f>
        <v>Tuesday</v>
      </c>
      <c r="V2525" s="12">
        <f>IFERROR(salesdata[[#This Row],[Total Revenue]]/salesdata[[#This Row],[Total Units Sold]],0)</f>
        <v>5.3376015325670494</v>
      </c>
      <c r="W2525" s="1" t="str">
        <f>INDEX({"Product1","Product2","Product3","Product4"},MATCH(MAX(salesdata[[#This Row],[S-P1]],salesdata[[#This Row],[S-P2]],salesdata[[#This Row],[S-P3]],salesdata[[#This Row],[S-P4]]),CHOOSE({1,2,3,4},salesdata[[#This Row],[S-P1]],salesdata[[#This Row],[S-P2]],salesdata[[#This Row],[S-P3]],salesdata[[#This Row],[S-P4]]),0))</f>
        <v>Product3</v>
      </c>
      <c r="X2525" s="1" t="str">
        <f>IF(salesdata[[#This Row],[Total Revenue]]&gt;=70000,"High",IF(salesdata[[#This Row],[Total Revenue]]&gt;=40000,"Medium","Low"))</f>
        <v>Low</v>
      </c>
      <c r="Y2525" s="1" t="str">
        <f>IFERROR(IF(SUMIF(salesdata[Year],salesdata[[#This Row],[Year]],salesdata[Total Revenue])&gt;SUMIF(salesdata[Year],salesdata[[#This Row],[Year]]-1,salesdata[Total Revenue]),"Growth Year","Decline Year"),"")</f>
        <v>Growth Year</v>
      </c>
    </row>
    <row r="2526" spans="1:25" x14ac:dyDescent="0.3">
      <c r="A2526" s="1">
        <v>2525</v>
      </c>
      <c r="B2526" s="2">
        <v>42865</v>
      </c>
      <c r="C2526" s="1">
        <v>2017</v>
      </c>
      <c r="D2526" s="1" t="s">
        <v>30</v>
      </c>
      <c r="E2526" s="1">
        <v>5</v>
      </c>
      <c r="F2526" s="3">
        <v>2444</v>
      </c>
      <c r="G2526" s="10">
        <v>7747.48</v>
      </c>
      <c r="H2526" s="12">
        <f>IFERROR(salesdata[[#This Row],[S-P1]]/salesdata[[#This Row],[Q-P1]],0)</f>
        <v>3.17</v>
      </c>
      <c r="I2526" s="3">
        <v>1521</v>
      </c>
      <c r="J2526" s="10">
        <v>9643.14</v>
      </c>
      <c r="K2526" s="12">
        <f>IFERROR(salesdata[[#This Row],[S-P2]]/salesdata[[#This Row],[Q-P2]],0)</f>
        <v>6.34</v>
      </c>
      <c r="L2526" s="3">
        <v>1020</v>
      </c>
      <c r="M2526" s="10">
        <v>5528.4</v>
      </c>
      <c r="N2526" s="12">
        <f>IFERROR(salesdata[[#This Row],[S-P3]]/salesdata[[#This Row],[Q-P3]],0)</f>
        <v>5.42</v>
      </c>
      <c r="O2526" s="3">
        <v>1432</v>
      </c>
      <c r="P2526" s="10">
        <v>10210.16</v>
      </c>
      <c r="Q2526" s="12">
        <f>IFERROR(salesdata[[#This Row],[S-P4]]/salesdata[[#This Row],[Q-P4]],0)</f>
        <v>7.13</v>
      </c>
      <c r="R2526" s="3">
        <v>6417</v>
      </c>
      <c r="S2526" s="10">
        <v>33129.18</v>
      </c>
      <c r="T2526" s="1" t="str">
        <f>"Q"&amp;ROUNDUP(salesdata[[#This Row],[Month No.]]/3,0)</f>
        <v>Q2</v>
      </c>
      <c r="U2526" s="1" t="str">
        <f>TEXT(salesdata[[#This Row],[Date]],"dddd")</f>
        <v>Wednesday</v>
      </c>
      <c r="V2526" s="12">
        <f>IFERROR(salesdata[[#This Row],[Total Revenue]]/salesdata[[#This Row],[Total Units Sold]],0)</f>
        <v>5.1627208976157082</v>
      </c>
      <c r="W2526" s="1" t="str">
        <f>INDEX({"Product1","Product2","Product3","Product4"},MATCH(MAX(salesdata[[#This Row],[S-P1]],salesdata[[#This Row],[S-P2]],salesdata[[#This Row],[S-P3]],salesdata[[#This Row],[S-P4]]),CHOOSE({1,2,3,4},salesdata[[#This Row],[S-P1]],salesdata[[#This Row],[S-P2]],salesdata[[#This Row],[S-P3]],salesdata[[#This Row],[S-P4]]),0))</f>
        <v>Product4</v>
      </c>
      <c r="X2526" s="1" t="str">
        <f>IF(salesdata[[#This Row],[Total Revenue]]&gt;=70000,"High",IF(salesdata[[#This Row],[Total Revenue]]&gt;=40000,"Medium","Low"))</f>
        <v>Low</v>
      </c>
      <c r="Y2526" s="1" t="str">
        <f>IFERROR(IF(SUMIF(salesdata[Year],salesdata[[#This Row],[Year]],salesdata[Total Revenue])&gt;SUMIF(salesdata[Year],salesdata[[#This Row],[Year]]-1,salesdata[Total Revenue]),"Growth Year","Decline Year"),"")</f>
        <v>Growth Year</v>
      </c>
    </row>
    <row r="2527" spans="1:25" x14ac:dyDescent="0.3">
      <c r="A2527" s="1">
        <v>2526</v>
      </c>
      <c r="B2527" s="2">
        <v>42866</v>
      </c>
      <c r="C2527" s="1">
        <v>2017</v>
      </c>
      <c r="D2527" s="1" t="s">
        <v>30</v>
      </c>
      <c r="E2527" s="1">
        <v>5</v>
      </c>
      <c r="F2527" s="3">
        <v>2350</v>
      </c>
      <c r="G2527" s="10">
        <v>7449.5</v>
      </c>
      <c r="H2527" s="12">
        <f>IFERROR(salesdata[[#This Row],[S-P1]]/salesdata[[#This Row],[Q-P1]],0)</f>
        <v>3.17</v>
      </c>
      <c r="I2527" s="3">
        <v>3303</v>
      </c>
      <c r="J2527" s="10">
        <v>20941.02</v>
      </c>
      <c r="K2527" s="12">
        <f>IFERROR(salesdata[[#This Row],[S-P2]]/salesdata[[#This Row],[Q-P2]],0)</f>
        <v>6.34</v>
      </c>
      <c r="L2527" s="3">
        <v>1700</v>
      </c>
      <c r="M2527" s="10">
        <v>9214</v>
      </c>
      <c r="N2527" s="12">
        <f>IFERROR(salesdata[[#This Row],[S-P3]]/salesdata[[#This Row],[Q-P3]],0)</f>
        <v>5.42</v>
      </c>
      <c r="O2527" s="3">
        <v>1075</v>
      </c>
      <c r="P2527" s="10">
        <v>7664.75</v>
      </c>
      <c r="Q2527" s="12">
        <f>IFERROR(salesdata[[#This Row],[S-P4]]/salesdata[[#This Row],[Q-P4]],0)</f>
        <v>7.13</v>
      </c>
      <c r="R2527" s="3">
        <v>8428</v>
      </c>
      <c r="S2527" s="10">
        <v>45269.27</v>
      </c>
      <c r="T2527" s="1" t="str">
        <f>"Q"&amp;ROUNDUP(salesdata[[#This Row],[Month No.]]/3,0)</f>
        <v>Q2</v>
      </c>
      <c r="U2527" s="1" t="str">
        <f>TEXT(salesdata[[#This Row],[Date]],"dddd")</f>
        <v>Thursday</v>
      </c>
      <c r="V2527" s="12">
        <f>IFERROR(salesdata[[#This Row],[Total Revenue]]/salesdata[[#This Row],[Total Units Sold]],0)</f>
        <v>5.3712944945420027</v>
      </c>
      <c r="W2527" s="1" t="str">
        <f>INDEX({"Product1","Product2","Product3","Product4"},MATCH(MAX(salesdata[[#This Row],[S-P1]],salesdata[[#This Row],[S-P2]],salesdata[[#This Row],[S-P3]],salesdata[[#This Row],[S-P4]]),CHOOSE({1,2,3,4},salesdata[[#This Row],[S-P1]],salesdata[[#This Row],[S-P2]],salesdata[[#This Row],[S-P3]],salesdata[[#This Row],[S-P4]]),0))</f>
        <v>Product2</v>
      </c>
      <c r="X2527" s="1" t="str">
        <f>IF(salesdata[[#This Row],[Total Revenue]]&gt;=70000,"High",IF(salesdata[[#This Row],[Total Revenue]]&gt;=40000,"Medium","Low"))</f>
        <v>Medium</v>
      </c>
      <c r="Y2527" s="1" t="str">
        <f>IFERROR(IF(SUMIF(salesdata[Year],salesdata[[#This Row],[Year]],salesdata[Total Revenue])&gt;SUMIF(salesdata[Year],salesdata[[#This Row],[Year]]-1,salesdata[Total Revenue]),"Growth Year","Decline Year"),"")</f>
        <v>Growth Year</v>
      </c>
    </row>
    <row r="2528" spans="1:25" x14ac:dyDescent="0.3">
      <c r="A2528" s="1">
        <v>2527</v>
      </c>
      <c r="B2528" s="2">
        <v>42867</v>
      </c>
      <c r="C2528" s="1">
        <v>2017</v>
      </c>
      <c r="D2528" s="1" t="s">
        <v>30</v>
      </c>
      <c r="E2528" s="1">
        <v>5</v>
      </c>
      <c r="F2528" s="3">
        <v>4037</v>
      </c>
      <c r="G2528" s="10">
        <v>12797.29</v>
      </c>
      <c r="H2528" s="12">
        <f>IFERROR(salesdata[[#This Row],[S-P1]]/salesdata[[#This Row],[Q-P1]],0)</f>
        <v>3.1700000000000004</v>
      </c>
      <c r="I2528" s="3">
        <v>2710</v>
      </c>
      <c r="J2528" s="10">
        <v>17181.400000000001</v>
      </c>
      <c r="K2528" s="12">
        <f>IFERROR(salesdata[[#This Row],[S-P2]]/salesdata[[#This Row],[Q-P2]],0)</f>
        <v>6.3400000000000007</v>
      </c>
      <c r="L2528" s="3">
        <v>4944</v>
      </c>
      <c r="M2528" s="10">
        <v>26796.48</v>
      </c>
      <c r="N2528" s="12">
        <f>IFERROR(salesdata[[#This Row],[S-P3]]/salesdata[[#This Row],[Q-P3]],0)</f>
        <v>5.42</v>
      </c>
      <c r="O2528" s="3">
        <v>964</v>
      </c>
      <c r="P2528" s="10">
        <v>6873.32</v>
      </c>
      <c r="Q2528" s="12">
        <f>IFERROR(salesdata[[#This Row],[S-P4]]/salesdata[[#This Row],[Q-P4]],0)</f>
        <v>7.13</v>
      </c>
      <c r="R2528" s="3">
        <v>12655</v>
      </c>
      <c r="S2528" s="10">
        <v>63648.49</v>
      </c>
      <c r="T2528" s="1" t="str">
        <f>"Q"&amp;ROUNDUP(salesdata[[#This Row],[Month No.]]/3,0)</f>
        <v>Q2</v>
      </c>
      <c r="U2528" s="1" t="str">
        <f>TEXT(salesdata[[#This Row],[Date]],"dddd")</f>
        <v>Friday</v>
      </c>
      <c r="V2528" s="12">
        <f>IFERROR(salesdata[[#This Row],[Total Revenue]]/salesdata[[#This Row],[Total Units Sold]],0)</f>
        <v>5.0295132358751484</v>
      </c>
      <c r="W2528" s="1" t="str">
        <f>INDEX({"Product1","Product2","Product3","Product4"},MATCH(MAX(salesdata[[#This Row],[S-P1]],salesdata[[#This Row],[S-P2]],salesdata[[#This Row],[S-P3]],salesdata[[#This Row],[S-P4]]),CHOOSE({1,2,3,4},salesdata[[#This Row],[S-P1]],salesdata[[#This Row],[S-P2]],salesdata[[#This Row],[S-P3]],salesdata[[#This Row],[S-P4]]),0))</f>
        <v>Product3</v>
      </c>
      <c r="X2528" s="1" t="str">
        <f>IF(salesdata[[#This Row],[Total Revenue]]&gt;=70000,"High",IF(salesdata[[#This Row],[Total Revenue]]&gt;=40000,"Medium","Low"))</f>
        <v>Medium</v>
      </c>
      <c r="Y2528" s="1" t="str">
        <f>IFERROR(IF(SUMIF(salesdata[Year],salesdata[[#This Row],[Year]],salesdata[Total Revenue])&gt;SUMIF(salesdata[Year],salesdata[[#This Row],[Year]]-1,salesdata[Total Revenue]),"Growth Year","Decline Year"),"")</f>
        <v>Growth Year</v>
      </c>
    </row>
    <row r="2529" spans="1:25" x14ac:dyDescent="0.3">
      <c r="A2529" s="1">
        <v>2528</v>
      </c>
      <c r="B2529" s="2">
        <v>42868</v>
      </c>
      <c r="C2529" s="1">
        <v>2017</v>
      </c>
      <c r="D2529" s="1" t="s">
        <v>30</v>
      </c>
      <c r="E2529" s="1">
        <v>5</v>
      </c>
      <c r="F2529" s="3">
        <v>6509</v>
      </c>
      <c r="G2529" s="10">
        <v>20633.53</v>
      </c>
      <c r="H2529" s="12">
        <f>IFERROR(salesdata[[#This Row],[S-P1]]/salesdata[[#This Row],[Q-P1]],0)</f>
        <v>3.17</v>
      </c>
      <c r="I2529" s="3">
        <v>2815</v>
      </c>
      <c r="J2529" s="10">
        <v>17847.099999999999</v>
      </c>
      <c r="K2529" s="12">
        <f>IFERROR(salesdata[[#This Row],[S-P2]]/salesdata[[#This Row],[Q-P2]],0)</f>
        <v>6.34</v>
      </c>
      <c r="L2529" s="3">
        <v>2223</v>
      </c>
      <c r="M2529" s="10">
        <v>12048.66</v>
      </c>
      <c r="N2529" s="12">
        <f>IFERROR(salesdata[[#This Row],[S-P3]]/salesdata[[#This Row],[Q-P3]],0)</f>
        <v>5.42</v>
      </c>
      <c r="O2529" s="3">
        <v>1104</v>
      </c>
      <c r="P2529" s="10">
        <v>7871.52</v>
      </c>
      <c r="Q2529" s="12">
        <f>IFERROR(salesdata[[#This Row],[S-P4]]/salesdata[[#This Row],[Q-P4]],0)</f>
        <v>7.1300000000000008</v>
      </c>
      <c r="R2529" s="3">
        <v>12651</v>
      </c>
      <c r="S2529" s="10">
        <v>58400.81</v>
      </c>
      <c r="T2529" s="1" t="str">
        <f>"Q"&amp;ROUNDUP(salesdata[[#This Row],[Month No.]]/3,0)</f>
        <v>Q2</v>
      </c>
      <c r="U2529" s="1" t="str">
        <f>TEXT(salesdata[[#This Row],[Date]],"dddd")</f>
        <v>Saturday</v>
      </c>
      <c r="V2529" s="12">
        <f>IFERROR(salesdata[[#This Row],[Total Revenue]]/salesdata[[#This Row],[Total Units Sold]],0)</f>
        <v>4.6162998972413245</v>
      </c>
      <c r="W2529" s="1" t="str">
        <f>INDEX({"Product1","Product2","Product3","Product4"},MATCH(MAX(salesdata[[#This Row],[S-P1]],salesdata[[#This Row],[S-P2]],salesdata[[#This Row],[S-P3]],salesdata[[#This Row],[S-P4]]),CHOOSE({1,2,3,4},salesdata[[#This Row],[S-P1]],salesdata[[#This Row],[S-P2]],salesdata[[#This Row],[S-P3]],salesdata[[#This Row],[S-P4]]),0))</f>
        <v>Product1</v>
      </c>
      <c r="X2529" s="1" t="str">
        <f>IF(salesdata[[#This Row],[Total Revenue]]&gt;=70000,"High",IF(salesdata[[#This Row],[Total Revenue]]&gt;=40000,"Medium","Low"))</f>
        <v>Medium</v>
      </c>
      <c r="Y2529" s="1" t="str">
        <f>IFERROR(IF(SUMIF(salesdata[Year],salesdata[[#This Row],[Year]],salesdata[Total Revenue])&gt;SUMIF(salesdata[Year],salesdata[[#This Row],[Year]]-1,salesdata[Total Revenue]),"Growth Year","Decline Year"),"")</f>
        <v>Growth Year</v>
      </c>
    </row>
    <row r="2530" spans="1:25" x14ac:dyDescent="0.3">
      <c r="A2530" s="1">
        <v>2529</v>
      </c>
      <c r="B2530" s="2">
        <v>42869</v>
      </c>
      <c r="C2530" s="1">
        <v>2017</v>
      </c>
      <c r="D2530" s="1" t="s">
        <v>30</v>
      </c>
      <c r="E2530" s="1">
        <v>5</v>
      </c>
      <c r="F2530" s="3">
        <v>3638</v>
      </c>
      <c r="G2530" s="10">
        <v>11532.46</v>
      </c>
      <c r="H2530" s="12">
        <f>IFERROR(salesdata[[#This Row],[S-P1]]/salesdata[[#This Row],[Q-P1]],0)</f>
        <v>3.17</v>
      </c>
      <c r="I2530" s="3">
        <v>2115</v>
      </c>
      <c r="J2530" s="10">
        <v>13409.1</v>
      </c>
      <c r="K2530" s="12">
        <f>IFERROR(salesdata[[#This Row],[S-P2]]/salesdata[[#This Row],[Q-P2]],0)</f>
        <v>6.34</v>
      </c>
      <c r="L2530" s="3">
        <v>2239</v>
      </c>
      <c r="M2530" s="10">
        <v>12135.38</v>
      </c>
      <c r="N2530" s="12">
        <f>IFERROR(salesdata[[#This Row],[S-P3]]/salesdata[[#This Row],[Q-P3]],0)</f>
        <v>5.42</v>
      </c>
      <c r="O2530" s="3">
        <v>1881</v>
      </c>
      <c r="P2530" s="10">
        <v>13411.53</v>
      </c>
      <c r="Q2530" s="12">
        <f>IFERROR(salesdata[[#This Row],[S-P4]]/salesdata[[#This Row],[Q-P4]],0)</f>
        <v>7.1300000000000008</v>
      </c>
      <c r="R2530" s="3">
        <v>9873</v>
      </c>
      <c r="S2530" s="10">
        <v>50488.47</v>
      </c>
      <c r="T2530" s="1" t="str">
        <f>"Q"&amp;ROUNDUP(salesdata[[#This Row],[Month No.]]/3,0)</f>
        <v>Q2</v>
      </c>
      <c r="U2530" s="1" t="str">
        <f>TEXT(salesdata[[#This Row],[Date]],"dddd")</f>
        <v>Sunday</v>
      </c>
      <c r="V2530" s="12">
        <f>IFERROR(salesdata[[#This Row],[Total Revenue]]/salesdata[[#This Row],[Total Units Sold]],0)</f>
        <v>5.1137921604375567</v>
      </c>
      <c r="W2530" s="1" t="str">
        <f>INDEX({"Product1","Product2","Product3","Product4"},MATCH(MAX(salesdata[[#This Row],[S-P1]],salesdata[[#This Row],[S-P2]],salesdata[[#This Row],[S-P3]],salesdata[[#This Row],[S-P4]]),CHOOSE({1,2,3,4},salesdata[[#This Row],[S-P1]],salesdata[[#This Row],[S-P2]],salesdata[[#This Row],[S-P3]],salesdata[[#This Row],[S-P4]]),0))</f>
        <v>Product4</v>
      </c>
      <c r="X2530" s="1" t="str">
        <f>IF(salesdata[[#This Row],[Total Revenue]]&gt;=70000,"High",IF(salesdata[[#This Row],[Total Revenue]]&gt;=40000,"Medium","Low"))</f>
        <v>Medium</v>
      </c>
      <c r="Y2530" s="1" t="str">
        <f>IFERROR(IF(SUMIF(salesdata[Year],salesdata[[#This Row],[Year]],salesdata[Total Revenue])&gt;SUMIF(salesdata[Year],salesdata[[#This Row],[Year]]-1,salesdata[Total Revenue]),"Growth Year","Decline Year"),"")</f>
        <v>Growth Year</v>
      </c>
    </row>
    <row r="2531" spans="1:25" x14ac:dyDescent="0.3">
      <c r="A2531" s="1">
        <v>2530</v>
      </c>
      <c r="B2531" s="2">
        <v>42870</v>
      </c>
      <c r="C2531" s="1">
        <v>2017</v>
      </c>
      <c r="D2531" s="1" t="s">
        <v>30</v>
      </c>
      <c r="E2531" s="1">
        <v>5</v>
      </c>
      <c r="F2531" s="3">
        <v>7878</v>
      </c>
      <c r="G2531" s="10">
        <v>24973.26</v>
      </c>
      <c r="H2531" s="12">
        <f>IFERROR(salesdata[[#This Row],[S-P1]]/salesdata[[#This Row],[Q-P1]],0)</f>
        <v>3.17</v>
      </c>
      <c r="I2531" s="3">
        <v>638</v>
      </c>
      <c r="J2531" s="10">
        <v>4044.92</v>
      </c>
      <c r="K2531" s="12">
        <f>IFERROR(salesdata[[#This Row],[S-P2]]/salesdata[[#This Row],[Q-P2]],0)</f>
        <v>6.34</v>
      </c>
      <c r="L2531" s="3">
        <v>1209</v>
      </c>
      <c r="M2531" s="10">
        <v>6552.78</v>
      </c>
      <c r="N2531" s="12">
        <f>IFERROR(salesdata[[#This Row],[S-P3]]/salesdata[[#This Row],[Q-P3]],0)</f>
        <v>5.42</v>
      </c>
      <c r="O2531" s="3">
        <v>1612</v>
      </c>
      <c r="P2531" s="10">
        <v>11493.56</v>
      </c>
      <c r="Q2531" s="12">
        <f>IFERROR(salesdata[[#This Row],[S-P4]]/salesdata[[#This Row],[Q-P4]],0)</f>
        <v>7.13</v>
      </c>
      <c r="R2531" s="3">
        <v>11337</v>
      </c>
      <c r="S2531" s="10">
        <v>47064.52</v>
      </c>
      <c r="T2531" s="1" t="str">
        <f>"Q"&amp;ROUNDUP(salesdata[[#This Row],[Month No.]]/3,0)</f>
        <v>Q2</v>
      </c>
      <c r="U2531" s="1" t="str">
        <f>TEXT(salesdata[[#This Row],[Date]],"dddd")</f>
        <v>Monday</v>
      </c>
      <c r="V2531" s="12">
        <f>IFERROR(salesdata[[#This Row],[Total Revenue]]/salesdata[[#This Row],[Total Units Sold]],0)</f>
        <v>4.1514086619035018</v>
      </c>
      <c r="W2531" s="1" t="str">
        <f>INDEX({"Product1","Product2","Product3","Product4"},MATCH(MAX(salesdata[[#This Row],[S-P1]],salesdata[[#This Row],[S-P2]],salesdata[[#This Row],[S-P3]],salesdata[[#This Row],[S-P4]]),CHOOSE({1,2,3,4},salesdata[[#This Row],[S-P1]],salesdata[[#This Row],[S-P2]],salesdata[[#This Row],[S-P3]],salesdata[[#This Row],[S-P4]]),0))</f>
        <v>Product1</v>
      </c>
      <c r="X2531" s="1" t="str">
        <f>IF(salesdata[[#This Row],[Total Revenue]]&gt;=70000,"High",IF(salesdata[[#This Row],[Total Revenue]]&gt;=40000,"Medium","Low"))</f>
        <v>Medium</v>
      </c>
      <c r="Y2531" s="1" t="str">
        <f>IFERROR(IF(SUMIF(salesdata[Year],salesdata[[#This Row],[Year]],salesdata[Total Revenue])&gt;SUMIF(salesdata[Year],salesdata[[#This Row],[Year]]-1,salesdata[Total Revenue]),"Growth Year","Decline Year"),"")</f>
        <v>Growth Year</v>
      </c>
    </row>
    <row r="2532" spans="1:25" x14ac:dyDescent="0.3">
      <c r="A2532" s="1">
        <v>2531</v>
      </c>
      <c r="B2532" s="2">
        <v>42871</v>
      </c>
      <c r="C2532" s="1">
        <v>2017</v>
      </c>
      <c r="D2532" s="1" t="s">
        <v>30</v>
      </c>
      <c r="E2532" s="1">
        <v>5</v>
      </c>
      <c r="F2532" s="3">
        <v>4671</v>
      </c>
      <c r="G2532" s="10">
        <v>14807.07</v>
      </c>
      <c r="H2532" s="12">
        <f>IFERROR(salesdata[[#This Row],[S-P1]]/salesdata[[#This Row],[Q-P1]],0)</f>
        <v>3.17</v>
      </c>
      <c r="I2532" s="3">
        <v>2149</v>
      </c>
      <c r="J2532" s="10">
        <v>13624.66</v>
      </c>
      <c r="K2532" s="12">
        <f>IFERROR(salesdata[[#This Row],[S-P2]]/salesdata[[#This Row],[Q-P2]],0)</f>
        <v>6.34</v>
      </c>
      <c r="L2532" s="3">
        <v>3791</v>
      </c>
      <c r="M2532" s="10">
        <v>20547.22</v>
      </c>
      <c r="N2532" s="12">
        <f>IFERROR(salesdata[[#This Row],[S-P3]]/salesdata[[#This Row],[Q-P3]],0)</f>
        <v>5.42</v>
      </c>
      <c r="O2532" s="3">
        <v>1919</v>
      </c>
      <c r="P2532" s="10">
        <v>13682.47</v>
      </c>
      <c r="Q2532" s="12">
        <f>IFERROR(salesdata[[#This Row],[S-P4]]/salesdata[[#This Row],[Q-P4]],0)</f>
        <v>7.13</v>
      </c>
      <c r="R2532" s="3">
        <v>12530</v>
      </c>
      <c r="S2532" s="10">
        <v>62661.42</v>
      </c>
      <c r="T2532" s="1" t="str">
        <f>"Q"&amp;ROUNDUP(salesdata[[#This Row],[Month No.]]/3,0)</f>
        <v>Q2</v>
      </c>
      <c r="U2532" s="1" t="str">
        <f>TEXT(salesdata[[#This Row],[Date]],"dddd")</f>
        <v>Tuesday</v>
      </c>
      <c r="V2532" s="12">
        <f>IFERROR(salesdata[[#This Row],[Total Revenue]]/salesdata[[#This Row],[Total Units Sold]],0)</f>
        <v>5.0009114126097369</v>
      </c>
      <c r="W2532" s="1" t="str">
        <f>INDEX({"Product1","Product2","Product3","Product4"},MATCH(MAX(salesdata[[#This Row],[S-P1]],salesdata[[#This Row],[S-P2]],salesdata[[#This Row],[S-P3]],salesdata[[#This Row],[S-P4]]),CHOOSE({1,2,3,4},salesdata[[#This Row],[S-P1]],salesdata[[#This Row],[S-P2]],salesdata[[#This Row],[S-P3]],salesdata[[#This Row],[S-P4]]),0))</f>
        <v>Product3</v>
      </c>
      <c r="X2532" s="1" t="str">
        <f>IF(salesdata[[#This Row],[Total Revenue]]&gt;=70000,"High",IF(salesdata[[#This Row],[Total Revenue]]&gt;=40000,"Medium","Low"))</f>
        <v>Medium</v>
      </c>
      <c r="Y2532" s="1" t="str">
        <f>IFERROR(IF(SUMIF(salesdata[Year],salesdata[[#This Row],[Year]],salesdata[Total Revenue])&gt;SUMIF(salesdata[Year],salesdata[[#This Row],[Year]]-1,salesdata[Total Revenue]),"Growth Year","Decline Year"),"")</f>
        <v>Growth Year</v>
      </c>
    </row>
    <row r="2533" spans="1:25" x14ac:dyDescent="0.3">
      <c r="A2533" s="1">
        <v>2532</v>
      </c>
      <c r="B2533" s="2">
        <v>42872</v>
      </c>
      <c r="C2533" s="1">
        <v>2017</v>
      </c>
      <c r="D2533" s="1" t="s">
        <v>30</v>
      </c>
      <c r="E2533" s="1">
        <v>5</v>
      </c>
      <c r="F2533" s="3">
        <v>2357</v>
      </c>
      <c r="G2533" s="10">
        <v>7471.69</v>
      </c>
      <c r="H2533" s="12">
        <f>IFERROR(salesdata[[#This Row],[S-P1]]/salesdata[[#This Row],[Q-P1]],0)</f>
        <v>3.17</v>
      </c>
      <c r="I2533" s="3">
        <v>826</v>
      </c>
      <c r="J2533" s="10">
        <v>5236.84</v>
      </c>
      <c r="K2533" s="12">
        <f>IFERROR(salesdata[[#This Row],[S-P2]]/salesdata[[#This Row],[Q-P2]],0)</f>
        <v>6.34</v>
      </c>
      <c r="L2533" s="3">
        <v>2671</v>
      </c>
      <c r="M2533" s="10">
        <v>14476.82</v>
      </c>
      <c r="N2533" s="12">
        <f>IFERROR(salesdata[[#This Row],[S-P3]]/salesdata[[#This Row],[Q-P3]],0)</f>
        <v>5.42</v>
      </c>
      <c r="O2533" s="3">
        <v>669</v>
      </c>
      <c r="P2533" s="10">
        <v>4769.97</v>
      </c>
      <c r="Q2533" s="12">
        <f>IFERROR(salesdata[[#This Row],[S-P4]]/salesdata[[#This Row],[Q-P4]],0)</f>
        <v>7.1300000000000008</v>
      </c>
      <c r="R2533" s="3">
        <v>6523</v>
      </c>
      <c r="S2533" s="10">
        <v>31955.32</v>
      </c>
      <c r="T2533" s="1" t="str">
        <f>"Q"&amp;ROUNDUP(salesdata[[#This Row],[Month No.]]/3,0)</f>
        <v>Q2</v>
      </c>
      <c r="U2533" s="1" t="str">
        <f>TEXT(salesdata[[#This Row],[Date]],"dddd")</f>
        <v>Wednesday</v>
      </c>
      <c r="V2533" s="12">
        <f>IFERROR(salesdata[[#This Row],[Total Revenue]]/salesdata[[#This Row],[Total Units Sold]],0)</f>
        <v>4.8988686187337116</v>
      </c>
      <c r="W2533" s="1" t="str">
        <f>INDEX({"Product1","Product2","Product3","Product4"},MATCH(MAX(salesdata[[#This Row],[S-P1]],salesdata[[#This Row],[S-P2]],salesdata[[#This Row],[S-P3]],salesdata[[#This Row],[S-P4]]),CHOOSE({1,2,3,4},salesdata[[#This Row],[S-P1]],salesdata[[#This Row],[S-P2]],salesdata[[#This Row],[S-P3]],salesdata[[#This Row],[S-P4]]),0))</f>
        <v>Product3</v>
      </c>
      <c r="X2533" s="1" t="str">
        <f>IF(salesdata[[#This Row],[Total Revenue]]&gt;=70000,"High",IF(salesdata[[#This Row],[Total Revenue]]&gt;=40000,"Medium","Low"))</f>
        <v>Low</v>
      </c>
      <c r="Y2533" s="1" t="str">
        <f>IFERROR(IF(SUMIF(salesdata[Year],salesdata[[#This Row],[Year]],salesdata[Total Revenue])&gt;SUMIF(salesdata[Year],salesdata[[#This Row],[Year]]-1,salesdata[Total Revenue]),"Growth Year","Decline Year"),"")</f>
        <v>Growth Year</v>
      </c>
    </row>
    <row r="2534" spans="1:25" x14ac:dyDescent="0.3">
      <c r="A2534" s="1">
        <v>2533</v>
      </c>
      <c r="B2534" s="2">
        <v>42873</v>
      </c>
      <c r="C2534" s="1">
        <v>2017</v>
      </c>
      <c r="D2534" s="1" t="s">
        <v>30</v>
      </c>
      <c r="E2534" s="1">
        <v>5</v>
      </c>
      <c r="F2534" s="3">
        <v>5987</v>
      </c>
      <c r="G2534" s="10">
        <v>18978.79</v>
      </c>
      <c r="H2534" s="12">
        <f>IFERROR(salesdata[[#This Row],[S-P1]]/salesdata[[#This Row],[Q-P1]],0)</f>
        <v>3.17</v>
      </c>
      <c r="I2534" s="3">
        <v>3720</v>
      </c>
      <c r="J2534" s="10">
        <v>23584.799999999999</v>
      </c>
      <c r="K2534" s="12">
        <f>IFERROR(salesdata[[#This Row],[S-P2]]/salesdata[[#This Row],[Q-P2]],0)</f>
        <v>6.34</v>
      </c>
      <c r="L2534" s="3">
        <v>4646</v>
      </c>
      <c r="M2534" s="10">
        <v>25181.32</v>
      </c>
      <c r="N2534" s="12">
        <f>IFERROR(salesdata[[#This Row],[S-P3]]/salesdata[[#This Row],[Q-P3]],0)</f>
        <v>5.42</v>
      </c>
      <c r="O2534" s="3">
        <v>1629</v>
      </c>
      <c r="P2534" s="10">
        <v>11614.77</v>
      </c>
      <c r="Q2534" s="12">
        <f>IFERROR(salesdata[[#This Row],[S-P4]]/salesdata[[#This Row],[Q-P4]],0)</f>
        <v>7.13</v>
      </c>
      <c r="R2534" s="3">
        <v>15982</v>
      </c>
      <c r="S2534" s="10">
        <v>79359.679999999993</v>
      </c>
      <c r="T2534" s="1" t="str">
        <f>"Q"&amp;ROUNDUP(salesdata[[#This Row],[Month No.]]/3,0)</f>
        <v>Q2</v>
      </c>
      <c r="U2534" s="1" t="str">
        <f>TEXT(salesdata[[#This Row],[Date]],"dddd")</f>
        <v>Thursday</v>
      </c>
      <c r="V2534" s="12">
        <f>IFERROR(salesdata[[#This Row],[Total Revenue]]/salesdata[[#This Row],[Total Units Sold]],0)</f>
        <v>4.9655662620448</v>
      </c>
      <c r="W2534" s="1" t="str">
        <f>INDEX({"Product1","Product2","Product3","Product4"},MATCH(MAX(salesdata[[#This Row],[S-P1]],salesdata[[#This Row],[S-P2]],salesdata[[#This Row],[S-P3]],salesdata[[#This Row],[S-P4]]),CHOOSE({1,2,3,4},salesdata[[#This Row],[S-P1]],salesdata[[#This Row],[S-P2]],salesdata[[#This Row],[S-P3]],salesdata[[#This Row],[S-P4]]),0))</f>
        <v>Product3</v>
      </c>
      <c r="X2534" s="1" t="str">
        <f>IF(salesdata[[#This Row],[Total Revenue]]&gt;=70000,"High",IF(salesdata[[#This Row],[Total Revenue]]&gt;=40000,"Medium","Low"))</f>
        <v>High</v>
      </c>
      <c r="Y2534" s="1" t="str">
        <f>IFERROR(IF(SUMIF(salesdata[Year],salesdata[[#This Row],[Year]],salesdata[Total Revenue])&gt;SUMIF(salesdata[Year],salesdata[[#This Row],[Year]]-1,salesdata[Total Revenue]),"Growth Year","Decline Year"),"")</f>
        <v>Growth Year</v>
      </c>
    </row>
    <row r="2535" spans="1:25" x14ac:dyDescent="0.3">
      <c r="A2535" s="1">
        <v>2534</v>
      </c>
      <c r="B2535" s="2">
        <v>42874</v>
      </c>
      <c r="C2535" s="1">
        <v>2017</v>
      </c>
      <c r="D2535" s="1" t="s">
        <v>30</v>
      </c>
      <c r="E2535" s="1">
        <v>5</v>
      </c>
      <c r="F2535" s="3">
        <v>2422</v>
      </c>
      <c r="G2535" s="10">
        <v>7677.74</v>
      </c>
      <c r="H2535" s="12">
        <f>IFERROR(salesdata[[#This Row],[S-P1]]/salesdata[[#This Row],[Q-P1]],0)</f>
        <v>3.17</v>
      </c>
      <c r="I2535" s="3">
        <v>2517</v>
      </c>
      <c r="J2535" s="10">
        <v>15957.78</v>
      </c>
      <c r="K2535" s="12">
        <f>IFERROR(salesdata[[#This Row],[S-P2]]/salesdata[[#This Row],[Q-P2]],0)</f>
        <v>6.34</v>
      </c>
      <c r="L2535" s="3">
        <v>1794</v>
      </c>
      <c r="M2535" s="10">
        <v>9723.48</v>
      </c>
      <c r="N2535" s="12">
        <f>IFERROR(salesdata[[#This Row],[S-P3]]/salesdata[[#This Row],[Q-P3]],0)</f>
        <v>5.42</v>
      </c>
      <c r="O2535" s="3">
        <v>913</v>
      </c>
      <c r="P2535" s="10">
        <v>6509.69</v>
      </c>
      <c r="Q2535" s="12">
        <f>IFERROR(salesdata[[#This Row],[S-P4]]/salesdata[[#This Row],[Q-P4]],0)</f>
        <v>7.13</v>
      </c>
      <c r="R2535" s="3">
        <v>7646</v>
      </c>
      <c r="S2535" s="10">
        <v>39868.69</v>
      </c>
      <c r="T2535" s="1" t="str">
        <f>"Q"&amp;ROUNDUP(salesdata[[#This Row],[Month No.]]/3,0)</f>
        <v>Q2</v>
      </c>
      <c r="U2535" s="1" t="str">
        <f>TEXT(salesdata[[#This Row],[Date]],"dddd")</f>
        <v>Friday</v>
      </c>
      <c r="V2535" s="12">
        <f>IFERROR(salesdata[[#This Row],[Total Revenue]]/salesdata[[#This Row],[Total Units Sold]],0)</f>
        <v>5.2143199058331158</v>
      </c>
      <c r="W2535" s="1" t="str">
        <f>INDEX({"Product1","Product2","Product3","Product4"},MATCH(MAX(salesdata[[#This Row],[S-P1]],salesdata[[#This Row],[S-P2]],salesdata[[#This Row],[S-P3]],salesdata[[#This Row],[S-P4]]),CHOOSE({1,2,3,4},salesdata[[#This Row],[S-P1]],salesdata[[#This Row],[S-P2]],salesdata[[#This Row],[S-P3]],salesdata[[#This Row],[S-P4]]),0))</f>
        <v>Product2</v>
      </c>
      <c r="X2535" s="1" t="str">
        <f>IF(salesdata[[#This Row],[Total Revenue]]&gt;=70000,"High",IF(salesdata[[#This Row],[Total Revenue]]&gt;=40000,"Medium","Low"))</f>
        <v>Low</v>
      </c>
      <c r="Y2535" s="1" t="str">
        <f>IFERROR(IF(SUMIF(salesdata[Year],salesdata[[#This Row],[Year]],salesdata[Total Revenue])&gt;SUMIF(salesdata[Year],salesdata[[#This Row],[Year]]-1,salesdata[Total Revenue]),"Growth Year","Decline Year"),"")</f>
        <v>Growth Year</v>
      </c>
    </row>
    <row r="2536" spans="1:25" x14ac:dyDescent="0.3">
      <c r="A2536" s="1">
        <v>2535</v>
      </c>
      <c r="B2536" s="2">
        <v>42875</v>
      </c>
      <c r="C2536" s="1">
        <v>2017</v>
      </c>
      <c r="D2536" s="1" t="s">
        <v>30</v>
      </c>
      <c r="E2536" s="1">
        <v>5</v>
      </c>
      <c r="F2536" s="3">
        <v>1089</v>
      </c>
      <c r="G2536" s="10">
        <v>3452.13</v>
      </c>
      <c r="H2536" s="12">
        <f>IFERROR(salesdata[[#This Row],[S-P1]]/salesdata[[#This Row],[Q-P1]],0)</f>
        <v>3.17</v>
      </c>
      <c r="I2536" s="3">
        <v>1848</v>
      </c>
      <c r="J2536" s="10">
        <v>11716.32</v>
      </c>
      <c r="K2536" s="12">
        <f>IFERROR(salesdata[[#This Row],[S-P2]]/salesdata[[#This Row],[Q-P2]],0)</f>
        <v>6.34</v>
      </c>
      <c r="L2536" s="3">
        <v>1548</v>
      </c>
      <c r="M2536" s="10">
        <v>8390.16</v>
      </c>
      <c r="N2536" s="12">
        <f>IFERROR(salesdata[[#This Row],[S-P3]]/salesdata[[#This Row],[Q-P3]],0)</f>
        <v>5.42</v>
      </c>
      <c r="O2536" s="3">
        <v>1365</v>
      </c>
      <c r="P2536" s="10">
        <v>9732.4500000000007</v>
      </c>
      <c r="Q2536" s="12">
        <f>IFERROR(salesdata[[#This Row],[S-P4]]/salesdata[[#This Row],[Q-P4]],0)</f>
        <v>7.1300000000000008</v>
      </c>
      <c r="R2536" s="3">
        <v>5850</v>
      </c>
      <c r="S2536" s="10">
        <v>33291.06</v>
      </c>
      <c r="T2536" s="1" t="str">
        <f>"Q"&amp;ROUNDUP(salesdata[[#This Row],[Month No.]]/3,0)</f>
        <v>Q2</v>
      </c>
      <c r="U2536" s="1" t="str">
        <f>TEXT(salesdata[[#This Row],[Date]],"dddd")</f>
        <v>Saturday</v>
      </c>
      <c r="V2536" s="12">
        <f>IFERROR(salesdata[[#This Row],[Total Revenue]]/salesdata[[#This Row],[Total Units Sold]],0)</f>
        <v>5.690779487179487</v>
      </c>
      <c r="W2536" s="1" t="str">
        <f>INDEX({"Product1","Product2","Product3","Product4"},MATCH(MAX(salesdata[[#This Row],[S-P1]],salesdata[[#This Row],[S-P2]],salesdata[[#This Row],[S-P3]],salesdata[[#This Row],[S-P4]]),CHOOSE({1,2,3,4},salesdata[[#This Row],[S-P1]],salesdata[[#This Row],[S-P2]],salesdata[[#This Row],[S-P3]],salesdata[[#This Row],[S-P4]]),0))</f>
        <v>Product2</v>
      </c>
      <c r="X2536" s="1" t="str">
        <f>IF(salesdata[[#This Row],[Total Revenue]]&gt;=70000,"High",IF(salesdata[[#This Row],[Total Revenue]]&gt;=40000,"Medium","Low"))</f>
        <v>Low</v>
      </c>
      <c r="Y2536" s="1" t="str">
        <f>IFERROR(IF(SUMIF(salesdata[Year],salesdata[[#This Row],[Year]],salesdata[Total Revenue])&gt;SUMIF(salesdata[Year],salesdata[[#This Row],[Year]]-1,salesdata[Total Revenue]),"Growth Year","Decline Year"),"")</f>
        <v>Growth Year</v>
      </c>
    </row>
    <row r="2537" spans="1:25" x14ac:dyDescent="0.3">
      <c r="A2537" s="1">
        <v>2536</v>
      </c>
      <c r="B2537" s="2">
        <v>42876</v>
      </c>
      <c r="C2537" s="1">
        <v>2017</v>
      </c>
      <c r="D2537" s="1" t="s">
        <v>30</v>
      </c>
      <c r="E2537" s="1">
        <v>5</v>
      </c>
      <c r="F2537" s="3">
        <v>4516</v>
      </c>
      <c r="G2537" s="10">
        <v>14315.72</v>
      </c>
      <c r="H2537" s="12">
        <f>IFERROR(salesdata[[#This Row],[S-P1]]/salesdata[[#This Row],[Q-P1]],0)</f>
        <v>3.17</v>
      </c>
      <c r="I2537" s="3">
        <v>1925</v>
      </c>
      <c r="J2537" s="10">
        <v>12204.5</v>
      </c>
      <c r="K2537" s="12">
        <f>IFERROR(salesdata[[#This Row],[S-P2]]/salesdata[[#This Row],[Q-P2]],0)</f>
        <v>6.34</v>
      </c>
      <c r="L2537" s="3">
        <v>3982</v>
      </c>
      <c r="M2537" s="10">
        <v>21582.44</v>
      </c>
      <c r="N2537" s="12">
        <f>IFERROR(salesdata[[#This Row],[S-P3]]/salesdata[[#This Row],[Q-P3]],0)</f>
        <v>5.42</v>
      </c>
      <c r="O2537" s="3">
        <v>595</v>
      </c>
      <c r="P2537" s="10">
        <v>4242.3500000000004</v>
      </c>
      <c r="Q2537" s="12">
        <f>IFERROR(salesdata[[#This Row],[S-P4]]/salesdata[[#This Row],[Q-P4]],0)</f>
        <v>7.1300000000000008</v>
      </c>
      <c r="R2537" s="3">
        <v>11018</v>
      </c>
      <c r="S2537" s="10">
        <v>52345.01</v>
      </c>
      <c r="T2537" s="1" t="str">
        <f>"Q"&amp;ROUNDUP(salesdata[[#This Row],[Month No.]]/3,0)</f>
        <v>Q2</v>
      </c>
      <c r="U2537" s="1" t="str">
        <f>TEXT(salesdata[[#This Row],[Date]],"dddd")</f>
        <v>Sunday</v>
      </c>
      <c r="V2537" s="12">
        <f>IFERROR(salesdata[[#This Row],[Total Revenue]]/salesdata[[#This Row],[Total Units Sold]],0)</f>
        <v>4.7508631330550015</v>
      </c>
      <c r="W2537" s="1" t="str">
        <f>INDEX({"Product1","Product2","Product3","Product4"},MATCH(MAX(salesdata[[#This Row],[S-P1]],salesdata[[#This Row],[S-P2]],salesdata[[#This Row],[S-P3]],salesdata[[#This Row],[S-P4]]),CHOOSE({1,2,3,4},salesdata[[#This Row],[S-P1]],salesdata[[#This Row],[S-P2]],salesdata[[#This Row],[S-P3]],salesdata[[#This Row],[S-P4]]),0))</f>
        <v>Product3</v>
      </c>
      <c r="X2537" s="1" t="str">
        <f>IF(salesdata[[#This Row],[Total Revenue]]&gt;=70000,"High",IF(salesdata[[#This Row],[Total Revenue]]&gt;=40000,"Medium","Low"))</f>
        <v>Medium</v>
      </c>
      <c r="Y2537" s="1" t="str">
        <f>IFERROR(IF(SUMIF(salesdata[Year],salesdata[[#This Row],[Year]],salesdata[Total Revenue])&gt;SUMIF(salesdata[Year],salesdata[[#This Row],[Year]]-1,salesdata[Total Revenue]),"Growth Year","Decline Year"),"")</f>
        <v>Growth Year</v>
      </c>
    </row>
    <row r="2538" spans="1:25" x14ac:dyDescent="0.3">
      <c r="A2538" s="1">
        <v>2537</v>
      </c>
      <c r="B2538" s="2">
        <v>42877</v>
      </c>
      <c r="C2538" s="1">
        <v>2017</v>
      </c>
      <c r="D2538" s="1" t="s">
        <v>30</v>
      </c>
      <c r="E2538" s="1">
        <v>5</v>
      </c>
      <c r="F2538" s="3">
        <v>4809</v>
      </c>
      <c r="G2538" s="10">
        <v>15244.53</v>
      </c>
      <c r="H2538" s="12">
        <f>IFERROR(salesdata[[#This Row],[S-P1]]/salesdata[[#This Row],[Q-P1]],0)</f>
        <v>3.17</v>
      </c>
      <c r="I2538" s="3">
        <v>3179</v>
      </c>
      <c r="J2538" s="10">
        <v>20154.86</v>
      </c>
      <c r="K2538" s="12">
        <f>IFERROR(salesdata[[#This Row],[S-P2]]/salesdata[[#This Row],[Q-P2]],0)</f>
        <v>6.34</v>
      </c>
      <c r="L2538" s="3">
        <v>3554</v>
      </c>
      <c r="M2538" s="10">
        <v>19262.68</v>
      </c>
      <c r="N2538" s="12">
        <f>IFERROR(salesdata[[#This Row],[S-P3]]/salesdata[[#This Row],[Q-P3]],0)</f>
        <v>5.42</v>
      </c>
      <c r="O2538" s="3">
        <v>914</v>
      </c>
      <c r="P2538" s="10">
        <v>6516.82</v>
      </c>
      <c r="Q2538" s="12">
        <f>IFERROR(salesdata[[#This Row],[S-P4]]/salesdata[[#This Row],[Q-P4]],0)</f>
        <v>7.13</v>
      </c>
      <c r="R2538" s="3">
        <v>12456</v>
      </c>
      <c r="S2538" s="10">
        <v>61178.89</v>
      </c>
      <c r="T2538" s="1" t="str">
        <f>"Q"&amp;ROUNDUP(salesdata[[#This Row],[Month No.]]/3,0)</f>
        <v>Q2</v>
      </c>
      <c r="U2538" s="1" t="str">
        <f>TEXT(salesdata[[#This Row],[Date]],"dddd")</f>
        <v>Monday</v>
      </c>
      <c r="V2538" s="12">
        <f>IFERROR(salesdata[[#This Row],[Total Revenue]]/salesdata[[#This Row],[Total Units Sold]],0)</f>
        <v>4.9116000321130375</v>
      </c>
      <c r="W2538" s="1" t="str">
        <f>INDEX({"Product1","Product2","Product3","Product4"},MATCH(MAX(salesdata[[#This Row],[S-P1]],salesdata[[#This Row],[S-P2]],salesdata[[#This Row],[S-P3]],salesdata[[#This Row],[S-P4]]),CHOOSE({1,2,3,4},salesdata[[#This Row],[S-P1]],salesdata[[#This Row],[S-P2]],salesdata[[#This Row],[S-P3]],salesdata[[#This Row],[S-P4]]),0))</f>
        <v>Product2</v>
      </c>
      <c r="X2538" s="1" t="str">
        <f>IF(salesdata[[#This Row],[Total Revenue]]&gt;=70000,"High",IF(salesdata[[#This Row],[Total Revenue]]&gt;=40000,"Medium","Low"))</f>
        <v>Medium</v>
      </c>
      <c r="Y2538" s="1" t="str">
        <f>IFERROR(IF(SUMIF(salesdata[Year],salesdata[[#This Row],[Year]],salesdata[Total Revenue])&gt;SUMIF(salesdata[Year],salesdata[[#This Row],[Year]]-1,salesdata[Total Revenue]),"Growth Year","Decline Year"),"")</f>
        <v>Growth Year</v>
      </c>
    </row>
    <row r="2539" spans="1:25" x14ac:dyDescent="0.3">
      <c r="A2539" s="1">
        <v>2538</v>
      </c>
      <c r="B2539" s="2">
        <v>42878</v>
      </c>
      <c r="C2539" s="1">
        <v>2017</v>
      </c>
      <c r="D2539" s="1" t="s">
        <v>30</v>
      </c>
      <c r="E2539" s="1">
        <v>5</v>
      </c>
      <c r="F2539" s="3">
        <v>3061</v>
      </c>
      <c r="G2539" s="10">
        <v>9703.3700000000008</v>
      </c>
      <c r="H2539" s="12">
        <f>IFERROR(salesdata[[#This Row],[S-P1]]/salesdata[[#This Row],[Q-P1]],0)</f>
        <v>3.1700000000000004</v>
      </c>
      <c r="I2539" s="3">
        <v>620</v>
      </c>
      <c r="J2539" s="10">
        <v>3930.8</v>
      </c>
      <c r="K2539" s="12">
        <f>IFERROR(salesdata[[#This Row],[S-P2]]/salesdata[[#This Row],[Q-P2]],0)</f>
        <v>6.34</v>
      </c>
      <c r="L2539" s="3">
        <v>5501</v>
      </c>
      <c r="M2539" s="10">
        <v>29815.42</v>
      </c>
      <c r="N2539" s="12">
        <f>IFERROR(salesdata[[#This Row],[S-P3]]/salesdata[[#This Row],[Q-P3]],0)</f>
        <v>5.42</v>
      </c>
      <c r="O2539" s="3">
        <v>528</v>
      </c>
      <c r="P2539" s="10">
        <v>3764.64</v>
      </c>
      <c r="Q2539" s="12">
        <f>IFERROR(salesdata[[#This Row],[S-P4]]/salesdata[[#This Row],[Q-P4]],0)</f>
        <v>7.13</v>
      </c>
      <c r="R2539" s="3">
        <v>9710</v>
      </c>
      <c r="S2539" s="10">
        <v>47214.23</v>
      </c>
      <c r="T2539" s="1" t="str">
        <f>"Q"&amp;ROUNDUP(salesdata[[#This Row],[Month No.]]/3,0)</f>
        <v>Q2</v>
      </c>
      <c r="U2539" s="1" t="str">
        <f>TEXT(salesdata[[#This Row],[Date]],"dddd")</f>
        <v>Tuesday</v>
      </c>
      <c r="V2539" s="12">
        <f>IFERROR(salesdata[[#This Row],[Total Revenue]]/salesdata[[#This Row],[Total Units Sold]],0)</f>
        <v>4.8624335736354274</v>
      </c>
      <c r="W2539" s="1" t="str">
        <f>INDEX({"Product1","Product2","Product3","Product4"},MATCH(MAX(salesdata[[#This Row],[S-P1]],salesdata[[#This Row],[S-P2]],salesdata[[#This Row],[S-P3]],salesdata[[#This Row],[S-P4]]),CHOOSE({1,2,3,4},salesdata[[#This Row],[S-P1]],salesdata[[#This Row],[S-P2]],salesdata[[#This Row],[S-P3]],salesdata[[#This Row],[S-P4]]),0))</f>
        <v>Product3</v>
      </c>
      <c r="X2539" s="1" t="str">
        <f>IF(salesdata[[#This Row],[Total Revenue]]&gt;=70000,"High",IF(salesdata[[#This Row],[Total Revenue]]&gt;=40000,"Medium","Low"))</f>
        <v>Medium</v>
      </c>
      <c r="Y2539" s="1" t="str">
        <f>IFERROR(IF(SUMIF(salesdata[Year],salesdata[[#This Row],[Year]],salesdata[Total Revenue])&gt;SUMIF(salesdata[Year],salesdata[[#This Row],[Year]]-1,salesdata[Total Revenue]),"Growth Year","Decline Year"),"")</f>
        <v>Growth Year</v>
      </c>
    </row>
    <row r="2540" spans="1:25" x14ac:dyDescent="0.3">
      <c r="A2540" s="1">
        <v>2539</v>
      </c>
      <c r="B2540" s="2">
        <v>42879</v>
      </c>
      <c r="C2540" s="1">
        <v>2017</v>
      </c>
      <c r="D2540" s="1" t="s">
        <v>30</v>
      </c>
      <c r="E2540" s="1">
        <v>5</v>
      </c>
      <c r="F2540" s="3">
        <v>3331</v>
      </c>
      <c r="G2540" s="10">
        <v>10559.27</v>
      </c>
      <c r="H2540" s="12">
        <f>IFERROR(salesdata[[#This Row],[S-P1]]/salesdata[[#This Row],[Q-P1]],0)</f>
        <v>3.17</v>
      </c>
      <c r="I2540" s="3">
        <v>1226</v>
      </c>
      <c r="J2540" s="10">
        <v>7772.84</v>
      </c>
      <c r="K2540" s="12">
        <f>IFERROR(salesdata[[#This Row],[S-P2]]/salesdata[[#This Row],[Q-P2]],0)</f>
        <v>6.34</v>
      </c>
      <c r="L2540" s="3">
        <v>5793</v>
      </c>
      <c r="M2540" s="10">
        <v>31398.06</v>
      </c>
      <c r="N2540" s="12">
        <f>IFERROR(salesdata[[#This Row],[S-P3]]/salesdata[[#This Row],[Q-P3]],0)</f>
        <v>5.42</v>
      </c>
      <c r="O2540" s="3">
        <v>527</v>
      </c>
      <c r="P2540" s="10">
        <v>3757.51</v>
      </c>
      <c r="Q2540" s="12">
        <f>IFERROR(salesdata[[#This Row],[S-P4]]/salesdata[[#This Row],[Q-P4]],0)</f>
        <v>7.1300000000000008</v>
      </c>
      <c r="R2540" s="3">
        <v>10877</v>
      </c>
      <c r="S2540" s="10">
        <v>53487.68</v>
      </c>
      <c r="T2540" s="1" t="str">
        <f>"Q"&amp;ROUNDUP(salesdata[[#This Row],[Month No.]]/3,0)</f>
        <v>Q2</v>
      </c>
      <c r="U2540" s="1" t="str">
        <f>TEXT(salesdata[[#This Row],[Date]],"dddd")</f>
        <v>Wednesday</v>
      </c>
      <c r="V2540" s="12">
        <f>IFERROR(salesdata[[#This Row],[Total Revenue]]/salesdata[[#This Row],[Total Units Sold]],0)</f>
        <v>4.9175029879562375</v>
      </c>
      <c r="W2540" s="1" t="str">
        <f>INDEX({"Product1","Product2","Product3","Product4"},MATCH(MAX(salesdata[[#This Row],[S-P1]],salesdata[[#This Row],[S-P2]],salesdata[[#This Row],[S-P3]],salesdata[[#This Row],[S-P4]]),CHOOSE({1,2,3,4},salesdata[[#This Row],[S-P1]],salesdata[[#This Row],[S-P2]],salesdata[[#This Row],[S-P3]],salesdata[[#This Row],[S-P4]]),0))</f>
        <v>Product3</v>
      </c>
      <c r="X2540" s="1" t="str">
        <f>IF(salesdata[[#This Row],[Total Revenue]]&gt;=70000,"High",IF(salesdata[[#This Row],[Total Revenue]]&gt;=40000,"Medium","Low"))</f>
        <v>Medium</v>
      </c>
      <c r="Y2540" s="1" t="str">
        <f>IFERROR(IF(SUMIF(salesdata[Year],salesdata[[#This Row],[Year]],salesdata[Total Revenue])&gt;SUMIF(salesdata[Year],salesdata[[#This Row],[Year]]-1,salesdata[Total Revenue]),"Growth Year","Decline Year"),"")</f>
        <v>Growth Year</v>
      </c>
    </row>
    <row r="2541" spans="1:25" x14ac:dyDescent="0.3">
      <c r="A2541" s="1">
        <v>2540</v>
      </c>
      <c r="B2541" s="2">
        <v>42880</v>
      </c>
      <c r="C2541" s="1">
        <v>2017</v>
      </c>
      <c r="D2541" s="1" t="s">
        <v>30</v>
      </c>
      <c r="E2541" s="1">
        <v>5</v>
      </c>
      <c r="F2541" s="3">
        <v>2169</v>
      </c>
      <c r="G2541" s="10">
        <v>6875.73</v>
      </c>
      <c r="H2541" s="12">
        <f>IFERROR(salesdata[[#This Row],[S-P1]]/salesdata[[#This Row],[Q-P1]],0)</f>
        <v>3.17</v>
      </c>
      <c r="I2541" s="3">
        <v>2502</v>
      </c>
      <c r="J2541" s="10">
        <v>15862.68</v>
      </c>
      <c r="K2541" s="12">
        <f>IFERROR(salesdata[[#This Row],[S-P2]]/salesdata[[#This Row],[Q-P2]],0)</f>
        <v>6.34</v>
      </c>
      <c r="L2541" s="3">
        <v>4397</v>
      </c>
      <c r="M2541" s="10">
        <v>23831.74</v>
      </c>
      <c r="N2541" s="12">
        <f>IFERROR(salesdata[[#This Row],[S-P3]]/salesdata[[#This Row],[Q-P3]],0)</f>
        <v>5.42</v>
      </c>
      <c r="O2541" s="3">
        <v>1621</v>
      </c>
      <c r="P2541" s="10">
        <v>11557.73</v>
      </c>
      <c r="Q2541" s="12">
        <f>IFERROR(salesdata[[#This Row],[S-P4]]/salesdata[[#This Row],[Q-P4]],0)</f>
        <v>7.13</v>
      </c>
      <c r="R2541" s="3">
        <v>10689</v>
      </c>
      <c r="S2541" s="10">
        <v>58127.88</v>
      </c>
      <c r="T2541" s="1" t="str">
        <f>"Q"&amp;ROUNDUP(salesdata[[#This Row],[Month No.]]/3,0)</f>
        <v>Q2</v>
      </c>
      <c r="U2541" s="1" t="str">
        <f>TEXT(salesdata[[#This Row],[Date]],"dddd")</f>
        <v>Thursday</v>
      </c>
      <c r="V2541" s="12">
        <f>IFERROR(salesdata[[#This Row],[Total Revenue]]/salesdata[[#This Row],[Total Units Sold]],0)</f>
        <v>5.4381027224249223</v>
      </c>
      <c r="W2541" s="1" t="str">
        <f>INDEX({"Product1","Product2","Product3","Product4"},MATCH(MAX(salesdata[[#This Row],[S-P1]],salesdata[[#This Row],[S-P2]],salesdata[[#This Row],[S-P3]],salesdata[[#This Row],[S-P4]]),CHOOSE({1,2,3,4},salesdata[[#This Row],[S-P1]],salesdata[[#This Row],[S-P2]],salesdata[[#This Row],[S-P3]],salesdata[[#This Row],[S-P4]]),0))</f>
        <v>Product3</v>
      </c>
      <c r="X2541" s="1" t="str">
        <f>IF(salesdata[[#This Row],[Total Revenue]]&gt;=70000,"High",IF(salesdata[[#This Row],[Total Revenue]]&gt;=40000,"Medium","Low"))</f>
        <v>Medium</v>
      </c>
      <c r="Y2541" s="1" t="str">
        <f>IFERROR(IF(SUMIF(salesdata[Year],salesdata[[#This Row],[Year]],salesdata[Total Revenue])&gt;SUMIF(salesdata[Year],salesdata[[#This Row],[Year]]-1,salesdata[Total Revenue]),"Growth Year","Decline Year"),"")</f>
        <v>Growth Year</v>
      </c>
    </row>
    <row r="2542" spans="1:25" x14ac:dyDescent="0.3">
      <c r="A2542" s="1">
        <v>2541</v>
      </c>
      <c r="B2542" s="2">
        <v>42881</v>
      </c>
      <c r="C2542" s="1">
        <v>2017</v>
      </c>
      <c r="D2542" s="1" t="s">
        <v>30</v>
      </c>
      <c r="E2542" s="1">
        <v>5</v>
      </c>
      <c r="F2542" s="3">
        <v>4407</v>
      </c>
      <c r="G2542" s="10">
        <v>13970.19</v>
      </c>
      <c r="H2542" s="12">
        <f>IFERROR(salesdata[[#This Row],[S-P1]]/salesdata[[#This Row],[Q-P1]],0)</f>
        <v>3.17</v>
      </c>
      <c r="I2542" s="3">
        <v>2421</v>
      </c>
      <c r="J2542" s="10">
        <v>15349.14</v>
      </c>
      <c r="K2542" s="12">
        <f>IFERROR(salesdata[[#This Row],[S-P2]]/salesdata[[#This Row],[Q-P2]],0)</f>
        <v>6.34</v>
      </c>
      <c r="L2542" s="3">
        <v>5293</v>
      </c>
      <c r="M2542" s="10">
        <v>28688.06</v>
      </c>
      <c r="N2542" s="12">
        <f>IFERROR(salesdata[[#This Row],[S-P3]]/salesdata[[#This Row],[Q-P3]],0)</f>
        <v>5.42</v>
      </c>
      <c r="O2542" s="3">
        <v>674</v>
      </c>
      <c r="P2542" s="10">
        <v>4805.62</v>
      </c>
      <c r="Q2542" s="12">
        <f>IFERROR(salesdata[[#This Row],[S-P4]]/salesdata[[#This Row],[Q-P4]],0)</f>
        <v>7.13</v>
      </c>
      <c r="R2542" s="3">
        <v>12795</v>
      </c>
      <c r="S2542" s="10">
        <v>62813.01</v>
      </c>
      <c r="T2542" s="1" t="str">
        <f>"Q"&amp;ROUNDUP(salesdata[[#This Row],[Month No.]]/3,0)</f>
        <v>Q2</v>
      </c>
      <c r="U2542" s="1" t="str">
        <f>TEXT(salesdata[[#This Row],[Date]],"dddd")</f>
        <v>Friday</v>
      </c>
      <c r="V2542" s="12">
        <f>IFERROR(salesdata[[#This Row],[Total Revenue]]/salesdata[[#This Row],[Total Units Sold]],0)</f>
        <v>4.9091840562719815</v>
      </c>
      <c r="W2542" s="1" t="str">
        <f>INDEX({"Product1","Product2","Product3","Product4"},MATCH(MAX(salesdata[[#This Row],[S-P1]],salesdata[[#This Row],[S-P2]],salesdata[[#This Row],[S-P3]],salesdata[[#This Row],[S-P4]]),CHOOSE({1,2,3,4},salesdata[[#This Row],[S-P1]],salesdata[[#This Row],[S-P2]],salesdata[[#This Row],[S-P3]],salesdata[[#This Row],[S-P4]]),0))</f>
        <v>Product3</v>
      </c>
      <c r="X2542" s="1" t="str">
        <f>IF(salesdata[[#This Row],[Total Revenue]]&gt;=70000,"High",IF(salesdata[[#This Row],[Total Revenue]]&gt;=40000,"Medium","Low"))</f>
        <v>Medium</v>
      </c>
      <c r="Y2542" s="1" t="str">
        <f>IFERROR(IF(SUMIF(salesdata[Year],salesdata[[#This Row],[Year]],salesdata[Total Revenue])&gt;SUMIF(salesdata[Year],salesdata[[#This Row],[Year]]-1,salesdata[Total Revenue]),"Growth Year","Decline Year"),"")</f>
        <v>Growth Year</v>
      </c>
    </row>
    <row r="2543" spans="1:25" x14ac:dyDescent="0.3">
      <c r="A2543" s="1">
        <v>2542</v>
      </c>
      <c r="B2543" s="2">
        <v>42882</v>
      </c>
      <c r="C2543" s="1">
        <v>2017</v>
      </c>
      <c r="D2543" s="1" t="s">
        <v>30</v>
      </c>
      <c r="E2543" s="1">
        <v>5</v>
      </c>
      <c r="F2543" s="3">
        <v>3143</v>
      </c>
      <c r="G2543" s="10">
        <v>9963.31</v>
      </c>
      <c r="H2543" s="12">
        <f>IFERROR(salesdata[[#This Row],[S-P1]]/salesdata[[#This Row],[Q-P1]],0)</f>
        <v>3.17</v>
      </c>
      <c r="I2543" s="3">
        <v>3791</v>
      </c>
      <c r="J2543" s="10">
        <v>24034.94</v>
      </c>
      <c r="K2543" s="12">
        <f>IFERROR(salesdata[[#This Row],[S-P2]]/salesdata[[#This Row],[Q-P2]],0)</f>
        <v>6.34</v>
      </c>
      <c r="L2543" s="3">
        <v>4175</v>
      </c>
      <c r="M2543" s="10">
        <v>22628.5</v>
      </c>
      <c r="N2543" s="12">
        <f>IFERROR(salesdata[[#This Row],[S-P3]]/salesdata[[#This Row],[Q-P3]],0)</f>
        <v>5.42</v>
      </c>
      <c r="O2543" s="3">
        <v>587</v>
      </c>
      <c r="P2543" s="10">
        <v>4185.3100000000004</v>
      </c>
      <c r="Q2543" s="12">
        <f>IFERROR(salesdata[[#This Row],[S-P4]]/salesdata[[#This Row],[Q-P4]],0)</f>
        <v>7.1300000000000008</v>
      </c>
      <c r="R2543" s="3">
        <v>11696</v>
      </c>
      <c r="S2543" s="10">
        <v>60812.06</v>
      </c>
      <c r="T2543" s="1" t="str">
        <f>"Q"&amp;ROUNDUP(salesdata[[#This Row],[Month No.]]/3,0)</f>
        <v>Q2</v>
      </c>
      <c r="U2543" s="1" t="str">
        <f>TEXT(salesdata[[#This Row],[Date]],"dddd")</f>
        <v>Saturday</v>
      </c>
      <c r="V2543" s="12">
        <f>IFERROR(salesdata[[#This Row],[Total Revenue]]/salesdata[[#This Row],[Total Units Sold]],0)</f>
        <v>5.1993895348837205</v>
      </c>
      <c r="W2543" s="1" t="str">
        <f>INDEX({"Product1","Product2","Product3","Product4"},MATCH(MAX(salesdata[[#This Row],[S-P1]],salesdata[[#This Row],[S-P2]],salesdata[[#This Row],[S-P3]],salesdata[[#This Row],[S-P4]]),CHOOSE({1,2,3,4},salesdata[[#This Row],[S-P1]],salesdata[[#This Row],[S-P2]],salesdata[[#This Row],[S-P3]],salesdata[[#This Row],[S-P4]]),0))</f>
        <v>Product2</v>
      </c>
      <c r="X2543" s="1" t="str">
        <f>IF(salesdata[[#This Row],[Total Revenue]]&gt;=70000,"High",IF(salesdata[[#This Row],[Total Revenue]]&gt;=40000,"Medium","Low"))</f>
        <v>Medium</v>
      </c>
      <c r="Y2543" s="1" t="str">
        <f>IFERROR(IF(SUMIF(salesdata[Year],salesdata[[#This Row],[Year]],salesdata[Total Revenue])&gt;SUMIF(salesdata[Year],salesdata[[#This Row],[Year]]-1,salesdata[Total Revenue]),"Growth Year","Decline Year"),"")</f>
        <v>Growth Year</v>
      </c>
    </row>
    <row r="2544" spans="1:25" x14ac:dyDescent="0.3">
      <c r="A2544" s="1">
        <v>2543</v>
      </c>
      <c r="B2544" s="2">
        <v>42883</v>
      </c>
      <c r="C2544" s="1">
        <v>2017</v>
      </c>
      <c r="D2544" s="1" t="s">
        <v>30</v>
      </c>
      <c r="E2544" s="1">
        <v>5</v>
      </c>
      <c r="F2544" s="3">
        <v>2004</v>
      </c>
      <c r="G2544" s="10">
        <v>6352.68</v>
      </c>
      <c r="H2544" s="12">
        <f>IFERROR(salesdata[[#This Row],[S-P1]]/salesdata[[#This Row],[Q-P1]],0)</f>
        <v>3.17</v>
      </c>
      <c r="I2544" s="3">
        <v>2685</v>
      </c>
      <c r="J2544" s="10">
        <v>17022.900000000001</v>
      </c>
      <c r="K2544" s="12">
        <f>IFERROR(salesdata[[#This Row],[S-P2]]/salesdata[[#This Row],[Q-P2]],0)</f>
        <v>6.3400000000000007</v>
      </c>
      <c r="L2544" s="3">
        <v>2020</v>
      </c>
      <c r="M2544" s="10">
        <v>10948.4</v>
      </c>
      <c r="N2544" s="12">
        <f>IFERROR(salesdata[[#This Row],[S-P3]]/salesdata[[#This Row],[Q-P3]],0)</f>
        <v>5.42</v>
      </c>
      <c r="O2544" s="3">
        <v>1551</v>
      </c>
      <c r="P2544" s="10">
        <v>11058.63</v>
      </c>
      <c r="Q2544" s="12">
        <f>IFERROR(salesdata[[#This Row],[S-P4]]/salesdata[[#This Row],[Q-P4]],0)</f>
        <v>7.13</v>
      </c>
      <c r="R2544" s="3">
        <v>8260</v>
      </c>
      <c r="S2544" s="10">
        <v>45382.61</v>
      </c>
      <c r="T2544" s="1" t="str">
        <f>"Q"&amp;ROUNDUP(salesdata[[#This Row],[Month No.]]/3,0)</f>
        <v>Q2</v>
      </c>
      <c r="U2544" s="1" t="str">
        <f>TEXT(salesdata[[#This Row],[Date]],"dddd")</f>
        <v>Sunday</v>
      </c>
      <c r="V2544" s="12">
        <f>IFERROR(salesdata[[#This Row],[Total Revenue]]/salesdata[[#This Row],[Total Units Sold]],0)</f>
        <v>5.4942627118644065</v>
      </c>
      <c r="W2544" s="1" t="str">
        <f>INDEX({"Product1","Product2","Product3","Product4"},MATCH(MAX(salesdata[[#This Row],[S-P1]],salesdata[[#This Row],[S-P2]],salesdata[[#This Row],[S-P3]],salesdata[[#This Row],[S-P4]]),CHOOSE({1,2,3,4},salesdata[[#This Row],[S-P1]],salesdata[[#This Row],[S-P2]],salesdata[[#This Row],[S-P3]],salesdata[[#This Row],[S-P4]]),0))</f>
        <v>Product2</v>
      </c>
      <c r="X2544" s="1" t="str">
        <f>IF(salesdata[[#This Row],[Total Revenue]]&gt;=70000,"High",IF(salesdata[[#This Row],[Total Revenue]]&gt;=40000,"Medium","Low"))</f>
        <v>Medium</v>
      </c>
      <c r="Y2544" s="1" t="str">
        <f>IFERROR(IF(SUMIF(salesdata[Year],salesdata[[#This Row],[Year]],salesdata[Total Revenue])&gt;SUMIF(salesdata[Year],salesdata[[#This Row],[Year]]-1,salesdata[Total Revenue]),"Growth Year","Decline Year"),"")</f>
        <v>Growth Year</v>
      </c>
    </row>
    <row r="2545" spans="1:25" x14ac:dyDescent="0.3">
      <c r="A2545" s="1">
        <v>2544</v>
      </c>
      <c r="B2545" s="2">
        <v>42884</v>
      </c>
      <c r="C2545" s="1">
        <v>2017</v>
      </c>
      <c r="D2545" s="1" t="s">
        <v>30</v>
      </c>
      <c r="E2545" s="1">
        <v>5</v>
      </c>
      <c r="F2545" s="3">
        <v>6632</v>
      </c>
      <c r="G2545" s="10">
        <v>21023.439999999999</v>
      </c>
      <c r="H2545" s="12">
        <f>IFERROR(salesdata[[#This Row],[S-P1]]/salesdata[[#This Row],[Q-P1]],0)</f>
        <v>3.17</v>
      </c>
      <c r="I2545" s="3">
        <v>2635</v>
      </c>
      <c r="J2545" s="10">
        <v>16705.900000000001</v>
      </c>
      <c r="K2545" s="12">
        <f>IFERROR(salesdata[[#This Row],[S-P2]]/salesdata[[#This Row],[Q-P2]],0)</f>
        <v>6.3400000000000007</v>
      </c>
      <c r="L2545" s="3">
        <v>277</v>
      </c>
      <c r="M2545" s="10">
        <v>1501.34</v>
      </c>
      <c r="N2545" s="12">
        <f>IFERROR(salesdata[[#This Row],[S-P3]]/salesdata[[#This Row],[Q-P3]],0)</f>
        <v>5.42</v>
      </c>
      <c r="O2545" s="3">
        <v>869</v>
      </c>
      <c r="P2545" s="10">
        <v>6195.97</v>
      </c>
      <c r="Q2545" s="12">
        <f>IFERROR(salesdata[[#This Row],[S-P4]]/salesdata[[#This Row],[Q-P4]],0)</f>
        <v>7.13</v>
      </c>
      <c r="R2545" s="3">
        <v>10413</v>
      </c>
      <c r="S2545" s="10">
        <v>45426.65</v>
      </c>
      <c r="T2545" s="1" t="str">
        <f>"Q"&amp;ROUNDUP(salesdata[[#This Row],[Month No.]]/3,0)</f>
        <v>Q2</v>
      </c>
      <c r="U2545" s="1" t="str">
        <f>TEXT(salesdata[[#This Row],[Date]],"dddd")</f>
        <v>Monday</v>
      </c>
      <c r="V2545" s="12">
        <f>IFERROR(salesdata[[#This Row],[Total Revenue]]/salesdata[[#This Row],[Total Units Sold]],0)</f>
        <v>4.3624939978872561</v>
      </c>
      <c r="W2545" s="1" t="str">
        <f>INDEX({"Product1","Product2","Product3","Product4"},MATCH(MAX(salesdata[[#This Row],[S-P1]],salesdata[[#This Row],[S-P2]],salesdata[[#This Row],[S-P3]],salesdata[[#This Row],[S-P4]]),CHOOSE({1,2,3,4},salesdata[[#This Row],[S-P1]],salesdata[[#This Row],[S-P2]],salesdata[[#This Row],[S-P3]],salesdata[[#This Row],[S-P4]]),0))</f>
        <v>Product1</v>
      </c>
      <c r="X2545" s="1" t="str">
        <f>IF(salesdata[[#This Row],[Total Revenue]]&gt;=70000,"High",IF(salesdata[[#This Row],[Total Revenue]]&gt;=40000,"Medium","Low"))</f>
        <v>Medium</v>
      </c>
      <c r="Y2545" s="1" t="str">
        <f>IFERROR(IF(SUMIF(salesdata[Year],salesdata[[#This Row],[Year]],salesdata[Total Revenue])&gt;SUMIF(salesdata[Year],salesdata[[#This Row],[Year]]-1,salesdata[Total Revenue]),"Growth Year","Decline Year"),"")</f>
        <v>Growth Year</v>
      </c>
    </row>
    <row r="2546" spans="1:25" x14ac:dyDescent="0.3">
      <c r="A2546" s="1">
        <v>2545</v>
      </c>
      <c r="B2546" s="2">
        <v>42885</v>
      </c>
      <c r="C2546" s="1">
        <v>2017</v>
      </c>
      <c r="D2546" s="1" t="s">
        <v>30</v>
      </c>
      <c r="E2546" s="1">
        <v>5</v>
      </c>
      <c r="F2546" s="3">
        <v>6531</v>
      </c>
      <c r="G2546" s="10">
        <v>20703.27</v>
      </c>
      <c r="H2546" s="12">
        <f>IFERROR(salesdata[[#This Row],[S-P1]]/salesdata[[#This Row],[Q-P1]],0)</f>
        <v>3.17</v>
      </c>
      <c r="I2546" s="3">
        <v>3970</v>
      </c>
      <c r="J2546" s="10">
        <v>25169.8</v>
      </c>
      <c r="K2546" s="12">
        <f>IFERROR(salesdata[[#This Row],[S-P2]]/salesdata[[#This Row],[Q-P2]],0)</f>
        <v>6.34</v>
      </c>
      <c r="L2546" s="3">
        <v>2674</v>
      </c>
      <c r="M2546" s="10">
        <v>14493.08</v>
      </c>
      <c r="N2546" s="12">
        <f>IFERROR(salesdata[[#This Row],[S-P3]]/salesdata[[#This Row],[Q-P3]],0)</f>
        <v>5.42</v>
      </c>
      <c r="O2546" s="3">
        <v>1990</v>
      </c>
      <c r="P2546" s="10">
        <v>14188.7</v>
      </c>
      <c r="Q2546" s="12">
        <f>IFERROR(salesdata[[#This Row],[S-P4]]/salesdata[[#This Row],[Q-P4]],0)</f>
        <v>7.1300000000000008</v>
      </c>
      <c r="R2546" s="3">
        <v>15165</v>
      </c>
      <c r="S2546" s="10">
        <v>74554.850000000006</v>
      </c>
      <c r="T2546" s="1" t="str">
        <f>"Q"&amp;ROUNDUP(salesdata[[#This Row],[Month No.]]/3,0)</f>
        <v>Q2</v>
      </c>
      <c r="U2546" s="1" t="str">
        <f>TEXT(salesdata[[#This Row],[Date]],"dddd")</f>
        <v>Tuesday</v>
      </c>
      <c r="V2546" s="12">
        <f>IFERROR(salesdata[[#This Row],[Total Revenue]]/salesdata[[#This Row],[Total Units Sold]],0)</f>
        <v>4.9162446422683814</v>
      </c>
      <c r="W2546" s="1" t="str">
        <f>INDEX({"Product1","Product2","Product3","Product4"},MATCH(MAX(salesdata[[#This Row],[S-P1]],salesdata[[#This Row],[S-P2]],salesdata[[#This Row],[S-P3]],salesdata[[#This Row],[S-P4]]),CHOOSE({1,2,3,4},salesdata[[#This Row],[S-P1]],salesdata[[#This Row],[S-P2]],salesdata[[#This Row],[S-P3]],salesdata[[#This Row],[S-P4]]),0))</f>
        <v>Product2</v>
      </c>
      <c r="X2546" s="1" t="str">
        <f>IF(salesdata[[#This Row],[Total Revenue]]&gt;=70000,"High",IF(salesdata[[#This Row],[Total Revenue]]&gt;=40000,"Medium","Low"))</f>
        <v>High</v>
      </c>
      <c r="Y2546" s="1" t="str">
        <f>IFERROR(IF(SUMIF(salesdata[Year],salesdata[[#This Row],[Year]],salesdata[Total Revenue])&gt;SUMIF(salesdata[Year],salesdata[[#This Row],[Year]]-1,salesdata[Total Revenue]),"Growth Year","Decline Year"),"")</f>
        <v>Growth Year</v>
      </c>
    </row>
    <row r="2547" spans="1:25" x14ac:dyDescent="0.3">
      <c r="A2547" s="1">
        <v>2546</v>
      </c>
      <c r="B2547" s="2">
        <v>42886</v>
      </c>
      <c r="C2547" s="1">
        <v>2017</v>
      </c>
      <c r="D2547" s="1" t="s">
        <v>30</v>
      </c>
      <c r="E2547" s="1">
        <v>5</v>
      </c>
      <c r="F2547" s="3">
        <v>5172</v>
      </c>
      <c r="G2547" s="10">
        <v>16395.240000000002</v>
      </c>
      <c r="H2547" s="12">
        <f>IFERROR(salesdata[[#This Row],[S-P1]]/salesdata[[#This Row],[Q-P1]],0)</f>
        <v>3.1700000000000004</v>
      </c>
      <c r="I2547" s="3">
        <v>3767</v>
      </c>
      <c r="J2547" s="10">
        <v>23882.78</v>
      </c>
      <c r="K2547" s="12">
        <f>IFERROR(salesdata[[#This Row],[S-P2]]/salesdata[[#This Row],[Q-P2]],0)</f>
        <v>6.34</v>
      </c>
      <c r="L2547" s="3">
        <v>2984</v>
      </c>
      <c r="M2547" s="10">
        <v>16173.28</v>
      </c>
      <c r="N2547" s="12">
        <f>IFERROR(salesdata[[#This Row],[S-P3]]/salesdata[[#This Row],[Q-P3]],0)</f>
        <v>5.42</v>
      </c>
      <c r="O2547" s="3">
        <v>1113</v>
      </c>
      <c r="P2547" s="10">
        <v>7935.69</v>
      </c>
      <c r="Q2547" s="12">
        <f>IFERROR(salesdata[[#This Row],[S-P4]]/salesdata[[#This Row],[Q-P4]],0)</f>
        <v>7.13</v>
      </c>
      <c r="R2547" s="3">
        <v>13036</v>
      </c>
      <c r="S2547" s="10">
        <v>64386.99</v>
      </c>
      <c r="T2547" s="1" t="str">
        <f>"Q"&amp;ROUNDUP(salesdata[[#This Row],[Month No.]]/3,0)</f>
        <v>Q2</v>
      </c>
      <c r="U2547" s="1" t="str">
        <f>TEXT(salesdata[[#This Row],[Date]],"dddd")</f>
        <v>Wednesday</v>
      </c>
      <c r="V2547" s="12">
        <f>IFERROR(salesdata[[#This Row],[Total Revenue]]/salesdata[[#This Row],[Total Units Sold]],0)</f>
        <v>4.9391676894752994</v>
      </c>
      <c r="W2547" s="1" t="str">
        <f>INDEX({"Product1","Product2","Product3","Product4"},MATCH(MAX(salesdata[[#This Row],[S-P1]],salesdata[[#This Row],[S-P2]],salesdata[[#This Row],[S-P3]],salesdata[[#This Row],[S-P4]]),CHOOSE({1,2,3,4},salesdata[[#This Row],[S-P1]],salesdata[[#This Row],[S-P2]],salesdata[[#This Row],[S-P3]],salesdata[[#This Row],[S-P4]]),0))</f>
        <v>Product2</v>
      </c>
      <c r="X2547" s="1" t="str">
        <f>IF(salesdata[[#This Row],[Total Revenue]]&gt;=70000,"High",IF(salesdata[[#This Row],[Total Revenue]]&gt;=40000,"Medium","Low"))</f>
        <v>Medium</v>
      </c>
      <c r="Y2547" s="1" t="str">
        <f>IFERROR(IF(SUMIF(salesdata[Year],salesdata[[#This Row],[Year]],salesdata[Total Revenue])&gt;SUMIF(salesdata[Year],salesdata[[#This Row],[Year]]-1,salesdata[Total Revenue]),"Growth Year","Decline Year"),"")</f>
        <v>Growth Year</v>
      </c>
    </row>
    <row r="2548" spans="1:25" x14ac:dyDescent="0.3">
      <c r="A2548" s="1">
        <v>2547</v>
      </c>
      <c r="B2548" s="2">
        <v>42887</v>
      </c>
      <c r="C2548" s="1">
        <v>2017</v>
      </c>
      <c r="D2548" s="1" t="s">
        <v>19</v>
      </c>
      <c r="E2548" s="1">
        <v>6</v>
      </c>
      <c r="F2548" s="3">
        <v>2826</v>
      </c>
      <c r="G2548" s="10">
        <v>8958.42</v>
      </c>
      <c r="H2548" s="12">
        <f>IFERROR(salesdata[[#This Row],[S-P1]]/salesdata[[#This Row],[Q-P1]],0)</f>
        <v>3.17</v>
      </c>
      <c r="I2548" s="3">
        <v>1974</v>
      </c>
      <c r="J2548" s="10">
        <v>12515.16</v>
      </c>
      <c r="K2548" s="12">
        <f>IFERROR(salesdata[[#This Row],[S-P2]]/salesdata[[#This Row],[Q-P2]],0)</f>
        <v>6.34</v>
      </c>
      <c r="L2548" s="3">
        <v>5454</v>
      </c>
      <c r="M2548" s="10">
        <v>29560.68</v>
      </c>
      <c r="N2548" s="12">
        <f>IFERROR(salesdata[[#This Row],[S-P3]]/salesdata[[#This Row],[Q-P3]],0)</f>
        <v>5.42</v>
      </c>
      <c r="O2548" s="3">
        <v>925</v>
      </c>
      <c r="P2548" s="10">
        <v>6595.25</v>
      </c>
      <c r="Q2548" s="12">
        <f>IFERROR(salesdata[[#This Row],[S-P4]]/salesdata[[#This Row],[Q-P4]],0)</f>
        <v>7.13</v>
      </c>
      <c r="R2548" s="3">
        <v>11179</v>
      </c>
      <c r="S2548" s="10">
        <v>57629.51</v>
      </c>
      <c r="T2548" s="1" t="str">
        <f>"Q"&amp;ROUNDUP(salesdata[[#This Row],[Month No.]]/3,0)</f>
        <v>Q2</v>
      </c>
      <c r="U2548" s="1" t="str">
        <f>TEXT(salesdata[[#This Row],[Date]],"dddd")</f>
        <v>Thursday</v>
      </c>
      <c r="V2548" s="12">
        <f>IFERROR(salesdata[[#This Row],[Total Revenue]]/salesdata[[#This Row],[Total Units Sold]],0)</f>
        <v>5.1551578853206905</v>
      </c>
      <c r="W2548" s="1" t="str">
        <f>INDEX({"Product1","Product2","Product3","Product4"},MATCH(MAX(salesdata[[#This Row],[S-P1]],salesdata[[#This Row],[S-P2]],salesdata[[#This Row],[S-P3]],salesdata[[#This Row],[S-P4]]),CHOOSE({1,2,3,4},salesdata[[#This Row],[S-P1]],salesdata[[#This Row],[S-P2]],salesdata[[#This Row],[S-P3]],salesdata[[#This Row],[S-P4]]),0))</f>
        <v>Product3</v>
      </c>
      <c r="X2548" s="1" t="str">
        <f>IF(salesdata[[#This Row],[Total Revenue]]&gt;=70000,"High",IF(salesdata[[#This Row],[Total Revenue]]&gt;=40000,"Medium","Low"))</f>
        <v>Medium</v>
      </c>
      <c r="Y2548" s="1" t="str">
        <f>IFERROR(IF(SUMIF(salesdata[Year],salesdata[[#This Row],[Year]],salesdata[Total Revenue])&gt;SUMIF(salesdata[Year],salesdata[[#This Row],[Year]]-1,salesdata[Total Revenue]),"Growth Year","Decline Year"),"")</f>
        <v>Growth Year</v>
      </c>
    </row>
    <row r="2549" spans="1:25" x14ac:dyDescent="0.3">
      <c r="A2549" s="1">
        <v>2548</v>
      </c>
      <c r="B2549" s="2">
        <v>42888</v>
      </c>
      <c r="C2549" s="1">
        <v>2017</v>
      </c>
      <c r="D2549" s="1" t="s">
        <v>19</v>
      </c>
      <c r="E2549" s="1">
        <v>6</v>
      </c>
      <c r="F2549" s="3">
        <v>5331</v>
      </c>
      <c r="G2549" s="10">
        <v>16899.27</v>
      </c>
      <c r="H2549" s="12">
        <f>IFERROR(salesdata[[#This Row],[S-P1]]/salesdata[[#This Row],[Q-P1]],0)</f>
        <v>3.17</v>
      </c>
      <c r="I2549" s="3">
        <v>2825</v>
      </c>
      <c r="J2549" s="10">
        <v>17910.5</v>
      </c>
      <c r="K2549" s="12">
        <f>IFERROR(salesdata[[#This Row],[S-P2]]/salesdata[[#This Row],[Q-P2]],0)</f>
        <v>6.34</v>
      </c>
      <c r="L2549" s="3">
        <v>2252</v>
      </c>
      <c r="M2549" s="10">
        <v>12205.84</v>
      </c>
      <c r="N2549" s="12">
        <f>IFERROR(salesdata[[#This Row],[S-P3]]/salesdata[[#This Row],[Q-P3]],0)</f>
        <v>5.42</v>
      </c>
      <c r="O2549" s="3">
        <v>847</v>
      </c>
      <c r="P2549" s="10">
        <v>6039.11</v>
      </c>
      <c r="Q2549" s="12">
        <f>IFERROR(salesdata[[#This Row],[S-P4]]/salesdata[[#This Row],[Q-P4]],0)</f>
        <v>7.13</v>
      </c>
      <c r="R2549" s="3">
        <v>11255</v>
      </c>
      <c r="S2549" s="10">
        <v>53054.720000000001</v>
      </c>
      <c r="T2549" s="1" t="str">
        <f>"Q"&amp;ROUNDUP(salesdata[[#This Row],[Month No.]]/3,0)</f>
        <v>Q2</v>
      </c>
      <c r="U2549" s="1" t="str">
        <f>TEXT(salesdata[[#This Row],[Date]],"dddd")</f>
        <v>Friday</v>
      </c>
      <c r="V2549" s="12">
        <f>IFERROR(salesdata[[#This Row],[Total Revenue]]/salesdata[[#This Row],[Total Units Sold]],0)</f>
        <v>4.7138800533096399</v>
      </c>
      <c r="W2549" s="1" t="str">
        <f>INDEX({"Product1","Product2","Product3","Product4"},MATCH(MAX(salesdata[[#This Row],[S-P1]],salesdata[[#This Row],[S-P2]],salesdata[[#This Row],[S-P3]],salesdata[[#This Row],[S-P4]]),CHOOSE({1,2,3,4},salesdata[[#This Row],[S-P1]],salesdata[[#This Row],[S-P2]],salesdata[[#This Row],[S-P3]],salesdata[[#This Row],[S-P4]]),0))</f>
        <v>Product2</v>
      </c>
      <c r="X2549" s="1" t="str">
        <f>IF(salesdata[[#This Row],[Total Revenue]]&gt;=70000,"High",IF(salesdata[[#This Row],[Total Revenue]]&gt;=40000,"Medium","Low"))</f>
        <v>Medium</v>
      </c>
      <c r="Y2549" s="1" t="str">
        <f>IFERROR(IF(SUMIF(salesdata[Year],salesdata[[#This Row],[Year]],salesdata[Total Revenue])&gt;SUMIF(salesdata[Year],salesdata[[#This Row],[Year]]-1,salesdata[Total Revenue]),"Growth Year","Decline Year"),"")</f>
        <v>Growth Year</v>
      </c>
    </row>
    <row r="2550" spans="1:25" x14ac:dyDescent="0.3">
      <c r="A2550" s="1">
        <v>2549</v>
      </c>
      <c r="B2550" s="2">
        <v>42889</v>
      </c>
      <c r="C2550" s="1">
        <v>2017</v>
      </c>
      <c r="D2550" s="1" t="s">
        <v>19</v>
      </c>
      <c r="E2550" s="1">
        <v>6</v>
      </c>
      <c r="F2550" s="3">
        <v>1596</v>
      </c>
      <c r="G2550" s="10">
        <v>5059.32</v>
      </c>
      <c r="H2550" s="12">
        <f>IFERROR(salesdata[[#This Row],[S-P1]]/salesdata[[#This Row],[Q-P1]],0)</f>
        <v>3.17</v>
      </c>
      <c r="I2550" s="3">
        <v>3975</v>
      </c>
      <c r="J2550" s="10">
        <v>25201.5</v>
      </c>
      <c r="K2550" s="12">
        <f>IFERROR(salesdata[[#This Row],[S-P2]]/salesdata[[#This Row],[Q-P2]],0)</f>
        <v>6.34</v>
      </c>
      <c r="L2550" s="3">
        <v>4531</v>
      </c>
      <c r="M2550" s="10">
        <v>24558.02</v>
      </c>
      <c r="N2550" s="12">
        <f>IFERROR(salesdata[[#This Row],[S-P3]]/salesdata[[#This Row],[Q-P3]],0)</f>
        <v>5.42</v>
      </c>
      <c r="O2550" s="3">
        <v>272</v>
      </c>
      <c r="P2550" s="10">
        <v>1939.36</v>
      </c>
      <c r="Q2550" s="12">
        <f>IFERROR(salesdata[[#This Row],[S-P4]]/salesdata[[#This Row],[Q-P4]],0)</f>
        <v>7.13</v>
      </c>
      <c r="R2550" s="3">
        <v>10374</v>
      </c>
      <c r="S2550" s="10">
        <v>56758.2</v>
      </c>
      <c r="T2550" s="1" t="str">
        <f>"Q"&amp;ROUNDUP(salesdata[[#This Row],[Month No.]]/3,0)</f>
        <v>Q2</v>
      </c>
      <c r="U2550" s="1" t="str">
        <f>TEXT(salesdata[[#This Row],[Date]],"dddd")</f>
        <v>Saturday</v>
      </c>
      <c r="V2550" s="12">
        <f>IFERROR(salesdata[[#This Row],[Total Revenue]]/salesdata[[#This Row],[Total Units Sold]],0)</f>
        <v>5.4711972238288027</v>
      </c>
      <c r="W2550" s="1" t="str">
        <f>INDEX({"Product1","Product2","Product3","Product4"},MATCH(MAX(salesdata[[#This Row],[S-P1]],salesdata[[#This Row],[S-P2]],salesdata[[#This Row],[S-P3]],salesdata[[#This Row],[S-P4]]),CHOOSE({1,2,3,4},salesdata[[#This Row],[S-P1]],salesdata[[#This Row],[S-P2]],salesdata[[#This Row],[S-P3]],salesdata[[#This Row],[S-P4]]),0))</f>
        <v>Product2</v>
      </c>
      <c r="X2550" s="1" t="str">
        <f>IF(salesdata[[#This Row],[Total Revenue]]&gt;=70000,"High",IF(salesdata[[#This Row],[Total Revenue]]&gt;=40000,"Medium","Low"))</f>
        <v>Medium</v>
      </c>
      <c r="Y2550" s="1" t="str">
        <f>IFERROR(IF(SUMIF(salesdata[Year],salesdata[[#This Row],[Year]],salesdata[Total Revenue])&gt;SUMIF(salesdata[Year],salesdata[[#This Row],[Year]]-1,salesdata[Total Revenue]),"Growth Year","Decline Year"),"")</f>
        <v>Growth Year</v>
      </c>
    </row>
    <row r="2551" spans="1:25" x14ac:dyDescent="0.3">
      <c r="A2551" s="1">
        <v>2550</v>
      </c>
      <c r="B2551" s="2">
        <v>42890</v>
      </c>
      <c r="C2551" s="1">
        <v>2017</v>
      </c>
      <c r="D2551" s="1" t="s">
        <v>19</v>
      </c>
      <c r="E2551" s="1">
        <v>6</v>
      </c>
      <c r="F2551" s="3">
        <v>7724</v>
      </c>
      <c r="G2551" s="10">
        <v>24485.08</v>
      </c>
      <c r="H2551" s="12">
        <f>IFERROR(salesdata[[#This Row],[S-P1]]/salesdata[[#This Row],[Q-P1]],0)</f>
        <v>3.1700000000000004</v>
      </c>
      <c r="I2551" s="3">
        <v>756</v>
      </c>
      <c r="J2551" s="10">
        <v>4793.04</v>
      </c>
      <c r="K2551" s="12">
        <f>IFERROR(salesdata[[#This Row],[S-P2]]/salesdata[[#This Row],[Q-P2]],0)</f>
        <v>6.34</v>
      </c>
      <c r="L2551" s="3">
        <v>5897</v>
      </c>
      <c r="M2551" s="10">
        <v>31961.74</v>
      </c>
      <c r="N2551" s="12">
        <f>IFERROR(salesdata[[#This Row],[S-P3]]/salesdata[[#This Row],[Q-P3]],0)</f>
        <v>5.42</v>
      </c>
      <c r="O2551" s="3">
        <v>561</v>
      </c>
      <c r="P2551" s="10">
        <v>3999.93</v>
      </c>
      <c r="Q2551" s="12">
        <f>IFERROR(salesdata[[#This Row],[S-P4]]/salesdata[[#This Row],[Q-P4]],0)</f>
        <v>7.13</v>
      </c>
      <c r="R2551" s="3">
        <v>14938</v>
      </c>
      <c r="S2551" s="10">
        <v>65239.79</v>
      </c>
      <c r="T2551" s="1" t="str">
        <f>"Q"&amp;ROUNDUP(salesdata[[#This Row],[Month No.]]/3,0)</f>
        <v>Q2</v>
      </c>
      <c r="U2551" s="1" t="str">
        <f>TEXT(salesdata[[#This Row],[Date]],"dddd")</f>
        <v>Sunday</v>
      </c>
      <c r="V2551" s="12">
        <f>IFERROR(salesdata[[#This Row],[Total Revenue]]/salesdata[[#This Row],[Total Units Sold]],0)</f>
        <v>4.3673711340206189</v>
      </c>
      <c r="W2551" s="1" t="str">
        <f>INDEX({"Product1","Product2","Product3","Product4"},MATCH(MAX(salesdata[[#This Row],[S-P1]],salesdata[[#This Row],[S-P2]],salesdata[[#This Row],[S-P3]],salesdata[[#This Row],[S-P4]]),CHOOSE({1,2,3,4},salesdata[[#This Row],[S-P1]],salesdata[[#This Row],[S-P2]],salesdata[[#This Row],[S-P3]],salesdata[[#This Row],[S-P4]]),0))</f>
        <v>Product3</v>
      </c>
      <c r="X2551" s="1" t="str">
        <f>IF(salesdata[[#This Row],[Total Revenue]]&gt;=70000,"High",IF(salesdata[[#This Row],[Total Revenue]]&gt;=40000,"Medium","Low"))</f>
        <v>Medium</v>
      </c>
      <c r="Y2551" s="1" t="str">
        <f>IFERROR(IF(SUMIF(salesdata[Year],salesdata[[#This Row],[Year]],salesdata[Total Revenue])&gt;SUMIF(salesdata[Year],salesdata[[#This Row],[Year]]-1,salesdata[Total Revenue]),"Growth Year","Decline Year"),"")</f>
        <v>Growth Year</v>
      </c>
    </row>
    <row r="2552" spans="1:25" x14ac:dyDescent="0.3">
      <c r="A2552" s="1">
        <v>2551</v>
      </c>
      <c r="B2552" s="2">
        <v>42891</v>
      </c>
      <c r="C2552" s="1">
        <v>2017</v>
      </c>
      <c r="D2552" s="1" t="s">
        <v>19</v>
      </c>
      <c r="E2552" s="1">
        <v>6</v>
      </c>
      <c r="F2552" s="3">
        <v>3735</v>
      </c>
      <c r="G2552" s="10">
        <v>11839.95</v>
      </c>
      <c r="H2552" s="12">
        <f>IFERROR(salesdata[[#This Row],[S-P1]]/salesdata[[#This Row],[Q-P1]],0)</f>
        <v>3.1700000000000004</v>
      </c>
      <c r="I2552" s="3">
        <v>3767</v>
      </c>
      <c r="J2552" s="10">
        <v>23882.78</v>
      </c>
      <c r="K2552" s="12">
        <f>IFERROR(salesdata[[#This Row],[S-P2]]/salesdata[[#This Row],[Q-P2]],0)</f>
        <v>6.34</v>
      </c>
      <c r="L2552" s="3">
        <v>5534</v>
      </c>
      <c r="M2552" s="10">
        <v>29994.28</v>
      </c>
      <c r="N2552" s="12">
        <f>IFERROR(salesdata[[#This Row],[S-P3]]/salesdata[[#This Row],[Q-P3]],0)</f>
        <v>5.42</v>
      </c>
      <c r="O2552" s="3">
        <v>728</v>
      </c>
      <c r="P2552" s="10">
        <v>5190.6400000000003</v>
      </c>
      <c r="Q2552" s="12">
        <f>IFERROR(salesdata[[#This Row],[S-P4]]/salesdata[[#This Row],[Q-P4]],0)</f>
        <v>7.1300000000000008</v>
      </c>
      <c r="R2552" s="3">
        <v>13764</v>
      </c>
      <c r="S2552" s="10">
        <v>70907.649999999994</v>
      </c>
      <c r="T2552" s="1" t="str">
        <f>"Q"&amp;ROUNDUP(salesdata[[#This Row],[Month No.]]/3,0)</f>
        <v>Q2</v>
      </c>
      <c r="U2552" s="1" t="str">
        <f>TEXT(salesdata[[#This Row],[Date]],"dddd")</f>
        <v>Monday</v>
      </c>
      <c r="V2552" s="12">
        <f>IFERROR(salesdata[[#This Row],[Total Revenue]]/salesdata[[#This Row],[Total Units Sold]],0)</f>
        <v>5.1516746585294966</v>
      </c>
      <c r="W2552" s="1" t="str">
        <f>INDEX({"Product1","Product2","Product3","Product4"},MATCH(MAX(salesdata[[#This Row],[S-P1]],salesdata[[#This Row],[S-P2]],salesdata[[#This Row],[S-P3]],salesdata[[#This Row],[S-P4]]),CHOOSE({1,2,3,4},salesdata[[#This Row],[S-P1]],salesdata[[#This Row],[S-P2]],salesdata[[#This Row],[S-P3]],salesdata[[#This Row],[S-P4]]),0))</f>
        <v>Product3</v>
      </c>
      <c r="X2552" s="1" t="str">
        <f>IF(salesdata[[#This Row],[Total Revenue]]&gt;=70000,"High",IF(salesdata[[#This Row],[Total Revenue]]&gt;=40000,"Medium","Low"))</f>
        <v>High</v>
      </c>
      <c r="Y2552" s="1" t="str">
        <f>IFERROR(IF(SUMIF(salesdata[Year],salesdata[[#This Row],[Year]],salesdata[Total Revenue])&gt;SUMIF(salesdata[Year],salesdata[[#This Row],[Year]]-1,salesdata[Total Revenue]),"Growth Year","Decline Year"),"")</f>
        <v>Growth Year</v>
      </c>
    </row>
    <row r="2553" spans="1:25" x14ac:dyDescent="0.3">
      <c r="A2553" s="1">
        <v>2552</v>
      </c>
      <c r="B2553" s="2">
        <v>42892</v>
      </c>
      <c r="C2553" s="1">
        <v>2017</v>
      </c>
      <c r="D2553" s="1" t="s">
        <v>19</v>
      </c>
      <c r="E2553" s="1">
        <v>6</v>
      </c>
      <c r="F2553" s="3">
        <v>1769</v>
      </c>
      <c r="G2553" s="10">
        <v>5607.73</v>
      </c>
      <c r="H2553" s="12">
        <f>IFERROR(salesdata[[#This Row],[S-P1]]/salesdata[[#This Row],[Q-P1]],0)</f>
        <v>3.17</v>
      </c>
      <c r="I2553" s="3">
        <v>1196</v>
      </c>
      <c r="J2553" s="10">
        <v>7582.64</v>
      </c>
      <c r="K2553" s="12">
        <f>IFERROR(salesdata[[#This Row],[S-P2]]/salesdata[[#This Row],[Q-P2]],0)</f>
        <v>6.34</v>
      </c>
      <c r="L2553" s="3">
        <v>733</v>
      </c>
      <c r="M2553" s="10">
        <v>3972.86</v>
      </c>
      <c r="N2553" s="12">
        <f>IFERROR(salesdata[[#This Row],[S-P3]]/salesdata[[#This Row],[Q-P3]],0)</f>
        <v>5.42</v>
      </c>
      <c r="O2553" s="3">
        <v>1711</v>
      </c>
      <c r="P2553" s="10">
        <v>12199.43</v>
      </c>
      <c r="Q2553" s="12">
        <f>IFERROR(salesdata[[#This Row],[S-P4]]/salesdata[[#This Row],[Q-P4]],0)</f>
        <v>7.13</v>
      </c>
      <c r="R2553" s="3">
        <v>5409</v>
      </c>
      <c r="S2553" s="10">
        <v>29362.66</v>
      </c>
      <c r="T2553" s="1" t="str">
        <f>"Q"&amp;ROUNDUP(salesdata[[#This Row],[Month No.]]/3,0)</f>
        <v>Q2</v>
      </c>
      <c r="U2553" s="1" t="str">
        <f>TEXT(salesdata[[#This Row],[Date]],"dddd")</f>
        <v>Tuesday</v>
      </c>
      <c r="V2553" s="12">
        <f>IFERROR(salesdata[[#This Row],[Total Revenue]]/salesdata[[#This Row],[Total Units Sold]],0)</f>
        <v>5.4284821593640231</v>
      </c>
      <c r="W2553" s="1" t="str">
        <f>INDEX({"Product1","Product2","Product3","Product4"},MATCH(MAX(salesdata[[#This Row],[S-P1]],salesdata[[#This Row],[S-P2]],salesdata[[#This Row],[S-P3]],salesdata[[#This Row],[S-P4]]),CHOOSE({1,2,3,4},salesdata[[#This Row],[S-P1]],salesdata[[#This Row],[S-P2]],salesdata[[#This Row],[S-P3]],salesdata[[#This Row],[S-P4]]),0))</f>
        <v>Product4</v>
      </c>
      <c r="X2553" s="1" t="str">
        <f>IF(salesdata[[#This Row],[Total Revenue]]&gt;=70000,"High",IF(salesdata[[#This Row],[Total Revenue]]&gt;=40000,"Medium","Low"))</f>
        <v>Low</v>
      </c>
      <c r="Y2553" s="1" t="str">
        <f>IFERROR(IF(SUMIF(salesdata[Year],salesdata[[#This Row],[Year]],salesdata[Total Revenue])&gt;SUMIF(salesdata[Year],salesdata[[#This Row],[Year]]-1,salesdata[Total Revenue]),"Growth Year","Decline Year"),"")</f>
        <v>Growth Year</v>
      </c>
    </row>
    <row r="2554" spans="1:25" x14ac:dyDescent="0.3">
      <c r="A2554" s="1">
        <v>2553</v>
      </c>
      <c r="B2554" s="2">
        <v>42893</v>
      </c>
      <c r="C2554" s="1">
        <v>2017</v>
      </c>
      <c r="D2554" s="1" t="s">
        <v>19</v>
      </c>
      <c r="E2554" s="1">
        <v>6</v>
      </c>
      <c r="F2554" s="3">
        <v>2208</v>
      </c>
      <c r="G2554" s="10">
        <v>6999.36</v>
      </c>
      <c r="H2554" s="12">
        <f>IFERROR(salesdata[[#This Row],[S-P1]]/salesdata[[#This Row],[Q-P1]],0)</f>
        <v>3.17</v>
      </c>
      <c r="I2554" s="3">
        <v>2736</v>
      </c>
      <c r="J2554" s="10">
        <v>17346.240000000002</v>
      </c>
      <c r="K2554" s="12">
        <f>IFERROR(salesdata[[#This Row],[S-P2]]/salesdata[[#This Row],[Q-P2]],0)</f>
        <v>6.3400000000000007</v>
      </c>
      <c r="L2554" s="3">
        <v>4716</v>
      </c>
      <c r="M2554" s="10">
        <v>25560.720000000001</v>
      </c>
      <c r="N2554" s="12">
        <f>IFERROR(salesdata[[#This Row],[S-P3]]/salesdata[[#This Row],[Q-P3]],0)</f>
        <v>5.42</v>
      </c>
      <c r="O2554" s="3">
        <v>1026</v>
      </c>
      <c r="P2554" s="10">
        <v>7315.38</v>
      </c>
      <c r="Q2554" s="12">
        <f>IFERROR(salesdata[[#This Row],[S-P4]]/salesdata[[#This Row],[Q-P4]],0)</f>
        <v>7.13</v>
      </c>
      <c r="R2554" s="3">
        <v>10686</v>
      </c>
      <c r="S2554" s="10">
        <v>57221.7</v>
      </c>
      <c r="T2554" s="1" t="str">
        <f>"Q"&amp;ROUNDUP(salesdata[[#This Row],[Month No.]]/3,0)</f>
        <v>Q2</v>
      </c>
      <c r="U2554" s="1" t="str">
        <f>TEXT(salesdata[[#This Row],[Date]],"dddd")</f>
        <v>Wednesday</v>
      </c>
      <c r="V2554" s="12">
        <f>IFERROR(salesdata[[#This Row],[Total Revenue]]/salesdata[[#This Row],[Total Units Sold]],0)</f>
        <v>5.354828747894441</v>
      </c>
      <c r="W2554" s="1" t="str">
        <f>INDEX({"Product1","Product2","Product3","Product4"},MATCH(MAX(salesdata[[#This Row],[S-P1]],salesdata[[#This Row],[S-P2]],salesdata[[#This Row],[S-P3]],salesdata[[#This Row],[S-P4]]),CHOOSE({1,2,3,4},salesdata[[#This Row],[S-P1]],salesdata[[#This Row],[S-P2]],salesdata[[#This Row],[S-P3]],salesdata[[#This Row],[S-P4]]),0))</f>
        <v>Product3</v>
      </c>
      <c r="X2554" s="1" t="str">
        <f>IF(salesdata[[#This Row],[Total Revenue]]&gt;=70000,"High",IF(salesdata[[#This Row],[Total Revenue]]&gt;=40000,"Medium","Low"))</f>
        <v>Medium</v>
      </c>
      <c r="Y2554" s="1" t="str">
        <f>IFERROR(IF(SUMIF(salesdata[Year],salesdata[[#This Row],[Year]],salesdata[Total Revenue])&gt;SUMIF(salesdata[Year],salesdata[[#This Row],[Year]]-1,salesdata[Total Revenue]),"Growth Year","Decline Year"),"")</f>
        <v>Growth Year</v>
      </c>
    </row>
    <row r="2555" spans="1:25" x14ac:dyDescent="0.3">
      <c r="A2555" s="1">
        <v>2554</v>
      </c>
      <c r="B2555" s="2">
        <v>42894</v>
      </c>
      <c r="C2555" s="1">
        <v>2017</v>
      </c>
      <c r="D2555" s="1" t="s">
        <v>19</v>
      </c>
      <c r="E2555" s="1">
        <v>6</v>
      </c>
      <c r="F2555" s="3">
        <v>1788</v>
      </c>
      <c r="G2555" s="10">
        <v>5667.96</v>
      </c>
      <c r="H2555" s="12">
        <f>IFERROR(salesdata[[#This Row],[S-P1]]/salesdata[[#This Row],[Q-P1]],0)</f>
        <v>3.17</v>
      </c>
      <c r="I2555" s="3">
        <v>881</v>
      </c>
      <c r="J2555" s="10">
        <v>5585.54</v>
      </c>
      <c r="K2555" s="12">
        <f>IFERROR(salesdata[[#This Row],[S-P2]]/salesdata[[#This Row],[Q-P2]],0)</f>
        <v>6.34</v>
      </c>
      <c r="L2555" s="3">
        <v>416</v>
      </c>
      <c r="M2555" s="10">
        <v>2254.7199999999998</v>
      </c>
      <c r="N2555" s="12">
        <f>IFERROR(salesdata[[#This Row],[S-P3]]/salesdata[[#This Row],[Q-P3]],0)</f>
        <v>5.42</v>
      </c>
      <c r="O2555" s="3">
        <v>990</v>
      </c>
      <c r="P2555" s="10">
        <v>7058.7</v>
      </c>
      <c r="Q2555" s="12">
        <f>IFERROR(salesdata[[#This Row],[S-P4]]/salesdata[[#This Row],[Q-P4]],0)</f>
        <v>7.13</v>
      </c>
      <c r="R2555" s="3">
        <v>4075</v>
      </c>
      <c r="S2555" s="10">
        <v>20566.919999999998</v>
      </c>
      <c r="T2555" s="1" t="str">
        <f>"Q"&amp;ROUNDUP(salesdata[[#This Row],[Month No.]]/3,0)</f>
        <v>Q2</v>
      </c>
      <c r="U2555" s="1" t="str">
        <f>TEXT(salesdata[[#This Row],[Date]],"dddd")</f>
        <v>Thursday</v>
      </c>
      <c r="V2555" s="12">
        <f>IFERROR(salesdata[[#This Row],[Total Revenue]]/salesdata[[#This Row],[Total Units Sold]],0)</f>
        <v>5.0470969325153368</v>
      </c>
      <c r="W2555" s="1" t="str">
        <f>INDEX({"Product1","Product2","Product3","Product4"},MATCH(MAX(salesdata[[#This Row],[S-P1]],salesdata[[#This Row],[S-P2]],salesdata[[#This Row],[S-P3]],salesdata[[#This Row],[S-P4]]),CHOOSE({1,2,3,4},salesdata[[#This Row],[S-P1]],salesdata[[#This Row],[S-P2]],salesdata[[#This Row],[S-P3]],salesdata[[#This Row],[S-P4]]),0))</f>
        <v>Product4</v>
      </c>
      <c r="X2555" s="1" t="str">
        <f>IF(salesdata[[#This Row],[Total Revenue]]&gt;=70000,"High",IF(salesdata[[#This Row],[Total Revenue]]&gt;=40000,"Medium","Low"))</f>
        <v>Low</v>
      </c>
      <c r="Y2555" s="1" t="str">
        <f>IFERROR(IF(SUMIF(salesdata[Year],salesdata[[#This Row],[Year]],salesdata[Total Revenue])&gt;SUMIF(salesdata[Year],salesdata[[#This Row],[Year]]-1,salesdata[Total Revenue]),"Growth Year","Decline Year"),"")</f>
        <v>Growth Year</v>
      </c>
    </row>
    <row r="2556" spans="1:25" x14ac:dyDescent="0.3">
      <c r="A2556" s="1">
        <v>2555</v>
      </c>
      <c r="B2556" s="2">
        <v>42895</v>
      </c>
      <c r="C2556" s="1">
        <v>2017</v>
      </c>
      <c r="D2556" s="1" t="s">
        <v>19</v>
      </c>
      <c r="E2556" s="1">
        <v>6</v>
      </c>
      <c r="F2556" s="3">
        <v>4354</v>
      </c>
      <c r="G2556" s="10">
        <v>13802.18</v>
      </c>
      <c r="H2556" s="12">
        <f>IFERROR(salesdata[[#This Row],[S-P1]]/salesdata[[#This Row],[Q-P1]],0)</f>
        <v>3.17</v>
      </c>
      <c r="I2556" s="3">
        <v>3986</v>
      </c>
      <c r="J2556" s="10">
        <v>25271.24</v>
      </c>
      <c r="K2556" s="12">
        <f>IFERROR(salesdata[[#This Row],[S-P2]]/salesdata[[#This Row],[Q-P2]],0)</f>
        <v>6.3400000000000007</v>
      </c>
      <c r="L2556" s="3">
        <v>294</v>
      </c>
      <c r="M2556" s="10">
        <v>1593.48</v>
      </c>
      <c r="N2556" s="12">
        <f>IFERROR(salesdata[[#This Row],[S-P3]]/salesdata[[#This Row],[Q-P3]],0)</f>
        <v>5.42</v>
      </c>
      <c r="O2556" s="3">
        <v>1707</v>
      </c>
      <c r="P2556" s="10">
        <v>12170.91</v>
      </c>
      <c r="Q2556" s="12">
        <f>IFERROR(salesdata[[#This Row],[S-P4]]/salesdata[[#This Row],[Q-P4]],0)</f>
        <v>7.13</v>
      </c>
      <c r="R2556" s="3">
        <v>10341</v>
      </c>
      <c r="S2556" s="10">
        <v>52837.81</v>
      </c>
      <c r="T2556" s="1" t="str">
        <f>"Q"&amp;ROUNDUP(salesdata[[#This Row],[Month No.]]/3,0)</f>
        <v>Q2</v>
      </c>
      <c r="U2556" s="1" t="str">
        <f>TEXT(salesdata[[#This Row],[Date]],"dddd")</f>
        <v>Friday</v>
      </c>
      <c r="V2556" s="12">
        <f>IFERROR(salesdata[[#This Row],[Total Revenue]]/salesdata[[#This Row],[Total Units Sold]],0)</f>
        <v>5.1095454985011122</v>
      </c>
      <c r="W2556" s="1" t="str">
        <f>INDEX({"Product1","Product2","Product3","Product4"},MATCH(MAX(salesdata[[#This Row],[S-P1]],salesdata[[#This Row],[S-P2]],salesdata[[#This Row],[S-P3]],salesdata[[#This Row],[S-P4]]),CHOOSE({1,2,3,4},salesdata[[#This Row],[S-P1]],salesdata[[#This Row],[S-P2]],salesdata[[#This Row],[S-P3]],salesdata[[#This Row],[S-P4]]),0))</f>
        <v>Product2</v>
      </c>
      <c r="X2556" s="1" t="str">
        <f>IF(salesdata[[#This Row],[Total Revenue]]&gt;=70000,"High",IF(salesdata[[#This Row],[Total Revenue]]&gt;=40000,"Medium","Low"))</f>
        <v>Medium</v>
      </c>
      <c r="Y2556" s="1" t="str">
        <f>IFERROR(IF(SUMIF(salesdata[Year],salesdata[[#This Row],[Year]],salesdata[Total Revenue])&gt;SUMIF(salesdata[Year],salesdata[[#This Row],[Year]]-1,salesdata[Total Revenue]),"Growth Year","Decline Year"),"")</f>
        <v>Growth Year</v>
      </c>
    </row>
    <row r="2557" spans="1:25" x14ac:dyDescent="0.3">
      <c r="A2557" s="1">
        <v>2556</v>
      </c>
      <c r="B2557" s="2">
        <v>42896</v>
      </c>
      <c r="C2557" s="1">
        <v>2017</v>
      </c>
      <c r="D2557" s="1" t="s">
        <v>19</v>
      </c>
      <c r="E2557" s="1">
        <v>6</v>
      </c>
      <c r="F2557" s="3">
        <v>1029</v>
      </c>
      <c r="G2557" s="10">
        <v>3261.93</v>
      </c>
      <c r="H2557" s="12">
        <f>IFERROR(salesdata[[#This Row],[S-P1]]/salesdata[[#This Row],[Q-P1]],0)</f>
        <v>3.17</v>
      </c>
      <c r="I2557" s="3">
        <v>1276</v>
      </c>
      <c r="J2557" s="10">
        <v>8089.84</v>
      </c>
      <c r="K2557" s="12">
        <f>IFERROR(salesdata[[#This Row],[S-P2]]/salesdata[[#This Row],[Q-P2]],0)</f>
        <v>6.34</v>
      </c>
      <c r="L2557" s="3">
        <v>2557</v>
      </c>
      <c r="M2557" s="10">
        <v>13858.94</v>
      </c>
      <c r="N2557" s="12">
        <f>IFERROR(salesdata[[#This Row],[S-P3]]/salesdata[[#This Row],[Q-P3]],0)</f>
        <v>5.42</v>
      </c>
      <c r="O2557" s="3">
        <v>1340</v>
      </c>
      <c r="P2557" s="10">
        <v>9554.2000000000007</v>
      </c>
      <c r="Q2557" s="12">
        <f>IFERROR(salesdata[[#This Row],[S-P4]]/salesdata[[#This Row],[Q-P4]],0)</f>
        <v>7.1300000000000008</v>
      </c>
      <c r="R2557" s="3">
        <v>6202</v>
      </c>
      <c r="S2557" s="10">
        <v>34764.910000000003</v>
      </c>
      <c r="T2557" s="1" t="str">
        <f>"Q"&amp;ROUNDUP(salesdata[[#This Row],[Month No.]]/3,0)</f>
        <v>Q2</v>
      </c>
      <c r="U2557" s="1" t="str">
        <f>TEXT(salesdata[[#This Row],[Date]],"dddd")</f>
        <v>Saturday</v>
      </c>
      <c r="V2557" s="12">
        <f>IFERROR(salesdata[[#This Row],[Total Revenue]]/salesdata[[#This Row],[Total Units Sold]],0)</f>
        <v>5.605435343437601</v>
      </c>
      <c r="W2557" s="1" t="str">
        <f>INDEX({"Product1","Product2","Product3","Product4"},MATCH(MAX(salesdata[[#This Row],[S-P1]],salesdata[[#This Row],[S-P2]],salesdata[[#This Row],[S-P3]],salesdata[[#This Row],[S-P4]]),CHOOSE({1,2,3,4},salesdata[[#This Row],[S-P1]],salesdata[[#This Row],[S-P2]],salesdata[[#This Row],[S-P3]],salesdata[[#This Row],[S-P4]]),0))</f>
        <v>Product3</v>
      </c>
      <c r="X2557" s="1" t="str">
        <f>IF(salesdata[[#This Row],[Total Revenue]]&gt;=70000,"High",IF(salesdata[[#This Row],[Total Revenue]]&gt;=40000,"Medium","Low"))</f>
        <v>Low</v>
      </c>
      <c r="Y2557" s="1" t="str">
        <f>IFERROR(IF(SUMIF(salesdata[Year],salesdata[[#This Row],[Year]],salesdata[Total Revenue])&gt;SUMIF(salesdata[Year],salesdata[[#This Row],[Year]]-1,salesdata[Total Revenue]),"Growth Year","Decline Year"),"")</f>
        <v>Growth Year</v>
      </c>
    </row>
    <row r="2558" spans="1:25" x14ac:dyDescent="0.3">
      <c r="A2558" s="1">
        <v>2557</v>
      </c>
      <c r="B2558" s="2">
        <v>42897</v>
      </c>
      <c r="C2558" s="1">
        <v>2017</v>
      </c>
      <c r="D2558" s="1" t="s">
        <v>19</v>
      </c>
      <c r="E2558" s="1">
        <v>6</v>
      </c>
      <c r="F2558" s="3">
        <v>7848</v>
      </c>
      <c r="G2558" s="10">
        <v>24878.16</v>
      </c>
      <c r="H2558" s="12">
        <f>IFERROR(salesdata[[#This Row],[S-P1]]/salesdata[[#This Row],[Q-P1]],0)</f>
        <v>3.17</v>
      </c>
      <c r="I2558" s="3">
        <v>466</v>
      </c>
      <c r="J2558" s="10">
        <v>2954.44</v>
      </c>
      <c r="K2558" s="12">
        <f>IFERROR(salesdata[[#This Row],[S-P2]]/salesdata[[#This Row],[Q-P2]],0)</f>
        <v>6.34</v>
      </c>
      <c r="L2558" s="3">
        <v>3346</v>
      </c>
      <c r="M2558" s="10">
        <v>18135.32</v>
      </c>
      <c r="N2558" s="12">
        <f>IFERROR(salesdata[[#This Row],[S-P3]]/salesdata[[#This Row],[Q-P3]],0)</f>
        <v>5.42</v>
      </c>
      <c r="O2558" s="3">
        <v>382</v>
      </c>
      <c r="P2558" s="10">
        <v>2723.66</v>
      </c>
      <c r="Q2558" s="12">
        <f>IFERROR(salesdata[[#This Row],[S-P4]]/salesdata[[#This Row],[Q-P4]],0)</f>
        <v>7.13</v>
      </c>
      <c r="R2558" s="3">
        <v>12042</v>
      </c>
      <c r="S2558" s="10">
        <v>48691.58</v>
      </c>
      <c r="T2558" s="1" t="str">
        <f>"Q"&amp;ROUNDUP(salesdata[[#This Row],[Month No.]]/3,0)</f>
        <v>Q2</v>
      </c>
      <c r="U2558" s="1" t="str">
        <f>TEXT(salesdata[[#This Row],[Date]],"dddd")</f>
        <v>Sunday</v>
      </c>
      <c r="V2558" s="12">
        <f>IFERROR(salesdata[[#This Row],[Total Revenue]]/salesdata[[#This Row],[Total Units Sold]],0)</f>
        <v>4.0434794884570673</v>
      </c>
      <c r="W2558" s="1" t="str">
        <f>INDEX({"Product1","Product2","Product3","Product4"},MATCH(MAX(salesdata[[#This Row],[S-P1]],salesdata[[#This Row],[S-P2]],salesdata[[#This Row],[S-P3]],salesdata[[#This Row],[S-P4]]),CHOOSE({1,2,3,4},salesdata[[#This Row],[S-P1]],salesdata[[#This Row],[S-P2]],salesdata[[#This Row],[S-P3]],salesdata[[#This Row],[S-P4]]),0))</f>
        <v>Product1</v>
      </c>
      <c r="X2558" s="1" t="str">
        <f>IF(salesdata[[#This Row],[Total Revenue]]&gt;=70000,"High",IF(salesdata[[#This Row],[Total Revenue]]&gt;=40000,"Medium","Low"))</f>
        <v>Medium</v>
      </c>
      <c r="Y2558" s="1" t="str">
        <f>IFERROR(IF(SUMIF(salesdata[Year],salesdata[[#This Row],[Year]],salesdata[Total Revenue])&gt;SUMIF(salesdata[Year],salesdata[[#This Row],[Year]]-1,salesdata[Total Revenue]),"Growth Year","Decline Year"),"")</f>
        <v>Growth Year</v>
      </c>
    </row>
    <row r="2559" spans="1:25" x14ac:dyDescent="0.3">
      <c r="A2559" s="1">
        <v>2558</v>
      </c>
      <c r="B2559" s="2">
        <v>42898</v>
      </c>
      <c r="C2559" s="1">
        <v>2017</v>
      </c>
      <c r="D2559" s="1" t="s">
        <v>19</v>
      </c>
      <c r="E2559" s="1">
        <v>6</v>
      </c>
      <c r="F2559" s="3">
        <v>856</v>
      </c>
      <c r="G2559" s="10">
        <v>2713.52</v>
      </c>
      <c r="H2559" s="12">
        <f>IFERROR(salesdata[[#This Row],[S-P1]]/salesdata[[#This Row],[Q-P1]],0)</f>
        <v>3.17</v>
      </c>
      <c r="I2559" s="3">
        <v>2941</v>
      </c>
      <c r="J2559" s="10">
        <v>18645.939999999999</v>
      </c>
      <c r="K2559" s="12">
        <f>IFERROR(salesdata[[#This Row],[S-P2]]/salesdata[[#This Row],[Q-P2]],0)</f>
        <v>6.34</v>
      </c>
      <c r="L2559" s="3">
        <v>3225</v>
      </c>
      <c r="M2559" s="10">
        <v>17479.5</v>
      </c>
      <c r="N2559" s="12">
        <f>IFERROR(salesdata[[#This Row],[S-P3]]/salesdata[[#This Row],[Q-P3]],0)</f>
        <v>5.42</v>
      </c>
      <c r="O2559" s="3">
        <v>1977</v>
      </c>
      <c r="P2559" s="10">
        <v>14096.01</v>
      </c>
      <c r="Q2559" s="12">
        <f>IFERROR(salesdata[[#This Row],[S-P4]]/salesdata[[#This Row],[Q-P4]],0)</f>
        <v>7.13</v>
      </c>
      <c r="R2559" s="3">
        <v>8999</v>
      </c>
      <c r="S2559" s="10">
        <v>52934.97</v>
      </c>
      <c r="T2559" s="1" t="str">
        <f>"Q"&amp;ROUNDUP(salesdata[[#This Row],[Month No.]]/3,0)</f>
        <v>Q2</v>
      </c>
      <c r="U2559" s="1" t="str">
        <f>TEXT(salesdata[[#This Row],[Date]],"dddd")</f>
        <v>Monday</v>
      </c>
      <c r="V2559" s="12">
        <f>IFERROR(salesdata[[#This Row],[Total Revenue]]/salesdata[[#This Row],[Total Units Sold]],0)</f>
        <v>5.8823169241026783</v>
      </c>
      <c r="W2559" s="1" t="str">
        <f>INDEX({"Product1","Product2","Product3","Product4"},MATCH(MAX(salesdata[[#This Row],[S-P1]],salesdata[[#This Row],[S-P2]],salesdata[[#This Row],[S-P3]],salesdata[[#This Row],[S-P4]]),CHOOSE({1,2,3,4},salesdata[[#This Row],[S-P1]],salesdata[[#This Row],[S-P2]],salesdata[[#This Row],[S-P3]],salesdata[[#This Row],[S-P4]]),0))</f>
        <v>Product2</v>
      </c>
      <c r="X2559" s="1" t="str">
        <f>IF(salesdata[[#This Row],[Total Revenue]]&gt;=70000,"High",IF(salesdata[[#This Row],[Total Revenue]]&gt;=40000,"Medium","Low"))</f>
        <v>Medium</v>
      </c>
      <c r="Y2559" s="1" t="str">
        <f>IFERROR(IF(SUMIF(salesdata[Year],salesdata[[#This Row],[Year]],salesdata[Total Revenue])&gt;SUMIF(salesdata[Year],salesdata[[#This Row],[Year]]-1,salesdata[Total Revenue]),"Growth Year","Decline Year"),"")</f>
        <v>Growth Year</v>
      </c>
    </row>
    <row r="2560" spans="1:25" x14ac:dyDescent="0.3">
      <c r="A2560" s="1">
        <v>2559</v>
      </c>
      <c r="B2560" s="2">
        <v>42899</v>
      </c>
      <c r="C2560" s="1">
        <v>2017</v>
      </c>
      <c r="D2560" s="1" t="s">
        <v>19</v>
      </c>
      <c r="E2560" s="1">
        <v>6</v>
      </c>
      <c r="F2560" s="3">
        <v>5350</v>
      </c>
      <c r="G2560" s="10">
        <v>16959.5</v>
      </c>
      <c r="H2560" s="12">
        <f>IFERROR(salesdata[[#This Row],[S-P1]]/salesdata[[#This Row],[Q-P1]],0)</f>
        <v>3.17</v>
      </c>
      <c r="I2560" s="3">
        <v>3229</v>
      </c>
      <c r="J2560" s="10">
        <v>20471.86</v>
      </c>
      <c r="K2560" s="12">
        <f>IFERROR(salesdata[[#This Row],[S-P2]]/salesdata[[#This Row],[Q-P2]],0)</f>
        <v>6.34</v>
      </c>
      <c r="L2560" s="3">
        <v>2019</v>
      </c>
      <c r="M2560" s="10">
        <v>10942.98</v>
      </c>
      <c r="N2560" s="12">
        <f>IFERROR(salesdata[[#This Row],[S-P3]]/salesdata[[#This Row],[Q-P3]],0)</f>
        <v>5.42</v>
      </c>
      <c r="O2560" s="3">
        <v>1619</v>
      </c>
      <c r="P2560" s="10">
        <v>11543.47</v>
      </c>
      <c r="Q2560" s="12">
        <f>IFERROR(salesdata[[#This Row],[S-P4]]/salesdata[[#This Row],[Q-P4]],0)</f>
        <v>7.13</v>
      </c>
      <c r="R2560" s="3">
        <v>12217</v>
      </c>
      <c r="S2560" s="10">
        <v>59917.81</v>
      </c>
      <c r="T2560" s="1" t="str">
        <f>"Q"&amp;ROUNDUP(salesdata[[#This Row],[Month No.]]/3,0)</f>
        <v>Q2</v>
      </c>
      <c r="U2560" s="1" t="str">
        <f>TEXT(salesdata[[#This Row],[Date]],"dddd")</f>
        <v>Tuesday</v>
      </c>
      <c r="V2560" s="12">
        <f>IFERROR(salesdata[[#This Row],[Total Revenue]]/salesdata[[#This Row],[Total Units Sold]],0)</f>
        <v>4.9044618155029873</v>
      </c>
      <c r="W2560" s="1" t="str">
        <f>INDEX({"Product1","Product2","Product3","Product4"},MATCH(MAX(salesdata[[#This Row],[S-P1]],salesdata[[#This Row],[S-P2]],salesdata[[#This Row],[S-P3]],salesdata[[#This Row],[S-P4]]),CHOOSE({1,2,3,4},salesdata[[#This Row],[S-P1]],salesdata[[#This Row],[S-P2]],salesdata[[#This Row],[S-P3]],salesdata[[#This Row],[S-P4]]),0))</f>
        <v>Product2</v>
      </c>
      <c r="X2560" s="1" t="str">
        <f>IF(salesdata[[#This Row],[Total Revenue]]&gt;=70000,"High",IF(salesdata[[#This Row],[Total Revenue]]&gt;=40000,"Medium","Low"))</f>
        <v>Medium</v>
      </c>
      <c r="Y2560" s="1" t="str">
        <f>IFERROR(IF(SUMIF(salesdata[Year],salesdata[[#This Row],[Year]],salesdata[Total Revenue])&gt;SUMIF(salesdata[Year],salesdata[[#This Row],[Year]]-1,salesdata[Total Revenue]),"Growth Year","Decline Year"),"")</f>
        <v>Growth Year</v>
      </c>
    </row>
    <row r="2561" spans="1:25" x14ac:dyDescent="0.3">
      <c r="A2561" s="1">
        <v>2560</v>
      </c>
      <c r="B2561" s="2">
        <v>42900</v>
      </c>
      <c r="C2561" s="1">
        <v>2017</v>
      </c>
      <c r="D2561" s="1" t="s">
        <v>19</v>
      </c>
      <c r="E2561" s="1">
        <v>6</v>
      </c>
      <c r="F2561" s="3">
        <v>5236</v>
      </c>
      <c r="G2561" s="10">
        <v>16598.12</v>
      </c>
      <c r="H2561" s="12">
        <f>IFERROR(salesdata[[#This Row],[S-P1]]/salesdata[[#This Row],[Q-P1]],0)</f>
        <v>3.17</v>
      </c>
      <c r="I2561" s="3">
        <v>1297</v>
      </c>
      <c r="J2561" s="10">
        <v>8222.98</v>
      </c>
      <c r="K2561" s="12">
        <f>IFERROR(salesdata[[#This Row],[S-P2]]/salesdata[[#This Row],[Q-P2]],0)</f>
        <v>6.34</v>
      </c>
      <c r="L2561" s="3">
        <v>5437</v>
      </c>
      <c r="M2561" s="10">
        <v>29468.54</v>
      </c>
      <c r="N2561" s="12">
        <f>IFERROR(salesdata[[#This Row],[S-P3]]/salesdata[[#This Row],[Q-P3]],0)</f>
        <v>5.42</v>
      </c>
      <c r="O2561" s="3">
        <v>1135</v>
      </c>
      <c r="P2561" s="10">
        <v>8092.55</v>
      </c>
      <c r="Q2561" s="12">
        <f>IFERROR(salesdata[[#This Row],[S-P4]]/salesdata[[#This Row],[Q-P4]],0)</f>
        <v>7.13</v>
      </c>
      <c r="R2561" s="3">
        <v>13105</v>
      </c>
      <c r="S2561" s="10">
        <v>62382.19</v>
      </c>
      <c r="T2561" s="1" t="str">
        <f>"Q"&amp;ROUNDUP(salesdata[[#This Row],[Month No.]]/3,0)</f>
        <v>Q2</v>
      </c>
      <c r="U2561" s="1" t="str">
        <f>TEXT(salesdata[[#This Row],[Date]],"dddd")</f>
        <v>Wednesday</v>
      </c>
      <c r="V2561" s="12">
        <f>IFERROR(salesdata[[#This Row],[Total Revenue]]/salesdata[[#This Row],[Total Units Sold]],0)</f>
        <v>4.7601823731400232</v>
      </c>
      <c r="W2561" s="1" t="str">
        <f>INDEX({"Product1","Product2","Product3","Product4"},MATCH(MAX(salesdata[[#This Row],[S-P1]],salesdata[[#This Row],[S-P2]],salesdata[[#This Row],[S-P3]],salesdata[[#This Row],[S-P4]]),CHOOSE({1,2,3,4},salesdata[[#This Row],[S-P1]],salesdata[[#This Row],[S-P2]],salesdata[[#This Row],[S-P3]],salesdata[[#This Row],[S-P4]]),0))</f>
        <v>Product3</v>
      </c>
      <c r="X2561" s="1" t="str">
        <f>IF(salesdata[[#This Row],[Total Revenue]]&gt;=70000,"High",IF(salesdata[[#This Row],[Total Revenue]]&gt;=40000,"Medium","Low"))</f>
        <v>Medium</v>
      </c>
      <c r="Y2561" s="1" t="str">
        <f>IFERROR(IF(SUMIF(salesdata[Year],salesdata[[#This Row],[Year]],salesdata[Total Revenue])&gt;SUMIF(salesdata[Year],salesdata[[#This Row],[Year]]-1,salesdata[Total Revenue]),"Growth Year","Decline Year"),"")</f>
        <v>Growth Year</v>
      </c>
    </row>
    <row r="2562" spans="1:25" x14ac:dyDescent="0.3">
      <c r="A2562" s="1">
        <v>2561</v>
      </c>
      <c r="B2562" s="2">
        <v>42901</v>
      </c>
      <c r="C2562" s="1">
        <v>2017</v>
      </c>
      <c r="D2562" s="1" t="s">
        <v>19</v>
      </c>
      <c r="E2562" s="1">
        <v>6</v>
      </c>
      <c r="F2562" s="3">
        <v>2518</v>
      </c>
      <c r="G2562" s="10">
        <v>7982.06</v>
      </c>
      <c r="H2562" s="12">
        <f>IFERROR(salesdata[[#This Row],[S-P1]]/salesdata[[#This Row],[Q-P1]],0)</f>
        <v>3.1700000000000004</v>
      </c>
      <c r="I2562" s="3">
        <v>3901</v>
      </c>
      <c r="J2562" s="10">
        <v>24732.34</v>
      </c>
      <c r="K2562" s="12">
        <f>IFERROR(salesdata[[#This Row],[S-P2]]/salesdata[[#This Row],[Q-P2]],0)</f>
        <v>6.34</v>
      </c>
      <c r="L2562" s="3">
        <v>5326</v>
      </c>
      <c r="M2562" s="10">
        <v>28866.92</v>
      </c>
      <c r="N2562" s="12">
        <f>IFERROR(salesdata[[#This Row],[S-P3]]/salesdata[[#This Row],[Q-P3]],0)</f>
        <v>5.42</v>
      </c>
      <c r="O2562" s="3">
        <v>1572</v>
      </c>
      <c r="P2562" s="10">
        <v>11208.36</v>
      </c>
      <c r="Q2562" s="12">
        <f>IFERROR(salesdata[[#This Row],[S-P4]]/salesdata[[#This Row],[Q-P4]],0)</f>
        <v>7.1300000000000008</v>
      </c>
      <c r="R2562" s="3">
        <v>13317</v>
      </c>
      <c r="S2562" s="10">
        <v>72789.679999999993</v>
      </c>
      <c r="T2562" s="1" t="str">
        <f>"Q"&amp;ROUNDUP(salesdata[[#This Row],[Month No.]]/3,0)</f>
        <v>Q2</v>
      </c>
      <c r="U2562" s="1" t="str">
        <f>TEXT(salesdata[[#This Row],[Date]],"dddd")</f>
        <v>Thursday</v>
      </c>
      <c r="V2562" s="12">
        <f>IFERROR(salesdata[[#This Row],[Total Revenue]]/salesdata[[#This Row],[Total Units Sold]],0)</f>
        <v>5.4659217541488321</v>
      </c>
      <c r="W2562" s="1" t="str">
        <f>INDEX({"Product1","Product2","Product3","Product4"},MATCH(MAX(salesdata[[#This Row],[S-P1]],salesdata[[#This Row],[S-P2]],salesdata[[#This Row],[S-P3]],salesdata[[#This Row],[S-P4]]),CHOOSE({1,2,3,4},salesdata[[#This Row],[S-P1]],salesdata[[#This Row],[S-P2]],salesdata[[#This Row],[S-P3]],salesdata[[#This Row],[S-P4]]),0))</f>
        <v>Product3</v>
      </c>
      <c r="X2562" s="1" t="str">
        <f>IF(salesdata[[#This Row],[Total Revenue]]&gt;=70000,"High",IF(salesdata[[#This Row],[Total Revenue]]&gt;=40000,"Medium","Low"))</f>
        <v>High</v>
      </c>
      <c r="Y2562" s="1" t="str">
        <f>IFERROR(IF(SUMIF(salesdata[Year],salesdata[[#This Row],[Year]],salesdata[Total Revenue])&gt;SUMIF(salesdata[Year],salesdata[[#This Row],[Year]]-1,salesdata[Total Revenue]),"Growth Year","Decline Year"),"")</f>
        <v>Growth Year</v>
      </c>
    </row>
    <row r="2563" spans="1:25" x14ac:dyDescent="0.3">
      <c r="A2563" s="1">
        <v>2562</v>
      </c>
      <c r="B2563" s="2">
        <v>42902</v>
      </c>
      <c r="C2563" s="1">
        <v>2017</v>
      </c>
      <c r="D2563" s="1" t="s">
        <v>19</v>
      </c>
      <c r="E2563" s="1">
        <v>6</v>
      </c>
      <c r="F2563" s="3">
        <v>5571</v>
      </c>
      <c r="G2563" s="10">
        <v>17660.07</v>
      </c>
      <c r="H2563" s="12">
        <f>IFERROR(salesdata[[#This Row],[S-P1]]/salesdata[[#This Row],[Q-P1]],0)</f>
        <v>3.17</v>
      </c>
      <c r="I2563" s="3">
        <v>2856</v>
      </c>
      <c r="J2563" s="10">
        <v>18107.04</v>
      </c>
      <c r="K2563" s="12">
        <f>IFERROR(salesdata[[#This Row],[S-P2]]/salesdata[[#This Row],[Q-P2]],0)</f>
        <v>6.3400000000000007</v>
      </c>
      <c r="L2563" s="3">
        <v>2670</v>
      </c>
      <c r="M2563" s="10">
        <v>14471.4</v>
      </c>
      <c r="N2563" s="12">
        <f>IFERROR(salesdata[[#This Row],[S-P3]]/salesdata[[#This Row],[Q-P3]],0)</f>
        <v>5.42</v>
      </c>
      <c r="O2563" s="3">
        <v>1480</v>
      </c>
      <c r="P2563" s="10">
        <v>10552.4</v>
      </c>
      <c r="Q2563" s="12">
        <f>IFERROR(salesdata[[#This Row],[S-P4]]/salesdata[[#This Row],[Q-P4]],0)</f>
        <v>7.13</v>
      </c>
      <c r="R2563" s="3">
        <v>12577</v>
      </c>
      <c r="S2563" s="10">
        <v>60790.91</v>
      </c>
      <c r="T2563" s="1" t="str">
        <f>"Q"&amp;ROUNDUP(salesdata[[#This Row],[Month No.]]/3,0)</f>
        <v>Q2</v>
      </c>
      <c r="U2563" s="1" t="str">
        <f>TEXT(salesdata[[#This Row],[Date]],"dddd")</f>
        <v>Friday</v>
      </c>
      <c r="V2563" s="12">
        <f>IFERROR(salesdata[[#This Row],[Total Revenue]]/salesdata[[#This Row],[Total Units Sold]],0)</f>
        <v>4.8334984495507678</v>
      </c>
      <c r="W2563" s="1" t="str">
        <f>INDEX({"Product1","Product2","Product3","Product4"},MATCH(MAX(salesdata[[#This Row],[S-P1]],salesdata[[#This Row],[S-P2]],salesdata[[#This Row],[S-P3]],salesdata[[#This Row],[S-P4]]),CHOOSE({1,2,3,4},salesdata[[#This Row],[S-P1]],salesdata[[#This Row],[S-P2]],salesdata[[#This Row],[S-P3]],salesdata[[#This Row],[S-P4]]),0))</f>
        <v>Product2</v>
      </c>
      <c r="X2563" s="1" t="str">
        <f>IF(salesdata[[#This Row],[Total Revenue]]&gt;=70000,"High",IF(salesdata[[#This Row],[Total Revenue]]&gt;=40000,"Medium","Low"))</f>
        <v>Medium</v>
      </c>
      <c r="Y2563" s="1" t="str">
        <f>IFERROR(IF(SUMIF(salesdata[Year],salesdata[[#This Row],[Year]],salesdata[Total Revenue])&gt;SUMIF(salesdata[Year],salesdata[[#This Row],[Year]]-1,salesdata[Total Revenue]),"Growth Year","Decline Year"),"")</f>
        <v>Growth Year</v>
      </c>
    </row>
    <row r="2564" spans="1:25" x14ac:dyDescent="0.3">
      <c r="A2564" s="1">
        <v>2563</v>
      </c>
      <c r="B2564" s="2">
        <v>42903</v>
      </c>
      <c r="C2564" s="1">
        <v>2017</v>
      </c>
      <c r="D2564" s="1" t="s">
        <v>19</v>
      </c>
      <c r="E2564" s="1">
        <v>6</v>
      </c>
      <c r="F2564" s="3">
        <v>527</v>
      </c>
      <c r="G2564" s="10">
        <v>1670.59</v>
      </c>
      <c r="H2564" s="12">
        <f>IFERROR(salesdata[[#This Row],[S-P1]]/salesdata[[#This Row],[Q-P1]],0)</f>
        <v>3.17</v>
      </c>
      <c r="I2564" s="3">
        <v>341</v>
      </c>
      <c r="J2564" s="10">
        <v>2161.94</v>
      </c>
      <c r="K2564" s="12">
        <f>IFERROR(salesdata[[#This Row],[S-P2]]/salesdata[[#This Row],[Q-P2]],0)</f>
        <v>6.34</v>
      </c>
      <c r="L2564" s="3">
        <v>1540</v>
      </c>
      <c r="M2564" s="10">
        <v>8346.7999999999993</v>
      </c>
      <c r="N2564" s="12">
        <f>IFERROR(salesdata[[#This Row],[S-P3]]/salesdata[[#This Row],[Q-P3]],0)</f>
        <v>5.42</v>
      </c>
      <c r="O2564" s="3">
        <v>1519</v>
      </c>
      <c r="P2564" s="10">
        <v>10830.47</v>
      </c>
      <c r="Q2564" s="12">
        <f>IFERROR(salesdata[[#This Row],[S-P4]]/salesdata[[#This Row],[Q-P4]],0)</f>
        <v>7.13</v>
      </c>
      <c r="R2564" s="3">
        <v>3927</v>
      </c>
      <c r="S2564" s="10">
        <v>23009.8</v>
      </c>
      <c r="T2564" s="1" t="str">
        <f>"Q"&amp;ROUNDUP(salesdata[[#This Row],[Month No.]]/3,0)</f>
        <v>Q2</v>
      </c>
      <c r="U2564" s="1" t="str">
        <f>TEXT(salesdata[[#This Row],[Date]],"dddd")</f>
        <v>Saturday</v>
      </c>
      <c r="V2564" s="12">
        <f>IFERROR(salesdata[[#This Row],[Total Revenue]]/salesdata[[#This Row],[Total Units Sold]],0)</f>
        <v>5.8593837535014002</v>
      </c>
      <c r="W2564" s="1" t="str">
        <f>INDEX({"Product1","Product2","Product3","Product4"},MATCH(MAX(salesdata[[#This Row],[S-P1]],salesdata[[#This Row],[S-P2]],salesdata[[#This Row],[S-P3]],salesdata[[#This Row],[S-P4]]),CHOOSE({1,2,3,4},salesdata[[#This Row],[S-P1]],salesdata[[#This Row],[S-P2]],salesdata[[#This Row],[S-P3]],salesdata[[#This Row],[S-P4]]),0))</f>
        <v>Product4</v>
      </c>
      <c r="X2564" s="1" t="str">
        <f>IF(salesdata[[#This Row],[Total Revenue]]&gt;=70000,"High",IF(salesdata[[#This Row],[Total Revenue]]&gt;=40000,"Medium","Low"))</f>
        <v>Low</v>
      </c>
      <c r="Y2564" s="1" t="str">
        <f>IFERROR(IF(SUMIF(salesdata[Year],salesdata[[#This Row],[Year]],salesdata[Total Revenue])&gt;SUMIF(salesdata[Year],salesdata[[#This Row],[Year]]-1,salesdata[Total Revenue]),"Growth Year","Decline Year"),"")</f>
        <v>Growth Year</v>
      </c>
    </row>
    <row r="2565" spans="1:25" x14ac:dyDescent="0.3">
      <c r="A2565" s="1">
        <v>2564</v>
      </c>
      <c r="B2565" s="2">
        <v>42904</v>
      </c>
      <c r="C2565" s="1">
        <v>2017</v>
      </c>
      <c r="D2565" s="1" t="s">
        <v>19</v>
      </c>
      <c r="E2565" s="1">
        <v>6</v>
      </c>
      <c r="F2565" s="3">
        <v>6723</v>
      </c>
      <c r="G2565" s="10">
        <v>21311.91</v>
      </c>
      <c r="H2565" s="12">
        <f>IFERROR(salesdata[[#This Row],[S-P1]]/salesdata[[#This Row],[Q-P1]],0)</f>
        <v>3.17</v>
      </c>
      <c r="I2565" s="3">
        <v>1215</v>
      </c>
      <c r="J2565" s="10">
        <v>7703.1</v>
      </c>
      <c r="K2565" s="12">
        <f>IFERROR(salesdata[[#This Row],[S-P2]]/salesdata[[#This Row],[Q-P2]],0)</f>
        <v>6.34</v>
      </c>
      <c r="L2565" s="3">
        <v>2844</v>
      </c>
      <c r="M2565" s="10">
        <v>15414.48</v>
      </c>
      <c r="N2565" s="12">
        <f>IFERROR(salesdata[[#This Row],[S-P3]]/salesdata[[#This Row],[Q-P3]],0)</f>
        <v>5.42</v>
      </c>
      <c r="O2565" s="3">
        <v>1104</v>
      </c>
      <c r="P2565" s="10">
        <v>7871.52</v>
      </c>
      <c r="Q2565" s="12">
        <f>IFERROR(salesdata[[#This Row],[S-P4]]/salesdata[[#This Row],[Q-P4]],0)</f>
        <v>7.1300000000000008</v>
      </c>
      <c r="R2565" s="3">
        <v>11886</v>
      </c>
      <c r="S2565" s="10">
        <v>52301.01</v>
      </c>
      <c r="T2565" s="1" t="str">
        <f>"Q"&amp;ROUNDUP(salesdata[[#This Row],[Month No.]]/3,0)</f>
        <v>Q2</v>
      </c>
      <c r="U2565" s="1" t="str">
        <f>TEXT(salesdata[[#This Row],[Date]],"dddd")</f>
        <v>Sunday</v>
      </c>
      <c r="V2565" s="12">
        <f>IFERROR(salesdata[[#This Row],[Total Revenue]]/salesdata[[#This Row],[Total Units Sold]],0)</f>
        <v>4.4002195860676432</v>
      </c>
      <c r="W2565" s="1" t="str">
        <f>INDEX({"Product1","Product2","Product3","Product4"},MATCH(MAX(salesdata[[#This Row],[S-P1]],salesdata[[#This Row],[S-P2]],salesdata[[#This Row],[S-P3]],salesdata[[#This Row],[S-P4]]),CHOOSE({1,2,3,4},salesdata[[#This Row],[S-P1]],salesdata[[#This Row],[S-P2]],salesdata[[#This Row],[S-P3]],salesdata[[#This Row],[S-P4]]),0))</f>
        <v>Product1</v>
      </c>
      <c r="X2565" s="1" t="str">
        <f>IF(salesdata[[#This Row],[Total Revenue]]&gt;=70000,"High",IF(salesdata[[#This Row],[Total Revenue]]&gt;=40000,"Medium","Low"))</f>
        <v>Medium</v>
      </c>
      <c r="Y2565" s="1" t="str">
        <f>IFERROR(IF(SUMIF(salesdata[Year],salesdata[[#This Row],[Year]],salesdata[Total Revenue])&gt;SUMIF(salesdata[Year],salesdata[[#This Row],[Year]]-1,salesdata[Total Revenue]),"Growth Year","Decline Year"),"")</f>
        <v>Growth Year</v>
      </c>
    </row>
    <row r="2566" spans="1:25" x14ac:dyDescent="0.3">
      <c r="A2566" s="1">
        <v>2565</v>
      </c>
      <c r="B2566" s="2">
        <v>42905</v>
      </c>
      <c r="C2566" s="1">
        <v>2017</v>
      </c>
      <c r="D2566" s="1" t="s">
        <v>19</v>
      </c>
      <c r="E2566" s="1">
        <v>6</v>
      </c>
      <c r="F2566" s="3">
        <v>3961</v>
      </c>
      <c r="G2566" s="10">
        <v>12556.37</v>
      </c>
      <c r="H2566" s="12">
        <f>IFERROR(salesdata[[#This Row],[S-P1]]/salesdata[[#This Row],[Q-P1]],0)</f>
        <v>3.1700000000000004</v>
      </c>
      <c r="I2566" s="3">
        <v>2707</v>
      </c>
      <c r="J2566" s="10">
        <v>17162.38</v>
      </c>
      <c r="K2566" s="12">
        <f>IFERROR(salesdata[[#This Row],[S-P2]]/salesdata[[#This Row],[Q-P2]],0)</f>
        <v>6.3400000000000007</v>
      </c>
      <c r="L2566" s="3">
        <v>5594</v>
      </c>
      <c r="M2566" s="10">
        <v>30319.48</v>
      </c>
      <c r="N2566" s="12">
        <f>IFERROR(salesdata[[#This Row],[S-P3]]/salesdata[[#This Row],[Q-P3]],0)</f>
        <v>5.42</v>
      </c>
      <c r="O2566" s="3">
        <v>1011</v>
      </c>
      <c r="P2566" s="10">
        <v>7208.43</v>
      </c>
      <c r="Q2566" s="12">
        <f>IFERROR(salesdata[[#This Row],[S-P4]]/salesdata[[#This Row],[Q-P4]],0)</f>
        <v>7.13</v>
      </c>
      <c r="R2566" s="3">
        <v>13273</v>
      </c>
      <c r="S2566" s="10">
        <v>67246.66</v>
      </c>
      <c r="T2566" s="1" t="str">
        <f>"Q"&amp;ROUNDUP(salesdata[[#This Row],[Month No.]]/3,0)</f>
        <v>Q2</v>
      </c>
      <c r="U2566" s="1" t="str">
        <f>TEXT(salesdata[[#This Row],[Date]],"dddd")</f>
        <v>Monday</v>
      </c>
      <c r="V2566" s="12">
        <f>IFERROR(salesdata[[#This Row],[Total Revenue]]/salesdata[[#This Row],[Total Units Sold]],0)</f>
        <v>5.0664250734573946</v>
      </c>
      <c r="W2566" s="1" t="str">
        <f>INDEX({"Product1","Product2","Product3","Product4"},MATCH(MAX(salesdata[[#This Row],[S-P1]],salesdata[[#This Row],[S-P2]],salesdata[[#This Row],[S-P3]],salesdata[[#This Row],[S-P4]]),CHOOSE({1,2,3,4},salesdata[[#This Row],[S-P1]],salesdata[[#This Row],[S-P2]],salesdata[[#This Row],[S-P3]],salesdata[[#This Row],[S-P4]]),0))</f>
        <v>Product3</v>
      </c>
      <c r="X2566" s="1" t="str">
        <f>IF(salesdata[[#This Row],[Total Revenue]]&gt;=70000,"High",IF(salesdata[[#This Row],[Total Revenue]]&gt;=40000,"Medium","Low"))</f>
        <v>Medium</v>
      </c>
      <c r="Y2566" s="1" t="str">
        <f>IFERROR(IF(SUMIF(salesdata[Year],salesdata[[#This Row],[Year]],salesdata[Total Revenue])&gt;SUMIF(salesdata[Year],salesdata[[#This Row],[Year]]-1,salesdata[Total Revenue]),"Growth Year","Decline Year"),"")</f>
        <v>Growth Year</v>
      </c>
    </row>
    <row r="2567" spans="1:25" x14ac:dyDescent="0.3">
      <c r="A2567" s="1">
        <v>2566</v>
      </c>
      <c r="B2567" s="2">
        <v>42906</v>
      </c>
      <c r="C2567" s="1">
        <v>2017</v>
      </c>
      <c r="D2567" s="1" t="s">
        <v>19</v>
      </c>
      <c r="E2567" s="1">
        <v>6</v>
      </c>
      <c r="F2567" s="3">
        <v>3696</v>
      </c>
      <c r="G2567" s="10">
        <v>11716.32</v>
      </c>
      <c r="H2567" s="12">
        <f>IFERROR(salesdata[[#This Row],[S-P1]]/salesdata[[#This Row],[Q-P1]],0)</f>
        <v>3.17</v>
      </c>
      <c r="I2567" s="3">
        <v>1214</v>
      </c>
      <c r="J2567" s="10">
        <v>7696.76</v>
      </c>
      <c r="K2567" s="12">
        <f>IFERROR(salesdata[[#This Row],[S-P2]]/salesdata[[#This Row],[Q-P2]],0)</f>
        <v>6.34</v>
      </c>
      <c r="L2567" s="3">
        <v>2506</v>
      </c>
      <c r="M2567" s="10">
        <v>13582.52</v>
      </c>
      <c r="N2567" s="12">
        <f>IFERROR(salesdata[[#This Row],[S-P3]]/salesdata[[#This Row],[Q-P3]],0)</f>
        <v>5.42</v>
      </c>
      <c r="O2567" s="3">
        <v>1793</v>
      </c>
      <c r="P2567" s="10">
        <v>12784.09</v>
      </c>
      <c r="Q2567" s="12">
        <f>IFERROR(salesdata[[#This Row],[S-P4]]/salesdata[[#This Row],[Q-P4]],0)</f>
        <v>7.13</v>
      </c>
      <c r="R2567" s="3">
        <v>9209</v>
      </c>
      <c r="S2567" s="10">
        <v>45779.69</v>
      </c>
      <c r="T2567" s="1" t="str">
        <f>"Q"&amp;ROUNDUP(salesdata[[#This Row],[Month No.]]/3,0)</f>
        <v>Q2</v>
      </c>
      <c r="U2567" s="1" t="str">
        <f>TEXT(salesdata[[#This Row],[Date]],"dddd")</f>
        <v>Tuesday</v>
      </c>
      <c r="V2567" s="12">
        <f>IFERROR(salesdata[[#This Row],[Total Revenue]]/salesdata[[#This Row],[Total Units Sold]],0)</f>
        <v>4.9711901400803562</v>
      </c>
      <c r="W2567" s="1" t="str">
        <f>INDEX({"Product1","Product2","Product3","Product4"},MATCH(MAX(salesdata[[#This Row],[S-P1]],salesdata[[#This Row],[S-P2]],salesdata[[#This Row],[S-P3]],salesdata[[#This Row],[S-P4]]),CHOOSE({1,2,3,4},salesdata[[#This Row],[S-P1]],salesdata[[#This Row],[S-P2]],salesdata[[#This Row],[S-P3]],salesdata[[#This Row],[S-P4]]),0))</f>
        <v>Product3</v>
      </c>
      <c r="X2567" s="1" t="str">
        <f>IF(salesdata[[#This Row],[Total Revenue]]&gt;=70000,"High",IF(salesdata[[#This Row],[Total Revenue]]&gt;=40000,"Medium","Low"))</f>
        <v>Medium</v>
      </c>
      <c r="Y2567" s="1" t="str">
        <f>IFERROR(IF(SUMIF(salesdata[Year],salesdata[[#This Row],[Year]],salesdata[Total Revenue])&gt;SUMIF(salesdata[Year],salesdata[[#This Row],[Year]]-1,salesdata[Total Revenue]),"Growth Year","Decline Year"),"")</f>
        <v>Growth Year</v>
      </c>
    </row>
    <row r="2568" spans="1:25" x14ac:dyDescent="0.3">
      <c r="A2568" s="1">
        <v>2567</v>
      </c>
      <c r="B2568" s="2">
        <v>42907</v>
      </c>
      <c r="C2568" s="1">
        <v>2017</v>
      </c>
      <c r="D2568" s="1" t="s">
        <v>19</v>
      </c>
      <c r="E2568" s="1">
        <v>6</v>
      </c>
      <c r="F2568" s="3">
        <v>2064</v>
      </c>
      <c r="G2568" s="10">
        <v>6542.88</v>
      </c>
      <c r="H2568" s="12">
        <f>IFERROR(salesdata[[#This Row],[S-P1]]/salesdata[[#This Row],[Q-P1]],0)</f>
        <v>3.17</v>
      </c>
      <c r="I2568" s="3">
        <v>673</v>
      </c>
      <c r="J2568" s="10">
        <v>4266.82</v>
      </c>
      <c r="K2568" s="12">
        <f>IFERROR(salesdata[[#This Row],[S-P2]]/salesdata[[#This Row],[Q-P2]],0)</f>
        <v>6.34</v>
      </c>
      <c r="L2568" s="3">
        <v>1223</v>
      </c>
      <c r="M2568" s="10">
        <v>6628.66</v>
      </c>
      <c r="N2568" s="12">
        <f>IFERROR(salesdata[[#This Row],[S-P3]]/salesdata[[#This Row],[Q-P3]],0)</f>
        <v>5.42</v>
      </c>
      <c r="O2568" s="3">
        <v>1520</v>
      </c>
      <c r="P2568" s="10">
        <v>10837.6</v>
      </c>
      <c r="Q2568" s="12">
        <f>IFERROR(salesdata[[#This Row],[S-P4]]/salesdata[[#This Row],[Q-P4]],0)</f>
        <v>7.13</v>
      </c>
      <c r="R2568" s="3">
        <v>5480</v>
      </c>
      <c r="S2568" s="10">
        <v>28275.96</v>
      </c>
      <c r="T2568" s="1" t="str">
        <f>"Q"&amp;ROUNDUP(salesdata[[#This Row],[Month No.]]/3,0)</f>
        <v>Q2</v>
      </c>
      <c r="U2568" s="1" t="str">
        <f>TEXT(salesdata[[#This Row],[Date]],"dddd")</f>
        <v>Wednesday</v>
      </c>
      <c r="V2568" s="12">
        <f>IFERROR(salesdata[[#This Row],[Total Revenue]]/salesdata[[#This Row],[Total Units Sold]],0)</f>
        <v>5.1598467153284666</v>
      </c>
      <c r="W2568" s="1" t="str">
        <f>INDEX({"Product1","Product2","Product3","Product4"},MATCH(MAX(salesdata[[#This Row],[S-P1]],salesdata[[#This Row],[S-P2]],salesdata[[#This Row],[S-P3]],salesdata[[#This Row],[S-P4]]),CHOOSE({1,2,3,4},salesdata[[#This Row],[S-P1]],salesdata[[#This Row],[S-P2]],salesdata[[#This Row],[S-P3]],salesdata[[#This Row],[S-P4]]),0))</f>
        <v>Product4</v>
      </c>
      <c r="X2568" s="1" t="str">
        <f>IF(salesdata[[#This Row],[Total Revenue]]&gt;=70000,"High",IF(salesdata[[#This Row],[Total Revenue]]&gt;=40000,"Medium","Low"))</f>
        <v>Low</v>
      </c>
      <c r="Y2568" s="1" t="str">
        <f>IFERROR(IF(SUMIF(salesdata[Year],salesdata[[#This Row],[Year]],salesdata[Total Revenue])&gt;SUMIF(salesdata[Year],salesdata[[#This Row],[Year]]-1,salesdata[Total Revenue]),"Growth Year","Decline Year"),"")</f>
        <v>Growth Year</v>
      </c>
    </row>
    <row r="2569" spans="1:25" x14ac:dyDescent="0.3">
      <c r="A2569" s="1">
        <v>2568</v>
      </c>
      <c r="B2569" s="2">
        <v>42908</v>
      </c>
      <c r="C2569" s="1">
        <v>2017</v>
      </c>
      <c r="D2569" s="1" t="s">
        <v>19</v>
      </c>
      <c r="E2569" s="1">
        <v>6</v>
      </c>
      <c r="F2569" s="3">
        <v>3408</v>
      </c>
      <c r="G2569" s="10">
        <v>10803.36</v>
      </c>
      <c r="H2569" s="12">
        <f>IFERROR(salesdata[[#This Row],[S-P1]]/salesdata[[#This Row],[Q-P1]],0)</f>
        <v>3.1700000000000004</v>
      </c>
      <c r="I2569" s="3">
        <v>3482</v>
      </c>
      <c r="J2569" s="10">
        <v>22075.88</v>
      </c>
      <c r="K2569" s="12">
        <f>IFERROR(salesdata[[#This Row],[S-P2]]/salesdata[[#This Row],[Q-P2]],0)</f>
        <v>6.34</v>
      </c>
      <c r="L2569" s="3">
        <v>2257</v>
      </c>
      <c r="M2569" s="10">
        <v>12232.94</v>
      </c>
      <c r="N2569" s="12">
        <f>IFERROR(salesdata[[#This Row],[S-P3]]/salesdata[[#This Row],[Q-P3]],0)</f>
        <v>5.42</v>
      </c>
      <c r="O2569" s="3">
        <v>1301</v>
      </c>
      <c r="P2569" s="10">
        <v>9276.1299999999992</v>
      </c>
      <c r="Q2569" s="12">
        <f>IFERROR(salesdata[[#This Row],[S-P4]]/salesdata[[#This Row],[Q-P4]],0)</f>
        <v>7.129999999999999</v>
      </c>
      <c r="R2569" s="3">
        <v>10448</v>
      </c>
      <c r="S2569" s="10">
        <v>54388.31</v>
      </c>
      <c r="T2569" s="1" t="str">
        <f>"Q"&amp;ROUNDUP(salesdata[[#This Row],[Month No.]]/3,0)</f>
        <v>Q2</v>
      </c>
      <c r="U2569" s="1" t="str">
        <f>TEXT(salesdata[[#This Row],[Date]],"dddd")</f>
        <v>Thursday</v>
      </c>
      <c r="V2569" s="12">
        <f>IFERROR(salesdata[[#This Row],[Total Revenue]]/salesdata[[#This Row],[Total Units Sold]],0)</f>
        <v>5.2056192572741189</v>
      </c>
      <c r="W2569" s="1" t="str">
        <f>INDEX({"Product1","Product2","Product3","Product4"},MATCH(MAX(salesdata[[#This Row],[S-P1]],salesdata[[#This Row],[S-P2]],salesdata[[#This Row],[S-P3]],salesdata[[#This Row],[S-P4]]),CHOOSE({1,2,3,4},salesdata[[#This Row],[S-P1]],salesdata[[#This Row],[S-P2]],salesdata[[#This Row],[S-P3]],salesdata[[#This Row],[S-P4]]),0))</f>
        <v>Product2</v>
      </c>
      <c r="X2569" s="1" t="str">
        <f>IF(salesdata[[#This Row],[Total Revenue]]&gt;=70000,"High",IF(salesdata[[#This Row],[Total Revenue]]&gt;=40000,"Medium","Low"))</f>
        <v>Medium</v>
      </c>
      <c r="Y2569" s="1" t="str">
        <f>IFERROR(IF(SUMIF(salesdata[Year],salesdata[[#This Row],[Year]],salesdata[Total Revenue])&gt;SUMIF(salesdata[Year],salesdata[[#This Row],[Year]]-1,salesdata[Total Revenue]),"Growth Year","Decline Year"),"")</f>
        <v>Growth Year</v>
      </c>
    </row>
    <row r="2570" spans="1:25" x14ac:dyDescent="0.3">
      <c r="A2570" s="1">
        <v>2569</v>
      </c>
      <c r="B2570" s="2">
        <v>42909</v>
      </c>
      <c r="C2570" s="1">
        <v>2017</v>
      </c>
      <c r="D2570" s="1" t="s">
        <v>19</v>
      </c>
      <c r="E2570" s="1">
        <v>6</v>
      </c>
      <c r="F2570" s="3">
        <v>2781</v>
      </c>
      <c r="G2570" s="10">
        <v>8815.77</v>
      </c>
      <c r="H2570" s="12">
        <f>IFERROR(salesdata[[#This Row],[S-P1]]/salesdata[[#This Row],[Q-P1]],0)</f>
        <v>3.1700000000000004</v>
      </c>
      <c r="I2570" s="3">
        <v>2727</v>
      </c>
      <c r="J2570" s="10">
        <v>17289.18</v>
      </c>
      <c r="K2570" s="12">
        <f>IFERROR(salesdata[[#This Row],[S-P2]]/salesdata[[#This Row],[Q-P2]],0)</f>
        <v>6.34</v>
      </c>
      <c r="L2570" s="3">
        <v>3189</v>
      </c>
      <c r="M2570" s="10">
        <v>17284.38</v>
      </c>
      <c r="N2570" s="12">
        <f>IFERROR(salesdata[[#This Row],[S-P3]]/salesdata[[#This Row],[Q-P3]],0)</f>
        <v>5.42</v>
      </c>
      <c r="O2570" s="3">
        <v>1536</v>
      </c>
      <c r="P2570" s="10">
        <v>10951.68</v>
      </c>
      <c r="Q2570" s="12">
        <f>IFERROR(salesdata[[#This Row],[S-P4]]/salesdata[[#This Row],[Q-P4]],0)</f>
        <v>7.13</v>
      </c>
      <c r="R2570" s="3">
        <v>10233</v>
      </c>
      <c r="S2570" s="10">
        <v>54341.01</v>
      </c>
      <c r="T2570" s="1" t="str">
        <f>"Q"&amp;ROUNDUP(salesdata[[#This Row],[Month No.]]/3,0)</f>
        <v>Q2</v>
      </c>
      <c r="U2570" s="1" t="str">
        <f>TEXT(salesdata[[#This Row],[Date]],"dddd")</f>
        <v>Friday</v>
      </c>
      <c r="V2570" s="12">
        <f>IFERROR(salesdata[[#This Row],[Total Revenue]]/salesdata[[#This Row],[Total Units Sold]],0)</f>
        <v>5.3103693931398421</v>
      </c>
      <c r="W2570" s="1" t="str">
        <f>INDEX({"Product1","Product2","Product3","Product4"},MATCH(MAX(salesdata[[#This Row],[S-P1]],salesdata[[#This Row],[S-P2]],salesdata[[#This Row],[S-P3]],salesdata[[#This Row],[S-P4]]),CHOOSE({1,2,3,4},salesdata[[#This Row],[S-P1]],salesdata[[#This Row],[S-P2]],salesdata[[#This Row],[S-P3]],salesdata[[#This Row],[S-P4]]),0))</f>
        <v>Product2</v>
      </c>
      <c r="X2570" s="1" t="str">
        <f>IF(salesdata[[#This Row],[Total Revenue]]&gt;=70000,"High",IF(salesdata[[#This Row],[Total Revenue]]&gt;=40000,"Medium","Low"))</f>
        <v>Medium</v>
      </c>
      <c r="Y2570" s="1" t="str">
        <f>IFERROR(IF(SUMIF(salesdata[Year],salesdata[[#This Row],[Year]],salesdata[Total Revenue])&gt;SUMIF(salesdata[Year],salesdata[[#This Row],[Year]]-1,salesdata[Total Revenue]),"Growth Year","Decline Year"),"")</f>
        <v>Growth Year</v>
      </c>
    </row>
    <row r="2571" spans="1:25" x14ac:dyDescent="0.3">
      <c r="A2571" s="1">
        <v>2570</v>
      </c>
      <c r="B2571" s="2">
        <v>42910</v>
      </c>
      <c r="C2571" s="1">
        <v>2017</v>
      </c>
      <c r="D2571" s="1" t="s">
        <v>19</v>
      </c>
      <c r="E2571" s="1">
        <v>6</v>
      </c>
      <c r="F2571" s="3">
        <v>5278</v>
      </c>
      <c r="G2571" s="10">
        <v>16731.259999999998</v>
      </c>
      <c r="H2571" s="12">
        <f>IFERROR(salesdata[[#This Row],[S-P1]]/salesdata[[#This Row],[Q-P1]],0)</f>
        <v>3.1699999999999995</v>
      </c>
      <c r="I2571" s="3">
        <v>1375</v>
      </c>
      <c r="J2571" s="10">
        <v>8717.5</v>
      </c>
      <c r="K2571" s="12">
        <f>IFERROR(salesdata[[#This Row],[S-P2]]/salesdata[[#This Row],[Q-P2]],0)</f>
        <v>6.34</v>
      </c>
      <c r="L2571" s="3">
        <v>4961</v>
      </c>
      <c r="M2571" s="10">
        <v>26888.62</v>
      </c>
      <c r="N2571" s="12">
        <f>IFERROR(salesdata[[#This Row],[S-P3]]/salesdata[[#This Row],[Q-P3]],0)</f>
        <v>5.42</v>
      </c>
      <c r="O2571" s="3">
        <v>912</v>
      </c>
      <c r="P2571" s="10">
        <v>6502.56</v>
      </c>
      <c r="Q2571" s="12">
        <f>IFERROR(salesdata[[#This Row],[S-P4]]/salesdata[[#This Row],[Q-P4]],0)</f>
        <v>7.1300000000000008</v>
      </c>
      <c r="R2571" s="3">
        <v>12526</v>
      </c>
      <c r="S2571" s="10">
        <v>58839.94</v>
      </c>
      <c r="T2571" s="1" t="str">
        <f>"Q"&amp;ROUNDUP(salesdata[[#This Row],[Month No.]]/3,0)</f>
        <v>Q2</v>
      </c>
      <c r="U2571" s="1" t="str">
        <f>TEXT(salesdata[[#This Row],[Date]],"dddd")</f>
        <v>Saturday</v>
      </c>
      <c r="V2571" s="12">
        <f>IFERROR(salesdata[[#This Row],[Total Revenue]]/salesdata[[#This Row],[Total Units Sold]],0)</f>
        <v>4.6974245569216029</v>
      </c>
      <c r="W2571" s="1" t="str">
        <f>INDEX({"Product1","Product2","Product3","Product4"},MATCH(MAX(salesdata[[#This Row],[S-P1]],salesdata[[#This Row],[S-P2]],salesdata[[#This Row],[S-P3]],salesdata[[#This Row],[S-P4]]),CHOOSE({1,2,3,4},salesdata[[#This Row],[S-P1]],salesdata[[#This Row],[S-P2]],salesdata[[#This Row],[S-P3]],salesdata[[#This Row],[S-P4]]),0))</f>
        <v>Product3</v>
      </c>
      <c r="X2571" s="1" t="str">
        <f>IF(salesdata[[#This Row],[Total Revenue]]&gt;=70000,"High",IF(salesdata[[#This Row],[Total Revenue]]&gt;=40000,"Medium","Low"))</f>
        <v>Medium</v>
      </c>
      <c r="Y2571" s="1" t="str">
        <f>IFERROR(IF(SUMIF(salesdata[Year],salesdata[[#This Row],[Year]],salesdata[Total Revenue])&gt;SUMIF(salesdata[Year],salesdata[[#This Row],[Year]]-1,salesdata[Total Revenue]),"Growth Year","Decline Year"),"")</f>
        <v>Growth Year</v>
      </c>
    </row>
    <row r="2572" spans="1:25" x14ac:dyDescent="0.3">
      <c r="A2572" s="1">
        <v>2571</v>
      </c>
      <c r="B2572" s="2">
        <v>42911</v>
      </c>
      <c r="C2572" s="1">
        <v>2017</v>
      </c>
      <c r="D2572" s="1" t="s">
        <v>19</v>
      </c>
      <c r="E2572" s="1">
        <v>6</v>
      </c>
      <c r="F2572" s="3">
        <v>6027</v>
      </c>
      <c r="G2572" s="10">
        <v>19105.59</v>
      </c>
      <c r="H2572" s="12">
        <f>IFERROR(salesdata[[#This Row],[S-P1]]/salesdata[[#This Row],[Q-P1]],0)</f>
        <v>3.17</v>
      </c>
      <c r="I2572" s="3">
        <v>712</v>
      </c>
      <c r="J2572" s="10">
        <v>4514.08</v>
      </c>
      <c r="K2572" s="12">
        <f>IFERROR(salesdata[[#This Row],[S-P2]]/salesdata[[#This Row],[Q-P2]],0)</f>
        <v>6.34</v>
      </c>
      <c r="L2572" s="3">
        <v>4560</v>
      </c>
      <c r="M2572" s="10">
        <v>24715.200000000001</v>
      </c>
      <c r="N2572" s="12">
        <f>IFERROR(salesdata[[#This Row],[S-P3]]/salesdata[[#This Row],[Q-P3]],0)</f>
        <v>5.42</v>
      </c>
      <c r="O2572" s="3">
        <v>443</v>
      </c>
      <c r="P2572" s="10">
        <v>3158.59</v>
      </c>
      <c r="Q2572" s="12">
        <f>IFERROR(salesdata[[#This Row],[S-P4]]/salesdata[[#This Row],[Q-P4]],0)</f>
        <v>7.13</v>
      </c>
      <c r="R2572" s="3">
        <v>11742</v>
      </c>
      <c r="S2572" s="10">
        <v>51493.46</v>
      </c>
      <c r="T2572" s="1" t="str">
        <f>"Q"&amp;ROUNDUP(salesdata[[#This Row],[Month No.]]/3,0)</f>
        <v>Q2</v>
      </c>
      <c r="U2572" s="1" t="str">
        <f>TEXT(salesdata[[#This Row],[Date]],"dddd")</f>
        <v>Sunday</v>
      </c>
      <c r="V2572" s="12">
        <f>IFERROR(salesdata[[#This Row],[Total Revenue]]/salesdata[[#This Row],[Total Units Sold]],0)</f>
        <v>4.3854079373190258</v>
      </c>
      <c r="W2572" s="1" t="str">
        <f>INDEX({"Product1","Product2","Product3","Product4"},MATCH(MAX(salesdata[[#This Row],[S-P1]],salesdata[[#This Row],[S-P2]],salesdata[[#This Row],[S-P3]],salesdata[[#This Row],[S-P4]]),CHOOSE({1,2,3,4},salesdata[[#This Row],[S-P1]],salesdata[[#This Row],[S-P2]],salesdata[[#This Row],[S-P3]],salesdata[[#This Row],[S-P4]]),0))</f>
        <v>Product3</v>
      </c>
      <c r="X2572" s="1" t="str">
        <f>IF(salesdata[[#This Row],[Total Revenue]]&gt;=70000,"High",IF(salesdata[[#This Row],[Total Revenue]]&gt;=40000,"Medium","Low"))</f>
        <v>Medium</v>
      </c>
      <c r="Y2572" s="1" t="str">
        <f>IFERROR(IF(SUMIF(salesdata[Year],salesdata[[#This Row],[Year]],salesdata[Total Revenue])&gt;SUMIF(salesdata[Year],salesdata[[#This Row],[Year]]-1,salesdata[Total Revenue]),"Growth Year","Decline Year"),"")</f>
        <v>Growth Year</v>
      </c>
    </row>
    <row r="2573" spans="1:25" x14ac:dyDescent="0.3">
      <c r="A2573" s="1">
        <v>2572</v>
      </c>
      <c r="B2573" s="2">
        <v>42912</v>
      </c>
      <c r="C2573" s="1">
        <v>2017</v>
      </c>
      <c r="D2573" s="1" t="s">
        <v>19</v>
      </c>
      <c r="E2573" s="1">
        <v>6</v>
      </c>
      <c r="F2573" s="3">
        <v>7515</v>
      </c>
      <c r="G2573" s="10">
        <v>23822.55</v>
      </c>
      <c r="H2573" s="12">
        <f>IFERROR(salesdata[[#This Row],[S-P1]]/salesdata[[#This Row],[Q-P1]],0)</f>
        <v>3.17</v>
      </c>
      <c r="I2573" s="3">
        <v>3202</v>
      </c>
      <c r="J2573" s="10">
        <v>20300.68</v>
      </c>
      <c r="K2573" s="12">
        <f>IFERROR(salesdata[[#This Row],[S-P2]]/salesdata[[#This Row],[Q-P2]],0)</f>
        <v>6.34</v>
      </c>
      <c r="L2573" s="3">
        <v>2778</v>
      </c>
      <c r="M2573" s="10">
        <v>15056.76</v>
      </c>
      <c r="N2573" s="12">
        <f>IFERROR(salesdata[[#This Row],[S-P3]]/salesdata[[#This Row],[Q-P3]],0)</f>
        <v>5.42</v>
      </c>
      <c r="O2573" s="3">
        <v>390</v>
      </c>
      <c r="P2573" s="10">
        <v>2780.7</v>
      </c>
      <c r="Q2573" s="12">
        <f>IFERROR(salesdata[[#This Row],[S-P4]]/salesdata[[#This Row],[Q-P4]],0)</f>
        <v>7.13</v>
      </c>
      <c r="R2573" s="3">
        <v>13885</v>
      </c>
      <c r="S2573" s="10">
        <v>61960.69</v>
      </c>
      <c r="T2573" s="1" t="str">
        <f>"Q"&amp;ROUNDUP(salesdata[[#This Row],[Month No.]]/3,0)</f>
        <v>Q2</v>
      </c>
      <c r="U2573" s="1" t="str">
        <f>TEXT(salesdata[[#This Row],[Date]],"dddd")</f>
        <v>Monday</v>
      </c>
      <c r="V2573" s="12">
        <f>IFERROR(salesdata[[#This Row],[Total Revenue]]/salesdata[[#This Row],[Total Units Sold]],0)</f>
        <v>4.4624191573640619</v>
      </c>
      <c r="W2573" s="1" t="str">
        <f>INDEX({"Product1","Product2","Product3","Product4"},MATCH(MAX(salesdata[[#This Row],[S-P1]],salesdata[[#This Row],[S-P2]],salesdata[[#This Row],[S-P3]],salesdata[[#This Row],[S-P4]]),CHOOSE({1,2,3,4},salesdata[[#This Row],[S-P1]],salesdata[[#This Row],[S-P2]],salesdata[[#This Row],[S-P3]],salesdata[[#This Row],[S-P4]]),0))</f>
        <v>Product1</v>
      </c>
      <c r="X2573" s="1" t="str">
        <f>IF(salesdata[[#This Row],[Total Revenue]]&gt;=70000,"High",IF(salesdata[[#This Row],[Total Revenue]]&gt;=40000,"Medium","Low"))</f>
        <v>Medium</v>
      </c>
      <c r="Y2573" s="1" t="str">
        <f>IFERROR(IF(SUMIF(salesdata[Year],salesdata[[#This Row],[Year]],salesdata[Total Revenue])&gt;SUMIF(salesdata[Year],salesdata[[#This Row],[Year]]-1,salesdata[Total Revenue]),"Growth Year","Decline Year"),"")</f>
        <v>Growth Year</v>
      </c>
    </row>
    <row r="2574" spans="1:25" x14ac:dyDescent="0.3">
      <c r="A2574" s="1">
        <v>2573</v>
      </c>
      <c r="B2574" s="2">
        <v>42913</v>
      </c>
      <c r="C2574" s="1">
        <v>2017</v>
      </c>
      <c r="D2574" s="1" t="s">
        <v>19</v>
      </c>
      <c r="E2574" s="1">
        <v>6</v>
      </c>
      <c r="F2574" s="3">
        <v>2965</v>
      </c>
      <c r="G2574" s="10">
        <v>9399.0499999999993</v>
      </c>
      <c r="H2574" s="12">
        <f>IFERROR(salesdata[[#This Row],[S-P1]]/salesdata[[#This Row],[Q-P1]],0)</f>
        <v>3.17</v>
      </c>
      <c r="I2574" s="3">
        <v>3570</v>
      </c>
      <c r="J2574" s="10">
        <v>22633.8</v>
      </c>
      <c r="K2574" s="12">
        <f>IFERROR(salesdata[[#This Row],[S-P2]]/salesdata[[#This Row],[Q-P2]],0)</f>
        <v>6.34</v>
      </c>
      <c r="L2574" s="3">
        <v>1012</v>
      </c>
      <c r="M2574" s="10">
        <v>5485.04</v>
      </c>
      <c r="N2574" s="12">
        <f>IFERROR(salesdata[[#This Row],[S-P3]]/salesdata[[#This Row],[Q-P3]],0)</f>
        <v>5.42</v>
      </c>
      <c r="O2574" s="3">
        <v>1942</v>
      </c>
      <c r="P2574" s="10">
        <v>13846.46</v>
      </c>
      <c r="Q2574" s="12">
        <f>IFERROR(salesdata[[#This Row],[S-P4]]/salesdata[[#This Row],[Q-P4]],0)</f>
        <v>7.13</v>
      </c>
      <c r="R2574" s="3">
        <v>9489</v>
      </c>
      <c r="S2574" s="10">
        <v>51364.35</v>
      </c>
      <c r="T2574" s="1" t="str">
        <f>"Q"&amp;ROUNDUP(salesdata[[#This Row],[Month No.]]/3,0)</f>
        <v>Q2</v>
      </c>
      <c r="U2574" s="1" t="str">
        <f>TEXT(salesdata[[#This Row],[Date]],"dddd")</f>
        <v>Tuesday</v>
      </c>
      <c r="V2574" s="12">
        <f>IFERROR(salesdata[[#This Row],[Total Revenue]]/salesdata[[#This Row],[Total Units Sold]],0)</f>
        <v>5.4130414163768572</v>
      </c>
      <c r="W2574" s="1" t="str">
        <f>INDEX({"Product1","Product2","Product3","Product4"},MATCH(MAX(salesdata[[#This Row],[S-P1]],salesdata[[#This Row],[S-P2]],salesdata[[#This Row],[S-P3]],salesdata[[#This Row],[S-P4]]),CHOOSE({1,2,3,4},salesdata[[#This Row],[S-P1]],salesdata[[#This Row],[S-P2]],salesdata[[#This Row],[S-P3]],salesdata[[#This Row],[S-P4]]),0))</f>
        <v>Product2</v>
      </c>
      <c r="X2574" s="1" t="str">
        <f>IF(salesdata[[#This Row],[Total Revenue]]&gt;=70000,"High",IF(salesdata[[#This Row],[Total Revenue]]&gt;=40000,"Medium","Low"))</f>
        <v>Medium</v>
      </c>
      <c r="Y2574" s="1" t="str">
        <f>IFERROR(IF(SUMIF(salesdata[Year],salesdata[[#This Row],[Year]],salesdata[Total Revenue])&gt;SUMIF(salesdata[Year],salesdata[[#This Row],[Year]]-1,salesdata[Total Revenue]),"Growth Year","Decline Year"),"")</f>
        <v>Growth Year</v>
      </c>
    </row>
    <row r="2575" spans="1:25" x14ac:dyDescent="0.3">
      <c r="A2575" s="1">
        <v>2574</v>
      </c>
      <c r="B2575" s="2">
        <v>42914</v>
      </c>
      <c r="C2575" s="1">
        <v>2017</v>
      </c>
      <c r="D2575" s="1" t="s">
        <v>19</v>
      </c>
      <c r="E2575" s="1">
        <v>6</v>
      </c>
      <c r="F2575" s="3">
        <v>7160</v>
      </c>
      <c r="G2575" s="10">
        <v>22697.200000000001</v>
      </c>
      <c r="H2575" s="12">
        <f>IFERROR(salesdata[[#This Row],[S-P1]]/salesdata[[#This Row],[Q-P1]],0)</f>
        <v>3.17</v>
      </c>
      <c r="I2575" s="3">
        <v>1411</v>
      </c>
      <c r="J2575" s="10">
        <v>8945.74</v>
      </c>
      <c r="K2575" s="12">
        <f>IFERROR(salesdata[[#This Row],[S-P2]]/salesdata[[#This Row],[Q-P2]],0)</f>
        <v>6.34</v>
      </c>
      <c r="L2575" s="3">
        <v>3628</v>
      </c>
      <c r="M2575" s="10">
        <v>19663.759999999998</v>
      </c>
      <c r="N2575" s="12">
        <f>IFERROR(salesdata[[#This Row],[S-P3]]/salesdata[[#This Row],[Q-P3]],0)</f>
        <v>5.42</v>
      </c>
      <c r="O2575" s="3">
        <v>492</v>
      </c>
      <c r="P2575" s="10">
        <v>3507.96</v>
      </c>
      <c r="Q2575" s="12">
        <f>IFERROR(salesdata[[#This Row],[S-P4]]/salesdata[[#This Row],[Q-P4]],0)</f>
        <v>7.13</v>
      </c>
      <c r="R2575" s="3">
        <v>12691</v>
      </c>
      <c r="S2575" s="10">
        <v>54814.66</v>
      </c>
      <c r="T2575" s="1" t="str">
        <f>"Q"&amp;ROUNDUP(salesdata[[#This Row],[Month No.]]/3,0)</f>
        <v>Q2</v>
      </c>
      <c r="U2575" s="1" t="str">
        <f>TEXT(salesdata[[#This Row],[Date]],"dddd")</f>
        <v>Wednesday</v>
      </c>
      <c r="V2575" s="12">
        <f>IFERROR(salesdata[[#This Row],[Total Revenue]]/salesdata[[#This Row],[Total Units Sold]],0)</f>
        <v>4.3191757938696718</v>
      </c>
      <c r="W2575" s="1" t="str">
        <f>INDEX({"Product1","Product2","Product3","Product4"},MATCH(MAX(salesdata[[#This Row],[S-P1]],salesdata[[#This Row],[S-P2]],salesdata[[#This Row],[S-P3]],salesdata[[#This Row],[S-P4]]),CHOOSE({1,2,3,4},salesdata[[#This Row],[S-P1]],salesdata[[#This Row],[S-P2]],salesdata[[#This Row],[S-P3]],salesdata[[#This Row],[S-P4]]),0))</f>
        <v>Product1</v>
      </c>
      <c r="X2575" s="1" t="str">
        <f>IF(salesdata[[#This Row],[Total Revenue]]&gt;=70000,"High",IF(salesdata[[#This Row],[Total Revenue]]&gt;=40000,"Medium","Low"))</f>
        <v>Medium</v>
      </c>
      <c r="Y2575" s="1" t="str">
        <f>IFERROR(IF(SUMIF(salesdata[Year],salesdata[[#This Row],[Year]],salesdata[Total Revenue])&gt;SUMIF(salesdata[Year],salesdata[[#This Row],[Year]]-1,salesdata[Total Revenue]),"Growth Year","Decline Year"),"")</f>
        <v>Growth Year</v>
      </c>
    </row>
    <row r="2576" spans="1:25" x14ac:dyDescent="0.3">
      <c r="A2576" s="1">
        <v>2575</v>
      </c>
      <c r="B2576" s="2">
        <v>42915</v>
      </c>
      <c r="C2576" s="1">
        <v>2017</v>
      </c>
      <c r="D2576" s="1" t="s">
        <v>19</v>
      </c>
      <c r="E2576" s="1">
        <v>6</v>
      </c>
      <c r="F2576" s="3">
        <v>5632</v>
      </c>
      <c r="G2576" s="10">
        <v>17853.439999999999</v>
      </c>
      <c r="H2576" s="12">
        <f>IFERROR(salesdata[[#This Row],[S-P1]]/salesdata[[#This Row],[Q-P1]],0)</f>
        <v>3.17</v>
      </c>
      <c r="I2576" s="3">
        <v>683</v>
      </c>
      <c r="J2576" s="10">
        <v>4330.22</v>
      </c>
      <c r="K2576" s="12">
        <f>IFERROR(salesdata[[#This Row],[S-P2]]/salesdata[[#This Row],[Q-P2]],0)</f>
        <v>6.3400000000000007</v>
      </c>
      <c r="L2576" s="3">
        <v>5504</v>
      </c>
      <c r="M2576" s="10">
        <v>29831.68</v>
      </c>
      <c r="N2576" s="12">
        <f>IFERROR(salesdata[[#This Row],[S-P3]]/salesdata[[#This Row],[Q-P3]],0)</f>
        <v>5.42</v>
      </c>
      <c r="O2576" s="3">
        <v>586</v>
      </c>
      <c r="P2576" s="10">
        <v>4178.18</v>
      </c>
      <c r="Q2576" s="12">
        <f>IFERROR(salesdata[[#This Row],[S-P4]]/salesdata[[#This Row],[Q-P4]],0)</f>
        <v>7.1300000000000008</v>
      </c>
      <c r="R2576" s="3">
        <v>12405</v>
      </c>
      <c r="S2576" s="10">
        <v>56193.52</v>
      </c>
      <c r="T2576" s="1" t="str">
        <f>"Q"&amp;ROUNDUP(salesdata[[#This Row],[Month No.]]/3,0)</f>
        <v>Q2</v>
      </c>
      <c r="U2576" s="1" t="str">
        <f>TEXT(salesdata[[#This Row],[Date]],"dddd")</f>
        <v>Thursday</v>
      </c>
      <c r="V2576" s="12">
        <f>IFERROR(salesdata[[#This Row],[Total Revenue]]/salesdata[[#This Row],[Total Units Sold]],0)</f>
        <v>4.5299089076985082</v>
      </c>
      <c r="W2576" s="1" t="str">
        <f>INDEX({"Product1","Product2","Product3","Product4"},MATCH(MAX(salesdata[[#This Row],[S-P1]],salesdata[[#This Row],[S-P2]],salesdata[[#This Row],[S-P3]],salesdata[[#This Row],[S-P4]]),CHOOSE({1,2,3,4},salesdata[[#This Row],[S-P1]],salesdata[[#This Row],[S-P2]],salesdata[[#This Row],[S-P3]],salesdata[[#This Row],[S-P4]]),0))</f>
        <v>Product3</v>
      </c>
      <c r="X2576" s="1" t="str">
        <f>IF(salesdata[[#This Row],[Total Revenue]]&gt;=70000,"High",IF(salesdata[[#This Row],[Total Revenue]]&gt;=40000,"Medium","Low"))</f>
        <v>Medium</v>
      </c>
      <c r="Y2576" s="1" t="str">
        <f>IFERROR(IF(SUMIF(salesdata[Year],salesdata[[#This Row],[Year]],salesdata[Total Revenue])&gt;SUMIF(salesdata[Year],salesdata[[#This Row],[Year]]-1,salesdata[Total Revenue]),"Growth Year","Decline Year"),"")</f>
        <v>Growth Year</v>
      </c>
    </row>
    <row r="2577" spans="1:25" x14ac:dyDescent="0.3">
      <c r="A2577" s="1">
        <v>2576</v>
      </c>
      <c r="B2577" s="2">
        <v>42916</v>
      </c>
      <c r="C2577" s="1">
        <v>2017</v>
      </c>
      <c r="D2577" s="1" t="s">
        <v>19</v>
      </c>
      <c r="E2577" s="1">
        <v>6</v>
      </c>
      <c r="F2577" s="3">
        <v>3121</v>
      </c>
      <c r="G2577" s="10">
        <v>9893.57</v>
      </c>
      <c r="H2577" s="12">
        <f>IFERROR(salesdata[[#This Row],[S-P1]]/salesdata[[#This Row],[Q-P1]],0)</f>
        <v>3.17</v>
      </c>
      <c r="I2577" s="3">
        <v>1603</v>
      </c>
      <c r="J2577" s="10">
        <v>10163.02</v>
      </c>
      <c r="K2577" s="12">
        <f>IFERROR(salesdata[[#This Row],[S-P2]]/salesdata[[#This Row],[Q-P2]],0)</f>
        <v>6.34</v>
      </c>
      <c r="L2577" s="3">
        <v>2495</v>
      </c>
      <c r="M2577" s="10">
        <v>13522.9</v>
      </c>
      <c r="N2577" s="12">
        <f>IFERROR(salesdata[[#This Row],[S-P3]]/salesdata[[#This Row],[Q-P3]],0)</f>
        <v>5.42</v>
      </c>
      <c r="O2577" s="3">
        <v>1618</v>
      </c>
      <c r="P2577" s="10">
        <v>11536.34</v>
      </c>
      <c r="Q2577" s="12">
        <f>IFERROR(salesdata[[#This Row],[S-P4]]/salesdata[[#This Row],[Q-P4]],0)</f>
        <v>7.13</v>
      </c>
      <c r="R2577" s="3">
        <v>8837</v>
      </c>
      <c r="S2577" s="10">
        <v>45115.83</v>
      </c>
      <c r="T2577" s="1" t="str">
        <f>"Q"&amp;ROUNDUP(salesdata[[#This Row],[Month No.]]/3,0)</f>
        <v>Q2</v>
      </c>
      <c r="U2577" s="1" t="str">
        <f>TEXT(salesdata[[#This Row],[Date]],"dddd")</f>
        <v>Friday</v>
      </c>
      <c r="V2577" s="12">
        <f>IFERROR(salesdata[[#This Row],[Total Revenue]]/salesdata[[#This Row],[Total Units Sold]],0)</f>
        <v>5.1053332578929504</v>
      </c>
      <c r="W2577" s="1" t="str">
        <f>INDEX({"Product1","Product2","Product3","Product4"},MATCH(MAX(salesdata[[#This Row],[S-P1]],salesdata[[#This Row],[S-P2]],salesdata[[#This Row],[S-P3]],salesdata[[#This Row],[S-P4]]),CHOOSE({1,2,3,4},salesdata[[#This Row],[S-P1]],salesdata[[#This Row],[S-P2]],salesdata[[#This Row],[S-P3]],salesdata[[#This Row],[S-P4]]),0))</f>
        <v>Product3</v>
      </c>
      <c r="X2577" s="1" t="str">
        <f>IF(salesdata[[#This Row],[Total Revenue]]&gt;=70000,"High",IF(salesdata[[#This Row],[Total Revenue]]&gt;=40000,"Medium","Low"))</f>
        <v>Medium</v>
      </c>
      <c r="Y2577" s="1" t="str">
        <f>IFERROR(IF(SUMIF(salesdata[Year],salesdata[[#This Row],[Year]],salesdata[Total Revenue])&gt;SUMIF(salesdata[Year],salesdata[[#This Row],[Year]]-1,salesdata[Total Revenue]),"Growth Year","Decline Year"),"")</f>
        <v>Growth Year</v>
      </c>
    </row>
    <row r="2578" spans="1:25" x14ac:dyDescent="0.3">
      <c r="A2578" s="1">
        <v>2577</v>
      </c>
      <c r="B2578" s="2">
        <v>42917</v>
      </c>
      <c r="C2578" s="1">
        <v>2017</v>
      </c>
      <c r="D2578" s="1" t="s">
        <v>20</v>
      </c>
      <c r="E2578" s="1">
        <v>7</v>
      </c>
      <c r="F2578" s="3">
        <v>1216</v>
      </c>
      <c r="G2578" s="10">
        <v>3854.72</v>
      </c>
      <c r="H2578" s="12">
        <f>IFERROR(salesdata[[#This Row],[S-P1]]/salesdata[[#This Row],[Q-P1]],0)</f>
        <v>3.17</v>
      </c>
      <c r="I2578" s="3">
        <v>1238</v>
      </c>
      <c r="J2578" s="10">
        <v>7848.92</v>
      </c>
      <c r="K2578" s="12">
        <f>IFERROR(salesdata[[#This Row],[S-P2]]/salesdata[[#This Row],[Q-P2]],0)</f>
        <v>6.34</v>
      </c>
      <c r="L2578" s="3">
        <v>5034</v>
      </c>
      <c r="M2578" s="10">
        <v>27284.28</v>
      </c>
      <c r="N2578" s="12">
        <f>IFERROR(salesdata[[#This Row],[S-P3]]/salesdata[[#This Row],[Q-P3]],0)</f>
        <v>5.42</v>
      </c>
      <c r="O2578" s="3">
        <v>1885</v>
      </c>
      <c r="P2578" s="10">
        <v>13440.05</v>
      </c>
      <c r="Q2578" s="12">
        <f>IFERROR(salesdata[[#This Row],[S-P4]]/salesdata[[#This Row],[Q-P4]],0)</f>
        <v>7.13</v>
      </c>
      <c r="R2578" s="3">
        <v>9373</v>
      </c>
      <c r="S2578" s="10">
        <v>52427.97</v>
      </c>
      <c r="T2578" s="1" t="str">
        <f>"Q"&amp;ROUNDUP(salesdata[[#This Row],[Month No.]]/3,0)</f>
        <v>Q3</v>
      </c>
      <c r="U2578" s="1" t="str">
        <f>TEXT(salesdata[[#This Row],[Date]],"dddd")</f>
        <v>Saturday</v>
      </c>
      <c r="V2578" s="12">
        <f>IFERROR(salesdata[[#This Row],[Total Revenue]]/salesdata[[#This Row],[Total Units Sold]],0)</f>
        <v>5.5935100821508588</v>
      </c>
      <c r="W2578" s="1" t="str">
        <f>INDEX({"Product1","Product2","Product3","Product4"},MATCH(MAX(salesdata[[#This Row],[S-P1]],salesdata[[#This Row],[S-P2]],salesdata[[#This Row],[S-P3]],salesdata[[#This Row],[S-P4]]),CHOOSE({1,2,3,4},salesdata[[#This Row],[S-P1]],salesdata[[#This Row],[S-P2]],salesdata[[#This Row],[S-P3]],salesdata[[#This Row],[S-P4]]),0))</f>
        <v>Product3</v>
      </c>
      <c r="X2578" s="1" t="str">
        <f>IF(salesdata[[#This Row],[Total Revenue]]&gt;=70000,"High",IF(salesdata[[#This Row],[Total Revenue]]&gt;=40000,"Medium","Low"))</f>
        <v>Medium</v>
      </c>
      <c r="Y2578" s="1" t="str">
        <f>IFERROR(IF(SUMIF(salesdata[Year],salesdata[[#This Row],[Year]],salesdata[Total Revenue])&gt;SUMIF(salesdata[Year],salesdata[[#This Row],[Year]]-1,salesdata[Total Revenue]),"Growth Year","Decline Year"),"")</f>
        <v>Growth Year</v>
      </c>
    </row>
    <row r="2579" spans="1:25" x14ac:dyDescent="0.3">
      <c r="A2579" s="1">
        <v>2578</v>
      </c>
      <c r="B2579" s="2">
        <v>42918</v>
      </c>
      <c r="C2579" s="1">
        <v>2017</v>
      </c>
      <c r="D2579" s="1" t="s">
        <v>20</v>
      </c>
      <c r="E2579" s="1">
        <v>7</v>
      </c>
      <c r="F2579" s="3">
        <v>5857</v>
      </c>
      <c r="G2579" s="10">
        <v>18566.689999999999</v>
      </c>
      <c r="H2579" s="12">
        <f>IFERROR(salesdata[[#This Row],[S-P1]]/salesdata[[#This Row],[Q-P1]],0)</f>
        <v>3.17</v>
      </c>
      <c r="I2579" s="3">
        <v>3056</v>
      </c>
      <c r="J2579" s="10">
        <v>19375.04</v>
      </c>
      <c r="K2579" s="12">
        <f>IFERROR(salesdata[[#This Row],[S-P2]]/salesdata[[#This Row],[Q-P2]],0)</f>
        <v>6.34</v>
      </c>
      <c r="L2579" s="3">
        <v>5788</v>
      </c>
      <c r="M2579" s="10">
        <v>31370.959999999999</v>
      </c>
      <c r="N2579" s="12">
        <f>IFERROR(salesdata[[#This Row],[S-P3]]/salesdata[[#This Row],[Q-P3]],0)</f>
        <v>5.42</v>
      </c>
      <c r="O2579" s="3">
        <v>1736</v>
      </c>
      <c r="P2579" s="10">
        <v>12377.68</v>
      </c>
      <c r="Q2579" s="12">
        <f>IFERROR(salesdata[[#This Row],[S-P4]]/salesdata[[#This Row],[Q-P4]],0)</f>
        <v>7.13</v>
      </c>
      <c r="R2579" s="3">
        <v>16437</v>
      </c>
      <c r="S2579" s="10">
        <v>81690.37</v>
      </c>
      <c r="T2579" s="1" t="str">
        <f>"Q"&amp;ROUNDUP(salesdata[[#This Row],[Month No.]]/3,0)</f>
        <v>Q3</v>
      </c>
      <c r="U2579" s="1" t="str">
        <f>TEXT(salesdata[[#This Row],[Date]],"dddd")</f>
        <v>Sunday</v>
      </c>
      <c r="V2579" s="12">
        <f>IFERROR(salesdata[[#This Row],[Total Revenue]]/salesdata[[#This Row],[Total Units Sold]],0)</f>
        <v>4.9699075257042038</v>
      </c>
      <c r="W2579" s="1" t="str">
        <f>INDEX({"Product1","Product2","Product3","Product4"},MATCH(MAX(salesdata[[#This Row],[S-P1]],salesdata[[#This Row],[S-P2]],salesdata[[#This Row],[S-P3]],salesdata[[#This Row],[S-P4]]),CHOOSE({1,2,3,4},salesdata[[#This Row],[S-P1]],salesdata[[#This Row],[S-P2]],salesdata[[#This Row],[S-P3]],salesdata[[#This Row],[S-P4]]),0))</f>
        <v>Product3</v>
      </c>
      <c r="X2579" s="1" t="str">
        <f>IF(salesdata[[#This Row],[Total Revenue]]&gt;=70000,"High",IF(salesdata[[#This Row],[Total Revenue]]&gt;=40000,"Medium","Low"))</f>
        <v>High</v>
      </c>
      <c r="Y2579" s="1" t="str">
        <f>IFERROR(IF(SUMIF(salesdata[Year],salesdata[[#This Row],[Year]],salesdata[Total Revenue])&gt;SUMIF(salesdata[Year],salesdata[[#This Row],[Year]]-1,salesdata[Total Revenue]),"Growth Year","Decline Year"),"")</f>
        <v>Growth Year</v>
      </c>
    </row>
    <row r="2580" spans="1:25" x14ac:dyDescent="0.3">
      <c r="A2580" s="1">
        <v>2579</v>
      </c>
      <c r="B2580" s="2">
        <v>42919</v>
      </c>
      <c r="C2580" s="1">
        <v>2017</v>
      </c>
      <c r="D2580" s="1" t="s">
        <v>20</v>
      </c>
      <c r="E2580" s="1">
        <v>7</v>
      </c>
      <c r="F2580" s="3">
        <v>5221</v>
      </c>
      <c r="G2580" s="10">
        <v>16550.57</v>
      </c>
      <c r="H2580" s="12">
        <f>IFERROR(salesdata[[#This Row],[S-P1]]/salesdata[[#This Row],[Q-P1]],0)</f>
        <v>3.17</v>
      </c>
      <c r="I2580" s="3">
        <v>1846</v>
      </c>
      <c r="J2580" s="10">
        <v>11703.64</v>
      </c>
      <c r="K2580" s="12">
        <f>IFERROR(salesdata[[#This Row],[S-P2]]/salesdata[[#This Row],[Q-P2]],0)</f>
        <v>6.34</v>
      </c>
      <c r="L2580" s="3">
        <v>769</v>
      </c>
      <c r="M2580" s="10">
        <v>4167.9799999999996</v>
      </c>
      <c r="N2580" s="12">
        <f>IFERROR(salesdata[[#This Row],[S-P3]]/salesdata[[#This Row],[Q-P3]],0)</f>
        <v>5.419999999999999</v>
      </c>
      <c r="O2580" s="3">
        <v>1752</v>
      </c>
      <c r="P2580" s="10">
        <v>12491.76</v>
      </c>
      <c r="Q2580" s="12">
        <f>IFERROR(salesdata[[#This Row],[S-P4]]/salesdata[[#This Row],[Q-P4]],0)</f>
        <v>7.13</v>
      </c>
      <c r="R2580" s="3">
        <v>9588</v>
      </c>
      <c r="S2580" s="10">
        <v>44913.95</v>
      </c>
      <c r="T2580" s="1" t="str">
        <f>"Q"&amp;ROUNDUP(salesdata[[#This Row],[Month No.]]/3,0)</f>
        <v>Q3</v>
      </c>
      <c r="U2580" s="1" t="str">
        <f>TEXT(salesdata[[#This Row],[Date]],"dddd")</f>
        <v>Monday</v>
      </c>
      <c r="V2580" s="12">
        <f>IFERROR(salesdata[[#This Row],[Total Revenue]]/salesdata[[#This Row],[Total Units Sold]],0)</f>
        <v>4.6843919482686687</v>
      </c>
      <c r="W2580" s="1" t="str">
        <f>INDEX({"Product1","Product2","Product3","Product4"},MATCH(MAX(salesdata[[#This Row],[S-P1]],salesdata[[#This Row],[S-P2]],salesdata[[#This Row],[S-P3]],salesdata[[#This Row],[S-P4]]),CHOOSE({1,2,3,4},salesdata[[#This Row],[S-P1]],salesdata[[#This Row],[S-P2]],salesdata[[#This Row],[S-P3]],salesdata[[#This Row],[S-P4]]),0))</f>
        <v>Product1</v>
      </c>
      <c r="X2580" s="1" t="str">
        <f>IF(salesdata[[#This Row],[Total Revenue]]&gt;=70000,"High",IF(salesdata[[#This Row],[Total Revenue]]&gt;=40000,"Medium","Low"))</f>
        <v>Medium</v>
      </c>
      <c r="Y2580" s="1" t="str">
        <f>IFERROR(IF(SUMIF(salesdata[Year],salesdata[[#This Row],[Year]],salesdata[Total Revenue])&gt;SUMIF(salesdata[Year],salesdata[[#This Row],[Year]]-1,salesdata[Total Revenue]),"Growth Year","Decline Year"),"")</f>
        <v>Growth Year</v>
      </c>
    </row>
    <row r="2581" spans="1:25" x14ac:dyDescent="0.3">
      <c r="A2581" s="1">
        <v>2580</v>
      </c>
      <c r="B2581" s="2">
        <v>42920</v>
      </c>
      <c r="C2581" s="1">
        <v>2017</v>
      </c>
      <c r="D2581" s="1" t="s">
        <v>20</v>
      </c>
      <c r="E2581" s="1">
        <v>7</v>
      </c>
      <c r="F2581" s="3">
        <v>1145</v>
      </c>
      <c r="G2581" s="10">
        <v>3629.65</v>
      </c>
      <c r="H2581" s="12">
        <f>IFERROR(salesdata[[#This Row],[S-P1]]/salesdata[[#This Row],[Q-P1]],0)</f>
        <v>3.17</v>
      </c>
      <c r="I2581" s="3">
        <v>2315</v>
      </c>
      <c r="J2581" s="10">
        <v>14677.1</v>
      </c>
      <c r="K2581" s="12">
        <f>IFERROR(salesdata[[#This Row],[S-P2]]/salesdata[[#This Row],[Q-P2]],0)</f>
        <v>6.34</v>
      </c>
      <c r="L2581" s="3">
        <v>2096</v>
      </c>
      <c r="M2581" s="10">
        <v>11360.32</v>
      </c>
      <c r="N2581" s="12">
        <f>IFERROR(salesdata[[#This Row],[S-P3]]/salesdata[[#This Row],[Q-P3]],0)</f>
        <v>5.42</v>
      </c>
      <c r="O2581" s="3">
        <v>1866</v>
      </c>
      <c r="P2581" s="10">
        <v>13304.58</v>
      </c>
      <c r="Q2581" s="12">
        <f>IFERROR(salesdata[[#This Row],[S-P4]]/salesdata[[#This Row],[Q-P4]],0)</f>
        <v>7.13</v>
      </c>
      <c r="R2581" s="3">
        <v>7422</v>
      </c>
      <c r="S2581" s="10">
        <v>42971.65</v>
      </c>
      <c r="T2581" s="1" t="str">
        <f>"Q"&amp;ROUNDUP(salesdata[[#This Row],[Month No.]]/3,0)</f>
        <v>Q3</v>
      </c>
      <c r="U2581" s="1" t="str">
        <f>TEXT(salesdata[[#This Row],[Date]],"dddd")</f>
        <v>Tuesday</v>
      </c>
      <c r="V2581" s="12">
        <f>IFERROR(salesdata[[#This Row],[Total Revenue]]/salesdata[[#This Row],[Total Units Sold]],0)</f>
        <v>5.7897669091888977</v>
      </c>
      <c r="W2581" s="1" t="str">
        <f>INDEX({"Product1","Product2","Product3","Product4"},MATCH(MAX(salesdata[[#This Row],[S-P1]],salesdata[[#This Row],[S-P2]],salesdata[[#This Row],[S-P3]],salesdata[[#This Row],[S-P4]]),CHOOSE({1,2,3,4},salesdata[[#This Row],[S-P1]],salesdata[[#This Row],[S-P2]],salesdata[[#This Row],[S-P3]],salesdata[[#This Row],[S-P4]]),0))</f>
        <v>Product2</v>
      </c>
      <c r="X2581" s="1" t="str">
        <f>IF(salesdata[[#This Row],[Total Revenue]]&gt;=70000,"High",IF(salesdata[[#This Row],[Total Revenue]]&gt;=40000,"Medium","Low"))</f>
        <v>Medium</v>
      </c>
      <c r="Y2581" s="1" t="str">
        <f>IFERROR(IF(SUMIF(salesdata[Year],salesdata[[#This Row],[Year]],salesdata[Total Revenue])&gt;SUMIF(salesdata[Year],salesdata[[#This Row],[Year]]-1,salesdata[Total Revenue]),"Growth Year","Decline Year"),"")</f>
        <v>Growth Year</v>
      </c>
    </row>
    <row r="2582" spans="1:25" x14ac:dyDescent="0.3">
      <c r="A2582" s="1">
        <v>2581</v>
      </c>
      <c r="B2582" s="2">
        <v>42921</v>
      </c>
      <c r="C2582" s="1">
        <v>2017</v>
      </c>
      <c r="D2582" s="1" t="s">
        <v>20</v>
      </c>
      <c r="E2582" s="1">
        <v>7</v>
      </c>
      <c r="F2582" s="3">
        <v>1153</v>
      </c>
      <c r="G2582" s="10">
        <v>3655.01</v>
      </c>
      <c r="H2582" s="12">
        <f>IFERROR(salesdata[[#This Row],[S-P1]]/salesdata[[#This Row],[Q-P1]],0)</f>
        <v>3.1700000000000004</v>
      </c>
      <c r="I2582" s="3">
        <v>1728</v>
      </c>
      <c r="J2582" s="10">
        <v>10955.52</v>
      </c>
      <c r="K2582" s="12">
        <f>IFERROR(salesdata[[#This Row],[S-P2]]/salesdata[[#This Row],[Q-P2]],0)</f>
        <v>6.34</v>
      </c>
      <c r="L2582" s="3">
        <v>1874</v>
      </c>
      <c r="M2582" s="10">
        <v>10157.08</v>
      </c>
      <c r="N2582" s="12">
        <f>IFERROR(salesdata[[#This Row],[S-P3]]/salesdata[[#This Row],[Q-P3]],0)</f>
        <v>5.42</v>
      </c>
      <c r="O2582" s="3">
        <v>1628</v>
      </c>
      <c r="P2582" s="10">
        <v>11607.64</v>
      </c>
      <c r="Q2582" s="12">
        <f>IFERROR(salesdata[[#This Row],[S-P4]]/salesdata[[#This Row],[Q-P4]],0)</f>
        <v>7.13</v>
      </c>
      <c r="R2582" s="3">
        <v>6383</v>
      </c>
      <c r="S2582" s="10">
        <v>36375.25</v>
      </c>
      <c r="T2582" s="1" t="str">
        <f>"Q"&amp;ROUNDUP(salesdata[[#This Row],[Month No.]]/3,0)</f>
        <v>Q3</v>
      </c>
      <c r="U2582" s="1" t="str">
        <f>TEXT(salesdata[[#This Row],[Date]],"dddd")</f>
        <v>Wednesday</v>
      </c>
      <c r="V2582" s="12">
        <f>IFERROR(salesdata[[#This Row],[Total Revenue]]/salesdata[[#This Row],[Total Units Sold]],0)</f>
        <v>5.6987701707660978</v>
      </c>
      <c r="W2582" s="1" t="str">
        <f>INDEX({"Product1","Product2","Product3","Product4"},MATCH(MAX(salesdata[[#This Row],[S-P1]],salesdata[[#This Row],[S-P2]],salesdata[[#This Row],[S-P3]],salesdata[[#This Row],[S-P4]]),CHOOSE({1,2,3,4},salesdata[[#This Row],[S-P1]],salesdata[[#This Row],[S-P2]],salesdata[[#This Row],[S-P3]],salesdata[[#This Row],[S-P4]]),0))</f>
        <v>Product4</v>
      </c>
      <c r="X2582" s="1" t="str">
        <f>IF(salesdata[[#This Row],[Total Revenue]]&gt;=70000,"High",IF(salesdata[[#This Row],[Total Revenue]]&gt;=40000,"Medium","Low"))</f>
        <v>Low</v>
      </c>
      <c r="Y2582" s="1" t="str">
        <f>IFERROR(IF(SUMIF(salesdata[Year],salesdata[[#This Row],[Year]],salesdata[Total Revenue])&gt;SUMIF(salesdata[Year],salesdata[[#This Row],[Year]]-1,salesdata[Total Revenue]),"Growth Year","Decline Year"),"")</f>
        <v>Growth Year</v>
      </c>
    </row>
    <row r="2583" spans="1:25" x14ac:dyDescent="0.3">
      <c r="A2583" s="1">
        <v>2582</v>
      </c>
      <c r="B2583" s="2">
        <v>42922</v>
      </c>
      <c r="C2583" s="1">
        <v>2017</v>
      </c>
      <c r="D2583" s="1" t="s">
        <v>20</v>
      </c>
      <c r="E2583" s="1">
        <v>7</v>
      </c>
      <c r="F2583" s="3">
        <v>1077</v>
      </c>
      <c r="G2583" s="10">
        <v>3414.09</v>
      </c>
      <c r="H2583" s="12">
        <f>IFERROR(salesdata[[#This Row],[S-P1]]/salesdata[[#This Row],[Q-P1]],0)</f>
        <v>3.17</v>
      </c>
      <c r="I2583" s="3">
        <v>1489</v>
      </c>
      <c r="J2583" s="10">
        <v>9440.26</v>
      </c>
      <c r="K2583" s="12">
        <f>IFERROR(salesdata[[#This Row],[S-P2]]/salesdata[[#This Row],[Q-P2]],0)</f>
        <v>6.34</v>
      </c>
      <c r="L2583" s="3">
        <v>1299</v>
      </c>
      <c r="M2583" s="10">
        <v>7040.58</v>
      </c>
      <c r="N2583" s="12">
        <f>IFERROR(salesdata[[#This Row],[S-P3]]/salesdata[[#This Row],[Q-P3]],0)</f>
        <v>5.42</v>
      </c>
      <c r="O2583" s="3">
        <v>1430</v>
      </c>
      <c r="P2583" s="10">
        <v>10195.9</v>
      </c>
      <c r="Q2583" s="12">
        <f>IFERROR(salesdata[[#This Row],[S-P4]]/salesdata[[#This Row],[Q-P4]],0)</f>
        <v>7.13</v>
      </c>
      <c r="R2583" s="3">
        <v>5295</v>
      </c>
      <c r="S2583" s="10">
        <v>30090.83</v>
      </c>
      <c r="T2583" s="1" t="str">
        <f>"Q"&amp;ROUNDUP(salesdata[[#This Row],[Month No.]]/3,0)</f>
        <v>Q3</v>
      </c>
      <c r="U2583" s="1" t="str">
        <f>TEXT(salesdata[[#This Row],[Date]],"dddd")</f>
        <v>Thursday</v>
      </c>
      <c r="V2583" s="12">
        <f>IFERROR(salesdata[[#This Row],[Total Revenue]]/salesdata[[#This Row],[Total Units Sold]],0)</f>
        <v>5.6828762983947128</v>
      </c>
      <c r="W2583" s="1" t="str">
        <f>INDEX({"Product1","Product2","Product3","Product4"},MATCH(MAX(salesdata[[#This Row],[S-P1]],salesdata[[#This Row],[S-P2]],salesdata[[#This Row],[S-P3]],salesdata[[#This Row],[S-P4]]),CHOOSE({1,2,3,4},salesdata[[#This Row],[S-P1]],salesdata[[#This Row],[S-P2]],salesdata[[#This Row],[S-P3]],salesdata[[#This Row],[S-P4]]),0))</f>
        <v>Product4</v>
      </c>
      <c r="X2583" s="1" t="str">
        <f>IF(salesdata[[#This Row],[Total Revenue]]&gt;=70000,"High",IF(salesdata[[#This Row],[Total Revenue]]&gt;=40000,"Medium","Low"))</f>
        <v>Low</v>
      </c>
      <c r="Y2583" s="1" t="str">
        <f>IFERROR(IF(SUMIF(salesdata[Year],salesdata[[#This Row],[Year]],salesdata[Total Revenue])&gt;SUMIF(salesdata[Year],salesdata[[#This Row],[Year]]-1,salesdata[Total Revenue]),"Growth Year","Decline Year"),"")</f>
        <v>Growth Year</v>
      </c>
    </row>
    <row r="2584" spans="1:25" x14ac:dyDescent="0.3">
      <c r="A2584" s="1">
        <v>2583</v>
      </c>
      <c r="B2584" s="2">
        <v>42923</v>
      </c>
      <c r="C2584" s="1">
        <v>2017</v>
      </c>
      <c r="D2584" s="1" t="s">
        <v>20</v>
      </c>
      <c r="E2584" s="1">
        <v>7</v>
      </c>
      <c r="F2584" s="3">
        <v>4957</v>
      </c>
      <c r="G2584" s="10">
        <v>15713.69</v>
      </c>
      <c r="H2584" s="12">
        <f>IFERROR(salesdata[[#This Row],[S-P1]]/salesdata[[#This Row],[Q-P1]],0)</f>
        <v>3.17</v>
      </c>
      <c r="I2584" s="3">
        <v>648</v>
      </c>
      <c r="J2584" s="10">
        <v>4108.32</v>
      </c>
      <c r="K2584" s="12">
        <f>IFERROR(salesdata[[#This Row],[S-P2]]/salesdata[[#This Row],[Q-P2]],0)</f>
        <v>6.34</v>
      </c>
      <c r="L2584" s="3">
        <v>5105</v>
      </c>
      <c r="M2584" s="10">
        <v>27669.1</v>
      </c>
      <c r="N2584" s="12">
        <f>IFERROR(salesdata[[#This Row],[S-P3]]/salesdata[[#This Row],[Q-P3]],0)</f>
        <v>5.42</v>
      </c>
      <c r="O2584" s="3">
        <v>1283</v>
      </c>
      <c r="P2584" s="10">
        <v>9147.7900000000009</v>
      </c>
      <c r="Q2584" s="12">
        <f>IFERROR(salesdata[[#This Row],[S-P4]]/salesdata[[#This Row],[Q-P4]],0)</f>
        <v>7.1300000000000008</v>
      </c>
      <c r="R2584" s="3">
        <v>11993</v>
      </c>
      <c r="S2584" s="10">
        <v>56638.9</v>
      </c>
      <c r="T2584" s="1" t="str">
        <f>"Q"&amp;ROUNDUP(salesdata[[#This Row],[Month No.]]/3,0)</f>
        <v>Q3</v>
      </c>
      <c r="U2584" s="1" t="str">
        <f>TEXT(salesdata[[#This Row],[Date]],"dddd")</f>
        <v>Friday</v>
      </c>
      <c r="V2584" s="12">
        <f>IFERROR(salesdata[[#This Row],[Total Revenue]]/salesdata[[#This Row],[Total Units Sold]],0)</f>
        <v>4.72266322021179</v>
      </c>
      <c r="W2584" s="1" t="str">
        <f>INDEX({"Product1","Product2","Product3","Product4"},MATCH(MAX(salesdata[[#This Row],[S-P1]],salesdata[[#This Row],[S-P2]],salesdata[[#This Row],[S-P3]],salesdata[[#This Row],[S-P4]]),CHOOSE({1,2,3,4},salesdata[[#This Row],[S-P1]],salesdata[[#This Row],[S-P2]],salesdata[[#This Row],[S-P3]],salesdata[[#This Row],[S-P4]]),0))</f>
        <v>Product3</v>
      </c>
      <c r="X2584" s="1" t="str">
        <f>IF(salesdata[[#This Row],[Total Revenue]]&gt;=70000,"High",IF(salesdata[[#This Row],[Total Revenue]]&gt;=40000,"Medium","Low"))</f>
        <v>Medium</v>
      </c>
      <c r="Y2584" s="1" t="str">
        <f>IFERROR(IF(SUMIF(salesdata[Year],salesdata[[#This Row],[Year]],salesdata[Total Revenue])&gt;SUMIF(salesdata[Year],salesdata[[#This Row],[Year]]-1,salesdata[Total Revenue]),"Growth Year","Decline Year"),"")</f>
        <v>Growth Year</v>
      </c>
    </row>
    <row r="2585" spans="1:25" x14ac:dyDescent="0.3">
      <c r="A2585" s="1">
        <v>2584</v>
      </c>
      <c r="B2585" s="2">
        <v>42924</v>
      </c>
      <c r="C2585" s="1">
        <v>2017</v>
      </c>
      <c r="D2585" s="1" t="s">
        <v>20</v>
      </c>
      <c r="E2585" s="1">
        <v>7</v>
      </c>
      <c r="F2585" s="3">
        <v>4366</v>
      </c>
      <c r="G2585" s="10">
        <v>13840.22</v>
      </c>
      <c r="H2585" s="12">
        <f>IFERROR(salesdata[[#This Row],[S-P1]]/salesdata[[#This Row],[Q-P1]],0)</f>
        <v>3.17</v>
      </c>
      <c r="I2585" s="3">
        <v>2694</v>
      </c>
      <c r="J2585" s="10">
        <v>17079.96</v>
      </c>
      <c r="K2585" s="12">
        <f>IFERROR(salesdata[[#This Row],[S-P2]]/salesdata[[#This Row],[Q-P2]],0)</f>
        <v>6.34</v>
      </c>
      <c r="L2585" s="3">
        <v>484</v>
      </c>
      <c r="M2585" s="10">
        <v>2623.28</v>
      </c>
      <c r="N2585" s="12">
        <f>IFERROR(salesdata[[#This Row],[S-P3]]/salesdata[[#This Row],[Q-P3]],0)</f>
        <v>5.4200000000000008</v>
      </c>
      <c r="O2585" s="3">
        <v>1319</v>
      </c>
      <c r="P2585" s="10">
        <v>9404.4699999999993</v>
      </c>
      <c r="Q2585" s="12">
        <f>IFERROR(salesdata[[#This Row],[S-P4]]/salesdata[[#This Row],[Q-P4]],0)</f>
        <v>7.13</v>
      </c>
      <c r="R2585" s="3">
        <v>8863</v>
      </c>
      <c r="S2585" s="10">
        <v>42947.93</v>
      </c>
      <c r="T2585" s="1" t="str">
        <f>"Q"&amp;ROUNDUP(salesdata[[#This Row],[Month No.]]/3,0)</f>
        <v>Q3</v>
      </c>
      <c r="U2585" s="1" t="str">
        <f>TEXT(salesdata[[#This Row],[Date]],"dddd")</f>
        <v>Saturday</v>
      </c>
      <c r="V2585" s="12">
        <f>IFERROR(salesdata[[#This Row],[Total Revenue]]/salesdata[[#This Row],[Total Units Sold]],0)</f>
        <v>4.8457553875662871</v>
      </c>
      <c r="W2585" s="1" t="str">
        <f>INDEX({"Product1","Product2","Product3","Product4"},MATCH(MAX(salesdata[[#This Row],[S-P1]],salesdata[[#This Row],[S-P2]],salesdata[[#This Row],[S-P3]],salesdata[[#This Row],[S-P4]]),CHOOSE({1,2,3,4},salesdata[[#This Row],[S-P1]],salesdata[[#This Row],[S-P2]],salesdata[[#This Row],[S-P3]],salesdata[[#This Row],[S-P4]]),0))</f>
        <v>Product2</v>
      </c>
      <c r="X2585" s="1" t="str">
        <f>IF(salesdata[[#This Row],[Total Revenue]]&gt;=70000,"High",IF(salesdata[[#This Row],[Total Revenue]]&gt;=40000,"Medium","Low"))</f>
        <v>Medium</v>
      </c>
      <c r="Y2585" s="1" t="str">
        <f>IFERROR(IF(SUMIF(salesdata[Year],salesdata[[#This Row],[Year]],salesdata[Total Revenue])&gt;SUMIF(salesdata[Year],salesdata[[#This Row],[Year]]-1,salesdata[Total Revenue]),"Growth Year","Decline Year"),"")</f>
        <v>Growth Year</v>
      </c>
    </row>
    <row r="2586" spans="1:25" x14ac:dyDescent="0.3">
      <c r="A2586" s="1">
        <v>2585</v>
      </c>
      <c r="B2586" s="2">
        <v>42925</v>
      </c>
      <c r="C2586" s="1">
        <v>2017</v>
      </c>
      <c r="D2586" s="1" t="s">
        <v>20</v>
      </c>
      <c r="E2586" s="1">
        <v>7</v>
      </c>
      <c r="F2586" s="3">
        <v>885</v>
      </c>
      <c r="G2586" s="10">
        <v>2805.45</v>
      </c>
      <c r="H2586" s="12">
        <f>IFERROR(salesdata[[#This Row],[S-P1]]/salesdata[[#This Row],[Q-P1]],0)</f>
        <v>3.17</v>
      </c>
      <c r="I2586" s="3">
        <v>3664</v>
      </c>
      <c r="J2586" s="10">
        <v>23229.759999999998</v>
      </c>
      <c r="K2586" s="12">
        <f>IFERROR(salesdata[[#This Row],[S-P2]]/salesdata[[#This Row],[Q-P2]],0)</f>
        <v>6.34</v>
      </c>
      <c r="L2586" s="3">
        <v>740</v>
      </c>
      <c r="M2586" s="10">
        <v>4010.8</v>
      </c>
      <c r="N2586" s="12">
        <f>IFERROR(salesdata[[#This Row],[S-P3]]/salesdata[[#This Row],[Q-P3]],0)</f>
        <v>5.42</v>
      </c>
      <c r="O2586" s="3">
        <v>1409</v>
      </c>
      <c r="P2586" s="10">
        <v>10046.17</v>
      </c>
      <c r="Q2586" s="12">
        <f>IFERROR(salesdata[[#This Row],[S-P4]]/salesdata[[#This Row],[Q-P4]],0)</f>
        <v>7.13</v>
      </c>
      <c r="R2586" s="3">
        <v>6698</v>
      </c>
      <c r="S2586" s="10">
        <v>40092.18</v>
      </c>
      <c r="T2586" s="1" t="str">
        <f>"Q"&amp;ROUNDUP(salesdata[[#This Row],[Month No.]]/3,0)</f>
        <v>Q3</v>
      </c>
      <c r="U2586" s="1" t="str">
        <f>TEXT(salesdata[[#This Row],[Date]],"dddd")</f>
        <v>Sunday</v>
      </c>
      <c r="V2586" s="12">
        <f>IFERROR(salesdata[[#This Row],[Total Revenue]]/salesdata[[#This Row],[Total Units Sold]],0)</f>
        <v>5.9856942370856974</v>
      </c>
      <c r="W2586" s="1" t="str">
        <f>INDEX({"Product1","Product2","Product3","Product4"},MATCH(MAX(salesdata[[#This Row],[S-P1]],salesdata[[#This Row],[S-P2]],salesdata[[#This Row],[S-P3]],salesdata[[#This Row],[S-P4]]),CHOOSE({1,2,3,4},salesdata[[#This Row],[S-P1]],salesdata[[#This Row],[S-P2]],salesdata[[#This Row],[S-P3]],salesdata[[#This Row],[S-P4]]),0))</f>
        <v>Product2</v>
      </c>
      <c r="X2586" s="1" t="str">
        <f>IF(salesdata[[#This Row],[Total Revenue]]&gt;=70000,"High",IF(salesdata[[#This Row],[Total Revenue]]&gt;=40000,"Medium","Low"))</f>
        <v>Medium</v>
      </c>
      <c r="Y2586" s="1" t="str">
        <f>IFERROR(IF(SUMIF(salesdata[Year],salesdata[[#This Row],[Year]],salesdata[Total Revenue])&gt;SUMIF(salesdata[Year],salesdata[[#This Row],[Year]]-1,salesdata[Total Revenue]),"Growth Year","Decline Year"),"")</f>
        <v>Growth Year</v>
      </c>
    </row>
    <row r="2587" spans="1:25" x14ac:dyDescent="0.3">
      <c r="A2587" s="1">
        <v>2586</v>
      </c>
      <c r="B2587" s="2">
        <v>42926</v>
      </c>
      <c r="C2587" s="1">
        <v>2017</v>
      </c>
      <c r="D2587" s="1" t="s">
        <v>20</v>
      </c>
      <c r="E2587" s="1">
        <v>7</v>
      </c>
      <c r="F2587" s="3">
        <v>6493</v>
      </c>
      <c r="G2587" s="10">
        <v>20582.810000000001</v>
      </c>
      <c r="H2587" s="12">
        <f>IFERROR(salesdata[[#This Row],[S-P1]]/salesdata[[#This Row],[Q-P1]],0)</f>
        <v>3.1700000000000004</v>
      </c>
      <c r="I2587" s="3">
        <v>2515</v>
      </c>
      <c r="J2587" s="10">
        <v>15945.1</v>
      </c>
      <c r="K2587" s="12">
        <f>IFERROR(salesdata[[#This Row],[S-P2]]/salesdata[[#This Row],[Q-P2]],0)</f>
        <v>6.34</v>
      </c>
      <c r="L2587" s="3">
        <v>3373</v>
      </c>
      <c r="M2587" s="10">
        <v>18281.66</v>
      </c>
      <c r="N2587" s="12">
        <f>IFERROR(salesdata[[#This Row],[S-P3]]/salesdata[[#This Row],[Q-P3]],0)</f>
        <v>5.42</v>
      </c>
      <c r="O2587" s="3">
        <v>996</v>
      </c>
      <c r="P2587" s="10">
        <v>7101.48</v>
      </c>
      <c r="Q2587" s="12">
        <f>IFERROR(salesdata[[#This Row],[S-P4]]/salesdata[[#This Row],[Q-P4]],0)</f>
        <v>7.13</v>
      </c>
      <c r="R2587" s="3">
        <v>13377</v>
      </c>
      <c r="S2587" s="10">
        <v>61911.05</v>
      </c>
      <c r="T2587" s="1" t="str">
        <f>"Q"&amp;ROUNDUP(salesdata[[#This Row],[Month No.]]/3,0)</f>
        <v>Q3</v>
      </c>
      <c r="U2587" s="1" t="str">
        <f>TEXT(salesdata[[#This Row],[Date]],"dddd")</f>
        <v>Monday</v>
      </c>
      <c r="V2587" s="12">
        <f>IFERROR(salesdata[[#This Row],[Total Revenue]]/salesdata[[#This Row],[Total Units Sold]],0)</f>
        <v>4.6281714883755702</v>
      </c>
      <c r="W2587" s="1" t="str">
        <f>INDEX({"Product1","Product2","Product3","Product4"},MATCH(MAX(salesdata[[#This Row],[S-P1]],salesdata[[#This Row],[S-P2]],salesdata[[#This Row],[S-P3]],salesdata[[#This Row],[S-P4]]),CHOOSE({1,2,3,4},salesdata[[#This Row],[S-P1]],salesdata[[#This Row],[S-P2]],salesdata[[#This Row],[S-P3]],salesdata[[#This Row],[S-P4]]),0))</f>
        <v>Product1</v>
      </c>
      <c r="X2587" s="1" t="str">
        <f>IF(salesdata[[#This Row],[Total Revenue]]&gt;=70000,"High",IF(salesdata[[#This Row],[Total Revenue]]&gt;=40000,"Medium","Low"))</f>
        <v>Medium</v>
      </c>
      <c r="Y2587" s="1" t="str">
        <f>IFERROR(IF(SUMIF(salesdata[Year],salesdata[[#This Row],[Year]],salesdata[Total Revenue])&gt;SUMIF(salesdata[Year],salesdata[[#This Row],[Year]]-1,salesdata[Total Revenue]),"Growth Year","Decline Year"),"")</f>
        <v>Growth Year</v>
      </c>
    </row>
    <row r="2588" spans="1:25" x14ac:dyDescent="0.3">
      <c r="A2588" s="1">
        <v>2587</v>
      </c>
      <c r="B2588" s="2">
        <v>42927</v>
      </c>
      <c r="C2588" s="1">
        <v>2017</v>
      </c>
      <c r="D2588" s="1" t="s">
        <v>20</v>
      </c>
      <c r="E2588" s="1">
        <v>7</v>
      </c>
      <c r="F2588" s="3">
        <v>6445</v>
      </c>
      <c r="G2588" s="10">
        <v>20430.650000000001</v>
      </c>
      <c r="H2588" s="12">
        <f>IFERROR(salesdata[[#This Row],[S-P1]]/salesdata[[#This Row],[Q-P1]],0)</f>
        <v>3.1700000000000004</v>
      </c>
      <c r="I2588" s="3">
        <v>3250</v>
      </c>
      <c r="J2588" s="10">
        <v>20605</v>
      </c>
      <c r="K2588" s="12">
        <f>IFERROR(salesdata[[#This Row],[S-P2]]/salesdata[[#This Row],[Q-P2]],0)</f>
        <v>6.34</v>
      </c>
      <c r="L2588" s="3">
        <v>4505</v>
      </c>
      <c r="M2588" s="10">
        <v>24417.1</v>
      </c>
      <c r="N2588" s="12">
        <f>IFERROR(salesdata[[#This Row],[S-P3]]/salesdata[[#This Row],[Q-P3]],0)</f>
        <v>5.42</v>
      </c>
      <c r="O2588" s="3">
        <v>1804</v>
      </c>
      <c r="P2588" s="10">
        <v>12862.52</v>
      </c>
      <c r="Q2588" s="12">
        <f>IFERROR(salesdata[[#This Row],[S-P4]]/salesdata[[#This Row],[Q-P4]],0)</f>
        <v>7.13</v>
      </c>
      <c r="R2588" s="3">
        <v>16004</v>
      </c>
      <c r="S2588" s="10">
        <v>78315.27</v>
      </c>
      <c r="T2588" s="1" t="str">
        <f>"Q"&amp;ROUNDUP(salesdata[[#This Row],[Month No.]]/3,0)</f>
        <v>Q3</v>
      </c>
      <c r="U2588" s="1" t="str">
        <f>TEXT(salesdata[[#This Row],[Date]],"dddd")</f>
        <v>Tuesday</v>
      </c>
      <c r="V2588" s="12">
        <f>IFERROR(salesdata[[#This Row],[Total Revenue]]/salesdata[[#This Row],[Total Units Sold]],0)</f>
        <v>4.8934810047488133</v>
      </c>
      <c r="W2588" s="1" t="str">
        <f>INDEX({"Product1","Product2","Product3","Product4"},MATCH(MAX(salesdata[[#This Row],[S-P1]],salesdata[[#This Row],[S-P2]],salesdata[[#This Row],[S-P3]],salesdata[[#This Row],[S-P4]]),CHOOSE({1,2,3,4},salesdata[[#This Row],[S-P1]],salesdata[[#This Row],[S-P2]],salesdata[[#This Row],[S-P3]],salesdata[[#This Row],[S-P4]]),0))</f>
        <v>Product3</v>
      </c>
      <c r="X2588" s="1" t="str">
        <f>IF(salesdata[[#This Row],[Total Revenue]]&gt;=70000,"High",IF(salesdata[[#This Row],[Total Revenue]]&gt;=40000,"Medium","Low"))</f>
        <v>High</v>
      </c>
      <c r="Y2588" s="1" t="str">
        <f>IFERROR(IF(SUMIF(salesdata[Year],salesdata[[#This Row],[Year]],salesdata[Total Revenue])&gt;SUMIF(salesdata[Year],salesdata[[#This Row],[Year]]-1,salesdata[Total Revenue]),"Growth Year","Decline Year"),"")</f>
        <v>Growth Year</v>
      </c>
    </row>
    <row r="2589" spans="1:25" x14ac:dyDescent="0.3">
      <c r="A2589" s="1">
        <v>2588</v>
      </c>
      <c r="B2589" s="2">
        <v>42928</v>
      </c>
      <c r="C2589" s="1">
        <v>2017</v>
      </c>
      <c r="D2589" s="1" t="s">
        <v>20</v>
      </c>
      <c r="E2589" s="1">
        <v>7</v>
      </c>
      <c r="F2589" s="3">
        <v>6984</v>
      </c>
      <c r="G2589" s="10">
        <v>22139.279999999999</v>
      </c>
      <c r="H2589" s="12">
        <f>IFERROR(salesdata[[#This Row],[S-P1]]/salesdata[[#This Row],[Q-P1]],0)</f>
        <v>3.17</v>
      </c>
      <c r="I2589" s="3">
        <v>2856</v>
      </c>
      <c r="J2589" s="10">
        <v>18107.04</v>
      </c>
      <c r="K2589" s="12">
        <f>IFERROR(salesdata[[#This Row],[S-P2]]/salesdata[[#This Row],[Q-P2]],0)</f>
        <v>6.3400000000000007</v>
      </c>
      <c r="L2589" s="3">
        <v>2058</v>
      </c>
      <c r="M2589" s="10">
        <v>11154.36</v>
      </c>
      <c r="N2589" s="12">
        <f>IFERROR(salesdata[[#This Row],[S-P3]]/salesdata[[#This Row],[Q-P3]],0)</f>
        <v>5.42</v>
      </c>
      <c r="O2589" s="3">
        <v>1454</v>
      </c>
      <c r="P2589" s="10">
        <v>10367.02</v>
      </c>
      <c r="Q2589" s="12">
        <f>IFERROR(salesdata[[#This Row],[S-P4]]/salesdata[[#This Row],[Q-P4]],0)</f>
        <v>7.13</v>
      </c>
      <c r="R2589" s="3">
        <v>13352</v>
      </c>
      <c r="S2589" s="10">
        <v>61767.7</v>
      </c>
      <c r="T2589" s="1" t="str">
        <f>"Q"&amp;ROUNDUP(salesdata[[#This Row],[Month No.]]/3,0)</f>
        <v>Q3</v>
      </c>
      <c r="U2589" s="1" t="str">
        <f>TEXT(salesdata[[#This Row],[Date]],"dddd")</f>
        <v>Wednesday</v>
      </c>
      <c r="V2589" s="12">
        <f>IFERROR(salesdata[[#This Row],[Total Revenue]]/salesdata[[#This Row],[Total Units Sold]],0)</f>
        <v>4.6261009586578785</v>
      </c>
      <c r="W2589" s="1" t="str">
        <f>INDEX({"Product1","Product2","Product3","Product4"},MATCH(MAX(salesdata[[#This Row],[S-P1]],salesdata[[#This Row],[S-P2]],salesdata[[#This Row],[S-P3]],salesdata[[#This Row],[S-P4]]),CHOOSE({1,2,3,4},salesdata[[#This Row],[S-P1]],salesdata[[#This Row],[S-P2]],salesdata[[#This Row],[S-P3]],salesdata[[#This Row],[S-P4]]),0))</f>
        <v>Product1</v>
      </c>
      <c r="X2589" s="1" t="str">
        <f>IF(salesdata[[#This Row],[Total Revenue]]&gt;=70000,"High",IF(salesdata[[#This Row],[Total Revenue]]&gt;=40000,"Medium","Low"))</f>
        <v>Medium</v>
      </c>
      <c r="Y2589" s="1" t="str">
        <f>IFERROR(IF(SUMIF(salesdata[Year],salesdata[[#This Row],[Year]],salesdata[Total Revenue])&gt;SUMIF(salesdata[Year],salesdata[[#This Row],[Year]]-1,salesdata[Total Revenue]),"Growth Year","Decline Year"),"")</f>
        <v>Growth Year</v>
      </c>
    </row>
    <row r="2590" spans="1:25" x14ac:dyDescent="0.3">
      <c r="A2590" s="1">
        <v>2589</v>
      </c>
      <c r="B2590" s="2">
        <v>42929</v>
      </c>
      <c r="C2590" s="1">
        <v>2017</v>
      </c>
      <c r="D2590" s="1" t="s">
        <v>20</v>
      </c>
      <c r="E2590" s="1">
        <v>7</v>
      </c>
      <c r="F2590" s="3">
        <v>4725</v>
      </c>
      <c r="G2590" s="10">
        <v>14978.25</v>
      </c>
      <c r="H2590" s="12">
        <f>IFERROR(salesdata[[#This Row],[S-P1]]/salesdata[[#This Row],[Q-P1]],0)</f>
        <v>3.17</v>
      </c>
      <c r="I2590" s="3">
        <v>437</v>
      </c>
      <c r="J2590" s="10">
        <v>2770.58</v>
      </c>
      <c r="K2590" s="12">
        <f>IFERROR(salesdata[[#This Row],[S-P2]]/salesdata[[#This Row],[Q-P2]],0)</f>
        <v>6.34</v>
      </c>
      <c r="L2590" s="3">
        <v>4640</v>
      </c>
      <c r="M2590" s="10">
        <v>25148.799999999999</v>
      </c>
      <c r="N2590" s="12">
        <f>IFERROR(salesdata[[#This Row],[S-P3]]/salesdata[[#This Row],[Q-P3]],0)</f>
        <v>5.42</v>
      </c>
      <c r="O2590" s="3">
        <v>534</v>
      </c>
      <c r="P2590" s="10">
        <v>3807.42</v>
      </c>
      <c r="Q2590" s="12">
        <f>IFERROR(salesdata[[#This Row],[S-P4]]/salesdata[[#This Row],[Q-P4]],0)</f>
        <v>7.13</v>
      </c>
      <c r="R2590" s="3">
        <v>10336</v>
      </c>
      <c r="S2590" s="10">
        <v>46705.05</v>
      </c>
      <c r="T2590" s="1" t="str">
        <f>"Q"&amp;ROUNDUP(salesdata[[#This Row],[Month No.]]/3,0)</f>
        <v>Q3</v>
      </c>
      <c r="U2590" s="1" t="str">
        <f>TEXT(salesdata[[#This Row],[Date]],"dddd")</f>
        <v>Thursday</v>
      </c>
      <c r="V2590" s="12">
        <f>IFERROR(salesdata[[#This Row],[Total Revenue]]/salesdata[[#This Row],[Total Units Sold]],0)</f>
        <v>4.5186774380804957</v>
      </c>
      <c r="W2590" s="1" t="str">
        <f>INDEX({"Product1","Product2","Product3","Product4"},MATCH(MAX(salesdata[[#This Row],[S-P1]],salesdata[[#This Row],[S-P2]],salesdata[[#This Row],[S-P3]],salesdata[[#This Row],[S-P4]]),CHOOSE({1,2,3,4},salesdata[[#This Row],[S-P1]],salesdata[[#This Row],[S-P2]],salesdata[[#This Row],[S-P3]],salesdata[[#This Row],[S-P4]]),0))</f>
        <v>Product3</v>
      </c>
      <c r="X2590" s="1" t="str">
        <f>IF(salesdata[[#This Row],[Total Revenue]]&gt;=70000,"High",IF(salesdata[[#This Row],[Total Revenue]]&gt;=40000,"Medium","Low"))</f>
        <v>Medium</v>
      </c>
      <c r="Y2590" s="1" t="str">
        <f>IFERROR(IF(SUMIF(salesdata[Year],salesdata[[#This Row],[Year]],salesdata[Total Revenue])&gt;SUMIF(salesdata[Year],salesdata[[#This Row],[Year]]-1,salesdata[Total Revenue]),"Growth Year","Decline Year"),"")</f>
        <v>Growth Year</v>
      </c>
    </row>
    <row r="2591" spans="1:25" x14ac:dyDescent="0.3">
      <c r="A2591" s="1">
        <v>2590</v>
      </c>
      <c r="B2591" s="2">
        <v>42930</v>
      </c>
      <c r="C2591" s="1">
        <v>2017</v>
      </c>
      <c r="D2591" s="1" t="s">
        <v>20</v>
      </c>
      <c r="E2591" s="1">
        <v>7</v>
      </c>
      <c r="F2591" s="3">
        <v>3385</v>
      </c>
      <c r="G2591" s="10">
        <v>10730.45</v>
      </c>
      <c r="H2591" s="12">
        <f>IFERROR(salesdata[[#This Row],[S-P1]]/salesdata[[#This Row],[Q-P1]],0)</f>
        <v>3.1700000000000004</v>
      </c>
      <c r="I2591" s="3">
        <v>2828</v>
      </c>
      <c r="J2591" s="10">
        <v>17929.52</v>
      </c>
      <c r="K2591" s="12">
        <f>IFERROR(salesdata[[#This Row],[S-P2]]/salesdata[[#This Row],[Q-P2]],0)</f>
        <v>6.34</v>
      </c>
      <c r="L2591" s="3">
        <v>5562</v>
      </c>
      <c r="M2591" s="10">
        <v>30146.04</v>
      </c>
      <c r="N2591" s="12">
        <f>IFERROR(salesdata[[#This Row],[S-P3]]/salesdata[[#This Row],[Q-P3]],0)</f>
        <v>5.42</v>
      </c>
      <c r="O2591" s="3">
        <v>540</v>
      </c>
      <c r="P2591" s="10">
        <v>3850.2</v>
      </c>
      <c r="Q2591" s="12">
        <f>IFERROR(salesdata[[#This Row],[S-P4]]/salesdata[[#This Row],[Q-P4]],0)</f>
        <v>7.13</v>
      </c>
      <c r="R2591" s="3">
        <v>12315</v>
      </c>
      <c r="S2591" s="10">
        <v>62656.21</v>
      </c>
      <c r="T2591" s="1" t="str">
        <f>"Q"&amp;ROUNDUP(salesdata[[#This Row],[Month No.]]/3,0)</f>
        <v>Q3</v>
      </c>
      <c r="U2591" s="1" t="str">
        <f>TEXT(salesdata[[#This Row],[Date]],"dddd")</f>
        <v>Friday</v>
      </c>
      <c r="V2591" s="12">
        <f>IFERROR(salesdata[[#This Row],[Total Revenue]]/salesdata[[#This Row],[Total Units Sold]],0)</f>
        <v>5.087796183516037</v>
      </c>
      <c r="W2591" s="1" t="str">
        <f>INDEX({"Product1","Product2","Product3","Product4"},MATCH(MAX(salesdata[[#This Row],[S-P1]],salesdata[[#This Row],[S-P2]],salesdata[[#This Row],[S-P3]],salesdata[[#This Row],[S-P4]]),CHOOSE({1,2,3,4},salesdata[[#This Row],[S-P1]],salesdata[[#This Row],[S-P2]],salesdata[[#This Row],[S-P3]],salesdata[[#This Row],[S-P4]]),0))</f>
        <v>Product3</v>
      </c>
      <c r="X2591" s="1" t="str">
        <f>IF(salesdata[[#This Row],[Total Revenue]]&gt;=70000,"High",IF(salesdata[[#This Row],[Total Revenue]]&gt;=40000,"Medium","Low"))</f>
        <v>Medium</v>
      </c>
      <c r="Y2591" s="1" t="str">
        <f>IFERROR(IF(SUMIF(salesdata[Year],salesdata[[#This Row],[Year]],salesdata[Total Revenue])&gt;SUMIF(salesdata[Year],salesdata[[#This Row],[Year]]-1,salesdata[Total Revenue]),"Growth Year","Decline Year"),"")</f>
        <v>Growth Year</v>
      </c>
    </row>
    <row r="2592" spans="1:25" x14ac:dyDescent="0.3">
      <c r="A2592" s="1">
        <v>2591</v>
      </c>
      <c r="B2592" s="2">
        <v>42931</v>
      </c>
      <c r="C2592" s="1">
        <v>2017</v>
      </c>
      <c r="D2592" s="1" t="s">
        <v>20</v>
      </c>
      <c r="E2592" s="1">
        <v>7</v>
      </c>
      <c r="F2592" s="3">
        <v>5907</v>
      </c>
      <c r="G2592" s="10">
        <v>18725.189999999999</v>
      </c>
      <c r="H2592" s="12">
        <f>IFERROR(salesdata[[#This Row],[S-P1]]/salesdata[[#This Row],[Q-P1]],0)</f>
        <v>3.17</v>
      </c>
      <c r="I2592" s="3">
        <v>2622</v>
      </c>
      <c r="J2592" s="10">
        <v>16623.48</v>
      </c>
      <c r="K2592" s="12">
        <f>IFERROR(salesdata[[#This Row],[S-P2]]/salesdata[[#This Row],[Q-P2]],0)</f>
        <v>6.34</v>
      </c>
      <c r="L2592" s="3">
        <v>1802</v>
      </c>
      <c r="M2592" s="10">
        <v>9766.84</v>
      </c>
      <c r="N2592" s="12">
        <f>IFERROR(salesdata[[#This Row],[S-P3]]/salesdata[[#This Row],[Q-P3]],0)</f>
        <v>5.42</v>
      </c>
      <c r="O2592" s="3">
        <v>918</v>
      </c>
      <c r="P2592" s="10">
        <v>6545.34</v>
      </c>
      <c r="Q2592" s="12">
        <f>IFERROR(salesdata[[#This Row],[S-P4]]/salesdata[[#This Row],[Q-P4]],0)</f>
        <v>7.13</v>
      </c>
      <c r="R2592" s="3">
        <v>11249</v>
      </c>
      <c r="S2592" s="10">
        <v>51660.85</v>
      </c>
      <c r="T2592" s="1" t="str">
        <f>"Q"&amp;ROUNDUP(salesdata[[#This Row],[Month No.]]/3,0)</f>
        <v>Q3</v>
      </c>
      <c r="U2592" s="1" t="str">
        <f>TEXT(salesdata[[#This Row],[Date]],"dddd")</f>
        <v>Saturday</v>
      </c>
      <c r="V2592" s="12">
        <f>IFERROR(salesdata[[#This Row],[Total Revenue]]/salesdata[[#This Row],[Total Units Sold]],0)</f>
        <v>4.5924837763356745</v>
      </c>
      <c r="W2592" s="1" t="str">
        <f>INDEX({"Product1","Product2","Product3","Product4"},MATCH(MAX(salesdata[[#This Row],[S-P1]],salesdata[[#This Row],[S-P2]],salesdata[[#This Row],[S-P3]],salesdata[[#This Row],[S-P4]]),CHOOSE({1,2,3,4},salesdata[[#This Row],[S-P1]],salesdata[[#This Row],[S-P2]],salesdata[[#This Row],[S-P3]],salesdata[[#This Row],[S-P4]]),0))</f>
        <v>Product1</v>
      </c>
      <c r="X2592" s="1" t="str">
        <f>IF(salesdata[[#This Row],[Total Revenue]]&gt;=70000,"High",IF(salesdata[[#This Row],[Total Revenue]]&gt;=40000,"Medium","Low"))</f>
        <v>Medium</v>
      </c>
      <c r="Y2592" s="1" t="str">
        <f>IFERROR(IF(SUMIF(salesdata[Year],salesdata[[#This Row],[Year]],salesdata[Total Revenue])&gt;SUMIF(salesdata[Year],salesdata[[#This Row],[Year]]-1,salesdata[Total Revenue]),"Growth Year","Decline Year"),"")</f>
        <v>Growth Year</v>
      </c>
    </row>
    <row r="2593" spans="1:25" x14ac:dyDescent="0.3">
      <c r="A2593" s="1">
        <v>2592</v>
      </c>
      <c r="B2593" s="2">
        <v>42932</v>
      </c>
      <c r="C2593" s="1">
        <v>2017</v>
      </c>
      <c r="D2593" s="1" t="s">
        <v>20</v>
      </c>
      <c r="E2593" s="1">
        <v>7</v>
      </c>
      <c r="F2593" s="3">
        <v>4043</v>
      </c>
      <c r="G2593" s="10">
        <v>12816.31</v>
      </c>
      <c r="H2593" s="12">
        <f>IFERROR(salesdata[[#This Row],[S-P1]]/salesdata[[#This Row],[Q-P1]],0)</f>
        <v>3.17</v>
      </c>
      <c r="I2593" s="3">
        <v>3009</v>
      </c>
      <c r="J2593" s="10">
        <v>19077.060000000001</v>
      </c>
      <c r="K2593" s="12">
        <f>IFERROR(salesdata[[#This Row],[S-P2]]/salesdata[[#This Row],[Q-P2]],0)</f>
        <v>6.3400000000000007</v>
      </c>
      <c r="L2593" s="3">
        <v>3284</v>
      </c>
      <c r="M2593" s="10">
        <v>17799.28</v>
      </c>
      <c r="N2593" s="12">
        <f>IFERROR(salesdata[[#This Row],[S-P3]]/salesdata[[#This Row],[Q-P3]],0)</f>
        <v>5.42</v>
      </c>
      <c r="O2593" s="3">
        <v>1488</v>
      </c>
      <c r="P2593" s="10">
        <v>10609.44</v>
      </c>
      <c r="Q2593" s="12">
        <f>IFERROR(salesdata[[#This Row],[S-P4]]/salesdata[[#This Row],[Q-P4]],0)</f>
        <v>7.1300000000000008</v>
      </c>
      <c r="R2593" s="3">
        <v>11824</v>
      </c>
      <c r="S2593" s="10">
        <v>60302.09</v>
      </c>
      <c r="T2593" s="1" t="str">
        <f>"Q"&amp;ROUNDUP(salesdata[[#This Row],[Month No.]]/3,0)</f>
        <v>Q3</v>
      </c>
      <c r="U2593" s="1" t="str">
        <f>TEXT(salesdata[[#This Row],[Date]],"dddd")</f>
        <v>Sunday</v>
      </c>
      <c r="V2593" s="12">
        <f>IFERROR(salesdata[[#This Row],[Total Revenue]]/salesdata[[#This Row],[Total Units Sold]],0)</f>
        <v>5.099973782138024</v>
      </c>
      <c r="W2593" s="1" t="str">
        <f>INDEX({"Product1","Product2","Product3","Product4"},MATCH(MAX(salesdata[[#This Row],[S-P1]],salesdata[[#This Row],[S-P2]],salesdata[[#This Row],[S-P3]],salesdata[[#This Row],[S-P4]]),CHOOSE({1,2,3,4},salesdata[[#This Row],[S-P1]],salesdata[[#This Row],[S-P2]],salesdata[[#This Row],[S-P3]],salesdata[[#This Row],[S-P4]]),0))</f>
        <v>Product2</v>
      </c>
      <c r="X2593" s="1" t="str">
        <f>IF(salesdata[[#This Row],[Total Revenue]]&gt;=70000,"High",IF(salesdata[[#This Row],[Total Revenue]]&gt;=40000,"Medium","Low"))</f>
        <v>Medium</v>
      </c>
      <c r="Y2593" s="1" t="str">
        <f>IFERROR(IF(SUMIF(salesdata[Year],salesdata[[#This Row],[Year]],salesdata[Total Revenue])&gt;SUMIF(salesdata[Year],salesdata[[#This Row],[Year]]-1,salesdata[Total Revenue]),"Growth Year","Decline Year"),"")</f>
        <v>Growth Year</v>
      </c>
    </row>
    <row r="2594" spans="1:25" x14ac:dyDescent="0.3">
      <c r="A2594" s="1">
        <v>2593</v>
      </c>
      <c r="B2594" s="2">
        <v>42933</v>
      </c>
      <c r="C2594" s="1">
        <v>2017</v>
      </c>
      <c r="D2594" s="1" t="s">
        <v>20</v>
      </c>
      <c r="E2594" s="1">
        <v>7</v>
      </c>
      <c r="F2594" s="3">
        <v>4383</v>
      </c>
      <c r="G2594" s="10">
        <v>13894.11</v>
      </c>
      <c r="H2594" s="12">
        <f>IFERROR(salesdata[[#This Row],[S-P1]]/salesdata[[#This Row],[Q-P1]],0)</f>
        <v>3.17</v>
      </c>
      <c r="I2594" s="3">
        <v>3508</v>
      </c>
      <c r="J2594" s="10">
        <v>22240.720000000001</v>
      </c>
      <c r="K2594" s="12">
        <f>IFERROR(salesdata[[#This Row],[S-P2]]/salesdata[[#This Row],[Q-P2]],0)</f>
        <v>6.3400000000000007</v>
      </c>
      <c r="L2594" s="3">
        <v>2721</v>
      </c>
      <c r="M2594" s="10">
        <v>14747.82</v>
      </c>
      <c r="N2594" s="12">
        <f>IFERROR(salesdata[[#This Row],[S-P3]]/salesdata[[#This Row],[Q-P3]],0)</f>
        <v>5.42</v>
      </c>
      <c r="O2594" s="3">
        <v>1407</v>
      </c>
      <c r="P2594" s="10">
        <v>10031.91</v>
      </c>
      <c r="Q2594" s="12">
        <f>IFERROR(salesdata[[#This Row],[S-P4]]/salesdata[[#This Row],[Q-P4]],0)</f>
        <v>7.13</v>
      </c>
      <c r="R2594" s="3">
        <v>12019</v>
      </c>
      <c r="S2594" s="10">
        <v>60914.559999999998</v>
      </c>
      <c r="T2594" s="1" t="str">
        <f>"Q"&amp;ROUNDUP(salesdata[[#This Row],[Month No.]]/3,0)</f>
        <v>Q3</v>
      </c>
      <c r="U2594" s="1" t="str">
        <f>TEXT(salesdata[[#This Row],[Date]],"dddd")</f>
        <v>Monday</v>
      </c>
      <c r="V2594" s="12">
        <f>IFERROR(salesdata[[#This Row],[Total Revenue]]/salesdata[[#This Row],[Total Units Sold]],0)</f>
        <v>5.0681887012230629</v>
      </c>
      <c r="W2594" s="1" t="str">
        <f>INDEX({"Product1","Product2","Product3","Product4"},MATCH(MAX(salesdata[[#This Row],[S-P1]],salesdata[[#This Row],[S-P2]],salesdata[[#This Row],[S-P3]],salesdata[[#This Row],[S-P4]]),CHOOSE({1,2,3,4},salesdata[[#This Row],[S-P1]],salesdata[[#This Row],[S-P2]],salesdata[[#This Row],[S-P3]],salesdata[[#This Row],[S-P4]]),0))</f>
        <v>Product2</v>
      </c>
      <c r="X2594" s="1" t="str">
        <f>IF(salesdata[[#This Row],[Total Revenue]]&gt;=70000,"High",IF(salesdata[[#This Row],[Total Revenue]]&gt;=40000,"Medium","Low"))</f>
        <v>Medium</v>
      </c>
      <c r="Y2594" s="1" t="str">
        <f>IFERROR(IF(SUMIF(salesdata[Year],salesdata[[#This Row],[Year]],salesdata[Total Revenue])&gt;SUMIF(salesdata[Year],salesdata[[#This Row],[Year]]-1,salesdata[Total Revenue]),"Growth Year","Decline Year"),"")</f>
        <v>Growth Year</v>
      </c>
    </row>
    <row r="2595" spans="1:25" x14ac:dyDescent="0.3">
      <c r="A2595" s="1">
        <v>2594</v>
      </c>
      <c r="B2595" s="2">
        <v>42934</v>
      </c>
      <c r="C2595" s="1">
        <v>2017</v>
      </c>
      <c r="D2595" s="1" t="s">
        <v>20</v>
      </c>
      <c r="E2595" s="1">
        <v>7</v>
      </c>
      <c r="F2595" s="3">
        <v>2161</v>
      </c>
      <c r="G2595" s="10">
        <v>6850.37</v>
      </c>
      <c r="H2595" s="12">
        <f>IFERROR(salesdata[[#This Row],[S-P1]]/salesdata[[#This Row],[Q-P1]],0)</f>
        <v>3.17</v>
      </c>
      <c r="I2595" s="3">
        <v>1203</v>
      </c>
      <c r="J2595" s="10">
        <v>7627.02</v>
      </c>
      <c r="K2595" s="12">
        <f>IFERROR(salesdata[[#This Row],[S-P2]]/salesdata[[#This Row],[Q-P2]],0)</f>
        <v>6.3400000000000007</v>
      </c>
      <c r="L2595" s="3">
        <v>4629</v>
      </c>
      <c r="M2595" s="10">
        <v>25089.18</v>
      </c>
      <c r="N2595" s="12">
        <f>IFERROR(salesdata[[#This Row],[S-P3]]/salesdata[[#This Row],[Q-P3]],0)</f>
        <v>5.42</v>
      </c>
      <c r="O2595" s="3">
        <v>1247</v>
      </c>
      <c r="P2595" s="10">
        <v>8891.11</v>
      </c>
      <c r="Q2595" s="12">
        <f>IFERROR(salesdata[[#This Row],[S-P4]]/salesdata[[#This Row],[Q-P4]],0)</f>
        <v>7.1300000000000008</v>
      </c>
      <c r="R2595" s="3">
        <v>9240</v>
      </c>
      <c r="S2595" s="10">
        <v>48457.68</v>
      </c>
      <c r="T2595" s="1" t="str">
        <f>"Q"&amp;ROUNDUP(salesdata[[#This Row],[Month No.]]/3,0)</f>
        <v>Q3</v>
      </c>
      <c r="U2595" s="1" t="str">
        <f>TEXT(salesdata[[#This Row],[Date]],"dddd")</f>
        <v>Tuesday</v>
      </c>
      <c r="V2595" s="12">
        <f>IFERROR(salesdata[[#This Row],[Total Revenue]]/salesdata[[#This Row],[Total Units Sold]],0)</f>
        <v>5.2443376623376627</v>
      </c>
      <c r="W2595" s="1" t="str">
        <f>INDEX({"Product1","Product2","Product3","Product4"},MATCH(MAX(salesdata[[#This Row],[S-P1]],salesdata[[#This Row],[S-P2]],salesdata[[#This Row],[S-P3]],salesdata[[#This Row],[S-P4]]),CHOOSE({1,2,3,4},salesdata[[#This Row],[S-P1]],salesdata[[#This Row],[S-P2]],salesdata[[#This Row],[S-P3]],salesdata[[#This Row],[S-P4]]),0))</f>
        <v>Product3</v>
      </c>
      <c r="X2595" s="1" t="str">
        <f>IF(salesdata[[#This Row],[Total Revenue]]&gt;=70000,"High",IF(salesdata[[#This Row],[Total Revenue]]&gt;=40000,"Medium","Low"))</f>
        <v>Medium</v>
      </c>
      <c r="Y2595" s="1" t="str">
        <f>IFERROR(IF(SUMIF(salesdata[Year],salesdata[[#This Row],[Year]],salesdata[Total Revenue])&gt;SUMIF(salesdata[Year],salesdata[[#This Row],[Year]]-1,salesdata[Total Revenue]),"Growth Year","Decline Year"),"")</f>
        <v>Growth Year</v>
      </c>
    </row>
    <row r="2596" spans="1:25" x14ac:dyDescent="0.3">
      <c r="A2596" s="1">
        <v>2595</v>
      </c>
      <c r="B2596" s="2">
        <v>42935</v>
      </c>
      <c r="C2596" s="1">
        <v>2017</v>
      </c>
      <c r="D2596" s="1" t="s">
        <v>20</v>
      </c>
      <c r="E2596" s="1">
        <v>7</v>
      </c>
      <c r="F2596" s="3">
        <v>1543</v>
      </c>
      <c r="G2596" s="10">
        <v>4891.3100000000004</v>
      </c>
      <c r="H2596" s="12">
        <f>IFERROR(salesdata[[#This Row],[S-P1]]/salesdata[[#This Row],[Q-P1]],0)</f>
        <v>3.1700000000000004</v>
      </c>
      <c r="I2596" s="3">
        <v>1079</v>
      </c>
      <c r="J2596" s="10">
        <v>6840.86</v>
      </c>
      <c r="K2596" s="12">
        <f>IFERROR(salesdata[[#This Row],[S-P2]]/salesdata[[#This Row],[Q-P2]],0)</f>
        <v>6.34</v>
      </c>
      <c r="L2596" s="3">
        <v>5855</v>
      </c>
      <c r="M2596" s="10">
        <v>31734.1</v>
      </c>
      <c r="N2596" s="12">
        <f>IFERROR(salesdata[[#This Row],[S-P3]]/salesdata[[#This Row],[Q-P3]],0)</f>
        <v>5.42</v>
      </c>
      <c r="O2596" s="3">
        <v>839</v>
      </c>
      <c r="P2596" s="10">
        <v>5982.07</v>
      </c>
      <c r="Q2596" s="12">
        <f>IFERROR(salesdata[[#This Row],[S-P4]]/salesdata[[#This Row],[Q-P4]],0)</f>
        <v>7.13</v>
      </c>
      <c r="R2596" s="3">
        <v>9316</v>
      </c>
      <c r="S2596" s="10">
        <v>49448.34</v>
      </c>
      <c r="T2596" s="1" t="str">
        <f>"Q"&amp;ROUNDUP(salesdata[[#This Row],[Month No.]]/3,0)</f>
        <v>Q3</v>
      </c>
      <c r="U2596" s="1" t="str">
        <f>TEXT(salesdata[[#This Row],[Date]],"dddd")</f>
        <v>Wednesday</v>
      </c>
      <c r="V2596" s="12">
        <f>IFERROR(salesdata[[#This Row],[Total Revenue]]/salesdata[[#This Row],[Total Units Sold]],0)</f>
        <v>5.3078939458995276</v>
      </c>
      <c r="W2596" s="1" t="str">
        <f>INDEX({"Product1","Product2","Product3","Product4"},MATCH(MAX(salesdata[[#This Row],[S-P1]],salesdata[[#This Row],[S-P2]],salesdata[[#This Row],[S-P3]],salesdata[[#This Row],[S-P4]]),CHOOSE({1,2,3,4},salesdata[[#This Row],[S-P1]],salesdata[[#This Row],[S-P2]],salesdata[[#This Row],[S-P3]],salesdata[[#This Row],[S-P4]]),0))</f>
        <v>Product3</v>
      </c>
      <c r="X2596" s="1" t="str">
        <f>IF(salesdata[[#This Row],[Total Revenue]]&gt;=70000,"High",IF(salesdata[[#This Row],[Total Revenue]]&gt;=40000,"Medium","Low"))</f>
        <v>Medium</v>
      </c>
      <c r="Y2596" s="1" t="str">
        <f>IFERROR(IF(SUMIF(salesdata[Year],salesdata[[#This Row],[Year]],salesdata[Total Revenue])&gt;SUMIF(salesdata[Year],salesdata[[#This Row],[Year]]-1,salesdata[Total Revenue]),"Growth Year","Decline Year"),"")</f>
        <v>Growth Year</v>
      </c>
    </row>
    <row r="2597" spans="1:25" x14ac:dyDescent="0.3">
      <c r="A2597" s="1">
        <v>2596</v>
      </c>
      <c r="B2597" s="2">
        <v>42936</v>
      </c>
      <c r="C2597" s="1">
        <v>2017</v>
      </c>
      <c r="D2597" s="1" t="s">
        <v>20</v>
      </c>
      <c r="E2597" s="1">
        <v>7</v>
      </c>
      <c r="F2597" s="3">
        <v>6005</v>
      </c>
      <c r="G2597" s="10">
        <v>19035.849999999999</v>
      </c>
      <c r="H2597" s="12">
        <f>IFERROR(salesdata[[#This Row],[S-P1]]/salesdata[[#This Row],[Q-P1]],0)</f>
        <v>3.17</v>
      </c>
      <c r="I2597" s="3">
        <v>3668</v>
      </c>
      <c r="J2597" s="10">
        <v>23255.119999999999</v>
      </c>
      <c r="K2597" s="12">
        <f>IFERROR(salesdata[[#This Row],[S-P2]]/salesdata[[#This Row],[Q-P2]],0)</f>
        <v>6.34</v>
      </c>
      <c r="L2597" s="3">
        <v>3360</v>
      </c>
      <c r="M2597" s="10">
        <v>18211.2</v>
      </c>
      <c r="N2597" s="12">
        <f>IFERROR(salesdata[[#This Row],[S-P3]]/salesdata[[#This Row],[Q-P3]],0)</f>
        <v>5.42</v>
      </c>
      <c r="O2597" s="3">
        <v>999</v>
      </c>
      <c r="P2597" s="10">
        <v>7122.87</v>
      </c>
      <c r="Q2597" s="12">
        <f>IFERROR(salesdata[[#This Row],[S-P4]]/salesdata[[#This Row],[Q-P4]],0)</f>
        <v>7.13</v>
      </c>
      <c r="R2597" s="3">
        <v>14032</v>
      </c>
      <c r="S2597" s="10">
        <v>67625.039999999994</v>
      </c>
      <c r="T2597" s="1" t="str">
        <f>"Q"&amp;ROUNDUP(salesdata[[#This Row],[Month No.]]/3,0)</f>
        <v>Q3</v>
      </c>
      <c r="U2597" s="1" t="str">
        <f>TEXT(salesdata[[#This Row],[Date]],"dddd")</f>
        <v>Thursday</v>
      </c>
      <c r="V2597" s="12">
        <f>IFERROR(salesdata[[#This Row],[Total Revenue]]/salesdata[[#This Row],[Total Units Sold]],0)</f>
        <v>4.8193443557582665</v>
      </c>
      <c r="W2597" s="1" t="str">
        <f>INDEX({"Product1","Product2","Product3","Product4"},MATCH(MAX(salesdata[[#This Row],[S-P1]],salesdata[[#This Row],[S-P2]],salesdata[[#This Row],[S-P3]],salesdata[[#This Row],[S-P4]]),CHOOSE({1,2,3,4},salesdata[[#This Row],[S-P1]],salesdata[[#This Row],[S-P2]],salesdata[[#This Row],[S-P3]],salesdata[[#This Row],[S-P4]]),0))</f>
        <v>Product2</v>
      </c>
      <c r="X2597" s="1" t="str">
        <f>IF(salesdata[[#This Row],[Total Revenue]]&gt;=70000,"High",IF(salesdata[[#This Row],[Total Revenue]]&gt;=40000,"Medium","Low"))</f>
        <v>Medium</v>
      </c>
      <c r="Y2597" s="1" t="str">
        <f>IFERROR(IF(SUMIF(salesdata[Year],salesdata[[#This Row],[Year]],salesdata[Total Revenue])&gt;SUMIF(salesdata[Year],salesdata[[#This Row],[Year]]-1,salesdata[Total Revenue]),"Growth Year","Decline Year"),"")</f>
        <v>Growth Year</v>
      </c>
    </row>
    <row r="2598" spans="1:25" x14ac:dyDescent="0.3">
      <c r="A2598" s="1">
        <v>2597</v>
      </c>
      <c r="B2598" s="2">
        <v>42937</v>
      </c>
      <c r="C2598" s="1">
        <v>2017</v>
      </c>
      <c r="D2598" s="1" t="s">
        <v>20</v>
      </c>
      <c r="E2598" s="1">
        <v>7</v>
      </c>
      <c r="F2598" s="3">
        <v>7086</v>
      </c>
      <c r="G2598" s="10">
        <v>22462.62</v>
      </c>
      <c r="H2598" s="12">
        <f>IFERROR(salesdata[[#This Row],[S-P1]]/salesdata[[#This Row],[Q-P1]],0)</f>
        <v>3.17</v>
      </c>
      <c r="I2598" s="3">
        <v>1348</v>
      </c>
      <c r="J2598" s="10">
        <v>8546.32</v>
      </c>
      <c r="K2598" s="12">
        <f>IFERROR(salesdata[[#This Row],[S-P2]]/salesdata[[#This Row],[Q-P2]],0)</f>
        <v>6.34</v>
      </c>
      <c r="L2598" s="3">
        <v>1097</v>
      </c>
      <c r="M2598" s="10">
        <v>5945.74</v>
      </c>
      <c r="N2598" s="12">
        <f>IFERROR(salesdata[[#This Row],[S-P3]]/salesdata[[#This Row],[Q-P3]],0)</f>
        <v>5.42</v>
      </c>
      <c r="O2598" s="3">
        <v>1061</v>
      </c>
      <c r="P2598" s="10">
        <v>7564.93</v>
      </c>
      <c r="Q2598" s="12">
        <f>IFERROR(salesdata[[#This Row],[S-P4]]/salesdata[[#This Row],[Q-P4]],0)</f>
        <v>7.13</v>
      </c>
      <c r="R2598" s="3">
        <v>10592</v>
      </c>
      <c r="S2598" s="10">
        <v>44519.61</v>
      </c>
      <c r="T2598" s="1" t="str">
        <f>"Q"&amp;ROUNDUP(salesdata[[#This Row],[Month No.]]/3,0)</f>
        <v>Q3</v>
      </c>
      <c r="U2598" s="1" t="str">
        <f>TEXT(salesdata[[#This Row],[Date]],"dddd")</f>
        <v>Friday</v>
      </c>
      <c r="V2598" s="12">
        <f>IFERROR(salesdata[[#This Row],[Total Revenue]]/salesdata[[#This Row],[Total Units Sold]],0)</f>
        <v>4.2031353851963749</v>
      </c>
      <c r="W2598" s="1" t="str">
        <f>INDEX({"Product1","Product2","Product3","Product4"},MATCH(MAX(salesdata[[#This Row],[S-P1]],salesdata[[#This Row],[S-P2]],salesdata[[#This Row],[S-P3]],salesdata[[#This Row],[S-P4]]),CHOOSE({1,2,3,4},salesdata[[#This Row],[S-P1]],salesdata[[#This Row],[S-P2]],salesdata[[#This Row],[S-P3]],salesdata[[#This Row],[S-P4]]),0))</f>
        <v>Product1</v>
      </c>
      <c r="X2598" s="1" t="str">
        <f>IF(salesdata[[#This Row],[Total Revenue]]&gt;=70000,"High",IF(salesdata[[#This Row],[Total Revenue]]&gt;=40000,"Medium","Low"))</f>
        <v>Medium</v>
      </c>
      <c r="Y2598" s="1" t="str">
        <f>IFERROR(IF(SUMIF(salesdata[Year],salesdata[[#This Row],[Year]],salesdata[Total Revenue])&gt;SUMIF(salesdata[Year],salesdata[[#This Row],[Year]]-1,salesdata[Total Revenue]),"Growth Year","Decline Year"),"")</f>
        <v>Growth Year</v>
      </c>
    </row>
    <row r="2599" spans="1:25" x14ac:dyDescent="0.3">
      <c r="A2599" s="1">
        <v>2598</v>
      </c>
      <c r="B2599" s="2">
        <v>42938</v>
      </c>
      <c r="C2599" s="1">
        <v>2017</v>
      </c>
      <c r="D2599" s="1" t="s">
        <v>20</v>
      </c>
      <c r="E2599" s="1">
        <v>7</v>
      </c>
      <c r="F2599" s="3">
        <v>7841</v>
      </c>
      <c r="G2599" s="10">
        <v>24855.97</v>
      </c>
      <c r="H2599" s="12">
        <f>IFERROR(salesdata[[#This Row],[S-P1]]/salesdata[[#This Row],[Q-P1]],0)</f>
        <v>3.17</v>
      </c>
      <c r="I2599" s="3">
        <v>1118</v>
      </c>
      <c r="J2599" s="10">
        <v>7088.12</v>
      </c>
      <c r="K2599" s="12">
        <f>IFERROR(salesdata[[#This Row],[S-P2]]/salesdata[[#This Row],[Q-P2]],0)</f>
        <v>6.34</v>
      </c>
      <c r="L2599" s="3">
        <v>1943</v>
      </c>
      <c r="M2599" s="10">
        <v>10531.06</v>
      </c>
      <c r="N2599" s="12">
        <f>IFERROR(salesdata[[#This Row],[S-P3]]/salesdata[[#This Row],[Q-P3]],0)</f>
        <v>5.42</v>
      </c>
      <c r="O2599" s="3">
        <v>1683</v>
      </c>
      <c r="P2599" s="10">
        <v>11999.79</v>
      </c>
      <c r="Q2599" s="12">
        <f>IFERROR(salesdata[[#This Row],[S-P4]]/salesdata[[#This Row],[Q-P4]],0)</f>
        <v>7.1300000000000008</v>
      </c>
      <c r="R2599" s="3">
        <v>12585</v>
      </c>
      <c r="S2599" s="10">
        <v>54474.94</v>
      </c>
      <c r="T2599" s="1" t="str">
        <f>"Q"&amp;ROUNDUP(salesdata[[#This Row],[Month No.]]/3,0)</f>
        <v>Q3</v>
      </c>
      <c r="U2599" s="1" t="str">
        <f>TEXT(salesdata[[#This Row],[Date]],"dddd")</f>
        <v>Saturday</v>
      </c>
      <c r="V2599" s="12">
        <f>IFERROR(salesdata[[#This Row],[Total Revenue]]/salesdata[[#This Row],[Total Units Sold]],0)</f>
        <v>4.3285609852999603</v>
      </c>
      <c r="W2599" s="1" t="str">
        <f>INDEX({"Product1","Product2","Product3","Product4"},MATCH(MAX(salesdata[[#This Row],[S-P1]],salesdata[[#This Row],[S-P2]],salesdata[[#This Row],[S-P3]],salesdata[[#This Row],[S-P4]]),CHOOSE({1,2,3,4},salesdata[[#This Row],[S-P1]],salesdata[[#This Row],[S-P2]],salesdata[[#This Row],[S-P3]],salesdata[[#This Row],[S-P4]]),0))</f>
        <v>Product1</v>
      </c>
      <c r="X2599" s="1" t="str">
        <f>IF(salesdata[[#This Row],[Total Revenue]]&gt;=70000,"High",IF(salesdata[[#This Row],[Total Revenue]]&gt;=40000,"Medium","Low"))</f>
        <v>Medium</v>
      </c>
      <c r="Y2599" s="1" t="str">
        <f>IFERROR(IF(SUMIF(salesdata[Year],salesdata[[#This Row],[Year]],salesdata[Total Revenue])&gt;SUMIF(salesdata[Year],salesdata[[#This Row],[Year]]-1,salesdata[Total Revenue]),"Growth Year","Decline Year"),"")</f>
        <v>Growth Year</v>
      </c>
    </row>
    <row r="2600" spans="1:25" x14ac:dyDescent="0.3">
      <c r="A2600" s="1">
        <v>2599</v>
      </c>
      <c r="B2600" s="2">
        <v>42939</v>
      </c>
      <c r="C2600" s="1">
        <v>2017</v>
      </c>
      <c r="D2600" s="1" t="s">
        <v>20</v>
      </c>
      <c r="E2600" s="1">
        <v>7</v>
      </c>
      <c r="F2600" s="3">
        <v>1184</v>
      </c>
      <c r="G2600" s="10">
        <v>3753.28</v>
      </c>
      <c r="H2600" s="12">
        <f>IFERROR(salesdata[[#This Row],[S-P1]]/salesdata[[#This Row],[Q-P1]],0)</f>
        <v>3.1700000000000004</v>
      </c>
      <c r="I2600" s="3">
        <v>1911</v>
      </c>
      <c r="J2600" s="10">
        <v>12115.74</v>
      </c>
      <c r="K2600" s="12">
        <f>IFERROR(salesdata[[#This Row],[S-P2]]/salesdata[[#This Row],[Q-P2]],0)</f>
        <v>6.34</v>
      </c>
      <c r="L2600" s="3">
        <v>1558</v>
      </c>
      <c r="M2600" s="10">
        <v>8444.36</v>
      </c>
      <c r="N2600" s="12">
        <f>IFERROR(salesdata[[#This Row],[S-P3]]/salesdata[[#This Row],[Q-P3]],0)</f>
        <v>5.4200000000000008</v>
      </c>
      <c r="O2600" s="3">
        <v>503</v>
      </c>
      <c r="P2600" s="10">
        <v>3586.39</v>
      </c>
      <c r="Q2600" s="12">
        <f>IFERROR(salesdata[[#This Row],[S-P4]]/salesdata[[#This Row],[Q-P4]],0)</f>
        <v>7.13</v>
      </c>
      <c r="R2600" s="3">
        <v>5156</v>
      </c>
      <c r="S2600" s="10">
        <v>27899.77</v>
      </c>
      <c r="T2600" s="1" t="str">
        <f>"Q"&amp;ROUNDUP(salesdata[[#This Row],[Month No.]]/3,0)</f>
        <v>Q3</v>
      </c>
      <c r="U2600" s="1" t="str">
        <f>TEXT(salesdata[[#This Row],[Date]],"dddd")</f>
        <v>Sunday</v>
      </c>
      <c r="V2600" s="12">
        <f>IFERROR(salesdata[[#This Row],[Total Revenue]]/salesdata[[#This Row],[Total Units Sold]],0)</f>
        <v>5.4111268425135766</v>
      </c>
      <c r="W2600" s="1" t="str">
        <f>INDEX({"Product1","Product2","Product3","Product4"},MATCH(MAX(salesdata[[#This Row],[S-P1]],salesdata[[#This Row],[S-P2]],salesdata[[#This Row],[S-P3]],salesdata[[#This Row],[S-P4]]),CHOOSE({1,2,3,4},salesdata[[#This Row],[S-P1]],salesdata[[#This Row],[S-P2]],salesdata[[#This Row],[S-P3]],salesdata[[#This Row],[S-P4]]),0))</f>
        <v>Product2</v>
      </c>
      <c r="X2600" s="1" t="str">
        <f>IF(salesdata[[#This Row],[Total Revenue]]&gt;=70000,"High",IF(salesdata[[#This Row],[Total Revenue]]&gt;=40000,"Medium","Low"))</f>
        <v>Low</v>
      </c>
      <c r="Y2600" s="1" t="str">
        <f>IFERROR(IF(SUMIF(salesdata[Year],salesdata[[#This Row],[Year]],salesdata[Total Revenue])&gt;SUMIF(salesdata[Year],salesdata[[#This Row],[Year]]-1,salesdata[Total Revenue]),"Growth Year","Decline Year"),"")</f>
        <v>Growth Year</v>
      </c>
    </row>
    <row r="2601" spans="1:25" x14ac:dyDescent="0.3">
      <c r="A2601" s="1">
        <v>2600</v>
      </c>
      <c r="B2601" s="2">
        <v>42940</v>
      </c>
      <c r="C2601" s="1">
        <v>2017</v>
      </c>
      <c r="D2601" s="1" t="s">
        <v>20</v>
      </c>
      <c r="E2601" s="1">
        <v>7</v>
      </c>
      <c r="F2601" s="3">
        <v>4779</v>
      </c>
      <c r="G2601" s="10">
        <v>15149.43</v>
      </c>
      <c r="H2601" s="12">
        <f>IFERROR(salesdata[[#This Row],[S-P1]]/salesdata[[#This Row],[Q-P1]],0)</f>
        <v>3.17</v>
      </c>
      <c r="I2601" s="3">
        <v>398</v>
      </c>
      <c r="J2601" s="10">
        <v>2523.3200000000002</v>
      </c>
      <c r="K2601" s="12">
        <f>IFERROR(salesdata[[#This Row],[S-P2]]/salesdata[[#This Row],[Q-P2]],0)</f>
        <v>6.3400000000000007</v>
      </c>
      <c r="L2601" s="3">
        <v>2649</v>
      </c>
      <c r="M2601" s="10">
        <v>14357.58</v>
      </c>
      <c r="N2601" s="12">
        <f>IFERROR(salesdata[[#This Row],[S-P3]]/salesdata[[#This Row],[Q-P3]],0)</f>
        <v>5.42</v>
      </c>
      <c r="O2601" s="3">
        <v>713</v>
      </c>
      <c r="P2601" s="10">
        <v>5083.6899999999996</v>
      </c>
      <c r="Q2601" s="12">
        <f>IFERROR(salesdata[[#This Row],[S-P4]]/salesdata[[#This Row],[Q-P4]],0)</f>
        <v>7.129999999999999</v>
      </c>
      <c r="R2601" s="3">
        <v>8539</v>
      </c>
      <c r="S2601" s="10">
        <v>37114.019999999997</v>
      </c>
      <c r="T2601" s="1" t="str">
        <f>"Q"&amp;ROUNDUP(salesdata[[#This Row],[Month No.]]/3,0)</f>
        <v>Q3</v>
      </c>
      <c r="U2601" s="1" t="str">
        <f>TEXT(salesdata[[#This Row],[Date]],"dddd")</f>
        <v>Monday</v>
      </c>
      <c r="V2601" s="12">
        <f>IFERROR(salesdata[[#This Row],[Total Revenue]]/salesdata[[#This Row],[Total Units Sold]],0)</f>
        <v>4.3464129289143925</v>
      </c>
      <c r="W2601" s="1" t="str">
        <f>INDEX({"Product1","Product2","Product3","Product4"},MATCH(MAX(salesdata[[#This Row],[S-P1]],salesdata[[#This Row],[S-P2]],salesdata[[#This Row],[S-P3]],salesdata[[#This Row],[S-P4]]),CHOOSE({1,2,3,4},salesdata[[#This Row],[S-P1]],salesdata[[#This Row],[S-P2]],salesdata[[#This Row],[S-P3]],salesdata[[#This Row],[S-P4]]),0))</f>
        <v>Product1</v>
      </c>
      <c r="X2601" s="1" t="str">
        <f>IF(salesdata[[#This Row],[Total Revenue]]&gt;=70000,"High",IF(salesdata[[#This Row],[Total Revenue]]&gt;=40000,"Medium","Low"))</f>
        <v>Low</v>
      </c>
      <c r="Y2601" s="1" t="str">
        <f>IFERROR(IF(SUMIF(salesdata[Year],salesdata[[#This Row],[Year]],salesdata[Total Revenue])&gt;SUMIF(salesdata[Year],salesdata[[#This Row],[Year]]-1,salesdata[Total Revenue]),"Growth Year","Decline Year"),"")</f>
        <v>Growth Year</v>
      </c>
    </row>
    <row r="2602" spans="1:25" x14ac:dyDescent="0.3">
      <c r="A2602" s="1">
        <v>2601</v>
      </c>
      <c r="B2602" s="2">
        <v>42941</v>
      </c>
      <c r="C2602" s="1">
        <v>2017</v>
      </c>
      <c r="D2602" s="1" t="s">
        <v>20</v>
      </c>
      <c r="E2602" s="1">
        <v>7</v>
      </c>
      <c r="F2602" s="3">
        <v>7806</v>
      </c>
      <c r="G2602" s="10">
        <v>24745.02</v>
      </c>
      <c r="H2602" s="12">
        <f>IFERROR(salesdata[[#This Row],[S-P1]]/salesdata[[#This Row],[Q-P1]],0)</f>
        <v>3.17</v>
      </c>
      <c r="I2602" s="3">
        <v>3630</v>
      </c>
      <c r="J2602" s="10">
        <v>23014.2</v>
      </c>
      <c r="K2602" s="12">
        <f>IFERROR(salesdata[[#This Row],[S-P2]]/salesdata[[#This Row],[Q-P2]],0)</f>
        <v>6.34</v>
      </c>
      <c r="L2602" s="3">
        <v>1282</v>
      </c>
      <c r="M2602" s="10">
        <v>6948.44</v>
      </c>
      <c r="N2602" s="12">
        <f>IFERROR(salesdata[[#This Row],[S-P3]]/salesdata[[#This Row],[Q-P3]],0)</f>
        <v>5.42</v>
      </c>
      <c r="O2602" s="3">
        <v>445</v>
      </c>
      <c r="P2602" s="10">
        <v>3172.85</v>
      </c>
      <c r="Q2602" s="12">
        <f>IFERROR(salesdata[[#This Row],[S-P4]]/salesdata[[#This Row],[Q-P4]],0)</f>
        <v>7.13</v>
      </c>
      <c r="R2602" s="3">
        <v>13163</v>
      </c>
      <c r="S2602" s="10">
        <v>57880.51</v>
      </c>
      <c r="T2602" s="1" t="str">
        <f>"Q"&amp;ROUNDUP(salesdata[[#This Row],[Month No.]]/3,0)</f>
        <v>Q3</v>
      </c>
      <c r="U2602" s="1" t="str">
        <f>TEXT(salesdata[[#This Row],[Date]],"dddd")</f>
        <v>Tuesday</v>
      </c>
      <c r="V2602" s="12">
        <f>IFERROR(salesdata[[#This Row],[Total Revenue]]/salesdata[[#This Row],[Total Units Sold]],0)</f>
        <v>4.3972126414951003</v>
      </c>
      <c r="W2602" s="1" t="str">
        <f>INDEX({"Product1","Product2","Product3","Product4"},MATCH(MAX(salesdata[[#This Row],[S-P1]],salesdata[[#This Row],[S-P2]],salesdata[[#This Row],[S-P3]],salesdata[[#This Row],[S-P4]]),CHOOSE({1,2,3,4},salesdata[[#This Row],[S-P1]],salesdata[[#This Row],[S-P2]],salesdata[[#This Row],[S-P3]],salesdata[[#This Row],[S-P4]]),0))</f>
        <v>Product1</v>
      </c>
      <c r="X2602" s="1" t="str">
        <f>IF(salesdata[[#This Row],[Total Revenue]]&gt;=70000,"High",IF(salesdata[[#This Row],[Total Revenue]]&gt;=40000,"Medium","Low"))</f>
        <v>Medium</v>
      </c>
      <c r="Y2602" s="1" t="str">
        <f>IFERROR(IF(SUMIF(salesdata[Year],salesdata[[#This Row],[Year]],salesdata[Total Revenue])&gt;SUMIF(salesdata[Year],salesdata[[#This Row],[Year]]-1,salesdata[Total Revenue]),"Growth Year","Decline Year"),"")</f>
        <v>Growth Year</v>
      </c>
    </row>
    <row r="2603" spans="1:25" x14ac:dyDescent="0.3">
      <c r="A2603" s="1">
        <v>2602</v>
      </c>
      <c r="B2603" s="2">
        <v>42942</v>
      </c>
      <c r="C2603" s="1">
        <v>2017</v>
      </c>
      <c r="D2603" s="1" t="s">
        <v>20</v>
      </c>
      <c r="E2603" s="1">
        <v>7</v>
      </c>
      <c r="F2603" s="3">
        <v>1317</v>
      </c>
      <c r="G2603" s="10">
        <v>4174.8900000000003</v>
      </c>
      <c r="H2603" s="12">
        <f>IFERROR(salesdata[[#This Row],[S-P1]]/salesdata[[#This Row],[Q-P1]],0)</f>
        <v>3.1700000000000004</v>
      </c>
      <c r="I2603" s="3">
        <v>3340</v>
      </c>
      <c r="J2603" s="10">
        <v>21175.599999999999</v>
      </c>
      <c r="K2603" s="12">
        <f>IFERROR(salesdata[[#This Row],[S-P2]]/salesdata[[#This Row],[Q-P2]],0)</f>
        <v>6.34</v>
      </c>
      <c r="L2603" s="3">
        <v>5945</v>
      </c>
      <c r="M2603" s="10">
        <v>32221.9</v>
      </c>
      <c r="N2603" s="12">
        <f>IFERROR(salesdata[[#This Row],[S-P3]]/salesdata[[#This Row],[Q-P3]],0)</f>
        <v>5.42</v>
      </c>
      <c r="O2603" s="3">
        <v>1234</v>
      </c>
      <c r="P2603" s="10">
        <v>8798.42</v>
      </c>
      <c r="Q2603" s="12">
        <f>IFERROR(salesdata[[#This Row],[S-P4]]/salesdata[[#This Row],[Q-P4]],0)</f>
        <v>7.13</v>
      </c>
      <c r="R2603" s="3">
        <v>11836</v>
      </c>
      <c r="S2603" s="10">
        <v>66370.81</v>
      </c>
      <c r="T2603" s="1" t="str">
        <f>"Q"&amp;ROUNDUP(salesdata[[#This Row],[Month No.]]/3,0)</f>
        <v>Q3</v>
      </c>
      <c r="U2603" s="1" t="str">
        <f>TEXT(salesdata[[#This Row],[Date]],"dddd")</f>
        <v>Wednesday</v>
      </c>
      <c r="V2603" s="12">
        <f>IFERROR(salesdata[[#This Row],[Total Revenue]]/salesdata[[#This Row],[Total Units Sold]],0)</f>
        <v>5.6075371747211893</v>
      </c>
      <c r="W2603" s="1" t="str">
        <f>INDEX({"Product1","Product2","Product3","Product4"},MATCH(MAX(salesdata[[#This Row],[S-P1]],salesdata[[#This Row],[S-P2]],salesdata[[#This Row],[S-P3]],salesdata[[#This Row],[S-P4]]),CHOOSE({1,2,3,4},salesdata[[#This Row],[S-P1]],salesdata[[#This Row],[S-P2]],salesdata[[#This Row],[S-P3]],salesdata[[#This Row],[S-P4]]),0))</f>
        <v>Product3</v>
      </c>
      <c r="X2603" s="1" t="str">
        <f>IF(salesdata[[#This Row],[Total Revenue]]&gt;=70000,"High",IF(salesdata[[#This Row],[Total Revenue]]&gt;=40000,"Medium","Low"))</f>
        <v>Medium</v>
      </c>
      <c r="Y2603" s="1" t="str">
        <f>IFERROR(IF(SUMIF(salesdata[Year],salesdata[[#This Row],[Year]],salesdata[Total Revenue])&gt;SUMIF(salesdata[Year],salesdata[[#This Row],[Year]]-1,salesdata[Total Revenue]),"Growth Year","Decline Year"),"")</f>
        <v>Growth Year</v>
      </c>
    </row>
    <row r="2604" spans="1:25" x14ac:dyDescent="0.3">
      <c r="A2604" s="1">
        <v>2603</v>
      </c>
      <c r="B2604" s="2">
        <v>42943</v>
      </c>
      <c r="C2604" s="1">
        <v>2017</v>
      </c>
      <c r="D2604" s="1" t="s">
        <v>20</v>
      </c>
      <c r="E2604" s="1">
        <v>7</v>
      </c>
      <c r="F2604" s="3">
        <v>682</v>
      </c>
      <c r="G2604" s="10">
        <v>2161.94</v>
      </c>
      <c r="H2604" s="12">
        <f>IFERROR(salesdata[[#This Row],[S-P1]]/salesdata[[#This Row],[Q-P1]],0)</f>
        <v>3.17</v>
      </c>
      <c r="I2604" s="3">
        <v>3812</v>
      </c>
      <c r="J2604" s="10">
        <v>24168.080000000002</v>
      </c>
      <c r="K2604" s="12">
        <f>IFERROR(salesdata[[#This Row],[S-P2]]/salesdata[[#This Row],[Q-P2]],0)</f>
        <v>6.3400000000000007</v>
      </c>
      <c r="L2604" s="3">
        <v>1647</v>
      </c>
      <c r="M2604" s="10">
        <v>8926.74</v>
      </c>
      <c r="N2604" s="12">
        <f>IFERROR(salesdata[[#This Row],[S-P3]]/salesdata[[#This Row],[Q-P3]],0)</f>
        <v>5.42</v>
      </c>
      <c r="O2604" s="3">
        <v>1167</v>
      </c>
      <c r="P2604" s="10">
        <v>8320.7099999999991</v>
      </c>
      <c r="Q2604" s="12">
        <f>IFERROR(salesdata[[#This Row],[S-P4]]/salesdata[[#This Row],[Q-P4]],0)</f>
        <v>7.129999999999999</v>
      </c>
      <c r="R2604" s="3">
        <v>7308</v>
      </c>
      <c r="S2604" s="10">
        <v>43577.47</v>
      </c>
      <c r="T2604" s="1" t="str">
        <f>"Q"&amp;ROUNDUP(salesdata[[#This Row],[Month No.]]/3,0)</f>
        <v>Q3</v>
      </c>
      <c r="U2604" s="1" t="str">
        <f>TEXT(salesdata[[#This Row],[Date]],"dddd")</f>
        <v>Thursday</v>
      </c>
      <c r="V2604" s="12">
        <f>IFERROR(salesdata[[#This Row],[Total Revenue]]/salesdata[[#This Row],[Total Units Sold]],0)</f>
        <v>5.9629816639299396</v>
      </c>
      <c r="W2604" s="1" t="str">
        <f>INDEX({"Product1","Product2","Product3","Product4"},MATCH(MAX(salesdata[[#This Row],[S-P1]],salesdata[[#This Row],[S-P2]],salesdata[[#This Row],[S-P3]],salesdata[[#This Row],[S-P4]]),CHOOSE({1,2,3,4},salesdata[[#This Row],[S-P1]],salesdata[[#This Row],[S-P2]],salesdata[[#This Row],[S-P3]],salesdata[[#This Row],[S-P4]]),0))</f>
        <v>Product2</v>
      </c>
      <c r="X2604" s="1" t="str">
        <f>IF(salesdata[[#This Row],[Total Revenue]]&gt;=70000,"High",IF(salesdata[[#This Row],[Total Revenue]]&gt;=40000,"Medium","Low"))</f>
        <v>Medium</v>
      </c>
      <c r="Y2604" s="1" t="str">
        <f>IFERROR(IF(SUMIF(salesdata[Year],salesdata[[#This Row],[Year]],salesdata[Total Revenue])&gt;SUMIF(salesdata[Year],salesdata[[#This Row],[Year]]-1,salesdata[Total Revenue]),"Growth Year","Decline Year"),"")</f>
        <v>Growth Year</v>
      </c>
    </row>
    <row r="2605" spans="1:25" x14ac:dyDescent="0.3">
      <c r="A2605" s="1">
        <v>2604</v>
      </c>
      <c r="B2605" s="2">
        <v>42944</v>
      </c>
      <c r="C2605" s="1">
        <v>2017</v>
      </c>
      <c r="D2605" s="1" t="s">
        <v>20</v>
      </c>
      <c r="E2605" s="1">
        <v>7</v>
      </c>
      <c r="F2605" s="3">
        <v>3245</v>
      </c>
      <c r="G2605" s="10">
        <v>10286.65</v>
      </c>
      <c r="H2605" s="12">
        <f>IFERROR(salesdata[[#This Row],[S-P1]]/salesdata[[#This Row],[Q-P1]],0)</f>
        <v>3.17</v>
      </c>
      <c r="I2605" s="3">
        <v>1993</v>
      </c>
      <c r="J2605" s="10">
        <v>12635.62</v>
      </c>
      <c r="K2605" s="12">
        <f>IFERROR(salesdata[[#This Row],[S-P2]]/salesdata[[#This Row],[Q-P2]],0)</f>
        <v>6.3400000000000007</v>
      </c>
      <c r="L2605" s="3">
        <v>3159</v>
      </c>
      <c r="M2605" s="10">
        <v>17121.78</v>
      </c>
      <c r="N2605" s="12">
        <f>IFERROR(salesdata[[#This Row],[S-P3]]/salesdata[[#This Row],[Q-P3]],0)</f>
        <v>5.42</v>
      </c>
      <c r="O2605" s="3">
        <v>1020</v>
      </c>
      <c r="P2605" s="10">
        <v>7272.6</v>
      </c>
      <c r="Q2605" s="12">
        <f>IFERROR(salesdata[[#This Row],[S-P4]]/salesdata[[#This Row],[Q-P4]],0)</f>
        <v>7.1300000000000008</v>
      </c>
      <c r="R2605" s="3">
        <v>9417</v>
      </c>
      <c r="S2605" s="10">
        <v>47316.65</v>
      </c>
      <c r="T2605" s="1" t="str">
        <f>"Q"&amp;ROUNDUP(salesdata[[#This Row],[Month No.]]/3,0)</f>
        <v>Q3</v>
      </c>
      <c r="U2605" s="1" t="str">
        <f>TEXT(salesdata[[#This Row],[Date]],"dddd")</f>
        <v>Friday</v>
      </c>
      <c r="V2605" s="12">
        <f>IFERROR(salesdata[[#This Row],[Total Revenue]]/salesdata[[#This Row],[Total Units Sold]],0)</f>
        <v>5.0245991292343639</v>
      </c>
      <c r="W2605" s="1" t="str">
        <f>INDEX({"Product1","Product2","Product3","Product4"},MATCH(MAX(salesdata[[#This Row],[S-P1]],salesdata[[#This Row],[S-P2]],salesdata[[#This Row],[S-P3]],salesdata[[#This Row],[S-P4]]),CHOOSE({1,2,3,4},salesdata[[#This Row],[S-P1]],salesdata[[#This Row],[S-P2]],salesdata[[#This Row],[S-P3]],salesdata[[#This Row],[S-P4]]),0))</f>
        <v>Product3</v>
      </c>
      <c r="X2605" s="1" t="str">
        <f>IF(salesdata[[#This Row],[Total Revenue]]&gt;=70000,"High",IF(salesdata[[#This Row],[Total Revenue]]&gt;=40000,"Medium","Low"))</f>
        <v>Medium</v>
      </c>
      <c r="Y2605" s="1" t="str">
        <f>IFERROR(IF(SUMIF(salesdata[Year],salesdata[[#This Row],[Year]],salesdata[Total Revenue])&gt;SUMIF(salesdata[Year],salesdata[[#This Row],[Year]]-1,salesdata[Total Revenue]),"Growth Year","Decline Year"),"")</f>
        <v>Growth Year</v>
      </c>
    </row>
    <row r="2606" spans="1:25" x14ac:dyDescent="0.3">
      <c r="A2606" s="1">
        <v>2605</v>
      </c>
      <c r="B2606" s="2">
        <v>42945</v>
      </c>
      <c r="C2606" s="1">
        <v>2017</v>
      </c>
      <c r="D2606" s="1" t="s">
        <v>20</v>
      </c>
      <c r="E2606" s="1">
        <v>7</v>
      </c>
      <c r="F2606" s="3">
        <v>1983</v>
      </c>
      <c r="G2606" s="10">
        <v>6286.11</v>
      </c>
      <c r="H2606" s="12">
        <f>IFERROR(salesdata[[#This Row],[S-P1]]/salesdata[[#This Row],[Q-P1]],0)</f>
        <v>3.17</v>
      </c>
      <c r="I2606" s="3">
        <v>2104</v>
      </c>
      <c r="J2606" s="10">
        <v>13339.36</v>
      </c>
      <c r="K2606" s="12">
        <f>IFERROR(salesdata[[#This Row],[S-P2]]/salesdata[[#This Row],[Q-P2]],0)</f>
        <v>6.34</v>
      </c>
      <c r="L2606" s="3">
        <v>1705</v>
      </c>
      <c r="M2606" s="10">
        <v>9241.1</v>
      </c>
      <c r="N2606" s="12">
        <f>IFERROR(salesdata[[#This Row],[S-P3]]/salesdata[[#This Row],[Q-P3]],0)</f>
        <v>5.42</v>
      </c>
      <c r="O2606" s="3">
        <v>1976</v>
      </c>
      <c r="P2606" s="10">
        <v>14088.88</v>
      </c>
      <c r="Q2606" s="12">
        <f>IFERROR(salesdata[[#This Row],[S-P4]]/salesdata[[#This Row],[Q-P4]],0)</f>
        <v>7.13</v>
      </c>
      <c r="R2606" s="3">
        <v>7768</v>
      </c>
      <c r="S2606" s="10">
        <v>42955.45</v>
      </c>
      <c r="T2606" s="1" t="str">
        <f>"Q"&amp;ROUNDUP(salesdata[[#This Row],[Month No.]]/3,0)</f>
        <v>Q3</v>
      </c>
      <c r="U2606" s="1" t="str">
        <f>TEXT(salesdata[[#This Row],[Date]],"dddd")</f>
        <v>Saturday</v>
      </c>
      <c r="V2606" s="12">
        <f>IFERROR(salesdata[[#This Row],[Total Revenue]]/salesdata[[#This Row],[Total Units Sold]],0)</f>
        <v>5.5297953141091654</v>
      </c>
      <c r="W2606" s="1" t="str">
        <f>INDEX({"Product1","Product2","Product3","Product4"},MATCH(MAX(salesdata[[#This Row],[S-P1]],salesdata[[#This Row],[S-P2]],salesdata[[#This Row],[S-P3]],salesdata[[#This Row],[S-P4]]),CHOOSE({1,2,3,4},salesdata[[#This Row],[S-P1]],salesdata[[#This Row],[S-P2]],salesdata[[#This Row],[S-P3]],salesdata[[#This Row],[S-P4]]),0))</f>
        <v>Product4</v>
      </c>
      <c r="X2606" s="1" t="str">
        <f>IF(salesdata[[#This Row],[Total Revenue]]&gt;=70000,"High",IF(salesdata[[#This Row],[Total Revenue]]&gt;=40000,"Medium","Low"))</f>
        <v>Medium</v>
      </c>
      <c r="Y2606" s="1" t="str">
        <f>IFERROR(IF(SUMIF(salesdata[Year],salesdata[[#This Row],[Year]],salesdata[Total Revenue])&gt;SUMIF(salesdata[Year],salesdata[[#This Row],[Year]]-1,salesdata[Total Revenue]),"Growth Year","Decline Year"),"")</f>
        <v>Growth Year</v>
      </c>
    </row>
    <row r="2607" spans="1:25" x14ac:dyDescent="0.3">
      <c r="A2607" s="1">
        <v>2606</v>
      </c>
      <c r="B2607" s="2">
        <v>42946</v>
      </c>
      <c r="C2607" s="1">
        <v>2017</v>
      </c>
      <c r="D2607" s="1" t="s">
        <v>20</v>
      </c>
      <c r="E2607" s="1">
        <v>7</v>
      </c>
      <c r="F2607" s="3">
        <v>5420</v>
      </c>
      <c r="G2607" s="10">
        <v>17181.400000000001</v>
      </c>
      <c r="H2607" s="12">
        <f>IFERROR(salesdata[[#This Row],[S-P1]]/salesdata[[#This Row],[Q-P1]],0)</f>
        <v>3.1700000000000004</v>
      </c>
      <c r="I2607" s="3">
        <v>3514</v>
      </c>
      <c r="J2607" s="10">
        <v>22278.76</v>
      </c>
      <c r="K2607" s="12">
        <f>IFERROR(salesdata[[#This Row],[S-P2]]/salesdata[[#This Row],[Q-P2]],0)</f>
        <v>6.34</v>
      </c>
      <c r="L2607" s="3">
        <v>1205</v>
      </c>
      <c r="M2607" s="10">
        <v>6531.1</v>
      </c>
      <c r="N2607" s="12">
        <f>IFERROR(salesdata[[#This Row],[S-P3]]/salesdata[[#This Row],[Q-P3]],0)</f>
        <v>5.42</v>
      </c>
      <c r="O2607" s="3">
        <v>1133</v>
      </c>
      <c r="P2607" s="10">
        <v>8078.29</v>
      </c>
      <c r="Q2607" s="12">
        <f>IFERROR(salesdata[[#This Row],[S-P4]]/salesdata[[#This Row],[Q-P4]],0)</f>
        <v>7.13</v>
      </c>
      <c r="R2607" s="3">
        <v>11272</v>
      </c>
      <c r="S2607" s="10">
        <v>54069.55</v>
      </c>
      <c r="T2607" s="1" t="str">
        <f>"Q"&amp;ROUNDUP(salesdata[[#This Row],[Month No.]]/3,0)</f>
        <v>Q3</v>
      </c>
      <c r="U2607" s="1" t="str">
        <f>TEXT(salesdata[[#This Row],[Date]],"dddd")</f>
        <v>Sunday</v>
      </c>
      <c r="V2607" s="12">
        <f>IFERROR(salesdata[[#This Row],[Total Revenue]]/salesdata[[#This Row],[Total Units Sold]],0)</f>
        <v>4.7968018097941805</v>
      </c>
      <c r="W2607" s="1" t="str">
        <f>INDEX({"Product1","Product2","Product3","Product4"},MATCH(MAX(salesdata[[#This Row],[S-P1]],salesdata[[#This Row],[S-P2]],salesdata[[#This Row],[S-P3]],salesdata[[#This Row],[S-P4]]),CHOOSE({1,2,3,4},salesdata[[#This Row],[S-P1]],salesdata[[#This Row],[S-P2]],salesdata[[#This Row],[S-P3]],salesdata[[#This Row],[S-P4]]),0))</f>
        <v>Product2</v>
      </c>
      <c r="X2607" s="1" t="str">
        <f>IF(salesdata[[#This Row],[Total Revenue]]&gt;=70000,"High",IF(salesdata[[#This Row],[Total Revenue]]&gt;=40000,"Medium","Low"))</f>
        <v>Medium</v>
      </c>
      <c r="Y2607" s="1" t="str">
        <f>IFERROR(IF(SUMIF(salesdata[Year],salesdata[[#This Row],[Year]],salesdata[Total Revenue])&gt;SUMIF(salesdata[Year],salesdata[[#This Row],[Year]]-1,salesdata[Total Revenue]),"Growth Year","Decline Year"),"")</f>
        <v>Growth Year</v>
      </c>
    </row>
    <row r="2608" spans="1:25" x14ac:dyDescent="0.3">
      <c r="A2608" s="1">
        <v>2607</v>
      </c>
      <c r="B2608" s="2">
        <v>42947</v>
      </c>
      <c r="C2608" s="1">
        <v>2017</v>
      </c>
      <c r="D2608" s="1" t="s">
        <v>20</v>
      </c>
      <c r="E2608" s="1">
        <v>7</v>
      </c>
      <c r="F2608" s="3">
        <v>6242</v>
      </c>
      <c r="G2608" s="10">
        <v>19787.14</v>
      </c>
      <c r="H2608" s="12">
        <f>IFERROR(salesdata[[#This Row],[S-P1]]/salesdata[[#This Row],[Q-P1]],0)</f>
        <v>3.17</v>
      </c>
      <c r="I2608" s="3">
        <v>294</v>
      </c>
      <c r="J2608" s="10">
        <v>1863.96</v>
      </c>
      <c r="K2608" s="12">
        <f>IFERROR(salesdata[[#This Row],[S-P2]]/salesdata[[#This Row],[Q-P2]],0)</f>
        <v>6.34</v>
      </c>
      <c r="L2608" s="3">
        <v>5119</v>
      </c>
      <c r="M2608" s="10">
        <v>27744.98</v>
      </c>
      <c r="N2608" s="12">
        <f>IFERROR(salesdata[[#This Row],[S-P3]]/salesdata[[#This Row],[Q-P3]],0)</f>
        <v>5.42</v>
      </c>
      <c r="O2608" s="3">
        <v>1764</v>
      </c>
      <c r="P2608" s="10">
        <v>12577.32</v>
      </c>
      <c r="Q2608" s="12">
        <f>IFERROR(salesdata[[#This Row],[S-P4]]/salesdata[[#This Row],[Q-P4]],0)</f>
        <v>7.13</v>
      </c>
      <c r="R2608" s="3">
        <v>13419</v>
      </c>
      <c r="S2608" s="10">
        <v>61973.4</v>
      </c>
      <c r="T2608" s="1" t="str">
        <f>"Q"&amp;ROUNDUP(salesdata[[#This Row],[Month No.]]/3,0)</f>
        <v>Q3</v>
      </c>
      <c r="U2608" s="1" t="str">
        <f>TEXT(salesdata[[#This Row],[Date]],"dddd")</f>
        <v>Monday</v>
      </c>
      <c r="V2608" s="12">
        <f>IFERROR(salesdata[[#This Row],[Total Revenue]]/salesdata[[#This Row],[Total Units Sold]],0)</f>
        <v>4.6183322155153146</v>
      </c>
      <c r="W2608" s="1" t="str">
        <f>INDEX({"Product1","Product2","Product3","Product4"},MATCH(MAX(salesdata[[#This Row],[S-P1]],salesdata[[#This Row],[S-P2]],salesdata[[#This Row],[S-P3]],salesdata[[#This Row],[S-P4]]),CHOOSE({1,2,3,4},salesdata[[#This Row],[S-P1]],salesdata[[#This Row],[S-P2]],salesdata[[#This Row],[S-P3]],salesdata[[#This Row],[S-P4]]),0))</f>
        <v>Product3</v>
      </c>
      <c r="X2608" s="1" t="str">
        <f>IF(salesdata[[#This Row],[Total Revenue]]&gt;=70000,"High",IF(salesdata[[#This Row],[Total Revenue]]&gt;=40000,"Medium","Low"))</f>
        <v>Medium</v>
      </c>
      <c r="Y2608" s="1" t="str">
        <f>IFERROR(IF(SUMIF(salesdata[Year],salesdata[[#This Row],[Year]],salesdata[Total Revenue])&gt;SUMIF(salesdata[Year],salesdata[[#This Row],[Year]]-1,salesdata[Total Revenue]),"Growth Year","Decline Year"),"")</f>
        <v>Growth Year</v>
      </c>
    </row>
    <row r="2609" spans="1:25" x14ac:dyDescent="0.3">
      <c r="A2609" s="1">
        <v>2608</v>
      </c>
      <c r="B2609" s="2">
        <v>42948</v>
      </c>
      <c r="C2609" s="1">
        <v>2017</v>
      </c>
      <c r="D2609" s="1" t="s">
        <v>21</v>
      </c>
      <c r="E2609" s="1">
        <v>8</v>
      </c>
      <c r="F2609" s="3">
        <v>4015</v>
      </c>
      <c r="G2609" s="10">
        <v>12727.55</v>
      </c>
      <c r="H2609" s="12">
        <f>IFERROR(salesdata[[#This Row],[S-P1]]/salesdata[[#This Row],[Q-P1]],0)</f>
        <v>3.17</v>
      </c>
      <c r="I2609" s="3">
        <v>3920</v>
      </c>
      <c r="J2609" s="10">
        <v>24852.799999999999</v>
      </c>
      <c r="K2609" s="12">
        <f>IFERROR(salesdata[[#This Row],[S-P2]]/salesdata[[#This Row],[Q-P2]],0)</f>
        <v>6.34</v>
      </c>
      <c r="L2609" s="3">
        <v>4583</v>
      </c>
      <c r="M2609" s="10">
        <v>24839.86</v>
      </c>
      <c r="N2609" s="12">
        <f>IFERROR(salesdata[[#This Row],[S-P3]]/salesdata[[#This Row],[Q-P3]],0)</f>
        <v>5.42</v>
      </c>
      <c r="O2609" s="3">
        <v>848</v>
      </c>
      <c r="P2609" s="10">
        <v>6046.24</v>
      </c>
      <c r="Q2609" s="12">
        <f>IFERROR(salesdata[[#This Row],[S-P4]]/salesdata[[#This Row],[Q-P4]],0)</f>
        <v>7.13</v>
      </c>
      <c r="R2609" s="3">
        <v>13366</v>
      </c>
      <c r="S2609" s="10">
        <v>68466.45</v>
      </c>
      <c r="T2609" s="1" t="str">
        <f>"Q"&amp;ROUNDUP(salesdata[[#This Row],[Month No.]]/3,0)</f>
        <v>Q3</v>
      </c>
      <c r="U2609" s="1" t="str">
        <f>TEXT(salesdata[[#This Row],[Date]],"dddd")</f>
        <v>Tuesday</v>
      </c>
      <c r="V2609" s="12">
        <f>IFERROR(salesdata[[#This Row],[Total Revenue]]/salesdata[[#This Row],[Total Units Sold]],0)</f>
        <v>5.1224337872213077</v>
      </c>
      <c r="W2609" s="1" t="str">
        <f>INDEX({"Product1","Product2","Product3","Product4"},MATCH(MAX(salesdata[[#This Row],[S-P1]],salesdata[[#This Row],[S-P2]],salesdata[[#This Row],[S-P3]],salesdata[[#This Row],[S-P4]]),CHOOSE({1,2,3,4},salesdata[[#This Row],[S-P1]],salesdata[[#This Row],[S-P2]],salesdata[[#This Row],[S-P3]],salesdata[[#This Row],[S-P4]]),0))</f>
        <v>Product2</v>
      </c>
      <c r="X2609" s="1" t="str">
        <f>IF(salesdata[[#This Row],[Total Revenue]]&gt;=70000,"High",IF(salesdata[[#This Row],[Total Revenue]]&gt;=40000,"Medium","Low"))</f>
        <v>Medium</v>
      </c>
      <c r="Y2609" s="1" t="str">
        <f>IFERROR(IF(SUMIF(salesdata[Year],salesdata[[#This Row],[Year]],salesdata[Total Revenue])&gt;SUMIF(salesdata[Year],salesdata[[#This Row],[Year]]-1,salesdata[Total Revenue]),"Growth Year","Decline Year"),"")</f>
        <v>Growth Year</v>
      </c>
    </row>
    <row r="2610" spans="1:25" x14ac:dyDescent="0.3">
      <c r="A2610" s="1">
        <v>2609</v>
      </c>
      <c r="B2610" s="2">
        <v>42949</v>
      </c>
      <c r="C2610" s="1">
        <v>2017</v>
      </c>
      <c r="D2610" s="1" t="s">
        <v>21</v>
      </c>
      <c r="E2610" s="1">
        <v>8</v>
      </c>
      <c r="F2610" s="3">
        <v>6034</v>
      </c>
      <c r="G2610" s="10">
        <v>19127.78</v>
      </c>
      <c r="H2610" s="12">
        <f>IFERROR(salesdata[[#This Row],[S-P1]]/salesdata[[#This Row],[Q-P1]],0)</f>
        <v>3.17</v>
      </c>
      <c r="I2610" s="3">
        <v>3139</v>
      </c>
      <c r="J2610" s="10">
        <v>19901.259999999998</v>
      </c>
      <c r="K2610" s="12">
        <f>IFERROR(salesdata[[#This Row],[S-P2]]/salesdata[[#This Row],[Q-P2]],0)</f>
        <v>6.34</v>
      </c>
      <c r="L2610" s="3">
        <v>4450</v>
      </c>
      <c r="M2610" s="10">
        <v>24119</v>
      </c>
      <c r="N2610" s="12">
        <f>IFERROR(salesdata[[#This Row],[S-P3]]/salesdata[[#This Row],[Q-P3]],0)</f>
        <v>5.42</v>
      </c>
      <c r="O2610" s="3">
        <v>1035</v>
      </c>
      <c r="P2610" s="10">
        <v>7379.55</v>
      </c>
      <c r="Q2610" s="12">
        <f>IFERROR(salesdata[[#This Row],[S-P4]]/salesdata[[#This Row],[Q-P4]],0)</f>
        <v>7.13</v>
      </c>
      <c r="R2610" s="3">
        <v>14658</v>
      </c>
      <c r="S2610" s="10">
        <v>70527.59</v>
      </c>
      <c r="T2610" s="1" t="str">
        <f>"Q"&amp;ROUNDUP(salesdata[[#This Row],[Month No.]]/3,0)</f>
        <v>Q3</v>
      </c>
      <c r="U2610" s="1" t="str">
        <f>TEXT(salesdata[[#This Row],[Date]],"dddd")</f>
        <v>Wednesday</v>
      </c>
      <c r="V2610" s="12">
        <f>IFERROR(salesdata[[#This Row],[Total Revenue]]/salesdata[[#This Row],[Total Units Sold]],0)</f>
        <v>4.8115425023877743</v>
      </c>
      <c r="W2610" s="1" t="str">
        <f>INDEX({"Product1","Product2","Product3","Product4"},MATCH(MAX(salesdata[[#This Row],[S-P1]],salesdata[[#This Row],[S-P2]],salesdata[[#This Row],[S-P3]],salesdata[[#This Row],[S-P4]]),CHOOSE({1,2,3,4},salesdata[[#This Row],[S-P1]],salesdata[[#This Row],[S-P2]],salesdata[[#This Row],[S-P3]],salesdata[[#This Row],[S-P4]]),0))</f>
        <v>Product3</v>
      </c>
      <c r="X2610" s="1" t="str">
        <f>IF(salesdata[[#This Row],[Total Revenue]]&gt;=70000,"High",IF(salesdata[[#This Row],[Total Revenue]]&gt;=40000,"Medium","Low"))</f>
        <v>High</v>
      </c>
      <c r="Y2610" s="1" t="str">
        <f>IFERROR(IF(SUMIF(salesdata[Year],salesdata[[#This Row],[Year]],salesdata[Total Revenue])&gt;SUMIF(salesdata[Year],salesdata[[#This Row],[Year]]-1,salesdata[Total Revenue]),"Growth Year","Decline Year"),"")</f>
        <v>Growth Year</v>
      </c>
    </row>
    <row r="2611" spans="1:25" x14ac:dyDescent="0.3">
      <c r="A2611" s="1">
        <v>2610</v>
      </c>
      <c r="B2611" s="2">
        <v>42950</v>
      </c>
      <c r="C2611" s="1">
        <v>2017</v>
      </c>
      <c r="D2611" s="1" t="s">
        <v>21</v>
      </c>
      <c r="E2611" s="1">
        <v>8</v>
      </c>
      <c r="F2611" s="3">
        <v>7358</v>
      </c>
      <c r="G2611" s="10">
        <v>23324.86</v>
      </c>
      <c r="H2611" s="12">
        <f>IFERROR(salesdata[[#This Row],[S-P1]]/salesdata[[#This Row],[Q-P1]],0)</f>
        <v>3.17</v>
      </c>
      <c r="I2611" s="3">
        <v>3540</v>
      </c>
      <c r="J2611" s="10">
        <v>22443.599999999999</v>
      </c>
      <c r="K2611" s="12">
        <f>IFERROR(salesdata[[#This Row],[S-P2]]/salesdata[[#This Row],[Q-P2]],0)</f>
        <v>6.34</v>
      </c>
      <c r="L2611" s="3">
        <v>5822</v>
      </c>
      <c r="M2611" s="10">
        <v>31555.24</v>
      </c>
      <c r="N2611" s="12">
        <f>IFERROR(salesdata[[#This Row],[S-P3]]/salesdata[[#This Row],[Q-P3]],0)</f>
        <v>5.42</v>
      </c>
      <c r="O2611" s="3">
        <v>1939</v>
      </c>
      <c r="P2611" s="10">
        <v>13825.07</v>
      </c>
      <c r="Q2611" s="12">
        <f>IFERROR(salesdata[[#This Row],[S-P4]]/salesdata[[#This Row],[Q-P4]],0)</f>
        <v>7.13</v>
      </c>
      <c r="R2611" s="3">
        <v>18659</v>
      </c>
      <c r="S2611" s="10">
        <v>91148.77</v>
      </c>
      <c r="T2611" s="1" t="str">
        <f>"Q"&amp;ROUNDUP(salesdata[[#This Row],[Month No.]]/3,0)</f>
        <v>Q3</v>
      </c>
      <c r="U2611" s="1" t="str">
        <f>TEXT(salesdata[[#This Row],[Date]],"dddd")</f>
        <v>Thursday</v>
      </c>
      <c r="V2611" s="12">
        <f>IFERROR(salesdata[[#This Row],[Total Revenue]]/salesdata[[#This Row],[Total Units Sold]],0)</f>
        <v>4.8849761509191278</v>
      </c>
      <c r="W2611" s="1" t="str">
        <f>INDEX({"Product1","Product2","Product3","Product4"},MATCH(MAX(salesdata[[#This Row],[S-P1]],salesdata[[#This Row],[S-P2]],salesdata[[#This Row],[S-P3]],salesdata[[#This Row],[S-P4]]),CHOOSE({1,2,3,4},salesdata[[#This Row],[S-P1]],salesdata[[#This Row],[S-P2]],salesdata[[#This Row],[S-P3]],salesdata[[#This Row],[S-P4]]),0))</f>
        <v>Product3</v>
      </c>
      <c r="X2611" s="1" t="str">
        <f>IF(salesdata[[#This Row],[Total Revenue]]&gt;=70000,"High",IF(salesdata[[#This Row],[Total Revenue]]&gt;=40000,"Medium","Low"))</f>
        <v>High</v>
      </c>
      <c r="Y2611" s="1" t="str">
        <f>IFERROR(IF(SUMIF(salesdata[Year],salesdata[[#This Row],[Year]],salesdata[Total Revenue])&gt;SUMIF(salesdata[Year],salesdata[[#This Row],[Year]]-1,salesdata[Total Revenue]),"Growth Year","Decline Year"),"")</f>
        <v>Growth Year</v>
      </c>
    </row>
    <row r="2612" spans="1:25" x14ac:dyDescent="0.3">
      <c r="A2612" s="1">
        <v>2611</v>
      </c>
      <c r="B2612" s="2">
        <v>42951</v>
      </c>
      <c r="C2612" s="1">
        <v>2017</v>
      </c>
      <c r="D2612" s="1" t="s">
        <v>21</v>
      </c>
      <c r="E2612" s="1">
        <v>8</v>
      </c>
      <c r="F2612" s="3">
        <v>1858</v>
      </c>
      <c r="G2612" s="10">
        <v>5889.86</v>
      </c>
      <c r="H2612" s="12">
        <f>IFERROR(salesdata[[#This Row],[S-P1]]/salesdata[[#This Row],[Q-P1]],0)</f>
        <v>3.17</v>
      </c>
      <c r="I2612" s="3">
        <v>3178</v>
      </c>
      <c r="J2612" s="10">
        <v>20148.52</v>
      </c>
      <c r="K2612" s="12">
        <f>IFERROR(salesdata[[#This Row],[S-P2]]/salesdata[[#This Row],[Q-P2]],0)</f>
        <v>6.34</v>
      </c>
      <c r="L2612" s="3">
        <v>938</v>
      </c>
      <c r="M2612" s="10">
        <v>5083.96</v>
      </c>
      <c r="N2612" s="12">
        <f>IFERROR(salesdata[[#This Row],[S-P3]]/salesdata[[#This Row],[Q-P3]],0)</f>
        <v>5.42</v>
      </c>
      <c r="O2612" s="3">
        <v>850</v>
      </c>
      <c r="P2612" s="10">
        <v>6060.5</v>
      </c>
      <c r="Q2612" s="12">
        <f>IFERROR(salesdata[[#This Row],[S-P4]]/salesdata[[#This Row],[Q-P4]],0)</f>
        <v>7.13</v>
      </c>
      <c r="R2612" s="3">
        <v>6824</v>
      </c>
      <c r="S2612" s="10">
        <v>37182.839999999997</v>
      </c>
      <c r="T2612" s="1" t="str">
        <f>"Q"&amp;ROUNDUP(salesdata[[#This Row],[Month No.]]/3,0)</f>
        <v>Q3</v>
      </c>
      <c r="U2612" s="1" t="str">
        <f>TEXT(salesdata[[#This Row],[Date]],"dddd")</f>
        <v>Friday</v>
      </c>
      <c r="V2612" s="12">
        <f>IFERROR(salesdata[[#This Row],[Total Revenue]]/salesdata[[#This Row],[Total Units Sold]],0)</f>
        <v>5.4488335287221563</v>
      </c>
      <c r="W2612" s="1" t="str">
        <f>INDEX({"Product1","Product2","Product3","Product4"},MATCH(MAX(salesdata[[#This Row],[S-P1]],salesdata[[#This Row],[S-P2]],salesdata[[#This Row],[S-P3]],salesdata[[#This Row],[S-P4]]),CHOOSE({1,2,3,4},salesdata[[#This Row],[S-P1]],salesdata[[#This Row],[S-P2]],salesdata[[#This Row],[S-P3]],salesdata[[#This Row],[S-P4]]),0))</f>
        <v>Product2</v>
      </c>
      <c r="X2612" s="1" t="str">
        <f>IF(salesdata[[#This Row],[Total Revenue]]&gt;=70000,"High",IF(salesdata[[#This Row],[Total Revenue]]&gt;=40000,"Medium","Low"))</f>
        <v>Low</v>
      </c>
      <c r="Y2612" s="1" t="str">
        <f>IFERROR(IF(SUMIF(salesdata[Year],salesdata[[#This Row],[Year]],salesdata[Total Revenue])&gt;SUMIF(salesdata[Year],salesdata[[#This Row],[Year]]-1,salesdata[Total Revenue]),"Growth Year","Decline Year"),"")</f>
        <v>Growth Year</v>
      </c>
    </row>
    <row r="2613" spans="1:25" x14ac:dyDescent="0.3">
      <c r="A2613" s="1">
        <v>2612</v>
      </c>
      <c r="B2613" s="2">
        <v>42952</v>
      </c>
      <c r="C2613" s="1">
        <v>2017</v>
      </c>
      <c r="D2613" s="1" t="s">
        <v>21</v>
      </c>
      <c r="E2613" s="1">
        <v>8</v>
      </c>
      <c r="F2613" s="3">
        <v>3781</v>
      </c>
      <c r="G2613" s="10">
        <v>11985.77</v>
      </c>
      <c r="H2613" s="12">
        <f>IFERROR(salesdata[[#This Row],[S-P1]]/salesdata[[#This Row],[Q-P1]],0)</f>
        <v>3.17</v>
      </c>
      <c r="I2613" s="3">
        <v>3138</v>
      </c>
      <c r="J2613" s="10">
        <v>19894.919999999998</v>
      </c>
      <c r="K2613" s="12">
        <f>IFERROR(salesdata[[#This Row],[S-P2]]/salesdata[[#This Row],[Q-P2]],0)</f>
        <v>6.34</v>
      </c>
      <c r="L2613" s="3">
        <v>3263</v>
      </c>
      <c r="M2613" s="10">
        <v>17685.46</v>
      </c>
      <c r="N2613" s="12">
        <f>IFERROR(salesdata[[#This Row],[S-P3]]/salesdata[[#This Row],[Q-P3]],0)</f>
        <v>5.42</v>
      </c>
      <c r="O2613" s="3">
        <v>338</v>
      </c>
      <c r="P2613" s="10">
        <v>2409.94</v>
      </c>
      <c r="Q2613" s="12">
        <f>IFERROR(salesdata[[#This Row],[S-P4]]/salesdata[[#This Row],[Q-P4]],0)</f>
        <v>7.13</v>
      </c>
      <c r="R2613" s="3">
        <v>10520</v>
      </c>
      <c r="S2613" s="10">
        <v>51976.09</v>
      </c>
      <c r="T2613" s="1" t="str">
        <f>"Q"&amp;ROUNDUP(salesdata[[#This Row],[Month No.]]/3,0)</f>
        <v>Q3</v>
      </c>
      <c r="U2613" s="1" t="str">
        <f>TEXT(salesdata[[#This Row],[Date]],"dddd")</f>
        <v>Saturday</v>
      </c>
      <c r="V2613" s="12">
        <f>IFERROR(salesdata[[#This Row],[Total Revenue]]/salesdata[[#This Row],[Total Units Sold]],0)</f>
        <v>4.9406929657794674</v>
      </c>
      <c r="W2613" s="1" t="str">
        <f>INDEX({"Product1","Product2","Product3","Product4"},MATCH(MAX(salesdata[[#This Row],[S-P1]],salesdata[[#This Row],[S-P2]],salesdata[[#This Row],[S-P3]],salesdata[[#This Row],[S-P4]]),CHOOSE({1,2,3,4},salesdata[[#This Row],[S-P1]],salesdata[[#This Row],[S-P2]],salesdata[[#This Row],[S-P3]],salesdata[[#This Row],[S-P4]]),0))</f>
        <v>Product2</v>
      </c>
      <c r="X2613" s="1" t="str">
        <f>IF(salesdata[[#This Row],[Total Revenue]]&gt;=70000,"High",IF(salesdata[[#This Row],[Total Revenue]]&gt;=40000,"Medium","Low"))</f>
        <v>Medium</v>
      </c>
      <c r="Y2613" s="1" t="str">
        <f>IFERROR(IF(SUMIF(salesdata[Year],salesdata[[#This Row],[Year]],salesdata[Total Revenue])&gt;SUMIF(salesdata[Year],salesdata[[#This Row],[Year]]-1,salesdata[Total Revenue]),"Growth Year","Decline Year"),"")</f>
        <v>Growth Year</v>
      </c>
    </row>
    <row r="2614" spans="1:25" x14ac:dyDescent="0.3">
      <c r="A2614" s="1">
        <v>2613</v>
      </c>
      <c r="B2614" s="2">
        <v>42953</v>
      </c>
      <c r="C2614" s="1">
        <v>2017</v>
      </c>
      <c r="D2614" s="1" t="s">
        <v>21</v>
      </c>
      <c r="E2614" s="1">
        <v>8</v>
      </c>
      <c r="F2614" s="3">
        <v>5938</v>
      </c>
      <c r="G2614" s="10">
        <v>18823.46</v>
      </c>
      <c r="H2614" s="12">
        <f>IFERROR(salesdata[[#This Row],[S-P1]]/salesdata[[#This Row],[Q-P1]],0)</f>
        <v>3.17</v>
      </c>
      <c r="I2614" s="3">
        <v>1746</v>
      </c>
      <c r="J2614" s="10">
        <v>11069.64</v>
      </c>
      <c r="K2614" s="12">
        <f>IFERROR(salesdata[[#This Row],[S-P2]]/salesdata[[#This Row],[Q-P2]],0)</f>
        <v>6.34</v>
      </c>
      <c r="L2614" s="3">
        <v>1505</v>
      </c>
      <c r="M2614" s="10">
        <v>8157.1</v>
      </c>
      <c r="N2614" s="12">
        <f>IFERROR(salesdata[[#This Row],[S-P3]]/salesdata[[#This Row],[Q-P3]],0)</f>
        <v>5.42</v>
      </c>
      <c r="O2614" s="3">
        <v>729</v>
      </c>
      <c r="P2614" s="10">
        <v>5197.7700000000004</v>
      </c>
      <c r="Q2614" s="12">
        <f>IFERROR(salesdata[[#This Row],[S-P4]]/salesdata[[#This Row],[Q-P4]],0)</f>
        <v>7.1300000000000008</v>
      </c>
      <c r="R2614" s="3">
        <v>9918</v>
      </c>
      <c r="S2614" s="10">
        <v>43247.97</v>
      </c>
      <c r="T2614" s="1" t="str">
        <f>"Q"&amp;ROUNDUP(salesdata[[#This Row],[Month No.]]/3,0)</f>
        <v>Q3</v>
      </c>
      <c r="U2614" s="1" t="str">
        <f>TEXT(salesdata[[#This Row],[Date]],"dddd")</f>
        <v>Sunday</v>
      </c>
      <c r="V2614" s="12">
        <f>IFERROR(salesdata[[#This Row],[Total Revenue]]/salesdata[[#This Row],[Total Units Sold]],0)</f>
        <v>4.3605535390199641</v>
      </c>
      <c r="W2614" s="1" t="str">
        <f>INDEX({"Product1","Product2","Product3","Product4"},MATCH(MAX(salesdata[[#This Row],[S-P1]],salesdata[[#This Row],[S-P2]],salesdata[[#This Row],[S-P3]],salesdata[[#This Row],[S-P4]]),CHOOSE({1,2,3,4},salesdata[[#This Row],[S-P1]],salesdata[[#This Row],[S-P2]],salesdata[[#This Row],[S-P3]],salesdata[[#This Row],[S-P4]]),0))</f>
        <v>Product1</v>
      </c>
      <c r="X2614" s="1" t="str">
        <f>IF(salesdata[[#This Row],[Total Revenue]]&gt;=70000,"High",IF(salesdata[[#This Row],[Total Revenue]]&gt;=40000,"Medium","Low"))</f>
        <v>Medium</v>
      </c>
      <c r="Y2614" s="1" t="str">
        <f>IFERROR(IF(SUMIF(salesdata[Year],salesdata[[#This Row],[Year]],salesdata[Total Revenue])&gt;SUMIF(salesdata[Year],salesdata[[#This Row],[Year]]-1,salesdata[Total Revenue]),"Growth Year","Decline Year"),"")</f>
        <v>Growth Year</v>
      </c>
    </row>
    <row r="2615" spans="1:25" x14ac:dyDescent="0.3">
      <c r="A2615" s="1">
        <v>2614</v>
      </c>
      <c r="B2615" s="2">
        <v>42954</v>
      </c>
      <c r="C2615" s="1">
        <v>2017</v>
      </c>
      <c r="D2615" s="1" t="s">
        <v>21</v>
      </c>
      <c r="E2615" s="1">
        <v>8</v>
      </c>
      <c r="F2615" s="3">
        <v>2986</v>
      </c>
      <c r="G2615" s="10">
        <v>9465.6200000000008</v>
      </c>
      <c r="H2615" s="12">
        <f>IFERROR(salesdata[[#This Row],[S-P1]]/salesdata[[#This Row],[Q-P1]],0)</f>
        <v>3.1700000000000004</v>
      </c>
      <c r="I2615" s="3">
        <v>3894</v>
      </c>
      <c r="J2615" s="10">
        <v>24687.96</v>
      </c>
      <c r="K2615" s="12">
        <f>IFERROR(salesdata[[#This Row],[S-P2]]/salesdata[[#This Row],[Q-P2]],0)</f>
        <v>6.34</v>
      </c>
      <c r="L2615" s="3">
        <v>5643</v>
      </c>
      <c r="M2615" s="10">
        <v>30585.06</v>
      </c>
      <c r="N2615" s="12">
        <f>IFERROR(salesdata[[#This Row],[S-P3]]/salesdata[[#This Row],[Q-P3]],0)</f>
        <v>5.42</v>
      </c>
      <c r="O2615" s="3">
        <v>1914</v>
      </c>
      <c r="P2615" s="10">
        <v>13646.82</v>
      </c>
      <c r="Q2615" s="12">
        <f>IFERROR(salesdata[[#This Row],[S-P4]]/salesdata[[#This Row],[Q-P4]],0)</f>
        <v>7.13</v>
      </c>
      <c r="R2615" s="3">
        <v>14437</v>
      </c>
      <c r="S2615" s="10">
        <v>78385.460000000006</v>
      </c>
      <c r="T2615" s="1" t="str">
        <f>"Q"&amp;ROUNDUP(salesdata[[#This Row],[Month No.]]/3,0)</f>
        <v>Q3</v>
      </c>
      <c r="U2615" s="1" t="str">
        <f>TEXT(salesdata[[#This Row],[Date]],"dddd")</f>
        <v>Monday</v>
      </c>
      <c r="V2615" s="12">
        <f>IFERROR(salesdata[[#This Row],[Total Revenue]]/salesdata[[#This Row],[Total Units Sold]],0)</f>
        <v>5.4294839648126345</v>
      </c>
      <c r="W2615" s="1" t="str">
        <f>INDEX({"Product1","Product2","Product3","Product4"},MATCH(MAX(salesdata[[#This Row],[S-P1]],salesdata[[#This Row],[S-P2]],salesdata[[#This Row],[S-P3]],salesdata[[#This Row],[S-P4]]),CHOOSE({1,2,3,4},salesdata[[#This Row],[S-P1]],salesdata[[#This Row],[S-P2]],salesdata[[#This Row],[S-P3]],salesdata[[#This Row],[S-P4]]),0))</f>
        <v>Product3</v>
      </c>
      <c r="X2615" s="1" t="str">
        <f>IF(salesdata[[#This Row],[Total Revenue]]&gt;=70000,"High",IF(salesdata[[#This Row],[Total Revenue]]&gt;=40000,"Medium","Low"))</f>
        <v>High</v>
      </c>
      <c r="Y2615" s="1" t="str">
        <f>IFERROR(IF(SUMIF(salesdata[Year],salesdata[[#This Row],[Year]],salesdata[Total Revenue])&gt;SUMIF(salesdata[Year],salesdata[[#This Row],[Year]]-1,salesdata[Total Revenue]),"Growth Year","Decline Year"),"")</f>
        <v>Growth Year</v>
      </c>
    </row>
    <row r="2616" spans="1:25" x14ac:dyDescent="0.3">
      <c r="A2616" s="1">
        <v>2615</v>
      </c>
      <c r="B2616" s="2">
        <v>42955</v>
      </c>
      <c r="C2616" s="1">
        <v>2017</v>
      </c>
      <c r="D2616" s="1" t="s">
        <v>21</v>
      </c>
      <c r="E2616" s="1">
        <v>8</v>
      </c>
      <c r="F2616" s="3">
        <v>995</v>
      </c>
      <c r="G2616" s="10">
        <v>3154.15</v>
      </c>
      <c r="H2616" s="12">
        <f>IFERROR(salesdata[[#This Row],[S-P1]]/salesdata[[#This Row],[Q-P1]],0)</f>
        <v>3.17</v>
      </c>
      <c r="I2616" s="3">
        <v>1735</v>
      </c>
      <c r="J2616" s="10">
        <v>10999.9</v>
      </c>
      <c r="K2616" s="12">
        <f>IFERROR(salesdata[[#This Row],[S-P2]]/salesdata[[#This Row],[Q-P2]],0)</f>
        <v>6.34</v>
      </c>
      <c r="L2616" s="3">
        <v>5823</v>
      </c>
      <c r="M2616" s="10">
        <v>31560.66</v>
      </c>
      <c r="N2616" s="12">
        <f>IFERROR(salesdata[[#This Row],[S-P3]]/salesdata[[#This Row],[Q-P3]],0)</f>
        <v>5.42</v>
      </c>
      <c r="O2616" s="3">
        <v>1159</v>
      </c>
      <c r="P2616" s="10">
        <v>8263.67</v>
      </c>
      <c r="Q2616" s="12">
        <f>IFERROR(salesdata[[#This Row],[S-P4]]/salesdata[[#This Row],[Q-P4]],0)</f>
        <v>7.13</v>
      </c>
      <c r="R2616" s="3">
        <v>9712</v>
      </c>
      <c r="S2616" s="10">
        <v>53978.38</v>
      </c>
      <c r="T2616" s="1" t="str">
        <f>"Q"&amp;ROUNDUP(salesdata[[#This Row],[Month No.]]/3,0)</f>
        <v>Q3</v>
      </c>
      <c r="U2616" s="1" t="str">
        <f>TEXT(salesdata[[#This Row],[Date]],"dddd")</f>
        <v>Tuesday</v>
      </c>
      <c r="V2616" s="12">
        <f>IFERROR(salesdata[[#This Row],[Total Revenue]]/salesdata[[#This Row],[Total Units Sold]],0)</f>
        <v>5.5579056836902794</v>
      </c>
      <c r="W2616" s="1" t="str">
        <f>INDEX({"Product1","Product2","Product3","Product4"},MATCH(MAX(salesdata[[#This Row],[S-P1]],salesdata[[#This Row],[S-P2]],salesdata[[#This Row],[S-P3]],salesdata[[#This Row],[S-P4]]),CHOOSE({1,2,3,4},salesdata[[#This Row],[S-P1]],salesdata[[#This Row],[S-P2]],salesdata[[#This Row],[S-P3]],salesdata[[#This Row],[S-P4]]),0))</f>
        <v>Product3</v>
      </c>
      <c r="X2616" s="1" t="str">
        <f>IF(salesdata[[#This Row],[Total Revenue]]&gt;=70000,"High",IF(salesdata[[#This Row],[Total Revenue]]&gt;=40000,"Medium","Low"))</f>
        <v>Medium</v>
      </c>
      <c r="Y2616" s="1" t="str">
        <f>IFERROR(IF(SUMIF(salesdata[Year],salesdata[[#This Row],[Year]],salesdata[Total Revenue])&gt;SUMIF(salesdata[Year],salesdata[[#This Row],[Year]]-1,salesdata[Total Revenue]),"Growth Year","Decline Year"),"")</f>
        <v>Growth Year</v>
      </c>
    </row>
    <row r="2617" spans="1:25" x14ac:dyDescent="0.3">
      <c r="A2617" s="1">
        <v>2616</v>
      </c>
      <c r="B2617" s="2">
        <v>42956</v>
      </c>
      <c r="C2617" s="1">
        <v>2017</v>
      </c>
      <c r="D2617" s="1" t="s">
        <v>21</v>
      </c>
      <c r="E2617" s="1">
        <v>8</v>
      </c>
      <c r="F2617" s="3">
        <v>6808</v>
      </c>
      <c r="G2617" s="10">
        <v>21581.360000000001</v>
      </c>
      <c r="H2617" s="12">
        <f>IFERROR(salesdata[[#This Row],[S-P1]]/salesdata[[#This Row],[Q-P1]],0)</f>
        <v>3.17</v>
      </c>
      <c r="I2617" s="3">
        <v>3125</v>
      </c>
      <c r="J2617" s="10">
        <v>19812.5</v>
      </c>
      <c r="K2617" s="12">
        <f>IFERROR(salesdata[[#This Row],[S-P2]]/salesdata[[#This Row],[Q-P2]],0)</f>
        <v>6.34</v>
      </c>
      <c r="L2617" s="3">
        <v>2581</v>
      </c>
      <c r="M2617" s="10">
        <v>13989.02</v>
      </c>
      <c r="N2617" s="12">
        <f>IFERROR(salesdata[[#This Row],[S-P3]]/salesdata[[#This Row],[Q-P3]],0)</f>
        <v>5.42</v>
      </c>
      <c r="O2617" s="3">
        <v>1612</v>
      </c>
      <c r="P2617" s="10">
        <v>11493.56</v>
      </c>
      <c r="Q2617" s="12">
        <f>IFERROR(salesdata[[#This Row],[S-P4]]/salesdata[[#This Row],[Q-P4]],0)</f>
        <v>7.13</v>
      </c>
      <c r="R2617" s="3">
        <v>14126</v>
      </c>
      <c r="S2617" s="10">
        <v>66876.44</v>
      </c>
      <c r="T2617" s="1" t="str">
        <f>"Q"&amp;ROUNDUP(salesdata[[#This Row],[Month No.]]/3,0)</f>
        <v>Q3</v>
      </c>
      <c r="U2617" s="1" t="str">
        <f>TEXT(salesdata[[#This Row],[Date]],"dddd")</f>
        <v>Wednesday</v>
      </c>
      <c r="V2617" s="12">
        <f>IFERROR(salesdata[[#This Row],[Total Revenue]]/salesdata[[#This Row],[Total Units Sold]],0)</f>
        <v>4.7342800509698426</v>
      </c>
      <c r="W2617" s="1" t="str">
        <f>INDEX({"Product1","Product2","Product3","Product4"},MATCH(MAX(salesdata[[#This Row],[S-P1]],salesdata[[#This Row],[S-P2]],salesdata[[#This Row],[S-P3]],salesdata[[#This Row],[S-P4]]),CHOOSE({1,2,3,4},salesdata[[#This Row],[S-P1]],salesdata[[#This Row],[S-P2]],salesdata[[#This Row],[S-P3]],salesdata[[#This Row],[S-P4]]),0))</f>
        <v>Product1</v>
      </c>
      <c r="X2617" s="1" t="str">
        <f>IF(salesdata[[#This Row],[Total Revenue]]&gt;=70000,"High",IF(salesdata[[#This Row],[Total Revenue]]&gt;=40000,"Medium","Low"))</f>
        <v>Medium</v>
      </c>
      <c r="Y2617" s="1" t="str">
        <f>IFERROR(IF(SUMIF(salesdata[Year],salesdata[[#This Row],[Year]],salesdata[Total Revenue])&gt;SUMIF(salesdata[Year],salesdata[[#This Row],[Year]]-1,salesdata[Total Revenue]),"Growth Year","Decline Year"),"")</f>
        <v>Growth Year</v>
      </c>
    </row>
    <row r="2618" spans="1:25" x14ac:dyDescent="0.3">
      <c r="A2618" s="1">
        <v>2617</v>
      </c>
      <c r="B2618" s="2">
        <v>42957</v>
      </c>
      <c r="C2618" s="1">
        <v>2017</v>
      </c>
      <c r="D2618" s="1" t="s">
        <v>21</v>
      </c>
      <c r="E2618" s="1">
        <v>8</v>
      </c>
      <c r="F2618" s="3">
        <v>3034</v>
      </c>
      <c r="G2618" s="10">
        <v>9617.7800000000007</v>
      </c>
      <c r="H2618" s="12">
        <f>IFERROR(salesdata[[#This Row],[S-P1]]/salesdata[[#This Row],[Q-P1]],0)</f>
        <v>3.1700000000000004</v>
      </c>
      <c r="I2618" s="3">
        <v>2999</v>
      </c>
      <c r="J2618" s="10">
        <v>19013.66</v>
      </c>
      <c r="K2618" s="12">
        <f>IFERROR(salesdata[[#This Row],[S-P2]]/salesdata[[#This Row],[Q-P2]],0)</f>
        <v>6.34</v>
      </c>
      <c r="L2618" s="3">
        <v>5894</v>
      </c>
      <c r="M2618" s="10">
        <v>31945.48</v>
      </c>
      <c r="N2618" s="12">
        <f>IFERROR(salesdata[[#This Row],[S-P3]]/salesdata[[#This Row],[Q-P3]],0)</f>
        <v>5.42</v>
      </c>
      <c r="O2618" s="3">
        <v>936</v>
      </c>
      <c r="P2618" s="10">
        <v>6673.68</v>
      </c>
      <c r="Q2618" s="12">
        <f>IFERROR(salesdata[[#This Row],[S-P4]]/salesdata[[#This Row],[Q-P4]],0)</f>
        <v>7.13</v>
      </c>
      <c r="R2618" s="3">
        <v>12863</v>
      </c>
      <c r="S2618" s="10">
        <v>67250.600000000006</v>
      </c>
      <c r="T2618" s="1" t="str">
        <f>"Q"&amp;ROUNDUP(salesdata[[#This Row],[Month No.]]/3,0)</f>
        <v>Q3</v>
      </c>
      <c r="U2618" s="1" t="str">
        <f>TEXT(salesdata[[#This Row],[Date]],"dddd")</f>
        <v>Thursday</v>
      </c>
      <c r="V2618" s="12">
        <f>IFERROR(salesdata[[#This Row],[Total Revenue]]/salesdata[[#This Row],[Total Units Sold]],0)</f>
        <v>5.2282204773381018</v>
      </c>
      <c r="W2618" s="1" t="str">
        <f>INDEX({"Product1","Product2","Product3","Product4"},MATCH(MAX(salesdata[[#This Row],[S-P1]],salesdata[[#This Row],[S-P2]],salesdata[[#This Row],[S-P3]],salesdata[[#This Row],[S-P4]]),CHOOSE({1,2,3,4},salesdata[[#This Row],[S-P1]],salesdata[[#This Row],[S-P2]],salesdata[[#This Row],[S-P3]],salesdata[[#This Row],[S-P4]]),0))</f>
        <v>Product3</v>
      </c>
      <c r="X2618" s="1" t="str">
        <f>IF(salesdata[[#This Row],[Total Revenue]]&gt;=70000,"High",IF(salesdata[[#This Row],[Total Revenue]]&gt;=40000,"Medium","Low"))</f>
        <v>Medium</v>
      </c>
      <c r="Y2618" s="1" t="str">
        <f>IFERROR(IF(SUMIF(salesdata[Year],salesdata[[#This Row],[Year]],salesdata[Total Revenue])&gt;SUMIF(salesdata[Year],salesdata[[#This Row],[Year]]-1,salesdata[Total Revenue]),"Growth Year","Decline Year"),"")</f>
        <v>Growth Year</v>
      </c>
    </row>
    <row r="2619" spans="1:25" x14ac:dyDescent="0.3">
      <c r="A2619" s="1">
        <v>2618</v>
      </c>
      <c r="B2619" s="2">
        <v>42958</v>
      </c>
      <c r="C2619" s="1">
        <v>2017</v>
      </c>
      <c r="D2619" s="1" t="s">
        <v>21</v>
      </c>
      <c r="E2619" s="1">
        <v>8</v>
      </c>
      <c r="F2619" s="3">
        <v>5646</v>
      </c>
      <c r="G2619" s="10">
        <v>17897.82</v>
      </c>
      <c r="H2619" s="12">
        <f>IFERROR(salesdata[[#This Row],[S-P1]]/salesdata[[#This Row],[Q-P1]],0)</f>
        <v>3.17</v>
      </c>
      <c r="I2619" s="3">
        <v>2569</v>
      </c>
      <c r="J2619" s="10">
        <v>16287.46</v>
      </c>
      <c r="K2619" s="12">
        <f>IFERROR(salesdata[[#This Row],[S-P2]]/salesdata[[#This Row],[Q-P2]],0)</f>
        <v>6.34</v>
      </c>
      <c r="L2619" s="3">
        <v>5737</v>
      </c>
      <c r="M2619" s="10">
        <v>31094.54</v>
      </c>
      <c r="N2619" s="12">
        <f>IFERROR(salesdata[[#This Row],[S-P3]]/salesdata[[#This Row],[Q-P3]],0)</f>
        <v>5.42</v>
      </c>
      <c r="O2619" s="3">
        <v>1607</v>
      </c>
      <c r="P2619" s="10">
        <v>11457.91</v>
      </c>
      <c r="Q2619" s="12">
        <f>IFERROR(salesdata[[#This Row],[S-P4]]/salesdata[[#This Row],[Q-P4]],0)</f>
        <v>7.13</v>
      </c>
      <c r="R2619" s="3">
        <v>15559</v>
      </c>
      <c r="S2619" s="10">
        <v>76737.73</v>
      </c>
      <c r="T2619" s="1" t="str">
        <f>"Q"&amp;ROUNDUP(salesdata[[#This Row],[Month No.]]/3,0)</f>
        <v>Q3</v>
      </c>
      <c r="U2619" s="1" t="str">
        <f>TEXT(salesdata[[#This Row],[Date]],"dddd")</f>
        <v>Friday</v>
      </c>
      <c r="V2619" s="12">
        <f>IFERROR(salesdata[[#This Row],[Total Revenue]]/salesdata[[#This Row],[Total Units Sold]],0)</f>
        <v>4.9320476894401954</v>
      </c>
      <c r="W2619" s="1" t="str">
        <f>INDEX({"Product1","Product2","Product3","Product4"},MATCH(MAX(salesdata[[#This Row],[S-P1]],salesdata[[#This Row],[S-P2]],salesdata[[#This Row],[S-P3]],salesdata[[#This Row],[S-P4]]),CHOOSE({1,2,3,4},salesdata[[#This Row],[S-P1]],salesdata[[#This Row],[S-P2]],salesdata[[#This Row],[S-P3]],salesdata[[#This Row],[S-P4]]),0))</f>
        <v>Product3</v>
      </c>
      <c r="X2619" s="1" t="str">
        <f>IF(salesdata[[#This Row],[Total Revenue]]&gt;=70000,"High",IF(salesdata[[#This Row],[Total Revenue]]&gt;=40000,"Medium","Low"))</f>
        <v>High</v>
      </c>
      <c r="Y2619" s="1" t="str">
        <f>IFERROR(IF(SUMIF(salesdata[Year],salesdata[[#This Row],[Year]],salesdata[Total Revenue])&gt;SUMIF(salesdata[Year],salesdata[[#This Row],[Year]]-1,salesdata[Total Revenue]),"Growth Year","Decline Year"),"")</f>
        <v>Growth Year</v>
      </c>
    </row>
    <row r="2620" spans="1:25" x14ac:dyDescent="0.3">
      <c r="A2620" s="1">
        <v>2619</v>
      </c>
      <c r="B2620" s="2">
        <v>42959</v>
      </c>
      <c r="C2620" s="1">
        <v>2017</v>
      </c>
      <c r="D2620" s="1" t="s">
        <v>21</v>
      </c>
      <c r="E2620" s="1">
        <v>8</v>
      </c>
      <c r="F2620" s="3">
        <v>4229</v>
      </c>
      <c r="G2620" s="10">
        <v>13405.93</v>
      </c>
      <c r="H2620" s="12">
        <f>IFERROR(salesdata[[#This Row],[S-P1]]/salesdata[[#This Row],[Q-P1]],0)</f>
        <v>3.17</v>
      </c>
      <c r="I2620" s="3">
        <v>1058</v>
      </c>
      <c r="J2620" s="10">
        <v>6707.72</v>
      </c>
      <c r="K2620" s="12">
        <f>IFERROR(salesdata[[#This Row],[S-P2]]/salesdata[[#This Row],[Q-P2]],0)</f>
        <v>6.34</v>
      </c>
      <c r="L2620" s="3">
        <v>3944</v>
      </c>
      <c r="M2620" s="10">
        <v>21376.48</v>
      </c>
      <c r="N2620" s="12">
        <f>IFERROR(salesdata[[#This Row],[S-P3]]/salesdata[[#This Row],[Q-P3]],0)</f>
        <v>5.42</v>
      </c>
      <c r="O2620" s="3">
        <v>930</v>
      </c>
      <c r="P2620" s="10">
        <v>6630.9</v>
      </c>
      <c r="Q2620" s="12">
        <f>IFERROR(salesdata[[#This Row],[S-P4]]/salesdata[[#This Row],[Q-P4]],0)</f>
        <v>7.13</v>
      </c>
      <c r="R2620" s="3">
        <v>10161</v>
      </c>
      <c r="S2620" s="10">
        <v>48121.03</v>
      </c>
      <c r="T2620" s="1" t="str">
        <f>"Q"&amp;ROUNDUP(salesdata[[#This Row],[Month No.]]/3,0)</f>
        <v>Q3</v>
      </c>
      <c r="U2620" s="1" t="str">
        <f>TEXT(salesdata[[#This Row],[Date]],"dddd")</f>
        <v>Saturday</v>
      </c>
      <c r="V2620" s="12">
        <f>IFERROR(salesdata[[#This Row],[Total Revenue]]/salesdata[[#This Row],[Total Units Sold]],0)</f>
        <v>4.7358557228619231</v>
      </c>
      <c r="W2620" s="1" t="str">
        <f>INDEX({"Product1","Product2","Product3","Product4"},MATCH(MAX(salesdata[[#This Row],[S-P1]],salesdata[[#This Row],[S-P2]],salesdata[[#This Row],[S-P3]],salesdata[[#This Row],[S-P4]]),CHOOSE({1,2,3,4},salesdata[[#This Row],[S-P1]],salesdata[[#This Row],[S-P2]],salesdata[[#This Row],[S-P3]],salesdata[[#This Row],[S-P4]]),0))</f>
        <v>Product3</v>
      </c>
      <c r="X2620" s="1" t="str">
        <f>IF(salesdata[[#This Row],[Total Revenue]]&gt;=70000,"High",IF(salesdata[[#This Row],[Total Revenue]]&gt;=40000,"Medium","Low"))</f>
        <v>Medium</v>
      </c>
      <c r="Y2620" s="1" t="str">
        <f>IFERROR(IF(SUMIF(salesdata[Year],salesdata[[#This Row],[Year]],salesdata[Total Revenue])&gt;SUMIF(salesdata[Year],salesdata[[#This Row],[Year]]-1,salesdata[Total Revenue]),"Growth Year","Decline Year"),"")</f>
        <v>Growth Year</v>
      </c>
    </row>
    <row r="2621" spans="1:25" x14ac:dyDescent="0.3">
      <c r="A2621" s="1">
        <v>2620</v>
      </c>
      <c r="B2621" s="2">
        <v>42960</v>
      </c>
      <c r="C2621" s="1">
        <v>2017</v>
      </c>
      <c r="D2621" s="1" t="s">
        <v>21</v>
      </c>
      <c r="E2621" s="1">
        <v>8</v>
      </c>
      <c r="F2621" s="3">
        <v>4176</v>
      </c>
      <c r="G2621" s="10">
        <v>13237.92</v>
      </c>
      <c r="H2621" s="12">
        <f>IFERROR(salesdata[[#This Row],[S-P1]]/salesdata[[#This Row],[Q-P1]],0)</f>
        <v>3.17</v>
      </c>
      <c r="I2621" s="3">
        <v>3510</v>
      </c>
      <c r="J2621" s="10">
        <v>22253.4</v>
      </c>
      <c r="K2621" s="12">
        <f>IFERROR(salesdata[[#This Row],[S-P2]]/salesdata[[#This Row],[Q-P2]],0)</f>
        <v>6.3400000000000007</v>
      </c>
      <c r="L2621" s="3">
        <v>493</v>
      </c>
      <c r="M2621" s="10">
        <v>2672.06</v>
      </c>
      <c r="N2621" s="12">
        <f>IFERROR(salesdata[[#This Row],[S-P3]]/salesdata[[#This Row],[Q-P3]],0)</f>
        <v>5.42</v>
      </c>
      <c r="O2621" s="3">
        <v>1347</v>
      </c>
      <c r="P2621" s="10">
        <v>9604.11</v>
      </c>
      <c r="Q2621" s="12">
        <f>IFERROR(salesdata[[#This Row],[S-P4]]/salesdata[[#This Row],[Q-P4]],0)</f>
        <v>7.1300000000000008</v>
      </c>
      <c r="R2621" s="3">
        <v>9526</v>
      </c>
      <c r="S2621" s="10">
        <v>47767.49</v>
      </c>
      <c r="T2621" s="1" t="str">
        <f>"Q"&amp;ROUNDUP(salesdata[[#This Row],[Month No.]]/3,0)</f>
        <v>Q3</v>
      </c>
      <c r="U2621" s="1" t="str">
        <f>TEXT(salesdata[[#This Row],[Date]],"dddd")</f>
        <v>Sunday</v>
      </c>
      <c r="V2621" s="12">
        <f>IFERROR(salesdata[[#This Row],[Total Revenue]]/salesdata[[#This Row],[Total Units Sold]],0)</f>
        <v>5.014433130380012</v>
      </c>
      <c r="W2621" s="1" t="str">
        <f>INDEX({"Product1","Product2","Product3","Product4"},MATCH(MAX(salesdata[[#This Row],[S-P1]],salesdata[[#This Row],[S-P2]],salesdata[[#This Row],[S-P3]],salesdata[[#This Row],[S-P4]]),CHOOSE({1,2,3,4},salesdata[[#This Row],[S-P1]],salesdata[[#This Row],[S-P2]],salesdata[[#This Row],[S-P3]],salesdata[[#This Row],[S-P4]]),0))</f>
        <v>Product2</v>
      </c>
      <c r="X2621" s="1" t="str">
        <f>IF(salesdata[[#This Row],[Total Revenue]]&gt;=70000,"High",IF(salesdata[[#This Row],[Total Revenue]]&gt;=40000,"Medium","Low"))</f>
        <v>Medium</v>
      </c>
      <c r="Y2621" s="1" t="str">
        <f>IFERROR(IF(SUMIF(salesdata[Year],salesdata[[#This Row],[Year]],salesdata[Total Revenue])&gt;SUMIF(salesdata[Year],salesdata[[#This Row],[Year]]-1,salesdata[Total Revenue]),"Growth Year","Decline Year"),"")</f>
        <v>Growth Year</v>
      </c>
    </row>
    <row r="2622" spans="1:25" x14ac:dyDescent="0.3">
      <c r="A2622" s="1">
        <v>2621</v>
      </c>
      <c r="B2622" s="2">
        <v>42961</v>
      </c>
      <c r="C2622" s="1">
        <v>2017</v>
      </c>
      <c r="D2622" s="1" t="s">
        <v>21</v>
      </c>
      <c r="E2622" s="1">
        <v>8</v>
      </c>
      <c r="F2622" s="3">
        <v>4478</v>
      </c>
      <c r="G2622" s="10">
        <v>14195.26</v>
      </c>
      <c r="H2622" s="12">
        <f>IFERROR(salesdata[[#This Row],[S-P1]]/salesdata[[#This Row],[Q-P1]],0)</f>
        <v>3.17</v>
      </c>
      <c r="I2622" s="3">
        <v>415</v>
      </c>
      <c r="J2622" s="10">
        <v>2631.1</v>
      </c>
      <c r="K2622" s="12">
        <f>IFERROR(salesdata[[#This Row],[S-P2]]/salesdata[[#This Row],[Q-P2]],0)</f>
        <v>6.34</v>
      </c>
      <c r="L2622" s="3">
        <v>1990</v>
      </c>
      <c r="M2622" s="10">
        <v>10785.8</v>
      </c>
      <c r="N2622" s="12">
        <f>IFERROR(salesdata[[#This Row],[S-P3]]/salesdata[[#This Row],[Q-P3]],0)</f>
        <v>5.42</v>
      </c>
      <c r="O2622" s="3">
        <v>541</v>
      </c>
      <c r="P2622" s="10">
        <v>3857.33</v>
      </c>
      <c r="Q2622" s="12">
        <f>IFERROR(salesdata[[#This Row],[S-P4]]/salesdata[[#This Row],[Q-P4]],0)</f>
        <v>7.13</v>
      </c>
      <c r="R2622" s="3">
        <v>7424</v>
      </c>
      <c r="S2622" s="10">
        <v>31469.49</v>
      </c>
      <c r="T2622" s="1" t="str">
        <f>"Q"&amp;ROUNDUP(salesdata[[#This Row],[Month No.]]/3,0)</f>
        <v>Q3</v>
      </c>
      <c r="U2622" s="1" t="str">
        <f>TEXT(salesdata[[#This Row],[Date]],"dddd")</f>
        <v>Monday</v>
      </c>
      <c r="V2622" s="12">
        <f>IFERROR(salesdata[[#This Row],[Total Revenue]]/salesdata[[#This Row],[Total Units Sold]],0)</f>
        <v>4.2388860452586208</v>
      </c>
      <c r="W2622" s="1" t="str">
        <f>INDEX({"Product1","Product2","Product3","Product4"},MATCH(MAX(salesdata[[#This Row],[S-P1]],salesdata[[#This Row],[S-P2]],salesdata[[#This Row],[S-P3]],salesdata[[#This Row],[S-P4]]),CHOOSE({1,2,3,4},salesdata[[#This Row],[S-P1]],salesdata[[#This Row],[S-P2]],salesdata[[#This Row],[S-P3]],salesdata[[#This Row],[S-P4]]),0))</f>
        <v>Product1</v>
      </c>
      <c r="X2622" s="1" t="str">
        <f>IF(salesdata[[#This Row],[Total Revenue]]&gt;=70000,"High",IF(salesdata[[#This Row],[Total Revenue]]&gt;=40000,"Medium","Low"))</f>
        <v>Low</v>
      </c>
      <c r="Y2622" s="1" t="str">
        <f>IFERROR(IF(SUMIF(salesdata[Year],salesdata[[#This Row],[Year]],salesdata[Total Revenue])&gt;SUMIF(salesdata[Year],salesdata[[#This Row],[Year]]-1,salesdata[Total Revenue]),"Growth Year","Decline Year"),"")</f>
        <v>Growth Year</v>
      </c>
    </row>
    <row r="2623" spans="1:25" x14ac:dyDescent="0.3">
      <c r="A2623" s="1">
        <v>2622</v>
      </c>
      <c r="B2623" s="2">
        <v>42962</v>
      </c>
      <c r="C2623" s="1">
        <v>2017</v>
      </c>
      <c r="D2623" s="1" t="s">
        <v>21</v>
      </c>
      <c r="E2623" s="1">
        <v>8</v>
      </c>
      <c r="F2623" s="3">
        <v>2643</v>
      </c>
      <c r="G2623" s="10">
        <v>8378.31</v>
      </c>
      <c r="H2623" s="12">
        <f>IFERROR(salesdata[[#This Row],[S-P1]]/salesdata[[#This Row],[Q-P1]],0)</f>
        <v>3.17</v>
      </c>
      <c r="I2623" s="3">
        <v>2807</v>
      </c>
      <c r="J2623" s="10">
        <v>17796.38</v>
      </c>
      <c r="K2623" s="12">
        <f>IFERROR(salesdata[[#This Row],[S-P2]]/salesdata[[#This Row],[Q-P2]],0)</f>
        <v>6.3400000000000007</v>
      </c>
      <c r="L2623" s="3">
        <v>5533</v>
      </c>
      <c r="M2623" s="10">
        <v>29988.86</v>
      </c>
      <c r="N2623" s="12">
        <f>IFERROR(salesdata[[#This Row],[S-P3]]/salesdata[[#This Row],[Q-P3]],0)</f>
        <v>5.42</v>
      </c>
      <c r="O2623" s="3">
        <v>1123</v>
      </c>
      <c r="P2623" s="10">
        <v>8006.99</v>
      </c>
      <c r="Q2623" s="12">
        <f>IFERROR(salesdata[[#This Row],[S-P4]]/salesdata[[#This Row],[Q-P4]],0)</f>
        <v>7.13</v>
      </c>
      <c r="R2623" s="3">
        <v>12106</v>
      </c>
      <c r="S2623" s="10">
        <v>64170.54</v>
      </c>
      <c r="T2623" s="1" t="str">
        <f>"Q"&amp;ROUNDUP(salesdata[[#This Row],[Month No.]]/3,0)</f>
        <v>Q3</v>
      </c>
      <c r="U2623" s="1" t="str">
        <f>TEXT(salesdata[[#This Row],[Date]],"dddd")</f>
        <v>Tuesday</v>
      </c>
      <c r="V2623" s="12">
        <f>IFERROR(salesdata[[#This Row],[Total Revenue]]/salesdata[[#This Row],[Total Units Sold]],0)</f>
        <v>5.3007219560548489</v>
      </c>
      <c r="W2623" s="1" t="str">
        <f>INDEX({"Product1","Product2","Product3","Product4"},MATCH(MAX(salesdata[[#This Row],[S-P1]],salesdata[[#This Row],[S-P2]],salesdata[[#This Row],[S-P3]],salesdata[[#This Row],[S-P4]]),CHOOSE({1,2,3,4},salesdata[[#This Row],[S-P1]],salesdata[[#This Row],[S-P2]],salesdata[[#This Row],[S-P3]],salesdata[[#This Row],[S-P4]]),0))</f>
        <v>Product3</v>
      </c>
      <c r="X2623" s="1" t="str">
        <f>IF(salesdata[[#This Row],[Total Revenue]]&gt;=70000,"High",IF(salesdata[[#This Row],[Total Revenue]]&gt;=40000,"Medium","Low"))</f>
        <v>Medium</v>
      </c>
      <c r="Y2623" s="1" t="str">
        <f>IFERROR(IF(SUMIF(salesdata[Year],salesdata[[#This Row],[Year]],salesdata[Total Revenue])&gt;SUMIF(salesdata[Year],salesdata[[#This Row],[Year]]-1,salesdata[Total Revenue]),"Growth Year","Decline Year"),"")</f>
        <v>Growth Year</v>
      </c>
    </row>
    <row r="2624" spans="1:25" x14ac:dyDescent="0.3">
      <c r="A2624" s="1">
        <v>2623</v>
      </c>
      <c r="B2624" s="2">
        <v>42963</v>
      </c>
      <c r="C2624" s="1">
        <v>2017</v>
      </c>
      <c r="D2624" s="1" t="s">
        <v>21</v>
      </c>
      <c r="E2624" s="1">
        <v>8</v>
      </c>
      <c r="F2624" s="3">
        <v>5057</v>
      </c>
      <c r="G2624" s="10">
        <v>16030.69</v>
      </c>
      <c r="H2624" s="12">
        <f>IFERROR(salesdata[[#This Row],[S-P1]]/salesdata[[#This Row],[Q-P1]],0)</f>
        <v>3.17</v>
      </c>
      <c r="I2624" s="3">
        <v>328</v>
      </c>
      <c r="J2624" s="10">
        <v>2079.52</v>
      </c>
      <c r="K2624" s="12">
        <f>IFERROR(salesdata[[#This Row],[S-P2]]/salesdata[[#This Row],[Q-P2]],0)</f>
        <v>6.34</v>
      </c>
      <c r="L2624" s="3">
        <v>1571</v>
      </c>
      <c r="M2624" s="10">
        <v>8514.82</v>
      </c>
      <c r="N2624" s="12">
        <f>IFERROR(salesdata[[#This Row],[S-P3]]/salesdata[[#This Row],[Q-P3]],0)</f>
        <v>5.42</v>
      </c>
      <c r="O2624" s="3">
        <v>1771</v>
      </c>
      <c r="P2624" s="10">
        <v>12627.23</v>
      </c>
      <c r="Q2624" s="12">
        <f>IFERROR(salesdata[[#This Row],[S-P4]]/salesdata[[#This Row],[Q-P4]],0)</f>
        <v>7.13</v>
      </c>
      <c r="R2624" s="3">
        <v>8727</v>
      </c>
      <c r="S2624" s="10">
        <v>39252.26</v>
      </c>
      <c r="T2624" s="1" t="str">
        <f>"Q"&amp;ROUNDUP(salesdata[[#This Row],[Month No.]]/3,0)</f>
        <v>Q3</v>
      </c>
      <c r="U2624" s="1" t="str">
        <f>TEXT(salesdata[[#This Row],[Date]],"dddd")</f>
        <v>Wednesday</v>
      </c>
      <c r="V2624" s="12">
        <f>IFERROR(salesdata[[#This Row],[Total Revenue]]/salesdata[[#This Row],[Total Units Sold]],0)</f>
        <v>4.4977953477712846</v>
      </c>
      <c r="W2624" s="1" t="str">
        <f>INDEX({"Product1","Product2","Product3","Product4"},MATCH(MAX(salesdata[[#This Row],[S-P1]],salesdata[[#This Row],[S-P2]],salesdata[[#This Row],[S-P3]],salesdata[[#This Row],[S-P4]]),CHOOSE({1,2,3,4},salesdata[[#This Row],[S-P1]],salesdata[[#This Row],[S-P2]],salesdata[[#This Row],[S-P3]],salesdata[[#This Row],[S-P4]]),0))</f>
        <v>Product1</v>
      </c>
      <c r="X2624" s="1" t="str">
        <f>IF(salesdata[[#This Row],[Total Revenue]]&gt;=70000,"High",IF(salesdata[[#This Row],[Total Revenue]]&gt;=40000,"Medium","Low"))</f>
        <v>Low</v>
      </c>
      <c r="Y2624" s="1" t="str">
        <f>IFERROR(IF(SUMIF(salesdata[Year],salesdata[[#This Row],[Year]],salesdata[Total Revenue])&gt;SUMIF(salesdata[Year],salesdata[[#This Row],[Year]]-1,salesdata[Total Revenue]),"Growth Year","Decline Year"),"")</f>
        <v>Growth Year</v>
      </c>
    </row>
    <row r="2625" spans="1:25" x14ac:dyDescent="0.3">
      <c r="A2625" s="1">
        <v>2624</v>
      </c>
      <c r="B2625" s="2">
        <v>42964</v>
      </c>
      <c r="C2625" s="1">
        <v>2017</v>
      </c>
      <c r="D2625" s="1" t="s">
        <v>21</v>
      </c>
      <c r="E2625" s="1">
        <v>8</v>
      </c>
      <c r="F2625" s="3">
        <v>6703</v>
      </c>
      <c r="G2625" s="10">
        <v>21248.51</v>
      </c>
      <c r="H2625" s="12">
        <f>IFERROR(salesdata[[#This Row],[S-P1]]/salesdata[[#This Row],[Q-P1]],0)</f>
        <v>3.17</v>
      </c>
      <c r="I2625" s="3">
        <v>3901</v>
      </c>
      <c r="J2625" s="10">
        <v>24732.34</v>
      </c>
      <c r="K2625" s="12">
        <f>IFERROR(salesdata[[#This Row],[S-P2]]/salesdata[[#This Row],[Q-P2]],0)</f>
        <v>6.34</v>
      </c>
      <c r="L2625" s="3">
        <v>1203</v>
      </c>
      <c r="M2625" s="10">
        <v>6520.26</v>
      </c>
      <c r="N2625" s="12">
        <f>IFERROR(salesdata[[#This Row],[S-P3]]/salesdata[[#This Row],[Q-P3]],0)</f>
        <v>5.42</v>
      </c>
      <c r="O2625" s="3">
        <v>1967</v>
      </c>
      <c r="P2625" s="10">
        <v>14024.71</v>
      </c>
      <c r="Q2625" s="12">
        <f>IFERROR(salesdata[[#This Row],[S-P4]]/salesdata[[#This Row],[Q-P4]],0)</f>
        <v>7.13</v>
      </c>
      <c r="R2625" s="3">
        <v>13774</v>
      </c>
      <c r="S2625" s="10">
        <v>66525.820000000007</v>
      </c>
      <c r="T2625" s="1" t="str">
        <f>"Q"&amp;ROUNDUP(salesdata[[#This Row],[Month No.]]/3,0)</f>
        <v>Q3</v>
      </c>
      <c r="U2625" s="1" t="str">
        <f>TEXT(salesdata[[#This Row],[Date]],"dddd")</f>
        <v>Thursday</v>
      </c>
      <c r="V2625" s="12">
        <f>IFERROR(salesdata[[#This Row],[Total Revenue]]/salesdata[[#This Row],[Total Units Sold]],0)</f>
        <v>4.8298112385654139</v>
      </c>
      <c r="W2625" s="1" t="str">
        <f>INDEX({"Product1","Product2","Product3","Product4"},MATCH(MAX(salesdata[[#This Row],[S-P1]],salesdata[[#This Row],[S-P2]],salesdata[[#This Row],[S-P3]],salesdata[[#This Row],[S-P4]]),CHOOSE({1,2,3,4},salesdata[[#This Row],[S-P1]],salesdata[[#This Row],[S-P2]],salesdata[[#This Row],[S-P3]],salesdata[[#This Row],[S-P4]]),0))</f>
        <v>Product2</v>
      </c>
      <c r="X2625" s="1" t="str">
        <f>IF(salesdata[[#This Row],[Total Revenue]]&gt;=70000,"High",IF(salesdata[[#This Row],[Total Revenue]]&gt;=40000,"Medium","Low"))</f>
        <v>Medium</v>
      </c>
      <c r="Y2625" s="1" t="str">
        <f>IFERROR(IF(SUMIF(salesdata[Year],salesdata[[#This Row],[Year]],salesdata[Total Revenue])&gt;SUMIF(salesdata[Year],salesdata[[#This Row],[Year]]-1,salesdata[Total Revenue]),"Growth Year","Decline Year"),"")</f>
        <v>Growth Year</v>
      </c>
    </row>
    <row r="2626" spans="1:25" x14ac:dyDescent="0.3">
      <c r="A2626" s="1">
        <v>2625</v>
      </c>
      <c r="B2626" s="2">
        <v>42965</v>
      </c>
      <c r="C2626" s="1">
        <v>2017</v>
      </c>
      <c r="D2626" s="1" t="s">
        <v>21</v>
      </c>
      <c r="E2626" s="1">
        <v>8</v>
      </c>
      <c r="F2626" s="3">
        <v>4132</v>
      </c>
      <c r="G2626" s="10">
        <v>13098.44</v>
      </c>
      <c r="H2626" s="12">
        <f>IFERROR(salesdata[[#This Row],[S-P1]]/salesdata[[#This Row],[Q-P1]],0)</f>
        <v>3.17</v>
      </c>
      <c r="I2626" s="3">
        <v>2349</v>
      </c>
      <c r="J2626" s="10">
        <v>14892.66</v>
      </c>
      <c r="K2626" s="12">
        <f>IFERROR(salesdata[[#This Row],[S-P2]]/salesdata[[#This Row],[Q-P2]],0)</f>
        <v>6.34</v>
      </c>
      <c r="L2626" s="3">
        <v>5963</v>
      </c>
      <c r="M2626" s="10">
        <v>32319.46</v>
      </c>
      <c r="N2626" s="12">
        <f>IFERROR(salesdata[[#This Row],[S-P3]]/salesdata[[#This Row],[Q-P3]],0)</f>
        <v>5.42</v>
      </c>
      <c r="O2626" s="3">
        <v>993</v>
      </c>
      <c r="P2626" s="10">
        <v>7080.09</v>
      </c>
      <c r="Q2626" s="12">
        <f>IFERROR(salesdata[[#This Row],[S-P4]]/salesdata[[#This Row],[Q-P4]],0)</f>
        <v>7.13</v>
      </c>
      <c r="R2626" s="3">
        <v>13437</v>
      </c>
      <c r="S2626" s="10">
        <v>67390.649999999994</v>
      </c>
      <c r="T2626" s="1" t="str">
        <f>"Q"&amp;ROUNDUP(salesdata[[#This Row],[Month No.]]/3,0)</f>
        <v>Q3</v>
      </c>
      <c r="U2626" s="1" t="str">
        <f>TEXT(salesdata[[#This Row],[Date]],"dddd")</f>
        <v>Friday</v>
      </c>
      <c r="V2626" s="12">
        <f>IFERROR(salesdata[[#This Row],[Total Revenue]]/salesdata[[#This Row],[Total Units Sold]],0)</f>
        <v>5.0153047555257864</v>
      </c>
      <c r="W2626" s="1" t="str">
        <f>INDEX({"Product1","Product2","Product3","Product4"},MATCH(MAX(salesdata[[#This Row],[S-P1]],salesdata[[#This Row],[S-P2]],salesdata[[#This Row],[S-P3]],salesdata[[#This Row],[S-P4]]),CHOOSE({1,2,3,4},salesdata[[#This Row],[S-P1]],salesdata[[#This Row],[S-P2]],salesdata[[#This Row],[S-P3]],salesdata[[#This Row],[S-P4]]),0))</f>
        <v>Product3</v>
      </c>
      <c r="X2626" s="1" t="str">
        <f>IF(salesdata[[#This Row],[Total Revenue]]&gt;=70000,"High",IF(salesdata[[#This Row],[Total Revenue]]&gt;=40000,"Medium","Low"))</f>
        <v>Medium</v>
      </c>
      <c r="Y2626" s="1" t="str">
        <f>IFERROR(IF(SUMIF(salesdata[Year],salesdata[[#This Row],[Year]],salesdata[Total Revenue])&gt;SUMIF(salesdata[Year],salesdata[[#This Row],[Year]]-1,salesdata[Total Revenue]),"Growth Year","Decline Year"),"")</f>
        <v>Growth Year</v>
      </c>
    </row>
    <row r="2627" spans="1:25" x14ac:dyDescent="0.3">
      <c r="A2627" s="1">
        <v>2626</v>
      </c>
      <c r="B2627" s="2">
        <v>42966</v>
      </c>
      <c r="C2627" s="1">
        <v>2017</v>
      </c>
      <c r="D2627" s="1" t="s">
        <v>21</v>
      </c>
      <c r="E2627" s="1">
        <v>8</v>
      </c>
      <c r="F2627" s="3">
        <v>2288</v>
      </c>
      <c r="G2627" s="10">
        <v>7252.96</v>
      </c>
      <c r="H2627" s="12">
        <f>IFERROR(salesdata[[#This Row],[S-P1]]/salesdata[[#This Row],[Q-P1]],0)</f>
        <v>3.17</v>
      </c>
      <c r="I2627" s="3">
        <v>3908</v>
      </c>
      <c r="J2627" s="10">
        <v>24776.720000000001</v>
      </c>
      <c r="K2627" s="12">
        <f>IFERROR(salesdata[[#This Row],[S-P2]]/salesdata[[#This Row],[Q-P2]],0)</f>
        <v>6.34</v>
      </c>
      <c r="L2627" s="3">
        <v>4114</v>
      </c>
      <c r="M2627" s="10">
        <v>22297.88</v>
      </c>
      <c r="N2627" s="12">
        <f>IFERROR(salesdata[[#This Row],[S-P3]]/salesdata[[#This Row],[Q-P3]],0)</f>
        <v>5.42</v>
      </c>
      <c r="O2627" s="3">
        <v>1197</v>
      </c>
      <c r="P2627" s="10">
        <v>8534.61</v>
      </c>
      <c r="Q2627" s="12">
        <f>IFERROR(salesdata[[#This Row],[S-P4]]/salesdata[[#This Row],[Q-P4]],0)</f>
        <v>7.1300000000000008</v>
      </c>
      <c r="R2627" s="3">
        <v>11507</v>
      </c>
      <c r="S2627" s="10">
        <v>62862.17</v>
      </c>
      <c r="T2627" s="1" t="str">
        <f>"Q"&amp;ROUNDUP(salesdata[[#This Row],[Month No.]]/3,0)</f>
        <v>Q3</v>
      </c>
      <c r="U2627" s="1" t="str">
        <f>TEXT(salesdata[[#This Row],[Date]],"dddd")</f>
        <v>Saturday</v>
      </c>
      <c r="V2627" s="12">
        <f>IFERROR(salesdata[[#This Row],[Total Revenue]]/salesdata[[#This Row],[Total Units Sold]],0)</f>
        <v>5.4629503780307633</v>
      </c>
      <c r="W2627" s="1" t="str">
        <f>INDEX({"Product1","Product2","Product3","Product4"},MATCH(MAX(salesdata[[#This Row],[S-P1]],salesdata[[#This Row],[S-P2]],salesdata[[#This Row],[S-P3]],salesdata[[#This Row],[S-P4]]),CHOOSE({1,2,3,4},salesdata[[#This Row],[S-P1]],salesdata[[#This Row],[S-P2]],salesdata[[#This Row],[S-P3]],salesdata[[#This Row],[S-P4]]),0))</f>
        <v>Product2</v>
      </c>
      <c r="X2627" s="1" t="str">
        <f>IF(salesdata[[#This Row],[Total Revenue]]&gt;=70000,"High",IF(salesdata[[#This Row],[Total Revenue]]&gt;=40000,"Medium","Low"))</f>
        <v>Medium</v>
      </c>
      <c r="Y2627" s="1" t="str">
        <f>IFERROR(IF(SUMIF(salesdata[Year],salesdata[[#This Row],[Year]],salesdata[Total Revenue])&gt;SUMIF(salesdata[Year],salesdata[[#This Row],[Year]]-1,salesdata[Total Revenue]),"Growth Year","Decline Year"),"")</f>
        <v>Growth Year</v>
      </c>
    </row>
    <row r="2628" spans="1:25" x14ac:dyDescent="0.3">
      <c r="A2628" s="1">
        <v>2627</v>
      </c>
      <c r="B2628" s="2">
        <v>42967</v>
      </c>
      <c r="C2628" s="1">
        <v>2017</v>
      </c>
      <c r="D2628" s="1" t="s">
        <v>21</v>
      </c>
      <c r="E2628" s="1">
        <v>8</v>
      </c>
      <c r="F2628" s="3">
        <v>5351</v>
      </c>
      <c r="G2628" s="10">
        <v>16962.669999999998</v>
      </c>
      <c r="H2628" s="12">
        <f>IFERROR(salesdata[[#This Row],[S-P1]]/salesdata[[#This Row],[Q-P1]],0)</f>
        <v>3.1699999999999995</v>
      </c>
      <c r="I2628" s="3">
        <v>1691</v>
      </c>
      <c r="J2628" s="10">
        <v>10720.94</v>
      </c>
      <c r="K2628" s="12">
        <f>IFERROR(salesdata[[#This Row],[S-P2]]/salesdata[[#This Row],[Q-P2]],0)</f>
        <v>6.34</v>
      </c>
      <c r="L2628" s="3">
        <v>5816</v>
      </c>
      <c r="M2628" s="10">
        <v>31522.720000000001</v>
      </c>
      <c r="N2628" s="12">
        <f>IFERROR(salesdata[[#This Row],[S-P3]]/salesdata[[#This Row],[Q-P3]],0)</f>
        <v>5.42</v>
      </c>
      <c r="O2628" s="3">
        <v>1264</v>
      </c>
      <c r="P2628" s="10">
        <v>9012.32</v>
      </c>
      <c r="Q2628" s="12">
        <f>IFERROR(salesdata[[#This Row],[S-P4]]/salesdata[[#This Row],[Q-P4]],0)</f>
        <v>7.13</v>
      </c>
      <c r="R2628" s="3">
        <v>14122</v>
      </c>
      <c r="S2628" s="10">
        <v>68218.649999999994</v>
      </c>
      <c r="T2628" s="1" t="str">
        <f>"Q"&amp;ROUNDUP(salesdata[[#This Row],[Month No.]]/3,0)</f>
        <v>Q3</v>
      </c>
      <c r="U2628" s="1" t="str">
        <f>TEXT(salesdata[[#This Row],[Date]],"dddd")</f>
        <v>Sunday</v>
      </c>
      <c r="V2628" s="12">
        <f>IFERROR(salesdata[[#This Row],[Total Revenue]]/salesdata[[#This Row],[Total Units Sold]],0)</f>
        <v>4.830664919983005</v>
      </c>
      <c r="W2628" s="1" t="str">
        <f>INDEX({"Product1","Product2","Product3","Product4"},MATCH(MAX(salesdata[[#This Row],[S-P1]],salesdata[[#This Row],[S-P2]],salesdata[[#This Row],[S-P3]],salesdata[[#This Row],[S-P4]]),CHOOSE({1,2,3,4},salesdata[[#This Row],[S-P1]],salesdata[[#This Row],[S-P2]],salesdata[[#This Row],[S-P3]],salesdata[[#This Row],[S-P4]]),0))</f>
        <v>Product3</v>
      </c>
      <c r="X2628" s="1" t="str">
        <f>IF(salesdata[[#This Row],[Total Revenue]]&gt;=70000,"High",IF(salesdata[[#This Row],[Total Revenue]]&gt;=40000,"Medium","Low"))</f>
        <v>Medium</v>
      </c>
      <c r="Y2628" s="1" t="str">
        <f>IFERROR(IF(SUMIF(salesdata[Year],salesdata[[#This Row],[Year]],salesdata[Total Revenue])&gt;SUMIF(salesdata[Year],salesdata[[#This Row],[Year]]-1,salesdata[Total Revenue]),"Growth Year","Decline Year"),"")</f>
        <v>Growth Year</v>
      </c>
    </row>
    <row r="2629" spans="1:25" x14ac:dyDescent="0.3">
      <c r="A2629" s="1">
        <v>2628</v>
      </c>
      <c r="B2629" s="2">
        <v>42968</v>
      </c>
      <c r="C2629" s="1">
        <v>2017</v>
      </c>
      <c r="D2629" s="1" t="s">
        <v>21</v>
      </c>
      <c r="E2629" s="1">
        <v>8</v>
      </c>
      <c r="F2629" s="3">
        <v>7777</v>
      </c>
      <c r="G2629" s="10">
        <v>24653.09</v>
      </c>
      <c r="H2629" s="12">
        <f>IFERROR(salesdata[[#This Row],[S-P1]]/salesdata[[#This Row],[Q-P1]],0)</f>
        <v>3.17</v>
      </c>
      <c r="I2629" s="3">
        <v>3811</v>
      </c>
      <c r="J2629" s="10">
        <v>24161.74</v>
      </c>
      <c r="K2629" s="12">
        <f>IFERROR(salesdata[[#This Row],[S-P2]]/salesdata[[#This Row],[Q-P2]],0)</f>
        <v>6.3400000000000007</v>
      </c>
      <c r="L2629" s="3">
        <v>2924</v>
      </c>
      <c r="M2629" s="10">
        <v>15848.08</v>
      </c>
      <c r="N2629" s="12">
        <f>IFERROR(salesdata[[#This Row],[S-P3]]/salesdata[[#This Row],[Q-P3]],0)</f>
        <v>5.42</v>
      </c>
      <c r="O2629" s="3">
        <v>1783</v>
      </c>
      <c r="P2629" s="10">
        <v>12712.79</v>
      </c>
      <c r="Q2629" s="12">
        <f>IFERROR(salesdata[[#This Row],[S-P4]]/salesdata[[#This Row],[Q-P4]],0)</f>
        <v>7.1300000000000008</v>
      </c>
      <c r="R2629" s="3">
        <v>16295</v>
      </c>
      <c r="S2629" s="10">
        <v>77375.7</v>
      </c>
      <c r="T2629" s="1" t="str">
        <f>"Q"&amp;ROUNDUP(salesdata[[#This Row],[Month No.]]/3,0)</f>
        <v>Q3</v>
      </c>
      <c r="U2629" s="1" t="str">
        <f>TEXT(salesdata[[#This Row],[Date]],"dddd")</f>
        <v>Monday</v>
      </c>
      <c r="V2629" s="12">
        <f>IFERROR(salesdata[[#This Row],[Total Revenue]]/salesdata[[#This Row],[Total Units Sold]],0)</f>
        <v>4.7484320343663695</v>
      </c>
      <c r="W2629" s="1" t="str">
        <f>INDEX({"Product1","Product2","Product3","Product4"},MATCH(MAX(salesdata[[#This Row],[S-P1]],salesdata[[#This Row],[S-P2]],salesdata[[#This Row],[S-P3]],salesdata[[#This Row],[S-P4]]),CHOOSE({1,2,3,4},salesdata[[#This Row],[S-P1]],salesdata[[#This Row],[S-P2]],salesdata[[#This Row],[S-P3]],salesdata[[#This Row],[S-P4]]),0))</f>
        <v>Product1</v>
      </c>
      <c r="X2629" s="1" t="str">
        <f>IF(salesdata[[#This Row],[Total Revenue]]&gt;=70000,"High",IF(salesdata[[#This Row],[Total Revenue]]&gt;=40000,"Medium","Low"))</f>
        <v>High</v>
      </c>
      <c r="Y2629" s="1" t="str">
        <f>IFERROR(IF(SUMIF(salesdata[Year],salesdata[[#This Row],[Year]],salesdata[Total Revenue])&gt;SUMIF(salesdata[Year],salesdata[[#This Row],[Year]]-1,salesdata[Total Revenue]),"Growth Year","Decline Year"),"")</f>
        <v>Growth Year</v>
      </c>
    </row>
    <row r="2630" spans="1:25" x14ac:dyDescent="0.3">
      <c r="A2630" s="1">
        <v>2629</v>
      </c>
      <c r="B2630" s="2">
        <v>42969</v>
      </c>
      <c r="C2630" s="1">
        <v>2017</v>
      </c>
      <c r="D2630" s="1" t="s">
        <v>21</v>
      </c>
      <c r="E2630" s="1">
        <v>8</v>
      </c>
      <c r="F2630" s="3">
        <v>7176</v>
      </c>
      <c r="G2630" s="10">
        <v>22747.919999999998</v>
      </c>
      <c r="H2630" s="12">
        <f>IFERROR(salesdata[[#This Row],[S-P1]]/salesdata[[#This Row],[Q-P1]],0)</f>
        <v>3.17</v>
      </c>
      <c r="I2630" s="3">
        <v>2227</v>
      </c>
      <c r="J2630" s="10">
        <v>14119.18</v>
      </c>
      <c r="K2630" s="12">
        <f>IFERROR(salesdata[[#This Row],[S-P2]]/salesdata[[#This Row],[Q-P2]],0)</f>
        <v>6.34</v>
      </c>
      <c r="L2630" s="3">
        <v>4245</v>
      </c>
      <c r="M2630" s="10">
        <v>23007.9</v>
      </c>
      <c r="N2630" s="12">
        <f>IFERROR(salesdata[[#This Row],[S-P3]]/salesdata[[#This Row],[Q-P3]],0)</f>
        <v>5.42</v>
      </c>
      <c r="O2630" s="3">
        <v>295</v>
      </c>
      <c r="P2630" s="10">
        <v>2103.35</v>
      </c>
      <c r="Q2630" s="12">
        <f>IFERROR(salesdata[[#This Row],[S-P4]]/salesdata[[#This Row],[Q-P4]],0)</f>
        <v>7.13</v>
      </c>
      <c r="R2630" s="3">
        <v>13943</v>
      </c>
      <c r="S2630" s="10">
        <v>61978.35</v>
      </c>
      <c r="T2630" s="1" t="str">
        <f>"Q"&amp;ROUNDUP(salesdata[[#This Row],[Month No.]]/3,0)</f>
        <v>Q3</v>
      </c>
      <c r="U2630" s="1" t="str">
        <f>TEXT(salesdata[[#This Row],[Date]],"dddd")</f>
        <v>Tuesday</v>
      </c>
      <c r="V2630" s="12">
        <f>IFERROR(salesdata[[#This Row],[Total Revenue]]/salesdata[[#This Row],[Total Units Sold]],0)</f>
        <v>4.445123000788926</v>
      </c>
      <c r="W2630" s="1" t="str">
        <f>INDEX({"Product1","Product2","Product3","Product4"},MATCH(MAX(salesdata[[#This Row],[S-P1]],salesdata[[#This Row],[S-P2]],salesdata[[#This Row],[S-P3]],salesdata[[#This Row],[S-P4]]),CHOOSE({1,2,3,4},salesdata[[#This Row],[S-P1]],salesdata[[#This Row],[S-P2]],salesdata[[#This Row],[S-P3]],salesdata[[#This Row],[S-P4]]),0))</f>
        <v>Product3</v>
      </c>
      <c r="X2630" s="1" t="str">
        <f>IF(salesdata[[#This Row],[Total Revenue]]&gt;=70000,"High",IF(salesdata[[#This Row],[Total Revenue]]&gt;=40000,"Medium","Low"))</f>
        <v>Medium</v>
      </c>
      <c r="Y2630" s="1" t="str">
        <f>IFERROR(IF(SUMIF(salesdata[Year],salesdata[[#This Row],[Year]],salesdata[Total Revenue])&gt;SUMIF(salesdata[Year],salesdata[[#This Row],[Year]]-1,salesdata[Total Revenue]),"Growth Year","Decline Year"),"")</f>
        <v>Growth Year</v>
      </c>
    </row>
    <row r="2631" spans="1:25" x14ac:dyDescent="0.3">
      <c r="A2631" s="1">
        <v>2630</v>
      </c>
      <c r="B2631" s="2">
        <v>42970</v>
      </c>
      <c r="C2631" s="1">
        <v>2017</v>
      </c>
      <c r="D2631" s="1" t="s">
        <v>21</v>
      </c>
      <c r="E2631" s="1">
        <v>8</v>
      </c>
      <c r="F2631" s="3">
        <v>4034</v>
      </c>
      <c r="G2631" s="10">
        <v>12787.78</v>
      </c>
      <c r="H2631" s="12">
        <f>IFERROR(salesdata[[#This Row],[S-P1]]/salesdata[[#This Row],[Q-P1]],0)</f>
        <v>3.1700000000000004</v>
      </c>
      <c r="I2631" s="3">
        <v>2444</v>
      </c>
      <c r="J2631" s="10">
        <v>15494.96</v>
      </c>
      <c r="K2631" s="12">
        <f>IFERROR(salesdata[[#This Row],[S-P2]]/salesdata[[#This Row],[Q-P2]],0)</f>
        <v>6.34</v>
      </c>
      <c r="L2631" s="3">
        <v>2345</v>
      </c>
      <c r="M2631" s="10">
        <v>12709.9</v>
      </c>
      <c r="N2631" s="12">
        <f>IFERROR(salesdata[[#This Row],[S-P3]]/salesdata[[#This Row],[Q-P3]],0)</f>
        <v>5.42</v>
      </c>
      <c r="O2631" s="3">
        <v>1803</v>
      </c>
      <c r="P2631" s="10">
        <v>12855.39</v>
      </c>
      <c r="Q2631" s="12">
        <f>IFERROR(salesdata[[#This Row],[S-P4]]/salesdata[[#This Row],[Q-P4]],0)</f>
        <v>7.13</v>
      </c>
      <c r="R2631" s="3">
        <v>10626</v>
      </c>
      <c r="S2631" s="10">
        <v>53848.03</v>
      </c>
      <c r="T2631" s="1" t="str">
        <f>"Q"&amp;ROUNDUP(salesdata[[#This Row],[Month No.]]/3,0)</f>
        <v>Q3</v>
      </c>
      <c r="U2631" s="1" t="str">
        <f>TEXT(salesdata[[#This Row],[Date]],"dddd")</f>
        <v>Wednesday</v>
      </c>
      <c r="V2631" s="12">
        <f>IFERROR(salesdata[[#This Row],[Total Revenue]]/salesdata[[#This Row],[Total Units Sold]],0)</f>
        <v>5.0675729343120643</v>
      </c>
      <c r="W2631" s="1" t="str">
        <f>INDEX({"Product1","Product2","Product3","Product4"},MATCH(MAX(salesdata[[#This Row],[S-P1]],salesdata[[#This Row],[S-P2]],salesdata[[#This Row],[S-P3]],salesdata[[#This Row],[S-P4]]),CHOOSE({1,2,3,4},salesdata[[#This Row],[S-P1]],salesdata[[#This Row],[S-P2]],salesdata[[#This Row],[S-P3]],salesdata[[#This Row],[S-P4]]),0))</f>
        <v>Product2</v>
      </c>
      <c r="X2631" s="1" t="str">
        <f>IF(salesdata[[#This Row],[Total Revenue]]&gt;=70000,"High",IF(salesdata[[#This Row],[Total Revenue]]&gt;=40000,"Medium","Low"))</f>
        <v>Medium</v>
      </c>
      <c r="Y2631" s="1" t="str">
        <f>IFERROR(IF(SUMIF(salesdata[Year],salesdata[[#This Row],[Year]],salesdata[Total Revenue])&gt;SUMIF(salesdata[Year],salesdata[[#This Row],[Year]]-1,salesdata[Total Revenue]),"Growth Year","Decline Year"),"")</f>
        <v>Growth Year</v>
      </c>
    </row>
    <row r="2632" spans="1:25" x14ac:dyDescent="0.3">
      <c r="A2632" s="1">
        <v>2631</v>
      </c>
      <c r="B2632" s="2">
        <v>42971</v>
      </c>
      <c r="C2632" s="1">
        <v>2017</v>
      </c>
      <c r="D2632" s="1" t="s">
        <v>21</v>
      </c>
      <c r="E2632" s="1">
        <v>8</v>
      </c>
      <c r="F2632" s="3">
        <v>620</v>
      </c>
      <c r="G2632" s="10">
        <v>1965.4</v>
      </c>
      <c r="H2632" s="12">
        <f>IFERROR(salesdata[[#This Row],[S-P1]]/salesdata[[#This Row],[Q-P1]],0)</f>
        <v>3.17</v>
      </c>
      <c r="I2632" s="3">
        <v>459</v>
      </c>
      <c r="J2632" s="10">
        <v>2910.06</v>
      </c>
      <c r="K2632" s="12">
        <f>IFERROR(salesdata[[#This Row],[S-P2]]/salesdata[[#This Row],[Q-P2]],0)</f>
        <v>6.34</v>
      </c>
      <c r="L2632" s="3">
        <v>2540</v>
      </c>
      <c r="M2632" s="10">
        <v>13766.8</v>
      </c>
      <c r="N2632" s="12">
        <f>IFERROR(salesdata[[#This Row],[S-P3]]/salesdata[[#This Row],[Q-P3]],0)</f>
        <v>5.42</v>
      </c>
      <c r="O2632" s="3">
        <v>1510</v>
      </c>
      <c r="P2632" s="10">
        <v>10766.3</v>
      </c>
      <c r="Q2632" s="12">
        <f>IFERROR(salesdata[[#This Row],[S-P4]]/salesdata[[#This Row],[Q-P4]],0)</f>
        <v>7.13</v>
      </c>
      <c r="R2632" s="3">
        <v>5129</v>
      </c>
      <c r="S2632" s="10">
        <v>29408.560000000001</v>
      </c>
      <c r="T2632" s="1" t="str">
        <f>"Q"&amp;ROUNDUP(salesdata[[#This Row],[Month No.]]/3,0)</f>
        <v>Q3</v>
      </c>
      <c r="U2632" s="1" t="str">
        <f>TEXT(salesdata[[#This Row],[Date]],"dddd")</f>
        <v>Thursday</v>
      </c>
      <c r="V2632" s="12">
        <f>IFERROR(salesdata[[#This Row],[Total Revenue]]/salesdata[[#This Row],[Total Units Sold]],0)</f>
        <v>5.7337804640280758</v>
      </c>
      <c r="W2632" s="1" t="str">
        <f>INDEX({"Product1","Product2","Product3","Product4"},MATCH(MAX(salesdata[[#This Row],[S-P1]],salesdata[[#This Row],[S-P2]],salesdata[[#This Row],[S-P3]],salesdata[[#This Row],[S-P4]]),CHOOSE({1,2,3,4},salesdata[[#This Row],[S-P1]],salesdata[[#This Row],[S-P2]],salesdata[[#This Row],[S-P3]],salesdata[[#This Row],[S-P4]]),0))</f>
        <v>Product3</v>
      </c>
      <c r="X2632" s="1" t="str">
        <f>IF(salesdata[[#This Row],[Total Revenue]]&gt;=70000,"High",IF(salesdata[[#This Row],[Total Revenue]]&gt;=40000,"Medium","Low"))</f>
        <v>Low</v>
      </c>
      <c r="Y2632" s="1" t="str">
        <f>IFERROR(IF(SUMIF(salesdata[Year],salesdata[[#This Row],[Year]],salesdata[Total Revenue])&gt;SUMIF(salesdata[Year],salesdata[[#This Row],[Year]]-1,salesdata[Total Revenue]),"Growth Year","Decline Year"),"")</f>
        <v>Growth Year</v>
      </c>
    </row>
    <row r="2633" spans="1:25" x14ac:dyDescent="0.3">
      <c r="A2633" s="1">
        <v>2632</v>
      </c>
      <c r="B2633" s="2">
        <v>42972</v>
      </c>
      <c r="C2633" s="1">
        <v>2017</v>
      </c>
      <c r="D2633" s="1" t="s">
        <v>21</v>
      </c>
      <c r="E2633" s="1">
        <v>8</v>
      </c>
      <c r="F2633" s="3">
        <v>4818</v>
      </c>
      <c r="G2633" s="10">
        <v>15273.06</v>
      </c>
      <c r="H2633" s="12">
        <f>IFERROR(salesdata[[#This Row],[S-P1]]/salesdata[[#This Row],[Q-P1]],0)</f>
        <v>3.17</v>
      </c>
      <c r="I2633" s="3">
        <v>1235</v>
      </c>
      <c r="J2633" s="10">
        <v>7829.9</v>
      </c>
      <c r="K2633" s="12">
        <f>IFERROR(salesdata[[#This Row],[S-P2]]/salesdata[[#This Row],[Q-P2]],0)</f>
        <v>6.34</v>
      </c>
      <c r="L2633" s="3">
        <v>2790</v>
      </c>
      <c r="M2633" s="10">
        <v>15121.8</v>
      </c>
      <c r="N2633" s="12">
        <f>IFERROR(salesdata[[#This Row],[S-P3]]/salesdata[[#This Row],[Q-P3]],0)</f>
        <v>5.42</v>
      </c>
      <c r="O2633" s="3">
        <v>997</v>
      </c>
      <c r="P2633" s="10">
        <v>7108.61</v>
      </c>
      <c r="Q2633" s="12">
        <f>IFERROR(salesdata[[#This Row],[S-P4]]/salesdata[[#This Row],[Q-P4]],0)</f>
        <v>7.13</v>
      </c>
      <c r="R2633" s="3">
        <v>9840</v>
      </c>
      <c r="S2633" s="10">
        <v>45333.37</v>
      </c>
      <c r="T2633" s="1" t="str">
        <f>"Q"&amp;ROUNDUP(salesdata[[#This Row],[Month No.]]/3,0)</f>
        <v>Q3</v>
      </c>
      <c r="U2633" s="1" t="str">
        <f>TEXT(salesdata[[#This Row],[Date]],"dddd")</f>
        <v>Friday</v>
      </c>
      <c r="V2633" s="12">
        <f>IFERROR(salesdata[[#This Row],[Total Revenue]]/salesdata[[#This Row],[Total Units Sold]],0)</f>
        <v>4.607049796747968</v>
      </c>
      <c r="W2633" s="1" t="str">
        <f>INDEX({"Product1","Product2","Product3","Product4"},MATCH(MAX(salesdata[[#This Row],[S-P1]],salesdata[[#This Row],[S-P2]],salesdata[[#This Row],[S-P3]],salesdata[[#This Row],[S-P4]]),CHOOSE({1,2,3,4},salesdata[[#This Row],[S-P1]],salesdata[[#This Row],[S-P2]],salesdata[[#This Row],[S-P3]],salesdata[[#This Row],[S-P4]]),0))</f>
        <v>Product1</v>
      </c>
      <c r="X2633" s="1" t="str">
        <f>IF(salesdata[[#This Row],[Total Revenue]]&gt;=70000,"High",IF(salesdata[[#This Row],[Total Revenue]]&gt;=40000,"Medium","Low"))</f>
        <v>Medium</v>
      </c>
      <c r="Y2633" s="1" t="str">
        <f>IFERROR(IF(SUMIF(salesdata[Year],salesdata[[#This Row],[Year]],salesdata[Total Revenue])&gt;SUMIF(salesdata[Year],salesdata[[#This Row],[Year]]-1,salesdata[Total Revenue]),"Growth Year","Decline Year"),"")</f>
        <v>Growth Year</v>
      </c>
    </row>
    <row r="2634" spans="1:25" x14ac:dyDescent="0.3">
      <c r="A2634" s="1">
        <v>2633</v>
      </c>
      <c r="B2634" s="2">
        <v>42973</v>
      </c>
      <c r="C2634" s="1">
        <v>2017</v>
      </c>
      <c r="D2634" s="1" t="s">
        <v>21</v>
      </c>
      <c r="E2634" s="1">
        <v>8</v>
      </c>
      <c r="F2634" s="3">
        <v>3581</v>
      </c>
      <c r="G2634" s="10">
        <v>11351.77</v>
      </c>
      <c r="H2634" s="12">
        <f>IFERROR(salesdata[[#This Row],[S-P1]]/salesdata[[#This Row],[Q-P1]],0)</f>
        <v>3.17</v>
      </c>
      <c r="I2634" s="3">
        <v>2662</v>
      </c>
      <c r="J2634" s="10">
        <v>16877.080000000002</v>
      </c>
      <c r="K2634" s="12">
        <f>IFERROR(salesdata[[#This Row],[S-P2]]/salesdata[[#This Row],[Q-P2]],0)</f>
        <v>6.3400000000000007</v>
      </c>
      <c r="L2634" s="3">
        <v>1340</v>
      </c>
      <c r="M2634" s="10">
        <v>7262.8</v>
      </c>
      <c r="N2634" s="12">
        <f>IFERROR(salesdata[[#This Row],[S-P3]]/salesdata[[#This Row],[Q-P3]],0)</f>
        <v>5.42</v>
      </c>
      <c r="O2634" s="3">
        <v>1845</v>
      </c>
      <c r="P2634" s="10">
        <v>13154.85</v>
      </c>
      <c r="Q2634" s="12">
        <f>IFERROR(salesdata[[#This Row],[S-P4]]/salesdata[[#This Row],[Q-P4]],0)</f>
        <v>7.13</v>
      </c>
      <c r="R2634" s="3">
        <v>9428</v>
      </c>
      <c r="S2634" s="10">
        <v>48646.5</v>
      </c>
      <c r="T2634" s="1" t="str">
        <f>"Q"&amp;ROUNDUP(salesdata[[#This Row],[Month No.]]/3,0)</f>
        <v>Q3</v>
      </c>
      <c r="U2634" s="1" t="str">
        <f>TEXT(salesdata[[#This Row],[Date]],"dddd")</f>
        <v>Saturday</v>
      </c>
      <c r="V2634" s="12">
        <f>IFERROR(salesdata[[#This Row],[Total Revenue]]/salesdata[[#This Row],[Total Units Sold]],0)</f>
        <v>5.1597899872719557</v>
      </c>
      <c r="W2634" s="1" t="str">
        <f>INDEX({"Product1","Product2","Product3","Product4"},MATCH(MAX(salesdata[[#This Row],[S-P1]],salesdata[[#This Row],[S-P2]],salesdata[[#This Row],[S-P3]],salesdata[[#This Row],[S-P4]]),CHOOSE({1,2,3,4},salesdata[[#This Row],[S-P1]],salesdata[[#This Row],[S-P2]],salesdata[[#This Row],[S-P3]],salesdata[[#This Row],[S-P4]]),0))</f>
        <v>Product2</v>
      </c>
      <c r="X2634" s="1" t="str">
        <f>IF(salesdata[[#This Row],[Total Revenue]]&gt;=70000,"High",IF(salesdata[[#This Row],[Total Revenue]]&gt;=40000,"Medium","Low"))</f>
        <v>Medium</v>
      </c>
      <c r="Y2634" s="1" t="str">
        <f>IFERROR(IF(SUMIF(salesdata[Year],salesdata[[#This Row],[Year]],salesdata[Total Revenue])&gt;SUMIF(salesdata[Year],salesdata[[#This Row],[Year]]-1,salesdata[Total Revenue]),"Growth Year","Decline Year"),"")</f>
        <v>Growth Year</v>
      </c>
    </row>
    <row r="2635" spans="1:25" x14ac:dyDescent="0.3">
      <c r="A2635" s="1">
        <v>2634</v>
      </c>
      <c r="B2635" s="2">
        <v>42974</v>
      </c>
      <c r="C2635" s="1">
        <v>2017</v>
      </c>
      <c r="D2635" s="1" t="s">
        <v>21</v>
      </c>
      <c r="E2635" s="1">
        <v>8</v>
      </c>
      <c r="F2635" s="3">
        <v>6900</v>
      </c>
      <c r="G2635" s="10">
        <v>21873</v>
      </c>
      <c r="H2635" s="12">
        <f>IFERROR(salesdata[[#This Row],[S-P1]]/salesdata[[#This Row],[Q-P1]],0)</f>
        <v>3.17</v>
      </c>
      <c r="I2635" s="3">
        <v>2225</v>
      </c>
      <c r="J2635" s="10">
        <v>14106.5</v>
      </c>
      <c r="K2635" s="12">
        <f>IFERROR(salesdata[[#This Row],[S-P2]]/salesdata[[#This Row],[Q-P2]],0)</f>
        <v>6.34</v>
      </c>
      <c r="L2635" s="3">
        <v>4073</v>
      </c>
      <c r="M2635" s="10">
        <v>22075.66</v>
      </c>
      <c r="N2635" s="12">
        <f>IFERROR(salesdata[[#This Row],[S-P3]]/salesdata[[#This Row],[Q-P3]],0)</f>
        <v>5.42</v>
      </c>
      <c r="O2635" s="3">
        <v>1932</v>
      </c>
      <c r="P2635" s="10">
        <v>13775.16</v>
      </c>
      <c r="Q2635" s="12">
        <f>IFERROR(salesdata[[#This Row],[S-P4]]/salesdata[[#This Row],[Q-P4]],0)</f>
        <v>7.13</v>
      </c>
      <c r="R2635" s="3">
        <v>15130</v>
      </c>
      <c r="S2635" s="10">
        <v>71830.320000000007</v>
      </c>
      <c r="T2635" s="1" t="str">
        <f>"Q"&amp;ROUNDUP(salesdata[[#This Row],[Month No.]]/3,0)</f>
        <v>Q3</v>
      </c>
      <c r="U2635" s="1" t="str">
        <f>TEXT(salesdata[[#This Row],[Date]],"dddd")</f>
        <v>Sunday</v>
      </c>
      <c r="V2635" s="12">
        <f>IFERROR(salesdata[[#This Row],[Total Revenue]]/salesdata[[#This Row],[Total Units Sold]],0)</f>
        <v>4.747542630535361</v>
      </c>
      <c r="W2635" s="1" t="str">
        <f>INDEX({"Product1","Product2","Product3","Product4"},MATCH(MAX(salesdata[[#This Row],[S-P1]],salesdata[[#This Row],[S-P2]],salesdata[[#This Row],[S-P3]],salesdata[[#This Row],[S-P4]]),CHOOSE({1,2,3,4},salesdata[[#This Row],[S-P1]],salesdata[[#This Row],[S-P2]],salesdata[[#This Row],[S-P3]],salesdata[[#This Row],[S-P4]]),0))</f>
        <v>Product3</v>
      </c>
      <c r="X2635" s="1" t="str">
        <f>IF(salesdata[[#This Row],[Total Revenue]]&gt;=70000,"High",IF(salesdata[[#This Row],[Total Revenue]]&gt;=40000,"Medium","Low"))</f>
        <v>High</v>
      </c>
      <c r="Y2635" s="1" t="str">
        <f>IFERROR(IF(SUMIF(salesdata[Year],salesdata[[#This Row],[Year]],salesdata[Total Revenue])&gt;SUMIF(salesdata[Year],salesdata[[#This Row],[Year]]-1,salesdata[Total Revenue]),"Growth Year","Decline Year"),"")</f>
        <v>Growth Year</v>
      </c>
    </row>
    <row r="2636" spans="1:25" x14ac:dyDescent="0.3">
      <c r="A2636" s="1">
        <v>2635</v>
      </c>
      <c r="B2636" s="2">
        <v>42975</v>
      </c>
      <c r="C2636" s="1">
        <v>2017</v>
      </c>
      <c r="D2636" s="1" t="s">
        <v>21</v>
      </c>
      <c r="E2636" s="1">
        <v>8</v>
      </c>
      <c r="F2636" s="3">
        <v>5973</v>
      </c>
      <c r="G2636" s="10">
        <v>18934.41</v>
      </c>
      <c r="H2636" s="12">
        <f>IFERROR(salesdata[[#This Row],[S-P1]]/salesdata[[#This Row],[Q-P1]],0)</f>
        <v>3.17</v>
      </c>
      <c r="I2636" s="3">
        <v>3838</v>
      </c>
      <c r="J2636" s="10">
        <v>24332.92</v>
      </c>
      <c r="K2636" s="12">
        <f>IFERROR(salesdata[[#This Row],[S-P2]]/salesdata[[#This Row],[Q-P2]],0)</f>
        <v>6.34</v>
      </c>
      <c r="L2636" s="3">
        <v>2578</v>
      </c>
      <c r="M2636" s="10">
        <v>13972.76</v>
      </c>
      <c r="N2636" s="12">
        <f>IFERROR(salesdata[[#This Row],[S-P3]]/salesdata[[#This Row],[Q-P3]],0)</f>
        <v>5.42</v>
      </c>
      <c r="O2636" s="3">
        <v>1844</v>
      </c>
      <c r="P2636" s="10">
        <v>13147.72</v>
      </c>
      <c r="Q2636" s="12">
        <f>IFERROR(salesdata[[#This Row],[S-P4]]/salesdata[[#This Row],[Q-P4]],0)</f>
        <v>7.13</v>
      </c>
      <c r="R2636" s="3">
        <v>14233</v>
      </c>
      <c r="S2636" s="10">
        <v>70387.81</v>
      </c>
      <c r="T2636" s="1" t="str">
        <f>"Q"&amp;ROUNDUP(salesdata[[#This Row],[Month No.]]/3,0)</f>
        <v>Q3</v>
      </c>
      <c r="U2636" s="1" t="str">
        <f>TEXT(salesdata[[#This Row],[Date]],"dddd")</f>
        <v>Monday</v>
      </c>
      <c r="V2636" s="12">
        <f>IFERROR(salesdata[[#This Row],[Total Revenue]]/salesdata[[#This Row],[Total Units Sold]],0)</f>
        <v>4.9453952083186961</v>
      </c>
      <c r="W2636" s="1" t="str">
        <f>INDEX({"Product1","Product2","Product3","Product4"},MATCH(MAX(salesdata[[#This Row],[S-P1]],salesdata[[#This Row],[S-P2]],salesdata[[#This Row],[S-P3]],salesdata[[#This Row],[S-P4]]),CHOOSE({1,2,3,4},salesdata[[#This Row],[S-P1]],salesdata[[#This Row],[S-P2]],salesdata[[#This Row],[S-P3]],salesdata[[#This Row],[S-P4]]),0))</f>
        <v>Product2</v>
      </c>
      <c r="X2636" s="1" t="str">
        <f>IF(salesdata[[#This Row],[Total Revenue]]&gt;=70000,"High",IF(salesdata[[#This Row],[Total Revenue]]&gt;=40000,"Medium","Low"))</f>
        <v>High</v>
      </c>
      <c r="Y2636" s="1" t="str">
        <f>IFERROR(IF(SUMIF(salesdata[Year],salesdata[[#This Row],[Year]],salesdata[Total Revenue])&gt;SUMIF(salesdata[Year],salesdata[[#This Row],[Year]]-1,salesdata[Total Revenue]),"Growth Year","Decline Year"),"")</f>
        <v>Growth Year</v>
      </c>
    </row>
    <row r="2637" spans="1:25" x14ac:dyDescent="0.3">
      <c r="A2637" s="1">
        <v>2636</v>
      </c>
      <c r="B2637" s="2">
        <v>42976</v>
      </c>
      <c r="C2637" s="1">
        <v>2017</v>
      </c>
      <c r="D2637" s="1" t="s">
        <v>21</v>
      </c>
      <c r="E2637" s="1">
        <v>8</v>
      </c>
      <c r="F2637" s="3">
        <v>711</v>
      </c>
      <c r="G2637" s="10">
        <v>2253.87</v>
      </c>
      <c r="H2637" s="12">
        <f>IFERROR(salesdata[[#This Row],[S-P1]]/salesdata[[#This Row],[Q-P1]],0)</f>
        <v>3.17</v>
      </c>
      <c r="I2637" s="3">
        <v>2662</v>
      </c>
      <c r="J2637" s="10">
        <v>16877.080000000002</v>
      </c>
      <c r="K2637" s="12">
        <f>IFERROR(salesdata[[#This Row],[S-P2]]/salesdata[[#This Row],[Q-P2]],0)</f>
        <v>6.3400000000000007</v>
      </c>
      <c r="L2637" s="3">
        <v>5827</v>
      </c>
      <c r="M2637" s="10">
        <v>31582.34</v>
      </c>
      <c r="N2637" s="12">
        <f>IFERROR(salesdata[[#This Row],[S-P3]]/salesdata[[#This Row],[Q-P3]],0)</f>
        <v>5.42</v>
      </c>
      <c r="O2637" s="3">
        <v>1481</v>
      </c>
      <c r="P2637" s="10">
        <v>10559.53</v>
      </c>
      <c r="Q2637" s="12">
        <f>IFERROR(salesdata[[#This Row],[S-P4]]/salesdata[[#This Row],[Q-P4]],0)</f>
        <v>7.1300000000000008</v>
      </c>
      <c r="R2637" s="3">
        <v>10681</v>
      </c>
      <c r="S2637" s="10">
        <v>61272.82</v>
      </c>
      <c r="T2637" s="1" t="str">
        <f>"Q"&amp;ROUNDUP(salesdata[[#This Row],[Month No.]]/3,0)</f>
        <v>Q3</v>
      </c>
      <c r="U2637" s="1" t="str">
        <f>TEXT(salesdata[[#This Row],[Date]],"dddd")</f>
        <v>Tuesday</v>
      </c>
      <c r="V2637" s="12">
        <f>IFERROR(salesdata[[#This Row],[Total Revenue]]/salesdata[[#This Row],[Total Units Sold]],0)</f>
        <v>5.7366182941672124</v>
      </c>
      <c r="W2637" s="1" t="str">
        <f>INDEX({"Product1","Product2","Product3","Product4"},MATCH(MAX(salesdata[[#This Row],[S-P1]],salesdata[[#This Row],[S-P2]],salesdata[[#This Row],[S-P3]],salesdata[[#This Row],[S-P4]]),CHOOSE({1,2,3,4},salesdata[[#This Row],[S-P1]],salesdata[[#This Row],[S-P2]],salesdata[[#This Row],[S-P3]],salesdata[[#This Row],[S-P4]]),0))</f>
        <v>Product3</v>
      </c>
      <c r="X2637" s="1" t="str">
        <f>IF(salesdata[[#This Row],[Total Revenue]]&gt;=70000,"High",IF(salesdata[[#This Row],[Total Revenue]]&gt;=40000,"Medium","Low"))</f>
        <v>Medium</v>
      </c>
      <c r="Y2637" s="1" t="str">
        <f>IFERROR(IF(SUMIF(salesdata[Year],salesdata[[#This Row],[Year]],salesdata[Total Revenue])&gt;SUMIF(salesdata[Year],salesdata[[#This Row],[Year]]-1,salesdata[Total Revenue]),"Growth Year","Decline Year"),"")</f>
        <v>Growth Year</v>
      </c>
    </row>
    <row r="2638" spans="1:25" x14ac:dyDescent="0.3">
      <c r="A2638" s="1">
        <v>2637</v>
      </c>
      <c r="B2638" s="2">
        <v>42978</v>
      </c>
      <c r="C2638" s="1">
        <v>2017</v>
      </c>
      <c r="D2638" s="1" t="s">
        <v>21</v>
      </c>
      <c r="E2638" s="1">
        <v>8</v>
      </c>
      <c r="F2638" s="3">
        <v>2050</v>
      </c>
      <c r="G2638" s="10">
        <v>6498.5</v>
      </c>
      <c r="H2638" s="12">
        <f>IFERROR(salesdata[[#This Row],[S-P1]]/salesdata[[#This Row],[Q-P1]],0)</f>
        <v>3.17</v>
      </c>
      <c r="I2638" s="3">
        <v>583</v>
      </c>
      <c r="J2638" s="10">
        <v>3696.22</v>
      </c>
      <c r="K2638" s="12">
        <f>IFERROR(salesdata[[#This Row],[S-P2]]/salesdata[[#This Row],[Q-P2]],0)</f>
        <v>6.34</v>
      </c>
      <c r="L2638" s="3">
        <v>5744</v>
      </c>
      <c r="M2638" s="10">
        <v>31132.48</v>
      </c>
      <c r="N2638" s="12">
        <f>IFERROR(salesdata[[#This Row],[S-P3]]/salesdata[[#This Row],[Q-P3]],0)</f>
        <v>5.42</v>
      </c>
      <c r="O2638" s="3">
        <v>646</v>
      </c>
      <c r="P2638" s="10">
        <v>4605.9799999999996</v>
      </c>
      <c r="Q2638" s="12">
        <f>IFERROR(salesdata[[#This Row],[S-P4]]/salesdata[[#This Row],[Q-P4]],0)</f>
        <v>7.129999999999999</v>
      </c>
      <c r="R2638" s="3">
        <v>9023</v>
      </c>
      <c r="S2638" s="10">
        <v>45933.18</v>
      </c>
      <c r="T2638" s="1" t="str">
        <f>"Q"&amp;ROUNDUP(salesdata[[#This Row],[Month No.]]/3,0)</f>
        <v>Q3</v>
      </c>
      <c r="U2638" s="1" t="str">
        <f>TEXT(salesdata[[#This Row],[Date]],"dddd")</f>
        <v>Thursday</v>
      </c>
      <c r="V2638" s="12">
        <f>IFERROR(salesdata[[#This Row],[Total Revenue]]/salesdata[[#This Row],[Total Units Sold]],0)</f>
        <v>5.0906771583730466</v>
      </c>
      <c r="W2638" s="1" t="str">
        <f>INDEX({"Product1","Product2","Product3","Product4"},MATCH(MAX(salesdata[[#This Row],[S-P1]],salesdata[[#This Row],[S-P2]],salesdata[[#This Row],[S-P3]],salesdata[[#This Row],[S-P4]]),CHOOSE({1,2,3,4},salesdata[[#This Row],[S-P1]],salesdata[[#This Row],[S-P2]],salesdata[[#This Row],[S-P3]],salesdata[[#This Row],[S-P4]]),0))</f>
        <v>Product3</v>
      </c>
      <c r="X2638" s="1" t="str">
        <f>IF(salesdata[[#This Row],[Total Revenue]]&gt;=70000,"High",IF(salesdata[[#This Row],[Total Revenue]]&gt;=40000,"Medium","Low"))</f>
        <v>Medium</v>
      </c>
      <c r="Y2638" s="1" t="str">
        <f>IFERROR(IF(SUMIF(salesdata[Year],salesdata[[#This Row],[Year]],salesdata[Total Revenue])&gt;SUMIF(salesdata[Year],salesdata[[#This Row],[Year]]-1,salesdata[Total Revenue]),"Growth Year","Decline Year"),"")</f>
        <v>Growth Year</v>
      </c>
    </row>
    <row r="2639" spans="1:25" x14ac:dyDescent="0.3">
      <c r="A2639" s="1">
        <v>2638</v>
      </c>
      <c r="B2639" s="2">
        <v>42979</v>
      </c>
      <c r="C2639" s="1">
        <v>2017</v>
      </c>
      <c r="D2639" s="1" t="s">
        <v>22</v>
      </c>
      <c r="E2639" s="1">
        <v>9</v>
      </c>
      <c r="F2639" s="3">
        <v>2190</v>
      </c>
      <c r="G2639" s="10">
        <v>6942.3</v>
      </c>
      <c r="H2639" s="12">
        <f>IFERROR(salesdata[[#This Row],[S-P1]]/salesdata[[#This Row],[Q-P1]],0)</f>
        <v>3.17</v>
      </c>
      <c r="I2639" s="3">
        <v>2224</v>
      </c>
      <c r="J2639" s="10">
        <v>14100.16</v>
      </c>
      <c r="K2639" s="12">
        <f>IFERROR(salesdata[[#This Row],[S-P2]]/salesdata[[#This Row],[Q-P2]],0)</f>
        <v>6.34</v>
      </c>
      <c r="L2639" s="3">
        <v>3306</v>
      </c>
      <c r="M2639" s="10">
        <v>17918.52</v>
      </c>
      <c r="N2639" s="12">
        <f>IFERROR(salesdata[[#This Row],[S-P3]]/salesdata[[#This Row],[Q-P3]],0)</f>
        <v>5.42</v>
      </c>
      <c r="O2639" s="3">
        <v>1798</v>
      </c>
      <c r="P2639" s="10">
        <v>12819.74</v>
      </c>
      <c r="Q2639" s="12">
        <f>IFERROR(salesdata[[#This Row],[S-P4]]/salesdata[[#This Row],[Q-P4]],0)</f>
        <v>7.13</v>
      </c>
      <c r="R2639" s="3">
        <v>9518</v>
      </c>
      <c r="S2639" s="10">
        <v>51780.72</v>
      </c>
      <c r="T2639" s="1" t="str">
        <f>"Q"&amp;ROUNDUP(salesdata[[#This Row],[Month No.]]/3,0)</f>
        <v>Q3</v>
      </c>
      <c r="U2639" s="1" t="str">
        <f>TEXT(salesdata[[#This Row],[Date]],"dddd")</f>
        <v>Friday</v>
      </c>
      <c r="V2639" s="12">
        <f>IFERROR(salesdata[[#This Row],[Total Revenue]]/salesdata[[#This Row],[Total Units Sold]],0)</f>
        <v>5.4402941794494639</v>
      </c>
      <c r="W2639" s="1" t="str">
        <f>INDEX({"Product1","Product2","Product3","Product4"},MATCH(MAX(salesdata[[#This Row],[S-P1]],salesdata[[#This Row],[S-P2]],salesdata[[#This Row],[S-P3]],salesdata[[#This Row],[S-P4]]),CHOOSE({1,2,3,4},salesdata[[#This Row],[S-P1]],salesdata[[#This Row],[S-P2]],salesdata[[#This Row],[S-P3]],salesdata[[#This Row],[S-P4]]),0))</f>
        <v>Product3</v>
      </c>
      <c r="X2639" s="1" t="str">
        <f>IF(salesdata[[#This Row],[Total Revenue]]&gt;=70000,"High",IF(salesdata[[#This Row],[Total Revenue]]&gt;=40000,"Medium","Low"))</f>
        <v>Medium</v>
      </c>
      <c r="Y2639" s="1" t="str">
        <f>IFERROR(IF(SUMIF(salesdata[Year],salesdata[[#This Row],[Year]],salesdata[Total Revenue])&gt;SUMIF(salesdata[Year],salesdata[[#This Row],[Year]]-1,salesdata[Total Revenue]),"Growth Year","Decline Year"),"")</f>
        <v>Growth Year</v>
      </c>
    </row>
    <row r="2640" spans="1:25" x14ac:dyDescent="0.3">
      <c r="A2640" s="1">
        <v>2639</v>
      </c>
      <c r="B2640" s="2">
        <v>42980</v>
      </c>
      <c r="C2640" s="1">
        <v>2017</v>
      </c>
      <c r="D2640" s="1" t="s">
        <v>22</v>
      </c>
      <c r="E2640" s="1">
        <v>9</v>
      </c>
      <c r="F2640" s="3">
        <v>6706</v>
      </c>
      <c r="G2640" s="10">
        <v>21258.02</v>
      </c>
      <c r="H2640" s="12">
        <f>IFERROR(salesdata[[#This Row],[S-P1]]/salesdata[[#This Row],[Q-P1]],0)</f>
        <v>3.17</v>
      </c>
      <c r="I2640" s="3">
        <v>915</v>
      </c>
      <c r="J2640" s="10">
        <v>5801.1</v>
      </c>
      <c r="K2640" s="12">
        <f>IFERROR(salesdata[[#This Row],[S-P2]]/salesdata[[#This Row],[Q-P2]],0)</f>
        <v>6.3400000000000007</v>
      </c>
      <c r="L2640" s="3">
        <v>2701</v>
      </c>
      <c r="M2640" s="10">
        <v>14639.42</v>
      </c>
      <c r="N2640" s="12">
        <f>IFERROR(salesdata[[#This Row],[S-P3]]/salesdata[[#This Row],[Q-P3]],0)</f>
        <v>5.42</v>
      </c>
      <c r="O2640" s="3">
        <v>1908</v>
      </c>
      <c r="P2640" s="10">
        <v>13604.04</v>
      </c>
      <c r="Q2640" s="12">
        <f>IFERROR(salesdata[[#This Row],[S-P4]]/salesdata[[#This Row],[Q-P4]],0)</f>
        <v>7.1300000000000008</v>
      </c>
      <c r="R2640" s="3">
        <v>12230</v>
      </c>
      <c r="S2640" s="10">
        <v>55302.58</v>
      </c>
      <c r="T2640" s="1" t="str">
        <f>"Q"&amp;ROUNDUP(salesdata[[#This Row],[Month No.]]/3,0)</f>
        <v>Q3</v>
      </c>
      <c r="U2640" s="1" t="str">
        <f>TEXT(salesdata[[#This Row],[Date]],"dddd")</f>
        <v>Saturday</v>
      </c>
      <c r="V2640" s="12">
        <f>IFERROR(salesdata[[#This Row],[Total Revenue]]/salesdata[[#This Row],[Total Units Sold]],0)</f>
        <v>4.5218789860997548</v>
      </c>
      <c r="W2640" s="1" t="str">
        <f>INDEX({"Product1","Product2","Product3","Product4"},MATCH(MAX(salesdata[[#This Row],[S-P1]],salesdata[[#This Row],[S-P2]],salesdata[[#This Row],[S-P3]],salesdata[[#This Row],[S-P4]]),CHOOSE({1,2,3,4},salesdata[[#This Row],[S-P1]],salesdata[[#This Row],[S-P2]],salesdata[[#This Row],[S-P3]],salesdata[[#This Row],[S-P4]]),0))</f>
        <v>Product1</v>
      </c>
      <c r="X2640" s="1" t="str">
        <f>IF(salesdata[[#This Row],[Total Revenue]]&gt;=70000,"High",IF(salesdata[[#This Row],[Total Revenue]]&gt;=40000,"Medium","Low"))</f>
        <v>Medium</v>
      </c>
      <c r="Y2640" s="1" t="str">
        <f>IFERROR(IF(SUMIF(salesdata[Year],salesdata[[#This Row],[Year]],salesdata[Total Revenue])&gt;SUMIF(salesdata[Year],salesdata[[#This Row],[Year]]-1,salesdata[Total Revenue]),"Growth Year","Decline Year"),"")</f>
        <v>Growth Year</v>
      </c>
    </row>
    <row r="2641" spans="1:25" x14ac:dyDescent="0.3">
      <c r="A2641" s="1">
        <v>2640</v>
      </c>
      <c r="B2641" s="2">
        <v>42981</v>
      </c>
      <c r="C2641" s="1">
        <v>2017</v>
      </c>
      <c r="D2641" s="1" t="s">
        <v>22</v>
      </c>
      <c r="E2641" s="1">
        <v>9</v>
      </c>
      <c r="F2641" s="3">
        <v>4374</v>
      </c>
      <c r="G2641" s="10">
        <v>13865.58</v>
      </c>
      <c r="H2641" s="12">
        <f>IFERROR(salesdata[[#This Row],[S-P1]]/salesdata[[#This Row],[Q-P1]],0)</f>
        <v>3.17</v>
      </c>
      <c r="I2641" s="3">
        <v>3254</v>
      </c>
      <c r="J2641" s="10">
        <v>20630.36</v>
      </c>
      <c r="K2641" s="12">
        <f>IFERROR(salesdata[[#This Row],[S-P2]]/salesdata[[#This Row],[Q-P2]],0)</f>
        <v>6.34</v>
      </c>
      <c r="L2641" s="3">
        <v>4312</v>
      </c>
      <c r="M2641" s="10">
        <v>23371.040000000001</v>
      </c>
      <c r="N2641" s="12">
        <f>IFERROR(salesdata[[#This Row],[S-P3]]/salesdata[[#This Row],[Q-P3]],0)</f>
        <v>5.42</v>
      </c>
      <c r="O2641" s="3">
        <v>1779</v>
      </c>
      <c r="P2641" s="10">
        <v>12684.27</v>
      </c>
      <c r="Q2641" s="12">
        <f>IFERROR(salesdata[[#This Row],[S-P4]]/salesdata[[#This Row],[Q-P4]],0)</f>
        <v>7.13</v>
      </c>
      <c r="R2641" s="3">
        <v>13719</v>
      </c>
      <c r="S2641" s="10">
        <v>70551.25</v>
      </c>
      <c r="T2641" s="1" t="str">
        <f>"Q"&amp;ROUNDUP(salesdata[[#This Row],[Month No.]]/3,0)</f>
        <v>Q3</v>
      </c>
      <c r="U2641" s="1" t="str">
        <f>TEXT(salesdata[[#This Row],[Date]],"dddd")</f>
        <v>Sunday</v>
      </c>
      <c r="V2641" s="12">
        <f>IFERROR(salesdata[[#This Row],[Total Revenue]]/salesdata[[#This Row],[Total Units Sold]],0)</f>
        <v>5.1425942124061521</v>
      </c>
      <c r="W2641" s="1" t="str">
        <f>INDEX({"Product1","Product2","Product3","Product4"},MATCH(MAX(salesdata[[#This Row],[S-P1]],salesdata[[#This Row],[S-P2]],salesdata[[#This Row],[S-P3]],salesdata[[#This Row],[S-P4]]),CHOOSE({1,2,3,4},salesdata[[#This Row],[S-P1]],salesdata[[#This Row],[S-P2]],salesdata[[#This Row],[S-P3]],salesdata[[#This Row],[S-P4]]),0))</f>
        <v>Product3</v>
      </c>
      <c r="X2641" s="1" t="str">
        <f>IF(salesdata[[#This Row],[Total Revenue]]&gt;=70000,"High",IF(salesdata[[#This Row],[Total Revenue]]&gt;=40000,"Medium","Low"))</f>
        <v>High</v>
      </c>
      <c r="Y2641" s="1" t="str">
        <f>IFERROR(IF(SUMIF(salesdata[Year],salesdata[[#This Row],[Year]],salesdata[Total Revenue])&gt;SUMIF(salesdata[Year],salesdata[[#This Row],[Year]]-1,salesdata[Total Revenue]),"Growth Year","Decline Year"),"")</f>
        <v>Growth Year</v>
      </c>
    </row>
    <row r="2642" spans="1:25" x14ac:dyDescent="0.3">
      <c r="A2642" s="1">
        <v>2641</v>
      </c>
      <c r="B2642" s="2">
        <v>42982</v>
      </c>
      <c r="C2642" s="1">
        <v>2017</v>
      </c>
      <c r="D2642" s="1" t="s">
        <v>22</v>
      </c>
      <c r="E2642" s="1">
        <v>9</v>
      </c>
      <c r="F2642" s="3">
        <v>1066</v>
      </c>
      <c r="G2642" s="10">
        <v>3379.22</v>
      </c>
      <c r="H2642" s="12">
        <f>IFERROR(salesdata[[#This Row],[S-P1]]/salesdata[[#This Row],[Q-P1]],0)</f>
        <v>3.17</v>
      </c>
      <c r="I2642" s="3">
        <v>2808</v>
      </c>
      <c r="J2642" s="10">
        <v>17802.72</v>
      </c>
      <c r="K2642" s="12">
        <f>IFERROR(salesdata[[#This Row],[S-P2]]/salesdata[[#This Row],[Q-P2]],0)</f>
        <v>6.3400000000000007</v>
      </c>
      <c r="L2642" s="3">
        <v>1278</v>
      </c>
      <c r="M2642" s="10">
        <v>6926.76</v>
      </c>
      <c r="N2642" s="12">
        <f>IFERROR(salesdata[[#This Row],[S-P3]]/salesdata[[#This Row],[Q-P3]],0)</f>
        <v>5.42</v>
      </c>
      <c r="O2642" s="3">
        <v>1470</v>
      </c>
      <c r="P2642" s="10">
        <v>10481.1</v>
      </c>
      <c r="Q2642" s="12">
        <f>IFERROR(salesdata[[#This Row],[S-P4]]/salesdata[[#This Row],[Q-P4]],0)</f>
        <v>7.13</v>
      </c>
      <c r="R2642" s="3">
        <v>6622</v>
      </c>
      <c r="S2642" s="10">
        <v>38589.800000000003</v>
      </c>
      <c r="T2642" s="1" t="str">
        <f>"Q"&amp;ROUNDUP(salesdata[[#This Row],[Month No.]]/3,0)</f>
        <v>Q3</v>
      </c>
      <c r="U2642" s="1" t="str">
        <f>TEXT(salesdata[[#This Row],[Date]],"dddd")</f>
        <v>Monday</v>
      </c>
      <c r="V2642" s="12">
        <f>IFERROR(salesdata[[#This Row],[Total Revenue]]/salesdata[[#This Row],[Total Units Sold]],0)</f>
        <v>5.8275143461189973</v>
      </c>
      <c r="W2642" s="1" t="str">
        <f>INDEX({"Product1","Product2","Product3","Product4"},MATCH(MAX(salesdata[[#This Row],[S-P1]],salesdata[[#This Row],[S-P2]],salesdata[[#This Row],[S-P3]],salesdata[[#This Row],[S-P4]]),CHOOSE({1,2,3,4},salesdata[[#This Row],[S-P1]],salesdata[[#This Row],[S-P2]],salesdata[[#This Row],[S-P3]],salesdata[[#This Row],[S-P4]]),0))</f>
        <v>Product2</v>
      </c>
      <c r="X2642" s="1" t="str">
        <f>IF(salesdata[[#This Row],[Total Revenue]]&gt;=70000,"High",IF(salesdata[[#This Row],[Total Revenue]]&gt;=40000,"Medium","Low"))</f>
        <v>Low</v>
      </c>
      <c r="Y2642" s="1" t="str">
        <f>IFERROR(IF(SUMIF(salesdata[Year],salesdata[[#This Row],[Year]],salesdata[Total Revenue])&gt;SUMIF(salesdata[Year],salesdata[[#This Row],[Year]]-1,salesdata[Total Revenue]),"Growth Year","Decline Year"),"")</f>
        <v>Growth Year</v>
      </c>
    </row>
    <row r="2643" spans="1:25" x14ac:dyDescent="0.3">
      <c r="A2643" s="1">
        <v>2642</v>
      </c>
      <c r="B2643" s="2">
        <v>42983</v>
      </c>
      <c r="C2643" s="1">
        <v>2017</v>
      </c>
      <c r="D2643" s="1" t="s">
        <v>22</v>
      </c>
      <c r="E2643" s="1">
        <v>9</v>
      </c>
      <c r="F2643" s="3">
        <v>3300</v>
      </c>
      <c r="G2643" s="10">
        <v>10461</v>
      </c>
      <c r="H2643" s="12">
        <f>IFERROR(salesdata[[#This Row],[S-P1]]/salesdata[[#This Row],[Q-P1]],0)</f>
        <v>3.17</v>
      </c>
      <c r="I2643" s="3">
        <v>2632</v>
      </c>
      <c r="J2643" s="10">
        <v>16686.88</v>
      </c>
      <c r="K2643" s="12">
        <f>IFERROR(salesdata[[#This Row],[S-P2]]/salesdata[[#This Row],[Q-P2]],0)</f>
        <v>6.3400000000000007</v>
      </c>
      <c r="L2643" s="3">
        <v>5565</v>
      </c>
      <c r="M2643" s="10">
        <v>30162.3</v>
      </c>
      <c r="N2643" s="12">
        <f>IFERROR(salesdata[[#This Row],[S-P3]]/salesdata[[#This Row],[Q-P3]],0)</f>
        <v>5.42</v>
      </c>
      <c r="O2643" s="3">
        <v>1565</v>
      </c>
      <c r="P2643" s="10">
        <v>11158.45</v>
      </c>
      <c r="Q2643" s="12">
        <f>IFERROR(salesdata[[#This Row],[S-P4]]/salesdata[[#This Row],[Q-P4]],0)</f>
        <v>7.1300000000000008</v>
      </c>
      <c r="R2643" s="3">
        <v>13062</v>
      </c>
      <c r="S2643" s="10">
        <v>68468.63</v>
      </c>
      <c r="T2643" s="1" t="str">
        <f>"Q"&amp;ROUNDUP(salesdata[[#This Row],[Month No.]]/3,0)</f>
        <v>Q3</v>
      </c>
      <c r="U2643" s="1" t="str">
        <f>TEXT(salesdata[[#This Row],[Date]],"dddd")</f>
        <v>Tuesday</v>
      </c>
      <c r="V2643" s="12">
        <f>IFERROR(salesdata[[#This Row],[Total Revenue]]/salesdata[[#This Row],[Total Units Sold]],0)</f>
        <v>5.2418182514163227</v>
      </c>
      <c r="W2643" s="1" t="str">
        <f>INDEX({"Product1","Product2","Product3","Product4"},MATCH(MAX(salesdata[[#This Row],[S-P1]],salesdata[[#This Row],[S-P2]],salesdata[[#This Row],[S-P3]],salesdata[[#This Row],[S-P4]]),CHOOSE({1,2,3,4},salesdata[[#This Row],[S-P1]],salesdata[[#This Row],[S-P2]],salesdata[[#This Row],[S-P3]],salesdata[[#This Row],[S-P4]]),0))</f>
        <v>Product3</v>
      </c>
      <c r="X2643" s="1" t="str">
        <f>IF(salesdata[[#This Row],[Total Revenue]]&gt;=70000,"High",IF(salesdata[[#This Row],[Total Revenue]]&gt;=40000,"Medium","Low"))</f>
        <v>Medium</v>
      </c>
      <c r="Y2643" s="1" t="str">
        <f>IFERROR(IF(SUMIF(salesdata[Year],salesdata[[#This Row],[Year]],salesdata[Total Revenue])&gt;SUMIF(salesdata[Year],salesdata[[#This Row],[Year]]-1,salesdata[Total Revenue]),"Growth Year","Decline Year"),"")</f>
        <v>Growth Year</v>
      </c>
    </row>
    <row r="2644" spans="1:25" x14ac:dyDescent="0.3">
      <c r="A2644" s="1">
        <v>2643</v>
      </c>
      <c r="B2644" s="2">
        <v>42984</v>
      </c>
      <c r="C2644" s="1">
        <v>2017</v>
      </c>
      <c r="D2644" s="1" t="s">
        <v>22</v>
      </c>
      <c r="E2644" s="1">
        <v>9</v>
      </c>
      <c r="F2644" s="3">
        <v>5399</v>
      </c>
      <c r="G2644" s="10">
        <v>17114.830000000002</v>
      </c>
      <c r="H2644" s="12">
        <f>IFERROR(salesdata[[#This Row],[S-P1]]/salesdata[[#This Row],[Q-P1]],0)</f>
        <v>3.1700000000000004</v>
      </c>
      <c r="I2644" s="3">
        <v>3245</v>
      </c>
      <c r="J2644" s="10">
        <v>20573.3</v>
      </c>
      <c r="K2644" s="12">
        <f>IFERROR(salesdata[[#This Row],[S-P2]]/salesdata[[#This Row],[Q-P2]],0)</f>
        <v>6.34</v>
      </c>
      <c r="L2644" s="3">
        <v>3231</v>
      </c>
      <c r="M2644" s="10">
        <v>17512.02</v>
      </c>
      <c r="N2644" s="12">
        <f>IFERROR(salesdata[[#This Row],[S-P3]]/salesdata[[#This Row],[Q-P3]],0)</f>
        <v>5.42</v>
      </c>
      <c r="O2644" s="3">
        <v>1622</v>
      </c>
      <c r="P2644" s="10">
        <v>11564.86</v>
      </c>
      <c r="Q2644" s="12">
        <f>IFERROR(salesdata[[#This Row],[S-P4]]/salesdata[[#This Row],[Q-P4]],0)</f>
        <v>7.1300000000000008</v>
      </c>
      <c r="R2644" s="3">
        <v>13497</v>
      </c>
      <c r="S2644" s="10">
        <v>66765.009999999995</v>
      </c>
      <c r="T2644" s="1" t="str">
        <f>"Q"&amp;ROUNDUP(salesdata[[#This Row],[Month No.]]/3,0)</f>
        <v>Q3</v>
      </c>
      <c r="U2644" s="1" t="str">
        <f>TEXT(salesdata[[#This Row],[Date]],"dddd")</f>
        <v>Wednesday</v>
      </c>
      <c r="V2644" s="12">
        <f>IFERROR(salesdata[[#This Row],[Total Revenue]]/salesdata[[#This Row],[Total Units Sold]],0)</f>
        <v>4.9466555530858702</v>
      </c>
      <c r="W2644" s="1" t="str">
        <f>INDEX({"Product1","Product2","Product3","Product4"},MATCH(MAX(salesdata[[#This Row],[S-P1]],salesdata[[#This Row],[S-P2]],salesdata[[#This Row],[S-P3]],salesdata[[#This Row],[S-P4]]),CHOOSE({1,2,3,4},salesdata[[#This Row],[S-P1]],salesdata[[#This Row],[S-P2]],salesdata[[#This Row],[S-P3]],salesdata[[#This Row],[S-P4]]),0))</f>
        <v>Product2</v>
      </c>
      <c r="X2644" s="1" t="str">
        <f>IF(salesdata[[#This Row],[Total Revenue]]&gt;=70000,"High",IF(salesdata[[#This Row],[Total Revenue]]&gt;=40000,"Medium","Low"))</f>
        <v>Medium</v>
      </c>
      <c r="Y2644" s="1" t="str">
        <f>IFERROR(IF(SUMIF(salesdata[Year],salesdata[[#This Row],[Year]],salesdata[Total Revenue])&gt;SUMIF(salesdata[Year],salesdata[[#This Row],[Year]]-1,salesdata[Total Revenue]),"Growth Year","Decline Year"),"")</f>
        <v>Growth Year</v>
      </c>
    </row>
    <row r="2645" spans="1:25" x14ac:dyDescent="0.3">
      <c r="A2645" s="1">
        <v>2644</v>
      </c>
      <c r="B2645" s="2">
        <v>42985</v>
      </c>
      <c r="C2645" s="1">
        <v>2017</v>
      </c>
      <c r="D2645" s="1" t="s">
        <v>22</v>
      </c>
      <c r="E2645" s="1">
        <v>9</v>
      </c>
      <c r="F2645" s="3">
        <v>432</v>
      </c>
      <c r="G2645" s="10">
        <v>1369.44</v>
      </c>
      <c r="H2645" s="12">
        <f>IFERROR(salesdata[[#This Row],[S-P1]]/salesdata[[#This Row],[Q-P1]],0)</f>
        <v>3.17</v>
      </c>
      <c r="I2645" s="3">
        <v>936</v>
      </c>
      <c r="J2645" s="10">
        <v>5934.24</v>
      </c>
      <c r="K2645" s="12">
        <f>IFERROR(salesdata[[#This Row],[S-P2]]/salesdata[[#This Row],[Q-P2]],0)</f>
        <v>6.34</v>
      </c>
      <c r="L2645" s="3">
        <v>980</v>
      </c>
      <c r="M2645" s="10">
        <v>5311.6</v>
      </c>
      <c r="N2645" s="12">
        <f>IFERROR(salesdata[[#This Row],[S-P3]]/salesdata[[#This Row],[Q-P3]],0)</f>
        <v>5.42</v>
      </c>
      <c r="O2645" s="3">
        <v>268</v>
      </c>
      <c r="P2645" s="10">
        <v>1910.84</v>
      </c>
      <c r="Q2645" s="12">
        <f>IFERROR(salesdata[[#This Row],[S-P4]]/salesdata[[#This Row],[Q-P4]],0)</f>
        <v>7.13</v>
      </c>
      <c r="R2645" s="3">
        <v>2616</v>
      </c>
      <c r="S2645" s="10">
        <v>14526.12</v>
      </c>
      <c r="T2645" s="1" t="str">
        <f>"Q"&amp;ROUNDUP(salesdata[[#This Row],[Month No.]]/3,0)</f>
        <v>Q3</v>
      </c>
      <c r="U2645" s="1" t="str">
        <f>TEXT(salesdata[[#This Row],[Date]],"dddd")</f>
        <v>Thursday</v>
      </c>
      <c r="V2645" s="12">
        <f>IFERROR(salesdata[[#This Row],[Total Revenue]]/salesdata[[#This Row],[Total Units Sold]],0)</f>
        <v>5.5527981651376148</v>
      </c>
      <c r="W2645" s="1" t="str">
        <f>INDEX({"Product1","Product2","Product3","Product4"},MATCH(MAX(salesdata[[#This Row],[S-P1]],salesdata[[#This Row],[S-P2]],salesdata[[#This Row],[S-P3]],salesdata[[#This Row],[S-P4]]),CHOOSE({1,2,3,4},salesdata[[#This Row],[S-P1]],salesdata[[#This Row],[S-P2]],salesdata[[#This Row],[S-P3]],salesdata[[#This Row],[S-P4]]),0))</f>
        <v>Product2</v>
      </c>
      <c r="X2645" s="1" t="str">
        <f>IF(salesdata[[#This Row],[Total Revenue]]&gt;=70000,"High",IF(salesdata[[#This Row],[Total Revenue]]&gt;=40000,"Medium","Low"))</f>
        <v>Low</v>
      </c>
      <c r="Y2645" s="1" t="str">
        <f>IFERROR(IF(SUMIF(salesdata[Year],salesdata[[#This Row],[Year]],salesdata[Total Revenue])&gt;SUMIF(salesdata[Year],salesdata[[#This Row],[Year]]-1,salesdata[Total Revenue]),"Growth Year","Decline Year"),"")</f>
        <v>Growth Year</v>
      </c>
    </row>
    <row r="2646" spans="1:25" x14ac:dyDescent="0.3">
      <c r="A2646" s="1">
        <v>2645</v>
      </c>
      <c r="B2646" s="2">
        <v>42986</v>
      </c>
      <c r="C2646" s="1">
        <v>2017</v>
      </c>
      <c r="D2646" s="1" t="s">
        <v>22</v>
      </c>
      <c r="E2646" s="1">
        <v>9</v>
      </c>
      <c r="F2646" s="3">
        <v>2234</v>
      </c>
      <c r="G2646" s="10">
        <v>7081.78</v>
      </c>
      <c r="H2646" s="12">
        <f>IFERROR(salesdata[[#This Row],[S-P1]]/salesdata[[#This Row],[Q-P1]],0)</f>
        <v>3.17</v>
      </c>
      <c r="I2646" s="3">
        <v>2394</v>
      </c>
      <c r="J2646" s="10">
        <v>15177.96</v>
      </c>
      <c r="K2646" s="12">
        <f>IFERROR(salesdata[[#This Row],[S-P2]]/salesdata[[#This Row],[Q-P2]],0)</f>
        <v>6.34</v>
      </c>
      <c r="L2646" s="3">
        <v>2677</v>
      </c>
      <c r="M2646" s="10">
        <v>14509.34</v>
      </c>
      <c r="N2646" s="12">
        <f>IFERROR(salesdata[[#This Row],[S-P3]]/salesdata[[#This Row],[Q-P3]],0)</f>
        <v>5.42</v>
      </c>
      <c r="O2646" s="3">
        <v>1417</v>
      </c>
      <c r="P2646" s="10">
        <v>10103.209999999999</v>
      </c>
      <c r="Q2646" s="12">
        <f>IFERROR(salesdata[[#This Row],[S-P4]]/salesdata[[#This Row],[Q-P4]],0)</f>
        <v>7.129999999999999</v>
      </c>
      <c r="R2646" s="3">
        <v>8722</v>
      </c>
      <c r="S2646" s="10">
        <v>46872.29</v>
      </c>
      <c r="T2646" s="1" t="str">
        <f>"Q"&amp;ROUNDUP(salesdata[[#This Row],[Month No.]]/3,0)</f>
        <v>Q3</v>
      </c>
      <c r="U2646" s="1" t="str">
        <f>TEXT(salesdata[[#This Row],[Date]],"dddd")</f>
        <v>Friday</v>
      </c>
      <c r="V2646" s="12">
        <f>IFERROR(salesdata[[#This Row],[Total Revenue]]/salesdata[[#This Row],[Total Units Sold]],0)</f>
        <v>5.3740300389818847</v>
      </c>
      <c r="W2646" s="1" t="str">
        <f>INDEX({"Product1","Product2","Product3","Product4"},MATCH(MAX(salesdata[[#This Row],[S-P1]],salesdata[[#This Row],[S-P2]],salesdata[[#This Row],[S-P3]],salesdata[[#This Row],[S-P4]]),CHOOSE({1,2,3,4},salesdata[[#This Row],[S-P1]],salesdata[[#This Row],[S-P2]],salesdata[[#This Row],[S-P3]],salesdata[[#This Row],[S-P4]]),0))</f>
        <v>Product2</v>
      </c>
      <c r="X2646" s="1" t="str">
        <f>IF(salesdata[[#This Row],[Total Revenue]]&gt;=70000,"High",IF(salesdata[[#This Row],[Total Revenue]]&gt;=40000,"Medium","Low"))</f>
        <v>Medium</v>
      </c>
      <c r="Y2646" s="1" t="str">
        <f>IFERROR(IF(SUMIF(salesdata[Year],salesdata[[#This Row],[Year]],salesdata[Total Revenue])&gt;SUMIF(salesdata[Year],salesdata[[#This Row],[Year]]-1,salesdata[Total Revenue]),"Growth Year","Decline Year"),"")</f>
        <v>Growth Year</v>
      </c>
    </row>
    <row r="2647" spans="1:25" x14ac:dyDescent="0.3">
      <c r="A2647" s="1">
        <v>2646</v>
      </c>
      <c r="B2647" s="2">
        <v>42987</v>
      </c>
      <c r="C2647" s="1">
        <v>2017</v>
      </c>
      <c r="D2647" s="1" t="s">
        <v>22</v>
      </c>
      <c r="E2647" s="1">
        <v>9</v>
      </c>
      <c r="F2647" s="3">
        <v>7340</v>
      </c>
      <c r="G2647" s="10">
        <v>23267.8</v>
      </c>
      <c r="H2647" s="12">
        <f>IFERROR(salesdata[[#This Row],[S-P1]]/salesdata[[#This Row],[Q-P1]],0)</f>
        <v>3.17</v>
      </c>
      <c r="I2647" s="3">
        <v>746</v>
      </c>
      <c r="J2647" s="10">
        <v>4729.6400000000003</v>
      </c>
      <c r="K2647" s="12">
        <f>IFERROR(salesdata[[#This Row],[S-P2]]/salesdata[[#This Row],[Q-P2]],0)</f>
        <v>6.3400000000000007</v>
      </c>
      <c r="L2647" s="3">
        <v>5453</v>
      </c>
      <c r="M2647" s="10">
        <v>29555.26</v>
      </c>
      <c r="N2647" s="12">
        <f>IFERROR(salesdata[[#This Row],[S-P3]]/salesdata[[#This Row],[Q-P3]],0)</f>
        <v>5.42</v>
      </c>
      <c r="O2647" s="3">
        <v>1392</v>
      </c>
      <c r="P2647" s="10">
        <v>9924.9599999999991</v>
      </c>
      <c r="Q2647" s="12">
        <f>IFERROR(salesdata[[#This Row],[S-P4]]/salesdata[[#This Row],[Q-P4]],0)</f>
        <v>7.129999999999999</v>
      </c>
      <c r="R2647" s="3">
        <v>14931</v>
      </c>
      <c r="S2647" s="10">
        <v>67477.66</v>
      </c>
      <c r="T2647" s="1" t="str">
        <f>"Q"&amp;ROUNDUP(salesdata[[#This Row],[Month No.]]/3,0)</f>
        <v>Q3</v>
      </c>
      <c r="U2647" s="1" t="str">
        <f>TEXT(salesdata[[#This Row],[Date]],"dddd")</f>
        <v>Saturday</v>
      </c>
      <c r="V2647" s="12">
        <f>IFERROR(salesdata[[#This Row],[Total Revenue]]/salesdata[[#This Row],[Total Units Sold]],0)</f>
        <v>4.5192994441095706</v>
      </c>
      <c r="W2647" s="1" t="str">
        <f>INDEX({"Product1","Product2","Product3","Product4"},MATCH(MAX(salesdata[[#This Row],[S-P1]],salesdata[[#This Row],[S-P2]],salesdata[[#This Row],[S-P3]],salesdata[[#This Row],[S-P4]]),CHOOSE({1,2,3,4},salesdata[[#This Row],[S-P1]],salesdata[[#This Row],[S-P2]],salesdata[[#This Row],[S-P3]],salesdata[[#This Row],[S-P4]]),0))</f>
        <v>Product3</v>
      </c>
      <c r="X2647" s="1" t="str">
        <f>IF(salesdata[[#This Row],[Total Revenue]]&gt;=70000,"High",IF(salesdata[[#This Row],[Total Revenue]]&gt;=40000,"Medium","Low"))</f>
        <v>Medium</v>
      </c>
      <c r="Y2647" s="1" t="str">
        <f>IFERROR(IF(SUMIF(salesdata[Year],salesdata[[#This Row],[Year]],salesdata[Total Revenue])&gt;SUMIF(salesdata[Year],salesdata[[#This Row],[Year]]-1,salesdata[Total Revenue]),"Growth Year","Decline Year"),"")</f>
        <v>Growth Year</v>
      </c>
    </row>
    <row r="2648" spans="1:25" x14ac:dyDescent="0.3">
      <c r="A2648" s="1">
        <v>2647</v>
      </c>
      <c r="B2648" s="2">
        <v>42988</v>
      </c>
      <c r="C2648" s="1">
        <v>2017</v>
      </c>
      <c r="D2648" s="1" t="s">
        <v>22</v>
      </c>
      <c r="E2648" s="1">
        <v>9</v>
      </c>
      <c r="F2648" s="3">
        <v>2226</v>
      </c>
      <c r="G2648" s="10">
        <v>7056.42</v>
      </c>
      <c r="H2648" s="12">
        <f>IFERROR(salesdata[[#This Row],[S-P1]]/salesdata[[#This Row],[Q-P1]],0)</f>
        <v>3.17</v>
      </c>
      <c r="I2648" s="3">
        <v>1313</v>
      </c>
      <c r="J2648" s="10">
        <v>8324.42</v>
      </c>
      <c r="K2648" s="12">
        <f>IFERROR(salesdata[[#This Row],[S-P2]]/salesdata[[#This Row],[Q-P2]],0)</f>
        <v>6.34</v>
      </c>
      <c r="L2648" s="3">
        <v>670</v>
      </c>
      <c r="M2648" s="10">
        <v>3631.4</v>
      </c>
      <c r="N2648" s="12">
        <f>IFERROR(salesdata[[#This Row],[S-P3]]/salesdata[[#This Row],[Q-P3]],0)</f>
        <v>5.42</v>
      </c>
      <c r="O2648" s="3">
        <v>1458</v>
      </c>
      <c r="P2648" s="10">
        <v>10395.540000000001</v>
      </c>
      <c r="Q2648" s="12">
        <f>IFERROR(salesdata[[#This Row],[S-P4]]/salesdata[[#This Row],[Q-P4]],0)</f>
        <v>7.1300000000000008</v>
      </c>
      <c r="R2648" s="3">
        <v>5667</v>
      </c>
      <c r="S2648" s="10">
        <v>29407.78</v>
      </c>
      <c r="T2648" s="1" t="str">
        <f>"Q"&amp;ROUNDUP(salesdata[[#This Row],[Month No.]]/3,0)</f>
        <v>Q3</v>
      </c>
      <c r="U2648" s="1" t="str">
        <f>TEXT(salesdata[[#This Row],[Date]],"dddd")</f>
        <v>Sunday</v>
      </c>
      <c r="V2648" s="12">
        <f>IFERROR(salesdata[[#This Row],[Total Revenue]]/salesdata[[#This Row],[Total Units Sold]],0)</f>
        <v>5.1893029821775185</v>
      </c>
      <c r="W2648" s="1" t="str">
        <f>INDEX({"Product1","Product2","Product3","Product4"},MATCH(MAX(salesdata[[#This Row],[S-P1]],salesdata[[#This Row],[S-P2]],salesdata[[#This Row],[S-P3]],salesdata[[#This Row],[S-P4]]),CHOOSE({1,2,3,4},salesdata[[#This Row],[S-P1]],salesdata[[#This Row],[S-P2]],salesdata[[#This Row],[S-P3]],salesdata[[#This Row],[S-P4]]),0))</f>
        <v>Product4</v>
      </c>
      <c r="X2648" s="1" t="str">
        <f>IF(salesdata[[#This Row],[Total Revenue]]&gt;=70000,"High",IF(salesdata[[#This Row],[Total Revenue]]&gt;=40000,"Medium","Low"))</f>
        <v>Low</v>
      </c>
      <c r="Y2648" s="1" t="str">
        <f>IFERROR(IF(SUMIF(salesdata[Year],salesdata[[#This Row],[Year]],salesdata[Total Revenue])&gt;SUMIF(salesdata[Year],salesdata[[#This Row],[Year]]-1,salesdata[Total Revenue]),"Growth Year","Decline Year"),"")</f>
        <v>Growth Year</v>
      </c>
    </row>
    <row r="2649" spans="1:25" x14ac:dyDescent="0.3">
      <c r="A2649" s="1">
        <v>2648</v>
      </c>
      <c r="B2649" s="2">
        <v>42989</v>
      </c>
      <c r="C2649" s="1">
        <v>2017</v>
      </c>
      <c r="D2649" s="1" t="s">
        <v>22</v>
      </c>
      <c r="E2649" s="1">
        <v>9</v>
      </c>
      <c r="F2649" s="3">
        <v>5764</v>
      </c>
      <c r="G2649" s="10">
        <v>18271.88</v>
      </c>
      <c r="H2649" s="12">
        <f>IFERROR(salesdata[[#This Row],[S-P1]]/salesdata[[#This Row],[Q-P1]],0)</f>
        <v>3.1700000000000004</v>
      </c>
      <c r="I2649" s="3">
        <v>1859</v>
      </c>
      <c r="J2649" s="10">
        <v>11786.06</v>
      </c>
      <c r="K2649" s="12">
        <f>IFERROR(salesdata[[#This Row],[S-P2]]/salesdata[[#This Row],[Q-P2]],0)</f>
        <v>6.34</v>
      </c>
      <c r="L2649" s="3">
        <v>3393</v>
      </c>
      <c r="M2649" s="10">
        <v>18390.060000000001</v>
      </c>
      <c r="N2649" s="12">
        <f>IFERROR(salesdata[[#This Row],[S-P3]]/salesdata[[#This Row],[Q-P3]],0)</f>
        <v>5.4200000000000008</v>
      </c>
      <c r="O2649" s="3">
        <v>1134</v>
      </c>
      <c r="P2649" s="10">
        <v>8085.42</v>
      </c>
      <c r="Q2649" s="12">
        <f>IFERROR(salesdata[[#This Row],[S-P4]]/salesdata[[#This Row],[Q-P4]],0)</f>
        <v>7.13</v>
      </c>
      <c r="R2649" s="3">
        <v>12150</v>
      </c>
      <c r="S2649" s="10">
        <v>56533.42</v>
      </c>
      <c r="T2649" s="1" t="str">
        <f>"Q"&amp;ROUNDUP(salesdata[[#This Row],[Month No.]]/3,0)</f>
        <v>Q3</v>
      </c>
      <c r="U2649" s="1" t="str">
        <f>TEXT(salesdata[[#This Row],[Date]],"dddd")</f>
        <v>Monday</v>
      </c>
      <c r="V2649" s="12">
        <f>IFERROR(salesdata[[#This Row],[Total Revenue]]/salesdata[[#This Row],[Total Units Sold]],0)</f>
        <v>4.6529563786008232</v>
      </c>
      <c r="W2649" s="1" t="str">
        <f>INDEX({"Product1","Product2","Product3","Product4"},MATCH(MAX(salesdata[[#This Row],[S-P1]],salesdata[[#This Row],[S-P2]],salesdata[[#This Row],[S-P3]],salesdata[[#This Row],[S-P4]]),CHOOSE({1,2,3,4},salesdata[[#This Row],[S-P1]],salesdata[[#This Row],[S-P2]],salesdata[[#This Row],[S-P3]],salesdata[[#This Row],[S-P4]]),0))</f>
        <v>Product3</v>
      </c>
      <c r="X2649" s="1" t="str">
        <f>IF(salesdata[[#This Row],[Total Revenue]]&gt;=70000,"High",IF(salesdata[[#This Row],[Total Revenue]]&gt;=40000,"Medium","Low"))</f>
        <v>Medium</v>
      </c>
      <c r="Y2649" s="1" t="str">
        <f>IFERROR(IF(SUMIF(salesdata[Year],salesdata[[#This Row],[Year]],salesdata[Total Revenue])&gt;SUMIF(salesdata[Year],salesdata[[#This Row],[Year]]-1,salesdata[Total Revenue]),"Growth Year","Decline Year"),"")</f>
        <v>Growth Year</v>
      </c>
    </row>
    <row r="2650" spans="1:25" x14ac:dyDescent="0.3">
      <c r="A2650" s="1">
        <v>2649</v>
      </c>
      <c r="B2650" s="2">
        <v>42990</v>
      </c>
      <c r="C2650" s="1">
        <v>2017</v>
      </c>
      <c r="D2650" s="1" t="s">
        <v>22</v>
      </c>
      <c r="E2650" s="1">
        <v>9</v>
      </c>
      <c r="F2650" s="3">
        <v>5735</v>
      </c>
      <c r="G2650" s="10">
        <v>18179.95</v>
      </c>
      <c r="H2650" s="12">
        <f>IFERROR(salesdata[[#This Row],[S-P1]]/salesdata[[#This Row],[Q-P1]],0)</f>
        <v>3.17</v>
      </c>
      <c r="I2650" s="3">
        <v>3461</v>
      </c>
      <c r="J2650" s="10">
        <v>21942.74</v>
      </c>
      <c r="K2650" s="12">
        <f>IFERROR(salesdata[[#This Row],[S-P2]]/salesdata[[#This Row],[Q-P2]],0)</f>
        <v>6.3400000000000007</v>
      </c>
      <c r="L2650" s="3">
        <v>2979</v>
      </c>
      <c r="M2650" s="10">
        <v>16146.18</v>
      </c>
      <c r="N2650" s="12">
        <f>IFERROR(salesdata[[#This Row],[S-P3]]/salesdata[[#This Row],[Q-P3]],0)</f>
        <v>5.42</v>
      </c>
      <c r="O2650" s="3">
        <v>1933</v>
      </c>
      <c r="P2650" s="10">
        <v>13782.29</v>
      </c>
      <c r="Q2650" s="12">
        <f>IFERROR(salesdata[[#This Row],[S-P4]]/salesdata[[#This Row],[Q-P4]],0)</f>
        <v>7.1300000000000008</v>
      </c>
      <c r="R2650" s="3">
        <v>14108</v>
      </c>
      <c r="S2650" s="10">
        <v>70051.16</v>
      </c>
      <c r="T2650" s="1" t="str">
        <f>"Q"&amp;ROUNDUP(salesdata[[#This Row],[Month No.]]/3,0)</f>
        <v>Q3</v>
      </c>
      <c r="U2650" s="1" t="str">
        <f>TEXT(salesdata[[#This Row],[Date]],"dddd")</f>
        <v>Tuesday</v>
      </c>
      <c r="V2650" s="12">
        <f>IFERROR(salesdata[[#This Row],[Total Revenue]]/salesdata[[#This Row],[Total Units Sold]],0)</f>
        <v>4.9653501559398929</v>
      </c>
      <c r="W2650" s="1" t="str">
        <f>INDEX({"Product1","Product2","Product3","Product4"},MATCH(MAX(salesdata[[#This Row],[S-P1]],salesdata[[#This Row],[S-P2]],salesdata[[#This Row],[S-P3]],salesdata[[#This Row],[S-P4]]),CHOOSE({1,2,3,4},salesdata[[#This Row],[S-P1]],salesdata[[#This Row],[S-P2]],salesdata[[#This Row],[S-P3]],salesdata[[#This Row],[S-P4]]),0))</f>
        <v>Product2</v>
      </c>
      <c r="X2650" s="1" t="str">
        <f>IF(salesdata[[#This Row],[Total Revenue]]&gt;=70000,"High",IF(salesdata[[#This Row],[Total Revenue]]&gt;=40000,"Medium","Low"))</f>
        <v>High</v>
      </c>
      <c r="Y2650" s="1" t="str">
        <f>IFERROR(IF(SUMIF(salesdata[Year],salesdata[[#This Row],[Year]],salesdata[Total Revenue])&gt;SUMIF(salesdata[Year],salesdata[[#This Row],[Year]]-1,salesdata[Total Revenue]),"Growth Year","Decline Year"),"")</f>
        <v>Growth Year</v>
      </c>
    </row>
    <row r="2651" spans="1:25" x14ac:dyDescent="0.3">
      <c r="A2651" s="1">
        <v>2650</v>
      </c>
      <c r="B2651" s="2">
        <v>42991</v>
      </c>
      <c r="C2651" s="1">
        <v>2017</v>
      </c>
      <c r="D2651" s="1" t="s">
        <v>22</v>
      </c>
      <c r="E2651" s="1">
        <v>9</v>
      </c>
      <c r="F2651" s="3">
        <v>1997</v>
      </c>
      <c r="G2651" s="10">
        <v>6330.49</v>
      </c>
      <c r="H2651" s="12">
        <f>IFERROR(salesdata[[#This Row],[S-P1]]/salesdata[[#This Row],[Q-P1]],0)</f>
        <v>3.17</v>
      </c>
      <c r="I2651" s="3">
        <v>2561</v>
      </c>
      <c r="J2651" s="10">
        <v>16236.74</v>
      </c>
      <c r="K2651" s="12">
        <f>IFERROR(salesdata[[#This Row],[S-P2]]/salesdata[[#This Row],[Q-P2]],0)</f>
        <v>6.34</v>
      </c>
      <c r="L2651" s="3">
        <v>5508</v>
      </c>
      <c r="M2651" s="10">
        <v>29853.360000000001</v>
      </c>
      <c r="N2651" s="12">
        <f>IFERROR(salesdata[[#This Row],[S-P3]]/salesdata[[#This Row],[Q-P3]],0)</f>
        <v>5.42</v>
      </c>
      <c r="O2651" s="3">
        <v>1344</v>
      </c>
      <c r="P2651" s="10">
        <v>9582.7199999999993</v>
      </c>
      <c r="Q2651" s="12">
        <f>IFERROR(salesdata[[#This Row],[S-P4]]/salesdata[[#This Row],[Q-P4]],0)</f>
        <v>7.13</v>
      </c>
      <c r="R2651" s="3">
        <v>11410</v>
      </c>
      <c r="S2651" s="10">
        <v>62003.31</v>
      </c>
      <c r="T2651" s="1" t="str">
        <f>"Q"&amp;ROUNDUP(salesdata[[#This Row],[Month No.]]/3,0)</f>
        <v>Q3</v>
      </c>
      <c r="U2651" s="1" t="str">
        <f>TEXT(salesdata[[#This Row],[Date]],"dddd")</f>
        <v>Wednesday</v>
      </c>
      <c r="V2651" s="12">
        <f>IFERROR(salesdata[[#This Row],[Total Revenue]]/salesdata[[#This Row],[Total Units Sold]],0)</f>
        <v>5.4341200701139352</v>
      </c>
      <c r="W2651" s="1" t="str">
        <f>INDEX({"Product1","Product2","Product3","Product4"},MATCH(MAX(salesdata[[#This Row],[S-P1]],salesdata[[#This Row],[S-P2]],salesdata[[#This Row],[S-P3]],salesdata[[#This Row],[S-P4]]),CHOOSE({1,2,3,4},salesdata[[#This Row],[S-P1]],salesdata[[#This Row],[S-P2]],salesdata[[#This Row],[S-P3]],salesdata[[#This Row],[S-P4]]),0))</f>
        <v>Product3</v>
      </c>
      <c r="X2651" s="1" t="str">
        <f>IF(salesdata[[#This Row],[Total Revenue]]&gt;=70000,"High",IF(salesdata[[#This Row],[Total Revenue]]&gt;=40000,"Medium","Low"))</f>
        <v>Medium</v>
      </c>
      <c r="Y2651" s="1" t="str">
        <f>IFERROR(IF(SUMIF(salesdata[Year],salesdata[[#This Row],[Year]],salesdata[Total Revenue])&gt;SUMIF(salesdata[Year],salesdata[[#This Row],[Year]]-1,salesdata[Total Revenue]),"Growth Year","Decline Year"),"")</f>
        <v>Growth Year</v>
      </c>
    </row>
    <row r="2652" spans="1:25" x14ac:dyDescent="0.3">
      <c r="A2652" s="1">
        <v>2651</v>
      </c>
      <c r="B2652" s="2">
        <v>42992</v>
      </c>
      <c r="C2652" s="1">
        <v>2017</v>
      </c>
      <c r="D2652" s="1" t="s">
        <v>22</v>
      </c>
      <c r="E2652" s="1">
        <v>9</v>
      </c>
      <c r="F2652" s="3">
        <v>811</v>
      </c>
      <c r="G2652" s="10">
        <v>2570.87</v>
      </c>
      <c r="H2652" s="12">
        <f>IFERROR(salesdata[[#This Row],[S-P1]]/salesdata[[#This Row],[Q-P1]],0)</f>
        <v>3.17</v>
      </c>
      <c r="I2652" s="3">
        <v>678</v>
      </c>
      <c r="J2652" s="10">
        <v>4298.5200000000004</v>
      </c>
      <c r="K2652" s="12">
        <f>IFERROR(salesdata[[#This Row],[S-P2]]/salesdata[[#This Row],[Q-P2]],0)</f>
        <v>6.3400000000000007</v>
      </c>
      <c r="L2652" s="3">
        <v>5889</v>
      </c>
      <c r="M2652" s="10">
        <v>31918.38</v>
      </c>
      <c r="N2652" s="12">
        <f>IFERROR(salesdata[[#This Row],[S-P3]]/salesdata[[#This Row],[Q-P3]],0)</f>
        <v>5.42</v>
      </c>
      <c r="O2652" s="3">
        <v>1166</v>
      </c>
      <c r="P2652" s="10">
        <v>8313.58</v>
      </c>
      <c r="Q2652" s="12">
        <f>IFERROR(salesdata[[#This Row],[S-P4]]/salesdata[[#This Row],[Q-P4]],0)</f>
        <v>7.13</v>
      </c>
      <c r="R2652" s="3">
        <v>8544</v>
      </c>
      <c r="S2652" s="10">
        <v>47101.35</v>
      </c>
      <c r="T2652" s="1" t="str">
        <f>"Q"&amp;ROUNDUP(salesdata[[#This Row],[Month No.]]/3,0)</f>
        <v>Q3</v>
      </c>
      <c r="U2652" s="1" t="str">
        <f>TEXT(salesdata[[#This Row],[Date]],"dddd")</f>
        <v>Thursday</v>
      </c>
      <c r="V2652" s="12">
        <f>IFERROR(salesdata[[#This Row],[Total Revenue]]/salesdata[[#This Row],[Total Units Sold]],0)</f>
        <v>5.5127984550561795</v>
      </c>
      <c r="W2652" s="1" t="str">
        <f>INDEX({"Product1","Product2","Product3","Product4"},MATCH(MAX(salesdata[[#This Row],[S-P1]],salesdata[[#This Row],[S-P2]],salesdata[[#This Row],[S-P3]],salesdata[[#This Row],[S-P4]]),CHOOSE({1,2,3,4},salesdata[[#This Row],[S-P1]],salesdata[[#This Row],[S-P2]],salesdata[[#This Row],[S-P3]],salesdata[[#This Row],[S-P4]]),0))</f>
        <v>Product3</v>
      </c>
      <c r="X2652" s="1" t="str">
        <f>IF(salesdata[[#This Row],[Total Revenue]]&gt;=70000,"High",IF(salesdata[[#This Row],[Total Revenue]]&gt;=40000,"Medium","Low"))</f>
        <v>Medium</v>
      </c>
      <c r="Y2652" s="1" t="str">
        <f>IFERROR(IF(SUMIF(salesdata[Year],salesdata[[#This Row],[Year]],salesdata[Total Revenue])&gt;SUMIF(salesdata[Year],salesdata[[#This Row],[Year]]-1,salesdata[Total Revenue]),"Growth Year","Decline Year"),"")</f>
        <v>Growth Year</v>
      </c>
    </row>
    <row r="2653" spans="1:25" x14ac:dyDescent="0.3">
      <c r="A2653" s="1">
        <v>2652</v>
      </c>
      <c r="B2653" s="2">
        <v>42993</v>
      </c>
      <c r="C2653" s="1">
        <v>2017</v>
      </c>
      <c r="D2653" s="1" t="s">
        <v>22</v>
      </c>
      <c r="E2653" s="1">
        <v>9</v>
      </c>
      <c r="F2653" s="3">
        <v>2181</v>
      </c>
      <c r="G2653" s="10">
        <v>6913.77</v>
      </c>
      <c r="H2653" s="12">
        <f>IFERROR(salesdata[[#This Row],[S-P1]]/salesdata[[#This Row],[Q-P1]],0)</f>
        <v>3.1700000000000004</v>
      </c>
      <c r="I2653" s="3">
        <v>2049</v>
      </c>
      <c r="J2653" s="10">
        <v>12990.66</v>
      </c>
      <c r="K2653" s="12">
        <f>IFERROR(salesdata[[#This Row],[S-P2]]/salesdata[[#This Row],[Q-P2]],0)</f>
        <v>6.34</v>
      </c>
      <c r="L2653" s="3">
        <v>5116</v>
      </c>
      <c r="M2653" s="10">
        <v>27728.720000000001</v>
      </c>
      <c r="N2653" s="12">
        <f>IFERROR(salesdata[[#This Row],[S-P3]]/salesdata[[#This Row],[Q-P3]],0)</f>
        <v>5.42</v>
      </c>
      <c r="O2653" s="3">
        <v>1531</v>
      </c>
      <c r="P2653" s="10">
        <v>10916.03</v>
      </c>
      <c r="Q2653" s="12">
        <f>IFERROR(salesdata[[#This Row],[S-P4]]/salesdata[[#This Row],[Q-P4]],0)</f>
        <v>7.1300000000000008</v>
      </c>
      <c r="R2653" s="3">
        <v>10877</v>
      </c>
      <c r="S2653" s="10">
        <v>58549.18</v>
      </c>
      <c r="T2653" s="1" t="str">
        <f>"Q"&amp;ROUNDUP(salesdata[[#This Row],[Month No.]]/3,0)</f>
        <v>Q3</v>
      </c>
      <c r="U2653" s="1" t="str">
        <f>TEXT(salesdata[[#This Row],[Date]],"dddd")</f>
        <v>Friday</v>
      </c>
      <c r="V2653" s="12">
        <f>IFERROR(salesdata[[#This Row],[Total Revenue]]/salesdata[[#This Row],[Total Units Sold]],0)</f>
        <v>5.3828426955962119</v>
      </c>
      <c r="W2653" s="1" t="str">
        <f>INDEX({"Product1","Product2","Product3","Product4"},MATCH(MAX(salesdata[[#This Row],[S-P1]],salesdata[[#This Row],[S-P2]],salesdata[[#This Row],[S-P3]],salesdata[[#This Row],[S-P4]]),CHOOSE({1,2,3,4},salesdata[[#This Row],[S-P1]],salesdata[[#This Row],[S-P2]],salesdata[[#This Row],[S-P3]],salesdata[[#This Row],[S-P4]]),0))</f>
        <v>Product3</v>
      </c>
      <c r="X2653" s="1" t="str">
        <f>IF(salesdata[[#This Row],[Total Revenue]]&gt;=70000,"High",IF(salesdata[[#This Row],[Total Revenue]]&gt;=40000,"Medium","Low"))</f>
        <v>Medium</v>
      </c>
      <c r="Y2653" s="1" t="str">
        <f>IFERROR(IF(SUMIF(salesdata[Year],salesdata[[#This Row],[Year]],salesdata[Total Revenue])&gt;SUMIF(salesdata[Year],salesdata[[#This Row],[Year]]-1,salesdata[Total Revenue]),"Growth Year","Decline Year"),"")</f>
        <v>Growth Year</v>
      </c>
    </row>
    <row r="2654" spans="1:25" x14ac:dyDescent="0.3">
      <c r="A2654" s="1">
        <v>2653</v>
      </c>
      <c r="B2654" s="2">
        <v>42994</v>
      </c>
      <c r="C2654" s="1">
        <v>2017</v>
      </c>
      <c r="D2654" s="1" t="s">
        <v>22</v>
      </c>
      <c r="E2654" s="1">
        <v>9</v>
      </c>
      <c r="F2654" s="3">
        <v>653</v>
      </c>
      <c r="G2654" s="10">
        <v>2070.0100000000002</v>
      </c>
      <c r="H2654" s="12">
        <f>IFERROR(salesdata[[#This Row],[S-P1]]/salesdata[[#This Row],[Q-P1]],0)</f>
        <v>3.1700000000000004</v>
      </c>
      <c r="I2654" s="3">
        <v>2218</v>
      </c>
      <c r="J2654" s="10">
        <v>14062.12</v>
      </c>
      <c r="K2654" s="12">
        <f>IFERROR(salesdata[[#This Row],[S-P2]]/salesdata[[#This Row],[Q-P2]],0)</f>
        <v>6.3400000000000007</v>
      </c>
      <c r="L2654" s="3">
        <v>3465</v>
      </c>
      <c r="M2654" s="10">
        <v>18780.3</v>
      </c>
      <c r="N2654" s="12">
        <f>IFERROR(salesdata[[#This Row],[S-P3]]/salesdata[[#This Row],[Q-P3]],0)</f>
        <v>5.42</v>
      </c>
      <c r="O2654" s="3">
        <v>297</v>
      </c>
      <c r="P2654" s="10">
        <v>2117.61</v>
      </c>
      <c r="Q2654" s="12">
        <f>IFERROR(salesdata[[#This Row],[S-P4]]/salesdata[[#This Row],[Q-P4]],0)</f>
        <v>7.1300000000000008</v>
      </c>
      <c r="R2654" s="3">
        <v>6633</v>
      </c>
      <c r="S2654" s="10">
        <v>37030.04</v>
      </c>
      <c r="T2654" s="1" t="str">
        <f>"Q"&amp;ROUNDUP(salesdata[[#This Row],[Month No.]]/3,0)</f>
        <v>Q3</v>
      </c>
      <c r="U2654" s="1" t="str">
        <f>TEXT(salesdata[[#This Row],[Date]],"dddd")</f>
        <v>Saturday</v>
      </c>
      <c r="V2654" s="12">
        <f>IFERROR(salesdata[[#This Row],[Total Revenue]]/salesdata[[#This Row],[Total Units Sold]],0)</f>
        <v>5.5826986280717623</v>
      </c>
      <c r="W2654" s="1" t="str">
        <f>INDEX({"Product1","Product2","Product3","Product4"},MATCH(MAX(salesdata[[#This Row],[S-P1]],salesdata[[#This Row],[S-P2]],salesdata[[#This Row],[S-P3]],salesdata[[#This Row],[S-P4]]),CHOOSE({1,2,3,4},salesdata[[#This Row],[S-P1]],salesdata[[#This Row],[S-P2]],salesdata[[#This Row],[S-P3]],salesdata[[#This Row],[S-P4]]),0))</f>
        <v>Product3</v>
      </c>
      <c r="X2654" s="1" t="str">
        <f>IF(salesdata[[#This Row],[Total Revenue]]&gt;=70000,"High",IF(salesdata[[#This Row],[Total Revenue]]&gt;=40000,"Medium","Low"))</f>
        <v>Low</v>
      </c>
      <c r="Y2654" s="1" t="str">
        <f>IFERROR(IF(SUMIF(salesdata[Year],salesdata[[#This Row],[Year]],salesdata[Total Revenue])&gt;SUMIF(salesdata[Year],salesdata[[#This Row],[Year]]-1,salesdata[Total Revenue]),"Growth Year","Decline Year"),"")</f>
        <v>Growth Year</v>
      </c>
    </row>
    <row r="2655" spans="1:25" x14ac:dyDescent="0.3">
      <c r="A2655" s="1">
        <v>2654</v>
      </c>
      <c r="B2655" s="2">
        <v>42995</v>
      </c>
      <c r="C2655" s="1">
        <v>2017</v>
      </c>
      <c r="D2655" s="1" t="s">
        <v>22</v>
      </c>
      <c r="E2655" s="1">
        <v>9</v>
      </c>
      <c r="F2655" s="3">
        <v>4868</v>
      </c>
      <c r="G2655" s="10">
        <v>15431.56</v>
      </c>
      <c r="H2655" s="12">
        <f>IFERROR(salesdata[[#This Row],[S-P1]]/salesdata[[#This Row],[Q-P1]],0)</f>
        <v>3.17</v>
      </c>
      <c r="I2655" s="3">
        <v>667</v>
      </c>
      <c r="J2655" s="10">
        <v>4228.78</v>
      </c>
      <c r="K2655" s="12">
        <f>IFERROR(salesdata[[#This Row],[S-P2]]/salesdata[[#This Row],[Q-P2]],0)</f>
        <v>6.34</v>
      </c>
      <c r="L2655" s="3">
        <v>4962</v>
      </c>
      <c r="M2655" s="10">
        <v>26894.04</v>
      </c>
      <c r="N2655" s="12">
        <f>IFERROR(salesdata[[#This Row],[S-P3]]/salesdata[[#This Row],[Q-P3]],0)</f>
        <v>5.42</v>
      </c>
      <c r="O2655" s="3">
        <v>746</v>
      </c>
      <c r="P2655" s="10">
        <v>5318.98</v>
      </c>
      <c r="Q2655" s="12">
        <f>IFERROR(salesdata[[#This Row],[S-P4]]/salesdata[[#This Row],[Q-P4]],0)</f>
        <v>7.129999999999999</v>
      </c>
      <c r="R2655" s="3">
        <v>11243</v>
      </c>
      <c r="S2655" s="10">
        <v>51873.36</v>
      </c>
      <c r="T2655" s="1" t="str">
        <f>"Q"&amp;ROUNDUP(salesdata[[#This Row],[Month No.]]/3,0)</f>
        <v>Q3</v>
      </c>
      <c r="U2655" s="1" t="str">
        <f>TEXT(salesdata[[#This Row],[Date]],"dddd")</f>
        <v>Sunday</v>
      </c>
      <c r="V2655" s="12">
        <f>IFERROR(salesdata[[#This Row],[Total Revenue]]/salesdata[[#This Row],[Total Units Sold]],0)</f>
        <v>4.6138361647247175</v>
      </c>
      <c r="W2655" s="1" t="str">
        <f>INDEX({"Product1","Product2","Product3","Product4"},MATCH(MAX(salesdata[[#This Row],[S-P1]],salesdata[[#This Row],[S-P2]],salesdata[[#This Row],[S-P3]],salesdata[[#This Row],[S-P4]]),CHOOSE({1,2,3,4},salesdata[[#This Row],[S-P1]],salesdata[[#This Row],[S-P2]],salesdata[[#This Row],[S-P3]],salesdata[[#This Row],[S-P4]]),0))</f>
        <v>Product3</v>
      </c>
      <c r="X2655" s="1" t="str">
        <f>IF(salesdata[[#This Row],[Total Revenue]]&gt;=70000,"High",IF(salesdata[[#This Row],[Total Revenue]]&gt;=40000,"Medium","Low"))</f>
        <v>Medium</v>
      </c>
      <c r="Y2655" s="1" t="str">
        <f>IFERROR(IF(SUMIF(salesdata[Year],salesdata[[#This Row],[Year]],salesdata[Total Revenue])&gt;SUMIF(salesdata[Year],salesdata[[#This Row],[Year]]-1,salesdata[Total Revenue]),"Growth Year","Decline Year"),"")</f>
        <v>Growth Year</v>
      </c>
    </row>
    <row r="2656" spans="1:25" x14ac:dyDescent="0.3">
      <c r="A2656" s="1">
        <v>2655</v>
      </c>
      <c r="B2656" s="2">
        <v>42996</v>
      </c>
      <c r="C2656" s="1">
        <v>2017</v>
      </c>
      <c r="D2656" s="1" t="s">
        <v>22</v>
      </c>
      <c r="E2656" s="1">
        <v>9</v>
      </c>
      <c r="F2656" s="3">
        <v>3628</v>
      </c>
      <c r="G2656" s="10">
        <v>11500.76</v>
      </c>
      <c r="H2656" s="12">
        <f>IFERROR(salesdata[[#This Row],[S-P1]]/salesdata[[#This Row],[Q-P1]],0)</f>
        <v>3.17</v>
      </c>
      <c r="I2656" s="3">
        <v>1345</v>
      </c>
      <c r="J2656" s="10">
        <v>8527.2999999999993</v>
      </c>
      <c r="K2656" s="12">
        <f>IFERROR(salesdata[[#This Row],[S-P2]]/salesdata[[#This Row],[Q-P2]],0)</f>
        <v>6.34</v>
      </c>
      <c r="L2656" s="3">
        <v>4502</v>
      </c>
      <c r="M2656" s="10">
        <v>24400.84</v>
      </c>
      <c r="N2656" s="12">
        <f>IFERROR(salesdata[[#This Row],[S-P3]]/salesdata[[#This Row],[Q-P3]],0)</f>
        <v>5.42</v>
      </c>
      <c r="O2656" s="3">
        <v>1514</v>
      </c>
      <c r="P2656" s="10">
        <v>10794.82</v>
      </c>
      <c r="Q2656" s="12">
        <f>IFERROR(salesdata[[#This Row],[S-P4]]/salesdata[[#This Row],[Q-P4]],0)</f>
        <v>7.13</v>
      </c>
      <c r="R2656" s="3">
        <v>10989</v>
      </c>
      <c r="S2656" s="10">
        <v>55223.72</v>
      </c>
      <c r="T2656" s="1" t="str">
        <f>"Q"&amp;ROUNDUP(salesdata[[#This Row],[Month No.]]/3,0)</f>
        <v>Q3</v>
      </c>
      <c r="U2656" s="1" t="str">
        <f>TEXT(salesdata[[#This Row],[Date]],"dddd")</f>
        <v>Monday</v>
      </c>
      <c r="V2656" s="12">
        <f>IFERROR(salesdata[[#This Row],[Total Revenue]]/salesdata[[#This Row],[Total Units Sold]],0)</f>
        <v>5.0253635453635459</v>
      </c>
      <c r="W2656" s="1" t="str">
        <f>INDEX({"Product1","Product2","Product3","Product4"},MATCH(MAX(salesdata[[#This Row],[S-P1]],salesdata[[#This Row],[S-P2]],salesdata[[#This Row],[S-P3]],salesdata[[#This Row],[S-P4]]),CHOOSE({1,2,3,4},salesdata[[#This Row],[S-P1]],salesdata[[#This Row],[S-P2]],salesdata[[#This Row],[S-P3]],salesdata[[#This Row],[S-P4]]),0))</f>
        <v>Product3</v>
      </c>
      <c r="X2656" s="1" t="str">
        <f>IF(salesdata[[#This Row],[Total Revenue]]&gt;=70000,"High",IF(salesdata[[#This Row],[Total Revenue]]&gt;=40000,"Medium","Low"))</f>
        <v>Medium</v>
      </c>
      <c r="Y2656" s="1" t="str">
        <f>IFERROR(IF(SUMIF(salesdata[Year],salesdata[[#This Row],[Year]],salesdata[Total Revenue])&gt;SUMIF(salesdata[Year],salesdata[[#This Row],[Year]]-1,salesdata[Total Revenue]),"Growth Year","Decline Year"),"")</f>
        <v>Growth Year</v>
      </c>
    </row>
    <row r="2657" spans="1:25" x14ac:dyDescent="0.3">
      <c r="A2657" s="1">
        <v>2656</v>
      </c>
      <c r="B2657" s="2">
        <v>42997</v>
      </c>
      <c r="C2657" s="1">
        <v>2017</v>
      </c>
      <c r="D2657" s="1" t="s">
        <v>22</v>
      </c>
      <c r="E2657" s="1">
        <v>9</v>
      </c>
      <c r="F2657" s="3">
        <v>4334</v>
      </c>
      <c r="G2657" s="10">
        <v>13738.78</v>
      </c>
      <c r="H2657" s="12">
        <f>IFERROR(salesdata[[#This Row],[S-P1]]/salesdata[[#This Row],[Q-P1]],0)</f>
        <v>3.17</v>
      </c>
      <c r="I2657" s="3">
        <v>1423</v>
      </c>
      <c r="J2657" s="10">
        <v>9021.82</v>
      </c>
      <c r="K2657" s="12">
        <f>IFERROR(salesdata[[#This Row],[S-P2]]/salesdata[[#This Row],[Q-P2]],0)</f>
        <v>6.34</v>
      </c>
      <c r="L2657" s="3">
        <v>2132</v>
      </c>
      <c r="M2657" s="10">
        <v>11555.44</v>
      </c>
      <c r="N2657" s="12">
        <f>IFERROR(salesdata[[#This Row],[S-P3]]/salesdata[[#This Row],[Q-P3]],0)</f>
        <v>5.42</v>
      </c>
      <c r="O2657" s="3">
        <v>1480</v>
      </c>
      <c r="P2657" s="10">
        <v>10552.4</v>
      </c>
      <c r="Q2657" s="12">
        <f>IFERROR(salesdata[[#This Row],[S-P4]]/salesdata[[#This Row],[Q-P4]],0)</f>
        <v>7.13</v>
      </c>
      <c r="R2657" s="3">
        <v>9369</v>
      </c>
      <c r="S2657" s="10">
        <v>44868.44</v>
      </c>
      <c r="T2657" s="1" t="str">
        <f>"Q"&amp;ROUNDUP(salesdata[[#This Row],[Month No.]]/3,0)</f>
        <v>Q3</v>
      </c>
      <c r="U2657" s="1" t="str">
        <f>TEXT(salesdata[[#This Row],[Date]],"dddd")</f>
        <v>Tuesday</v>
      </c>
      <c r="V2657" s="12">
        <f>IFERROR(salesdata[[#This Row],[Total Revenue]]/salesdata[[#This Row],[Total Units Sold]],0)</f>
        <v>4.789031913758139</v>
      </c>
      <c r="W2657" s="1" t="str">
        <f>INDEX({"Product1","Product2","Product3","Product4"},MATCH(MAX(salesdata[[#This Row],[S-P1]],salesdata[[#This Row],[S-P2]],salesdata[[#This Row],[S-P3]],salesdata[[#This Row],[S-P4]]),CHOOSE({1,2,3,4},salesdata[[#This Row],[S-P1]],salesdata[[#This Row],[S-P2]],salesdata[[#This Row],[S-P3]],salesdata[[#This Row],[S-P4]]),0))</f>
        <v>Product1</v>
      </c>
      <c r="X2657" s="1" t="str">
        <f>IF(salesdata[[#This Row],[Total Revenue]]&gt;=70000,"High",IF(salesdata[[#This Row],[Total Revenue]]&gt;=40000,"Medium","Low"))</f>
        <v>Medium</v>
      </c>
      <c r="Y2657" s="1" t="str">
        <f>IFERROR(IF(SUMIF(salesdata[Year],salesdata[[#This Row],[Year]],salesdata[Total Revenue])&gt;SUMIF(salesdata[Year],salesdata[[#This Row],[Year]]-1,salesdata[Total Revenue]),"Growth Year","Decline Year"),"")</f>
        <v>Growth Year</v>
      </c>
    </row>
    <row r="2658" spans="1:25" x14ac:dyDescent="0.3">
      <c r="A2658" s="1">
        <v>2657</v>
      </c>
      <c r="B2658" s="2">
        <v>42998</v>
      </c>
      <c r="C2658" s="1">
        <v>2017</v>
      </c>
      <c r="D2658" s="1" t="s">
        <v>22</v>
      </c>
      <c r="E2658" s="1">
        <v>9</v>
      </c>
      <c r="F2658" s="3">
        <v>3220</v>
      </c>
      <c r="G2658" s="10">
        <v>10207.4</v>
      </c>
      <c r="H2658" s="12">
        <f>IFERROR(salesdata[[#This Row],[S-P1]]/salesdata[[#This Row],[Q-P1]],0)</f>
        <v>3.17</v>
      </c>
      <c r="I2658" s="3">
        <v>2975</v>
      </c>
      <c r="J2658" s="10">
        <v>18861.5</v>
      </c>
      <c r="K2658" s="12">
        <f>IFERROR(salesdata[[#This Row],[S-P2]]/salesdata[[#This Row],[Q-P2]],0)</f>
        <v>6.34</v>
      </c>
      <c r="L2658" s="3">
        <v>1398</v>
      </c>
      <c r="M2658" s="10">
        <v>7577.16</v>
      </c>
      <c r="N2658" s="12">
        <f>IFERROR(salesdata[[#This Row],[S-P3]]/salesdata[[#This Row],[Q-P3]],0)</f>
        <v>5.42</v>
      </c>
      <c r="O2658" s="3">
        <v>1461</v>
      </c>
      <c r="P2658" s="10">
        <v>10416.93</v>
      </c>
      <c r="Q2658" s="12">
        <f>IFERROR(salesdata[[#This Row],[S-P4]]/salesdata[[#This Row],[Q-P4]],0)</f>
        <v>7.13</v>
      </c>
      <c r="R2658" s="3">
        <v>9054</v>
      </c>
      <c r="S2658" s="10">
        <v>47062.99</v>
      </c>
      <c r="T2658" s="1" t="str">
        <f>"Q"&amp;ROUNDUP(salesdata[[#This Row],[Month No.]]/3,0)</f>
        <v>Q3</v>
      </c>
      <c r="U2658" s="1" t="str">
        <f>TEXT(salesdata[[#This Row],[Date]],"dddd")</f>
        <v>Wednesday</v>
      </c>
      <c r="V2658" s="12">
        <f>IFERROR(salesdata[[#This Row],[Total Revenue]]/salesdata[[#This Row],[Total Units Sold]],0)</f>
        <v>5.1980329136293353</v>
      </c>
      <c r="W2658" s="1" t="str">
        <f>INDEX({"Product1","Product2","Product3","Product4"},MATCH(MAX(salesdata[[#This Row],[S-P1]],salesdata[[#This Row],[S-P2]],salesdata[[#This Row],[S-P3]],salesdata[[#This Row],[S-P4]]),CHOOSE({1,2,3,4},salesdata[[#This Row],[S-P1]],salesdata[[#This Row],[S-P2]],salesdata[[#This Row],[S-P3]],salesdata[[#This Row],[S-P4]]),0))</f>
        <v>Product2</v>
      </c>
      <c r="X2658" s="1" t="str">
        <f>IF(salesdata[[#This Row],[Total Revenue]]&gt;=70000,"High",IF(salesdata[[#This Row],[Total Revenue]]&gt;=40000,"Medium","Low"))</f>
        <v>Medium</v>
      </c>
      <c r="Y2658" s="1" t="str">
        <f>IFERROR(IF(SUMIF(salesdata[Year],salesdata[[#This Row],[Year]],salesdata[Total Revenue])&gt;SUMIF(salesdata[Year],salesdata[[#This Row],[Year]]-1,salesdata[Total Revenue]),"Growth Year","Decline Year"),"")</f>
        <v>Growth Year</v>
      </c>
    </row>
    <row r="2659" spans="1:25" x14ac:dyDescent="0.3">
      <c r="A2659" s="1">
        <v>2658</v>
      </c>
      <c r="B2659" s="2">
        <v>42999</v>
      </c>
      <c r="C2659" s="1">
        <v>2017</v>
      </c>
      <c r="D2659" s="1" t="s">
        <v>22</v>
      </c>
      <c r="E2659" s="1">
        <v>9</v>
      </c>
      <c r="F2659" s="3">
        <v>5734</v>
      </c>
      <c r="G2659" s="10">
        <v>18176.78</v>
      </c>
      <c r="H2659" s="12">
        <f>IFERROR(salesdata[[#This Row],[S-P1]]/salesdata[[#This Row],[Q-P1]],0)</f>
        <v>3.17</v>
      </c>
      <c r="I2659" s="3">
        <v>1950</v>
      </c>
      <c r="J2659" s="10">
        <v>12363</v>
      </c>
      <c r="K2659" s="12">
        <f>IFERROR(salesdata[[#This Row],[S-P2]]/salesdata[[#This Row],[Q-P2]],0)</f>
        <v>6.34</v>
      </c>
      <c r="L2659" s="3">
        <v>1781</v>
      </c>
      <c r="M2659" s="10">
        <v>9653.02</v>
      </c>
      <c r="N2659" s="12">
        <f>IFERROR(salesdata[[#This Row],[S-P3]]/salesdata[[#This Row],[Q-P3]],0)</f>
        <v>5.42</v>
      </c>
      <c r="O2659" s="3">
        <v>1720</v>
      </c>
      <c r="P2659" s="10">
        <v>12263.6</v>
      </c>
      <c r="Q2659" s="12">
        <f>IFERROR(salesdata[[#This Row],[S-P4]]/salesdata[[#This Row],[Q-P4]],0)</f>
        <v>7.13</v>
      </c>
      <c r="R2659" s="3">
        <v>11185</v>
      </c>
      <c r="S2659" s="10">
        <v>52456.4</v>
      </c>
      <c r="T2659" s="1" t="str">
        <f>"Q"&amp;ROUNDUP(salesdata[[#This Row],[Month No.]]/3,0)</f>
        <v>Q3</v>
      </c>
      <c r="U2659" s="1" t="str">
        <f>TEXT(salesdata[[#This Row],[Date]],"dddd")</f>
        <v>Thursday</v>
      </c>
      <c r="V2659" s="12">
        <f>IFERROR(salesdata[[#This Row],[Total Revenue]]/salesdata[[#This Row],[Total Units Sold]],0)</f>
        <v>4.6898882431828346</v>
      </c>
      <c r="W2659" s="1" t="str">
        <f>INDEX({"Product1","Product2","Product3","Product4"},MATCH(MAX(salesdata[[#This Row],[S-P1]],salesdata[[#This Row],[S-P2]],salesdata[[#This Row],[S-P3]],salesdata[[#This Row],[S-P4]]),CHOOSE({1,2,3,4},salesdata[[#This Row],[S-P1]],salesdata[[#This Row],[S-P2]],salesdata[[#This Row],[S-P3]],salesdata[[#This Row],[S-P4]]),0))</f>
        <v>Product1</v>
      </c>
      <c r="X2659" s="1" t="str">
        <f>IF(salesdata[[#This Row],[Total Revenue]]&gt;=70000,"High",IF(salesdata[[#This Row],[Total Revenue]]&gt;=40000,"Medium","Low"))</f>
        <v>Medium</v>
      </c>
      <c r="Y2659" s="1" t="str">
        <f>IFERROR(IF(SUMIF(salesdata[Year],salesdata[[#This Row],[Year]],salesdata[Total Revenue])&gt;SUMIF(salesdata[Year],salesdata[[#This Row],[Year]]-1,salesdata[Total Revenue]),"Growth Year","Decline Year"),"")</f>
        <v>Growth Year</v>
      </c>
    </row>
    <row r="2660" spans="1:25" x14ac:dyDescent="0.3">
      <c r="A2660" s="1">
        <v>2659</v>
      </c>
      <c r="B2660" s="2">
        <v>43000</v>
      </c>
      <c r="C2660" s="1">
        <v>2017</v>
      </c>
      <c r="D2660" s="1" t="s">
        <v>22</v>
      </c>
      <c r="E2660" s="1">
        <v>9</v>
      </c>
      <c r="F2660" s="3">
        <v>2503</v>
      </c>
      <c r="G2660" s="10">
        <v>7934.51</v>
      </c>
      <c r="H2660" s="12">
        <f>IFERROR(salesdata[[#This Row],[S-P1]]/salesdata[[#This Row],[Q-P1]],0)</f>
        <v>3.17</v>
      </c>
      <c r="I2660" s="3">
        <v>573</v>
      </c>
      <c r="J2660" s="10">
        <v>3632.82</v>
      </c>
      <c r="K2660" s="12">
        <f>IFERROR(salesdata[[#This Row],[S-P2]]/salesdata[[#This Row],[Q-P2]],0)</f>
        <v>6.34</v>
      </c>
      <c r="L2660" s="3">
        <v>1109</v>
      </c>
      <c r="M2660" s="10">
        <v>6010.78</v>
      </c>
      <c r="N2660" s="12">
        <f>IFERROR(salesdata[[#This Row],[S-P3]]/salesdata[[#This Row],[Q-P3]],0)</f>
        <v>5.42</v>
      </c>
      <c r="O2660" s="3">
        <v>1664</v>
      </c>
      <c r="P2660" s="10">
        <v>11864.32</v>
      </c>
      <c r="Q2660" s="12">
        <f>IFERROR(salesdata[[#This Row],[S-P4]]/salesdata[[#This Row],[Q-P4]],0)</f>
        <v>7.13</v>
      </c>
      <c r="R2660" s="3">
        <v>5849</v>
      </c>
      <c r="S2660" s="10">
        <v>29442.43</v>
      </c>
      <c r="T2660" s="1" t="str">
        <f>"Q"&amp;ROUNDUP(salesdata[[#This Row],[Month No.]]/3,0)</f>
        <v>Q3</v>
      </c>
      <c r="U2660" s="1" t="str">
        <f>TEXT(salesdata[[#This Row],[Date]],"dddd")</f>
        <v>Friday</v>
      </c>
      <c r="V2660" s="12">
        <f>IFERROR(salesdata[[#This Row],[Total Revenue]]/salesdata[[#This Row],[Total Units Sold]],0)</f>
        <v>5.0337544879466574</v>
      </c>
      <c r="W2660" s="1" t="str">
        <f>INDEX({"Product1","Product2","Product3","Product4"},MATCH(MAX(salesdata[[#This Row],[S-P1]],salesdata[[#This Row],[S-P2]],salesdata[[#This Row],[S-P3]],salesdata[[#This Row],[S-P4]]),CHOOSE({1,2,3,4},salesdata[[#This Row],[S-P1]],salesdata[[#This Row],[S-P2]],salesdata[[#This Row],[S-P3]],salesdata[[#This Row],[S-P4]]),0))</f>
        <v>Product4</v>
      </c>
      <c r="X2660" s="1" t="str">
        <f>IF(salesdata[[#This Row],[Total Revenue]]&gt;=70000,"High",IF(salesdata[[#This Row],[Total Revenue]]&gt;=40000,"Medium","Low"))</f>
        <v>Low</v>
      </c>
      <c r="Y2660" s="1" t="str">
        <f>IFERROR(IF(SUMIF(salesdata[Year],salesdata[[#This Row],[Year]],salesdata[Total Revenue])&gt;SUMIF(salesdata[Year],salesdata[[#This Row],[Year]]-1,salesdata[Total Revenue]),"Growth Year","Decline Year"),"")</f>
        <v>Growth Year</v>
      </c>
    </row>
    <row r="2661" spans="1:25" x14ac:dyDescent="0.3">
      <c r="A2661" s="1">
        <v>2660</v>
      </c>
      <c r="B2661" s="2">
        <v>43001</v>
      </c>
      <c r="C2661" s="1">
        <v>2017</v>
      </c>
      <c r="D2661" s="1" t="s">
        <v>22</v>
      </c>
      <c r="E2661" s="1">
        <v>9</v>
      </c>
      <c r="F2661" s="3">
        <v>4810</v>
      </c>
      <c r="G2661" s="10">
        <v>15247.7</v>
      </c>
      <c r="H2661" s="12">
        <f>IFERROR(salesdata[[#This Row],[S-P1]]/salesdata[[#This Row],[Q-P1]],0)</f>
        <v>3.1700000000000004</v>
      </c>
      <c r="I2661" s="3">
        <v>686</v>
      </c>
      <c r="J2661" s="10">
        <v>4349.24</v>
      </c>
      <c r="K2661" s="12">
        <f>IFERROR(salesdata[[#This Row],[S-P2]]/salesdata[[#This Row],[Q-P2]],0)</f>
        <v>6.34</v>
      </c>
      <c r="L2661" s="3">
        <v>4319</v>
      </c>
      <c r="M2661" s="10">
        <v>23408.98</v>
      </c>
      <c r="N2661" s="12">
        <f>IFERROR(salesdata[[#This Row],[S-P3]]/salesdata[[#This Row],[Q-P3]],0)</f>
        <v>5.42</v>
      </c>
      <c r="O2661" s="3">
        <v>1023</v>
      </c>
      <c r="P2661" s="10">
        <v>7293.99</v>
      </c>
      <c r="Q2661" s="12">
        <f>IFERROR(salesdata[[#This Row],[S-P4]]/salesdata[[#This Row],[Q-P4]],0)</f>
        <v>7.13</v>
      </c>
      <c r="R2661" s="3">
        <v>10838</v>
      </c>
      <c r="S2661" s="10">
        <v>50299.91</v>
      </c>
      <c r="T2661" s="1" t="str">
        <f>"Q"&amp;ROUNDUP(salesdata[[#This Row],[Month No.]]/3,0)</f>
        <v>Q3</v>
      </c>
      <c r="U2661" s="1" t="str">
        <f>TEXT(salesdata[[#This Row],[Date]],"dddd")</f>
        <v>Saturday</v>
      </c>
      <c r="V2661" s="12">
        <f>IFERROR(salesdata[[#This Row],[Total Revenue]]/salesdata[[#This Row],[Total Units Sold]],0)</f>
        <v>4.641069385495479</v>
      </c>
      <c r="W2661" s="1" t="str">
        <f>INDEX({"Product1","Product2","Product3","Product4"},MATCH(MAX(salesdata[[#This Row],[S-P1]],salesdata[[#This Row],[S-P2]],salesdata[[#This Row],[S-P3]],salesdata[[#This Row],[S-P4]]),CHOOSE({1,2,3,4},salesdata[[#This Row],[S-P1]],salesdata[[#This Row],[S-P2]],salesdata[[#This Row],[S-P3]],salesdata[[#This Row],[S-P4]]),0))</f>
        <v>Product3</v>
      </c>
      <c r="X2661" s="1" t="str">
        <f>IF(salesdata[[#This Row],[Total Revenue]]&gt;=70000,"High",IF(salesdata[[#This Row],[Total Revenue]]&gt;=40000,"Medium","Low"))</f>
        <v>Medium</v>
      </c>
      <c r="Y2661" s="1" t="str">
        <f>IFERROR(IF(SUMIF(salesdata[Year],salesdata[[#This Row],[Year]],salesdata[Total Revenue])&gt;SUMIF(salesdata[Year],salesdata[[#This Row],[Year]]-1,salesdata[Total Revenue]),"Growth Year","Decline Year"),"")</f>
        <v>Growth Year</v>
      </c>
    </row>
    <row r="2662" spans="1:25" x14ac:dyDescent="0.3">
      <c r="A2662" s="1">
        <v>2661</v>
      </c>
      <c r="B2662" s="2">
        <v>43002</v>
      </c>
      <c r="C2662" s="1">
        <v>2017</v>
      </c>
      <c r="D2662" s="1" t="s">
        <v>22</v>
      </c>
      <c r="E2662" s="1">
        <v>9</v>
      </c>
      <c r="F2662" s="3">
        <v>6401</v>
      </c>
      <c r="G2662" s="10">
        <v>20291.169999999998</v>
      </c>
      <c r="H2662" s="12">
        <f>IFERROR(salesdata[[#This Row],[S-P1]]/salesdata[[#This Row],[Q-P1]],0)</f>
        <v>3.17</v>
      </c>
      <c r="I2662" s="3">
        <v>616</v>
      </c>
      <c r="J2662" s="10">
        <v>3905.44</v>
      </c>
      <c r="K2662" s="12">
        <f>IFERROR(salesdata[[#This Row],[S-P2]]/salesdata[[#This Row],[Q-P2]],0)</f>
        <v>6.34</v>
      </c>
      <c r="L2662" s="3">
        <v>1339</v>
      </c>
      <c r="M2662" s="10">
        <v>7257.38</v>
      </c>
      <c r="N2662" s="12">
        <f>IFERROR(salesdata[[#This Row],[S-P3]]/salesdata[[#This Row],[Q-P3]],0)</f>
        <v>5.42</v>
      </c>
      <c r="O2662" s="3">
        <v>1289</v>
      </c>
      <c r="P2662" s="10">
        <v>9190.57</v>
      </c>
      <c r="Q2662" s="12">
        <f>IFERROR(salesdata[[#This Row],[S-P4]]/salesdata[[#This Row],[Q-P4]],0)</f>
        <v>7.13</v>
      </c>
      <c r="R2662" s="3">
        <v>9645</v>
      </c>
      <c r="S2662" s="10">
        <v>40644.559999999998</v>
      </c>
      <c r="T2662" s="1" t="str">
        <f>"Q"&amp;ROUNDUP(salesdata[[#This Row],[Month No.]]/3,0)</f>
        <v>Q3</v>
      </c>
      <c r="U2662" s="1" t="str">
        <f>TEXT(salesdata[[#This Row],[Date]],"dddd")</f>
        <v>Sunday</v>
      </c>
      <c r="V2662" s="12">
        <f>IFERROR(salesdata[[#This Row],[Total Revenue]]/salesdata[[#This Row],[Total Units Sold]],0)</f>
        <v>4.2140549507516845</v>
      </c>
      <c r="W2662" s="1" t="str">
        <f>INDEX({"Product1","Product2","Product3","Product4"},MATCH(MAX(salesdata[[#This Row],[S-P1]],salesdata[[#This Row],[S-P2]],salesdata[[#This Row],[S-P3]],salesdata[[#This Row],[S-P4]]),CHOOSE({1,2,3,4},salesdata[[#This Row],[S-P1]],salesdata[[#This Row],[S-P2]],salesdata[[#This Row],[S-P3]],salesdata[[#This Row],[S-P4]]),0))</f>
        <v>Product1</v>
      </c>
      <c r="X2662" s="1" t="str">
        <f>IF(salesdata[[#This Row],[Total Revenue]]&gt;=70000,"High",IF(salesdata[[#This Row],[Total Revenue]]&gt;=40000,"Medium","Low"))</f>
        <v>Medium</v>
      </c>
      <c r="Y2662" s="1" t="str">
        <f>IFERROR(IF(SUMIF(salesdata[Year],salesdata[[#This Row],[Year]],salesdata[Total Revenue])&gt;SUMIF(salesdata[Year],salesdata[[#This Row],[Year]]-1,salesdata[Total Revenue]),"Growth Year","Decline Year"),"")</f>
        <v>Growth Year</v>
      </c>
    </row>
    <row r="2663" spans="1:25" x14ac:dyDescent="0.3">
      <c r="A2663" s="1">
        <v>2662</v>
      </c>
      <c r="B2663" s="2">
        <v>43003</v>
      </c>
      <c r="C2663" s="1">
        <v>2017</v>
      </c>
      <c r="D2663" s="1" t="s">
        <v>22</v>
      </c>
      <c r="E2663" s="1">
        <v>9</v>
      </c>
      <c r="F2663" s="3">
        <v>1835</v>
      </c>
      <c r="G2663" s="10">
        <v>5816.95</v>
      </c>
      <c r="H2663" s="12">
        <f>IFERROR(salesdata[[#This Row],[S-P1]]/salesdata[[#This Row],[Q-P1]],0)</f>
        <v>3.17</v>
      </c>
      <c r="I2663" s="3">
        <v>1975</v>
      </c>
      <c r="J2663" s="10">
        <v>12521.5</v>
      </c>
      <c r="K2663" s="12">
        <f>IFERROR(salesdata[[#This Row],[S-P2]]/salesdata[[#This Row],[Q-P2]],0)</f>
        <v>6.34</v>
      </c>
      <c r="L2663" s="3">
        <v>2768</v>
      </c>
      <c r="M2663" s="10">
        <v>15002.56</v>
      </c>
      <c r="N2663" s="12">
        <f>IFERROR(salesdata[[#This Row],[S-P3]]/salesdata[[#This Row],[Q-P3]],0)</f>
        <v>5.42</v>
      </c>
      <c r="O2663" s="3">
        <v>1841</v>
      </c>
      <c r="P2663" s="10">
        <v>13126.33</v>
      </c>
      <c r="Q2663" s="12">
        <f>IFERROR(salesdata[[#This Row],[S-P4]]/salesdata[[#This Row],[Q-P4]],0)</f>
        <v>7.13</v>
      </c>
      <c r="R2663" s="3">
        <v>8419</v>
      </c>
      <c r="S2663" s="10">
        <v>46467.34</v>
      </c>
      <c r="T2663" s="1" t="str">
        <f>"Q"&amp;ROUNDUP(salesdata[[#This Row],[Month No.]]/3,0)</f>
        <v>Q3</v>
      </c>
      <c r="U2663" s="1" t="str">
        <f>TEXT(salesdata[[#This Row],[Date]],"dddd")</f>
        <v>Monday</v>
      </c>
      <c r="V2663" s="12">
        <f>IFERROR(salesdata[[#This Row],[Total Revenue]]/salesdata[[#This Row],[Total Units Sold]],0)</f>
        <v>5.5193419646038722</v>
      </c>
      <c r="W2663" s="1" t="str">
        <f>INDEX({"Product1","Product2","Product3","Product4"},MATCH(MAX(salesdata[[#This Row],[S-P1]],salesdata[[#This Row],[S-P2]],salesdata[[#This Row],[S-P3]],salesdata[[#This Row],[S-P4]]),CHOOSE({1,2,3,4},salesdata[[#This Row],[S-P1]],salesdata[[#This Row],[S-P2]],salesdata[[#This Row],[S-P3]],salesdata[[#This Row],[S-P4]]),0))</f>
        <v>Product3</v>
      </c>
      <c r="X2663" s="1" t="str">
        <f>IF(salesdata[[#This Row],[Total Revenue]]&gt;=70000,"High",IF(salesdata[[#This Row],[Total Revenue]]&gt;=40000,"Medium","Low"))</f>
        <v>Medium</v>
      </c>
      <c r="Y2663" s="1" t="str">
        <f>IFERROR(IF(SUMIF(salesdata[Year],salesdata[[#This Row],[Year]],salesdata[Total Revenue])&gt;SUMIF(salesdata[Year],salesdata[[#This Row],[Year]]-1,salesdata[Total Revenue]),"Growth Year","Decline Year"),"")</f>
        <v>Growth Year</v>
      </c>
    </row>
    <row r="2664" spans="1:25" x14ac:dyDescent="0.3">
      <c r="A2664" s="1">
        <v>2663</v>
      </c>
      <c r="B2664" s="2">
        <v>43004</v>
      </c>
      <c r="C2664" s="1">
        <v>2017</v>
      </c>
      <c r="D2664" s="1" t="s">
        <v>22</v>
      </c>
      <c r="E2664" s="1">
        <v>9</v>
      </c>
      <c r="F2664" s="3">
        <v>3378</v>
      </c>
      <c r="G2664" s="10">
        <v>10708.26</v>
      </c>
      <c r="H2664" s="12">
        <f>IFERROR(salesdata[[#This Row],[S-P1]]/salesdata[[#This Row],[Q-P1]],0)</f>
        <v>3.17</v>
      </c>
      <c r="I2664" s="3">
        <v>2215</v>
      </c>
      <c r="J2664" s="10">
        <v>14043.1</v>
      </c>
      <c r="K2664" s="12">
        <f>IFERROR(salesdata[[#This Row],[S-P2]]/salesdata[[#This Row],[Q-P2]],0)</f>
        <v>6.34</v>
      </c>
      <c r="L2664" s="3">
        <v>2108</v>
      </c>
      <c r="M2664" s="10">
        <v>11425.36</v>
      </c>
      <c r="N2664" s="12">
        <f>IFERROR(salesdata[[#This Row],[S-P3]]/salesdata[[#This Row],[Q-P3]],0)</f>
        <v>5.42</v>
      </c>
      <c r="O2664" s="3">
        <v>1288</v>
      </c>
      <c r="P2664" s="10">
        <v>9183.44</v>
      </c>
      <c r="Q2664" s="12">
        <f>IFERROR(salesdata[[#This Row],[S-P4]]/salesdata[[#This Row],[Q-P4]],0)</f>
        <v>7.1300000000000008</v>
      </c>
      <c r="R2664" s="3">
        <v>8989</v>
      </c>
      <c r="S2664" s="10">
        <v>45360.160000000003</v>
      </c>
      <c r="T2664" s="1" t="str">
        <f>"Q"&amp;ROUNDUP(salesdata[[#This Row],[Month No.]]/3,0)</f>
        <v>Q3</v>
      </c>
      <c r="U2664" s="1" t="str">
        <f>TEXT(salesdata[[#This Row],[Date]],"dddd")</f>
        <v>Tuesday</v>
      </c>
      <c r="V2664" s="12">
        <f>IFERROR(salesdata[[#This Row],[Total Revenue]]/salesdata[[#This Row],[Total Units Sold]],0)</f>
        <v>5.0461853376348875</v>
      </c>
      <c r="W2664" s="1" t="str">
        <f>INDEX({"Product1","Product2","Product3","Product4"},MATCH(MAX(salesdata[[#This Row],[S-P1]],salesdata[[#This Row],[S-P2]],salesdata[[#This Row],[S-P3]],salesdata[[#This Row],[S-P4]]),CHOOSE({1,2,3,4},salesdata[[#This Row],[S-P1]],salesdata[[#This Row],[S-P2]],salesdata[[#This Row],[S-P3]],salesdata[[#This Row],[S-P4]]),0))</f>
        <v>Product2</v>
      </c>
      <c r="X2664" s="1" t="str">
        <f>IF(salesdata[[#This Row],[Total Revenue]]&gt;=70000,"High",IF(salesdata[[#This Row],[Total Revenue]]&gt;=40000,"Medium","Low"))</f>
        <v>Medium</v>
      </c>
      <c r="Y2664" s="1" t="str">
        <f>IFERROR(IF(SUMIF(salesdata[Year],salesdata[[#This Row],[Year]],salesdata[Total Revenue])&gt;SUMIF(salesdata[Year],salesdata[[#This Row],[Year]]-1,salesdata[Total Revenue]),"Growth Year","Decline Year"),"")</f>
        <v>Growth Year</v>
      </c>
    </row>
    <row r="2665" spans="1:25" x14ac:dyDescent="0.3">
      <c r="A2665" s="1">
        <v>2664</v>
      </c>
      <c r="B2665" s="2">
        <v>43005</v>
      </c>
      <c r="C2665" s="1">
        <v>2017</v>
      </c>
      <c r="D2665" s="1" t="s">
        <v>22</v>
      </c>
      <c r="E2665" s="1">
        <v>9</v>
      </c>
      <c r="F2665" s="3">
        <v>7109</v>
      </c>
      <c r="G2665" s="10">
        <v>22535.53</v>
      </c>
      <c r="H2665" s="12">
        <f>IFERROR(salesdata[[#This Row],[S-P1]]/salesdata[[#This Row],[Q-P1]],0)</f>
        <v>3.17</v>
      </c>
      <c r="I2665" s="3">
        <v>3422</v>
      </c>
      <c r="J2665" s="10">
        <v>21695.48</v>
      </c>
      <c r="K2665" s="12">
        <f>IFERROR(salesdata[[#This Row],[S-P2]]/salesdata[[#This Row],[Q-P2]],0)</f>
        <v>6.34</v>
      </c>
      <c r="L2665" s="3">
        <v>5223</v>
      </c>
      <c r="M2665" s="10">
        <v>28308.66</v>
      </c>
      <c r="N2665" s="12">
        <f>IFERROR(salesdata[[#This Row],[S-P3]]/salesdata[[#This Row],[Q-P3]],0)</f>
        <v>5.42</v>
      </c>
      <c r="O2665" s="3">
        <v>364</v>
      </c>
      <c r="P2665" s="10">
        <v>2595.3200000000002</v>
      </c>
      <c r="Q2665" s="12">
        <f>IFERROR(salesdata[[#This Row],[S-P4]]/salesdata[[#This Row],[Q-P4]],0)</f>
        <v>7.1300000000000008</v>
      </c>
      <c r="R2665" s="3">
        <v>16118</v>
      </c>
      <c r="S2665" s="10">
        <v>75134.990000000005</v>
      </c>
      <c r="T2665" s="1" t="str">
        <f>"Q"&amp;ROUNDUP(salesdata[[#This Row],[Month No.]]/3,0)</f>
        <v>Q3</v>
      </c>
      <c r="U2665" s="1" t="str">
        <f>TEXT(salesdata[[#This Row],[Date]],"dddd")</f>
        <v>Wednesday</v>
      </c>
      <c r="V2665" s="12">
        <f>IFERROR(salesdata[[#This Row],[Total Revenue]]/salesdata[[#This Row],[Total Units Sold]],0)</f>
        <v>4.6615578855937461</v>
      </c>
      <c r="W2665" s="1" t="str">
        <f>INDEX({"Product1","Product2","Product3","Product4"},MATCH(MAX(salesdata[[#This Row],[S-P1]],salesdata[[#This Row],[S-P2]],salesdata[[#This Row],[S-P3]],salesdata[[#This Row],[S-P4]]),CHOOSE({1,2,3,4},salesdata[[#This Row],[S-P1]],salesdata[[#This Row],[S-P2]],salesdata[[#This Row],[S-P3]],salesdata[[#This Row],[S-P4]]),0))</f>
        <v>Product3</v>
      </c>
      <c r="X2665" s="1" t="str">
        <f>IF(salesdata[[#This Row],[Total Revenue]]&gt;=70000,"High",IF(salesdata[[#This Row],[Total Revenue]]&gt;=40000,"Medium","Low"))</f>
        <v>High</v>
      </c>
      <c r="Y2665" s="1" t="str">
        <f>IFERROR(IF(SUMIF(salesdata[Year],salesdata[[#This Row],[Year]],salesdata[Total Revenue])&gt;SUMIF(salesdata[Year],salesdata[[#This Row],[Year]]-1,salesdata[Total Revenue]),"Growth Year","Decline Year"),"")</f>
        <v>Growth Year</v>
      </c>
    </row>
    <row r="2666" spans="1:25" x14ac:dyDescent="0.3">
      <c r="A2666" s="1">
        <v>2665</v>
      </c>
      <c r="B2666" s="2">
        <v>43006</v>
      </c>
      <c r="C2666" s="1">
        <v>2017</v>
      </c>
      <c r="D2666" s="1" t="s">
        <v>22</v>
      </c>
      <c r="E2666" s="1">
        <v>9</v>
      </c>
      <c r="F2666" s="3">
        <v>2124</v>
      </c>
      <c r="G2666" s="10">
        <v>6733.08</v>
      </c>
      <c r="H2666" s="12">
        <f>IFERROR(salesdata[[#This Row],[S-P1]]/salesdata[[#This Row],[Q-P1]],0)</f>
        <v>3.17</v>
      </c>
      <c r="I2666" s="3">
        <v>1110</v>
      </c>
      <c r="J2666" s="10">
        <v>7037.4</v>
      </c>
      <c r="K2666" s="12">
        <f>IFERROR(salesdata[[#This Row],[S-P2]]/salesdata[[#This Row],[Q-P2]],0)</f>
        <v>6.34</v>
      </c>
      <c r="L2666" s="3">
        <v>1357</v>
      </c>
      <c r="M2666" s="10">
        <v>7354.94</v>
      </c>
      <c r="N2666" s="12">
        <f>IFERROR(salesdata[[#This Row],[S-P3]]/salesdata[[#This Row],[Q-P3]],0)</f>
        <v>5.42</v>
      </c>
      <c r="O2666" s="3">
        <v>655</v>
      </c>
      <c r="P2666" s="10">
        <v>4670.1499999999996</v>
      </c>
      <c r="Q2666" s="12">
        <f>IFERROR(salesdata[[#This Row],[S-P4]]/salesdata[[#This Row],[Q-P4]],0)</f>
        <v>7.129999999999999</v>
      </c>
      <c r="R2666" s="3">
        <v>5246</v>
      </c>
      <c r="S2666" s="10">
        <v>25795.57</v>
      </c>
      <c r="T2666" s="1" t="str">
        <f>"Q"&amp;ROUNDUP(salesdata[[#This Row],[Month No.]]/3,0)</f>
        <v>Q3</v>
      </c>
      <c r="U2666" s="1" t="str">
        <f>TEXT(salesdata[[#This Row],[Date]],"dddd")</f>
        <v>Thursday</v>
      </c>
      <c r="V2666" s="12">
        <f>IFERROR(salesdata[[#This Row],[Total Revenue]]/salesdata[[#This Row],[Total Units Sold]],0)</f>
        <v>4.9171883339687383</v>
      </c>
      <c r="W2666" s="1" t="str">
        <f>INDEX({"Product1","Product2","Product3","Product4"},MATCH(MAX(salesdata[[#This Row],[S-P1]],salesdata[[#This Row],[S-P2]],salesdata[[#This Row],[S-P3]],salesdata[[#This Row],[S-P4]]),CHOOSE({1,2,3,4},salesdata[[#This Row],[S-P1]],salesdata[[#This Row],[S-P2]],salesdata[[#This Row],[S-P3]],salesdata[[#This Row],[S-P4]]),0))</f>
        <v>Product3</v>
      </c>
      <c r="X2666" s="1" t="str">
        <f>IF(salesdata[[#This Row],[Total Revenue]]&gt;=70000,"High",IF(salesdata[[#This Row],[Total Revenue]]&gt;=40000,"Medium","Low"))</f>
        <v>Low</v>
      </c>
      <c r="Y2666" s="1" t="str">
        <f>IFERROR(IF(SUMIF(salesdata[Year],salesdata[[#This Row],[Year]],salesdata[Total Revenue])&gt;SUMIF(salesdata[Year],salesdata[[#This Row],[Year]]-1,salesdata[Total Revenue]),"Growth Year","Decline Year"),"")</f>
        <v>Growth Year</v>
      </c>
    </row>
    <row r="2667" spans="1:25" x14ac:dyDescent="0.3">
      <c r="A2667" s="1">
        <v>2666</v>
      </c>
      <c r="B2667" s="2">
        <v>43007</v>
      </c>
      <c r="C2667" s="1">
        <v>2017</v>
      </c>
      <c r="D2667" s="1" t="s">
        <v>22</v>
      </c>
      <c r="E2667" s="1">
        <v>9</v>
      </c>
      <c r="F2667" s="3">
        <v>1700</v>
      </c>
      <c r="G2667" s="10">
        <v>5389</v>
      </c>
      <c r="H2667" s="12">
        <f>IFERROR(salesdata[[#This Row],[S-P1]]/salesdata[[#This Row],[Q-P1]],0)</f>
        <v>3.17</v>
      </c>
      <c r="I2667" s="3">
        <v>1711</v>
      </c>
      <c r="J2667" s="10">
        <v>10847.74</v>
      </c>
      <c r="K2667" s="12">
        <f>IFERROR(salesdata[[#This Row],[S-P2]]/salesdata[[#This Row],[Q-P2]],0)</f>
        <v>6.34</v>
      </c>
      <c r="L2667" s="3">
        <v>4299</v>
      </c>
      <c r="M2667" s="10">
        <v>23300.58</v>
      </c>
      <c r="N2667" s="12">
        <f>IFERROR(salesdata[[#This Row],[S-P3]]/salesdata[[#This Row],[Q-P3]],0)</f>
        <v>5.4200000000000008</v>
      </c>
      <c r="O2667" s="3">
        <v>1777</v>
      </c>
      <c r="P2667" s="10">
        <v>12670.01</v>
      </c>
      <c r="Q2667" s="12">
        <f>IFERROR(salesdata[[#This Row],[S-P4]]/salesdata[[#This Row],[Q-P4]],0)</f>
        <v>7.13</v>
      </c>
      <c r="R2667" s="3">
        <v>9487</v>
      </c>
      <c r="S2667" s="10">
        <v>52207.33</v>
      </c>
      <c r="T2667" s="1" t="str">
        <f>"Q"&amp;ROUNDUP(salesdata[[#This Row],[Month No.]]/3,0)</f>
        <v>Q3</v>
      </c>
      <c r="U2667" s="1" t="str">
        <f>TEXT(salesdata[[#This Row],[Date]],"dddd")</f>
        <v>Friday</v>
      </c>
      <c r="V2667" s="12">
        <f>IFERROR(salesdata[[#This Row],[Total Revenue]]/salesdata[[#This Row],[Total Units Sold]],0)</f>
        <v>5.5030388953304525</v>
      </c>
      <c r="W2667" s="1" t="str">
        <f>INDEX({"Product1","Product2","Product3","Product4"},MATCH(MAX(salesdata[[#This Row],[S-P1]],salesdata[[#This Row],[S-P2]],salesdata[[#This Row],[S-P3]],salesdata[[#This Row],[S-P4]]),CHOOSE({1,2,3,4},salesdata[[#This Row],[S-P1]],salesdata[[#This Row],[S-P2]],salesdata[[#This Row],[S-P3]],salesdata[[#This Row],[S-P4]]),0))</f>
        <v>Product3</v>
      </c>
      <c r="X2667" s="1" t="str">
        <f>IF(salesdata[[#This Row],[Total Revenue]]&gt;=70000,"High",IF(salesdata[[#This Row],[Total Revenue]]&gt;=40000,"Medium","Low"))</f>
        <v>Medium</v>
      </c>
      <c r="Y2667" s="1" t="str">
        <f>IFERROR(IF(SUMIF(salesdata[Year],salesdata[[#This Row],[Year]],salesdata[Total Revenue])&gt;SUMIF(salesdata[Year],salesdata[[#This Row],[Year]]-1,salesdata[Total Revenue]),"Growth Year","Decline Year"),"")</f>
        <v>Growth Year</v>
      </c>
    </row>
    <row r="2668" spans="1:25" x14ac:dyDescent="0.3">
      <c r="A2668" s="1">
        <v>2667</v>
      </c>
      <c r="B2668" s="2">
        <v>43008</v>
      </c>
      <c r="C2668" s="1">
        <v>2017</v>
      </c>
      <c r="D2668" s="1" t="s">
        <v>22</v>
      </c>
      <c r="E2668" s="1">
        <v>9</v>
      </c>
      <c r="F2668" s="3">
        <v>7430</v>
      </c>
      <c r="G2668" s="10">
        <v>23553.1</v>
      </c>
      <c r="H2668" s="12">
        <f>IFERROR(salesdata[[#This Row],[S-P1]]/salesdata[[#This Row],[Q-P1]],0)</f>
        <v>3.17</v>
      </c>
      <c r="I2668" s="3">
        <v>2566</v>
      </c>
      <c r="J2668" s="10">
        <v>16268.44</v>
      </c>
      <c r="K2668" s="12">
        <f>IFERROR(salesdata[[#This Row],[S-P2]]/salesdata[[#This Row],[Q-P2]],0)</f>
        <v>6.34</v>
      </c>
      <c r="L2668" s="3">
        <v>2628</v>
      </c>
      <c r="M2668" s="10">
        <v>14243.76</v>
      </c>
      <c r="N2668" s="12">
        <f>IFERROR(salesdata[[#This Row],[S-P3]]/salesdata[[#This Row],[Q-P3]],0)</f>
        <v>5.42</v>
      </c>
      <c r="O2668" s="3">
        <v>1970</v>
      </c>
      <c r="P2668" s="10">
        <v>14046.1</v>
      </c>
      <c r="Q2668" s="12">
        <f>IFERROR(salesdata[[#This Row],[S-P4]]/salesdata[[#This Row],[Q-P4]],0)</f>
        <v>7.13</v>
      </c>
      <c r="R2668" s="3">
        <v>14594</v>
      </c>
      <c r="S2668" s="10">
        <v>68111.399999999994</v>
      </c>
      <c r="T2668" s="1" t="str">
        <f>"Q"&amp;ROUNDUP(salesdata[[#This Row],[Month No.]]/3,0)</f>
        <v>Q3</v>
      </c>
      <c r="U2668" s="1" t="str">
        <f>TEXT(salesdata[[#This Row],[Date]],"dddd")</f>
        <v>Saturday</v>
      </c>
      <c r="V2668" s="12">
        <f>IFERROR(salesdata[[#This Row],[Total Revenue]]/salesdata[[#This Row],[Total Units Sold]],0)</f>
        <v>4.6670823626147726</v>
      </c>
      <c r="W2668" s="1" t="str">
        <f>INDEX({"Product1","Product2","Product3","Product4"},MATCH(MAX(salesdata[[#This Row],[S-P1]],salesdata[[#This Row],[S-P2]],salesdata[[#This Row],[S-P3]],salesdata[[#This Row],[S-P4]]),CHOOSE({1,2,3,4},salesdata[[#This Row],[S-P1]],salesdata[[#This Row],[S-P2]],salesdata[[#This Row],[S-P3]],salesdata[[#This Row],[S-P4]]),0))</f>
        <v>Product1</v>
      </c>
      <c r="X2668" s="1" t="str">
        <f>IF(salesdata[[#This Row],[Total Revenue]]&gt;=70000,"High",IF(salesdata[[#This Row],[Total Revenue]]&gt;=40000,"Medium","Low"))</f>
        <v>Medium</v>
      </c>
      <c r="Y2668" s="1" t="str">
        <f>IFERROR(IF(SUMIF(salesdata[Year],salesdata[[#This Row],[Year]],salesdata[Total Revenue])&gt;SUMIF(salesdata[Year],salesdata[[#This Row],[Year]]-1,salesdata[Total Revenue]),"Growth Year","Decline Year"),"")</f>
        <v>Growth Year</v>
      </c>
    </row>
    <row r="2669" spans="1:25" x14ac:dyDescent="0.3">
      <c r="A2669" s="1">
        <v>2668</v>
      </c>
      <c r="B2669" s="2">
        <v>43009</v>
      </c>
      <c r="C2669" s="1">
        <v>2017</v>
      </c>
      <c r="D2669" s="1" t="s">
        <v>23</v>
      </c>
      <c r="E2669" s="1">
        <v>10</v>
      </c>
      <c r="F2669" s="3">
        <v>7717</v>
      </c>
      <c r="G2669" s="10">
        <v>24462.89</v>
      </c>
      <c r="H2669" s="12">
        <f>IFERROR(salesdata[[#This Row],[S-P1]]/salesdata[[#This Row],[Q-P1]],0)</f>
        <v>3.17</v>
      </c>
      <c r="I2669" s="3">
        <v>2620</v>
      </c>
      <c r="J2669" s="10">
        <v>16610.8</v>
      </c>
      <c r="K2669" s="12">
        <f>IFERROR(salesdata[[#This Row],[S-P2]]/salesdata[[#This Row],[Q-P2]],0)</f>
        <v>6.34</v>
      </c>
      <c r="L2669" s="3">
        <v>4311</v>
      </c>
      <c r="M2669" s="10">
        <v>23365.62</v>
      </c>
      <c r="N2669" s="12">
        <f>IFERROR(salesdata[[#This Row],[S-P3]]/salesdata[[#This Row],[Q-P3]],0)</f>
        <v>5.42</v>
      </c>
      <c r="O2669" s="3">
        <v>1104</v>
      </c>
      <c r="P2669" s="10">
        <v>7871.52</v>
      </c>
      <c r="Q2669" s="12">
        <f>IFERROR(salesdata[[#This Row],[S-P4]]/salesdata[[#This Row],[Q-P4]],0)</f>
        <v>7.1300000000000008</v>
      </c>
      <c r="R2669" s="3">
        <v>15752</v>
      </c>
      <c r="S2669" s="10">
        <v>72310.83</v>
      </c>
      <c r="T2669" s="1" t="str">
        <f>"Q"&amp;ROUNDUP(salesdata[[#This Row],[Month No.]]/3,0)</f>
        <v>Q4</v>
      </c>
      <c r="U2669" s="1" t="str">
        <f>TEXT(salesdata[[#This Row],[Date]],"dddd")</f>
        <v>Sunday</v>
      </c>
      <c r="V2669" s="12">
        <f>IFERROR(salesdata[[#This Row],[Total Revenue]]/salesdata[[#This Row],[Total Units Sold]],0)</f>
        <v>4.5905808786185887</v>
      </c>
      <c r="W2669" s="1" t="str">
        <f>INDEX({"Product1","Product2","Product3","Product4"},MATCH(MAX(salesdata[[#This Row],[S-P1]],salesdata[[#This Row],[S-P2]],salesdata[[#This Row],[S-P3]],salesdata[[#This Row],[S-P4]]),CHOOSE({1,2,3,4},salesdata[[#This Row],[S-P1]],salesdata[[#This Row],[S-P2]],salesdata[[#This Row],[S-P3]],salesdata[[#This Row],[S-P4]]),0))</f>
        <v>Product1</v>
      </c>
      <c r="X2669" s="1" t="str">
        <f>IF(salesdata[[#This Row],[Total Revenue]]&gt;=70000,"High",IF(salesdata[[#This Row],[Total Revenue]]&gt;=40000,"Medium","Low"))</f>
        <v>High</v>
      </c>
      <c r="Y2669" s="1" t="str">
        <f>IFERROR(IF(SUMIF(salesdata[Year],salesdata[[#This Row],[Year]],salesdata[Total Revenue])&gt;SUMIF(salesdata[Year],salesdata[[#This Row],[Year]]-1,salesdata[Total Revenue]),"Growth Year","Decline Year"),"")</f>
        <v>Growth Year</v>
      </c>
    </row>
    <row r="2670" spans="1:25" x14ac:dyDescent="0.3">
      <c r="A2670" s="1">
        <v>2669</v>
      </c>
      <c r="B2670" s="2">
        <v>43010</v>
      </c>
      <c r="C2670" s="1">
        <v>2017</v>
      </c>
      <c r="D2670" s="1" t="s">
        <v>23</v>
      </c>
      <c r="E2670" s="1">
        <v>10</v>
      </c>
      <c r="F2670" s="3">
        <v>5123</v>
      </c>
      <c r="G2670" s="10">
        <v>16239.91</v>
      </c>
      <c r="H2670" s="12">
        <f>IFERROR(salesdata[[#This Row],[S-P1]]/salesdata[[#This Row],[Q-P1]],0)</f>
        <v>3.17</v>
      </c>
      <c r="I2670" s="3">
        <v>2431</v>
      </c>
      <c r="J2670" s="10">
        <v>15412.54</v>
      </c>
      <c r="K2670" s="12">
        <f>IFERROR(salesdata[[#This Row],[S-P2]]/salesdata[[#This Row],[Q-P2]],0)</f>
        <v>6.3400000000000007</v>
      </c>
      <c r="L2670" s="3">
        <v>897</v>
      </c>
      <c r="M2670" s="10">
        <v>4861.74</v>
      </c>
      <c r="N2670" s="12">
        <f>IFERROR(salesdata[[#This Row],[S-P3]]/salesdata[[#This Row],[Q-P3]],0)</f>
        <v>5.42</v>
      </c>
      <c r="O2670" s="3">
        <v>1330</v>
      </c>
      <c r="P2670" s="10">
        <v>9482.9</v>
      </c>
      <c r="Q2670" s="12">
        <f>IFERROR(salesdata[[#This Row],[S-P4]]/salesdata[[#This Row],[Q-P4]],0)</f>
        <v>7.13</v>
      </c>
      <c r="R2670" s="3">
        <v>9781</v>
      </c>
      <c r="S2670" s="10">
        <v>45997.09</v>
      </c>
      <c r="T2670" s="1" t="str">
        <f>"Q"&amp;ROUNDUP(salesdata[[#This Row],[Month No.]]/3,0)</f>
        <v>Q4</v>
      </c>
      <c r="U2670" s="1" t="str">
        <f>TEXT(salesdata[[#This Row],[Date]],"dddd")</f>
        <v>Monday</v>
      </c>
      <c r="V2670" s="12">
        <f>IFERROR(salesdata[[#This Row],[Total Revenue]]/salesdata[[#This Row],[Total Units Sold]],0)</f>
        <v>4.702698088130048</v>
      </c>
      <c r="W2670" s="1" t="str">
        <f>INDEX({"Product1","Product2","Product3","Product4"},MATCH(MAX(salesdata[[#This Row],[S-P1]],salesdata[[#This Row],[S-P2]],salesdata[[#This Row],[S-P3]],salesdata[[#This Row],[S-P4]]),CHOOSE({1,2,3,4},salesdata[[#This Row],[S-P1]],salesdata[[#This Row],[S-P2]],salesdata[[#This Row],[S-P3]],salesdata[[#This Row],[S-P4]]),0))</f>
        <v>Product1</v>
      </c>
      <c r="X2670" s="1" t="str">
        <f>IF(salesdata[[#This Row],[Total Revenue]]&gt;=70000,"High",IF(salesdata[[#This Row],[Total Revenue]]&gt;=40000,"Medium","Low"))</f>
        <v>Medium</v>
      </c>
      <c r="Y2670" s="1" t="str">
        <f>IFERROR(IF(SUMIF(salesdata[Year],salesdata[[#This Row],[Year]],salesdata[Total Revenue])&gt;SUMIF(salesdata[Year],salesdata[[#This Row],[Year]]-1,salesdata[Total Revenue]),"Growth Year","Decline Year"),"")</f>
        <v>Growth Year</v>
      </c>
    </row>
    <row r="2671" spans="1:25" x14ac:dyDescent="0.3">
      <c r="A2671" s="1">
        <v>2670</v>
      </c>
      <c r="B2671" s="2">
        <v>43011</v>
      </c>
      <c r="C2671" s="1">
        <v>2017</v>
      </c>
      <c r="D2671" s="1" t="s">
        <v>23</v>
      </c>
      <c r="E2671" s="1">
        <v>10</v>
      </c>
      <c r="F2671" s="3">
        <v>7459</v>
      </c>
      <c r="G2671" s="10">
        <v>23645.03</v>
      </c>
      <c r="H2671" s="12">
        <f>IFERROR(salesdata[[#This Row],[S-P1]]/salesdata[[#This Row],[Q-P1]],0)</f>
        <v>3.17</v>
      </c>
      <c r="I2671" s="3">
        <v>2639</v>
      </c>
      <c r="J2671" s="10">
        <v>16731.259999999998</v>
      </c>
      <c r="K2671" s="12">
        <f>IFERROR(salesdata[[#This Row],[S-P2]]/salesdata[[#This Row],[Q-P2]],0)</f>
        <v>6.339999999999999</v>
      </c>
      <c r="L2671" s="3">
        <v>5249</v>
      </c>
      <c r="M2671" s="10">
        <v>28449.58</v>
      </c>
      <c r="N2671" s="12">
        <f>IFERROR(salesdata[[#This Row],[S-P3]]/salesdata[[#This Row],[Q-P3]],0)</f>
        <v>5.42</v>
      </c>
      <c r="O2671" s="3">
        <v>1641</v>
      </c>
      <c r="P2671" s="10">
        <v>11700.33</v>
      </c>
      <c r="Q2671" s="12">
        <f>IFERROR(salesdata[[#This Row],[S-P4]]/salesdata[[#This Row],[Q-P4]],0)</f>
        <v>7.13</v>
      </c>
      <c r="R2671" s="3">
        <v>16988</v>
      </c>
      <c r="S2671" s="10">
        <v>80526.2</v>
      </c>
      <c r="T2671" s="1" t="str">
        <f>"Q"&amp;ROUNDUP(salesdata[[#This Row],[Month No.]]/3,0)</f>
        <v>Q4</v>
      </c>
      <c r="U2671" s="1" t="str">
        <f>TEXT(salesdata[[#This Row],[Date]],"dddd")</f>
        <v>Tuesday</v>
      </c>
      <c r="V2671" s="12">
        <f>IFERROR(salesdata[[#This Row],[Total Revenue]]/salesdata[[#This Row],[Total Units Sold]],0)</f>
        <v>4.7401813044501999</v>
      </c>
      <c r="W2671" s="1" t="str">
        <f>INDEX({"Product1","Product2","Product3","Product4"},MATCH(MAX(salesdata[[#This Row],[S-P1]],salesdata[[#This Row],[S-P2]],salesdata[[#This Row],[S-P3]],salesdata[[#This Row],[S-P4]]),CHOOSE({1,2,3,4},salesdata[[#This Row],[S-P1]],salesdata[[#This Row],[S-P2]],salesdata[[#This Row],[S-P3]],salesdata[[#This Row],[S-P4]]),0))</f>
        <v>Product3</v>
      </c>
      <c r="X2671" s="1" t="str">
        <f>IF(salesdata[[#This Row],[Total Revenue]]&gt;=70000,"High",IF(salesdata[[#This Row],[Total Revenue]]&gt;=40000,"Medium","Low"))</f>
        <v>High</v>
      </c>
      <c r="Y2671" s="1" t="str">
        <f>IFERROR(IF(SUMIF(salesdata[Year],salesdata[[#This Row],[Year]],salesdata[Total Revenue])&gt;SUMIF(salesdata[Year],salesdata[[#This Row],[Year]]-1,salesdata[Total Revenue]),"Growth Year","Decline Year"),"")</f>
        <v>Growth Year</v>
      </c>
    </row>
    <row r="2672" spans="1:25" x14ac:dyDescent="0.3">
      <c r="A2672" s="1">
        <v>2671</v>
      </c>
      <c r="B2672" s="2">
        <v>43012</v>
      </c>
      <c r="C2672" s="1">
        <v>2017</v>
      </c>
      <c r="D2672" s="1" t="s">
        <v>23</v>
      </c>
      <c r="E2672" s="1">
        <v>10</v>
      </c>
      <c r="F2672" s="3">
        <v>2964</v>
      </c>
      <c r="G2672" s="10">
        <v>9395.8799999999992</v>
      </c>
      <c r="H2672" s="12">
        <f>IFERROR(salesdata[[#This Row],[S-P1]]/salesdata[[#This Row],[Q-P1]],0)</f>
        <v>3.17</v>
      </c>
      <c r="I2672" s="3">
        <v>3484</v>
      </c>
      <c r="J2672" s="10">
        <v>22088.560000000001</v>
      </c>
      <c r="K2672" s="12">
        <f>IFERROR(salesdata[[#This Row],[S-P2]]/salesdata[[#This Row],[Q-P2]],0)</f>
        <v>6.3400000000000007</v>
      </c>
      <c r="L2672" s="3">
        <v>4267</v>
      </c>
      <c r="M2672" s="10">
        <v>23127.14</v>
      </c>
      <c r="N2672" s="12">
        <f>IFERROR(salesdata[[#This Row],[S-P3]]/salesdata[[#This Row],[Q-P3]],0)</f>
        <v>5.42</v>
      </c>
      <c r="O2672" s="3">
        <v>1140</v>
      </c>
      <c r="P2672" s="10">
        <v>8128.2</v>
      </c>
      <c r="Q2672" s="12">
        <f>IFERROR(salesdata[[#This Row],[S-P4]]/salesdata[[#This Row],[Q-P4]],0)</f>
        <v>7.13</v>
      </c>
      <c r="R2672" s="3">
        <v>11855</v>
      </c>
      <c r="S2672" s="10">
        <v>62739.78</v>
      </c>
      <c r="T2672" s="1" t="str">
        <f>"Q"&amp;ROUNDUP(salesdata[[#This Row],[Month No.]]/3,0)</f>
        <v>Q4</v>
      </c>
      <c r="U2672" s="1" t="str">
        <f>TEXT(salesdata[[#This Row],[Date]],"dddd")</f>
        <v>Wednesday</v>
      </c>
      <c r="V2672" s="12">
        <f>IFERROR(salesdata[[#This Row],[Total Revenue]]/salesdata[[#This Row],[Total Units Sold]],0)</f>
        <v>5.292263180092788</v>
      </c>
      <c r="W2672" s="1" t="str">
        <f>INDEX({"Product1","Product2","Product3","Product4"},MATCH(MAX(salesdata[[#This Row],[S-P1]],salesdata[[#This Row],[S-P2]],salesdata[[#This Row],[S-P3]],salesdata[[#This Row],[S-P4]]),CHOOSE({1,2,3,4},salesdata[[#This Row],[S-P1]],salesdata[[#This Row],[S-P2]],salesdata[[#This Row],[S-P3]],salesdata[[#This Row],[S-P4]]),0))</f>
        <v>Product3</v>
      </c>
      <c r="X2672" s="1" t="str">
        <f>IF(salesdata[[#This Row],[Total Revenue]]&gt;=70000,"High",IF(salesdata[[#This Row],[Total Revenue]]&gt;=40000,"Medium","Low"))</f>
        <v>Medium</v>
      </c>
      <c r="Y2672" s="1" t="str">
        <f>IFERROR(IF(SUMIF(salesdata[Year],salesdata[[#This Row],[Year]],salesdata[Total Revenue])&gt;SUMIF(salesdata[Year],salesdata[[#This Row],[Year]]-1,salesdata[Total Revenue]),"Growth Year","Decline Year"),"")</f>
        <v>Growth Year</v>
      </c>
    </row>
    <row r="2673" spans="1:25" x14ac:dyDescent="0.3">
      <c r="A2673" s="1">
        <v>2672</v>
      </c>
      <c r="B2673" s="2">
        <v>43013</v>
      </c>
      <c r="C2673" s="1">
        <v>2017</v>
      </c>
      <c r="D2673" s="1" t="s">
        <v>23</v>
      </c>
      <c r="E2673" s="1">
        <v>10</v>
      </c>
      <c r="F2673" s="3">
        <v>1682</v>
      </c>
      <c r="G2673" s="10">
        <v>5331.94</v>
      </c>
      <c r="H2673" s="12">
        <f>IFERROR(salesdata[[#This Row],[S-P1]]/salesdata[[#This Row],[Q-P1]],0)</f>
        <v>3.17</v>
      </c>
      <c r="I2673" s="3">
        <v>2315</v>
      </c>
      <c r="J2673" s="10">
        <v>14677.1</v>
      </c>
      <c r="K2673" s="12">
        <f>IFERROR(salesdata[[#This Row],[S-P2]]/salesdata[[#This Row],[Q-P2]],0)</f>
        <v>6.34</v>
      </c>
      <c r="L2673" s="3">
        <v>1610</v>
      </c>
      <c r="M2673" s="10">
        <v>8726.2000000000007</v>
      </c>
      <c r="N2673" s="12">
        <f>IFERROR(salesdata[[#This Row],[S-P3]]/salesdata[[#This Row],[Q-P3]],0)</f>
        <v>5.4200000000000008</v>
      </c>
      <c r="O2673" s="3">
        <v>815</v>
      </c>
      <c r="P2673" s="10">
        <v>5810.95</v>
      </c>
      <c r="Q2673" s="12">
        <f>IFERROR(salesdata[[#This Row],[S-P4]]/salesdata[[#This Row],[Q-P4]],0)</f>
        <v>7.13</v>
      </c>
      <c r="R2673" s="3">
        <v>6422</v>
      </c>
      <c r="S2673" s="10">
        <v>34546.19</v>
      </c>
      <c r="T2673" s="1" t="str">
        <f>"Q"&amp;ROUNDUP(salesdata[[#This Row],[Month No.]]/3,0)</f>
        <v>Q4</v>
      </c>
      <c r="U2673" s="1" t="str">
        <f>TEXT(salesdata[[#This Row],[Date]],"dddd")</f>
        <v>Thursday</v>
      </c>
      <c r="V2673" s="12">
        <f>IFERROR(salesdata[[#This Row],[Total Revenue]]/salesdata[[#This Row],[Total Units Sold]],0)</f>
        <v>5.3793506695733422</v>
      </c>
      <c r="W2673" s="1" t="str">
        <f>INDEX({"Product1","Product2","Product3","Product4"},MATCH(MAX(salesdata[[#This Row],[S-P1]],salesdata[[#This Row],[S-P2]],salesdata[[#This Row],[S-P3]],salesdata[[#This Row],[S-P4]]),CHOOSE({1,2,3,4},salesdata[[#This Row],[S-P1]],salesdata[[#This Row],[S-P2]],salesdata[[#This Row],[S-P3]],salesdata[[#This Row],[S-P4]]),0))</f>
        <v>Product2</v>
      </c>
      <c r="X2673" s="1" t="str">
        <f>IF(salesdata[[#This Row],[Total Revenue]]&gt;=70000,"High",IF(salesdata[[#This Row],[Total Revenue]]&gt;=40000,"Medium","Low"))</f>
        <v>Low</v>
      </c>
      <c r="Y2673" s="1" t="str">
        <f>IFERROR(IF(SUMIF(salesdata[Year],salesdata[[#This Row],[Year]],salesdata[Total Revenue])&gt;SUMIF(salesdata[Year],salesdata[[#This Row],[Year]]-1,salesdata[Total Revenue]),"Growth Year","Decline Year"),"")</f>
        <v>Growth Year</v>
      </c>
    </row>
    <row r="2674" spans="1:25" x14ac:dyDescent="0.3">
      <c r="A2674" s="1">
        <v>2673</v>
      </c>
      <c r="B2674" s="2">
        <v>43014</v>
      </c>
      <c r="C2674" s="1">
        <v>2017</v>
      </c>
      <c r="D2674" s="1" t="s">
        <v>23</v>
      </c>
      <c r="E2674" s="1">
        <v>10</v>
      </c>
      <c r="F2674" s="3">
        <v>3276</v>
      </c>
      <c r="G2674" s="10">
        <v>10384.92</v>
      </c>
      <c r="H2674" s="12">
        <f>IFERROR(salesdata[[#This Row],[S-P1]]/salesdata[[#This Row],[Q-P1]],0)</f>
        <v>3.17</v>
      </c>
      <c r="I2674" s="3">
        <v>3641</v>
      </c>
      <c r="J2674" s="10">
        <v>23083.94</v>
      </c>
      <c r="K2674" s="12">
        <f>IFERROR(salesdata[[#This Row],[S-P2]]/salesdata[[#This Row],[Q-P2]],0)</f>
        <v>6.34</v>
      </c>
      <c r="L2674" s="3">
        <v>3525</v>
      </c>
      <c r="M2674" s="10">
        <v>19105.5</v>
      </c>
      <c r="N2674" s="12">
        <f>IFERROR(salesdata[[#This Row],[S-P3]]/salesdata[[#This Row],[Q-P3]],0)</f>
        <v>5.42</v>
      </c>
      <c r="O2674" s="3">
        <v>868</v>
      </c>
      <c r="P2674" s="10">
        <v>6188.84</v>
      </c>
      <c r="Q2674" s="12">
        <f>IFERROR(salesdata[[#This Row],[S-P4]]/salesdata[[#This Row],[Q-P4]],0)</f>
        <v>7.13</v>
      </c>
      <c r="R2674" s="3">
        <v>11310</v>
      </c>
      <c r="S2674" s="10">
        <v>58763.199999999997</v>
      </c>
      <c r="T2674" s="1" t="str">
        <f>"Q"&amp;ROUNDUP(salesdata[[#This Row],[Month No.]]/3,0)</f>
        <v>Q4</v>
      </c>
      <c r="U2674" s="1" t="str">
        <f>TEXT(salesdata[[#This Row],[Date]],"dddd")</f>
        <v>Friday</v>
      </c>
      <c r="V2674" s="12">
        <f>IFERROR(salesdata[[#This Row],[Total Revenue]]/salesdata[[#This Row],[Total Units Sold]],0)</f>
        <v>5.1956852343059241</v>
      </c>
      <c r="W2674" s="1" t="str">
        <f>INDEX({"Product1","Product2","Product3","Product4"},MATCH(MAX(salesdata[[#This Row],[S-P1]],salesdata[[#This Row],[S-P2]],salesdata[[#This Row],[S-P3]],salesdata[[#This Row],[S-P4]]),CHOOSE({1,2,3,4},salesdata[[#This Row],[S-P1]],salesdata[[#This Row],[S-P2]],salesdata[[#This Row],[S-P3]],salesdata[[#This Row],[S-P4]]),0))</f>
        <v>Product2</v>
      </c>
      <c r="X2674" s="1" t="str">
        <f>IF(salesdata[[#This Row],[Total Revenue]]&gt;=70000,"High",IF(salesdata[[#This Row],[Total Revenue]]&gt;=40000,"Medium","Low"))</f>
        <v>Medium</v>
      </c>
      <c r="Y2674" s="1" t="str">
        <f>IFERROR(IF(SUMIF(salesdata[Year],salesdata[[#This Row],[Year]],salesdata[Total Revenue])&gt;SUMIF(salesdata[Year],salesdata[[#This Row],[Year]]-1,salesdata[Total Revenue]),"Growth Year","Decline Year"),"")</f>
        <v>Growth Year</v>
      </c>
    </row>
    <row r="2675" spans="1:25" x14ac:dyDescent="0.3">
      <c r="A2675" s="1">
        <v>2674</v>
      </c>
      <c r="B2675" s="2">
        <v>43015</v>
      </c>
      <c r="C2675" s="1">
        <v>2017</v>
      </c>
      <c r="D2675" s="1" t="s">
        <v>23</v>
      </c>
      <c r="E2675" s="1">
        <v>10</v>
      </c>
      <c r="F2675" s="3">
        <v>4454</v>
      </c>
      <c r="G2675" s="10">
        <v>14119.18</v>
      </c>
      <c r="H2675" s="12">
        <f>IFERROR(salesdata[[#This Row],[S-P1]]/salesdata[[#This Row],[Q-P1]],0)</f>
        <v>3.17</v>
      </c>
      <c r="I2675" s="3">
        <v>1738</v>
      </c>
      <c r="J2675" s="10">
        <v>11018.92</v>
      </c>
      <c r="K2675" s="12">
        <f>IFERROR(salesdata[[#This Row],[S-P2]]/salesdata[[#This Row],[Q-P2]],0)</f>
        <v>6.34</v>
      </c>
      <c r="L2675" s="3">
        <v>2412</v>
      </c>
      <c r="M2675" s="10">
        <v>13073.04</v>
      </c>
      <c r="N2675" s="12">
        <f>IFERROR(salesdata[[#This Row],[S-P3]]/salesdata[[#This Row],[Q-P3]],0)</f>
        <v>5.42</v>
      </c>
      <c r="O2675" s="3">
        <v>1462</v>
      </c>
      <c r="P2675" s="10">
        <v>10424.06</v>
      </c>
      <c r="Q2675" s="12">
        <f>IFERROR(salesdata[[#This Row],[S-P4]]/salesdata[[#This Row],[Q-P4]],0)</f>
        <v>7.13</v>
      </c>
      <c r="R2675" s="3">
        <v>10066</v>
      </c>
      <c r="S2675" s="10">
        <v>48635.199999999997</v>
      </c>
      <c r="T2675" s="1" t="str">
        <f>"Q"&amp;ROUNDUP(salesdata[[#This Row],[Month No.]]/3,0)</f>
        <v>Q4</v>
      </c>
      <c r="U2675" s="1" t="str">
        <f>TEXT(salesdata[[#This Row],[Date]],"dddd")</f>
        <v>Saturday</v>
      </c>
      <c r="V2675" s="12">
        <f>IFERROR(salesdata[[#This Row],[Total Revenue]]/salesdata[[#This Row],[Total Units Sold]],0)</f>
        <v>4.8316312338565464</v>
      </c>
      <c r="W2675" s="1" t="str">
        <f>INDEX({"Product1","Product2","Product3","Product4"},MATCH(MAX(salesdata[[#This Row],[S-P1]],salesdata[[#This Row],[S-P2]],salesdata[[#This Row],[S-P3]],salesdata[[#This Row],[S-P4]]),CHOOSE({1,2,3,4},salesdata[[#This Row],[S-P1]],salesdata[[#This Row],[S-P2]],salesdata[[#This Row],[S-P3]],salesdata[[#This Row],[S-P4]]),0))</f>
        <v>Product1</v>
      </c>
      <c r="X2675" s="1" t="str">
        <f>IF(salesdata[[#This Row],[Total Revenue]]&gt;=70000,"High",IF(salesdata[[#This Row],[Total Revenue]]&gt;=40000,"Medium","Low"))</f>
        <v>Medium</v>
      </c>
      <c r="Y2675" s="1" t="str">
        <f>IFERROR(IF(SUMIF(salesdata[Year],salesdata[[#This Row],[Year]],salesdata[Total Revenue])&gt;SUMIF(salesdata[Year],salesdata[[#This Row],[Year]]-1,salesdata[Total Revenue]),"Growth Year","Decline Year"),"")</f>
        <v>Growth Year</v>
      </c>
    </row>
    <row r="2676" spans="1:25" x14ac:dyDescent="0.3">
      <c r="A2676" s="1">
        <v>2675</v>
      </c>
      <c r="B2676" s="2">
        <v>43016</v>
      </c>
      <c r="C2676" s="1">
        <v>2017</v>
      </c>
      <c r="D2676" s="1" t="s">
        <v>23</v>
      </c>
      <c r="E2676" s="1">
        <v>10</v>
      </c>
      <c r="F2676" s="3">
        <v>469</v>
      </c>
      <c r="G2676" s="10">
        <v>1486.73</v>
      </c>
      <c r="H2676" s="12">
        <f>IFERROR(salesdata[[#This Row],[S-P1]]/salesdata[[#This Row],[Q-P1]],0)</f>
        <v>3.17</v>
      </c>
      <c r="I2676" s="3">
        <v>2454</v>
      </c>
      <c r="J2676" s="10">
        <v>15558.36</v>
      </c>
      <c r="K2676" s="12">
        <f>IFERROR(salesdata[[#This Row],[S-P2]]/salesdata[[#This Row],[Q-P2]],0)</f>
        <v>6.34</v>
      </c>
      <c r="L2676" s="3">
        <v>5050</v>
      </c>
      <c r="M2676" s="10">
        <v>27371</v>
      </c>
      <c r="N2676" s="12">
        <f>IFERROR(salesdata[[#This Row],[S-P3]]/salesdata[[#This Row],[Q-P3]],0)</f>
        <v>5.42</v>
      </c>
      <c r="O2676" s="3">
        <v>771</v>
      </c>
      <c r="P2676" s="10">
        <v>5497.23</v>
      </c>
      <c r="Q2676" s="12">
        <f>IFERROR(salesdata[[#This Row],[S-P4]]/salesdata[[#This Row],[Q-P4]],0)</f>
        <v>7.129999999999999</v>
      </c>
      <c r="R2676" s="3">
        <v>8744</v>
      </c>
      <c r="S2676" s="10">
        <v>49913.32</v>
      </c>
      <c r="T2676" s="1" t="str">
        <f>"Q"&amp;ROUNDUP(salesdata[[#This Row],[Month No.]]/3,0)</f>
        <v>Q4</v>
      </c>
      <c r="U2676" s="1" t="str">
        <f>TEXT(salesdata[[#This Row],[Date]],"dddd")</f>
        <v>Sunday</v>
      </c>
      <c r="V2676" s="12">
        <f>IFERROR(salesdata[[#This Row],[Total Revenue]]/salesdata[[#This Row],[Total Units Sold]],0)</f>
        <v>5.7082936870997258</v>
      </c>
      <c r="W2676" s="1" t="str">
        <f>INDEX({"Product1","Product2","Product3","Product4"},MATCH(MAX(salesdata[[#This Row],[S-P1]],salesdata[[#This Row],[S-P2]],salesdata[[#This Row],[S-P3]],salesdata[[#This Row],[S-P4]]),CHOOSE({1,2,3,4},salesdata[[#This Row],[S-P1]],salesdata[[#This Row],[S-P2]],salesdata[[#This Row],[S-P3]],salesdata[[#This Row],[S-P4]]),0))</f>
        <v>Product3</v>
      </c>
      <c r="X2676" s="1" t="str">
        <f>IF(salesdata[[#This Row],[Total Revenue]]&gt;=70000,"High",IF(salesdata[[#This Row],[Total Revenue]]&gt;=40000,"Medium","Low"))</f>
        <v>Medium</v>
      </c>
      <c r="Y2676" s="1" t="str">
        <f>IFERROR(IF(SUMIF(salesdata[Year],salesdata[[#This Row],[Year]],salesdata[Total Revenue])&gt;SUMIF(salesdata[Year],salesdata[[#This Row],[Year]]-1,salesdata[Total Revenue]),"Growth Year","Decline Year"),"")</f>
        <v>Growth Year</v>
      </c>
    </row>
    <row r="2677" spans="1:25" x14ac:dyDescent="0.3">
      <c r="A2677" s="1">
        <v>2676</v>
      </c>
      <c r="B2677" s="2">
        <v>43017</v>
      </c>
      <c r="C2677" s="1">
        <v>2017</v>
      </c>
      <c r="D2677" s="1" t="s">
        <v>23</v>
      </c>
      <c r="E2677" s="1">
        <v>10</v>
      </c>
      <c r="F2677" s="3">
        <v>3269</v>
      </c>
      <c r="G2677" s="10">
        <v>10362.73</v>
      </c>
      <c r="H2677" s="12">
        <f>IFERROR(salesdata[[#This Row],[S-P1]]/salesdata[[#This Row],[Q-P1]],0)</f>
        <v>3.17</v>
      </c>
      <c r="I2677" s="3">
        <v>3708</v>
      </c>
      <c r="J2677" s="10">
        <v>23508.720000000001</v>
      </c>
      <c r="K2677" s="12">
        <f>IFERROR(salesdata[[#This Row],[S-P2]]/salesdata[[#This Row],[Q-P2]],0)</f>
        <v>6.3400000000000007</v>
      </c>
      <c r="L2677" s="3">
        <v>4852</v>
      </c>
      <c r="M2677" s="10">
        <v>26297.84</v>
      </c>
      <c r="N2677" s="12">
        <f>IFERROR(salesdata[[#This Row],[S-P3]]/salesdata[[#This Row],[Q-P3]],0)</f>
        <v>5.42</v>
      </c>
      <c r="O2677" s="3">
        <v>287</v>
      </c>
      <c r="P2677" s="10">
        <v>2046.31</v>
      </c>
      <c r="Q2677" s="12">
        <f>IFERROR(salesdata[[#This Row],[S-P4]]/salesdata[[#This Row],[Q-P4]],0)</f>
        <v>7.13</v>
      </c>
      <c r="R2677" s="3">
        <v>12116</v>
      </c>
      <c r="S2677" s="10">
        <v>62215.6</v>
      </c>
      <c r="T2677" s="1" t="str">
        <f>"Q"&amp;ROUNDUP(salesdata[[#This Row],[Month No.]]/3,0)</f>
        <v>Q4</v>
      </c>
      <c r="U2677" s="1" t="str">
        <f>TEXT(salesdata[[#This Row],[Date]],"dddd")</f>
        <v>Monday</v>
      </c>
      <c r="V2677" s="12">
        <f>IFERROR(salesdata[[#This Row],[Total Revenue]]/salesdata[[#This Row],[Total Units Sold]],0)</f>
        <v>5.1349950478705839</v>
      </c>
      <c r="W2677" s="1" t="str">
        <f>INDEX({"Product1","Product2","Product3","Product4"},MATCH(MAX(salesdata[[#This Row],[S-P1]],salesdata[[#This Row],[S-P2]],salesdata[[#This Row],[S-P3]],salesdata[[#This Row],[S-P4]]),CHOOSE({1,2,3,4},salesdata[[#This Row],[S-P1]],salesdata[[#This Row],[S-P2]],salesdata[[#This Row],[S-P3]],salesdata[[#This Row],[S-P4]]),0))</f>
        <v>Product3</v>
      </c>
      <c r="X2677" s="1" t="str">
        <f>IF(salesdata[[#This Row],[Total Revenue]]&gt;=70000,"High",IF(salesdata[[#This Row],[Total Revenue]]&gt;=40000,"Medium","Low"))</f>
        <v>Medium</v>
      </c>
      <c r="Y2677" s="1" t="str">
        <f>IFERROR(IF(SUMIF(salesdata[Year],salesdata[[#This Row],[Year]],salesdata[Total Revenue])&gt;SUMIF(salesdata[Year],salesdata[[#This Row],[Year]]-1,salesdata[Total Revenue]),"Growth Year","Decline Year"),"")</f>
        <v>Growth Year</v>
      </c>
    </row>
    <row r="2678" spans="1:25" x14ac:dyDescent="0.3">
      <c r="A2678" s="1">
        <v>2677</v>
      </c>
      <c r="B2678" s="2">
        <v>43018</v>
      </c>
      <c r="C2678" s="1">
        <v>2017</v>
      </c>
      <c r="D2678" s="1" t="s">
        <v>23</v>
      </c>
      <c r="E2678" s="1">
        <v>10</v>
      </c>
      <c r="F2678" s="3">
        <v>3292</v>
      </c>
      <c r="G2678" s="10">
        <v>10435.64</v>
      </c>
      <c r="H2678" s="12">
        <f>IFERROR(salesdata[[#This Row],[S-P1]]/salesdata[[#This Row],[Q-P1]],0)</f>
        <v>3.17</v>
      </c>
      <c r="I2678" s="3">
        <v>3084</v>
      </c>
      <c r="J2678" s="10">
        <v>19552.560000000001</v>
      </c>
      <c r="K2678" s="12">
        <f>IFERROR(salesdata[[#This Row],[S-P2]]/salesdata[[#This Row],[Q-P2]],0)</f>
        <v>6.3400000000000007</v>
      </c>
      <c r="L2678" s="3">
        <v>947</v>
      </c>
      <c r="M2678" s="10">
        <v>5132.74</v>
      </c>
      <c r="N2678" s="12">
        <f>IFERROR(salesdata[[#This Row],[S-P3]]/salesdata[[#This Row],[Q-P3]],0)</f>
        <v>5.42</v>
      </c>
      <c r="O2678" s="3">
        <v>695</v>
      </c>
      <c r="P2678" s="10">
        <v>4955.3500000000004</v>
      </c>
      <c r="Q2678" s="12">
        <f>IFERROR(salesdata[[#This Row],[S-P4]]/salesdata[[#This Row],[Q-P4]],0)</f>
        <v>7.1300000000000008</v>
      </c>
      <c r="R2678" s="3">
        <v>8018</v>
      </c>
      <c r="S2678" s="10">
        <v>40076.29</v>
      </c>
      <c r="T2678" s="1" t="str">
        <f>"Q"&amp;ROUNDUP(salesdata[[#This Row],[Month No.]]/3,0)</f>
        <v>Q4</v>
      </c>
      <c r="U2678" s="1" t="str">
        <f>TEXT(salesdata[[#This Row],[Date]],"dddd")</f>
        <v>Tuesday</v>
      </c>
      <c r="V2678" s="12">
        <f>IFERROR(salesdata[[#This Row],[Total Revenue]]/salesdata[[#This Row],[Total Units Sold]],0)</f>
        <v>4.9982900972811173</v>
      </c>
      <c r="W2678" s="1" t="str">
        <f>INDEX({"Product1","Product2","Product3","Product4"},MATCH(MAX(salesdata[[#This Row],[S-P1]],salesdata[[#This Row],[S-P2]],salesdata[[#This Row],[S-P3]],salesdata[[#This Row],[S-P4]]),CHOOSE({1,2,3,4},salesdata[[#This Row],[S-P1]],salesdata[[#This Row],[S-P2]],salesdata[[#This Row],[S-P3]],salesdata[[#This Row],[S-P4]]),0))</f>
        <v>Product2</v>
      </c>
      <c r="X2678" s="1" t="str">
        <f>IF(salesdata[[#This Row],[Total Revenue]]&gt;=70000,"High",IF(salesdata[[#This Row],[Total Revenue]]&gt;=40000,"Medium","Low"))</f>
        <v>Medium</v>
      </c>
      <c r="Y2678" s="1" t="str">
        <f>IFERROR(IF(SUMIF(salesdata[Year],salesdata[[#This Row],[Year]],salesdata[Total Revenue])&gt;SUMIF(salesdata[Year],salesdata[[#This Row],[Year]]-1,salesdata[Total Revenue]),"Growth Year","Decline Year"),"")</f>
        <v>Growth Year</v>
      </c>
    </row>
    <row r="2679" spans="1:25" x14ac:dyDescent="0.3">
      <c r="A2679" s="1">
        <v>2678</v>
      </c>
      <c r="B2679" s="2">
        <v>43019</v>
      </c>
      <c r="C2679" s="1">
        <v>2017</v>
      </c>
      <c r="D2679" s="1" t="s">
        <v>23</v>
      </c>
      <c r="E2679" s="1">
        <v>10</v>
      </c>
      <c r="F2679" s="3">
        <v>1635</v>
      </c>
      <c r="G2679" s="10">
        <v>5182.95</v>
      </c>
      <c r="H2679" s="12">
        <f>IFERROR(salesdata[[#This Row],[S-P1]]/salesdata[[#This Row],[Q-P1]],0)</f>
        <v>3.17</v>
      </c>
      <c r="I2679" s="3">
        <v>689</v>
      </c>
      <c r="J2679" s="10">
        <v>4368.26</v>
      </c>
      <c r="K2679" s="12">
        <f>IFERROR(salesdata[[#This Row],[S-P2]]/salesdata[[#This Row],[Q-P2]],0)</f>
        <v>6.3400000000000007</v>
      </c>
      <c r="L2679" s="3">
        <v>5712</v>
      </c>
      <c r="M2679" s="10">
        <v>30959.040000000001</v>
      </c>
      <c r="N2679" s="12">
        <f>IFERROR(salesdata[[#This Row],[S-P3]]/salesdata[[#This Row],[Q-P3]],0)</f>
        <v>5.42</v>
      </c>
      <c r="O2679" s="3">
        <v>1013</v>
      </c>
      <c r="P2679" s="10">
        <v>7222.69</v>
      </c>
      <c r="Q2679" s="12">
        <f>IFERROR(salesdata[[#This Row],[S-P4]]/salesdata[[#This Row],[Q-P4]],0)</f>
        <v>7.13</v>
      </c>
      <c r="R2679" s="3">
        <v>9049</v>
      </c>
      <c r="S2679" s="10">
        <v>47732.94</v>
      </c>
      <c r="T2679" s="1" t="str">
        <f>"Q"&amp;ROUNDUP(salesdata[[#This Row],[Month No.]]/3,0)</f>
        <v>Q4</v>
      </c>
      <c r="U2679" s="1" t="str">
        <f>TEXT(salesdata[[#This Row],[Date]],"dddd")</f>
        <v>Wednesday</v>
      </c>
      <c r="V2679" s="12">
        <f>IFERROR(salesdata[[#This Row],[Total Revenue]]/salesdata[[#This Row],[Total Units Sold]],0)</f>
        <v>5.2749408774450215</v>
      </c>
      <c r="W2679" s="1" t="str">
        <f>INDEX({"Product1","Product2","Product3","Product4"},MATCH(MAX(salesdata[[#This Row],[S-P1]],salesdata[[#This Row],[S-P2]],salesdata[[#This Row],[S-P3]],salesdata[[#This Row],[S-P4]]),CHOOSE({1,2,3,4},salesdata[[#This Row],[S-P1]],salesdata[[#This Row],[S-P2]],salesdata[[#This Row],[S-P3]],salesdata[[#This Row],[S-P4]]),0))</f>
        <v>Product3</v>
      </c>
      <c r="X2679" s="1" t="str">
        <f>IF(salesdata[[#This Row],[Total Revenue]]&gt;=70000,"High",IF(salesdata[[#This Row],[Total Revenue]]&gt;=40000,"Medium","Low"))</f>
        <v>Medium</v>
      </c>
      <c r="Y2679" s="1" t="str">
        <f>IFERROR(IF(SUMIF(salesdata[Year],salesdata[[#This Row],[Year]],salesdata[Total Revenue])&gt;SUMIF(salesdata[Year],salesdata[[#This Row],[Year]]-1,salesdata[Total Revenue]),"Growth Year","Decline Year"),"")</f>
        <v>Growth Year</v>
      </c>
    </row>
    <row r="2680" spans="1:25" x14ac:dyDescent="0.3">
      <c r="A2680" s="1">
        <v>2679</v>
      </c>
      <c r="B2680" s="2">
        <v>43020</v>
      </c>
      <c r="C2680" s="1">
        <v>2017</v>
      </c>
      <c r="D2680" s="1" t="s">
        <v>23</v>
      </c>
      <c r="E2680" s="1">
        <v>10</v>
      </c>
      <c r="F2680" s="3">
        <v>5604</v>
      </c>
      <c r="G2680" s="10">
        <v>17764.68</v>
      </c>
      <c r="H2680" s="12">
        <f>IFERROR(salesdata[[#This Row],[S-P1]]/salesdata[[#This Row],[Q-P1]],0)</f>
        <v>3.17</v>
      </c>
      <c r="I2680" s="3">
        <v>2957</v>
      </c>
      <c r="J2680" s="10">
        <v>18747.38</v>
      </c>
      <c r="K2680" s="12">
        <f>IFERROR(salesdata[[#This Row],[S-P2]]/salesdata[[#This Row],[Q-P2]],0)</f>
        <v>6.3400000000000007</v>
      </c>
      <c r="L2680" s="3">
        <v>1274</v>
      </c>
      <c r="M2680" s="10">
        <v>6905.08</v>
      </c>
      <c r="N2680" s="12">
        <f>IFERROR(salesdata[[#This Row],[S-P3]]/salesdata[[#This Row],[Q-P3]],0)</f>
        <v>5.42</v>
      </c>
      <c r="O2680" s="3">
        <v>1635</v>
      </c>
      <c r="P2680" s="10">
        <v>11657.55</v>
      </c>
      <c r="Q2680" s="12">
        <f>IFERROR(salesdata[[#This Row],[S-P4]]/salesdata[[#This Row],[Q-P4]],0)</f>
        <v>7.13</v>
      </c>
      <c r="R2680" s="3">
        <v>11470</v>
      </c>
      <c r="S2680" s="10">
        <v>55074.69</v>
      </c>
      <c r="T2680" s="1" t="str">
        <f>"Q"&amp;ROUNDUP(salesdata[[#This Row],[Month No.]]/3,0)</f>
        <v>Q4</v>
      </c>
      <c r="U2680" s="1" t="str">
        <f>TEXT(salesdata[[#This Row],[Date]],"dddd")</f>
        <v>Thursday</v>
      </c>
      <c r="V2680" s="12">
        <f>IFERROR(salesdata[[#This Row],[Total Revenue]]/salesdata[[#This Row],[Total Units Sold]],0)</f>
        <v>4.8016294681778557</v>
      </c>
      <c r="W2680" s="1" t="str">
        <f>INDEX({"Product1","Product2","Product3","Product4"},MATCH(MAX(salesdata[[#This Row],[S-P1]],salesdata[[#This Row],[S-P2]],salesdata[[#This Row],[S-P3]],salesdata[[#This Row],[S-P4]]),CHOOSE({1,2,3,4},salesdata[[#This Row],[S-P1]],salesdata[[#This Row],[S-P2]],salesdata[[#This Row],[S-P3]],salesdata[[#This Row],[S-P4]]),0))</f>
        <v>Product2</v>
      </c>
      <c r="X2680" s="1" t="str">
        <f>IF(salesdata[[#This Row],[Total Revenue]]&gt;=70000,"High",IF(salesdata[[#This Row],[Total Revenue]]&gt;=40000,"Medium","Low"))</f>
        <v>Medium</v>
      </c>
      <c r="Y2680" s="1" t="str">
        <f>IFERROR(IF(SUMIF(salesdata[Year],salesdata[[#This Row],[Year]],salesdata[Total Revenue])&gt;SUMIF(salesdata[Year],salesdata[[#This Row],[Year]]-1,salesdata[Total Revenue]),"Growth Year","Decline Year"),"")</f>
        <v>Growth Year</v>
      </c>
    </row>
    <row r="2681" spans="1:25" x14ac:dyDescent="0.3">
      <c r="A2681" s="1">
        <v>2680</v>
      </c>
      <c r="B2681" s="2">
        <v>43021</v>
      </c>
      <c r="C2681" s="1">
        <v>2017</v>
      </c>
      <c r="D2681" s="1" t="s">
        <v>23</v>
      </c>
      <c r="E2681" s="1">
        <v>10</v>
      </c>
      <c r="F2681" s="3">
        <v>4252</v>
      </c>
      <c r="G2681" s="10">
        <v>13478.84</v>
      </c>
      <c r="H2681" s="12">
        <f>IFERROR(salesdata[[#This Row],[S-P1]]/salesdata[[#This Row],[Q-P1]],0)</f>
        <v>3.17</v>
      </c>
      <c r="I2681" s="3">
        <v>3128</v>
      </c>
      <c r="J2681" s="10">
        <v>19831.52</v>
      </c>
      <c r="K2681" s="12">
        <f>IFERROR(salesdata[[#This Row],[S-P2]]/salesdata[[#This Row],[Q-P2]],0)</f>
        <v>6.34</v>
      </c>
      <c r="L2681" s="3">
        <v>661</v>
      </c>
      <c r="M2681" s="10">
        <v>3582.62</v>
      </c>
      <c r="N2681" s="12">
        <f>IFERROR(salesdata[[#This Row],[S-P3]]/salesdata[[#This Row],[Q-P3]],0)</f>
        <v>5.42</v>
      </c>
      <c r="O2681" s="3">
        <v>987</v>
      </c>
      <c r="P2681" s="10">
        <v>7037.31</v>
      </c>
      <c r="Q2681" s="12">
        <f>IFERROR(salesdata[[#This Row],[S-P4]]/salesdata[[#This Row],[Q-P4]],0)</f>
        <v>7.1300000000000008</v>
      </c>
      <c r="R2681" s="3">
        <v>9028</v>
      </c>
      <c r="S2681" s="10">
        <v>43930.29</v>
      </c>
      <c r="T2681" s="1" t="str">
        <f>"Q"&amp;ROUNDUP(salesdata[[#This Row],[Month No.]]/3,0)</f>
        <v>Q4</v>
      </c>
      <c r="U2681" s="1" t="str">
        <f>TEXT(salesdata[[#This Row],[Date]],"dddd")</f>
        <v>Friday</v>
      </c>
      <c r="V2681" s="12">
        <f>IFERROR(salesdata[[#This Row],[Total Revenue]]/salesdata[[#This Row],[Total Units Sold]],0)</f>
        <v>4.866004652193177</v>
      </c>
      <c r="W2681" s="1" t="str">
        <f>INDEX({"Product1","Product2","Product3","Product4"},MATCH(MAX(salesdata[[#This Row],[S-P1]],salesdata[[#This Row],[S-P2]],salesdata[[#This Row],[S-P3]],salesdata[[#This Row],[S-P4]]),CHOOSE({1,2,3,4},salesdata[[#This Row],[S-P1]],salesdata[[#This Row],[S-P2]],salesdata[[#This Row],[S-P3]],salesdata[[#This Row],[S-P4]]),0))</f>
        <v>Product2</v>
      </c>
      <c r="X2681" s="1" t="str">
        <f>IF(salesdata[[#This Row],[Total Revenue]]&gt;=70000,"High",IF(salesdata[[#This Row],[Total Revenue]]&gt;=40000,"Medium","Low"))</f>
        <v>Medium</v>
      </c>
      <c r="Y2681" s="1" t="str">
        <f>IFERROR(IF(SUMIF(salesdata[Year],salesdata[[#This Row],[Year]],salesdata[Total Revenue])&gt;SUMIF(salesdata[Year],salesdata[[#This Row],[Year]]-1,salesdata[Total Revenue]),"Growth Year","Decline Year"),"")</f>
        <v>Growth Year</v>
      </c>
    </row>
    <row r="2682" spans="1:25" x14ac:dyDescent="0.3">
      <c r="A2682" s="1">
        <v>2681</v>
      </c>
      <c r="B2682" s="2">
        <v>43022</v>
      </c>
      <c r="C2682" s="1">
        <v>2017</v>
      </c>
      <c r="D2682" s="1" t="s">
        <v>23</v>
      </c>
      <c r="E2682" s="1">
        <v>10</v>
      </c>
      <c r="F2682" s="3">
        <v>5130</v>
      </c>
      <c r="G2682" s="10">
        <v>16262.1</v>
      </c>
      <c r="H2682" s="12">
        <f>IFERROR(salesdata[[#This Row],[S-P1]]/salesdata[[#This Row],[Q-P1]],0)</f>
        <v>3.17</v>
      </c>
      <c r="I2682" s="3">
        <v>2401</v>
      </c>
      <c r="J2682" s="10">
        <v>15222.34</v>
      </c>
      <c r="K2682" s="12">
        <f>IFERROR(salesdata[[#This Row],[S-P2]]/salesdata[[#This Row],[Q-P2]],0)</f>
        <v>6.34</v>
      </c>
      <c r="L2682" s="3">
        <v>4070</v>
      </c>
      <c r="M2682" s="10">
        <v>22059.4</v>
      </c>
      <c r="N2682" s="12">
        <f>IFERROR(salesdata[[#This Row],[S-P3]]/salesdata[[#This Row],[Q-P3]],0)</f>
        <v>5.42</v>
      </c>
      <c r="O2682" s="3">
        <v>1153</v>
      </c>
      <c r="P2682" s="10">
        <v>8220.89</v>
      </c>
      <c r="Q2682" s="12">
        <f>IFERROR(salesdata[[#This Row],[S-P4]]/salesdata[[#This Row],[Q-P4]],0)</f>
        <v>7.13</v>
      </c>
      <c r="R2682" s="3">
        <v>12754</v>
      </c>
      <c r="S2682" s="10">
        <v>61764.73</v>
      </c>
      <c r="T2682" s="1" t="str">
        <f>"Q"&amp;ROUNDUP(salesdata[[#This Row],[Month No.]]/3,0)</f>
        <v>Q4</v>
      </c>
      <c r="U2682" s="1" t="str">
        <f>TEXT(salesdata[[#This Row],[Date]],"dddd")</f>
        <v>Saturday</v>
      </c>
      <c r="V2682" s="12">
        <f>IFERROR(salesdata[[#This Row],[Total Revenue]]/salesdata[[#This Row],[Total Units Sold]],0)</f>
        <v>4.8427732476085934</v>
      </c>
      <c r="W2682" s="1" t="str">
        <f>INDEX({"Product1","Product2","Product3","Product4"},MATCH(MAX(salesdata[[#This Row],[S-P1]],salesdata[[#This Row],[S-P2]],salesdata[[#This Row],[S-P3]],salesdata[[#This Row],[S-P4]]),CHOOSE({1,2,3,4},salesdata[[#This Row],[S-P1]],salesdata[[#This Row],[S-P2]],salesdata[[#This Row],[S-P3]],salesdata[[#This Row],[S-P4]]),0))</f>
        <v>Product3</v>
      </c>
      <c r="X2682" s="1" t="str">
        <f>IF(salesdata[[#This Row],[Total Revenue]]&gt;=70000,"High",IF(salesdata[[#This Row],[Total Revenue]]&gt;=40000,"Medium","Low"))</f>
        <v>Medium</v>
      </c>
      <c r="Y2682" s="1" t="str">
        <f>IFERROR(IF(SUMIF(salesdata[Year],salesdata[[#This Row],[Year]],salesdata[Total Revenue])&gt;SUMIF(salesdata[Year],salesdata[[#This Row],[Year]]-1,salesdata[Total Revenue]),"Growth Year","Decline Year"),"")</f>
        <v>Growth Year</v>
      </c>
    </row>
    <row r="2683" spans="1:25" x14ac:dyDescent="0.3">
      <c r="A2683" s="1">
        <v>2682</v>
      </c>
      <c r="B2683" s="2">
        <v>43023</v>
      </c>
      <c r="C2683" s="1">
        <v>2017</v>
      </c>
      <c r="D2683" s="1" t="s">
        <v>23</v>
      </c>
      <c r="E2683" s="1">
        <v>10</v>
      </c>
      <c r="F2683" s="3">
        <v>2867</v>
      </c>
      <c r="G2683" s="10">
        <v>9088.39</v>
      </c>
      <c r="H2683" s="12">
        <f>IFERROR(salesdata[[#This Row],[S-P1]]/salesdata[[#This Row],[Q-P1]],0)</f>
        <v>3.17</v>
      </c>
      <c r="I2683" s="3">
        <v>662</v>
      </c>
      <c r="J2683" s="10">
        <v>4197.08</v>
      </c>
      <c r="K2683" s="12">
        <f>IFERROR(salesdata[[#This Row],[S-P2]]/salesdata[[#This Row],[Q-P2]],0)</f>
        <v>6.34</v>
      </c>
      <c r="L2683" s="3">
        <v>3583</v>
      </c>
      <c r="M2683" s="10">
        <v>19419.86</v>
      </c>
      <c r="N2683" s="12">
        <f>IFERROR(salesdata[[#This Row],[S-P3]]/salesdata[[#This Row],[Q-P3]],0)</f>
        <v>5.42</v>
      </c>
      <c r="O2683" s="3">
        <v>1381</v>
      </c>
      <c r="P2683" s="10">
        <v>9846.5300000000007</v>
      </c>
      <c r="Q2683" s="12">
        <f>IFERROR(salesdata[[#This Row],[S-P4]]/salesdata[[#This Row],[Q-P4]],0)</f>
        <v>7.1300000000000008</v>
      </c>
      <c r="R2683" s="3">
        <v>8493</v>
      </c>
      <c r="S2683" s="10">
        <v>42551.86</v>
      </c>
      <c r="T2683" s="1" t="str">
        <f>"Q"&amp;ROUNDUP(salesdata[[#This Row],[Month No.]]/3,0)</f>
        <v>Q4</v>
      </c>
      <c r="U2683" s="1" t="str">
        <f>TEXT(salesdata[[#This Row],[Date]],"dddd")</f>
        <v>Sunday</v>
      </c>
      <c r="V2683" s="12">
        <f>IFERROR(salesdata[[#This Row],[Total Revenue]]/salesdata[[#This Row],[Total Units Sold]],0)</f>
        <v>5.0102272459672674</v>
      </c>
      <c r="W2683" s="1" t="str">
        <f>INDEX({"Product1","Product2","Product3","Product4"},MATCH(MAX(salesdata[[#This Row],[S-P1]],salesdata[[#This Row],[S-P2]],salesdata[[#This Row],[S-P3]],salesdata[[#This Row],[S-P4]]),CHOOSE({1,2,3,4},salesdata[[#This Row],[S-P1]],salesdata[[#This Row],[S-P2]],salesdata[[#This Row],[S-P3]],salesdata[[#This Row],[S-P4]]),0))</f>
        <v>Product3</v>
      </c>
      <c r="X2683" s="1" t="str">
        <f>IF(salesdata[[#This Row],[Total Revenue]]&gt;=70000,"High",IF(salesdata[[#This Row],[Total Revenue]]&gt;=40000,"Medium","Low"))</f>
        <v>Medium</v>
      </c>
      <c r="Y2683" s="1" t="str">
        <f>IFERROR(IF(SUMIF(salesdata[Year],salesdata[[#This Row],[Year]],salesdata[Total Revenue])&gt;SUMIF(salesdata[Year],salesdata[[#This Row],[Year]]-1,salesdata[Total Revenue]),"Growth Year","Decline Year"),"")</f>
        <v>Growth Year</v>
      </c>
    </row>
    <row r="2684" spans="1:25" x14ac:dyDescent="0.3">
      <c r="A2684" s="1">
        <v>2683</v>
      </c>
      <c r="B2684" s="2">
        <v>43024</v>
      </c>
      <c r="C2684" s="1">
        <v>2017</v>
      </c>
      <c r="D2684" s="1" t="s">
        <v>23</v>
      </c>
      <c r="E2684" s="1">
        <v>10</v>
      </c>
      <c r="F2684" s="3">
        <v>5836</v>
      </c>
      <c r="G2684" s="10">
        <v>18500.12</v>
      </c>
      <c r="H2684" s="12">
        <f>IFERROR(salesdata[[#This Row],[S-P1]]/salesdata[[#This Row],[Q-P1]],0)</f>
        <v>3.17</v>
      </c>
      <c r="I2684" s="3">
        <v>3429</v>
      </c>
      <c r="J2684" s="10">
        <v>21739.86</v>
      </c>
      <c r="K2684" s="12">
        <f>IFERROR(salesdata[[#This Row],[S-P2]]/salesdata[[#This Row],[Q-P2]],0)</f>
        <v>6.34</v>
      </c>
      <c r="L2684" s="3">
        <v>3280</v>
      </c>
      <c r="M2684" s="10">
        <v>17777.599999999999</v>
      </c>
      <c r="N2684" s="12">
        <f>IFERROR(salesdata[[#This Row],[S-P3]]/salesdata[[#This Row],[Q-P3]],0)</f>
        <v>5.42</v>
      </c>
      <c r="O2684" s="3">
        <v>450</v>
      </c>
      <c r="P2684" s="10">
        <v>3208.5</v>
      </c>
      <c r="Q2684" s="12">
        <f>IFERROR(salesdata[[#This Row],[S-P4]]/salesdata[[#This Row],[Q-P4]],0)</f>
        <v>7.13</v>
      </c>
      <c r="R2684" s="3">
        <v>12995</v>
      </c>
      <c r="S2684" s="10">
        <v>61226.080000000002</v>
      </c>
      <c r="T2684" s="1" t="str">
        <f>"Q"&amp;ROUNDUP(salesdata[[#This Row],[Month No.]]/3,0)</f>
        <v>Q4</v>
      </c>
      <c r="U2684" s="1" t="str">
        <f>TEXT(salesdata[[#This Row],[Date]],"dddd")</f>
        <v>Monday</v>
      </c>
      <c r="V2684" s="12">
        <f>IFERROR(salesdata[[#This Row],[Total Revenue]]/salesdata[[#This Row],[Total Units Sold]],0)</f>
        <v>4.71151058099269</v>
      </c>
      <c r="W2684" s="1" t="str">
        <f>INDEX({"Product1","Product2","Product3","Product4"},MATCH(MAX(salesdata[[#This Row],[S-P1]],salesdata[[#This Row],[S-P2]],salesdata[[#This Row],[S-P3]],salesdata[[#This Row],[S-P4]]),CHOOSE({1,2,3,4},salesdata[[#This Row],[S-P1]],salesdata[[#This Row],[S-P2]],salesdata[[#This Row],[S-P3]],salesdata[[#This Row],[S-P4]]),0))</f>
        <v>Product2</v>
      </c>
      <c r="X2684" s="1" t="str">
        <f>IF(salesdata[[#This Row],[Total Revenue]]&gt;=70000,"High",IF(salesdata[[#This Row],[Total Revenue]]&gt;=40000,"Medium","Low"))</f>
        <v>Medium</v>
      </c>
      <c r="Y2684" s="1" t="str">
        <f>IFERROR(IF(SUMIF(salesdata[Year],salesdata[[#This Row],[Year]],salesdata[Total Revenue])&gt;SUMIF(salesdata[Year],salesdata[[#This Row],[Year]]-1,salesdata[Total Revenue]),"Growth Year","Decline Year"),"")</f>
        <v>Growth Year</v>
      </c>
    </row>
    <row r="2685" spans="1:25" x14ac:dyDescent="0.3">
      <c r="A2685" s="1">
        <v>2684</v>
      </c>
      <c r="B2685" s="2">
        <v>43025</v>
      </c>
      <c r="C2685" s="1">
        <v>2017</v>
      </c>
      <c r="D2685" s="1" t="s">
        <v>23</v>
      </c>
      <c r="E2685" s="1">
        <v>10</v>
      </c>
      <c r="F2685" s="3">
        <v>1970</v>
      </c>
      <c r="G2685" s="10">
        <v>6244.9</v>
      </c>
      <c r="H2685" s="12">
        <f>IFERROR(salesdata[[#This Row],[S-P1]]/salesdata[[#This Row],[Q-P1]],0)</f>
        <v>3.17</v>
      </c>
      <c r="I2685" s="3">
        <v>2606</v>
      </c>
      <c r="J2685" s="10">
        <v>16522.04</v>
      </c>
      <c r="K2685" s="12">
        <f>IFERROR(salesdata[[#This Row],[S-P2]]/salesdata[[#This Row],[Q-P2]],0)</f>
        <v>6.3400000000000007</v>
      </c>
      <c r="L2685" s="3">
        <v>1028</v>
      </c>
      <c r="M2685" s="10">
        <v>5571.76</v>
      </c>
      <c r="N2685" s="12">
        <f>IFERROR(salesdata[[#This Row],[S-P3]]/salesdata[[#This Row],[Q-P3]],0)</f>
        <v>5.42</v>
      </c>
      <c r="O2685" s="3">
        <v>1162</v>
      </c>
      <c r="P2685" s="10">
        <v>8285.06</v>
      </c>
      <c r="Q2685" s="12">
        <f>IFERROR(salesdata[[#This Row],[S-P4]]/salesdata[[#This Row],[Q-P4]],0)</f>
        <v>7.13</v>
      </c>
      <c r="R2685" s="3">
        <v>6766</v>
      </c>
      <c r="S2685" s="10">
        <v>36623.760000000002</v>
      </c>
      <c r="T2685" s="1" t="str">
        <f>"Q"&amp;ROUNDUP(salesdata[[#This Row],[Month No.]]/3,0)</f>
        <v>Q4</v>
      </c>
      <c r="U2685" s="1" t="str">
        <f>TEXT(salesdata[[#This Row],[Date]],"dddd")</f>
        <v>Tuesday</v>
      </c>
      <c r="V2685" s="12">
        <f>IFERROR(salesdata[[#This Row],[Total Revenue]]/salesdata[[#This Row],[Total Units Sold]],0)</f>
        <v>5.4129116169080698</v>
      </c>
      <c r="W2685" s="1" t="str">
        <f>INDEX({"Product1","Product2","Product3","Product4"},MATCH(MAX(salesdata[[#This Row],[S-P1]],salesdata[[#This Row],[S-P2]],salesdata[[#This Row],[S-P3]],salesdata[[#This Row],[S-P4]]),CHOOSE({1,2,3,4},salesdata[[#This Row],[S-P1]],salesdata[[#This Row],[S-P2]],salesdata[[#This Row],[S-P3]],salesdata[[#This Row],[S-P4]]),0))</f>
        <v>Product2</v>
      </c>
      <c r="X2685" s="1" t="str">
        <f>IF(salesdata[[#This Row],[Total Revenue]]&gt;=70000,"High",IF(salesdata[[#This Row],[Total Revenue]]&gt;=40000,"Medium","Low"))</f>
        <v>Low</v>
      </c>
      <c r="Y2685" s="1" t="str">
        <f>IFERROR(IF(SUMIF(salesdata[Year],salesdata[[#This Row],[Year]],salesdata[Total Revenue])&gt;SUMIF(salesdata[Year],salesdata[[#This Row],[Year]]-1,salesdata[Total Revenue]),"Growth Year","Decline Year"),"")</f>
        <v>Growth Year</v>
      </c>
    </row>
    <row r="2686" spans="1:25" x14ac:dyDescent="0.3">
      <c r="A2686" s="1">
        <v>2685</v>
      </c>
      <c r="B2686" s="2">
        <v>43026</v>
      </c>
      <c r="C2686" s="1">
        <v>2017</v>
      </c>
      <c r="D2686" s="1" t="s">
        <v>23</v>
      </c>
      <c r="E2686" s="1">
        <v>10</v>
      </c>
      <c r="F2686" s="3">
        <v>7720</v>
      </c>
      <c r="G2686" s="10">
        <v>24472.400000000001</v>
      </c>
      <c r="H2686" s="12">
        <f>IFERROR(salesdata[[#This Row],[S-P1]]/salesdata[[#This Row],[Q-P1]],0)</f>
        <v>3.1700000000000004</v>
      </c>
      <c r="I2686" s="3">
        <v>1997</v>
      </c>
      <c r="J2686" s="10">
        <v>12660.98</v>
      </c>
      <c r="K2686" s="12">
        <f>IFERROR(salesdata[[#This Row],[S-P2]]/salesdata[[#This Row],[Q-P2]],0)</f>
        <v>6.34</v>
      </c>
      <c r="L2686" s="3">
        <v>922</v>
      </c>
      <c r="M2686" s="10">
        <v>4997.24</v>
      </c>
      <c r="N2686" s="12">
        <f>IFERROR(salesdata[[#This Row],[S-P3]]/salesdata[[#This Row],[Q-P3]],0)</f>
        <v>5.42</v>
      </c>
      <c r="O2686" s="3">
        <v>259</v>
      </c>
      <c r="P2686" s="10">
        <v>1846.67</v>
      </c>
      <c r="Q2686" s="12">
        <f>IFERROR(salesdata[[#This Row],[S-P4]]/salesdata[[#This Row],[Q-P4]],0)</f>
        <v>7.13</v>
      </c>
      <c r="R2686" s="3">
        <v>10898</v>
      </c>
      <c r="S2686" s="10">
        <v>43977.29</v>
      </c>
      <c r="T2686" s="1" t="str">
        <f>"Q"&amp;ROUNDUP(salesdata[[#This Row],[Month No.]]/3,0)</f>
        <v>Q4</v>
      </c>
      <c r="U2686" s="1" t="str">
        <f>TEXT(salesdata[[#This Row],[Date]],"dddd")</f>
        <v>Wednesday</v>
      </c>
      <c r="V2686" s="12">
        <f>IFERROR(salesdata[[#This Row],[Total Revenue]]/salesdata[[#This Row],[Total Units Sold]],0)</f>
        <v>4.0353541934299875</v>
      </c>
      <c r="W2686" s="1" t="str">
        <f>INDEX({"Product1","Product2","Product3","Product4"},MATCH(MAX(salesdata[[#This Row],[S-P1]],salesdata[[#This Row],[S-P2]],salesdata[[#This Row],[S-P3]],salesdata[[#This Row],[S-P4]]),CHOOSE({1,2,3,4},salesdata[[#This Row],[S-P1]],salesdata[[#This Row],[S-P2]],salesdata[[#This Row],[S-P3]],salesdata[[#This Row],[S-P4]]),0))</f>
        <v>Product1</v>
      </c>
      <c r="X2686" s="1" t="str">
        <f>IF(salesdata[[#This Row],[Total Revenue]]&gt;=70000,"High",IF(salesdata[[#This Row],[Total Revenue]]&gt;=40000,"Medium","Low"))</f>
        <v>Medium</v>
      </c>
      <c r="Y2686" s="1" t="str">
        <f>IFERROR(IF(SUMIF(salesdata[Year],salesdata[[#This Row],[Year]],salesdata[Total Revenue])&gt;SUMIF(salesdata[Year],salesdata[[#This Row],[Year]]-1,salesdata[Total Revenue]),"Growth Year","Decline Year"),"")</f>
        <v>Growth Year</v>
      </c>
    </row>
    <row r="2687" spans="1:25" x14ac:dyDescent="0.3">
      <c r="A2687" s="1">
        <v>2686</v>
      </c>
      <c r="B2687" s="2">
        <v>43027</v>
      </c>
      <c r="C2687" s="1">
        <v>2017</v>
      </c>
      <c r="D2687" s="1" t="s">
        <v>23</v>
      </c>
      <c r="E2687" s="1">
        <v>10</v>
      </c>
      <c r="F2687" s="3">
        <v>1096</v>
      </c>
      <c r="G2687" s="10">
        <v>3474.32</v>
      </c>
      <c r="H2687" s="12">
        <f>IFERROR(salesdata[[#This Row],[S-P1]]/salesdata[[#This Row],[Q-P1]],0)</f>
        <v>3.17</v>
      </c>
      <c r="I2687" s="3">
        <v>3248</v>
      </c>
      <c r="J2687" s="10">
        <v>20592.32</v>
      </c>
      <c r="K2687" s="12">
        <f>IFERROR(salesdata[[#This Row],[S-P2]]/salesdata[[#This Row],[Q-P2]],0)</f>
        <v>6.34</v>
      </c>
      <c r="L2687" s="3">
        <v>1415</v>
      </c>
      <c r="M2687" s="10">
        <v>7669.3</v>
      </c>
      <c r="N2687" s="12">
        <f>IFERROR(salesdata[[#This Row],[S-P3]]/salesdata[[#This Row],[Q-P3]],0)</f>
        <v>5.42</v>
      </c>
      <c r="O2687" s="3">
        <v>1664</v>
      </c>
      <c r="P2687" s="10">
        <v>11864.32</v>
      </c>
      <c r="Q2687" s="12">
        <f>IFERROR(salesdata[[#This Row],[S-P4]]/salesdata[[#This Row],[Q-P4]],0)</f>
        <v>7.13</v>
      </c>
      <c r="R2687" s="3">
        <v>7423</v>
      </c>
      <c r="S2687" s="10">
        <v>43600.26</v>
      </c>
      <c r="T2687" s="1" t="str">
        <f>"Q"&amp;ROUNDUP(salesdata[[#This Row],[Month No.]]/3,0)</f>
        <v>Q4</v>
      </c>
      <c r="U2687" s="1" t="str">
        <f>TEXT(salesdata[[#This Row],[Date]],"dddd")</f>
        <v>Thursday</v>
      </c>
      <c r="V2687" s="12">
        <f>IFERROR(salesdata[[#This Row],[Total Revenue]]/salesdata[[#This Row],[Total Units Sold]],0)</f>
        <v>5.8736710224976427</v>
      </c>
      <c r="W2687" s="1" t="str">
        <f>INDEX({"Product1","Product2","Product3","Product4"},MATCH(MAX(salesdata[[#This Row],[S-P1]],salesdata[[#This Row],[S-P2]],salesdata[[#This Row],[S-P3]],salesdata[[#This Row],[S-P4]]),CHOOSE({1,2,3,4},salesdata[[#This Row],[S-P1]],salesdata[[#This Row],[S-P2]],salesdata[[#This Row],[S-P3]],salesdata[[#This Row],[S-P4]]),0))</f>
        <v>Product2</v>
      </c>
      <c r="X2687" s="1" t="str">
        <f>IF(salesdata[[#This Row],[Total Revenue]]&gt;=70000,"High",IF(salesdata[[#This Row],[Total Revenue]]&gt;=40000,"Medium","Low"))</f>
        <v>Medium</v>
      </c>
      <c r="Y2687" s="1" t="str">
        <f>IFERROR(IF(SUMIF(salesdata[Year],salesdata[[#This Row],[Year]],salesdata[Total Revenue])&gt;SUMIF(salesdata[Year],salesdata[[#This Row],[Year]]-1,salesdata[Total Revenue]),"Growth Year","Decline Year"),"")</f>
        <v>Growth Year</v>
      </c>
    </row>
    <row r="2688" spans="1:25" x14ac:dyDescent="0.3">
      <c r="A2688" s="1">
        <v>2687</v>
      </c>
      <c r="B2688" s="2">
        <v>43028</v>
      </c>
      <c r="C2688" s="1">
        <v>2017</v>
      </c>
      <c r="D2688" s="1" t="s">
        <v>23</v>
      </c>
      <c r="E2688" s="1">
        <v>10</v>
      </c>
      <c r="F2688" s="3">
        <v>4810</v>
      </c>
      <c r="G2688" s="10">
        <v>15247.7</v>
      </c>
      <c r="H2688" s="12">
        <f>IFERROR(salesdata[[#This Row],[S-P1]]/salesdata[[#This Row],[Q-P1]],0)</f>
        <v>3.1700000000000004</v>
      </c>
      <c r="I2688" s="3">
        <v>634</v>
      </c>
      <c r="J2688" s="10">
        <v>4019.56</v>
      </c>
      <c r="K2688" s="12">
        <f>IFERROR(salesdata[[#This Row],[S-P2]]/salesdata[[#This Row],[Q-P2]],0)</f>
        <v>6.34</v>
      </c>
      <c r="L2688" s="3">
        <v>329</v>
      </c>
      <c r="M2688" s="10">
        <v>1783.18</v>
      </c>
      <c r="N2688" s="12">
        <f>IFERROR(salesdata[[#This Row],[S-P3]]/salesdata[[#This Row],[Q-P3]],0)</f>
        <v>5.42</v>
      </c>
      <c r="O2688" s="3">
        <v>1585</v>
      </c>
      <c r="P2688" s="10">
        <v>11301.05</v>
      </c>
      <c r="Q2688" s="12">
        <f>IFERROR(salesdata[[#This Row],[S-P4]]/salesdata[[#This Row],[Q-P4]],0)</f>
        <v>7.13</v>
      </c>
      <c r="R2688" s="3">
        <v>7358</v>
      </c>
      <c r="S2688" s="10">
        <v>32351.49</v>
      </c>
      <c r="T2688" s="1" t="str">
        <f>"Q"&amp;ROUNDUP(salesdata[[#This Row],[Month No.]]/3,0)</f>
        <v>Q4</v>
      </c>
      <c r="U2688" s="1" t="str">
        <f>TEXT(salesdata[[#This Row],[Date]],"dddd")</f>
        <v>Friday</v>
      </c>
      <c r="V2688" s="12">
        <f>IFERROR(salesdata[[#This Row],[Total Revenue]]/salesdata[[#This Row],[Total Units Sold]],0)</f>
        <v>4.3967776569720032</v>
      </c>
      <c r="W2688" s="1" t="str">
        <f>INDEX({"Product1","Product2","Product3","Product4"},MATCH(MAX(salesdata[[#This Row],[S-P1]],salesdata[[#This Row],[S-P2]],salesdata[[#This Row],[S-P3]],salesdata[[#This Row],[S-P4]]),CHOOSE({1,2,3,4},salesdata[[#This Row],[S-P1]],salesdata[[#This Row],[S-P2]],salesdata[[#This Row],[S-P3]],salesdata[[#This Row],[S-P4]]),0))</f>
        <v>Product1</v>
      </c>
      <c r="X2688" s="1" t="str">
        <f>IF(salesdata[[#This Row],[Total Revenue]]&gt;=70000,"High",IF(salesdata[[#This Row],[Total Revenue]]&gt;=40000,"Medium","Low"))</f>
        <v>Low</v>
      </c>
      <c r="Y2688" s="1" t="str">
        <f>IFERROR(IF(SUMIF(salesdata[Year],salesdata[[#This Row],[Year]],salesdata[Total Revenue])&gt;SUMIF(salesdata[Year],salesdata[[#This Row],[Year]]-1,salesdata[Total Revenue]),"Growth Year","Decline Year"),"")</f>
        <v>Growth Year</v>
      </c>
    </row>
    <row r="2689" spans="1:25" x14ac:dyDescent="0.3">
      <c r="A2689" s="1">
        <v>2688</v>
      </c>
      <c r="B2689" s="2">
        <v>43029</v>
      </c>
      <c r="C2689" s="1">
        <v>2017</v>
      </c>
      <c r="D2689" s="1" t="s">
        <v>23</v>
      </c>
      <c r="E2689" s="1">
        <v>10</v>
      </c>
      <c r="F2689" s="3">
        <v>1417</v>
      </c>
      <c r="G2689" s="10">
        <v>4491.8900000000003</v>
      </c>
      <c r="H2689" s="12">
        <f>IFERROR(salesdata[[#This Row],[S-P1]]/salesdata[[#This Row],[Q-P1]],0)</f>
        <v>3.1700000000000004</v>
      </c>
      <c r="I2689" s="3">
        <v>2423</v>
      </c>
      <c r="J2689" s="10">
        <v>15361.82</v>
      </c>
      <c r="K2689" s="12">
        <f>IFERROR(salesdata[[#This Row],[S-P2]]/salesdata[[#This Row],[Q-P2]],0)</f>
        <v>6.34</v>
      </c>
      <c r="L2689" s="3">
        <v>2294</v>
      </c>
      <c r="M2689" s="10">
        <v>12433.48</v>
      </c>
      <c r="N2689" s="12">
        <f>IFERROR(salesdata[[#This Row],[S-P3]]/salesdata[[#This Row],[Q-P3]],0)</f>
        <v>5.42</v>
      </c>
      <c r="O2689" s="3">
        <v>1373</v>
      </c>
      <c r="P2689" s="10">
        <v>9789.49</v>
      </c>
      <c r="Q2689" s="12">
        <f>IFERROR(salesdata[[#This Row],[S-P4]]/salesdata[[#This Row],[Q-P4]],0)</f>
        <v>7.13</v>
      </c>
      <c r="R2689" s="3">
        <v>7507</v>
      </c>
      <c r="S2689" s="10">
        <v>42076.68</v>
      </c>
      <c r="T2689" s="1" t="str">
        <f>"Q"&amp;ROUNDUP(salesdata[[#This Row],[Month No.]]/3,0)</f>
        <v>Q4</v>
      </c>
      <c r="U2689" s="1" t="str">
        <f>TEXT(salesdata[[#This Row],[Date]],"dddd")</f>
        <v>Saturday</v>
      </c>
      <c r="V2689" s="12">
        <f>IFERROR(salesdata[[#This Row],[Total Revenue]]/salesdata[[#This Row],[Total Units Sold]],0)</f>
        <v>5.6049926735047286</v>
      </c>
      <c r="W2689" s="1" t="str">
        <f>INDEX({"Product1","Product2","Product3","Product4"},MATCH(MAX(salesdata[[#This Row],[S-P1]],salesdata[[#This Row],[S-P2]],salesdata[[#This Row],[S-P3]],salesdata[[#This Row],[S-P4]]),CHOOSE({1,2,3,4},salesdata[[#This Row],[S-P1]],salesdata[[#This Row],[S-P2]],salesdata[[#This Row],[S-P3]],salesdata[[#This Row],[S-P4]]),0))</f>
        <v>Product2</v>
      </c>
      <c r="X2689" s="1" t="str">
        <f>IF(salesdata[[#This Row],[Total Revenue]]&gt;=70000,"High",IF(salesdata[[#This Row],[Total Revenue]]&gt;=40000,"Medium","Low"))</f>
        <v>Medium</v>
      </c>
      <c r="Y2689" s="1" t="str">
        <f>IFERROR(IF(SUMIF(salesdata[Year],salesdata[[#This Row],[Year]],salesdata[Total Revenue])&gt;SUMIF(salesdata[Year],salesdata[[#This Row],[Year]]-1,salesdata[Total Revenue]),"Growth Year","Decline Year"),"")</f>
        <v>Growth Year</v>
      </c>
    </row>
    <row r="2690" spans="1:25" x14ac:dyDescent="0.3">
      <c r="A2690" s="1">
        <v>2689</v>
      </c>
      <c r="B2690" s="2">
        <v>43030</v>
      </c>
      <c r="C2690" s="1">
        <v>2017</v>
      </c>
      <c r="D2690" s="1" t="s">
        <v>23</v>
      </c>
      <c r="E2690" s="1">
        <v>10</v>
      </c>
      <c r="F2690" s="3">
        <v>5809</v>
      </c>
      <c r="G2690" s="10">
        <v>18414.53</v>
      </c>
      <c r="H2690" s="12">
        <f>IFERROR(salesdata[[#This Row],[S-P1]]/salesdata[[#This Row],[Q-P1]],0)</f>
        <v>3.17</v>
      </c>
      <c r="I2690" s="3">
        <v>2250</v>
      </c>
      <c r="J2690" s="10">
        <v>14265</v>
      </c>
      <c r="K2690" s="12">
        <f>IFERROR(salesdata[[#This Row],[S-P2]]/salesdata[[#This Row],[Q-P2]],0)</f>
        <v>6.34</v>
      </c>
      <c r="L2690" s="3">
        <v>942</v>
      </c>
      <c r="M2690" s="10">
        <v>5105.6400000000003</v>
      </c>
      <c r="N2690" s="12">
        <f>IFERROR(salesdata[[#This Row],[S-P3]]/salesdata[[#This Row],[Q-P3]],0)</f>
        <v>5.42</v>
      </c>
      <c r="O2690" s="3">
        <v>993</v>
      </c>
      <c r="P2690" s="10">
        <v>7080.09</v>
      </c>
      <c r="Q2690" s="12">
        <f>IFERROR(salesdata[[#This Row],[S-P4]]/salesdata[[#This Row],[Q-P4]],0)</f>
        <v>7.13</v>
      </c>
      <c r="R2690" s="3">
        <v>9994</v>
      </c>
      <c r="S2690" s="10">
        <v>44865.26</v>
      </c>
      <c r="T2690" s="1" t="str">
        <f>"Q"&amp;ROUNDUP(salesdata[[#This Row],[Month No.]]/3,0)</f>
        <v>Q4</v>
      </c>
      <c r="U2690" s="1" t="str">
        <f>TEXT(salesdata[[#This Row],[Date]],"dddd")</f>
        <v>Sunday</v>
      </c>
      <c r="V2690" s="12">
        <f>IFERROR(salesdata[[#This Row],[Total Revenue]]/salesdata[[#This Row],[Total Units Sold]],0)</f>
        <v>4.4892195317190318</v>
      </c>
      <c r="W2690" s="1" t="str">
        <f>INDEX({"Product1","Product2","Product3","Product4"},MATCH(MAX(salesdata[[#This Row],[S-P1]],salesdata[[#This Row],[S-P2]],salesdata[[#This Row],[S-P3]],salesdata[[#This Row],[S-P4]]),CHOOSE({1,2,3,4},salesdata[[#This Row],[S-P1]],salesdata[[#This Row],[S-P2]],salesdata[[#This Row],[S-P3]],salesdata[[#This Row],[S-P4]]),0))</f>
        <v>Product1</v>
      </c>
      <c r="X2690" s="1" t="str">
        <f>IF(salesdata[[#This Row],[Total Revenue]]&gt;=70000,"High",IF(salesdata[[#This Row],[Total Revenue]]&gt;=40000,"Medium","Low"))</f>
        <v>Medium</v>
      </c>
      <c r="Y2690" s="1" t="str">
        <f>IFERROR(IF(SUMIF(salesdata[Year],salesdata[[#This Row],[Year]],salesdata[Total Revenue])&gt;SUMIF(salesdata[Year],salesdata[[#This Row],[Year]]-1,salesdata[Total Revenue]),"Growth Year","Decline Year"),"")</f>
        <v>Growth Year</v>
      </c>
    </row>
    <row r="2691" spans="1:25" x14ac:dyDescent="0.3">
      <c r="A2691" s="1">
        <v>2690</v>
      </c>
      <c r="B2691" s="2">
        <v>43031</v>
      </c>
      <c r="C2691" s="1">
        <v>2017</v>
      </c>
      <c r="D2691" s="1" t="s">
        <v>23</v>
      </c>
      <c r="E2691" s="1">
        <v>10</v>
      </c>
      <c r="F2691" s="3">
        <v>7906</v>
      </c>
      <c r="G2691" s="10">
        <v>25062.02</v>
      </c>
      <c r="H2691" s="12">
        <f>IFERROR(salesdata[[#This Row],[S-P1]]/salesdata[[#This Row],[Q-P1]],0)</f>
        <v>3.17</v>
      </c>
      <c r="I2691" s="3">
        <v>2461</v>
      </c>
      <c r="J2691" s="10">
        <v>15602.74</v>
      </c>
      <c r="K2691" s="12">
        <f>IFERROR(salesdata[[#This Row],[S-P2]]/salesdata[[#This Row],[Q-P2]],0)</f>
        <v>6.34</v>
      </c>
      <c r="L2691" s="3">
        <v>4668</v>
      </c>
      <c r="M2691" s="10">
        <v>25300.560000000001</v>
      </c>
      <c r="N2691" s="12">
        <f>IFERROR(salesdata[[#This Row],[S-P3]]/salesdata[[#This Row],[Q-P3]],0)</f>
        <v>5.42</v>
      </c>
      <c r="O2691" s="3">
        <v>325</v>
      </c>
      <c r="P2691" s="10">
        <v>2317.25</v>
      </c>
      <c r="Q2691" s="12">
        <f>IFERROR(salesdata[[#This Row],[S-P4]]/salesdata[[#This Row],[Q-P4]],0)</f>
        <v>7.13</v>
      </c>
      <c r="R2691" s="3">
        <v>15360</v>
      </c>
      <c r="S2691" s="10">
        <v>68282.570000000007</v>
      </c>
      <c r="T2691" s="1" t="str">
        <f>"Q"&amp;ROUNDUP(salesdata[[#This Row],[Month No.]]/3,0)</f>
        <v>Q4</v>
      </c>
      <c r="U2691" s="1" t="str">
        <f>TEXT(salesdata[[#This Row],[Date]],"dddd")</f>
        <v>Monday</v>
      </c>
      <c r="V2691" s="12">
        <f>IFERROR(salesdata[[#This Row],[Total Revenue]]/salesdata[[#This Row],[Total Units Sold]],0)</f>
        <v>4.4454798177083337</v>
      </c>
      <c r="W2691" s="1" t="str">
        <f>INDEX({"Product1","Product2","Product3","Product4"},MATCH(MAX(salesdata[[#This Row],[S-P1]],salesdata[[#This Row],[S-P2]],salesdata[[#This Row],[S-P3]],salesdata[[#This Row],[S-P4]]),CHOOSE({1,2,3,4},salesdata[[#This Row],[S-P1]],salesdata[[#This Row],[S-P2]],salesdata[[#This Row],[S-P3]],salesdata[[#This Row],[S-P4]]),0))</f>
        <v>Product3</v>
      </c>
      <c r="X2691" s="1" t="str">
        <f>IF(salesdata[[#This Row],[Total Revenue]]&gt;=70000,"High",IF(salesdata[[#This Row],[Total Revenue]]&gt;=40000,"Medium","Low"))</f>
        <v>Medium</v>
      </c>
      <c r="Y2691" s="1" t="str">
        <f>IFERROR(IF(SUMIF(salesdata[Year],salesdata[[#This Row],[Year]],salesdata[Total Revenue])&gt;SUMIF(salesdata[Year],salesdata[[#This Row],[Year]]-1,salesdata[Total Revenue]),"Growth Year","Decline Year"),"")</f>
        <v>Growth Year</v>
      </c>
    </row>
    <row r="2692" spans="1:25" x14ac:dyDescent="0.3">
      <c r="A2692" s="1">
        <v>2691</v>
      </c>
      <c r="B2692" s="2">
        <v>43032</v>
      </c>
      <c r="C2692" s="1">
        <v>2017</v>
      </c>
      <c r="D2692" s="1" t="s">
        <v>23</v>
      </c>
      <c r="E2692" s="1">
        <v>10</v>
      </c>
      <c r="F2692" s="3">
        <v>3369</v>
      </c>
      <c r="G2692" s="10">
        <v>10679.73</v>
      </c>
      <c r="H2692" s="12">
        <f>IFERROR(salesdata[[#This Row],[S-P1]]/salesdata[[#This Row],[Q-P1]],0)</f>
        <v>3.17</v>
      </c>
      <c r="I2692" s="3">
        <v>3819</v>
      </c>
      <c r="J2692" s="10">
        <v>24212.46</v>
      </c>
      <c r="K2692" s="12">
        <f>IFERROR(salesdata[[#This Row],[S-P2]]/salesdata[[#This Row],[Q-P2]],0)</f>
        <v>6.34</v>
      </c>
      <c r="L2692" s="3">
        <v>3897</v>
      </c>
      <c r="M2692" s="10">
        <v>21121.74</v>
      </c>
      <c r="N2692" s="12">
        <f>IFERROR(salesdata[[#This Row],[S-P3]]/salesdata[[#This Row],[Q-P3]],0)</f>
        <v>5.4200000000000008</v>
      </c>
      <c r="O2692" s="3">
        <v>1117</v>
      </c>
      <c r="P2692" s="10">
        <v>7964.21</v>
      </c>
      <c r="Q2692" s="12">
        <f>IFERROR(salesdata[[#This Row],[S-P4]]/salesdata[[#This Row],[Q-P4]],0)</f>
        <v>7.13</v>
      </c>
      <c r="R2692" s="3">
        <v>12202</v>
      </c>
      <c r="S2692" s="10">
        <v>63978.14</v>
      </c>
      <c r="T2692" s="1" t="str">
        <f>"Q"&amp;ROUNDUP(salesdata[[#This Row],[Month No.]]/3,0)</f>
        <v>Q4</v>
      </c>
      <c r="U2692" s="1" t="str">
        <f>TEXT(salesdata[[#This Row],[Date]],"dddd")</f>
        <v>Tuesday</v>
      </c>
      <c r="V2692" s="12">
        <f>IFERROR(salesdata[[#This Row],[Total Revenue]]/salesdata[[#This Row],[Total Units Sold]],0)</f>
        <v>5.2432502868382231</v>
      </c>
      <c r="W2692" s="1" t="str">
        <f>INDEX({"Product1","Product2","Product3","Product4"},MATCH(MAX(salesdata[[#This Row],[S-P1]],salesdata[[#This Row],[S-P2]],salesdata[[#This Row],[S-P3]],salesdata[[#This Row],[S-P4]]),CHOOSE({1,2,3,4},salesdata[[#This Row],[S-P1]],salesdata[[#This Row],[S-P2]],salesdata[[#This Row],[S-P3]],salesdata[[#This Row],[S-P4]]),0))</f>
        <v>Product2</v>
      </c>
      <c r="X2692" s="1" t="str">
        <f>IF(salesdata[[#This Row],[Total Revenue]]&gt;=70000,"High",IF(salesdata[[#This Row],[Total Revenue]]&gt;=40000,"Medium","Low"))</f>
        <v>Medium</v>
      </c>
      <c r="Y2692" s="1" t="str">
        <f>IFERROR(IF(SUMIF(salesdata[Year],salesdata[[#This Row],[Year]],salesdata[Total Revenue])&gt;SUMIF(salesdata[Year],salesdata[[#This Row],[Year]]-1,salesdata[Total Revenue]),"Growth Year","Decline Year"),"")</f>
        <v>Growth Year</v>
      </c>
    </row>
    <row r="2693" spans="1:25" x14ac:dyDescent="0.3">
      <c r="A2693" s="1">
        <v>2692</v>
      </c>
      <c r="B2693" s="2">
        <v>43033</v>
      </c>
      <c r="C2693" s="1">
        <v>2017</v>
      </c>
      <c r="D2693" s="1" t="s">
        <v>23</v>
      </c>
      <c r="E2693" s="1">
        <v>10</v>
      </c>
      <c r="F2693" s="3">
        <v>4208</v>
      </c>
      <c r="G2693" s="10">
        <v>13339.36</v>
      </c>
      <c r="H2693" s="12">
        <f>IFERROR(salesdata[[#This Row],[S-P1]]/salesdata[[#This Row],[Q-P1]],0)</f>
        <v>3.17</v>
      </c>
      <c r="I2693" s="3">
        <v>2096</v>
      </c>
      <c r="J2693" s="10">
        <v>13288.64</v>
      </c>
      <c r="K2693" s="12">
        <f>IFERROR(salesdata[[#This Row],[S-P2]]/salesdata[[#This Row],[Q-P2]],0)</f>
        <v>6.34</v>
      </c>
      <c r="L2693" s="3">
        <v>632</v>
      </c>
      <c r="M2693" s="10">
        <v>3425.44</v>
      </c>
      <c r="N2693" s="12">
        <f>IFERROR(salesdata[[#This Row],[S-P3]]/salesdata[[#This Row],[Q-P3]],0)</f>
        <v>5.42</v>
      </c>
      <c r="O2693" s="3">
        <v>1195</v>
      </c>
      <c r="P2693" s="10">
        <v>8520.35</v>
      </c>
      <c r="Q2693" s="12">
        <f>IFERROR(salesdata[[#This Row],[S-P4]]/salesdata[[#This Row],[Q-P4]],0)</f>
        <v>7.13</v>
      </c>
      <c r="R2693" s="3">
        <v>8131</v>
      </c>
      <c r="S2693" s="10">
        <v>38573.79</v>
      </c>
      <c r="T2693" s="1" t="str">
        <f>"Q"&amp;ROUNDUP(salesdata[[#This Row],[Month No.]]/3,0)</f>
        <v>Q4</v>
      </c>
      <c r="U2693" s="1" t="str">
        <f>TEXT(salesdata[[#This Row],[Date]],"dddd")</f>
        <v>Wednesday</v>
      </c>
      <c r="V2693" s="12">
        <f>IFERROR(salesdata[[#This Row],[Total Revenue]]/salesdata[[#This Row],[Total Units Sold]],0)</f>
        <v>4.7440400934694384</v>
      </c>
      <c r="W2693" s="1" t="str">
        <f>INDEX({"Product1","Product2","Product3","Product4"},MATCH(MAX(salesdata[[#This Row],[S-P1]],salesdata[[#This Row],[S-P2]],salesdata[[#This Row],[S-P3]],salesdata[[#This Row],[S-P4]]),CHOOSE({1,2,3,4},salesdata[[#This Row],[S-P1]],salesdata[[#This Row],[S-P2]],salesdata[[#This Row],[S-P3]],salesdata[[#This Row],[S-P4]]),0))</f>
        <v>Product1</v>
      </c>
      <c r="X2693" s="1" t="str">
        <f>IF(salesdata[[#This Row],[Total Revenue]]&gt;=70000,"High",IF(salesdata[[#This Row],[Total Revenue]]&gt;=40000,"Medium","Low"))</f>
        <v>Low</v>
      </c>
      <c r="Y2693" s="1" t="str">
        <f>IFERROR(IF(SUMIF(salesdata[Year],salesdata[[#This Row],[Year]],salesdata[Total Revenue])&gt;SUMIF(salesdata[Year],salesdata[[#This Row],[Year]]-1,salesdata[Total Revenue]),"Growth Year","Decline Year"),"")</f>
        <v>Growth Year</v>
      </c>
    </row>
    <row r="2694" spans="1:25" x14ac:dyDescent="0.3">
      <c r="A2694" s="1">
        <v>2693</v>
      </c>
      <c r="B2694" s="2">
        <v>43034</v>
      </c>
      <c r="C2694" s="1">
        <v>2017</v>
      </c>
      <c r="D2694" s="1" t="s">
        <v>23</v>
      </c>
      <c r="E2694" s="1">
        <v>10</v>
      </c>
      <c r="F2694" s="3">
        <v>886</v>
      </c>
      <c r="G2694" s="10">
        <v>2808.62</v>
      </c>
      <c r="H2694" s="12">
        <f>IFERROR(salesdata[[#This Row],[S-P1]]/salesdata[[#This Row],[Q-P1]],0)</f>
        <v>3.17</v>
      </c>
      <c r="I2694" s="3">
        <v>3893</v>
      </c>
      <c r="J2694" s="10">
        <v>24681.62</v>
      </c>
      <c r="K2694" s="12">
        <f>IFERROR(salesdata[[#This Row],[S-P2]]/salesdata[[#This Row],[Q-P2]],0)</f>
        <v>6.34</v>
      </c>
      <c r="L2694" s="3">
        <v>1447</v>
      </c>
      <c r="M2694" s="10">
        <v>7842.74</v>
      </c>
      <c r="N2694" s="12">
        <f>IFERROR(salesdata[[#This Row],[S-P3]]/salesdata[[#This Row],[Q-P3]],0)</f>
        <v>5.42</v>
      </c>
      <c r="O2694" s="3">
        <v>444</v>
      </c>
      <c r="P2694" s="10">
        <v>3165.72</v>
      </c>
      <c r="Q2694" s="12">
        <f>IFERROR(salesdata[[#This Row],[S-P4]]/salesdata[[#This Row],[Q-P4]],0)</f>
        <v>7.13</v>
      </c>
      <c r="R2694" s="3">
        <v>6670</v>
      </c>
      <c r="S2694" s="10">
        <v>38498.699999999997</v>
      </c>
      <c r="T2694" s="1" t="str">
        <f>"Q"&amp;ROUNDUP(salesdata[[#This Row],[Month No.]]/3,0)</f>
        <v>Q4</v>
      </c>
      <c r="U2694" s="1" t="str">
        <f>TEXT(salesdata[[#This Row],[Date]],"dddd")</f>
        <v>Thursday</v>
      </c>
      <c r="V2694" s="12">
        <f>IFERROR(salesdata[[#This Row],[Total Revenue]]/salesdata[[#This Row],[Total Units Sold]],0)</f>
        <v>5.7719190404797596</v>
      </c>
      <c r="W2694" s="1" t="str">
        <f>INDEX({"Product1","Product2","Product3","Product4"},MATCH(MAX(salesdata[[#This Row],[S-P1]],salesdata[[#This Row],[S-P2]],salesdata[[#This Row],[S-P3]],salesdata[[#This Row],[S-P4]]),CHOOSE({1,2,3,4},salesdata[[#This Row],[S-P1]],salesdata[[#This Row],[S-P2]],salesdata[[#This Row],[S-P3]],salesdata[[#This Row],[S-P4]]),0))</f>
        <v>Product2</v>
      </c>
      <c r="X2694" s="1" t="str">
        <f>IF(salesdata[[#This Row],[Total Revenue]]&gt;=70000,"High",IF(salesdata[[#This Row],[Total Revenue]]&gt;=40000,"Medium","Low"))</f>
        <v>Low</v>
      </c>
      <c r="Y2694" s="1" t="str">
        <f>IFERROR(IF(SUMIF(salesdata[Year],salesdata[[#This Row],[Year]],salesdata[Total Revenue])&gt;SUMIF(salesdata[Year],salesdata[[#This Row],[Year]]-1,salesdata[Total Revenue]),"Growth Year","Decline Year"),"")</f>
        <v>Growth Year</v>
      </c>
    </row>
    <row r="2695" spans="1:25" x14ac:dyDescent="0.3">
      <c r="A2695" s="1">
        <v>2694</v>
      </c>
      <c r="B2695" s="2">
        <v>43035</v>
      </c>
      <c r="C2695" s="1">
        <v>2017</v>
      </c>
      <c r="D2695" s="1" t="s">
        <v>23</v>
      </c>
      <c r="E2695" s="1">
        <v>10</v>
      </c>
      <c r="F2695" s="3">
        <v>6653</v>
      </c>
      <c r="G2695" s="10">
        <v>21090.01</v>
      </c>
      <c r="H2695" s="12">
        <f>IFERROR(salesdata[[#This Row],[S-P1]]/salesdata[[#This Row],[Q-P1]],0)</f>
        <v>3.17</v>
      </c>
      <c r="I2695" s="3">
        <v>2637</v>
      </c>
      <c r="J2695" s="10">
        <v>16718.580000000002</v>
      </c>
      <c r="K2695" s="12">
        <f>IFERROR(salesdata[[#This Row],[S-P2]]/salesdata[[#This Row],[Q-P2]],0)</f>
        <v>6.3400000000000007</v>
      </c>
      <c r="L2695" s="3">
        <v>2557</v>
      </c>
      <c r="M2695" s="10">
        <v>13858.94</v>
      </c>
      <c r="N2695" s="12">
        <f>IFERROR(salesdata[[#This Row],[S-P3]]/salesdata[[#This Row],[Q-P3]],0)</f>
        <v>5.42</v>
      </c>
      <c r="O2695" s="3">
        <v>421</v>
      </c>
      <c r="P2695" s="10">
        <v>3001.73</v>
      </c>
      <c r="Q2695" s="12">
        <f>IFERROR(salesdata[[#This Row],[S-P4]]/salesdata[[#This Row],[Q-P4]],0)</f>
        <v>7.13</v>
      </c>
      <c r="R2695" s="3">
        <v>12268</v>
      </c>
      <c r="S2695" s="10">
        <v>54669.26</v>
      </c>
      <c r="T2695" s="1" t="str">
        <f>"Q"&amp;ROUNDUP(salesdata[[#This Row],[Month No.]]/3,0)</f>
        <v>Q4</v>
      </c>
      <c r="U2695" s="1" t="str">
        <f>TEXT(salesdata[[#This Row],[Date]],"dddd")</f>
        <v>Friday</v>
      </c>
      <c r="V2695" s="12">
        <f>IFERROR(salesdata[[#This Row],[Total Revenue]]/salesdata[[#This Row],[Total Units Sold]],0)</f>
        <v>4.4562487773068149</v>
      </c>
      <c r="W2695" s="1" t="str">
        <f>INDEX({"Product1","Product2","Product3","Product4"},MATCH(MAX(salesdata[[#This Row],[S-P1]],salesdata[[#This Row],[S-P2]],salesdata[[#This Row],[S-P3]],salesdata[[#This Row],[S-P4]]),CHOOSE({1,2,3,4},salesdata[[#This Row],[S-P1]],salesdata[[#This Row],[S-P2]],salesdata[[#This Row],[S-P3]],salesdata[[#This Row],[S-P4]]),0))</f>
        <v>Product1</v>
      </c>
      <c r="X2695" s="1" t="str">
        <f>IF(salesdata[[#This Row],[Total Revenue]]&gt;=70000,"High",IF(salesdata[[#This Row],[Total Revenue]]&gt;=40000,"Medium","Low"))</f>
        <v>Medium</v>
      </c>
      <c r="Y2695" s="1" t="str">
        <f>IFERROR(IF(SUMIF(salesdata[Year],salesdata[[#This Row],[Year]],salesdata[Total Revenue])&gt;SUMIF(salesdata[Year],salesdata[[#This Row],[Year]]-1,salesdata[Total Revenue]),"Growth Year","Decline Year"),"")</f>
        <v>Growth Year</v>
      </c>
    </row>
    <row r="2696" spans="1:25" x14ac:dyDescent="0.3">
      <c r="A2696" s="1">
        <v>2695</v>
      </c>
      <c r="B2696" s="2">
        <v>43036</v>
      </c>
      <c r="C2696" s="1">
        <v>2017</v>
      </c>
      <c r="D2696" s="1" t="s">
        <v>23</v>
      </c>
      <c r="E2696" s="1">
        <v>10</v>
      </c>
      <c r="F2696" s="3">
        <v>6912</v>
      </c>
      <c r="G2696" s="10">
        <v>21911.040000000001</v>
      </c>
      <c r="H2696" s="12">
        <f>IFERROR(salesdata[[#This Row],[S-P1]]/salesdata[[#This Row],[Q-P1]],0)</f>
        <v>3.17</v>
      </c>
      <c r="I2696" s="3">
        <v>2278</v>
      </c>
      <c r="J2696" s="10">
        <v>14442.52</v>
      </c>
      <c r="K2696" s="12">
        <f>IFERROR(salesdata[[#This Row],[S-P2]]/salesdata[[#This Row],[Q-P2]],0)</f>
        <v>6.34</v>
      </c>
      <c r="L2696" s="3">
        <v>5560</v>
      </c>
      <c r="M2696" s="10">
        <v>30135.200000000001</v>
      </c>
      <c r="N2696" s="12">
        <f>IFERROR(salesdata[[#This Row],[S-P3]]/salesdata[[#This Row],[Q-P3]],0)</f>
        <v>5.42</v>
      </c>
      <c r="O2696" s="3">
        <v>1771</v>
      </c>
      <c r="P2696" s="10">
        <v>12627.23</v>
      </c>
      <c r="Q2696" s="12">
        <f>IFERROR(salesdata[[#This Row],[S-P4]]/salesdata[[#This Row],[Q-P4]],0)</f>
        <v>7.13</v>
      </c>
      <c r="R2696" s="3">
        <v>16521</v>
      </c>
      <c r="S2696" s="10">
        <v>79115.990000000005</v>
      </c>
      <c r="T2696" s="1" t="str">
        <f>"Q"&amp;ROUNDUP(salesdata[[#This Row],[Month No.]]/3,0)</f>
        <v>Q4</v>
      </c>
      <c r="U2696" s="1" t="str">
        <f>TEXT(salesdata[[#This Row],[Date]],"dddd")</f>
        <v>Saturday</v>
      </c>
      <c r="V2696" s="12">
        <f>IFERROR(salesdata[[#This Row],[Total Revenue]]/salesdata[[#This Row],[Total Units Sold]],0)</f>
        <v>4.7888136311361302</v>
      </c>
      <c r="W2696" s="1" t="str">
        <f>INDEX({"Product1","Product2","Product3","Product4"},MATCH(MAX(salesdata[[#This Row],[S-P1]],salesdata[[#This Row],[S-P2]],salesdata[[#This Row],[S-P3]],salesdata[[#This Row],[S-P4]]),CHOOSE({1,2,3,4},salesdata[[#This Row],[S-P1]],salesdata[[#This Row],[S-P2]],salesdata[[#This Row],[S-P3]],salesdata[[#This Row],[S-P4]]),0))</f>
        <v>Product3</v>
      </c>
      <c r="X2696" s="1" t="str">
        <f>IF(salesdata[[#This Row],[Total Revenue]]&gt;=70000,"High",IF(salesdata[[#This Row],[Total Revenue]]&gt;=40000,"Medium","Low"))</f>
        <v>High</v>
      </c>
      <c r="Y2696" s="1" t="str">
        <f>IFERROR(IF(SUMIF(salesdata[Year],salesdata[[#This Row],[Year]],salesdata[Total Revenue])&gt;SUMIF(salesdata[Year],salesdata[[#This Row],[Year]]-1,salesdata[Total Revenue]),"Growth Year","Decline Year"),"")</f>
        <v>Growth Year</v>
      </c>
    </row>
    <row r="2697" spans="1:25" x14ac:dyDescent="0.3">
      <c r="A2697" s="1">
        <v>2696</v>
      </c>
      <c r="B2697" s="2">
        <v>43037</v>
      </c>
      <c r="C2697" s="1">
        <v>2017</v>
      </c>
      <c r="D2697" s="1" t="s">
        <v>23</v>
      </c>
      <c r="E2697" s="1">
        <v>10</v>
      </c>
      <c r="F2697" s="3">
        <v>4002</v>
      </c>
      <c r="G2697" s="10">
        <v>12686.34</v>
      </c>
      <c r="H2697" s="12">
        <f>IFERROR(salesdata[[#This Row],[S-P1]]/salesdata[[#This Row],[Q-P1]],0)</f>
        <v>3.17</v>
      </c>
      <c r="I2697" s="3">
        <v>2749</v>
      </c>
      <c r="J2697" s="10">
        <v>17428.66</v>
      </c>
      <c r="K2697" s="12">
        <f>IFERROR(salesdata[[#This Row],[S-P2]]/salesdata[[#This Row],[Q-P2]],0)</f>
        <v>6.34</v>
      </c>
      <c r="L2697" s="3">
        <v>4267</v>
      </c>
      <c r="M2697" s="10">
        <v>23127.14</v>
      </c>
      <c r="N2697" s="12">
        <f>IFERROR(salesdata[[#This Row],[S-P3]]/salesdata[[#This Row],[Q-P3]],0)</f>
        <v>5.42</v>
      </c>
      <c r="O2697" s="3">
        <v>1228</v>
      </c>
      <c r="P2697" s="10">
        <v>8755.64</v>
      </c>
      <c r="Q2697" s="12">
        <f>IFERROR(salesdata[[#This Row],[S-P4]]/salesdata[[#This Row],[Q-P4]],0)</f>
        <v>7.13</v>
      </c>
      <c r="R2697" s="3">
        <v>12246</v>
      </c>
      <c r="S2697" s="10">
        <v>61997.78</v>
      </c>
      <c r="T2697" s="1" t="str">
        <f>"Q"&amp;ROUNDUP(salesdata[[#This Row],[Month No.]]/3,0)</f>
        <v>Q4</v>
      </c>
      <c r="U2697" s="1" t="str">
        <f>TEXT(salesdata[[#This Row],[Date]],"dddd")</f>
        <v>Sunday</v>
      </c>
      <c r="V2697" s="12">
        <f>IFERROR(salesdata[[#This Row],[Total Revenue]]/salesdata[[#This Row],[Total Units Sold]],0)</f>
        <v>5.0626963906581741</v>
      </c>
      <c r="W2697" s="1" t="str">
        <f>INDEX({"Product1","Product2","Product3","Product4"},MATCH(MAX(salesdata[[#This Row],[S-P1]],salesdata[[#This Row],[S-P2]],salesdata[[#This Row],[S-P3]],salesdata[[#This Row],[S-P4]]),CHOOSE({1,2,3,4},salesdata[[#This Row],[S-P1]],salesdata[[#This Row],[S-P2]],salesdata[[#This Row],[S-P3]],salesdata[[#This Row],[S-P4]]),0))</f>
        <v>Product3</v>
      </c>
      <c r="X2697" s="1" t="str">
        <f>IF(salesdata[[#This Row],[Total Revenue]]&gt;=70000,"High",IF(salesdata[[#This Row],[Total Revenue]]&gt;=40000,"Medium","Low"))</f>
        <v>Medium</v>
      </c>
      <c r="Y2697" s="1" t="str">
        <f>IFERROR(IF(SUMIF(salesdata[Year],salesdata[[#This Row],[Year]],salesdata[Total Revenue])&gt;SUMIF(salesdata[Year],salesdata[[#This Row],[Year]]-1,salesdata[Total Revenue]),"Growth Year","Decline Year"),"")</f>
        <v>Growth Year</v>
      </c>
    </row>
    <row r="2698" spans="1:25" x14ac:dyDescent="0.3">
      <c r="A2698" s="1">
        <v>2697</v>
      </c>
      <c r="B2698" s="2">
        <v>43038</v>
      </c>
      <c r="C2698" s="1">
        <v>2017</v>
      </c>
      <c r="D2698" s="1" t="s">
        <v>23</v>
      </c>
      <c r="E2698" s="1">
        <v>10</v>
      </c>
      <c r="F2698" s="3">
        <v>7760</v>
      </c>
      <c r="G2698" s="10">
        <v>24599.200000000001</v>
      </c>
      <c r="H2698" s="12">
        <f>IFERROR(salesdata[[#This Row],[S-P1]]/salesdata[[#This Row],[Q-P1]],0)</f>
        <v>3.17</v>
      </c>
      <c r="I2698" s="3">
        <v>1489</v>
      </c>
      <c r="J2698" s="10">
        <v>9440.26</v>
      </c>
      <c r="K2698" s="12">
        <f>IFERROR(salesdata[[#This Row],[S-P2]]/salesdata[[#This Row],[Q-P2]],0)</f>
        <v>6.34</v>
      </c>
      <c r="L2698" s="3">
        <v>3938</v>
      </c>
      <c r="M2698" s="10">
        <v>21343.96</v>
      </c>
      <c r="N2698" s="12">
        <f>IFERROR(salesdata[[#This Row],[S-P3]]/salesdata[[#This Row],[Q-P3]],0)</f>
        <v>5.42</v>
      </c>
      <c r="O2698" s="3">
        <v>1204</v>
      </c>
      <c r="P2698" s="10">
        <v>8584.52</v>
      </c>
      <c r="Q2698" s="12">
        <f>IFERROR(salesdata[[#This Row],[S-P4]]/salesdata[[#This Row],[Q-P4]],0)</f>
        <v>7.1300000000000008</v>
      </c>
      <c r="R2698" s="3">
        <v>14391</v>
      </c>
      <c r="S2698" s="10">
        <v>63967.94</v>
      </c>
      <c r="T2698" s="1" t="str">
        <f>"Q"&amp;ROUNDUP(salesdata[[#This Row],[Month No.]]/3,0)</f>
        <v>Q4</v>
      </c>
      <c r="U2698" s="1" t="str">
        <f>TEXT(salesdata[[#This Row],[Date]],"dddd")</f>
        <v>Monday</v>
      </c>
      <c r="V2698" s="12">
        <f>IFERROR(salesdata[[#This Row],[Total Revenue]]/salesdata[[#This Row],[Total Units Sold]],0)</f>
        <v>4.4449961781669103</v>
      </c>
      <c r="W2698" s="1" t="str">
        <f>INDEX({"Product1","Product2","Product3","Product4"},MATCH(MAX(salesdata[[#This Row],[S-P1]],salesdata[[#This Row],[S-P2]],salesdata[[#This Row],[S-P3]],salesdata[[#This Row],[S-P4]]),CHOOSE({1,2,3,4},salesdata[[#This Row],[S-P1]],salesdata[[#This Row],[S-P2]],salesdata[[#This Row],[S-P3]],salesdata[[#This Row],[S-P4]]),0))</f>
        <v>Product1</v>
      </c>
      <c r="X2698" s="1" t="str">
        <f>IF(salesdata[[#This Row],[Total Revenue]]&gt;=70000,"High",IF(salesdata[[#This Row],[Total Revenue]]&gt;=40000,"Medium","Low"))</f>
        <v>Medium</v>
      </c>
      <c r="Y2698" s="1" t="str">
        <f>IFERROR(IF(SUMIF(salesdata[Year],salesdata[[#This Row],[Year]],salesdata[Total Revenue])&gt;SUMIF(salesdata[Year],salesdata[[#This Row],[Year]]-1,salesdata[Total Revenue]),"Growth Year","Decline Year"),"")</f>
        <v>Growth Year</v>
      </c>
    </row>
    <row r="2699" spans="1:25" x14ac:dyDescent="0.3">
      <c r="A2699" s="1">
        <v>2698</v>
      </c>
      <c r="B2699" s="2">
        <v>43040</v>
      </c>
      <c r="C2699" s="1">
        <v>2017</v>
      </c>
      <c r="D2699" s="1" t="s">
        <v>24</v>
      </c>
      <c r="E2699" s="1">
        <v>11</v>
      </c>
      <c r="F2699" s="3">
        <v>5854</v>
      </c>
      <c r="G2699" s="10">
        <v>18557.18</v>
      </c>
      <c r="H2699" s="12">
        <f>IFERROR(salesdata[[#This Row],[S-P1]]/salesdata[[#This Row],[Q-P1]],0)</f>
        <v>3.17</v>
      </c>
      <c r="I2699" s="3">
        <v>380</v>
      </c>
      <c r="J2699" s="10">
        <v>2409.1999999999998</v>
      </c>
      <c r="K2699" s="12">
        <f>IFERROR(salesdata[[#This Row],[S-P2]]/salesdata[[#This Row],[Q-P2]],0)</f>
        <v>6.34</v>
      </c>
      <c r="L2699" s="3">
        <v>2730</v>
      </c>
      <c r="M2699" s="10">
        <v>14796.6</v>
      </c>
      <c r="N2699" s="12">
        <f>IFERROR(salesdata[[#This Row],[S-P3]]/salesdata[[#This Row],[Q-P3]],0)</f>
        <v>5.42</v>
      </c>
      <c r="O2699" s="3">
        <v>529</v>
      </c>
      <c r="P2699" s="10">
        <v>3771.77</v>
      </c>
      <c r="Q2699" s="12">
        <f>IFERROR(salesdata[[#This Row],[S-P4]]/salesdata[[#This Row],[Q-P4]],0)</f>
        <v>7.13</v>
      </c>
      <c r="R2699" s="3">
        <v>9493</v>
      </c>
      <c r="S2699" s="10">
        <v>39534.75</v>
      </c>
      <c r="T2699" s="1" t="str">
        <f>"Q"&amp;ROUNDUP(salesdata[[#This Row],[Month No.]]/3,0)</f>
        <v>Q4</v>
      </c>
      <c r="U2699" s="1" t="str">
        <f>TEXT(salesdata[[#This Row],[Date]],"dddd")</f>
        <v>Wednesday</v>
      </c>
      <c r="V2699" s="12">
        <f>IFERROR(salesdata[[#This Row],[Total Revenue]]/salesdata[[#This Row],[Total Units Sold]],0)</f>
        <v>4.1646212999051935</v>
      </c>
      <c r="W2699" s="1" t="str">
        <f>INDEX({"Product1","Product2","Product3","Product4"},MATCH(MAX(salesdata[[#This Row],[S-P1]],salesdata[[#This Row],[S-P2]],salesdata[[#This Row],[S-P3]],salesdata[[#This Row],[S-P4]]),CHOOSE({1,2,3,4},salesdata[[#This Row],[S-P1]],salesdata[[#This Row],[S-P2]],salesdata[[#This Row],[S-P3]],salesdata[[#This Row],[S-P4]]),0))</f>
        <v>Product1</v>
      </c>
      <c r="X2699" s="1" t="str">
        <f>IF(salesdata[[#This Row],[Total Revenue]]&gt;=70000,"High",IF(salesdata[[#This Row],[Total Revenue]]&gt;=40000,"Medium","Low"))</f>
        <v>Low</v>
      </c>
      <c r="Y2699" s="1" t="str">
        <f>IFERROR(IF(SUMIF(salesdata[Year],salesdata[[#This Row],[Year]],salesdata[Total Revenue])&gt;SUMIF(salesdata[Year],salesdata[[#This Row],[Year]]-1,salesdata[Total Revenue]),"Growth Year","Decline Year"),"")</f>
        <v>Growth Year</v>
      </c>
    </row>
    <row r="2700" spans="1:25" x14ac:dyDescent="0.3">
      <c r="A2700" s="1">
        <v>2699</v>
      </c>
      <c r="B2700" s="2">
        <v>43041</v>
      </c>
      <c r="C2700" s="1">
        <v>2017</v>
      </c>
      <c r="D2700" s="1" t="s">
        <v>24</v>
      </c>
      <c r="E2700" s="1">
        <v>11</v>
      </c>
      <c r="F2700" s="3">
        <v>5943</v>
      </c>
      <c r="G2700" s="10">
        <v>18839.310000000001</v>
      </c>
      <c r="H2700" s="12">
        <f>IFERROR(salesdata[[#This Row],[S-P1]]/salesdata[[#This Row],[Q-P1]],0)</f>
        <v>3.1700000000000004</v>
      </c>
      <c r="I2700" s="3">
        <v>986</v>
      </c>
      <c r="J2700" s="10">
        <v>6251.24</v>
      </c>
      <c r="K2700" s="12">
        <f>IFERROR(salesdata[[#This Row],[S-P2]]/salesdata[[#This Row],[Q-P2]],0)</f>
        <v>6.34</v>
      </c>
      <c r="L2700" s="3">
        <v>5396</v>
      </c>
      <c r="M2700" s="10">
        <v>29246.32</v>
      </c>
      <c r="N2700" s="12">
        <f>IFERROR(salesdata[[#This Row],[S-P3]]/salesdata[[#This Row],[Q-P3]],0)</f>
        <v>5.42</v>
      </c>
      <c r="O2700" s="3">
        <v>495</v>
      </c>
      <c r="P2700" s="10">
        <v>3529.35</v>
      </c>
      <c r="Q2700" s="12">
        <f>IFERROR(salesdata[[#This Row],[S-P4]]/salesdata[[#This Row],[Q-P4]],0)</f>
        <v>7.13</v>
      </c>
      <c r="R2700" s="3">
        <v>12820</v>
      </c>
      <c r="S2700" s="10">
        <v>57866.22</v>
      </c>
      <c r="T2700" s="1" t="str">
        <f>"Q"&amp;ROUNDUP(salesdata[[#This Row],[Month No.]]/3,0)</f>
        <v>Q4</v>
      </c>
      <c r="U2700" s="1" t="str">
        <f>TEXT(salesdata[[#This Row],[Date]],"dddd")</f>
        <v>Thursday</v>
      </c>
      <c r="V2700" s="12">
        <f>IFERROR(salesdata[[#This Row],[Total Revenue]]/salesdata[[#This Row],[Total Units Sold]],0)</f>
        <v>4.5137457098283935</v>
      </c>
      <c r="W2700" s="1" t="str">
        <f>INDEX({"Product1","Product2","Product3","Product4"},MATCH(MAX(salesdata[[#This Row],[S-P1]],salesdata[[#This Row],[S-P2]],salesdata[[#This Row],[S-P3]],salesdata[[#This Row],[S-P4]]),CHOOSE({1,2,3,4},salesdata[[#This Row],[S-P1]],salesdata[[#This Row],[S-P2]],salesdata[[#This Row],[S-P3]],salesdata[[#This Row],[S-P4]]),0))</f>
        <v>Product3</v>
      </c>
      <c r="X2700" s="1" t="str">
        <f>IF(salesdata[[#This Row],[Total Revenue]]&gt;=70000,"High",IF(salesdata[[#This Row],[Total Revenue]]&gt;=40000,"Medium","Low"))</f>
        <v>Medium</v>
      </c>
      <c r="Y2700" s="1" t="str">
        <f>IFERROR(IF(SUMIF(salesdata[Year],salesdata[[#This Row],[Year]],salesdata[Total Revenue])&gt;SUMIF(salesdata[Year],salesdata[[#This Row],[Year]]-1,salesdata[Total Revenue]),"Growth Year","Decline Year"),"")</f>
        <v>Growth Year</v>
      </c>
    </row>
    <row r="2701" spans="1:25" x14ac:dyDescent="0.3">
      <c r="A2701" s="1">
        <v>2700</v>
      </c>
      <c r="B2701" s="2">
        <v>43042</v>
      </c>
      <c r="C2701" s="1">
        <v>2017</v>
      </c>
      <c r="D2701" s="1" t="s">
        <v>24</v>
      </c>
      <c r="E2701" s="1">
        <v>11</v>
      </c>
      <c r="F2701" s="3">
        <v>6084</v>
      </c>
      <c r="G2701" s="10">
        <v>19286.28</v>
      </c>
      <c r="H2701" s="12">
        <f>IFERROR(salesdata[[#This Row],[S-P1]]/salesdata[[#This Row],[Q-P1]],0)</f>
        <v>3.17</v>
      </c>
      <c r="I2701" s="3">
        <v>3801</v>
      </c>
      <c r="J2701" s="10">
        <v>24098.34</v>
      </c>
      <c r="K2701" s="12">
        <f>IFERROR(salesdata[[#This Row],[S-P2]]/salesdata[[#This Row],[Q-P2]],0)</f>
        <v>6.34</v>
      </c>
      <c r="L2701" s="3">
        <v>1769</v>
      </c>
      <c r="M2701" s="10">
        <v>9587.98</v>
      </c>
      <c r="N2701" s="12">
        <f>IFERROR(salesdata[[#This Row],[S-P3]]/salesdata[[#This Row],[Q-P3]],0)</f>
        <v>5.42</v>
      </c>
      <c r="O2701" s="3">
        <v>1993</v>
      </c>
      <c r="P2701" s="10">
        <v>14210.09</v>
      </c>
      <c r="Q2701" s="12">
        <f>IFERROR(salesdata[[#This Row],[S-P4]]/salesdata[[#This Row],[Q-P4]],0)</f>
        <v>7.13</v>
      </c>
      <c r="R2701" s="3">
        <v>13647</v>
      </c>
      <c r="S2701" s="10">
        <v>67182.69</v>
      </c>
      <c r="T2701" s="1" t="str">
        <f>"Q"&amp;ROUNDUP(salesdata[[#This Row],[Month No.]]/3,0)</f>
        <v>Q4</v>
      </c>
      <c r="U2701" s="1" t="str">
        <f>TEXT(salesdata[[#This Row],[Date]],"dddd")</f>
        <v>Friday</v>
      </c>
      <c r="V2701" s="12">
        <f>IFERROR(salesdata[[#This Row],[Total Revenue]]/salesdata[[#This Row],[Total Units Sold]],0)</f>
        <v>4.9228907452187292</v>
      </c>
      <c r="W2701" s="1" t="str">
        <f>INDEX({"Product1","Product2","Product3","Product4"},MATCH(MAX(salesdata[[#This Row],[S-P1]],salesdata[[#This Row],[S-P2]],salesdata[[#This Row],[S-P3]],salesdata[[#This Row],[S-P4]]),CHOOSE({1,2,3,4},salesdata[[#This Row],[S-P1]],salesdata[[#This Row],[S-P2]],salesdata[[#This Row],[S-P3]],salesdata[[#This Row],[S-P4]]),0))</f>
        <v>Product2</v>
      </c>
      <c r="X2701" s="1" t="str">
        <f>IF(salesdata[[#This Row],[Total Revenue]]&gt;=70000,"High",IF(salesdata[[#This Row],[Total Revenue]]&gt;=40000,"Medium","Low"))</f>
        <v>Medium</v>
      </c>
      <c r="Y2701" s="1" t="str">
        <f>IFERROR(IF(SUMIF(salesdata[Year],salesdata[[#This Row],[Year]],salesdata[Total Revenue])&gt;SUMIF(salesdata[Year],salesdata[[#This Row],[Year]]-1,salesdata[Total Revenue]),"Growth Year","Decline Year"),"")</f>
        <v>Growth Year</v>
      </c>
    </row>
    <row r="2702" spans="1:25" x14ac:dyDescent="0.3">
      <c r="A2702" s="1">
        <v>2701</v>
      </c>
      <c r="B2702" s="2">
        <v>43043</v>
      </c>
      <c r="C2702" s="1">
        <v>2017</v>
      </c>
      <c r="D2702" s="1" t="s">
        <v>24</v>
      </c>
      <c r="E2702" s="1">
        <v>11</v>
      </c>
      <c r="F2702" s="3">
        <v>2978</v>
      </c>
      <c r="G2702" s="10">
        <v>9440.26</v>
      </c>
      <c r="H2702" s="12">
        <f>IFERROR(salesdata[[#This Row],[S-P1]]/salesdata[[#This Row],[Q-P1]],0)</f>
        <v>3.17</v>
      </c>
      <c r="I2702" s="3">
        <v>3605</v>
      </c>
      <c r="J2702" s="10">
        <v>22855.7</v>
      </c>
      <c r="K2702" s="12">
        <f>IFERROR(salesdata[[#This Row],[S-P2]]/salesdata[[#This Row],[Q-P2]],0)</f>
        <v>6.34</v>
      </c>
      <c r="L2702" s="3">
        <v>275</v>
      </c>
      <c r="M2702" s="10">
        <v>1490.5</v>
      </c>
      <c r="N2702" s="12">
        <f>IFERROR(salesdata[[#This Row],[S-P3]]/salesdata[[#This Row],[Q-P3]],0)</f>
        <v>5.42</v>
      </c>
      <c r="O2702" s="3">
        <v>1243</v>
      </c>
      <c r="P2702" s="10">
        <v>8862.59</v>
      </c>
      <c r="Q2702" s="12">
        <f>IFERROR(salesdata[[#This Row],[S-P4]]/salesdata[[#This Row],[Q-P4]],0)</f>
        <v>7.13</v>
      </c>
      <c r="R2702" s="3">
        <v>8101</v>
      </c>
      <c r="S2702" s="10">
        <v>42649.05</v>
      </c>
      <c r="T2702" s="1" t="str">
        <f>"Q"&amp;ROUNDUP(salesdata[[#This Row],[Month No.]]/3,0)</f>
        <v>Q4</v>
      </c>
      <c r="U2702" s="1" t="str">
        <f>TEXT(salesdata[[#This Row],[Date]],"dddd")</f>
        <v>Saturday</v>
      </c>
      <c r="V2702" s="12">
        <f>IFERROR(salesdata[[#This Row],[Total Revenue]]/salesdata[[#This Row],[Total Units Sold]],0)</f>
        <v>5.2646648561905938</v>
      </c>
      <c r="W2702" s="1" t="str">
        <f>INDEX({"Product1","Product2","Product3","Product4"},MATCH(MAX(salesdata[[#This Row],[S-P1]],salesdata[[#This Row],[S-P2]],salesdata[[#This Row],[S-P3]],salesdata[[#This Row],[S-P4]]),CHOOSE({1,2,3,4},salesdata[[#This Row],[S-P1]],salesdata[[#This Row],[S-P2]],salesdata[[#This Row],[S-P3]],salesdata[[#This Row],[S-P4]]),0))</f>
        <v>Product2</v>
      </c>
      <c r="X2702" s="1" t="str">
        <f>IF(salesdata[[#This Row],[Total Revenue]]&gt;=70000,"High",IF(salesdata[[#This Row],[Total Revenue]]&gt;=40000,"Medium","Low"))</f>
        <v>Medium</v>
      </c>
      <c r="Y2702" s="1" t="str">
        <f>IFERROR(IF(SUMIF(salesdata[Year],salesdata[[#This Row],[Year]],salesdata[Total Revenue])&gt;SUMIF(salesdata[Year],salesdata[[#This Row],[Year]]-1,salesdata[Total Revenue]),"Growth Year","Decline Year"),"")</f>
        <v>Growth Year</v>
      </c>
    </row>
    <row r="2703" spans="1:25" x14ac:dyDescent="0.3">
      <c r="A2703" s="1">
        <v>2702</v>
      </c>
      <c r="B2703" s="2">
        <v>43044</v>
      </c>
      <c r="C2703" s="1">
        <v>2017</v>
      </c>
      <c r="D2703" s="1" t="s">
        <v>24</v>
      </c>
      <c r="E2703" s="1">
        <v>11</v>
      </c>
      <c r="F2703" s="3">
        <v>3636</v>
      </c>
      <c r="G2703" s="10">
        <v>11526.12</v>
      </c>
      <c r="H2703" s="12">
        <f>IFERROR(salesdata[[#This Row],[S-P1]]/salesdata[[#This Row],[Q-P1]],0)</f>
        <v>3.1700000000000004</v>
      </c>
      <c r="I2703" s="3">
        <v>1734</v>
      </c>
      <c r="J2703" s="10">
        <v>10993.56</v>
      </c>
      <c r="K2703" s="12">
        <f>IFERROR(salesdata[[#This Row],[S-P2]]/salesdata[[#This Row],[Q-P2]],0)</f>
        <v>6.34</v>
      </c>
      <c r="L2703" s="3">
        <v>5053</v>
      </c>
      <c r="M2703" s="10">
        <v>27387.26</v>
      </c>
      <c r="N2703" s="12">
        <f>IFERROR(salesdata[[#This Row],[S-P3]]/salesdata[[#This Row],[Q-P3]],0)</f>
        <v>5.42</v>
      </c>
      <c r="O2703" s="3">
        <v>299</v>
      </c>
      <c r="P2703" s="10">
        <v>2131.87</v>
      </c>
      <c r="Q2703" s="12">
        <f>IFERROR(salesdata[[#This Row],[S-P4]]/salesdata[[#This Row],[Q-P4]],0)</f>
        <v>7.13</v>
      </c>
      <c r="R2703" s="3">
        <v>10722</v>
      </c>
      <c r="S2703" s="10">
        <v>52038.81</v>
      </c>
      <c r="T2703" s="1" t="str">
        <f>"Q"&amp;ROUNDUP(salesdata[[#This Row],[Month No.]]/3,0)</f>
        <v>Q4</v>
      </c>
      <c r="U2703" s="1" t="str">
        <f>TEXT(salesdata[[#This Row],[Date]],"dddd")</f>
        <v>Sunday</v>
      </c>
      <c r="V2703" s="12">
        <f>IFERROR(salesdata[[#This Row],[Total Revenue]]/salesdata[[#This Row],[Total Units Sold]],0)</f>
        <v>4.8534611080022385</v>
      </c>
      <c r="W2703" s="1" t="str">
        <f>INDEX({"Product1","Product2","Product3","Product4"},MATCH(MAX(salesdata[[#This Row],[S-P1]],salesdata[[#This Row],[S-P2]],salesdata[[#This Row],[S-P3]],salesdata[[#This Row],[S-P4]]),CHOOSE({1,2,3,4},salesdata[[#This Row],[S-P1]],salesdata[[#This Row],[S-P2]],salesdata[[#This Row],[S-P3]],salesdata[[#This Row],[S-P4]]),0))</f>
        <v>Product3</v>
      </c>
      <c r="X2703" s="1" t="str">
        <f>IF(salesdata[[#This Row],[Total Revenue]]&gt;=70000,"High",IF(salesdata[[#This Row],[Total Revenue]]&gt;=40000,"Medium","Low"))</f>
        <v>Medium</v>
      </c>
      <c r="Y2703" s="1" t="str">
        <f>IFERROR(IF(SUMIF(salesdata[Year],salesdata[[#This Row],[Year]],salesdata[Total Revenue])&gt;SUMIF(salesdata[Year],salesdata[[#This Row],[Year]]-1,salesdata[Total Revenue]),"Growth Year","Decline Year"),"")</f>
        <v>Growth Year</v>
      </c>
    </row>
    <row r="2704" spans="1:25" x14ac:dyDescent="0.3">
      <c r="A2704" s="1">
        <v>2703</v>
      </c>
      <c r="B2704" s="2">
        <v>43045</v>
      </c>
      <c r="C2704" s="1">
        <v>2017</v>
      </c>
      <c r="D2704" s="1" t="s">
        <v>24</v>
      </c>
      <c r="E2704" s="1">
        <v>11</v>
      </c>
      <c r="F2704" s="3">
        <v>2763</v>
      </c>
      <c r="G2704" s="10">
        <v>8758.7099999999991</v>
      </c>
      <c r="H2704" s="12">
        <f>IFERROR(salesdata[[#This Row],[S-P1]]/salesdata[[#This Row],[Q-P1]],0)</f>
        <v>3.1699999999999995</v>
      </c>
      <c r="I2704" s="3">
        <v>3815</v>
      </c>
      <c r="J2704" s="10">
        <v>24187.1</v>
      </c>
      <c r="K2704" s="12">
        <f>IFERROR(salesdata[[#This Row],[S-P2]]/salesdata[[#This Row],[Q-P2]],0)</f>
        <v>6.34</v>
      </c>
      <c r="L2704" s="3">
        <v>5770</v>
      </c>
      <c r="M2704" s="10">
        <v>31273.4</v>
      </c>
      <c r="N2704" s="12">
        <f>IFERROR(salesdata[[#This Row],[S-P3]]/salesdata[[#This Row],[Q-P3]],0)</f>
        <v>5.42</v>
      </c>
      <c r="O2704" s="3">
        <v>1454</v>
      </c>
      <c r="P2704" s="10">
        <v>10367.02</v>
      </c>
      <c r="Q2704" s="12">
        <f>IFERROR(salesdata[[#This Row],[S-P4]]/salesdata[[#This Row],[Q-P4]],0)</f>
        <v>7.13</v>
      </c>
      <c r="R2704" s="3">
        <v>13802</v>
      </c>
      <c r="S2704" s="10">
        <v>74586.23</v>
      </c>
      <c r="T2704" s="1" t="str">
        <f>"Q"&amp;ROUNDUP(salesdata[[#This Row],[Month No.]]/3,0)</f>
        <v>Q4</v>
      </c>
      <c r="U2704" s="1" t="str">
        <f>TEXT(salesdata[[#This Row],[Date]],"dddd")</f>
        <v>Monday</v>
      </c>
      <c r="V2704" s="12">
        <f>IFERROR(salesdata[[#This Row],[Total Revenue]]/salesdata[[#This Row],[Total Units Sold]],0)</f>
        <v>5.4040160846254164</v>
      </c>
      <c r="W2704" s="1" t="str">
        <f>INDEX({"Product1","Product2","Product3","Product4"},MATCH(MAX(salesdata[[#This Row],[S-P1]],salesdata[[#This Row],[S-P2]],salesdata[[#This Row],[S-P3]],salesdata[[#This Row],[S-P4]]),CHOOSE({1,2,3,4},salesdata[[#This Row],[S-P1]],salesdata[[#This Row],[S-P2]],salesdata[[#This Row],[S-P3]],salesdata[[#This Row],[S-P4]]),0))</f>
        <v>Product3</v>
      </c>
      <c r="X2704" s="1" t="str">
        <f>IF(salesdata[[#This Row],[Total Revenue]]&gt;=70000,"High",IF(salesdata[[#This Row],[Total Revenue]]&gt;=40000,"Medium","Low"))</f>
        <v>High</v>
      </c>
      <c r="Y2704" s="1" t="str">
        <f>IFERROR(IF(SUMIF(salesdata[Year],salesdata[[#This Row],[Year]],salesdata[Total Revenue])&gt;SUMIF(salesdata[Year],salesdata[[#This Row],[Year]]-1,salesdata[Total Revenue]),"Growth Year","Decline Year"),"")</f>
        <v>Growth Year</v>
      </c>
    </row>
    <row r="2705" spans="1:25" x14ac:dyDescent="0.3">
      <c r="A2705" s="1">
        <v>2704</v>
      </c>
      <c r="B2705" s="2">
        <v>43046</v>
      </c>
      <c r="C2705" s="1">
        <v>2017</v>
      </c>
      <c r="D2705" s="1" t="s">
        <v>24</v>
      </c>
      <c r="E2705" s="1">
        <v>11</v>
      </c>
      <c r="F2705" s="3">
        <v>6494</v>
      </c>
      <c r="G2705" s="10">
        <v>20585.98</v>
      </c>
      <c r="H2705" s="12">
        <f>IFERROR(salesdata[[#This Row],[S-P1]]/salesdata[[#This Row],[Q-P1]],0)</f>
        <v>3.17</v>
      </c>
      <c r="I2705" s="3">
        <v>1893</v>
      </c>
      <c r="J2705" s="10">
        <v>12001.62</v>
      </c>
      <c r="K2705" s="12">
        <f>IFERROR(salesdata[[#This Row],[S-P2]]/salesdata[[#This Row],[Q-P2]],0)</f>
        <v>6.3400000000000007</v>
      </c>
      <c r="L2705" s="3">
        <v>5681</v>
      </c>
      <c r="M2705" s="10">
        <v>30791.02</v>
      </c>
      <c r="N2705" s="12">
        <f>IFERROR(salesdata[[#This Row],[S-P3]]/salesdata[[#This Row],[Q-P3]],0)</f>
        <v>5.42</v>
      </c>
      <c r="O2705" s="3">
        <v>746</v>
      </c>
      <c r="P2705" s="10">
        <v>5318.98</v>
      </c>
      <c r="Q2705" s="12">
        <f>IFERROR(salesdata[[#This Row],[S-P4]]/salesdata[[#This Row],[Q-P4]],0)</f>
        <v>7.129999999999999</v>
      </c>
      <c r="R2705" s="3">
        <v>14814</v>
      </c>
      <c r="S2705" s="10">
        <v>68697.600000000006</v>
      </c>
      <c r="T2705" s="1" t="str">
        <f>"Q"&amp;ROUNDUP(salesdata[[#This Row],[Month No.]]/3,0)</f>
        <v>Q4</v>
      </c>
      <c r="U2705" s="1" t="str">
        <f>TEXT(salesdata[[#This Row],[Date]],"dddd")</f>
        <v>Tuesday</v>
      </c>
      <c r="V2705" s="12">
        <f>IFERROR(salesdata[[#This Row],[Total Revenue]]/salesdata[[#This Row],[Total Units Sold]],0)</f>
        <v>4.637343053867963</v>
      </c>
      <c r="W2705" s="1" t="str">
        <f>INDEX({"Product1","Product2","Product3","Product4"},MATCH(MAX(salesdata[[#This Row],[S-P1]],salesdata[[#This Row],[S-P2]],salesdata[[#This Row],[S-P3]],salesdata[[#This Row],[S-P4]]),CHOOSE({1,2,3,4},salesdata[[#This Row],[S-P1]],salesdata[[#This Row],[S-P2]],salesdata[[#This Row],[S-P3]],salesdata[[#This Row],[S-P4]]),0))</f>
        <v>Product3</v>
      </c>
      <c r="X2705" s="1" t="str">
        <f>IF(salesdata[[#This Row],[Total Revenue]]&gt;=70000,"High",IF(salesdata[[#This Row],[Total Revenue]]&gt;=40000,"Medium","Low"))</f>
        <v>Medium</v>
      </c>
      <c r="Y2705" s="1" t="str">
        <f>IFERROR(IF(SUMIF(salesdata[Year],salesdata[[#This Row],[Year]],salesdata[Total Revenue])&gt;SUMIF(salesdata[Year],salesdata[[#This Row],[Year]]-1,salesdata[Total Revenue]),"Growth Year","Decline Year"),"")</f>
        <v>Growth Year</v>
      </c>
    </row>
    <row r="2706" spans="1:25" x14ac:dyDescent="0.3">
      <c r="A2706" s="1">
        <v>2705</v>
      </c>
      <c r="B2706" s="2">
        <v>43047</v>
      </c>
      <c r="C2706" s="1">
        <v>2017</v>
      </c>
      <c r="D2706" s="1" t="s">
        <v>24</v>
      </c>
      <c r="E2706" s="1">
        <v>11</v>
      </c>
      <c r="F2706" s="3">
        <v>7104</v>
      </c>
      <c r="G2706" s="10">
        <v>22519.68</v>
      </c>
      <c r="H2706" s="12">
        <f>IFERROR(salesdata[[#This Row],[S-P1]]/salesdata[[#This Row],[Q-P1]],0)</f>
        <v>3.17</v>
      </c>
      <c r="I2706" s="3">
        <v>667</v>
      </c>
      <c r="J2706" s="10">
        <v>4228.78</v>
      </c>
      <c r="K2706" s="12">
        <f>IFERROR(salesdata[[#This Row],[S-P2]]/salesdata[[#This Row],[Q-P2]],0)</f>
        <v>6.34</v>
      </c>
      <c r="L2706" s="3">
        <v>1548</v>
      </c>
      <c r="M2706" s="10">
        <v>8390.16</v>
      </c>
      <c r="N2706" s="12">
        <f>IFERROR(salesdata[[#This Row],[S-P3]]/salesdata[[#This Row],[Q-P3]],0)</f>
        <v>5.42</v>
      </c>
      <c r="O2706" s="3">
        <v>966</v>
      </c>
      <c r="P2706" s="10">
        <v>6887.58</v>
      </c>
      <c r="Q2706" s="12">
        <f>IFERROR(salesdata[[#This Row],[S-P4]]/salesdata[[#This Row],[Q-P4]],0)</f>
        <v>7.13</v>
      </c>
      <c r="R2706" s="3">
        <v>10285</v>
      </c>
      <c r="S2706" s="10">
        <v>42026.2</v>
      </c>
      <c r="T2706" s="1" t="str">
        <f>"Q"&amp;ROUNDUP(salesdata[[#This Row],[Month No.]]/3,0)</f>
        <v>Q4</v>
      </c>
      <c r="U2706" s="1" t="str">
        <f>TEXT(salesdata[[#This Row],[Date]],"dddd")</f>
        <v>Wednesday</v>
      </c>
      <c r="V2706" s="12">
        <f>IFERROR(salesdata[[#This Row],[Total Revenue]]/salesdata[[#This Row],[Total Units Sold]],0)</f>
        <v>4.0861643169664559</v>
      </c>
      <c r="W2706" s="1" t="str">
        <f>INDEX({"Product1","Product2","Product3","Product4"},MATCH(MAX(salesdata[[#This Row],[S-P1]],salesdata[[#This Row],[S-P2]],salesdata[[#This Row],[S-P3]],salesdata[[#This Row],[S-P4]]),CHOOSE({1,2,3,4},salesdata[[#This Row],[S-P1]],salesdata[[#This Row],[S-P2]],salesdata[[#This Row],[S-P3]],salesdata[[#This Row],[S-P4]]),0))</f>
        <v>Product1</v>
      </c>
      <c r="X2706" s="1" t="str">
        <f>IF(salesdata[[#This Row],[Total Revenue]]&gt;=70000,"High",IF(salesdata[[#This Row],[Total Revenue]]&gt;=40000,"Medium","Low"))</f>
        <v>Medium</v>
      </c>
      <c r="Y2706" s="1" t="str">
        <f>IFERROR(IF(SUMIF(salesdata[Year],salesdata[[#This Row],[Year]],salesdata[Total Revenue])&gt;SUMIF(salesdata[Year],salesdata[[#This Row],[Year]]-1,salesdata[Total Revenue]),"Growth Year","Decline Year"),"")</f>
        <v>Growth Year</v>
      </c>
    </row>
    <row r="2707" spans="1:25" x14ac:dyDescent="0.3">
      <c r="A2707" s="1">
        <v>2706</v>
      </c>
      <c r="B2707" s="2">
        <v>43048</v>
      </c>
      <c r="C2707" s="1">
        <v>2017</v>
      </c>
      <c r="D2707" s="1" t="s">
        <v>24</v>
      </c>
      <c r="E2707" s="1">
        <v>11</v>
      </c>
      <c r="F2707" s="3">
        <v>2923</v>
      </c>
      <c r="G2707" s="10">
        <v>9265.91</v>
      </c>
      <c r="H2707" s="12">
        <f>IFERROR(salesdata[[#This Row],[S-P1]]/salesdata[[#This Row],[Q-P1]],0)</f>
        <v>3.17</v>
      </c>
      <c r="I2707" s="3">
        <v>3633</v>
      </c>
      <c r="J2707" s="10">
        <v>23033.22</v>
      </c>
      <c r="K2707" s="12">
        <f>IFERROR(salesdata[[#This Row],[S-P2]]/salesdata[[#This Row],[Q-P2]],0)</f>
        <v>6.3400000000000007</v>
      </c>
      <c r="L2707" s="3">
        <v>5534</v>
      </c>
      <c r="M2707" s="10">
        <v>29994.28</v>
      </c>
      <c r="N2707" s="12">
        <f>IFERROR(salesdata[[#This Row],[S-P3]]/salesdata[[#This Row],[Q-P3]],0)</f>
        <v>5.42</v>
      </c>
      <c r="O2707" s="3">
        <v>926</v>
      </c>
      <c r="P2707" s="10">
        <v>6602.38</v>
      </c>
      <c r="Q2707" s="12">
        <f>IFERROR(salesdata[[#This Row],[S-P4]]/salesdata[[#This Row],[Q-P4]],0)</f>
        <v>7.13</v>
      </c>
      <c r="R2707" s="3">
        <v>13016</v>
      </c>
      <c r="S2707" s="10">
        <v>68895.789999999994</v>
      </c>
      <c r="T2707" s="1" t="str">
        <f>"Q"&amp;ROUNDUP(salesdata[[#This Row],[Month No.]]/3,0)</f>
        <v>Q4</v>
      </c>
      <c r="U2707" s="1" t="str">
        <f>TEXT(salesdata[[#This Row],[Date]],"dddd")</f>
        <v>Thursday</v>
      </c>
      <c r="V2707" s="12">
        <f>IFERROR(salesdata[[#This Row],[Total Revenue]]/salesdata[[#This Row],[Total Units Sold]],0)</f>
        <v>5.2931614935464042</v>
      </c>
      <c r="W2707" s="1" t="str">
        <f>INDEX({"Product1","Product2","Product3","Product4"},MATCH(MAX(salesdata[[#This Row],[S-P1]],salesdata[[#This Row],[S-P2]],salesdata[[#This Row],[S-P3]],salesdata[[#This Row],[S-P4]]),CHOOSE({1,2,3,4},salesdata[[#This Row],[S-P1]],salesdata[[#This Row],[S-P2]],salesdata[[#This Row],[S-P3]],salesdata[[#This Row],[S-P4]]),0))</f>
        <v>Product3</v>
      </c>
      <c r="X2707" s="1" t="str">
        <f>IF(salesdata[[#This Row],[Total Revenue]]&gt;=70000,"High",IF(salesdata[[#This Row],[Total Revenue]]&gt;=40000,"Medium","Low"))</f>
        <v>Medium</v>
      </c>
      <c r="Y2707" s="1" t="str">
        <f>IFERROR(IF(SUMIF(salesdata[Year],salesdata[[#This Row],[Year]],salesdata[Total Revenue])&gt;SUMIF(salesdata[Year],salesdata[[#This Row],[Year]]-1,salesdata[Total Revenue]),"Growth Year","Decline Year"),"")</f>
        <v>Growth Year</v>
      </c>
    </row>
    <row r="2708" spans="1:25" x14ac:dyDescent="0.3">
      <c r="A2708" s="1">
        <v>2707</v>
      </c>
      <c r="B2708" s="2">
        <v>43049</v>
      </c>
      <c r="C2708" s="1">
        <v>2017</v>
      </c>
      <c r="D2708" s="1" t="s">
        <v>24</v>
      </c>
      <c r="E2708" s="1">
        <v>11</v>
      </c>
      <c r="F2708" s="3">
        <v>7204</v>
      </c>
      <c r="G2708" s="10">
        <v>22836.68</v>
      </c>
      <c r="H2708" s="12">
        <f>IFERROR(salesdata[[#This Row],[S-P1]]/salesdata[[#This Row],[Q-P1]],0)</f>
        <v>3.17</v>
      </c>
      <c r="I2708" s="3">
        <v>3486</v>
      </c>
      <c r="J2708" s="10">
        <v>22101.24</v>
      </c>
      <c r="K2708" s="12">
        <f>IFERROR(salesdata[[#This Row],[S-P2]]/salesdata[[#This Row],[Q-P2]],0)</f>
        <v>6.3400000000000007</v>
      </c>
      <c r="L2708" s="3">
        <v>4165</v>
      </c>
      <c r="M2708" s="10">
        <v>22574.3</v>
      </c>
      <c r="N2708" s="12">
        <f>IFERROR(salesdata[[#This Row],[S-P3]]/salesdata[[#This Row],[Q-P3]],0)</f>
        <v>5.42</v>
      </c>
      <c r="O2708" s="3">
        <v>492</v>
      </c>
      <c r="P2708" s="10">
        <v>3507.96</v>
      </c>
      <c r="Q2708" s="12">
        <f>IFERROR(salesdata[[#This Row],[S-P4]]/salesdata[[#This Row],[Q-P4]],0)</f>
        <v>7.13</v>
      </c>
      <c r="R2708" s="3">
        <v>15347</v>
      </c>
      <c r="S2708" s="10">
        <v>71020.179999999993</v>
      </c>
      <c r="T2708" s="1" t="str">
        <f>"Q"&amp;ROUNDUP(salesdata[[#This Row],[Month No.]]/3,0)</f>
        <v>Q4</v>
      </c>
      <c r="U2708" s="1" t="str">
        <f>TEXT(salesdata[[#This Row],[Date]],"dddd")</f>
        <v>Friday</v>
      </c>
      <c r="V2708" s="12">
        <f>IFERROR(salesdata[[#This Row],[Total Revenue]]/salesdata[[#This Row],[Total Units Sold]],0)</f>
        <v>4.6276262461718902</v>
      </c>
      <c r="W2708" s="1" t="str">
        <f>INDEX({"Product1","Product2","Product3","Product4"},MATCH(MAX(salesdata[[#This Row],[S-P1]],salesdata[[#This Row],[S-P2]],salesdata[[#This Row],[S-P3]],salesdata[[#This Row],[S-P4]]),CHOOSE({1,2,3,4},salesdata[[#This Row],[S-P1]],salesdata[[#This Row],[S-P2]],salesdata[[#This Row],[S-P3]],salesdata[[#This Row],[S-P4]]),0))</f>
        <v>Product1</v>
      </c>
      <c r="X2708" s="1" t="str">
        <f>IF(salesdata[[#This Row],[Total Revenue]]&gt;=70000,"High",IF(salesdata[[#This Row],[Total Revenue]]&gt;=40000,"Medium","Low"))</f>
        <v>High</v>
      </c>
      <c r="Y2708" s="1" t="str">
        <f>IFERROR(IF(SUMIF(salesdata[Year],salesdata[[#This Row],[Year]],salesdata[Total Revenue])&gt;SUMIF(salesdata[Year],salesdata[[#This Row],[Year]]-1,salesdata[Total Revenue]),"Growth Year","Decline Year"),"")</f>
        <v>Growth Year</v>
      </c>
    </row>
    <row r="2709" spans="1:25" x14ac:dyDescent="0.3">
      <c r="A2709" s="1">
        <v>2708</v>
      </c>
      <c r="B2709" s="2">
        <v>43050</v>
      </c>
      <c r="C2709" s="1">
        <v>2017</v>
      </c>
      <c r="D2709" s="1" t="s">
        <v>24</v>
      </c>
      <c r="E2709" s="1">
        <v>11</v>
      </c>
      <c r="F2709" s="3">
        <v>2001</v>
      </c>
      <c r="G2709" s="10">
        <v>6343.17</v>
      </c>
      <c r="H2709" s="12">
        <f>IFERROR(salesdata[[#This Row],[S-P1]]/salesdata[[#This Row],[Q-P1]],0)</f>
        <v>3.17</v>
      </c>
      <c r="I2709" s="3">
        <v>3049</v>
      </c>
      <c r="J2709" s="10">
        <v>19330.66</v>
      </c>
      <c r="K2709" s="12">
        <f>IFERROR(salesdata[[#This Row],[S-P2]]/salesdata[[#This Row],[Q-P2]],0)</f>
        <v>6.34</v>
      </c>
      <c r="L2709" s="3">
        <v>5954</v>
      </c>
      <c r="M2709" s="10">
        <v>32270.68</v>
      </c>
      <c r="N2709" s="12">
        <f>IFERROR(salesdata[[#This Row],[S-P3]]/salesdata[[#This Row],[Q-P3]],0)</f>
        <v>5.42</v>
      </c>
      <c r="O2709" s="3">
        <v>348</v>
      </c>
      <c r="P2709" s="10">
        <v>2481.2399999999998</v>
      </c>
      <c r="Q2709" s="12">
        <f>IFERROR(salesdata[[#This Row],[S-P4]]/salesdata[[#This Row],[Q-P4]],0)</f>
        <v>7.129999999999999</v>
      </c>
      <c r="R2709" s="3">
        <v>11352</v>
      </c>
      <c r="S2709" s="10">
        <v>60425.75</v>
      </c>
      <c r="T2709" s="1" t="str">
        <f>"Q"&amp;ROUNDUP(salesdata[[#This Row],[Month No.]]/3,0)</f>
        <v>Q4</v>
      </c>
      <c r="U2709" s="1" t="str">
        <f>TEXT(salesdata[[#This Row],[Date]],"dddd")</f>
        <v>Saturday</v>
      </c>
      <c r="V2709" s="12">
        <f>IFERROR(salesdata[[#This Row],[Total Revenue]]/salesdata[[#This Row],[Total Units Sold]],0)</f>
        <v>5.322916666666667</v>
      </c>
      <c r="W2709" s="1" t="str">
        <f>INDEX({"Product1","Product2","Product3","Product4"},MATCH(MAX(salesdata[[#This Row],[S-P1]],salesdata[[#This Row],[S-P2]],salesdata[[#This Row],[S-P3]],salesdata[[#This Row],[S-P4]]),CHOOSE({1,2,3,4},salesdata[[#This Row],[S-P1]],salesdata[[#This Row],[S-P2]],salesdata[[#This Row],[S-P3]],salesdata[[#This Row],[S-P4]]),0))</f>
        <v>Product3</v>
      </c>
      <c r="X2709" s="1" t="str">
        <f>IF(salesdata[[#This Row],[Total Revenue]]&gt;=70000,"High",IF(salesdata[[#This Row],[Total Revenue]]&gt;=40000,"Medium","Low"))</f>
        <v>Medium</v>
      </c>
      <c r="Y2709" s="1" t="str">
        <f>IFERROR(IF(SUMIF(salesdata[Year],salesdata[[#This Row],[Year]],salesdata[Total Revenue])&gt;SUMIF(salesdata[Year],salesdata[[#This Row],[Year]]-1,salesdata[Total Revenue]),"Growth Year","Decline Year"),"")</f>
        <v>Growth Year</v>
      </c>
    </row>
    <row r="2710" spans="1:25" x14ac:dyDescent="0.3">
      <c r="A2710" s="1">
        <v>2709</v>
      </c>
      <c r="B2710" s="2">
        <v>43051</v>
      </c>
      <c r="C2710" s="1">
        <v>2017</v>
      </c>
      <c r="D2710" s="1" t="s">
        <v>24</v>
      </c>
      <c r="E2710" s="1">
        <v>11</v>
      </c>
      <c r="F2710" s="3">
        <v>1565</v>
      </c>
      <c r="G2710" s="10">
        <v>4961.05</v>
      </c>
      <c r="H2710" s="12">
        <f>IFERROR(salesdata[[#This Row],[S-P1]]/salesdata[[#This Row],[Q-P1]],0)</f>
        <v>3.17</v>
      </c>
      <c r="I2710" s="3">
        <v>2121</v>
      </c>
      <c r="J2710" s="10">
        <v>13447.14</v>
      </c>
      <c r="K2710" s="12">
        <f>IFERROR(salesdata[[#This Row],[S-P2]]/salesdata[[#This Row],[Q-P2]],0)</f>
        <v>6.34</v>
      </c>
      <c r="L2710" s="3">
        <v>4979</v>
      </c>
      <c r="M2710" s="10">
        <v>26986.18</v>
      </c>
      <c r="N2710" s="12">
        <f>IFERROR(salesdata[[#This Row],[S-P3]]/salesdata[[#This Row],[Q-P3]],0)</f>
        <v>5.42</v>
      </c>
      <c r="O2710" s="3">
        <v>637</v>
      </c>
      <c r="P2710" s="10">
        <v>4541.8100000000004</v>
      </c>
      <c r="Q2710" s="12">
        <f>IFERROR(salesdata[[#This Row],[S-P4]]/salesdata[[#This Row],[Q-P4]],0)</f>
        <v>7.1300000000000008</v>
      </c>
      <c r="R2710" s="3">
        <v>9302</v>
      </c>
      <c r="S2710" s="10">
        <v>49936.18</v>
      </c>
      <c r="T2710" s="1" t="str">
        <f>"Q"&amp;ROUNDUP(salesdata[[#This Row],[Month No.]]/3,0)</f>
        <v>Q4</v>
      </c>
      <c r="U2710" s="1" t="str">
        <f>TEXT(salesdata[[#This Row],[Date]],"dddd")</f>
        <v>Sunday</v>
      </c>
      <c r="V2710" s="12">
        <f>IFERROR(salesdata[[#This Row],[Total Revenue]]/salesdata[[#This Row],[Total Units Sold]],0)</f>
        <v>5.3683272414534509</v>
      </c>
      <c r="W2710" s="1" t="str">
        <f>INDEX({"Product1","Product2","Product3","Product4"},MATCH(MAX(salesdata[[#This Row],[S-P1]],salesdata[[#This Row],[S-P2]],salesdata[[#This Row],[S-P3]],salesdata[[#This Row],[S-P4]]),CHOOSE({1,2,3,4},salesdata[[#This Row],[S-P1]],salesdata[[#This Row],[S-P2]],salesdata[[#This Row],[S-P3]],salesdata[[#This Row],[S-P4]]),0))</f>
        <v>Product3</v>
      </c>
      <c r="X2710" s="1" t="str">
        <f>IF(salesdata[[#This Row],[Total Revenue]]&gt;=70000,"High",IF(salesdata[[#This Row],[Total Revenue]]&gt;=40000,"Medium","Low"))</f>
        <v>Medium</v>
      </c>
      <c r="Y2710" s="1" t="str">
        <f>IFERROR(IF(SUMIF(salesdata[Year],salesdata[[#This Row],[Year]],salesdata[Total Revenue])&gt;SUMIF(salesdata[Year],salesdata[[#This Row],[Year]]-1,salesdata[Total Revenue]),"Growth Year","Decline Year"),"")</f>
        <v>Growth Year</v>
      </c>
    </row>
    <row r="2711" spans="1:25" x14ac:dyDescent="0.3">
      <c r="A2711" s="1">
        <v>2710</v>
      </c>
      <c r="B2711" s="2">
        <v>43052</v>
      </c>
      <c r="C2711" s="1">
        <v>2017</v>
      </c>
      <c r="D2711" s="1" t="s">
        <v>24</v>
      </c>
      <c r="E2711" s="1">
        <v>11</v>
      </c>
      <c r="F2711" s="3">
        <v>3149</v>
      </c>
      <c r="G2711" s="10">
        <v>9982.33</v>
      </c>
      <c r="H2711" s="12">
        <f>IFERROR(salesdata[[#This Row],[S-P1]]/salesdata[[#This Row],[Q-P1]],0)</f>
        <v>3.17</v>
      </c>
      <c r="I2711" s="3">
        <v>558</v>
      </c>
      <c r="J2711" s="10">
        <v>3537.72</v>
      </c>
      <c r="K2711" s="12">
        <f>IFERROR(salesdata[[#This Row],[S-P2]]/salesdata[[#This Row],[Q-P2]],0)</f>
        <v>6.34</v>
      </c>
      <c r="L2711" s="3">
        <v>1363</v>
      </c>
      <c r="M2711" s="10">
        <v>7387.46</v>
      </c>
      <c r="N2711" s="12">
        <f>IFERROR(salesdata[[#This Row],[S-P3]]/salesdata[[#This Row],[Q-P3]],0)</f>
        <v>5.42</v>
      </c>
      <c r="O2711" s="3">
        <v>1359</v>
      </c>
      <c r="P2711" s="10">
        <v>9689.67</v>
      </c>
      <c r="Q2711" s="12">
        <f>IFERROR(salesdata[[#This Row],[S-P4]]/salesdata[[#This Row],[Q-P4]],0)</f>
        <v>7.13</v>
      </c>
      <c r="R2711" s="3">
        <v>6429</v>
      </c>
      <c r="S2711" s="10">
        <v>30597.18</v>
      </c>
      <c r="T2711" s="1" t="str">
        <f>"Q"&amp;ROUNDUP(salesdata[[#This Row],[Month No.]]/3,0)</f>
        <v>Q4</v>
      </c>
      <c r="U2711" s="1" t="str">
        <f>TEXT(salesdata[[#This Row],[Date]],"dddd")</f>
        <v>Monday</v>
      </c>
      <c r="V2711" s="12">
        <f>IFERROR(salesdata[[#This Row],[Total Revenue]]/salesdata[[#This Row],[Total Units Sold]],0)</f>
        <v>4.7592440503966404</v>
      </c>
      <c r="W2711" s="1" t="str">
        <f>INDEX({"Product1","Product2","Product3","Product4"},MATCH(MAX(salesdata[[#This Row],[S-P1]],salesdata[[#This Row],[S-P2]],salesdata[[#This Row],[S-P3]],salesdata[[#This Row],[S-P4]]),CHOOSE({1,2,3,4},salesdata[[#This Row],[S-P1]],salesdata[[#This Row],[S-P2]],salesdata[[#This Row],[S-P3]],salesdata[[#This Row],[S-P4]]),0))</f>
        <v>Product1</v>
      </c>
      <c r="X2711" s="1" t="str">
        <f>IF(salesdata[[#This Row],[Total Revenue]]&gt;=70000,"High",IF(salesdata[[#This Row],[Total Revenue]]&gt;=40000,"Medium","Low"))</f>
        <v>Low</v>
      </c>
      <c r="Y2711" s="1" t="str">
        <f>IFERROR(IF(SUMIF(salesdata[Year],salesdata[[#This Row],[Year]],salesdata[Total Revenue])&gt;SUMIF(salesdata[Year],salesdata[[#This Row],[Year]]-1,salesdata[Total Revenue]),"Growth Year","Decline Year"),"")</f>
        <v>Growth Year</v>
      </c>
    </row>
    <row r="2712" spans="1:25" x14ac:dyDescent="0.3">
      <c r="A2712" s="1">
        <v>2711</v>
      </c>
      <c r="B2712" s="2">
        <v>43053</v>
      </c>
      <c r="C2712" s="1">
        <v>2017</v>
      </c>
      <c r="D2712" s="1" t="s">
        <v>24</v>
      </c>
      <c r="E2712" s="1">
        <v>11</v>
      </c>
      <c r="F2712" s="3">
        <v>7486</v>
      </c>
      <c r="G2712" s="10">
        <v>23730.62</v>
      </c>
      <c r="H2712" s="12">
        <f>IFERROR(salesdata[[#This Row],[S-P1]]/salesdata[[#This Row],[Q-P1]],0)</f>
        <v>3.17</v>
      </c>
      <c r="I2712" s="3">
        <v>1675</v>
      </c>
      <c r="J2712" s="10">
        <v>10619.5</v>
      </c>
      <c r="K2712" s="12">
        <f>IFERROR(salesdata[[#This Row],[S-P2]]/salesdata[[#This Row],[Q-P2]],0)</f>
        <v>6.34</v>
      </c>
      <c r="L2712" s="3">
        <v>356</v>
      </c>
      <c r="M2712" s="10">
        <v>1929.52</v>
      </c>
      <c r="N2712" s="12">
        <f>IFERROR(salesdata[[#This Row],[S-P3]]/salesdata[[#This Row],[Q-P3]],0)</f>
        <v>5.42</v>
      </c>
      <c r="O2712" s="3">
        <v>521</v>
      </c>
      <c r="P2712" s="10">
        <v>3714.73</v>
      </c>
      <c r="Q2712" s="12">
        <f>IFERROR(salesdata[[#This Row],[S-P4]]/salesdata[[#This Row],[Q-P4]],0)</f>
        <v>7.13</v>
      </c>
      <c r="R2712" s="3">
        <v>10038</v>
      </c>
      <c r="S2712" s="10">
        <v>39994.370000000003</v>
      </c>
      <c r="T2712" s="1" t="str">
        <f>"Q"&amp;ROUNDUP(salesdata[[#This Row],[Month No.]]/3,0)</f>
        <v>Q4</v>
      </c>
      <c r="U2712" s="1" t="str">
        <f>TEXT(salesdata[[#This Row],[Date]],"dddd")</f>
        <v>Tuesday</v>
      </c>
      <c r="V2712" s="12">
        <f>IFERROR(salesdata[[#This Row],[Total Revenue]]/salesdata[[#This Row],[Total Units Sold]],0)</f>
        <v>3.984296672643953</v>
      </c>
      <c r="W2712" s="1" t="str">
        <f>INDEX({"Product1","Product2","Product3","Product4"},MATCH(MAX(salesdata[[#This Row],[S-P1]],salesdata[[#This Row],[S-P2]],salesdata[[#This Row],[S-P3]],salesdata[[#This Row],[S-P4]]),CHOOSE({1,2,3,4},salesdata[[#This Row],[S-P1]],salesdata[[#This Row],[S-P2]],salesdata[[#This Row],[S-P3]],salesdata[[#This Row],[S-P4]]),0))</f>
        <v>Product1</v>
      </c>
      <c r="X2712" s="1" t="str">
        <f>IF(salesdata[[#This Row],[Total Revenue]]&gt;=70000,"High",IF(salesdata[[#This Row],[Total Revenue]]&gt;=40000,"Medium","Low"))</f>
        <v>Low</v>
      </c>
      <c r="Y2712" s="1" t="str">
        <f>IFERROR(IF(SUMIF(salesdata[Year],salesdata[[#This Row],[Year]],salesdata[Total Revenue])&gt;SUMIF(salesdata[Year],salesdata[[#This Row],[Year]]-1,salesdata[Total Revenue]),"Growth Year","Decline Year"),"")</f>
        <v>Growth Year</v>
      </c>
    </row>
    <row r="2713" spans="1:25" x14ac:dyDescent="0.3">
      <c r="A2713" s="1">
        <v>2712</v>
      </c>
      <c r="B2713" s="2">
        <v>43054</v>
      </c>
      <c r="C2713" s="1">
        <v>2017</v>
      </c>
      <c r="D2713" s="1" t="s">
        <v>24</v>
      </c>
      <c r="E2713" s="1">
        <v>11</v>
      </c>
      <c r="F2713" s="3">
        <v>3963</v>
      </c>
      <c r="G2713" s="10">
        <v>12562.71</v>
      </c>
      <c r="H2713" s="12">
        <f>IFERROR(salesdata[[#This Row],[S-P1]]/salesdata[[#This Row],[Q-P1]],0)</f>
        <v>3.17</v>
      </c>
      <c r="I2713" s="3">
        <v>1587</v>
      </c>
      <c r="J2713" s="10">
        <v>10061.58</v>
      </c>
      <c r="K2713" s="12">
        <f>IFERROR(salesdata[[#This Row],[S-P2]]/salesdata[[#This Row],[Q-P2]],0)</f>
        <v>6.34</v>
      </c>
      <c r="L2713" s="3">
        <v>2466</v>
      </c>
      <c r="M2713" s="10">
        <v>13365.72</v>
      </c>
      <c r="N2713" s="12">
        <f>IFERROR(salesdata[[#This Row],[S-P3]]/salesdata[[#This Row],[Q-P3]],0)</f>
        <v>5.42</v>
      </c>
      <c r="O2713" s="3">
        <v>1144</v>
      </c>
      <c r="P2713" s="10">
        <v>8156.72</v>
      </c>
      <c r="Q2713" s="12">
        <f>IFERROR(salesdata[[#This Row],[S-P4]]/salesdata[[#This Row],[Q-P4]],0)</f>
        <v>7.13</v>
      </c>
      <c r="R2713" s="3">
        <v>9160</v>
      </c>
      <c r="S2713" s="10">
        <v>44146.73</v>
      </c>
      <c r="T2713" s="1" t="str">
        <f>"Q"&amp;ROUNDUP(salesdata[[#This Row],[Month No.]]/3,0)</f>
        <v>Q4</v>
      </c>
      <c r="U2713" s="1" t="str">
        <f>TEXT(salesdata[[#This Row],[Date]],"dddd")</f>
        <v>Wednesday</v>
      </c>
      <c r="V2713" s="12">
        <f>IFERROR(salesdata[[#This Row],[Total Revenue]]/salesdata[[#This Row],[Total Units Sold]],0)</f>
        <v>4.819512008733625</v>
      </c>
      <c r="W2713" s="1" t="str">
        <f>INDEX({"Product1","Product2","Product3","Product4"},MATCH(MAX(salesdata[[#This Row],[S-P1]],salesdata[[#This Row],[S-P2]],salesdata[[#This Row],[S-P3]],salesdata[[#This Row],[S-P4]]),CHOOSE({1,2,3,4},salesdata[[#This Row],[S-P1]],salesdata[[#This Row],[S-P2]],salesdata[[#This Row],[S-P3]],salesdata[[#This Row],[S-P4]]),0))</f>
        <v>Product3</v>
      </c>
      <c r="X2713" s="1" t="str">
        <f>IF(salesdata[[#This Row],[Total Revenue]]&gt;=70000,"High",IF(salesdata[[#This Row],[Total Revenue]]&gt;=40000,"Medium","Low"))</f>
        <v>Medium</v>
      </c>
      <c r="Y2713" s="1" t="str">
        <f>IFERROR(IF(SUMIF(salesdata[Year],salesdata[[#This Row],[Year]],salesdata[Total Revenue])&gt;SUMIF(salesdata[Year],salesdata[[#This Row],[Year]]-1,salesdata[Total Revenue]),"Growth Year","Decline Year"),"")</f>
        <v>Growth Year</v>
      </c>
    </row>
    <row r="2714" spans="1:25" x14ac:dyDescent="0.3">
      <c r="A2714" s="1">
        <v>2713</v>
      </c>
      <c r="B2714" s="2">
        <v>43055</v>
      </c>
      <c r="C2714" s="1">
        <v>2017</v>
      </c>
      <c r="D2714" s="1" t="s">
        <v>24</v>
      </c>
      <c r="E2714" s="1">
        <v>11</v>
      </c>
      <c r="F2714" s="3">
        <v>7084</v>
      </c>
      <c r="G2714" s="10">
        <v>22456.28</v>
      </c>
      <c r="H2714" s="12">
        <f>IFERROR(salesdata[[#This Row],[S-P1]]/salesdata[[#This Row],[Q-P1]],0)</f>
        <v>3.17</v>
      </c>
      <c r="I2714" s="3">
        <v>3452</v>
      </c>
      <c r="J2714" s="10">
        <v>21885.68</v>
      </c>
      <c r="K2714" s="12">
        <f>IFERROR(salesdata[[#This Row],[S-P2]]/salesdata[[#This Row],[Q-P2]],0)</f>
        <v>6.34</v>
      </c>
      <c r="L2714" s="3">
        <v>1995</v>
      </c>
      <c r="M2714" s="10">
        <v>10812.9</v>
      </c>
      <c r="N2714" s="12">
        <f>IFERROR(salesdata[[#This Row],[S-P3]]/salesdata[[#This Row],[Q-P3]],0)</f>
        <v>5.42</v>
      </c>
      <c r="O2714" s="3">
        <v>1900</v>
      </c>
      <c r="P2714" s="10">
        <v>13547</v>
      </c>
      <c r="Q2714" s="12">
        <f>IFERROR(salesdata[[#This Row],[S-P4]]/salesdata[[#This Row],[Q-P4]],0)</f>
        <v>7.13</v>
      </c>
      <c r="R2714" s="3">
        <v>14431</v>
      </c>
      <c r="S2714" s="10">
        <v>68701.86</v>
      </c>
      <c r="T2714" s="1" t="str">
        <f>"Q"&amp;ROUNDUP(salesdata[[#This Row],[Month No.]]/3,0)</f>
        <v>Q4</v>
      </c>
      <c r="U2714" s="1" t="str">
        <f>TEXT(salesdata[[#This Row],[Date]],"dddd")</f>
        <v>Thursday</v>
      </c>
      <c r="V2714" s="12">
        <f>IFERROR(salesdata[[#This Row],[Total Revenue]]/salesdata[[#This Row],[Total Units Sold]],0)</f>
        <v>4.7607137412514726</v>
      </c>
      <c r="W2714" s="1" t="str">
        <f>INDEX({"Product1","Product2","Product3","Product4"},MATCH(MAX(salesdata[[#This Row],[S-P1]],salesdata[[#This Row],[S-P2]],salesdata[[#This Row],[S-P3]],salesdata[[#This Row],[S-P4]]),CHOOSE({1,2,3,4},salesdata[[#This Row],[S-P1]],salesdata[[#This Row],[S-P2]],salesdata[[#This Row],[S-P3]],salesdata[[#This Row],[S-P4]]),0))</f>
        <v>Product1</v>
      </c>
      <c r="X2714" s="1" t="str">
        <f>IF(salesdata[[#This Row],[Total Revenue]]&gt;=70000,"High",IF(salesdata[[#This Row],[Total Revenue]]&gt;=40000,"Medium","Low"))</f>
        <v>Medium</v>
      </c>
      <c r="Y2714" s="1" t="str">
        <f>IFERROR(IF(SUMIF(salesdata[Year],salesdata[[#This Row],[Year]],salesdata[Total Revenue])&gt;SUMIF(salesdata[Year],salesdata[[#This Row],[Year]]-1,salesdata[Total Revenue]),"Growth Year","Decline Year"),"")</f>
        <v>Growth Year</v>
      </c>
    </row>
    <row r="2715" spans="1:25" x14ac:dyDescent="0.3">
      <c r="A2715" s="1">
        <v>2714</v>
      </c>
      <c r="B2715" s="2">
        <v>43056</v>
      </c>
      <c r="C2715" s="1">
        <v>2017</v>
      </c>
      <c r="D2715" s="1" t="s">
        <v>24</v>
      </c>
      <c r="E2715" s="1">
        <v>11</v>
      </c>
      <c r="F2715" s="3">
        <v>7085</v>
      </c>
      <c r="G2715" s="10">
        <v>22459.45</v>
      </c>
      <c r="H2715" s="12">
        <f>IFERROR(salesdata[[#This Row],[S-P1]]/salesdata[[#This Row],[Q-P1]],0)</f>
        <v>3.17</v>
      </c>
      <c r="I2715" s="3">
        <v>1870</v>
      </c>
      <c r="J2715" s="10">
        <v>11855.8</v>
      </c>
      <c r="K2715" s="12">
        <f>IFERROR(salesdata[[#This Row],[S-P2]]/salesdata[[#This Row],[Q-P2]],0)</f>
        <v>6.34</v>
      </c>
      <c r="L2715" s="3">
        <v>2713</v>
      </c>
      <c r="M2715" s="10">
        <v>14704.46</v>
      </c>
      <c r="N2715" s="12">
        <f>IFERROR(salesdata[[#This Row],[S-P3]]/salesdata[[#This Row],[Q-P3]],0)</f>
        <v>5.42</v>
      </c>
      <c r="O2715" s="3">
        <v>1409</v>
      </c>
      <c r="P2715" s="10">
        <v>10046.17</v>
      </c>
      <c r="Q2715" s="12">
        <f>IFERROR(salesdata[[#This Row],[S-P4]]/salesdata[[#This Row],[Q-P4]],0)</f>
        <v>7.13</v>
      </c>
      <c r="R2715" s="3">
        <v>13077</v>
      </c>
      <c r="S2715" s="10">
        <v>59065.88</v>
      </c>
      <c r="T2715" s="1" t="str">
        <f>"Q"&amp;ROUNDUP(salesdata[[#This Row],[Month No.]]/3,0)</f>
        <v>Q4</v>
      </c>
      <c r="U2715" s="1" t="str">
        <f>TEXT(salesdata[[#This Row],[Date]],"dddd")</f>
        <v>Friday</v>
      </c>
      <c r="V2715" s="12">
        <f>IFERROR(salesdata[[#This Row],[Total Revenue]]/salesdata[[#This Row],[Total Units Sold]],0)</f>
        <v>4.5167760189645945</v>
      </c>
      <c r="W2715" s="1" t="str">
        <f>INDEX({"Product1","Product2","Product3","Product4"},MATCH(MAX(salesdata[[#This Row],[S-P1]],salesdata[[#This Row],[S-P2]],salesdata[[#This Row],[S-P3]],salesdata[[#This Row],[S-P4]]),CHOOSE({1,2,3,4},salesdata[[#This Row],[S-P1]],salesdata[[#This Row],[S-P2]],salesdata[[#This Row],[S-P3]],salesdata[[#This Row],[S-P4]]),0))</f>
        <v>Product1</v>
      </c>
      <c r="X2715" s="1" t="str">
        <f>IF(salesdata[[#This Row],[Total Revenue]]&gt;=70000,"High",IF(salesdata[[#This Row],[Total Revenue]]&gt;=40000,"Medium","Low"))</f>
        <v>Medium</v>
      </c>
      <c r="Y2715" s="1" t="str">
        <f>IFERROR(IF(SUMIF(salesdata[Year],salesdata[[#This Row],[Year]],salesdata[Total Revenue])&gt;SUMIF(salesdata[Year],salesdata[[#This Row],[Year]]-1,salesdata[Total Revenue]),"Growth Year","Decline Year"),"")</f>
        <v>Growth Year</v>
      </c>
    </row>
    <row r="2716" spans="1:25" x14ac:dyDescent="0.3">
      <c r="A2716" s="1">
        <v>2715</v>
      </c>
      <c r="B2716" s="2">
        <v>43057</v>
      </c>
      <c r="C2716" s="1">
        <v>2017</v>
      </c>
      <c r="D2716" s="1" t="s">
        <v>24</v>
      </c>
      <c r="E2716" s="1">
        <v>11</v>
      </c>
      <c r="F2716" s="3">
        <v>2636</v>
      </c>
      <c r="G2716" s="10">
        <v>8356.1200000000008</v>
      </c>
      <c r="H2716" s="12">
        <f>IFERROR(salesdata[[#This Row],[S-P1]]/salesdata[[#This Row],[Q-P1]],0)</f>
        <v>3.1700000000000004</v>
      </c>
      <c r="I2716" s="3">
        <v>1114</v>
      </c>
      <c r="J2716" s="10">
        <v>7062.76</v>
      </c>
      <c r="K2716" s="12">
        <f>IFERROR(salesdata[[#This Row],[S-P2]]/salesdata[[#This Row],[Q-P2]],0)</f>
        <v>6.34</v>
      </c>
      <c r="L2716" s="3">
        <v>3433</v>
      </c>
      <c r="M2716" s="10">
        <v>18606.86</v>
      </c>
      <c r="N2716" s="12">
        <f>IFERROR(salesdata[[#This Row],[S-P3]]/salesdata[[#This Row],[Q-P3]],0)</f>
        <v>5.42</v>
      </c>
      <c r="O2716" s="3">
        <v>1381</v>
      </c>
      <c r="P2716" s="10">
        <v>9846.5300000000007</v>
      </c>
      <c r="Q2716" s="12">
        <f>IFERROR(salesdata[[#This Row],[S-P4]]/salesdata[[#This Row],[Q-P4]],0)</f>
        <v>7.1300000000000008</v>
      </c>
      <c r="R2716" s="3">
        <v>8564</v>
      </c>
      <c r="S2716" s="10">
        <v>43872.27</v>
      </c>
      <c r="T2716" s="1" t="str">
        <f>"Q"&amp;ROUNDUP(salesdata[[#This Row],[Month No.]]/3,0)</f>
        <v>Q4</v>
      </c>
      <c r="U2716" s="1" t="str">
        <f>TEXT(salesdata[[#This Row],[Date]],"dddd")</f>
        <v>Saturday</v>
      </c>
      <c r="V2716" s="12">
        <f>IFERROR(salesdata[[#This Row],[Total Revenue]]/salesdata[[#This Row],[Total Units Sold]],0)</f>
        <v>5.1228713218122373</v>
      </c>
      <c r="W2716" s="1" t="str">
        <f>INDEX({"Product1","Product2","Product3","Product4"},MATCH(MAX(salesdata[[#This Row],[S-P1]],salesdata[[#This Row],[S-P2]],salesdata[[#This Row],[S-P3]],salesdata[[#This Row],[S-P4]]),CHOOSE({1,2,3,4},salesdata[[#This Row],[S-P1]],salesdata[[#This Row],[S-P2]],salesdata[[#This Row],[S-P3]],salesdata[[#This Row],[S-P4]]),0))</f>
        <v>Product3</v>
      </c>
      <c r="X2716" s="1" t="str">
        <f>IF(salesdata[[#This Row],[Total Revenue]]&gt;=70000,"High",IF(salesdata[[#This Row],[Total Revenue]]&gt;=40000,"Medium","Low"))</f>
        <v>Medium</v>
      </c>
      <c r="Y2716" s="1" t="str">
        <f>IFERROR(IF(SUMIF(salesdata[Year],salesdata[[#This Row],[Year]],salesdata[Total Revenue])&gt;SUMIF(salesdata[Year],salesdata[[#This Row],[Year]]-1,salesdata[Total Revenue]),"Growth Year","Decline Year"),"")</f>
        <v>Growth Year</v>
      </c>
    </row>
    <row r="2717" spans="1:25" x14ac:dyDescent="0.3">
      <c r="A2717" s="1">
        <v>2716</v>
      </c>
      <c r="B2717" s="2">
        <v>43058</v>
      </c>
      <c r="C2717" s="1">
        <v>2017</v>
      </c>
      <c r="D2717" s="1" t="s">
        <v>24</v>
      </c>
      <c r="E2717" s="1">
        <v>11</v>
      </c>
      <c r="F2717" s="3">
        <v>4597</v>
      </c>
      <c r="G2717" s="10">
        <v>14572.49</v>
      </c>
      <c r="H2717" s="12">
        <f>IFERROR(salesdata[[#This Row],[S-P1]]/salesdata[[#This Row],[Q-P1]],0)</f>
        <v>3.17</v>
      </c>
      <c r="I2717" s="3">
        <v>3756</v>
      </c>
      <c r="J2717" s="10">
        <v>23813.040000000001</v>
      </c>
      <c r="K2717" s="12">
        <f>IFERROR(salesdata[[#This Row],[S-P2]]/salesdata[[#This Row],[Q-P2]],0)</f>
        <v>6.34</v>
      </c>
      <c r="L2717" s="3">
        <v>1687</v>
      </c>
      <c r="M2717" s="10">
        <v>9143.5400000000009</v>
      </c>
      <c r="N2717" s="12">
        <f>IFERROR(salesdata[[#This Row],[S-P3]]/salesdata[[#This Row],[Q-P3]],0)</f>
        <v>5.4200000000000008</v>
      </c>
      <c r="O2717" s="3">
        <v>1634</v>
      </c>
      <c r="P2717" s="10">
        <v>11650.42</v>
      </c>
      <c r="Q2717" s="12">
        <f>IFERROR(salesdata[[#This Row],[S-P4]]/salesdata[[#This Row],[Q-P4]],0)</f>
        <v>7.13</v>
      </c>
      <c r="R2717" s="3">
        <v>11674</v>
      </c>
      <c r="S2717" s="10">
        <v>59179.49</v>
      </c>
      <c r="T2717" s="1" t="str">
        <f>"Q"&amp;ROUNDUP(salesdata[[#This Row],[Month No.]]/3,0)</f>
        <v>Q4</v>
      </c>
      <c r="U2717" s="1" t="str">
        <f>TEXT(salesdata[[#This Row],[Date]],"dddd")</f>
        <v>Sunday</v>
      </c>
      <c r="V2717" s="12">
        <f>IFERROR(salesdata[[#This Row],[Total Revenue]]/salesdata[[#This Row],[Total Units Sold]],0)</f>
        <v>5.0693412712009591</v>
      </c>
      <c r="W2717" s="1" t="str">
        <f>INDEX({"Product1","Product2","Product3","Product4"},MATCH(MAX(salesdata[[#This Row],[S-P1]],salesdata[[#This Row],[S-P2]],salesdata[[#This Row],[S-P3]],salesdata[[#This Row],[S-P4]]),CHOOSE({1,2,3,4},salesdata[[#This Row],[S-P1]],salesdata[[#This Row],[S-P2]],salesdata[[#This Row],[S-P3]],salesdata[[#This Row],[S-P4]]),0))</f>
        <v>Product2</v>
      </c>
      <c r="X2717" s="1" t="str">
        <f>IF(salesdata[[#This Row],[Total Revenue]]&gt;=70000,"High",IF(salesdata[[#This Row],[Total Revenue]]&gt;=40000,"Medium","Low"))</f>
        <v>Medium</v>
      </c>
      <c r="Y2717" s="1" t="str">
        <f>IFERROR(IF(SUMIF(salesdata[Year],salesdata[[#This Row],[Year]],salesdata[Total Revenue])&gt;SUMIF(salesdata[Year],salesdata[[#This Row],[Year]]-1,salesdata[Total Revenue]),"Growth Year","Decline Year"),"")</f>
        <v>Growth Year</v>
      </c>
    </row>
    <row r="2718" spans="1:25" x14ac:dyDescent="0.3">
      <c r="A2718" s="1">
        <v>2717</v>
      </c>
      <c r="B2718" s="2">
        <v>43059</v>
      </c>
      <c r="C2718" s="1">
        <v>2017</v>
      </c>
      <c r="D2718" s="1" t="s">
        <v>24</v>
      </c>
      <c r="E2718" s="1">
        <v>11</v>
      </c>
      <c r="F2718" s="3">
        <v>2940</v>
      </c>
      <c r="G2718" s="10">
        <v>9319.7999999999993</v>
      </c>
      <c r="H2718" s="12">
        <f>IFERROR(salesdata[[#This Row],[S-P1]]/salesdata[[#This Row],[Q-P1]],0)</f>
        <v>3.17</v>
      </c>
      <c r="I2718" s="3">
        <v>2913</v>
      </c>
      <c r="J2718" s="10">
        <v>18468.419999999998</v>
      </c>
      <c r="K2718" s="12">
        <f>IFERROR(salesdata[[#This Row],[S-P2]]/salesdata[[#This Row],[Q-P2]],0)</f>
        <v>6.339999999999999</v>
      </c>
      <c r="L2718" s="3">
        <v>3043</v>
      </c>
      <c r="M2718" s="10">
        <v>16493.060000000001</v>
      </c>
      <c r="N2718" s="12">
        <f>IFERROR(salesdata[[#This Row],[S-P3]]/salesdata[[#This Row],[Q-P3]],0)</f>
        <v>5.4200000000000008</v>
      </c>
      <c r="O2718" s="3">
        <v>279</v>
      </c>
      <c r="P2718" s="10">
        <v>1989.27</v>
      </c>
      <c r="Q2718" s="12">
        <f>IFERROR(salesdata[[#This Row],[S-P4]]/salesdata[[#This Row],[Q-P4]],0)</f>
        <v>7.13</v>
      </c>
      <c r="R2718" s="3">
        <v>9175</v>
      </c>
      <c r="S2718" s="10">
        <v>46270.55</v>
      </c>
      <c r="T2718" s="1" t="str">
        <f>"Q"&amp;ROUNDUP(salesdata[[#This Row],[Month No.]]/3,0)</f>
        <v>Q4</v>
      </c>
      <c r="U2718" s="1" t="str">
        <f>TEXT(salesdata[[#This Row],[Date]],"dddd")</f>
        <v>Monday</v>
      </c>
      <c r="V2718" s="12">
        <f>IFERROR(salesdata[[#This Row],[Total Revenue]]/salesdata[[#This Row],[Total Units Sold]],0)</f>
        <v>5.0431117166212536</v>
      </c>
      <c r="W2718" s="1" t="str">
        <f>INDEX({"Product1","Product2","Product3","Product4"},MATCH(MAX(salesdata[[#This Row],[S-P1]],salesdata[[#This Row],[S-P2]],salesdata[[#This Row],[S-P3]],salesdata[[#This Row],[S-P4]]),CHOOSE({1,2,3,4},salesdata[[#This Row],[S-P1]],salesdata[[#This Row],[S-P2]],salesdata[[#This Row],[S-P3]],salesdata[[#This Row],[S-P4]]),0))</f>
        <v>Product2</v>
      </c>
      <c r="X2718" s="1" t="str">
        <f>IF(salesdata[[#This Row],[Total Revenue]]&gt;=70000,"High",IF(salesdata[[#This Row],[Total Revenue]]&gt;=40000,"Medium","Low"))</f>
        <v>Medium</v>
      </c>
      <c r="Y2718" s="1" t="str">
        <f>IFERROR(IF(SUMIF(salesdata[Year],salesdata[[#This Row],[Year]],salesdata[Total Revenue])&gt;SUMIF(salesdata[Year],salesdata[[#This Row],[Year]]-1,salesdata[Total Revenue]),"Growth Year","Decline Year"),"")</f>
        <v>Growth Year</v>
      </c>
    </row>
    <row r="2719" spans="1:25" x14ac:dyDescent="0.3">
      <c r="A2719" s="1">
        <v>2718</v>
      </c>
      <c r="B2719" s="2">
        <v>43060</v>
      </c>
      <c r="C2719" s="1">
        <v>2017</v>
      </c>
      <c r="D2719" s="1" t="s">
        <v>24</v>
      </c>
      <c r="E2719" s="1">
        <v>11</v>
      </c>
      <c r="F2719" s="3">
        <v>5981</v>
      </c>
      <c r="G2719" s="10">
        <v>18959.77</v>
      </c>
      <c r="H2719" s="12">
        <f>IFERROR(salesdata[[#This Row],[S-P1]]/salesdata[[#This Row],[Q-P1]],0)</f>
        <v>3.17</v>
      </c>
      <c r="I2719" s="3">
        <v>917</v>
      </c>
      <c r="J2719" s="10">
        <v>5813.78</v>
      </c>
      <c r="K2719" s="12">
        <f>IFERROR(salesdata[[#This Row],[S-P2]]/salesdata[[#This Row],[Q-P2]],0)</f>
        <v>6.34</v>
      </c>
      <c r="L2719" s="3">
        <v>2977</v>
      </c>
      <c r="M2719" s="10">
        <v>16135.34</v>
      </c>
      <c r="N2719" s="12">
        <f>IFERROR(salesdata[[#This Row],[S-P3]]/salesdata[[#This Row],[Q-P3]],0)</f>
        <v>5.42</v>
      </c>
      <c r="O2719" s="3">
        <v>1919</v>
      </c>
      <c r="P2719" s="10">
        <v>13682.47</v>
      </c>
      <c r="Q2719" s="12">
        <f>IFERROR(salesdata[[#This Row],[S-P4]]/salesdata[[#This Row],[Q-P4]],0)</f>
        <v>7.13</v>
      </c>
      <c r="R2719" s="3">
        <v>11794</v>
      </c>
      <c r="S2719" s="10">
        <v>54591.360000000001</v>
      </c>
      <c r="T2719" s="1" t="str">
        <f>"Q"&amp;ROUNDUP(salesdata[[#This Row],[Month No.]]/3,0)</f>
        <v>Q4</v>
      </c>
      <c r="U2719" s="1" t="str">
        <f>TEXT(salesdata[[#This Row],[Date]],"dddd")</f>
        <v>Tuesday</v>
      </c>
      <c r="V2719" s="12">
        <f>IFERROR(salesdata[[#This Row],[Total Revenue]]/salesdata[[#This Row],[Total Units Sold]],0)</f>
        <v>4.6287400373071055</v>
      </c>
      <c r="W2719" s="1" t="str">
        <f>INDEX({"Product1","Product2","Product3","Product4"},MATCH(MAX(salesdata[[#This Row],[S-P1]],salesdata[[#This Row],[S-P2]],salesdata[[#This Row],[S-P3]],salesdata[[#This Row],[S-P4]]),CHOOSE({1,2,3,4},salesdata[[#This Row],[S-P1]],salesdata[[#This Row],[S-P2]],salesdata[[#This Row],[S-P3]],salesdata[[#This Row],[S-P4]]),0))</f>
        <v>Product1</v>
      </c>
      <c r="X2719" s="1" t="str">
        <f>IF(salesdata[[#This Row],[Total Revenue]]&gt;=70000,"High",IF(salesdata[[#This Row],[Total Revenue]]&gt;=40000,"Medium","Low"))</f>
        <v>Medium</v>
      </c>
      <c r="Y2719" s="1" t="str">
        <f>IFERROR(IF(SUMIF(salesdata[Year],salesdata[[#This Row],[Year]],salesdata[Total Revenue])&gt;SUMIF(salesdata[Year],salesdata[[#This Row],[Year]]-1,salesdata[Total Revenue]),"Growth Year","Decline Year"),"")</f>
        <v>Growth Year</v>
      </c>
    </row>
    <row r="2720" spans="1:25" x14ac:dyDescent="0.3">
      <c r="A2720" s="1">
        <v>2719</v>
      </c>
      <c r="B2720" s="2">
        <v>43061</v>
      </c>
      <c r="C2720" s="1">
        <v>2017</v>
      </c>
      <c r="D2720" s="1" t="s">
        <v>24</v>
      </c>
      <c r="E2720" s="1">
        <v>11</v>
      </c>
      <c r="F2720" s="3">
        <v>4785</v>
      </c>
      <c r="G2720" s="10">
        <v>15168.45</v>
      </c>
      <c r="H2720" s="12">
        <f>IFERROR(salesdata[[#This Row],[S-P1]]/salesdata[[#This Row],[Q-P1]],0)</f>
        <v>3.1700000000000004</v>
      </c>
      <c r="I2720" s="3">
        <v>1570</v>
      </c>
      <c r="J2720" s="10">
        <v>9953.7999999999993</v>
      </c>
      <c r="K2720" s="12">
        <f>IFERROR(salesdata[[#This Row],[S-P2]]/salesdata[[#This Row],[Q-P2]],0)</f>
        <v>6.34</v>
      </c>
      <c r="L2720" s="3">
        <v>4979</v>
      </c>
      <c r="M2720" s="10">
        <v>26986.18</v>
      </c>
      <c r="N2720" s="12">
        <f>IFERROR(salesdata[[#This Row],[S-P3]]/salesdata[[#This Row],[Q-P3]],0)</f>
        <v>5.42</v>
      </c>
      <c r="O2720" s="3">
        <v>1495</v>
      </c>
      <c r="P2720" s="10">
        <v>10659.35</v>
      </c>
      <c r="Q2720" s="12">
        <f>IFERROR(salesdata[[#This Row],[S-P4]]/salesdata[[#This Row],[Q-P4]],0)</f>
        <v>7.13</v>
      </c>
      <c r="R2720" s="3">
        <v>12829</v>
      </c>
      <c r="S2720" s="10">
        <v>62767.78</v>
      </c>
      <c r="T2720" s="1" t="str">
        <f>"Q"&amp;ROUNDUP(salesdata[[#This Row],[Month No.]]/3,0)</f>
        <v>Q4</v>
      </c>
      <c r="U2720" s="1" t="str">
        <f>TEXT(salesdata[[#This Row],[Date]],"dddd")</f>
        <v>Wednesday</v>
      </c>
      <c r="V2720" s="12">
        <f>IFERROR(salesdata[[#This Row],[Total Revenue]]/salesdata[[#This Row],[Total Units Sold]],0)</f>
        <v>4.8926479070855091</v>
      </c>
      <c r="W2720" s="1" t="str">
        <f>INDEX({"Product1","Product2","Product3","Product4"},MATCH(MAX(salesdata[[#This Row],[S-P1]],salesdata[[#This Row],[S-P2]],salesdata[[#This Row],[S-P3]],salesdata[[#This Row],[S-P4]]),CHOOSE({1,2,3,4},salesdata[[#This Row],[S-P1]],salesdata[[#This Row],[S-P2]],salesdata[[#This Row],[S-P3]],salesdata[[#This Row],[S-P4]]),0))</f>
        <v>Product3</v>
      </c>
      <c r="X2720" s="1" t="str">
        <f>IF(salesdata[[#This Row],[Total Revenue]]&gt;=70000,"High",IF(salesdata[[#This Row],[Total Revenue]]&gt;=40000,"Medium","Low"))</f>
        <v>Medium</v>
      </c>
      <c r="Y2720" s="1" t="str">
        <f>IFERROR(IF(SUMIF(salesdata[Year],salesdata[[#This Row],[Year]],salesdata[Total Revenue])&gt;SUMIF(salesdata[Year],salesdata[[#This Row],[Year]]-1,salesdata[Total Revenue]),"Growth Year","Decline Year"),"")</f>
        <v>Growth Year</v>
      </c>
    </row>
    <row r="2721" spans="1:25" x14ac:dyDescent="0.3">
      <c r="A2721" s="1">
        <v>2720</v>
      </c>
      <c r="B2721" s="2">
        <v>43062</v>
      </c>
      <c r="C2721" s="1">
        <v>2017</v>
      </c>
      <c r="D2721" s="1" t="s">
        <v>24</v>
      </c>
      <c r="E2721" s="1">
        <v>11</v>
      </c>
      <c r="F2721" s="3">
        <v>2268</v>
      </c>
      <c r="G2721" s="10">
        <v>7189.56</v>
      </c>
      <c r="H2721" s="12">
        <f>IFERROR(salesdata[[#This Row],[S-P1]]/salesdata[[#This Row],[Q-P1]],0)</f>
        <v>3.1700000000000004</v>
      </c>
      <c r="I2721" s="3">
        <v>3664</v>
      </c>
      <c r="J2721" s="10">
        <v>23229.759999999998</v>
      </c>
      <c r="K2721" s="12">
        <f>IFERROR(salesdata[[#This Row],[S-P2]]/salesdata[[#This Row],[Q-P2]],0)</f>
        <v>6.34</v>
      </c>
      <c r="L2721" s="3">
        <v>1766</v>
      </c>
      <c r="M2721" s="10">
        <v>9571.7199999999993</v>
      </c>
      <c r="N2721" s="12">
        <f>IFERROR(salesdata[[#This Row],[S-P3]]/salesdata[[#This Row],[Q-P3]],0)</f>
        <v>5.42</v>
      </c>
      <c r="O2721" s="3">
        <v>323</v>
      </c>
      <c r="P2721" s="10">
        <v>2302.9899999999998</v>
      </c>
      <c r="Q2721" s="12">
        <f>IFERROR(salesdata[[#This Row],[S-P4]]/salesdata[[#This Row],[Q-P4]],0)</f>
        <v>7.129999999999999</v>
      </c>
      <c r="R2721" s="3">
        <v>8021</v>
      </c>
      <c r="S2721" s="10">
        <v>42294.03</v>
      </c>
      <c r="T2721" s="1" t="str">
        <f>"Q"&amp;ROUNDUP(salesdata[[#This Row],[Month No.]]/3,0)</f>
        <v>Q4</v>
      </c>
      <c r="U2721" s="1" t="str">
        <f>TEXT(salesdata[[#This Row],[Date]],"dddd")</f>
        <v>Thursday</v>
      </c>
      <c r="V2721" s="12">
        <f>IFERROR(salesdata[[#This Row],[Total Revenue]]/salesdata[[#This Row],[Total Units Sold]],0)</f>
        <v>5.2729123550679464</v>
      </c>
      <c r="W2721" s="1" t="str">
        <f>INDEX({"Product1","Product2","Product3","Product4"},MATCH(MAX(salesdata[[#This Row],[S-P1]],salesdata[[#This Row],[S-P2]],salesdata[[#This Row],[S-P3]],salesdata[[#This Row],[S-P4]]),CHOOSE({1,2,3,4},salesdata[[#This Row],[S-P1]],salesdata[[#This Row],[S-P2]],salesdata[[#This Row],[S-P3]],salesdata[[#This Row],[S-P4]]),0))</f>
        <v>Product2</v>
      </c>
      <c r="X2721" s="1" t="str">
        <f>IF(salesdata[[#This Row],[Total Revenue]]&gt;=70000,"High",IF(salesdata[[#This Row],[Total Revenue]]&gt;=40000,"Medium","Low"))</f>
        <v>Medium</v>
      </c>
      <c r="Y2721" s="1" t="str">
        <f>IFERROR(IF(SUMIF(salesdata[Year],salesdata[[#This Row],[Year]],salesdata[Total Revenue])&gt;SUMIF(salesdata[Year],salesdata[[#This Row],[Year]]-1,salesdata[Total Revenue]),"Growth Year","Decline Year"),"")</f>
        <v>Growth Year</v>
      </c>
    </row>
    <row r="2722" spans="1:25" x14ac:dyDescent="0.3">
      <c r="A2722" s="1">
        <v>2721</v>
      </c>
      <c r="B2722" s="2">
        <v>43063</v>
      </c>
      <c r="C2722" s="1">
        <v>2017</v>
      </c>
      <c r="D2722" s="1" t="s">
        <v>24</v>
      </c>
      <c r="E2722" s="1">
        <v>11</v>
      </c>
      <c r="F2722" s="3">
        <v>2686</v>
      </c>
      <c r="G2722" s="10">
        <v>8514.6200000000008</v>
      </c>
      <c r="H2722" s="12">
        <f>IFERROR(salesdata[[#This Row],[S-P1]]/salesdata[[#This Row],[Q-P1]],0)</f>
        <v>3.1700000000000004</v>
      </c>
      <c r="I2722" s="3">
        <v>3158</v>
      </c>
      <c r="J2722" s="10">
        <v>20021.72</v>
      </c>
      <c r="K2722" s="12">
        <f>IFERROR(salesdata[[#This Row],[S-P2]]/salesdata[[#This Row],[Q-P2]],0)</f>
        <v>6.3400000000000007</v>
      </c>
      <c r="L2722" s="3">
        <v>712</v>
      </c>
      <c r="M2722" s="10">
        <v>3859.04</v>
      </c>
      <c r="N2722" s="12">
        <f>IFERROR(salesdata[[#This Row],[S-P3]]/salesdata[[#This Row],[Q-P3]],0)</f>
        <v>5.42</v>
      </c>
      <c r="O2722" s="3">
        <v>1413</v>
      </c>
      <c r="P2722" s="10">
        <v>10074.69</v>
      </c>
      <c r="Q2722" s="12">
        <f>IFERROR(salesdata[[#This Row],[S-P4]]/salesdata[[#This Row],[Q-P4]],0)</f>
        <v>7.1300000000000008</v>
      </c>
      <c r="R2722" s="3">
        <v>7969</v>
      </c>
      <c r="S2722" s="10">
        <v>42470.07</v>
      </c>
      <c r="T2722" s="1" t="str">
        <f>"Q"&amp;ROUNDUP(salesdata[[#This Row],[Month No.]]/3,0)</f>
        <v>Q4</v>
      </c>
      <c r="U2722" s="1" t="str">
        <f>TEXT(salesdata[[#This Row],[Date]],"dddd")</f>
        <v>Friday</v>
      </c>
      <c r="V2722" s="12">
        <f>IFERROR(salesdata[[#This Row],[Total Revenue]]/salesdata[[#This Row],[Total Units Sold]],0)</f>
        <v>5.329410214581503</v>
      </c>
      <c r="W2722" s="1" t="str">
        <f>INDEX({"Product1","Product2","Product3","Product4"},MATCH(MAX(salesdata[[#This Row],[S-P1]],salesdata[[#This Row],[S-P2]],salesdata[[#This Row],[S-P3]],salesdata[[#This Row],[S-P4]]),CHOOSE({1,2,3,4},salesdata[[#This Row],[S-P1]],salesdata[[#This Row],[S-P2]],salesdata[[#This Row],[S-P3]],salesdata[[#This Row],[S-P4]]),0))</f>
        <v>Product2</v>
      </c>
      <c r="X2722" s="1" t="str">
        <f>IF(salesdata[[#This Row],[Total Revenue]]&gt;=70000,"High",IF(salesdata[[#This Row],[Total Revenue]]&gt;=40000,"Medium","Low"))</f>
        <v>Medium</v>
      </c>
      <c r="Y2722" s="1" t="str">
        <f>IFERROR(IF(SUMIF(salesdata[Year],salesdata[[#This Row],[Year]],salesdata[Total Revenue])&gt;SUMIF(salesdata[Year],salesdata[[#This Row],[Year]]-1,salesdata[Total Revenue]),"Growth Year","Decline Year"),"")</f>
        <v>Growth Year</v>
      </c>
    </row>
    <row r="2723" spans="1:25" x14ac:dyDescent="0.3">
      <c r="A2723" s="1">
        <v>2722</v>
      </c>
      <c r="B2723" s="2">
        <v>43064</v>
      </c>
      <c r="C2723" s="1">
        <v>2017</v>
      </c>
      <c r="D2723" s="1" t="s">
        <v>24</v>
      </c>
      <c r="E2723" s="1">
        <v>11</v>
      </c>
      <c r="F2723" s="3">
        <v>7462</v>
      </c>
      <c r="G2723" s="10">
        <v>23654.54</v>
      </c>
      <c r="H2723" s="12">
        <f>IFERROR(salesdata[[#This Row],[S-P1]]/salesdata[[#This Row],[Q-P1]],0)</f>
        <v>3.17</v>
      </c>
      <c r="I2723" s="3">
        <v>1312</v>
      </c>
      <c r="J2723" s="10">
        <v>8318.08</v>
      </c>
      <c r="K2723" s="12">
        <f>IFERROR(salesdata[[#This Row],[S-P2]]/salesdata[[#This Row],[Q-P2]],0)</f>
        <v>6.34</v>
      </c>
      <c r="L2723" s="3">
        <v>3077</v>
      </c>
      <c r="M2723" s="10">
        <v>16677.34</v>
      </c>
      <c r="N2723" s="12">
        <f>IFERROR(salesdata[[#This Row],[S-P3]]/salesdata[[#This Row],[Q-P3]],0)</f>
        <v>5.42</v>
      </c>
      <c r="O2723" s="3">
        <v>1103</v>
      </c>
      <c r="P2723" s="10">
        <v>7864.39</v>
      </c>
      <c r="Q2723" s="12">
        <f>IFERROR(salesdata[[#This Row],[S-P4]]/salesdata[[#This Row],[Q-P4]],0)</f>
        <v>7.13</v>
      </c>
      <c r="R2723" s="3">
        <v>12954</v>
      </c>
      <c r="S2723" s="10">
        <v>56514.35</v>
      </c>
      <c r="T2723" s="1" t="str">
        <f>"Q"&amp;ROUNDUP(salesdata[[#This Row],[Month No.]]/3,0)</f>
        <v>Q4</v>
      </c>
      <c r="U2723" s="1" t="str">
        <f>TEXT(salesdata[[#This Row],[Date]],"dddd")</f>
        <v>Saturday</v>
      </c>
      <c r="V2723" s="12">
        <f>IFERROR(salesdata[[#This Row],[Total Revenue]]/salesdata[[#This Row],[Total Units Sold]],0)</f>
        <v>4.36269492048788</v>
      </c>
      <c r="W2723" s="1" t="str">
        <f>INDEX({"Product1","Product2","Product3","Product4"},MATCH(MAX(salesdata[[#This Row],[S-P1]],salesdata[[#This Row],[S-P2]],salesdata[[#This Row],[S-P3]],salesdata[[#This Row],[S-P4]]),CHOOSE({1,2,3,4},salesdata[[#This Row],[S-P1]],salesdata[[#This Row],[S-P2]],salesdata[[#This Row],[S-P3]],salesdata[[#This Row],[S-P4]]),0))</f>
        <v>Product1</v>
      </c>
      <c r="X2723" s="1" t="str">
        <f>IF(salesdata[[#This Row],[Total Revenue]]&gt;=70000,"High",IF(salesdata[[#This Row],[Total Revenue]]&gt;=40000,"Medium","Low"))</f>
        <v>Medium</v>
      </c>
      <c r="Y2723" s="1" t="str">
        <f>IFERROR(IF(SUMIF(salesdata[Year],salesdata[[#This Row],[Year]],salesdata[Total Revenue])&gt;SUMIF(salesdata[Year],salesdata[[#This Row],[Year]]-1,salesdata[Total Revenue]),"Growth Year","Decline Year"),"")</f>
        <v>Growth Year</v>
      </c>
    </row>
    <row r="2724" spans="1:25" x14ac:dyDescent="0.3">
      <c r="A2724" s="1">
        <v>2723</v>
      </c>
      <c r="B2724" s="2">
        <v>43065</v>
      </c>
      <c r="C2724" s="1">
        <v>2017</v>
      </c>
      <c r="D2724" s="1" t="s">
        <v>24</v>
      </c>
      <c r="E2724" s="1">
        <v>11</v>
      </c>
      <c r="F2724" s="3">
        <v>5614</v>
      </c>
      <c r="G2724" s="10">
        <v>17796.38</v>
      </c>
      <c r="H2724" s="12">
        <f>IFERROR(salesdata[[#This Row],[S-P1]]/salesdata[[#This Row],[Q-P1]],0)</f>
        <v>3.1700000000000004</v>
      </c>
      <c r="I2724" s="3">
        <v>3101</v>
      </c>
      <c r="J2724" s="10">
        <v>19660.34</v>
      </c>
      <c r="K2724" s="12">
        <f>IFERROR(salesdata[[#This Row],[S-P2]]/salesdata[[#This Row],[Q-P2]],0)</f>
        <v>6.34</v>
      </c>
      <c r="L2724" s="3">
        <v>3037</v>
      </c>
      <c r="M2724" s="10">
        <v>16460.54</v>
      </c>
      <c r="N2724" s="12">
        <f>IFERROR(salesdata[[#This Row],[S-P3]]/salesdata[[#This Row],[Q-P3]],0)</f>
        <v>5.42</v>
      </c>
      <c r="O2724" s="3">
        <v>448</v>
      </c>
      <c r="P2724" s="10">
        <v>3194.24</v>
      </c>
      <c r="Q2724" s="12">
        <f>IFERROR(salesdata[[#This Row],[S-P4]]/salesdata[[#This Row],[Q-P4]],0)</f>
        <v>7.13</v>
      </c>
      <c r="R2724" s="3">
        <v>12200</v>
      </c>
      <c r="S2724" s="10">
        <v>57111.5</v>
      </c>
      <c r="T2724" s="1" t="str">
        <f>"Q"&amp;ROUNDUP(salesdata[[#This Row],[Month No.]]/3,0)</f>
        <v>Q4</v>
      </c>
      <c r="U2724" s="1" t="str">
        <f>TEXT(salesdata[[#This Row],[Date]],"dddd")</f>
        <v>Sunday</v>
      </c>
      <c r="V2724" s="12">
        <f>IFERROR(salesdata[[#This Row],[Total Revenue]]/salesdata[[#This Row],[Total Units Sold]],0)</f>
        <v>4.6812704918032786</v>
      </c>
      <c r="W2724" s="1" t="str">
        <f>INDEX({"Product1","Product2","Product3","Product4"},MATCH(MAX(salesdata[[#This Row],[S-P1]],salesdata[[#This Row],[S-P2]],salesdata[[#This Row],[S-P3]],salesdata[[#This Row],[S-P4]]),CHOOSE({1,2,3,4},salesdata[[#This Row],[S-P1]],salesdata[[#This Row],[S-P2]],salesdata[[#This Row],[S-P3]],salesdata[[#This Row],[S-P4]]),0))</f>
        <v>Product2</v>
      </c>
      <c r="X2724" s="1" t="str">
        <f>IF(salesdata[[#This Row],[Total Revenue]]&gt;=70000,"High",IF(salesdata[[#This Row],[Total Revenue]]&gt;=40000,"Medium","Low"))</f>
        <v>Medium</v>
      </c>
      <c r="Y2724" s="1" t="str">
        <f>IFERROR(IF(SUMIF(salesdata[Year],salesdata[[#This Row],[Year]],salesdata[Total Revenue])&gt;SUMIF(salesdata[Year],salesdata[[#This Row],[Year]]-1,salesdata[Total Revenue]),"Growth Year","Decline Year"),"")</f>
        <v>Growth Year</v>
      </c>
    </row>
    <row r="2725" spans="1:25" x14ac:dyDescent="0.3">
      <c r="A2725" s="1">
        <v>2724</v>
      </c>
      <c r="B2725" s="2">
        <v>43066</v>
      </c>
      <c r="C2725" s="1">
        <v>2017</v>
      </c>
      <c r="D2725" s="1" t="s">
        <v>24</v>
      </c>
      <c r="E2725" s="1">
        <v>11</v>
      </c>
      <c r="F2725" s="3">
        <v>6309</v>
      </c>
      <c r="G2725" s="10">
        <v>19999.53</v>
      </c>
      <c r="H2725" s="12">
        <f>IFERROR(salesdata[[#This Row],[S-P1]]/salesdata[[#This Row],[Q-P1]],0)</f>
        <v>3.17</v>
      </c>
      <c r="I2725" s="3">
        <v>3821</v>
      </c>
      <c r="J2725" s="10">
        <v>24225.14</v>
      </c>
      <c r="K2725" s="12">
        <f>IFERROR(salesdata[[#This Row],[S-P2]]/salesdata[[#This Row],[Q-P2]],0)</f>
        <v>6.34</v>
      </c>
      <c r="L2725" s="3">
        <v>950</v>
      </c>
      <c r="M2725" s="10">
        <v>5149</v>
      </c>
      <c r="N2725" s="12">
        <f>IFERROR(salesdata[[#This Row],[S-P3]]/salesdata[[#This Row],[Q-P3]],0)</f>
        <v>5.42</v>
      </c>
      <c r="O2725" s="3">
        <v>1202</v>
      </c>
      <c r="P2725" s="10">
        <v>8570.26</v>
      </c>
      <c r="Q2725" s="12">
        <f>IFERROR(salesdata[[#This Row],[S-P4]]/salesdata[[#This Row],[Q-P4]],0)</f>
        <v>7.13</v>
      </c>
      <c r="R2725" s="3">
        <v>12282</v>
      </c>
      <c r="S2725" s="10">
        <v>57943.93</v>
      </c>
      <c r="T2725" s="1" t="str">
        <f>"Q"&amp;ROUNDUP(salesdata[[#This Row],[Month No.]]/3,0)</f>
        <v>Q4</v>
      </c>
      <c r="U2725" s="1" t="str">
        <f>TEXT(salesdata[[#This Row],[Date]],"dddd")</f>
        <v>Monday</v>
      </c>
      <c r="V2725" s="12">
        <f>IFERROR(salesdata[[#This Row],[Total Revenue]]/salesdata[[#This Row],[Total Units Sold]],0)</f>
        <v>4.7177927047712096</v>
      </c>
      <c r="W2725" s="1" t="str">
        <f>INDEX({"Product1","Product2","Product3","Product4"},MATCH(MAX(salesdata[[#This Row],[S-P1]],salesdata[[#This Row],[S-P2]],salesdata[[#This Row],[S-P3]],salesdata[[#This Row],[S-P4]]),CHOOSE({1,2,3,4},salesdata[[#This Row],[S-P1]],salesdata[[#This Row],[S-P2]],salesdata[[#This Row],[S-P3]],salesdata[[#This Row],[S-P4]]),0))</f>
        <v>Product2</v>
      </c>
      <c r="X2725" s="1" t="str">
        <f>IF(salesdata[[#This Row],[Total Revenue]]&gt;=70000,"High",IF(salesdata[[#This Row],[Total Revenue]]&gt;=40000,"Medium","Low"))</f>
        <v>Medium</v>
      </c>
      <c r="Y2725" s="1" t="str">
        <f>IFERROR(IF(SUMIF(salesdata[Year],salesdata[[#This Row],[Year]],salesdata[Total Revenue])&gt;SUMIF(salesdata[Year],salesdata[[#This Row],[Year]]-1,salesdata[Total Revenue]),"Growth Year","Decline Year"),"")</f>
        <v>Growth Year</v>
      </c>
    </row>
    <row r="2726" spans="1:25" x14ac:dyDescent="0.3">
      <c r="A2726" s="1">
        <v>2725</v>
      </c>
      <c r="B2726" s="2">
        <v>43067</v>
      </c>
      <c r="C2726" s="1">
        <v>2017</v>
      </c>
      <c r="D2726" s="1" t="s">
        <v>24</v>
      </c>
      <c r="E2726" s="1">
        <v>11</v>
      </c>
      <c r="F2726" s="3">
        <v>3088</v>
      </c>
      <c r="G2726" s="10">
        <v>9788.9599999999991</v>
      </c>
      <c r="H2726" s="12">
        <f>IFERROR(salesdata[[#This Row],[S-P1]]/salesdata[[#This Row],[Q-P1]],0)</f>
        <v>3.17</v>
      </c>
      <c r="I2726" s="3">
        <v>634</v>
      </c>
      <c r="J2726" s="10">
        <v>4019.56</v>
      </c>
      <c r="K2726" s="12">
        <f>IFERROR(salesdata[[#This Row],[S-P2]]/salesdata[[#This Row],[Q-P2]],0)</f>
        <v>6.34</v>
      </c>
      <c r="L2726" s="3">
        <v>3991</v>
      </c>
      <c r="M2726" s="10">
        <v>21631.22</v>
      </c>
      <c r="N2726" s="12">
        <f>IFERROR(salesdata[[#This Row],[S-P3]]/salesdata[[#This Row],[Q-P3]],0)</f>
        <v>5.42</v>
      </c>
      <c r="O2726" s="3">
        <v>1107</v>
      </c>
      <c r="P2726" s="10">
        <v>7892.91</v>
      </c>
      <c r="Q2726" s="12">
        <f>IFERROR(salesdata[[#This Row],[S-P4]]/salesdata[[#This Row],[Q-P4]],0)</f>
        <v>7.13</v>
      </c>
      <c r="R2726" s="3">
        <v>8820</v>
      </c>
      <c r="S2726" s="10">
        <v>43332.65</v>
      </c>
      <c r="T2726" s="1" t="str">
        <f>"Q"&amp;ROUNDUP(salesdata[[#This Row],[Month No.]]/3,0)</f>
        <v>Q4</v>
      </c>
      <c r="U2726" s="1" t="str">
        <f>TEXT(salesdata[[#This Row],[Date]],"dddd")</f>
        <v>Tuesday</v>
      </c>
      <c r="V2726" s="12">
        <f>IFERROR(salesdata[[#This Row],[Total Revenue]]/salesdata[[#This Row],[Total Units Sold]],0)</f>
        <v>4.9129988662131518</v>
      </c>
      <c r="W2726" s="1" t="str">
        <f>INDEX({"Product1","Product2","Product3","Product4"},MATCH(MAX(salesdata[[#This Row],[S-P1]],salesdata[[#This Row],[S-P2]],salesdata[[#This Row],[S-P3]],salesdata[[#This Row],[S-P4]]),CHOOSE({1,2,3,4},salesdata[[#This Row],[S-P1]],salesdata[[#This Row],[S-P2]],salesdata[[#This Row],[S-P3]],salesdata[[#This Row],[S-P4]]),0))</f>
        <v>Product3</v>
      </c>
      <c r="X2726" s="1" t="str">
        <f>IF(salesdata[[#This Row],[Total Revenue]]&gt;=70000,"High",IF(salesdata[[#This Row],[Total Revenue]]&gt;=40000,"Medium","Low"))</f>
        <v>Medium</v>
      </c>
      <c r="Y2726" s="1" t="str">
        <f>IFERROR(IF(SUMIF(salesdata[Year],salesdata[[#This Row],[Year]],salesdata[Total Revenue])&gt;SUMIF(salesdata[Year],salesdata[[#This Row],[Year]]-1,salesdata[Total Revenue]),"Growth Year","Decline Year"),"")</f>
        <v>Growth Year</v>
      </c>
    </row>
    <row r="2727" spans="1:25" x14ac:dyDescent="0.3">
      <c r="A2727" s="1">
        <v>2726</v>
      </c>
      <c r="B2727" s="2">
        <v>43068</v>
      </c>
      <c r="C2727" s="1">
        <v>2017</v>
      </c>
      <c r="D2727" s="1" t="s">
        <v>24</v>
      </c>
      <c r="E2727" s="1">
        <v>11</v>
      </c>
      <c r="F2727" s="3">
        <v>4405</v>
      </c>
      <c r="G2727" s="10">
        <v>13963.85</v>
      </c>
      <c r="H2727" s="12">
        <f>IFERROR(salesdata[[#This Row],[S-P1]]/salesdata[[#This Row],[Q-P1]],0)</f>
        <v>3.17</v>
      </c>
      <c r="I2727" s="3">
        <v>1857</v>
      </c>
      <c r="J2727" s="10">
        <v>11773.38</v>
      </c>
      <c r="K2727" s="12">
        <f>IFERROR(salesdata[[#This Row],[S-P2]]/salesdata[[#This Row],[Q-P2]],0)</f>
        <v>6.34</v>
      </c>
      <c r="L2727" s="3">
        <v>3137</v>
      </c>
      <c r="M2727" s="10">
        <v>17002.54</v>
      </c>
      <c r="N2727" s="12">
        <f>IFERROR(salesdata[[#This Row],[S-P3]]/salesdata[[#This Row],[Q-P3]],0)</f>
        <v>5.42</v>
      </c>
      <c r="O2727" s="3">
        <v>961</v>
      </c>
      <c r="P2727" s="10">
        <v>6851.93</v>
      </c>
      <c r="Q2727" s="12">
        <f>IFERROR(salesdata[[#This Row],[S-P4]]/salesdata[[#This Row],[Q-P4]],0)</f>
        <v>7.13</v>
      </c>
      <c r="R2727" s="3">
        <v>10360</v>
      </c>
      <c r="S2727" s="10">
        <v>49591.7</v>
      </c>
      <c r="T2727" s="1" t="str">
        <f>"Q"&amp;ROUNDUP(salesdata[[#This Row],[Month No.]]/3,0)</f>
        <v>Q4</v>
      </c>
      <c r="U2727" s="1" t="str">
        <f>TEXT(salesdata[[#This Row],[Date]],"dddd")</f>
        <v>Wednesday</v>
      </c>
      <c r="V2727" s="12">
        <f>IFERROR(salesdata[[#This Row],[Total Revenue]]/salesdata[[#This Row],[Total Units Sold]],0)</f>
        <v>4.7868436293436289</v>
      </c>
      <c r="W2727" s="1" t="str">
        <f>INDEX({"Product1","Product2","Product3","Product4"},MATCH(MAX(salesdata[[#This Row],[S-P1]],salesdata[[#This Row],[S-P2]],salesdata[[#This Row],[S-P3]],salesdata[[#This Row],[S-P4]]),CHOOSE({1,2,3,4},salesdata[[#This Row],[S-P1]],salesdata[[#This Row],[S-P2]],salesdata[[#This Row],[S-P3]],salesdata[[#This Row],[S-P4]]),0))</f>
        <v>Product3</v>
      </c>
      <c r="X2727" s="1" t="str">
        <f>IF(salesdata[[#This Row],[Total Revenue]]&gt;=70000,"High",IF(salesdata[[#This Row],[Total Revenue]]&gt;=40000,"Medium","Low"))</f>
        <v>Medium</v>
      </c>
      <c r="Y2727" s="1" t="str">
        <f>IFERROR(IF(SUMIF(salesdata[Year],salesdata[[#This Row],[Year]],salesdata[Total Revenue])&gt;SUMIF(salesdata[Year],salesdata[[#This Row],[Year]]-1,salesdata[Total Revenue]),"Growth Year","Decline Year"),"")</f>
        <v>Growth Year</v>
      </c>
    </row>
    <row r="2728" spans="1:25" x14ac:dyDescent="0.3">
      <c r="A2728" s="1">
        <v>2727</v>
      </c>
      <c r="B2728" s="2">
        <v>43069</v>
      </c>
      <c r="C2728" s="1">
        <v>2017</v>
      </c>
      <c r="D2728" s="1" t="s">
        <v>24</v>
      </c>
      <c r="E2728" s="1">
        <v>11</v>
      </c>
      <c r="F2728" s="3">
        <v>896</v>
      </c>
      <c r="G2728" s="10">
        <v>2840.32</v>
      </c>
      <c r="H2728" s="12">
        <f>IFERROR(salesdata[[#This Row],[S-P1]]/salesdata[[#This Row],[Q-P1]],0)</f>
        <v>3.1700000000000004</v>
      </c>
      <c r="I2728" s="3">
        <v>929</v>
      </c>
      <c r="J2728" s="10">
        <v>5889.86</v>
      </c>
      <c r="K2728" s="12">
        <f>IFERROR(salesdata[[#This Row],[S-P2]]/salesdata[[#This Row],[Q-P2]],0)</f>
        <v>6.34</v>
      </c>
      <c r="L2728" s="3">
        <v>3919</v>
      </c>
      <c r="M2728" s="10">
        <v>21240.98</v>
      </c>
      <c r="N2728" s="12">
        <f>IFERROR(salesdata[[#This Row],[S-P3]]/salesdata[[#This Row],[Q-P3]],0)</f>
        <v>5.42</v>
      </c>
      <c r="O2728" s="3">
        <v>1267</v>
      </c>
      <c r="P2728" s="10">
        <v>9033.7099999999991</v>
      </c>
      <c r="Q2728" s="12">
        <f>IFERROR(salesdata[[#This Row],[S-P4]]/salesdata[[#This Row],[Q-P4]],0)</f>
        <v>7.129999999999999</v>
      </c>
      <c r="R2728" s="3">
        <v>7011</v>
      </c>
      <c r="S2728" s="10">
        <v>39004.870000000003</v>
      </c>
      <c r="T2728" s="1" t="str">
        <f>"Q"&amp;ROUNDUP(salesdata[[#This Row],[Month No.]]/3,0)</f>
        <v>Q4</v>
      </c>
      <c r="U2728" s="1" t="str">
        <f>TEXT(salesdata[[#This Row],[Date]],"dddd")</f>
        <v>Thursday</v>
      </c>
      <c r="V2728" s="12">
        <f>IFERROR(salesdata[[#This Row],[Total Revenue]]/salesdata[[#This Row],[Total Units Sold]],0)</f>
        <v>5.5633818285551282</v>
      </c>
      <c r="W2728" s="1" t="str">
        <f>INDEX({"Product1","Product2","Product3","Product4"},MATCH(MAX(salesdata[[#This Row],[S-P1]],salesdata[[#This Row],[S-P2]],salesdata[[#This Row],[S-P3]],salesdata[[#This Row],[S-P4]]),CHOOSE({1,2,3,4},salesdata[[#This Row],[S-P1]],salesdata[[#This Row],[S-P2]],salesdata[[#This Row],[S-P3]],salesdata[[#This Row],[S-P4]]),0))</f>
        <v>Product3</v>
      </c>
      <c r="X2728" s="1" t="str">
        <f>IF(salesdata[[#This Row],[Total Revenue]]&gt;=70000,"High",IF(salesdata[[#This Row],[Total Revenue]]&gt;=40000,"Medium","Low"))</f>
        <v>Low</v>
      </c>
      <c r="Y2728" s="1" t="str">
        <f>IFERROR(IF(SUMIF(salesdata[Year],salesdata[[#This Row],[Year]],salesdata[Total Revenue])&gt;SUMIF(salesdata[Year],salesdata[[#This Row],[Year]]-1,salesdata[Total Revenue]),"Growth Year","Decline Year"),"")</f>
        <v>Growth Year</v>
      </c>
    </row>
    <row r="2729" spans="1:25" x14ac:dyDescent="0.3">
      <c r="A2729" s="1">
        <v>2728</v>
      </c>
      <c r="B2729" s="2">
        <v>43070</v>
      </c>
      <c r="C2729" s="1">
        <v>2017</v>
      </c>
      <c r="D2729" s="1" t="s">
        <v>25</v>
      </c>
      <c r="E2729" s="1">
        <v>12</v>
      </c>
      <c r="F2729" s="3">
        <v>1564</v>
      </c>
      <c r="G2729" s="10">
        <v>4957.88</v>
      </c>
      <c r="H2729" s="12">
        <f>IFERROR(salesdata[[#This Row],[S-P1]]/salesdata[[#This Row],[Q-P1]],0)</f>
        <v>3.17</v>
      </c>
      <c r="I2729" s="3">
        <v>1347</v>
      </c>
      <c r="J2729" s="10">
        <v>8539.98</v>
      </c>
      <c r="K2729" s="12">
        <f>IFERROR(salesdata[[#This Row],[S-P2]]/salesdata[[#This Row],[Q-P2]],0)</f>
        <v>6.34</v>
      </c>
      <c r="L2729" s="3">
        <v>4545</v>
      </c>
      <c r="M2729" s="10">
        <v>24633.9</v>
      </c>
      <c r="N2729" s="12">
        <f>IFERROR(salesdata[[#This Row],[S-P3]]/salesdata[[#This Row],[Q-P3]],0)</f>
        <v>5.42</v>
      </c>
      <c r="O2729" s="3">
        <v>1612</v>
      </c>
      <c r="P2729" s="10">
        <v>11493.56</v>
      </c>
      <c r="Q2729" s="12">
        <f>IFERROR(salesdata[[#This Row],[S-P4]]/salesdata[[#This Row],[Q-P4]],0)</f>
        <v>7.13</v>
      </c>
      <c r="R2729" s="3">
        <v>9068</v>
      </c>
      <c r="S2729" s="10">
        <v>49625.32</v>
      </c>
      <c r="T2729" s="1" t="str">
        <f>"Q"&amp;ROUNDUP(salesdata[[#This Row],[Month No.]]/3,0)</f>
        <v>Q4</v>
      </c>
      <c r="U2729" s="1" t="str">
        <f>TEXT(salesdata[[#This Row],[Date]],"dddd")</f>
        <v>Friday</v>
      </c>
      <c r="V2729" s="12">
        <f>IFERROR(salesdata[[#This Row],[Total Revenue]]/salesdata[[#This Row],[Total Units Sold]],0)</f>
        <v>5.472576091751213</v>
      </c>
      <c r="W2729" s="1" t="str">
        <f>INDEX({"Product1","Product2","Product3","Product4"},MATCH(MAX(salesdata[[#This Row],[S-P1]],salesdata[[#This Row],[S-P2]],salesdata[[#This Row],[S-P3]],salesdata[[#This Row],[S-P4]]),CHOOSE({1,2,3,4},salesdata[[#This Row],[S-P1]],salesdata[[#This Row],[S-P2]],salesdata[[#This Row],[S-P3]],salesdata[[#This Row],[S-P4]]),0))</f>
        <v>Product3</v>
      </c>
      <c r="X2729" s="1" t="str">
        <f>IF(salesdata[[#This Row],[Total Revenue]]&gt;=70000,"High",IF(salesdata[[#This Row],[Total Revenue]]&gt;=40000,"Medium","Low"))</f>
        <v>Medium</v>
      </c>
      <c r="Y2729" s="1" t="str">
        <f>IFERROR(IF(SUMIF(salesdata[Year],salesdata[[#This Row],[Year]],salesdata[Total Revenue])&gt;SUMIF(salesdata[Year],salesdata[[#This Row],[Year]]-1,salesdata[Total Revenue]),"Growth Year","Decline Year"),"")</f>
        <v>Growth Year</v>
      </c>
    </row>
    <row r="2730" spans="1:25" x14ac:dyDescent="0.3">
      <c r="A2730" s="1">
        <v>2729</v>
      </c>
      <c r="B2730" s="2">
        <v>43071</v>
      </c>
      <c r="C2730" s="1">
        <v>2017</v>
      </c>
      <c r="D2730" s="1" t="s">
        <v>25</v>
      </c>
      <c r="E2730" s="1">
        <v>12</v>
      </c>
      <c r="F2730" s="3">
        <v>928</v>
      </c>
      <c r="G2730" s="10">
        <v>2941.76</v>
      </c>
      <c r="H2730" s="12">
        <f>IFERROR(salesdata[[#This Row],[S-P1]]/salesdata[[#This Row],[Q-P1]],0)</f>
        <v>3.1700000000000004</v>
      </c>
      <c r="I2730" s="3">
        <v>2949</v>
      </c>
      <c r="J2730" s="10">
        <v>18696.66</v>
      </c>
      <c r="K2730" s="12">
        <f>IFERROR(salesdata[[#This Row],[S-P2]]/salesdata[[#This Row],[Q-P2]],0)</f>
        <v>6.34</v>
      </c>
      <c r="L2730" s="3">
        <v>4090</v>
      </c>
      <c r="M2730" s="10">
        <v>22167.8</v>
      </c>
      <c r="N2730" s="12">
        <f>IFERROR(salesdata[[#This Row],[S-P3]]/salesdata[[#This Row],[Q-P3]],0)</f>
        <v>5.42</v>
      </c>
      <c r="O2730" s="3">
        <v>974</v>
      </c>
      <c r="P2730" s="10">
        <v>6944.62</v>
      </c>
      <c r="Q2730" s="12">
        <f>IFERROR(salesdata[[#This Row],[S-P4]]/salesdata[[#This Row],[Q-P4]],0)</f>
        <v>7.13</v>
      </c>
      <c r="R2730" s="3">
        <v>8941</v>
      </c>
      <c r="S2730" s="10">
        <v>50750.84</v>
      </c>
      <c r="T2730" s="1" t="str">
        <f>"Q"&amp;ROUNDUP(salesdata[[#This Row],[Month No.]]/3,0)</f>
        <v>Q4</v>
      </c>
      <c r="U2730" s="1" t="str">
        <f>TEXT(salesdata[[#This Row],[Date]],"dddd")</f>
        <v>Saturday</v>
      </c>
      <c r="V2730" s="12">
        <f>IFERROR(salesdata[[#This Row],[Total Revenue]]/salesdata[[#This Row],[Total Units Sold]],0)</f>
        <v>5.6761928195951228</v>
      </c>
      <c r="W2730" s="1" t="str">
        <f>INDEX({"Product1","Product2","Product3","Product4"},MATCH(MAX(salesdata[[#This Row],[S-P1]],salesdata[[#This Row],[S-P2]],salesdata[[#This Row],[S-P3]],salesdata[[#This Row],[S-P4]]),CHOOSE({1,2,3,4},salesdata[[#This Row],[S-P1]],salesdata[[#This Row],[S-P2]],salesdata[[#This Row],[S-P3]],salesdata[[#This Row],[S-P4]]),0))</f>
        <v>Product3</v>
      </c>
      <c r="X2730" s="1" t="str">
        <f>IF(salesdata[[#This Row],[Total Revenue]]&gt;=70000,"High",IF(salesdata[[#This Row],[Total Revenue]]&gt;=40000,"Medium","Low"))</f>
        <v>Medium</v>
      </c>
      <c r="Y2730" s="1" t="str">
        <f>IFERROR(IF(SUMIF(salesdata[Year],salesdata[[#This Row],[Year]],salesdata[Total Revenue])&gt;SUMIF(salesdata[Year],salesdata[[#This Row],[Year]]-1,salesdata[Total Revenue]),"Growth Year","Decline Year"),"")</f>
        <v>Growth Year</v>
      </c>
    </row>
    <row r="2731" spans="1:25" x14ac:dyDescent="0.3">
      <c r="A2731" s="1">
        <v>2730</v>
      </c>
      <c r="B2731" s="2">
        <v>43072</v>
      </c>
      <c r="C2731" s="1">
        <v>2017</v>
      </c>
      <c r="D2731" s="1" t="s">
        <v>25</v>
      </c>
      <c r="E2731" s="1">
        <v>12</v>
      </c>
      <c r="F2731" s="3">
        <v>2842</v>
      </c>
      <c r="G2731" s="10">
        <v>9009.14</v>
      </c>
      <c r="H2731" s="12">
        <f>IFERROR(salesdata[[#This Row],[S-P1]]/salesdata[[#This Row],[Q-P1]],0)</f>
        <v>3.17</v>
      </c>
      <c r="I2731" s="3">
        <v>3761</v>
      </c>
      <c r="J2731" s="10">
        <v>23844.74</v>
      </c>
      <c r="K2731" s="12">
        <f>IFERROR(salesdata[[#This Row],[S-P2]]/salesdata[[#This Row],[Q-P2]],0)</f>
        <v>6.3400000000000007</v>
      </c>
      <c r="L2731" s="3">
        <v>707</v>
      </c>
      <c r="M2731" s="10">
        <v>3831.94</v>
      </c>
      <c r="N2731" s="12">
        <f>IFERROR(salesdata[[#This Row],[S-P3]]/salesdata[[#This Row],[Q-P3]],0)</f>
        <v>5.42</v>
      </c>
      <c r="O2731" s="3">
        <v>408</v>
      </c>
      <c r="P2731" s="10">
        <v>2909.04</v>
      </c>
      <c r="Q2731" s="12">
        <f>IFERROR(salesdata[[#This Row],[S-P4]]/salesdata[[#This Row],[Q-P4]],0)</f>
        <v>7.13</v>
      </c>
      <c r="R2731" s="3">
        <v>7718</v>
      </c>
      <c r="S2731" s="10">
        <v>39594.86</v>
      </c>
      <c r="T2731" s="1" t="str">
        <f>"Q"&amp;ROUNDUP(salesdata[[#This Row],[Month No.]]/3,0)</f>
        <v>Q4</v>
      </c>
      <c r="U2731" s="1" t="str">
        <f>TEXT(salesdata[[#This Row],[Date]],"dddd")</f>
        <v>Sunday</v>
      </c>
      <c r="V2731" s="12">
        <f>IFERROR(salesdata[[#This Row],[Total Revenue]]/salesdata[[#This Row],[Total Units Sold]],0)</f>
        <v>5.1301969422130087</v>
      </c>
      <c r="W2731" s="1" t="str">
        <f>INDEX({"Product1","Product2","Product3","Product4"},MATCH(MAX(salesdata[[#This Row],[S-P1]],salesdata[[#This Row],[S-P2]],salesdata[[#This Row],[S-P3]],salesdata[[#This Row],[S-P4]]),CHOOSE({1,2,3,4},salesdata[[#This Row],[S-P1]],salesdata[[#This Row],[S-P2]],salesdata[[#This Row],[S-P3]],salesdata[[#This Row],[S-P4]]),0))</f>
        <v>Product2</v>
      </c>
      <c r="X2731" s="1" t="str">
        <f>IF(salesdata[[#This Row],[Total Revenue]]&gt;=70000,"High",IF(salesdata[[#This Row],[Total Revenue]]&gt;=40000,"Medium","Low"))</f>
        <v>Low</v>
      </c>
      <c r="Y2731" s="1" t="str">
        <f>IFERROR(IF(SUMIF(salesdata[Year],salesdata[[#This Row],[Year]],salesdata[Total Revenue])&gt;SUMIF(salesdata[Year],salesdata[[#This Row],[Year]]-1,salesdata[Total Revenue]),"Growth Year","Decline Year"),"")</f>
        <v>Growth Year</v>
      </c>
    </row>
    <row r="2732" spans="1:25" x14ac:dyDescent="0.3">
      <c r="A2732" s="1">
        <v>2731</v>
      </c>
      <c r="B2732" s="2">
        <v>43073</v>
      </c>
      <c r="C2732" s="1">
        <v>2017</v>
      </c>
      <c r="D2732" s="1" t="s">
        <v>25</v>
      </c>
      <c r="E2732" s="1">
        <v>12</v>
      </c>
      <c r="F2732" s="3">
        <v>1619</v>
      </c>
      <c r="G2732" s="10">
        <v>5132.2299999999996</v>
      </c>
      <c r="H2732" s="12">
        <f>IFERROR(salesdata[[#This Row],[S-P1]]/salesdata[[#This Row],[Q-P1]],0)</f>
        <v>3.17</v>
      </c>
      <c r="I2732" s="3">
        <v>2334</v>
      </c>
      <c r="J2732" s="10">
        <v>14797.56</v>
      </c>
      <c r="K2732" s="12">
        <f>IFERROR(salesdata[[#This Row],[S-P2]]/salesdata[[#This Row],[Q-P2]],0)</f>
        <v>6.34</v>
      </c>
      <c r="L2732" s="3">
        <v>5833</v>
      </c>
      <c r="M2732" s="10">
        <v>31614.86</v>
      </c>
      <c r="N2732" s="12">
        <f>IFERROR(salesdata[[#This Row],[S-P3]]/salesdata[[#This Row],[Q-P3]],0)</f>
        <v>5.42</v>
      </c>
      <c r="O2732" s="3">
        <v>586</v>
      </c>
      <c r="P2732" s="10">
        <v>4178.18</v>
      </c>
      <c r="Q2732" s="12">
        <f>IFERROR(salesdata[[#This Row],[S-P4]]/salesdata[[#This Row],[Q-P4]],0)</f>
        <v>7.1300000000000008</v>
      </c>
      <c r="R2732" s="3">
        <v>10372</v>
      </c>
      <c r="S2732" s="10">
        <v>55722.83</v>
      </c>
      <c r="T2732" s="1" t="str">
        <f>"Q"&amp;ROUNDUP(salesdata[[#This Row],[Month No.]]/3,0)</f>
        <v>Q4</v>
      </c>
      <c r="U2732" s="1" t="str">
        <f>TEXT(salesdata[[#This Row],[Date]],"dddd")</f>
        <v>Monday</v>
      </c>
      <c r="V2732" s="12">
        <f>IFERROR(salesdata[[#This Row],[Total Revenue]]/salesdata[[#This Row],[Total Units Sold]],0)</f>
        <v>5.3724286540686466</v>
      </c>
      <c r="W2732" s="1" t="str">
        <f>INDEX({"Product1","Product2","Product3","Product4"},MATCH(MAX(salesdata[[#This Row],[S-P1]],salesdata[[#This Row],[S-P2]],salesdata[[#This Row],[S-P3]],salesdata[[#This Row],[S-P4]]),CHOOSE({1,2,3,4},salesdata[[#This Row],[S-P1]],salesdata[[#This Row],[S-P2]],salesdata[[#This Row],[S-P3]],salesdata[[#This Row],[S-P4]]),0))</f>
        <v>Product3</v>
      </c>
      <c r="X2732" s="1" t="str">
        <f>IF(salesdata[[#This Row],[Total Revenue]]&gt;=70000,"High",IF(salesdata[[#This Row],[Total Revenue]]&gt;=40000,"Medium","Low"))</f>
        <v>Medium</v>
      </c>
      <c r="Y2732" s="1" t="str">
        <f>IFERROR(IF(SUMIF(salesdata[Year],salesdata[[#This Row],[Year]],salesdata[Total Revenue])&gt;SUMIF(salesdata[Year],salesdata[[#This Row],[Year]]-1,salesdata[Total Revenue]),"Growth Year","Decline Year"),"")</f>
        <v>Growth Year</v>
      </c>
    </row>
    <row r="2733" spans="1:25" x14ac:dyDescent="0.3">
      <c r="A2733" s="1">
        <v>2732</v>
      </c>
      <c r="B2733" s="2">
        <v>43074</v>
      </c>
      <c r="C2733" s="1">
        <v>2017</v>
      </c>
      <c r="D2733" s="1" t="s">
        <v>25</v>
      </c>
      <c r="E2733" s="1">
        <v>12</v>
      </c>
      <c r="F2733" s="3">
        <v>2964</v>
      </c>
      <c r="G2733" s="10">
        <v>9395.8799999999992</v>
      </c>
      <c r="H2733" s="12">
        <f>IFERROR(salesdata[[#This Row],[S-P1]]/salesdata[[#This Row],[Q-P1]],0)</f>
        <v>3.17</v>
      </c>
      <c r="I2733" s="3">
        <v>3169</v>
      </c>
      <c r="J2733" s="10">
        <v>20091.46</v>
      </c>
      <c r="K2733" s="12">
        <f>IFERROR(salesdata[[#This Row],[S-P2]]/salesdata[[#This Row],[Q-P2]],0)</f>
        <v>6.34</v>
      </c>
      <c r="L2733" s="3">
        <v>3780</v>
      </c>
      <c r="M2733" s="10">
        <v>20487.599999999999</v>
      </c>
      <c r="N2733" s="12">
        <f>IFERROR(salesdata[[#This Row],[S-P3]]/salesdata[[#This Row],[Q-P3]],0)</f>
        <v>5.42</v>
      </c>
      <c r="O2733" s="3">
        <v>749</v>
      </c>
      <c r="P2733" s="10">
        <v>5340.37</v>
      </c>
      <c r="Q2733" s="12">
        <f>IFERROR(salesdata[[#This Row],[S-P4]]/salesdata[[#This Row],[Q-P4]],0)</f>
        <v>7.13</v>
      </c>
      <c r="R2733" s="3">
        <v>10662</v>
      </c>
      <c r="S2733" s="10">
        <v>55315.31</v>
      </c>
      <c r="T2733" s="1" t="str">
        <f>"Q"&amp;ROUNDUP(salesdata[[#This Row],[Month No.]]/3,0)</f>
        <v>Q4</v>
      </c>
      <c r="U2733" s="1" t="str">
        <f>TEXT(salesdata[[#This Row],[Date]],"dddd")</f>
        <v>Tuesday</v>
      </c>
      <c r="V2733" s="12">
        <f>IFERROR(salesdata[[#This Row],[Total Revenue]]/salesdata[[#This Row],[Total Units Sold]],0)</f>
        <v>5.1880800975426746</v>
      </c>
      <c r="W2733" s="1" t="str">
        <f>INDEX({"Product1","Product2","Product3","Product4"},MATCH(MAX(salesdata[[#This Row],[S-P1]],salesdata[[#This Row],[S-P2]],salesdata[[#This Row],[S-P3]],salesdata[[#This Row],[S-P4]]),CHOOSE({1,2,3,4},salesdata[[#This Row],[S-P1]],salesdata[[#This Row],[S-P2]],salesdata[[#This Row],[S-P3]],salesdata[[#This Row],[S-P4]]),0))</f>
        <v>Product3</v>
      </c>
      <c r="X2733" s="1" t="str">
        <f>IF(salesdata[[#This Row],[Total Revenue]]&gt;=70000,"High",IF(salesdata[[#This Row],[Total Revenue]]&gt;=40000,"Medium","Low"))</f>
        <v>Medium</v>
      </c>
      <c r="Y2733" s="1" t="str">
        <f>IFERROR(IF(SUMIF(salesdata[Year],salesdata[[#This Row],[Year]],salesdata[Total Revenue])&gt;SUMIF(salesdata[Year],salesdata[[#This Row],[Year]]-1,salesdata[Total Revenue]),"Growth Year","Decline Year"),"")</f>
        <v>Growth Year</v>
      </c>
    </row>
    <row r="2734" spans="1:25" x14ac:dyDescent="0.3">
      <c r="A2734" s="1">
        <v>2733</v>
      </c>
      <c r="B2734" s="2">
        <v>43075</v>
      </c>
      <c r="C2734" s="1">
        <v>2017</v>
      </c>
      <c r="D2734" s="1" t="s">
        <v>25</v>
      </c>
      <c r="E2734" s="1">
        <v>12</v>
      </c>
      <c r="F2734" s="3">
        <v>4099</v>
      </c>
      <c r="G2734" s="10">
        <v>12993.83</v>
      </c>
      <c r="H2734" s="12">
        <f>IFERROR(salesdata[[#This Row],[S-P1]]/salesdata[[#This Row],[Q-P1]],0)</f>
        <v>3.17</v>
      </c>
      <c r="I2734" s="3">
        <v>1564</v>
      </c>
      <c r="J2734" s="10">
        <v>9915.76</v>
      </c>
      <c r="K2734" s="12">
        <f>IFERROR(salesdata[[#This Row],[S-P2]]/salesdata[[#This Row],[Q-P2]],0)</f>
        <v>6.34</v>
      </c>
      <c r="L2734" s="3">
        <v>3727</v>
      </c>
      <c r="M2734" s="10">
        <v>20200.34</v>
      </c>
      <c r="N2734" s="12">
        <f>IFERROR(salesdata[[#This Row],[S-P3]]/salesdata[[#This Row],[Q-P3]],0)</f>
        <v>5.42</v>
      </c>
      <c r="O2734" s="3">
        <v>759</v>
      </c>
      <c r="P2734" s="10">
        <v>5411.67</v>
      </c>
      <c r="Q2734" s="12">
        <f>IFERROR(salesdata[[#This Row],[S-P4]]/salesdata[[#This Row],[Q-P4]],0)</f>
        <v>7.13</v>
      </c>
      <c r="R2734" s="3">
        <v>10149</v>
      </c>
      <c r="S2734" s="10">
        <v>48521.599999999999</v>
      </c>
      <c r="T2734" s="1" t="str">
        <f>"Q"&amp;ROUNDUP(salesdata[[#This Row],[Month No.]]/3,0)</f>
        <v>Q4</v>
      </c>
      <c r="U2734" s="1" t="str">
        <f>TEXT(salesdata[[#This Row],[Date]],"dddd")</f>
        <v>Wednesday</v>
      </c>
      <c r="V2734" s="12">
        <f>IFERROR(salesdata[[#This Row],[Total Revenue]]/salesdata[[#This Row],[Total Units Sold]],0)</f>
        <v>4.7809242289880771</v>
      </c>
      <c r="W2734" s="1" t="str">
        <f>INDEX({"Product1","Product2","Product3","Product4"},MATCH(MAX(salesdata[[#This Row],[S-P1]],salesdata[[#This Row],[S-P2]],salesdata[[#This Row],[S-P3]],salesdata[[#This Row],[S-P4]]),CHOOSE({1,2,3,4},salesdata[[#This Row],[S-P1]],salesdata[[#This Row],[S-P2]],salesdata[[#This Row],[S-P3]],salesdata[[#This Row],[S-P4]]),0))</f>
        <v>Product3</v>
      </c>
      <c r="X2734" s="1" t="str">
        <f>IF(salesdata[[#This Row],[Total Revenue]]&gt;=70000,"High",IF(salesdata[[#This Row],[Total Revenue]]&gt;=40000,"Medium","Low"))</f>
        <v>Medium</v>
      </c>
      <c r="Y2734" s="1" t="str">
        <f>IFERROR(IF(SUMIF(salesdata[Year],salesdata[[#This Row],[Year]],salesdata[Total Revenue])&gt;SUMIF(salesdata[Year],salesdata[[#This Row],[Year]]-1,salesdata[Total Revenue]),"Growth Year","Decline Year"),"")</f>
        <v>Growth Year</v>
      </c>
    </row>
    <row r="2735" spans="1:25" x14ac:dyDescent="0.3">
      <c r="A2735" s="1">
        <v>2734</v>
      </c>
      <c r="B2735" s="2">
        <v>43076</v>
      </c>
      <c r="C2735" s="1">
        <v>2017</v>
      </c>
      <c r="D2735" s="1" t="s">
        <v>25</v>
      </c>
      <c r="E2735" s="1">
        <v>12</v>
      </c>
      <c r="F2735" s="3">
        <v>1989</v>
      </c>
      <c r="G2735" s="10">
        <v>6305.13</v>
      </c>
      <c r="H2735" s="12">
        <f>IFERROR(salesdata[[#This Row],[S-P1]]/salesdata[[#This Row],[Q-P1]],0)</f>
        <v>3.17</v>
      </c>
      <c r="I2735" s="3">
        <v>930</v>
      </c>
      <c r="J2735" s="10">
        <v>5896.2</v>
      </c>
      <c r="K2735" s="12">
        <f>IFERROR(salesdata[[#This Row],[S-P2]]/salesdata[[#This Row],[Q-P2]],0)</f>
        <v>6.34</v>
      </c>
      <c r="L2735" s="3">
        <v>4487</v>
      </c>
      <c r="M2735" s="10">
        <v>24319.54</v>
      </c>
      <c r="N2735" s="12">
        <f>IFERROR(salesdata[[#This Row],[S-P3]]/salesdata[[#This Row],[Q-P3]],0)</f>
        <v>5.42</v>
      </c>
      <c r="O2735" s="3">
        <v>941</v>
      </c>
      <c r="P2735" s="10">
        <v>6709.33</v>
      </c>
      <c r="Q2735" s="12">
        <f>IFERROR(salesdata[[#This Row],[S-P4]]/salesdata[[#This Row],[Q-P4]],0)</f>
        <v>7.13</v>
      </c>
      <c r="R2735" s="3">
        <v>8347</v>
      </c>
      <c r="S2735" s="10">
        <v>43230.2</v>
      </c>
      <c r="T2735" s="1" t="str">
        <f>"Q"&amp;ROUNDUP(salesdata[[#This Row],[Month No.]]/3,0)</f>
        <v>Q4</v>
      </c>
      <c r="U2735" s="1" t="str">
        <f>TEXT(salesdata[[#This Row],[Date]],"dddd")</f>
        <v>Thursday</v>
      </c>
      <c r="V2735" s="12">
        <f>IFERROR(salesdata[[#This Row],[Total Revenue]]/salesdata[[#This Row],[Total Units Sold]],0)</f>
        <v>5.1791302264286569</v>
      </c>
      <c r="W2735" s="1" t="str">
        <f>INDEX({"Product1","Product2","Product3","Product4"},MATCH(MAX(salesdata[[#This Row],[S-P1]],salesdata[[#This Row],[S-P2]],salesdata[[#This Row],[S-P3]],salesdata[[#This Row],[S-P4]]),CHOOSE({1,2,3,4},salesdata[[#This Row],[S-P1]],salesdata[[#This Row],[S-P2]],salesdata[[#This Row],[S-P3]],salesdata[[#This Row],[S-P4]]),0))</f>
        <v>Product3</v>
      </c>
      <c r="X2735" s="1" t="str">
        <f>IF(salesdata[[#This Row],[Total Revenue]]&gt;=70000,"High",IF(salesdata[[#This Row],[Total Revenue]]&gt;=40000,"Medium","Low"))</f>
        <v>Medium</v>
      </c>
      <c r="Y2735" s="1" t="str">
        <f>IFERROR(IF(SUMIF(salesdata[Year],salesdata[[#This Row],[Year]],salesdata[Total Revenue])&gt;SUMIF(salesdata[Year],salesdata[[#This Row],[Year]]-1,salesdata[Total Revenue]),"Growth Year","Decline Year"),"")</f>
        <v>Growth Year</v>
      </c>
    </row>
    <row r="2736" spans="1:25" x14ac:dyDescent="0.3">
      <c r="A2736" s="1">
        <v>2735</v>
      </c>
      <c r="B2736" s="2">
        <v>43077</v>
      </c>
      <c r="C2736" s="1">
        <v>2017</v>
      </c>
      <c r="D2736" s="1" t="s">
        <v>25</v>
      </c>
      <c r="E2736" s="1">
        <v>12</v>
      </c>
      <c r="F2736" s="3">
        <v>3192</v>
      </c>
      <c r="G2736" s="10">
        <v>10118.64</v>
      </c>
      <c r="H2736" s="12">
        <f>IFERROR(salesdata[[#This Row],[S-P1]]/salesdata[[#This Row],[Q-P1]],0)</f>
        <v>3.17</v>
      </c>
      <c r="I2736" s="3">
        <v>2757</v>
      </c>
      <c r="J2736" s="10">
        <v>17479.38</v>
      </c>
      <c r="K2736" s="12">
        <f>IFERROR(salesdata[[#This Row],[S-P2]]/salesdata[[#This Row],[Q-P2]],0)</f>
        <v>6.3400000000000007</v>
      </c>
      <c r="L2736" s="3">
        <v>477</v>
      </c>
      <c r="M2736" s="10">
        <v>2585.34</v>
      </c>
      <c r="N2736" s="12">
        <f>IFERROR(salesdata[[#This Row],[S-P3]]/salesdata[[#This Row],[Q-P3]],0)</f>
        <v>5.42</v>
      </c>
      <c r="O2736" s="3">
        <v>337</v>
      </c>
      <c r="P2736" s="10">
        <v>2402.81</v>
      </c>
      <c r="Q2736" s="12">
        <f>IFERROR(salesdata[[#This Row],[S-P4]]/salesdata[[#This Row],[Q-P4]],0)</f>
        <v>7.13</v>
      </c>
      <c r="R2736" s="3">
        <v>6763</v>
      </c>
      <c r="S2736" s="10">
        <v>32586.17</v>
      </c>
      <c r="T2736" s="1" t="str">
        <f>"Q"&amp;ROUNDUP(salesdata[[#This Row],[Month No.]]/3,0)</f>
        <v>Q4</v>
      </c>
      <c r="U2736" s="1" t="str">
        <f>TEXT(salesdata[[#This Row],[Date]],"dddd")</f>
        <v>Friday</v>
      </c>
      <c r="V2736" s="12">
        <f>IFERROR(salesdata[[#This Row],[Total Revenue]]/salesdata[[#This Row],[Total Units Sold]],0)</f>
        <v>4.818301049829957</v>
      </c>
      <c r="W2736" s="1" t="str">
        <f>INDEX({"Product1","Product2","Product3","Product4"},MATCH(MAX(salesdata[[#This Row],[S-P1]],salesdata[[#This Row],[S-P2]],salesdata[[#This Row],[S-P3]],salesdata[[#This Row],[S-P4]]),CHOOSE({1,2,3,4},salesdata[[#This Row],[S-P1]],salesdata[[#This Row],[S-P2]],salesdata[[#This Row],[S-P3]],salesdata[[#This Row],[S-P4]]),0))</f>
        <v>Product2</v>
      </c>
      <c r="X2736" s="1" t="str">
        <f>IF(salesdata[[#This Row],[Total Revenue]]&gt;=70000,"High",IF(salesdata[[#This Row],[Total Revenue]]&gt;=40000,"Medium","Low"))</f>
        <v>Low</v>
      </c>
      <c r="Y2736" s="1" t="str">
        <f>IFERROR(IF(SUMIF(salesdata[Year],salesdata[[#This Row],[Year]],salesdata[Total Revenue])&gt;SUMIF(salesdata[Year],salesdata[[#This Row],[Year]]-1,salesdata[Total Revenue]),"Growth Year","Decline Year"),"")</f>
        <v>Growth Year</v>
      </c>
    </row>
    <row r="2737" spans="1:25" x14ac:dyDescent="0.3">
      <c r="A2737" s="1">
        <v>2736</v>
      </c>
      <c r="B2737" s="2">
        <v>43078</v>
      </c>
      <c r="C2737" s="1">
        <v>2017</v>
      </c>
      <c r="D2737" s="1" t="s">
        <v>25</v>
      </c>
      <c r="E2737" s="1">
        <v>12</v>
      </c>
      <c r="F2737" s="3">
        <v>6137</v>
      </c>
      <c r="G2737" s="10">
        <v>19454.29</v>
      </c>
      <c r="H2737" s="12">
        <f>IFERROR(salesdata[[#This Row],[S-P1]]/salesdata[[#This Row],[Q-P1]],0)</f>
        <v>3.17</v>
      </c>
      <c r="I2737" s="3">
        <v>642</v>
      </c>
      <c r="J2737" s="10">
        <v>4070.28</v>
      </c>
      <c r="K2737" s="12">
        <f>IFERROR(salesdata[[#This Row],[S-P2]]/salesdata[[#This Row],[Q-P2]],0)</f>
        <v>6.3400000000000007</v>
      </c>
      <c r="L2737" s="3">
        <v>3189</v>
      </c>
      <c r="M2737" s="10">
        <v>17284.38</v>
      </c>
      <c r="N2737" s="12">
        <f>IFERROR(salesdata[[#This Row],[S-P3]]/salesdata[[#This Row],[Q-P3]],0)</f>
        <v>5.42</v>
      </c>
      <c r="O2737" s="3">
        <v>1737</v>
      </c>
      <c r="P2737" s="10">
        <v>12384.81</v>
      </c>
      <c r="Q2737" s="12">
        <f>IFERROR(salesdata[[#This Row],[S-P4]]/salesdata[[#This Row],[Q-P4]],0)</f>
        <v>7.13</v>
      </c>
      <c r="R2737" s="3">
        <v>11705</v>
      </c>
      <c r="S2737" s="10">
        <v>53193.760000000002</v>
      </c>
      <c r="T2737" s="1" t="str">
        <f>"Q"&amp;ROUNDUP(salesdata[[#This Row],[Month No.]]/3,0)</f>
        <v>Q4</v>
      </c>
      <c r="U2737" s="1" t="str">
        <f>TEXT(salesdata[[#This Row],[Date]],"dddd")</f>
        <v>Saturday</v>
      </c>
      <c r="V2737" s="12">
        <f>IFERROR(salesdata[[#This Row],[Total Revenue]]/salesdata[[#This Row],[Total Units Sold]],0)</f>
        <v>4.5445331055104656</v>
      </c>
      <c r="W2737" s="1" t="str">
        <f>INDEX({"Product1","Product2","Product3","Product4"},MATCH(MAX(salesdata[[#This Row],[S-P1]],salesdata[[#This Row],[S-P2]],salesdata[[#This Row],[S-P3]],salesdata[[#This Row],[S-P4]]),CHOOSE({1,2,3,4},salesdata[[#This Row],[S-P1]],salesdata[[#This Row],[S-P2]],salesdata[[#This Row],[S-P3]],salesdata[[#This Row],[S-P4]]),0))</f>
        <v>Product1</v>
      </c>
      <c r="X2737" s="1" t="str">
        <f>IF(salesdata[[#This Row],[Total Revenue]]&gt;=70000,"High",IF(salesdata[[#This Row],[Total Revenue]]&gt;=40000,"Medium","Low"))</f>
        <v>Medium</v>
      </c>
      <c r="Y2737" s="1" t="str">
        <f>IFERROR(IF(SUMIF(salesdata[Year],salesdata[[#This Row],[Year]],salesdata[Total Revenue])&gt;SUMIF(salesdata[Year],salesdata[[#This Row],[Year]]-1,salesdata[Total Revenue]),"Growth Year","Decline Year"),"")</f>
        <v>Growth Year</v>
      </c>
    </row>
    <row r="2738" spans="1:25" x14ac:dyDescent="0.3">
      <c r="A2738" s="1">
        <v>2737</v>
      </c>
      <c r="B2738" s="2">
        <v>43079</v>
      </c>
      <c r="C2738" s="1">
        <v>2017</v>
      </c>
      <c r="D2738" s="1" t="s">
        <v>25</v>
      </c>
      <c r="E2738" s="1">
        <v>12</v>
      </c>
      <c r="F2738" s="3">
        <v>3728</v>
      </c>
      <c r="G2738" s="10">
        <v>11817.76</v>
      </c>
      <c r="H2738" s="12">
        <f>IFERROR(salesdata[[#This Row],[S-P1]]/salesdata[[#This Row],[Q-P1]],0)</f>
        <v>3.17</v>
      </c>
      <c r="I2738" s="3">
        <v>2982</v>
      </c>
      <c r="J2738" s="10">
        <v>18905.88</v>
      </c>
      <c r="K2738" s="12">
        <f>IFERROR(salesdata[[#This Row],[S-P2]]/salesdata[[#This Row],[Q-P2]],0)</f>
        <v>6.3400000000000007</v>
      </c>
      <c r="L2738" s="3">
        <v>3983</v>
      </c>
      <c r="M2738" s="10">
        <v>21587.86</v>
      </c>
      <c r="N2738" s="12">
        <f>IFERROR(salesdata[[#This Row],[S-P3]]/salesdata[[#This Row],[Q-P3]],0)</f>
        <v>5.42</v>
      </c>
      <c r="O2738" s="3">
        <v>355</v>
      </c>
      <c r="P2738" s="10">
        <v>2531.15</v>
      </c>
      <c r="Q2738" s="12">
        <f>IFERROR(salesdata[[#This Row],[S-P4]]/salesdata[[#This Row],[Q-P4]],0)</f>
        <v>7.13</v>
      </c>
      <c r="R2738" s="3">
        <v>11048</v>
      </c>
      <c r="S2738" s="10">
        <v>54842.65</v>
      </c>
      <c r="T2738" s="1" t="str">
        <f>"Q"&amp;ROUNDUP(salesdata[[#This Row],[Month No.]]/3,0)</f>
        <v>Q4</v>
      </c>
      <c r="U2738" s="1" t="str">
        <f>TEXT(salesdata[[#This Row],[Date]],"dddd")</f>
        <v>Sunday</v>
      </c>
      <c r="V2738" s="12">
        <f>IFERROR(salesdata[[#This Row],[Total Revenue]]/salesdata[[#This Row],[Total Units Sold]],0)</f>
        <v>4.9640342143374365</v>
      </c>
      <c r="W2738" s="1" t="str">
        <f>INDEX({"Product1","Product2","Product3","Product4"},MATCH(MAX(salesdata[[#This Row],[S-P1]],salesdata[[#This Row],[S-P2]],salesdata[[#This Row],[S-P3]],salesdata[[#This Row],[S-P4]]),CHOOSE({1,2,3,4},salesdata[[#This Row],[S-P1]],salesdata[[#This Row],[S-P2]],salesdata[[#This Row],[S-P3]],salesdata[[#This Row],[S-P4]]),0))</f>
        <v>Product3</v>
      </c>
      <c r="X2738" s="1" t="str">
        <f>IF(salesdata[[#This Row],[Total Revenue]]&gt;=70000,"High",IF(salesdata[[#This Row],[Total Revenue]]&gt;=40000,"Medium","Low"))</f>
        <v>Medium</v>
      </c>
      <c r="Y2738" s="1" t="str">
        <f>IFERROR(IF(SUMIF(salesdata[Year],salesdata[[#This Row],[Year]],salesdata[Total Revenue])&gt;SUMIF(salesdata[Year],salesdata[[#This Row],[Year]]-1,salesdata[Total Revenue]),"Growth Year","Decline Year"),"")</f>
        <v>Growth Year</v>
      </c>
    </row>
    <row r="2739" spans="1:25" x14ac:dyDescent="0.3">
      <c r="A2739" s="1">
        <v>2738</v>
      </c>
      <c r="B2739" s="2">
        <v>43080</v>
      </c>
      <c r="C2739" s="1">
        <v>2017</v>
      </c>
      <c r="D2739" s="1" t="s">
        <v>25</v>
      </c>
      <c r="E2739" s="1">
        <v>12</v>
      </c>
      <c r="F2739" s="3">
        <v>7090</v>
      </c>
      <c r="G2739" s="10">
        <v>22475.3</v>
      </c>
      <c r="H2739" s="12">
        <f>IFERROR(salesdata[[#This Row],[S-P1]]/salesdata[[#This Row],[Q-P1]],0)</f>
        <v>3.17</v>
      </c>
      <c r="I2739" s="3">
        <v>2937</v>
      </c>
      <c r="J2739" s="10">
        <v>18620.580000000002</v>
      </c>
      <c r="K2739" s="12">
        <f>IFERROR(salesdata[[#This Row],[S-P2]]/salesdata[[#This Row],[Q-P2]],0)</f>
        <v>6.3400000000000007</v>
      </c>
      <c r="L2739" s="3">
        <v>1883</v>
      </c>
      <c r="M2739" s="10">
        <v>10205.86</v>
      </c>
      <c r="N2739" s="12">
        <f>IFERROR(salesdata[[#This Row],[S-P3]]/salesdata[[#This Row],[Q-P3]],0)</f>
        <v>5.42</v>
      </c>
      <c r="O2739" s="3">
        <v>1729</v>
      </c>
      <c r="P2739" s="10">
        <v>12327.77</v>
      </c>
      <c r="Q2739" s="12">
        <f>IFERROR(salesdata[[#This Row],[S-P4]]/salesdata[[#This Row],[Q-P4]],0)</f>
        <v>7.13</v>
      </c>
      <c r="R2739" s="3">
        <v>13639</v>
      </c>
      <c r="S2739" s="10">
        <v>63629.51</v>
      </c>
      <c r="T2739" s="1" t="str">
        <f>"Q"&amp;ROUNDUP(salesdata[[#This Row],[Month No.]]/3,0)</f>
        <v>Q4</v>
      </c>
      <c r="U2739" s="1" t="str">
        <f>TEXT(salesdata[[#This Row],[Date]],"dddd")</f>
        <v>Monday</v>
      </c>
      <c r="V2739" s="12">
        <f>IFERROR(salesdata[[#This Row],[Total Revenue]]/salesdata[[#This Row],[Total Units Sold]],0)</f>
        <v>4.6652621159909087</v>
      </c>
      <c r="W2739" s="1" t="str">
        <f>INDEX({"Product1","Product2","Product3","Product4"},MATCH(MAX(salesdata[[#This Row],[S-P1]],salesdata[[#This Row],[S-P2]],salesdata[[#This Row],[S-P3]],salesdata[[#This Row],[S-P4]]),CHOOSE({1,2,3,4},salesdata[[#This Row],[S-P1]],salesdata[[#This Row],[S-P2]],salesdata[[#This Row],[S-P3]],salesdata[[#This Row],[S-P4]]),0))</f>
        <v>Product1</v>
      </c>
      <c r="X2739" s="1" t="str">
        <f>IF(salesdata[[#This Row],[Total Revenue]]&gt;=70000,"High",IF(salesdata[[#This Row],[Total Revenue]]&gt;=40000,"Medium","Low"))</f>
        <v>Medium</v>
      </c>
      <c r="Y2739" s="1" t="str">
        <f>IFERROR(IF(SUMIF(salesdata[Year],salesdata[[#This Row],[Year]],salesdata[Total Revenue])&gt;SUMIF(salesdata[Year],salesdata[[#This Row],[Year]]-1,salesdata[Total Revenue]),"Growth Year","Decline Year"),"")</f>
        <v>Growth Year</v>
      </c>
    </row>
    <row r="2740" spans="1:25" x14ac:dyDescent="0.3">
      <c r="A2740" s="1">
        <v>2739</v>
      </c>
      <c r="B2740" s="2">
        <v>43081</v>
      </c>
      <c r="C2740" s="1">
        <v>2017</v>
      </c>
      <c r="D2740" s="1" t="s">
        <v>25</v>
      </c>
      <c r="E2740" s="1">
        <v>12</v>
      </c>
      <c r="F2740" s="3">
        <v>6887</v>
      </c>
      <c r="G2740" s="10">
        <v>21831.79</v>
      </c>
      <c r="H2740" s="12">
        <f>IFERROR(salesdata[[#This Row],[S-P1]]/salesdata[[#This Row],[Q-P1]],0)</f>
        <v>3.17</v>
      </c>
      <c r="I2740" s="3">
        <v>1826</v>
      </c>
      <c r="J2740" s="10">
        <v>11576.84</v>
      </c>
      <c r="K2740" s="12">
        <f>IFERROR(salesdata[[#This Row],[S-P2]]/salesdata[[#This Row],[Q-P2]],0)</f>
        <v>6.34</v>
      </c>
      <c r="L2740" s="3">
        <v>3903</v>
      </c>
      <c r="M2740" s="10">
        <v>21154.26</v>
      </c>
      <c r="N2740" s="12">
        <f>IFERROR(salesdata[[#This Row],[S-P3]]/salesdata[[#This Row],[Q-P3]],0)</f>
        <v>5.42</v>
      </c>
      <c r="O2740" s="3">
        <v>1775</v>
      </c>
      <c r="P2740" s="10">
        <v>12655.75</v>
      </c>
      <c r="Q2740" s="12">
        <f>IFERROR(salesdata[[#This Row],[S-P4]]/salesdata[[#This Row],[Q-P4]],0)</f>
        <v>7.13</v>
      </c>
      <c r="R2740" s="3">
        <v>14391</v>
      </c>
      <c r="S2740" s="10">
        <v>67218.64</v>
      </c>
      <c r="T2740" s="1" t="str">
        <f>"Q"&amp;ROUNDUP(salesdata[[#This Row],[Month No.]]/3,0)</f>
        <v>Q4</v>
      </c>
      <c r="U2740" s="1" t="str">
        <f>TEXT(salesdata[[#This Row],[Date]],"dddd")</f>
        <v>Tuesday</v>
      </c>
      <c r="V2740" s="12">
        <f>IFERROR(salesdata[[#This Row],[Total Revenue]]/salesdata[[#This Row],[Total Units Sold]],0)</f>
        <v>4.6708804113682163</v>
      </c>
      <c r="W2740" s="1" t="str">
        <f>INDEX({"Product1","Product2","Product3","Product4"},MATCH(MAX(salesdata[[#This Row],[S-P1]],salesdata[[#This Row],[S-P2]],salesdata[[#This Row],[S-P3]],salesdata[[#This Row],[S-P4]]),CHOOSE({1,2,3,4},salesdata[[#This Row],[S-P1]],salesdata[[#This Row],[S-P2]],salesdata[[#This Row],[S-P3]],salesdata[[#This Row],[S-P4]]),0))</f>
        <v>Product1</v>
      </c>
      <c r="X2740" s="1" t="str">
        <f>IF(salesdata[[#This Row],[Total Revenue]]&gt;=70000,"High",IF(salesdata[[#This Row],[Total Revenue]]&gt;=40000,"Medium","Low"))</f>
        <v>Medium</v>
      </c>
      <c r="Y2740" s="1" t="str">
        <f>IFERROR(IF(SUMIF(salesdata[Year],salesdata[[#This Row],[Year]],salesdata[Total Revenue])&gt;SUMIF(salesdata[Year],salesdata[[#This Row],[Year]]-1,salesdata[Total Revenue]),"Growth Year","Decline Year"),"")</f>
        <v>Growth Year</v>
      </c>
    </row>
    <row r="2741" spans="1:25" x14ac:dyDescent="0.3">
      <c r="A2741" s="1">
        <v>2740</v>
      </c>
      <c r="B2741" s="2">
        <v>43082</v>
      </c>
      <c r="C2741" s="1">
        <v>2017</v>
      </c>
      <c r="D2741" s="1" t="s">
        <v>25</v>
      </c>
      <c r="E2741" s="1">
        <v>12</v>
      </c>
      <c r="F2741" s="3">
        <v>7294</v>
      </c>
      <c r="G2741" s="10">
        <v>23121.98</v>
      </c>
      <c r="H2741" s="12">
        <f>IFERROR(salesdata[[#This Row],[S-P1]]/salesdata[[#This Row],[Q-P1]],0)</f>
        <v>3.17</v>
      </c>
      <c r="I2741" s="3">
        <v>2804</v>
      </c>
      <c r="J2741" s="10">
        <v>17777.36</v>
      </c>
      <c r="K2741" s="12">
        <f>IFERROR(salesdata[[#This Row],[S-P2]]/salesdata[[#This Row],[Q-P2]],0)</f>
        <v>6.34</v>
      </c>
      <c r="L2741" s="3">
        <v>565</v>
      </c>
      <c r="M2741" s="10">
        <v>3062.3</v>
      </c>
      <c r="N2741" s="12">
        <f>IFERROR(salesdata[[#This Row],[S-P3]]/salesdata[[#This Row],[Q-P3]],0)</f>
        <v>5.42</v>
      </c>
      <c r="O2741" s="3">
        <v>774</v>
      </c>
      <c r="P2741" s="10">
        <v>5518.62</v>
      </c>
      <c r="Q2741" s="12">
        <f>IFERROR(salesdata[[#This Row],[S-P4]]/salesdata[[#This Row],[Q-P4]],0)</f>
        <v>7.13</v>
      </c>
      <c r="R2741" s="3">
        <v>11437</v>
      </c>
      <c r="S2741" s="10">
        <v>49480.26</v>
      </c>
      <c r="T2741" s="1" t="str">
        <f>"Q"&amp;ROUNDUP(salesdata[[#This Row],[Month No.]]/3,0)</f>
        <v>Q4</v>
      </c>
      <c r="U2741" s="1" t="str">
        <f>TEXT(salesdata[[#This Row],[Date]],"dddd")</f>
        <v>Wednesday</v>
      </c>
      <c r="V2741" s="12">
        <f>IFERROR(salesdata[[#This Row],[Total Revenue]]/salesdata[[#This Row],[Total Units Sold]],0)</f>
        <v>4.3263320800909328</v>
      </c>
      <c r="W2741" s="1" t="str">
        <f>INDEX({"Product1","Product2","Product3","Product4"},MATCH(MAX(salesdata[[#This Row],[S-P1]],salesdata[[#This Row],[S-P2]],salesdata[[#This Row],[S-P3]],salesdata[[#This Row],[S-P4]]),CHOOSE({1,2,3,4},salesdata[[#This Row],[S-P1]],salesdata[[#This Row],[S-P2]],salesdata[[#This Row],[S-P3]],salesdata[[#This Row],[S-P4]]),0))</f>
        <v>Product1</v>
      </c>
      <c r="X2741" s="1" t="str">
        <f>IF(salesdata[[#This Row],[Total Revenue]]&gt;=70000,"High",IF(salesdata[[#This Row],[Total Revenue]]&gt;=40000,"Medium","Low"))</f>
        <v>Medium</v>
      </c>
      <c r="Y2741" s="1" t="str">
        <f>IFERROR(IF(SUMIF(salesdata[Year],salesdata[[#This Row],[Year]],salesdata[Total Revenue])&gt;SUMIF(salesdata[Year],salesdata[[#This Row],[Year]]-1,salesdata[Total Revenue]),"Growth Year","Decline Year"),"")</f>
        <v>Growth Year</v>
      </c>
    </row>
    <row r="2742" spans="1:25" x14ac:dyDescent="0.3">
      <c r="A2742" s="1">
        <v>2741</v>
      </c>
      <c r="B2742" s="2">
        <v>43083</v>
      </c>
      <c r="C2742" s="1">
        <v>2017</v>
      </c>
      <c r="D2742" s="1" t="s">
        <v>25</v>
      </c>
      <c r="E2742" s="1">
        <v>12</v>
      </c>
      <c r="F2742" s="3">
        <v>6460</v>
      </c>
      <c r="G2742" s="10">
        <v>20478.2</v>
      </c>
      <c r="H2742" s="12">
        <f>IFERROR(salesdata[[#This Row],[S-P1]]/salesdata[[#This Row],[Q-P1]],0)</f>
        <v>3.17</v>
      </c>
      <c r="I2742" s="3">
        <v>3989</v>
      </c>
      <c r="J2742" s="10">
        <v>25290.26</v>
      </c>
      <c r="K2742" s="12">
        <f>IFERROR(salesdata[[#This Row],[S-P2]]/salesdata[[#This Row],[Q-P2]],0)</f>
        <v>6.34</v>
      </c>
      <c r="L2742" s="3">
        <v>2289</v>
      </c>
      <c r="M2742" s="10">
        <v>12406.38</v>
      </c>
      <c r="N2742" s="12">
        <f>IFERROR(salesdata[[#This Row],[S-P3]]/salesdata[[#This Row],[Q-P3]],0)</f>
        <v>5.42</v>
      </c>
      <c r="O2742" s="3">
        <v>1531</v>
      </c>
      <c r="P2742" s="10">
        <v>10916.03</v>
      </c>
      <c r="Q2742" s="12">
        <f>IFERROR(salesdata[[#This Row],[S-P4]]/salesdata[[#This Row],[Q-P4]],0)</f>
        <v>7.1300000000000008</v>
      </c>
      <c r="R2742" s="3">
        <v>14269</v>
      </c>
      <c r="S2742" s="10">
        <v>69090.87</v>
      </c>
      <c r="T2742" s="1" t="str">
        <f>"Q"&amp;ROUNDUP(salesdata[[#This Row],[Month No.]]/3,0)</f>
        <v>Q4</v>
      </c>
      <c r="U2742" s="1" t="str">
        <f>TEXT(salesdata[[#This Row],[Date]],"dddd")</f>
        <v>Thursday</v>
      </c>
      <c r="V2742" s="12">
        <f>IFERROR(salesdata[[#This Row],[Total Revenue]]/salesdata[[#This Row],[Total Units Sold]],0)</f>
        <v>4.842026070502488</v>
      </c>
      <c r="W2742" s="1" t="str">
        <f>INDEX({"Product1","Product2","Product3","Product4"},MATCH(MAX(salesdata[[#This Row],[S-P1]],salesdata[[#This Row],[S-P2]],salesdata[[#This Row],[S-P3]],salesdata[[#This Row],[S-P4]]),CHOOSE({1,2,3,4},salesdata[[#This Row],[S-P1]],salesdata[[#This Row],[S-P2]],salesdata[[#This Row],[S-P3]],salesdata[[#This Row],[S-P4]]),0))</f>
        <v>Product2</v>
      </c>
      <c r="X2742" s="1" t="str">
        <f>IF(salesdata[[#This Row],[Total Revenue]]&gt;=70000,"High",IF(salesdata[[#This Row],[Total Revenue]]&gt;=40000,"Medium","Low"))</f>
        <v>Medium</v>
      </c>
      <c r="Y2742" s="1" t="str">
        <f>IFERROR(IF(SUMIF(salesdata[Year],salesdata[[#This Row],[Year]],salesdata[Total Revenue])&gt;SUMIF(salesdata[Year],salesdata[[#This Row],[Year]]-1,salesdata[Total Revenue]),"Growth Year","Decline Year"),"")</f>
        <v>Growth Year</v>
      </c>
    </row>
    <row r="2743" spans="1:25" x14ac:dyDescent="0.3">
      <c r="A2743" s="1">
        <v>2742</v>
      </c>
      <c r="B2743" s="2">
        <v>43084</v>
      </c>
      <c r="C2743" s="1">
        <v>2017</v>
      </c>
      <c r="D2743" s="1" t="s">
        <v>25</v>
      </c>
      <c r="E2743" s="1">
        <v>12</v>
      </c>
      <c r="F2743" s="3">
        <v>7629</v>
      </c>
      <c r="G2743" s="10">
        <v>24183.93</v>
      </c>
      <c r="H2743" s="12">
        <f>IFERROR(salesdata[[#This Row],[S-P1]]/salesdata[[#This Row],[Q-P1]],0)</f>
        <v>3.17</v>
      </c>
      <c r="I2743" s="3">
        <v>3385</v>
      </c>
      <c r="J2743" s="10">
        <v>21460.9</v>
      </c>
      <c r="K2743" s="12">
        <f>IFERROR(salesdata[[#This Row],[S-P2]]/salesdata[[#This Row],[Q-P2]],0)</f>
        <v>6.3400000000000007</v>
      </c>
      <c r="L2743" s="3">
        <v>2874</v>
      </c>
      <c r="M2743" s="10">
        <v>15577.08</v>
      </c>
      <c r="N2743" s="12">
        <f>IFERROR(salesdata[[#This Row],[S-P3]]/salesdata[[#This Row],[Q-P3]],0)</f>
        <v>5.42</v>
      </c>
      <c r="O2743" s="3">
        <v>1632</v>
      </c>
      <c r="P2743" s="10">
        <v>11636.16</v>
      </c>
      <c r="Q2743" s="12">
        <f>IFERROR(salesdata[[#This Row],[S-P4]]/salesdata[[#This Row],[Q-P4]],0)</f>
        <v>7.13</v>
      </c>
      <c r="R2743" s="3">
        <v>15520</v>
      </c>
      <c r="S2743" s="10">
        <v>72858.070000000007</v>
      </c>
      <c r="T2743" s="1" t="str">
        <f>"Q"&amp;ROUNDUP(salesdata[[#This Row],[Month No.]]/3,0)</f>
        <v>Q4</v>
      </c>
      <c r="U2743" s="1" t="str">
        <f>TEXT(salesdata[[#This Row],[Date]],"dddd")</f>
        <v>Friday</v>
      </c>
      <c r="V2743" s="12">
        <f>IFERROR(salesdata[[#This Row],[Total Revenue]]/salesdata[[#This Row],[Total Units Sold]],0)</f>
        <v>4.6944632731958764</v>
      </c>
      <c r="W2743" s="1" t="str">
        <f>INDEX({"Product1","Product2","Product3","Product4"},MATCH(MAX(salesdata[[#This Row],[S-P1]],salesdata[[#This Row],[S-P2]],salesdata[[#This Row],[S-P3]],salesdata[[#This Row],[S-P4]]),CHOOSE({1,2,3,4},salesdata[[#This Row],[S-P1]],salesdata[[#This Row],[S-P2]],salesdata[[#This Row],[S-P3]],salesdata[[#This Row],[S-P4]]),0))</f>
        <v>Product1</v>
      </c>
      <c r="X2743" s="1" t="str">
        <f>IF(salesdata[[#This Row],[Total Revenue]]&gt;=70000,"High",IF(salesdata[[#This Row],[Total Revenue]]&gt;=40000,"Medium","Low"))</f>
        <v>High</v>
      </c>
      <c r="Y2743" s="1" t="str">
        <f>IFERROR(IF(SUMIF(salesdata[Year],salesdata[[#This Row],[Year]],salesdata[Total Revenue])&gt;SUMIF(salesdata[Year],salesdata[[#This Row],[Year]]-1,salesdata[Total Revenue]),"Growth Year","Decline Year"),"")</f>
        <v>Growth Year</v>
      </c>
    </row>
    <row r="2744" spans="1:25" x14ac:dyDescent="0.3">
      <c r="A2744" s="1">
        <v>2743</v>
      </c>
      <c r="B2744" s="2">
        <v>43085</v>
      </c>
      <c r="C2744" s="1">
        <v>2017</v>
      </c>
      <c r="D2744" s="1" t="s">
        <v>25</v>
      </c>
      <c r="E2744" s="1">
        <v>12</v>
      </c>
      <c r="F2744" s="3">
        <v>1061</v>
      </c>
      <c r="G2744" s="10">
        <v>3363.37</v>
      </c>
      <c r="H2744" s="12">
        <f>IFERROR(salesdata[[#This Row],[S-P1]]/salesdata[[#This Row],[Q-P1]],0)</f>
        <v>3.17</v>
      </c>
      <c r="I2744" s="3">
        <v>395</v>
      </c>
      <c r="J2744" s="10">
        <v>2504.3000000000002</v>
      </c>
      <c r="K2744" s="12">
        <f>IFERROR(salesdata[[#This Row],[S-P2]]/salesdata[[#This Row],[Q-P2]],0)</f>
        <v>6.3400000000000007</v>
      </c>
      <c r="L2744" s="3">
        <v>3952</v>
      </c>
      <c r="M2744" s="10">
        <v>21419.84</v>
      </c>
      <c r="N2744" s="12">
        <f>IFERROR(salesdata[[#This Row],[S-P3]]/salesdata[[#This Row],[Q-P3]],0)</f>
        <v>5.42</v>
      </c>
      <c r="O2744" s="3">
        <v>794</v>
      </c>
      <c r="P2744" s="10">
        <v>5661.22</v>
      </c>
      <c r="Q2744" s="12">
        <f>IFERROR(salesdata[[#This Row],[S-P4]]/salesdata[[#This Row],[Q-P4]],0)</f>
        <v>7.13</v>
      </c>
      <c r="R2744" s="3">
        <v>6202</v>
      </c>
      <c r="S2744" s="10">
        <v>32948.730000000003</v>
      </c>
      <c r="T2744" s="1" t="str">
        <f>"Q"&amp;ROUNDUP(salesdata[[#This Row],[Month No.]]/3,0)</f>
        <v>Q4</v>
      </c>
      <c r="U2744" s="1" t="str">
        <f>TEXT(salesdata[[#This Row],[Date]],"dddd")</f>
        <v>Saturday</v>
      </c>
      <c r="V2744" s="12">
        <f>IFERROR(salesdata[[#This Row],[Total Revenue]]/salesdata[[#This Row],[Total Units Sold]],0)</f>
        <v>5.3125975491776849</v>
      </c>
      <c r="W2744" s="1" t="str">
        <f>INDEX({"Product1","Product2","Product3","Product4"},MATCH(MAX(salesdata[[#This Row],[S-P1]],salesdata[[#This Row],[S-P2]],salesdata[[#This Row],[S-P3]],salesdata[[#This Row],[S-P4]]),CHOOSE({1,2,3,4},salesdata[[#This Row],[S-P1]],salesdata[[#This Row],[S-P2]],salesdata[[#This Row],[S-P3]],salesdata[[#This Row],[S-P4]]),0))</f>
        <v>Product3</v>
      </c>
      <c r="X2744" s="1" t="str">
        <f>IF(salesdata[[#This Row],[Total Revenue]]&gt;=70000,"High",IF(salesdata[[#This Row],[Total Revenue]]&gt;=40000,"Medium","Low"))</f>
        <v>Low</v>
      </c>
      <c r="Y2744" s="1" t="str">
        <f>IFERROR(IF(SUMIF(salesdata[Year],salesdata[[#This Row],[Year]],salesdata[Total Revenue])&gt;SUMIF(salesdata[Year],salesdata[[#This Row],[Year]]-1,salesdata[Total Revenue]),"Growth Year","Decline Year"),"")</f>
        <v>Growth Year</v>
      </c>
    </row>
    <row r="2745" spans="1:25" x14ac:dyDescent="0.3">
      <c r="A2745" s="1">
        <v>2744</v>
      </c>
      <c r="B2745" s="2">
        <v>43086</v>
      </c>
      <c r="C2745" s="1">
        <v>2017</v>
      </c>
      <c r="D2745" s="1" t="s">
        <v>25</v>
      </c>
      <c r="E2745" s="1">
        <v>12</v>
      </c>
      <c r="F2745" s="3">
        <v>7840</v>
      </c>
      <c r="G2745" s="10">
        <v>24852.799999999999</v>
      </c>
      <c r="H2745" s="12">
        <f>IFERROR(salesdata[[#This Row],[S-P1]]/salesdata[[#This Row],[Q-P1]],0)</f>
        <v>3.17</v>
      </c>
      <c r="I2745" s="3">
        <v>2055</v>
      </c>
      <c r="J2745" s="10">
        <v>13028.7</v>
      </c>
      <c r="K2745" s="12">
        <f>IFERROR(salesdata[[#This Row],[S-P2]]/salesdata[[#This Row],[Q-P2]],0)</f>
        <v>6.3400000000000007</v>
      </c>
      <c r="L2745" s="3">
        <v>2375</v>
      </c>
      <c r="M2745" s="10">
        <v>12872.5</v>
      </c>
      <c r="N2745" s="12">
        <f>IFERROR(salesdata[[#This Row],[S-P3]]/salesdata[[#This Row],[Q-P3]],0)</f>
        <v>5.42</v>
      </c>
      <c r="O2745" s="3">
        <v>550</v>
      </c>
      <c r="P2745" s="10">
        <v>3921.5</v>
      </c>
      <c r="Q2745" s="12">
        <f>IFERROR(salesdata[[#This Row],[S-P4]]/salesdata[[#This Row],[Q-P4]],0)</f>
        <v>7.13</v>
      </c>
      <c r="R2745" s="3">
        <v>12820</v>
      </c>
      <c r="S2745" s="10">
        <v>54675.5</v>
      </c>
      <c r="T2745" s="1" t="str">
        <f>"Q"&amp;ROUNDUP(salesdata[[#This Row],[Month No.]]/3,0)</f>
        <v>Q4</v>
      </c>
      <c r="U2745" s="1" t="str">
        <f>TEXT(salesdata[[#This Row],[Date]],"dddd")</f>
        <v>Sunday</v>
      </c>
      <c r="V2745" s="12">
        <f>IFERROR(salesdata[[#This Row],[Total Revenue]]/salesdata[[#This Row],[Total Units Sold]],0)</f>
        <v>4.2648595943837755</v>
      </c>
      <c r="W2745" s="1" t="str">
        <f>INDEX({"Product1","Product2","Product3","Product4"},MATCH(MAX(salesdata[[#This Row],[S-P1]],salesdata[[#This Row],[S-P2]],salesdata[[#This Row],[S-P3]],salesdata[[#This Row],[S-P4]]),CHOOSE({1,2,3,4},salesdata[[#This Row],[S-P1]],salesdata[[#This Row],[S-P2]],salesdata[[#This Row],[S-P3]],salesdata[[#This Row],[S-P4]]),0))</f>
        <v>Product1</v>
      </c>
      <c r="X2745" s="1" t="str">
        <f>IF(salesdata[[#This Row],[Total Revenue]]&gt;=70000,"High",IF(salesdata[[#This Row],[Total Revenue]]&gt;=40000,"Medium","Low"))</f>
        <v>Medium</v>
      </c>
      <c r="Y2745" s="1" t="str">
        <f>IFERROR(IF(SUMIF(salesdata[Year],salesdata[[#This Row],[Year]],salesdata[Total Revenue])&gt;SUMIF(salesdata[Year],salesdata[[#This Row],[Year]]-1,salesdata[Total Revenue]),"Growth Year","Decline Year"),"")</f>
        <v>Growth Year</v>
      </c>
    </row>
    <row r="2746" spans="1:25" x14ac:dyDescent="0.3">
      <c r="A2746" s="1">
        <v>2745</v>
      </c>
      <c r="B2746" s="2">
        <v>43087</v>
      </c>
      <c r="C2746" s="1">
        <v>2017</v>
      </c>
      <c r="D2746" s="1" t="s">
        <v>25</v>
      </c>
      <c r="E2746" s="1">
        <v>12</v>
      </c>
      <c r="F2746" s="3">
        <v>5050</v>
      </c>
      <c r="G2746" s="10">
        <v>16008.5</v>
      </c>
      <c r="H2746" s="12">
        <f>IFERROR(salesdata[[#This Row],[S-P1]]/salesdata[[#This Row],[Q-P1]],0)</f>
        <v>3.17</v>
      </c>
      <c r="I2746" s="3">
        <v>1125</v>
      </c>
      <c r="J2746" s="10">
        <v>7132.5</v>
      </c>
      <c r="K2746" s="12">
        <f>IFERROR(salesdata[[#This Row],[S-P2]]/salesdata[[#This Row],[Q-P2]],0)</f>
        <v>6.34</v>
      </c>
      <c r="L2746" s="3">
        <v>5556</v>
      </c>
      <c r="M2746" s="10">
        <v>30113.52</v>
      </c>
      <c r="N2746" s="12">
        <f>IFERROR(salesdata[[#This Row],[S-P3]]/salesdata[[#This Row],[Q-P3]],0)</f>
        <v>5.42</v>
      </c>
      <c r="O2746" s="3">
        <v>286</v>
      </c>
      <c r="P2746" s="10">
        <v>2039.18</v>
      </c>
      <c r="Q2746" s="12">
        <f>IFERROR(salesdata[[#This Row],[S-P4]]/salesdata[[#This Row],[Q-P4]],0)</f>
        <v>7.13</v>
      </c>
      <c r="R2746" s="3">
        <v>12017</v>
      </c>
      <c r="S2746" s="10">
        <v>55293.7</v>
      </c>
      <c r="T2746" s="1" t="str">
        <f>"Q"&amp;ROUNDUP(salesdata[[#This Row],[Month No.]]/3,0)</f>
        <v>Q4</v>
      </c>
      <c r="U2746" s="1" t="str">
        <f>TEXT(salesdata[[#This Row],[Date]],"dddd")</f>
        <v>Monday</v>
      </c>
      <c r="V2746" s="12">
        <f>IFERROR(salesdata[[#This Row],[Total Revenue]]/salesdata[[#This Row],[Total Units Sold]],0)</f>
        <v>4.601289839394191</v>
      </c>
      <c r="W2746" s="1" t="str">
        <f>INDEX({"Product1","Product2","Product3","Product4"},MATCH(MAX(salesdata[[#This Row],[S-P1]],salesdata[[#This Row],[S-P2]],salesdata[[#This Row],[S-P3]],salesdata[[#This Row],[S-P4]]),CHOOSE({1,2,3,4},salesdata[[#This Row],[S-P1]],salesdata[[#This Row],[S-P2]],salesdata[[#This Row],[S-P3]],salesdata[[#This Row],[S-P4]]),0))</f>
        <v>Product3</v>
      </c>
      <c r="X2746" s="1" t="str">
        <f>IF(salesdata[[#This Row],[Total Revenue]]&gt;=70000,"High",IF(salesdata[[#This Row],[Total Revenue]]&gt;=40000,"Medium","Low"))</f>
        <v>Medium</v>
      </c>
      <c r="Y2746" s="1" t="str">
        <f>IFERROR(IF(SUMIF(salesdata[Year],salesdata[[#This Row],[Year]],salesdata[Total Revenue])&gt;SUMIF(salesdata[Year],salesdata[[#This Row],[Year]]-1,salesdata[Total Revenue]),"Growth Year","Decline Year"),"")</f>
        <v>Growth Year</v>
      </c>
    </row>
    <row r="2747" spans="1:25" x14ac:dyDescent="0.3">
      <c r="A2747" s="1">
        <v>2746</v>
      </c>
      <c r="B2747" s="2">
        <v>43088</v>
      </c>
      <c r="C2747" s="1">
        <v>2017</v>
      </c>
      <c r="D2747" s="1" t="s">
        <v>25</v>
      </c>
      <c r="E2747" s="1">
        <v>12</v>
      </c>
      <c r="F2747" s="3">
        <v>4872</v>
      </c>
      <c r="G2747" s="10">
        <v>15444.24</v>
      </c>
      <c r="H2747" s="12">
        <f>IFERROR(salesdata[[#This Row],[S-P1]]/salesdata[[#This Row],[Q-P1]],0)</f>
        <v>3.17</v>
      </c>
      <c r="I2747" s="3">
        <v>2516</v>
      </c>
      <c r="J2747" s="10">
        <v>15951.44</v>
      </c>
      <c r="K2747" s="12">
        <f>IFERROR(salesdata[[#This Row],[S-P2]]/salesdata[[#This Row],[Q-P2]],0)</f>
        <v>6.34</v>
      </c>
      <c r="L2747" s="3">
        <v>1229</v>
      </c>
      <c r="M2747" s="10">
        <v>6661.18</v>
      </c>
      <c r="N2747" s="12">
        <f>IFERROR(salesdata[[#This Row],[S-P3]]/salesdata[[#This Row],[Q-P3]],0)</f>
        <v>5.42</v>
      </c>
      <c r="O2747" s="3">
        <v>1702</v>
      </c>
      <c r="P2747" s="10">
        <v>12135.26</v>
      </c>
      <c r="Q2747" s="12">
        <f>IFERROR(salesdata[[#This Row],[S-P4]]/salesdata[[#This Row],[Q-P4]],0)</f>
        <v>7.13</v>
      </c>
      <c r="R2747" s="3">
        <v>10319</v>
      </c>
      <c r="S2747" s="10">
        <v>50192.12</v>
      </c>
      <c r="T2747" s="1" t="str">
        <f>"Q"&amp;ROUNDUP(salesdata[[#This Row],[Month No.]]/3,0)</f>
        <v>Q4</v>
      </c>
      <c r="U2747" s="1" t="str">
        <f>TEXT(salesdata[[#This Row],[Date]],"dddd")</f>
        <v>Tuesday</v>
      </c>
      <c r="V2747" s="12">
        <f>IFERROR(salesdata[[#This Row],[Total Revenue]]/salesdata[[#This Row],[Total Units Sold]],0)</f>
        <v>4.8640488419420489</v>
      </c>
      <c r="W2747" s="1" t="str">
        <f>INDEX({"Product1","Product2","Product3","Product4"},MATCH(MAX(salesdata[[#This Row],[S-P1]],salesdata[[#This Row],[S-P2]],salesdata[[#This Row],[S-P3]],salesdata[[#This Row],[S-P4]]),CHOOSE({1,2,3,4},salesdata[[#This Row],[S-P1]],salesdata[[#This Row],[S-P2]],salesdata[[#This Row],[S-P3]],salesdata[[#This Row],[S-P4]]),0))</f>
        <v>Product2</v>
      </c>
      <c r="X2747" s="1" t="str">
        <f>IF(salesdata[[#This Row],[Total Revenue]]&gt;=70000,"High",IF(salesdata[[#This Row],[Total Revenue]]&gt;=40000,"Medium","Low"))</f>
        <v>Medium</v>
      </c>
      <c r="Y2747" s="1" t="str">
        <f>IFERROR(IF(SUMIF(salesdata[Year],salesdata[[#This Row],[Year]],salesdata[Total Revenue])&gt;SUMIF(salesdata[Year],salesdata[[#This Row],[Year]]-1,salesdata[Total Revenue]),"Growth Year","Decline Year"),"")</f>
        <v>Growth Year</v>
      </c>
    </row>
    <row r="2748" spans="1:25" x14ac:dyDescent="0.3">
      <c r="A2748" s="1">
        <v>2747</v>
      </c>
      <c r="B2748" s="2">
        <v>43089</v>
      </c>
      <c r="C2748" s="1">
        <v>2017</v>
      </c>
      <c r="D2748" s="1" t="s">
        <v>25</v>
      </c>
      <c r="E2748" s="1">
        <v>12</v>
      </c>
      <c r="F2748" s="3">
        <v>3025</v>
      </c>
      <c r="G2748" s="10">
        <v>9589.25</v>
      </c>
      <c r="H2748" s="12">
        <f>IFERROR(salesdata[[#This Row],[S-P1]]/salesdata[[#This Row],[Q-P1]],0)</f>
        <v>3.17</v>
      </c>
      <c r="I2748" s="3">
        <v>550</v>
      </c>
      <c r="J2748" s="10">
        <v>3487</v>
      </c>
      <c r="K2748" s="12">
        <f>IFERROR(salesdata[[#This Row],[S-P2]]/salesdata[[#This Row],[Q-P2]],0)</f>
        <v>6.34</v>
      </c>
      <c r="L2748" s="3">
        <v>5301</v>
      </c>
      <c r="M2748" s="10">
        <v>28731.42</v>
      </c>
      <c r="N2748" s="12">
        <f>IFERROR(salesdata[[#This Row],[S-P3]]/salesdata[[#This Row],[Q-P3]],0)</f>
        <v>5.42</v>
      </c>
      <c r="O2748" s="3">
        <v>1578</v>
      </c>
      <c r="P2748" s="10">
        <v>11251.14</v>
      </c>
      <c r="Q2748" s="12">
        <f>IFERROR(salesdata[[#This Row],[S-P4]]/salesdata[[#This Row],[Q-P4]],0)</f>
        <v>7.13</v>
      </c>
      <c r="R2748" s="3">
        <v>10454</v>
      </c>
      <c r="S2748" s="10">
        <v>53058.81</v>
      </c>
      <c r="T2748" s="1" t="str">
        <f>"Q"&amp;ROUNDUP(salesdata[[#This Row],[Month No.]]/3,0)</f>
        <v>Q4</v>
      </c>
      <c r="U2748" s="1" t="str">
        <f>TEXT(salesdata[[#This Row],[Date]],"dddd")</f>
        <v>Wednesday</v>
      </c>
      <c r="V2748" s="12">
        <f>IFERROR(salesdata[[#This Row],[Total Revenue]]/salesdata[[#This Row],[Total Units Sold]],0)</f>
        <v>5.0754553281040744</v>
      </c>
      <c r="W2748" s="1" t="str">
        <f>INDEX({"Product1","Product2","Product3","Product4"},MATCH(MAX(salesdata[[#This Row],[S-P1]],salesdata[[#This Row],[S-P2]],salesdata[[#This Row],[S-P3]],salesdata[[#This Row],[S-P4]]),CHOOSE({1,2,3,4},salesdata[[#This Row],[S-P1]],salesdata[[#This Row],[S-P2]],salesdata[[#This Row],[S-P3]],salesdata[[#This Row],[S-P4]]),0))</f>
        <v>Product3</v>
      </c>
      <c r="X2748" s="1" t="str">
        <f>IF(salesdata[[#This Row],[Total Revenue]]&gt;=70000,"High",IF(salesdata[[#This Row],[Total Revenue]]&gt;=40000,"Medium","Low"))</f>
        <v>Medium</v>
      </c>
      <c r="Y2748" s="1" t="str">
        <f>IFERROR(IF(SUMIF(salesdata[Year],salesdata[[#This Row],[Year]],salesdata[Total Revenue])&gt;SUMIF(salesdata[Year],salesdata[[#This Row],[Year]]-1,salesdata[Total Revenue]),"Growth Year","Decline Year"),"")</f>
        <v>Growth Year</v>
      </c>
    </row>
    <row r="2749" spans="1:25" x14ac:dyDescent="0.3">
      <c r="A2749" s="1">
        <v>2748</v>
      </c>
      <c r="B2749" s="2">
        <v>43090</v>
      </c>
      <c r="C2749" s="1">
        <v>2017</v>
      </c>
      <c r="D2749" s="1" t="s">
        <v>25</v>
      </c>
      <c r="E2749" s="1">
        <v>12</v>
      </c>
      <c r="F2749" s="3">
        <v>2042</v>
      </c>
      <c r="G2749" s="10">
        <v>6473.14</v>
      </c>
      <c r="H2749" s="12">
        <f>IFERROR(salesdata[[#This Row],[S-P1]]/salesdata[[#This Row],[Q-P1]],0)</f>
        <v>3.1700000000000004</v>
      </c>
      <c r="I2749" s="3">
        <v>755</v>
      </c>
      <c r="J2749" s="10">
        <v>4786.7</v>
      </c>
      <c r="K2749" s="12">
        <f>IFERROR(salesdata[[#This Row],[S-P2]]/salesdata[[#This Row],[Q-P2]],0)</f>
        <v>6.34</v>
      </c>
      <c r="L2749" s="3">
        <v>1738</v>
      </c>
      <c r="M2749" s="10">
        <v>9419.9599999999991</v>
      </c>
      <c r="N2749" s="12">
        <f>IFERROR(salesdata[[#This Row],[S-P3]]/salesdata[[#This Row],[Q-P3]],0)</f>
        <v>5.42</v>
      </c>
      <c r="O2749" s="3">
        <v>1518</v>
      </c>
      <c r="P2749" s="10">
        <v>10823.34</v>
      </c>
      <c r="Q2749" s="12">
        <f>IFERROR(salesdata[[#This Row],[S-P4]]/salesdata[[#This Row],[Q-P4]],0)</f>
        <v>7.13</v>
      </c>
      <c r="R2749" s="3">
        <v>6053</v>
      </c>
      <c r="S2749" s="10">
        <v>31503.14</v>
      </c>
      <c r="T2749" s="1" t="str">
        <f>"Q"&amp;ROUNDUP(salesdata[[#This Row],[Month No.]]/3,0)</f>
        <v>Q4</v>
      </c>
      <c r="U2749" s="1" t="str">
        <f>TEXT(salesdata[[#This Row],[Date]],"dddd")</f>
        <v>Thursday</v>
      </c>
      <c r="V2749" s="12">
        <f>IFERROR(salesdata[[#This Row],[Total Revenue]]/salesdata[[#This Row],[Total Units Sold]],0)</f>
        <v>5.2045498100115646</v>
      </c>
      <c r="W2749" s="1" t="str">
        <f>INDEX({"Product1","Product2","Product3","Product4"},MATCH(MAX(salesdata[[#This Row],[S-P1]],salesdata[[#This Row],[S-P2]],salesdata[[#This Row],[S-P3]],salesdata[[#This Row],[S-P4]]),CHOOSE({1,2,3,4},salesdata[[#This Row],[S-P1]],salesdata[[#This Row],[S-P2]],salesdata[[#This Row],[S-P3]],salesdata[[#This Row],[S-P4]]),0))</f>
        <v>Product4</v>
      </c>
      <c r="X2749" s="1" t="str">
        <f>IF(salesdata[[#This Row],[Total Revenue]]&gt;=70000,"High",IF(salesdata[[#This Row],[Total Revenue]]&gt;=40000,"Medium","Low"))</f>
        <v>Low</v>
      </c>
      <c r="Y2749" s="1" t="str">
        <f>IFERROR(IF(SUMIF(salesdata[Year],salesdata[[#This Row],[Year]],salesdata[Total Revenue])&gt;SUMIF(salesdata[Year],salesdata[[#This Row],[Year]]-1,salesdata[Total Revenue]),"Growth Year","Decline Year"),"")</f>
        <v>Growth Year</v>
      </c>
    </row>
    <row r="2750" spans="1:25" x14ac:dyDescent="0.3">
      <c r="A2750" s="1">
        <v>2749</v>
      </c>
      <c r="B2750" s="2">
        <v>43091</v>
      </c>
      <c r="C2750" s="1">
        <v>2017</v>
      </c>
      <c r="D2750" s="1" t="s">
        <v>25</v>
      </c>
      <c r="E2750" s="1">
        <v>12</v>
      </c>
      <c r="F2750" s="3">
        <v>464</v>
      </c>
      <c r="G2750" s="10">
        <v>1470.88</v>
      </c>
      <c r="H2750" s="12">
        <f>IFERROR(salesdata[[#This Row],[S-P1]]/salesdata[[#This Row],[Q-P1]],0)</f>
        <v>3.1700000000000004</v>
      </c>
      <c r="I2750" s="3">
        <v>3141</v>
      </c>
      <c r="J2750" s="10">
        <v>19913.939999999999</v>
      </c>
      <c r="K2750" s="12">
        <f>IFERROR(salesdata[[#This Row],[S-P2]]/salesdata[[#This Row],[Q-P2]],0)</f>
        <v>6.34</v>
      </c>
      <c r="L2750" s="3">
        <v>2617</v>
      </c>
      <c r="M2750" s="10">
        <v>14184.14</v>
      </c>
      <c r="N2750" s="12">
        <f>IFERROR(salesdata[[#This Row],[S-P3]]/salesdata[[#This Row],[Q-P3]],0)</f>
        <v>5.42</v>
      </c>
      <c r="O2750" s="3">
        <v>965</v>
      </c>
      <c r="P2750" s="10">
        <v>6880.45</v>
      </c>
      <c r="Q2750" s="12">
        <f>IFERROR(salesdata[[#This Row],[S-P4]]/salesdata[[#This Row],[Q-P4]],0)</f>
        <v>7.13</v>
      </c>
      <c r="R2750" s="3">
        <v>7187</v>
      </c>
      <c r="S2750" s="10">
        <v>42449.41</v>
      </c>
      <c r="T2750" s="1" t="str">
        <f>"Q"&amp;ROUNDUP(salesdata[[#This Row],[Month No.]]/3,0)</f>
        <v>Q4</v>
      </c>
      <c r="U2750" s="1" t="str">
        <f>TEXT(salesdata[[#This Row],[Date]],"dddd")</f>
        <v>Friday</v>
      </c>
      <c r="V2750" s="12">
        <f>IFERROR(salesdata[[#This Row],[Total Revenue]]/salesdata[[#This Row],[Total Units Sold]],0)</f>
        <v>5.9064157506609156</v>
      </c>
      <c r="W2750" s="1" t="str">
        <f>INDEX({"Product1","Product2","Product3","Product4"},MATCH(MAX(salesdata[[#This Row],[S-P1]],salesdata[[#This Row],[S-P2]],salesdata[[#This Row],[S-P3]],salesdata[[#This Row],[S-P4]]),CHOOSE({1,2,3,4},salesdata[[#This Row],[S-P1]],salesdata[[#This Row],[S-P2]],salesdata[[#This Row],[S-P3]],salesdata[[#This Row],[S-P4]]),0))</f>
        <v>Product2</v>
      </c>
      <c r="X2750" s="1" t="str">
        <f>IF(salesdata[[#This Row],[Total Revenue]]&gt;=70000,"High",IF(salesdata[[#This Row],[Total Revenue]]&gt;=40000,"Medium","Low"))</f>
        <v>Medium</v>
      </c>
      <c r="Y2750" s="1" t="str">
        <f>IFERROR(IF(SUMIF(salesdata[Year],salesdata[[#This Row],[Year]],salesdata[Total Revenue])&gt;SUMIF(salesdata[Year],salesdata[[#This Row],[Year]]-1,salesdata[Total Revenue]),"Growth Year","Decline Year"),"")</f>
        <v>Growth Year</v>
      </c>
    </row>
    <row r="2751" spans="1:25" x14ac:dyDescent="0.3">
      <c r="A2751" s="1">
        <v>2750</v>
      </c>
      <c r="B2751" s="2">
        <v>43092</v>
      </c>
      <c r="C2751" s="1">
        <v>2017</v>
      </c>
      <c r="D2751" s="1" t="s">
        <v>25</v>
      </c>
      <c r="E2751" s="1">
        <v>12</v>
      </c>
      <c r="F2751" s="3">
        <v>3188</v>
      </c>
      <c r="G2751" s="10">
        <v>10105.959999999999</v>
      </c>
      <c r="H2751" s="12">
        <f>IFERROR(salesdata[[#This Row],[S-P1]]/salesdata[[#This Row],[Q-P1]],0)</f>
        <v>3.17</v>
      </c>
      <c r="I2751" s="3">
        <v>3932</v>
      </c>
      <c r="J2751" s="10">
        <v>24928.880000000001</v>
      </c>
      <c r="K2751" s="12">
        <f>IFERROR(salesdata[[#This Row],[S-P2]]/salesdata[[#This Row],[Q-P2]],0)</f>
        <v>6.34</v>
      </c>
      <c r="L2751" s="3">
        <v>4640</v>
      </c>
      <c r="M2751" s="10">
        <v>25148.799999999999</v>
      </c>
      <c r="N2751" s="12">
        <f>IFERROR(salesdata[[#This Row],[S-P3]]/salesdata[[#This Row],[Q-P3]],0)</f>
        <v>5.42</v>
      </c>
      <c r="O2751" s="3">
        <v>1229</v>
      </c>
      <c r="P2751" s="10">
        <v>8762.77</v>
      </c>
      <c r="Q2751" s="12">
        <f>IFERROR(salesdata[[#This Row],[S-P4]]/salesdata[[#This Row],[Q-P4]],0)</f>
        <v>7.1300000000000008</v>
      </c>
      <c r="R2751" s="3">
        <v>12989</v>
      </c>
      <c r="S2751" s="10">
        <v>68946.41</v>
      </c>
      <c r="T2751" s="1" t="str">
        <f>"Q"&amp;ROUNDUP(salesdata[[#This Row],[Month No.]]/3,0)</f>
        <v>Q4</v>
      </c>
      <c r="U2751" s="1" t="str">
        <f>TEXT(salesdata[[#This Row],[Date]],"dddd")</f>
        <v>Saturday</v>
      </c>
      <c r="V2751" s="12">
        <f>IFERROR(salesdata[[#This Row],[Total Revenue]]/salesdata[[#This Row],[Total Units Sold]],0)</f>
        <v>5.3080614366002008</v>
      </c>
      <c r="W2751" s="1" t="str">
        <f>INDEX({"Product1","Product2","Product3","Product4"},MATCH(MAX(salesdata[[#This Row],[S-P1]],salesdata[[#This Row],[S-P2]],salesdata[[#This Row],[S-P3]],salesdata[[#This Row],[S-P4]]),CHOOSE({1,2,3,4},salesdata[[#This Row],[S-P1]],salesdata[[#This Row],[S-P2]],salesdata[[#This Row],[S-P3]],salesdata[[#This Row],[S-P4]]),0))</f>
        <v>Product3</v>
      </c>
      <c r="X2751" s="1" t="str">
        <f>IF(salesdata[[#This Row],[Total Revenue]]&gt;=70000,"High",IF(salesdata[[#This Row],[Total Revenue]]&gt;=40000,"Medium","Low"))</f>
        <v>Medium</v>
      </c>
      <c r="Y2751" s="1" t="str">
        <f>IFERROR(IF(SUMIF(salesdata[Year],salesdata[[#This Row],[Year]],salesdata[Total Revenue])&gt;SUMIF(salesdata[Year],salesdata[[#This Row],[Year]]-1,salesdata[Total Revenue]),"Growth Year","Decline Year"),"")</f>
        <v>Growth Year</v>
      </c>
    </row>
    <row r="2752" spans="1:25" x14ac:dyDescent="0.3">
      <c r="A2752" s="1">
        <v>2751</v>
      </c>
      <c r="B2752" s="2">
        <v>43093</v>
      </c>
      <c r="C2752" s="1">
        <v>2017</v>
      </c>
      <c r="D2752" s="1" t="s">
        <v>25</v>
      </c>
      <c r="E2752" s="1">
        <v>12</v>
      </c>
      <c r="F2752" s="3">
        <v>7364</v>
      </c>
      <c r="G2752" s="10">
        <v>23343.88</v>
      </c>
      <c r="H2752" s="12">
        <f>IFERROR(salesdata[[#This Row],[S-P1]]/salesdata[[#This Row],[Q-P1]],0)</f>
        <v>3.17</v>
      </c>
      <c r="I2752" s="3">
        <v>3280</v>
      </c>
      <c r="J2752" s="10">
        <v>20795.2</v>
      </c>
      <c r="K2752" s="12">
        <f>IFERROR(salesdata[[#This Row],[S-P2]]/salesdata[[#This Row],[Q-P2]],0)</f>
        <v>6.34</v>
      </c>
      <c r="L2752" s="3">
        <v>3024</v>
      </c>
      <c r="M2752" s="10">
        <v>16390.080000000002</v>
      </c>
      <c r="N2752" s="12">
        <f>IFERROR(salesdata[[#This Row],[S-P3]]/salesdata[[#This Row],[Q-P3]],0)</f>
        <v>5.4200000000000008</v>
      </c>
      <c r="O2752" s="3">
        <v>564</v>
      </c>
      <c r="P2752" s="10">
        <v>4021.32</v>
      </c>
      <c r="Q2752" s="12">
        <f>IFERROR(salesdata[[#This Row],[S-P4]]/salesdata[[#This Row],[Q-P4]],0)</f>
        <v>7.13</v>
      </c>
      <c r="R2752" s="3">
        <v>14232</v>
      </c>
      <c r="S2752" s="10">
        <v>64550.48</v>
      </c>
      <c r="T2752" s="1" t="str">
        <f>"Q"&amp;ROUNDUP(salesdata[[#This Row],[Month No.]]/3,0)</f>
        <v>Q4</v>
      </c>
      <c r="U2752" s="1" t="str">
        <f>TEXT(salesdata[[#This Row],[Date]],"dddd")</f>
        <v>Sunday</v>
      </c>
      <c r="V2752" s="12">
        <f>IFERROR(salesdata[[#This Row],[Total Revenue]]/salesdata[[#This Row],[Total Units Sold]],0)</f>
        <v>4.5355874086565491</v>
      </c>
      <c r="W2752" s="1" t="str">
        <f>INDEX({"Product1","Product2","Product3","Product4"},MATCH(MAX(salesdata[[#This Row],[S-P1]],salesdata[[#This Row],[S-P2]],salesdata[[#This Row],[S-P3]],salesdata[[#This Row],[S-P4]]),CHOOSE({1,2,3,4},salesdata[[#This Row],[S-P1]],salesdata[[#This Row],[S-P2]],salesdata[[#This Row],[S-P3]],salesdata[[#This Row],[S-P4]]),0))</f>
        <v>Product1</v>
      </c>
      <c r="X2752" s="1" t="str">
        <f>IF(salesdata[[#This Row],[Total Revenue]]&gt;=70000,"High",IF(salesdata[[#This Row],[Total Revenue]]&gt;=40000,"Medium","Low"))</f>
        <v>Medium</v>
      </c>
      <c r="Y2752" s="1" t="str">
        <f>IFERROR(IF(SUMIF(salesdata[Year],salesdata[[#This Row],[Year]],salesdata[Total Revenue])&gt;SUMIF(salesdata[Year],salesdata[[#This Row],[Year]]-1,salesdata[Total Revenue]),"Growth Year","Decline Year"),"")</f>
        <v>Growth Year</v>
      </c>
    </row>
    <row r="2753" spans="1:25" x14ac:dyDescent="0.3">
      <c r="A2753" s="1">
        <v>2752</v>
      </c>
      <c r="B2753" s="2">
        <v>43094</v>
      </c>
      <c r="C2753" s="1">
        <v>2017</v>
      </c>
      <c r="D2753" s="1" t="s">
        <v>25</v>
      </c>
      <c r="E2753" s="1">
        <v>12</v>
      </c>
      <c r="F2753" s="3">
        <v>6620</v>
      </c>
      <c r="G2753" s="10">
        <v>20985.4</v>
      </c>
      <c r="H2753" s="12">
        <f>IFERROR(salesdata[[#This Row],[S-P1]]/salesdata[[#This Row],[Q-P1]],0)</f>
        <v>3.1700000000000004</v>
      </c>
      <c r="I2753" s="3">
        <v>3314</v>
      </c>
      <c r="J2753" s="10">
        <v>21010.76</v>
      </c>
      <c r="K2753" s="12">
        <f>IFERROR(salesdata[[#This Row],[S-P2]]/salesdata[[#This Row],[Q-P2]],0)</f>
        <v>6.34</v>
      </c>
      <c r="L2753" s="3">
        <v>1712</v>
      </c>
      <c r="M2753" s="10">
        <v>9279.0400000000009</v>
      </c>
      <c r="N2753" s="12">
        <f>IFERROR(salesdata[[#This Row],[S-P3]]/salesdata[[#This Row],[Q-P3]],0)</f>
        <v>5.4200000000000008</v>
      </c>
      <c r="O2753" s="3">
        <v>1594</v>
      </c>
      <c r="P2753" s="10">
        <v>11365.22</v>
      </c>
      <c r="Q2753" s="12">
        <f>IFERROR(salesdata[[#This Row],[S-P4]]/salesdata[[#This Row],[Q-P4]],0)</f>
        <v>7.13</v>
      </c>
      <c r="R2753" s="3">
        <v>13240</v>
      </c>
      <c r="S2753" s="10">
        <v>62640.42</v>
      </c>
      <c r="T2753" s="1" t="str">
        <f>"Q"&amp;ROUNDUP(salesdata[[#This Row],[Month No.]]/3,0)</f>
        <v>Q4</v>
      </c>
      <c r="U2753" s="1" t="str">
        <f>TEXT(salesdata[[#This Row],[Date]],"dddd")</f>
        <v>Monday</v>
      </c>
      <c r="V2753" s="12">
        <f>IFERROR(salesdata[[#This Row],[Total Revenue]]/salesdata[[#This Row],[Total Units Sold]],0)</f>
        <v>4.7311495468277949</v>
      </c>
      <c r="W2753" s="1" t="str">
        <f>INDEX({"Product1","Product2","Product3","Product4"},MATCH(MAX(salesdata[[#This Row],[S-P1]],salesdata[[#This Row],[S-P2]],salesdata[[#This Row],[S-P3]],salesdata[[#This Row],[S-P4]]),CHOOSE({1,2,3,4},salesdata[[#This Row],[S-P1]],salesdata[[#This Row],[S-P2]],salesdata[[#This Row],[S-P3]],salesdata[[#This Row],[S-P4]]),0))</f>
        <v>Product2</v>
      </c>
      <c r="X2753" s="1" t="str">
        <f>IF(salesdata[[#This Row],[Total Revenue]]&gt;=70000,"High",IF(salesdata[[#This Row],[Total Revenue]]&gt;=40000,"Medium","Low"))</f>
        <v>Medium</v>
      </c>
      <c r="Y2753" s="1" t="str">
        <f>IFERROR(IF(SUMIF(salesdata[Year],salesdata[[#This Row],[Year]],salesdata[Total Revenue])&gt;SUMIF(salesdata[Year],salesdata[[#This Row],[Year]]-1,salesdata[Total Revenue]),"Growth Year","Decline Year"),"")</f>
        <v>Growth Year</v>
      </c>
    </row>
    <row r="2754" spans="1:25" x14ac:dyDescent="0.3">
      <c r="A2754" s="1">
        <v>2753</v>
      </c>
      <c r="B2754" s="2">
        <v>43095</v>
      </c>
      <c r="C2754" s="1">
        <v>2017</v>
      </c>
      <c r="D2754" s="1" t="s">
        <v>25</v>
      </c>
      <c r="E2754" s="1">
        <v>12</v>
      </c>
      <c r="F2754" s="3">
        <v>6816</v>
      </c>
      <c r="G2754" s="10">
        <v>21606.720000000001</v>
      </c>
      <c r="H2754" s="12">
        <f>IFERROR(salesdata[[#This Row],[S-P1]]/salesdata[[#This Row],[Q-P1]],0)</f>
        <v>3.1700000000000004</v>
      </c>
      <c r="I2754" s="3">
        <v>2632</v>
      </c>
      <c r="J2754" s="10">
        <v>16686.88</v>
      </c>
      <c r="K2754" s="12">
        <f>IFERROR(salesdata[[#This Row],[S-P2]]/salesdata[[#This Row],[Q-P2]],0)</f>
        <v>6.3400000000000007</v>
      </c>
      <c r="L2754" s="3">
        <v>5275</v>
      </c>
      <c r="M2754" s="10">
        <v>28590.5</v>
      </c>
      <c r="N2754" s="12">
        <f>IFERROR(salesdata[[#This Row],[S-P3]]/salesdata[[#This Row],[Q-P3]],0)</f>
        <v>5.42</v>
      </c>
      <c r="O2754" s="3">
        <v>1781</v>
      </c>
      <c r="P2754" s="10">
        <v>12698.53</v>
      </c>
      <c r="Q2754" s="12">
        <f>IFERROR(salesdata[[#This Row],[S-P4]]/salesdata[[#This Row],[Q-P4]],0)</f>
        <v>7.1300000000000008</v>
      </c>
      <c r="R2754" s="3">
        <v>16504</v>
      </c>
      <c r="S2754" s="10">
        <v>79582.63</v>
      </c>
      <c r="T2754" s="1" t="str">
        <f>"Q"&amp;ROUNDUP(salesdata[[#This Row],[Month No.]]/3,0)</f>
        <v>Q4</v>
      </c>
      <c r="U2754" s="1" t="str">
        <f>TEXT(salesdata[[#This Row],[Date]],"dddd")</f>
        <v>Tuesday</v>
      </c>
      <c r="V2754" s="12">
        <f>IFERROR(salesdata[[#This Row],[Total Revenue]]/salesdata[[#This Row],[Total Units Sold]],0)</f>
        <v>4.8220207222491522</v>
      </c>
      <c r="W2754" s="1" t="str">
        <f>INDEX({"Product1","Product2","Product3","Product4"},MATCH(MAX(salesdata[[#This Row],[S-P1]],salesdata[[#This Row],[S-P2]],salesdata[[#This Row],[S-P3]],salesdata[[#This Row],[S-P4]]),CHOOSE({1,2,3,4},salesdata[[#This Row],[S-P1]],salesdata[[#This Row],[S-P2]],salesdata[[#This Row],[S-P3]],salesdata[[#This Row],[S-P4]]),0))</f>
        <v>Product3</v>
      </c>
      <c r="X2754" s="1" t="str">
        <f>IF(salesdata[[#This Row],[Total Revenue]]&gt;=70000,"High",IF(salesdata[[#This Row],[Total Revenue]]&gt;=40000,"Medium","Low"))</f>
        <v>High</v>
      </c>
      <c r="Y2754" s="1" t="str">
        <f>IFERROR(IF(SUMIF(salesdata[Year],salesdata[[#This Row],[Year]],salesdata[Total Revenue])&gt;SUMIF(salesdata[Year],salesdata[[#This Row],[Year]]-1,salesdata[Total Revenue]),"Growth Year","Decline Year"),"")</f>
        <v>Growth Year</v>
      </c>
    </row>
    <row r="2755" spans="1:25" x14ac:dyDescent="0.3">
      <c r="A2755" s="1">
        <v>2754</v>
      </c>
      <c r="B2755" s="2">
        <v>43096</v>
      </c>
      <c r="C2755" s="1">
        <v>2017</v>
      </c>
      <c r="D2755" s="1" t="s">
        <v>25</v>
      </c>
      <c r="E2755" s="1">
        <v>12</v>
      </c>
      <c r="F2755" s="3">
        <v>1101</v>
      </c>
      <c r="G2755" s="10">
        <v>3490.17</v>
      </c>
      <c r="H2755" s="12">
        <f>IFERROR(salesdata[[#This Row],[S-P1]]/salesdata[[#This Row],[Q-P1]],0)</f>
        <v>3.17</v>
      </c>
      <c r="I2755" s="3">
        <v>2237</v>
      </c>
      <c r="J2755" s="10">
        <v>14182.58</v>
      </c>
      <c r="K2755" s="12">
        <f>IFERROR(salesdata[[#This Row],[S-P2]]/salesdata[[#This Row],[Q-P2]],0)</f>
        <v>6.34</v>
      </c>
      <c r="L2755" s="3">
        <v>1007</v>
      </c>
      <c r="M2755" s="10">
        <v>5457.94</v>
      </c>
      <c r="N2755" s="12">
        <f>IFERROR(salesdata[[#This Row],[S-P3]]/salesdata[[#This Row],[Q-P3]],0)</f>
        <v>5.42</v>
      </c>
      <c r="O2755" s="3">
        <v>1841</v>
      </c>
      <c r="P2755" s="10">
        <v>13126.33</v>
      </c>
      <c r="Q2755" s="12">
        <f>IFERROR(salesdata[[#This Row],[S-P4]]/salesdata[[#This Row],[Q-P4]],0)</f>
        <v>7.13</v>
      </c>
      <c r="R2755" s="3">
        <v>6186</v>
      </c>
      <c r="S2755" s="10">
        <v>36257.019999999997</v>
      </c>
      <c r="T2755" s="1" t="str">
        <f>"Q"&amp;ROUNDUP(salesdata[[#This Row],[Month No.]]/3,0)</f>
        <v>Q4</v>
      </c>
      <c r="U2755" s="1" t="str">
        <f>TEXT(salesdata[[#This Row],[Date]],"dddd")</f>
        <v>Wednesday</v>
      </c>
      <c r="V2755" s="12">
        <f>IFERROR(salesdata[[#This Row],[Total Revenue]]/salesdata[[#This Row],[Total Units Sold]],0)</f>
        <v>5.8611412867765917</v>
      </c>
      <c r="W2755" s="1" t="str">
        <f>INDEX({"Product1","Product2","Product3","Product4"},MATCH(MAX(salesdata[[#This Row],[S-P1]],salesdata[[#This Row],[S-P2]],salesdata[[#This Row],[S-P3]],salesdata[[#This Row],[S-P4]]),CHOOSE({1,2,3,4},salesdata[[#This Row],[S-P1]],salesdata[[#This Row],[S-P2]],salesdata[[#This Row],[S-P3]],salesdata[[#This Row],[S-P4]]),0))</f>
        <v>Product2</v>
      </c>
      <c r="X2755" s="1" t="str">
        <f>IF(salesdata[[#This Row],[Total Revenue]]&gt;=70000,"High",IF(salesdata[[#This Row],[Total Revenue]]&gt;=40000,"Medium","Low"))</f>
        <v>Low</v>
      </c>
      <c r="Y2755" s="1" t="str">
        <f>IFERROR(IF(SUMIF(salesdata[Year],salesdata[[#This Row],[Year]],salesdata[Total Revenue])&gt;SUMIF(salesdata[Year],salesdata[[#This Row],[Year]]-1,salesdata[Total Revenue]),"Growth Year","Decline Year"),"")</f>
        <v>Growth Year</v>
      </c>
    </row>
    <row r="2756" spans="1:25" x14ac:dyDescent="0.3">
      <c r="A2756" s="1">
        <v>2755</v>
      </c>
      <c r="B2756" s="2">
        <v>43097</v>
      </c>
      <c r="C2756" s="1">
        <v>2017</v>
      </c>
      <c r="D2756" s="1" t="s">
        <v>25</v>
      </c>
      <c r="E2756" s="1">
        <v>12</v>
      </c>
      <c r="F2756" s="3">
        <v>1675</v>
      </c>
      <c r="G2756" s="10">
        <v>5309.75</v>
      </c>
      <c r="H2756" s="12">
        <f>IFERROR(salesdata[[#This Row],[S-P1]]/salesdata[[#This Row],[Q-P1]],0)</f>
        <v>3.17</v>
      </c>
      <c r="I2756" s="3">
        <v>1071</v>
      </c>
      <c r="J2756" s="10">
        <v>6790.14</v>
      </c>
      <c r="K2756" s="12">
        <f>IFERROR(salesdata[[#This Row],[S-P2]]/salesdata[[#This Row],[Q-P2]],0)</f>
        <v>6.3400000000000007</v>
      </c>
      <c r="L2756" s="3">
        <v>5293</v>
      </c>
      <c r="M2756" s="10">
        <v>28688.06</v>
      </c>
      <c r="N2756" s="12">
        <f>IFERROR(salesdata[[#This Row],[S-P3]]/salesdata[[#This Row],[Q-P3]],0)</f>
        <v>5.42</v>
      </c>
      <c r="O2756" s="3">
        <v>1504</v>
      </c>
      <c r="P2756" s="10">
        <v>10723.52</v>
      </c>
      <c r="Q2756" s="12">
        <f>IFERROR(salesdata[[#This Row],[S-P4]]/salesdata[[#This Row],[Q-P4]],0)</f>
        <v>7.13</v>
      </c>
      <c r="R2756" s="3">
        <v>9543</v>
      </c>
      <c r="S2756" s="10">
        <v>51511.47</v>
      </c>
      <c r="T2756" s="1" t="str">
        <f>"Q"&amp;ROUNDUP(salesdata[[#This Row],[Month No.]]/3,0)</f>
        <v>Q4</v>
      </c>
      <c r="U2756" s="1" t="str">
        <f>TEXT(salesdata[[#This Row],[Date]],"dddd")</f>
        <v>Thursday</v>
      </c>
      <c r="V2756" s="12">
        <f>IFERROR(salesdata[[#This Row],[Total Revenue]]/salesdata[[#This Row],[Total Units Sold]],0)</f>
        <v>5.3978277271298332</v>
      </c>
      <c r="W2756" s="1" t="str">
        <f>INDEX({"Product1","Product2","Product3","Product4"},MATCH(MAX(salesdata[[#This Row],[S-P1]],salesdata[[#This Row],[S-P2]],salesdata[[#This Row],[S-P3]],salesdata[[#This Row],[S-P4]]),CHOOSE({1,2,3,4},salesdata[[#This Row],[S-P1]],salesdata[[#This Row],[S-P2]],salesdata[[#This Row],[S-P3]],salesdata[[#This Row],[S-P4]]),0))</f>
        <v>Product3</v>
      </c>
      <c r="X2756" s="1" t="str">
        <f>IF(salesdata[[#This Row],[Total Revenue]]&gt;=70000,"High",IF(salesdata[[#This Row],[Total Revenue]]&gt;=40000,"Medium","Low"))</f>
        <v>Medium</v>
      </c>
      <c r="Y2756" s="1" t="str">
        <f>IFERROR(IF(SUMIF(salesdata[Year],salesdata[[#This Row],[Year]],salesdata[Total Revenue])&gt;SUMIF(salesdata[Year],salesdata[[#This Row],[Year]]-1,salesdata[Total Revenue]),"Growth Year","Decline Year"),"")</f>
        <v>Growth Year</v>
      </c>
    </row>
    <row r="2757" spans="1:25" x14ac:dyDescent="0.3">
      <c r="A2757" s="1">
        <v>2756</v>
      </c>
      <c r="B2757" s="2">
        <v>43098</v>
      </c>
      <c r="C2757" s="1">
        <v>2017</v>
      </c>
      <c r="D2757" s="1" t="s">
        <v>25</v>
      </c>
      <c r="E2757" s="1">
        <v>12</v>
      </c>
      <c r="F2757" s="3">
        <v>2353</v>
      </c>
      <c r="G2757" s="10">
        <v>7459.01</v>
      </c>
      <c r="H2757" s="12">
        <f>IFERROR(salesdata[[#This Row],[S-P1]]/salesdata[[#This Row],[Q-P1]],0)</f>
        <v>3.17</v>
      </c>
      <c r="I2757" s="3">
        <v>1085</v>
      </c>
      <c r="J2757" s="10">
        <v>6878.9</v>
      </c>
      <c r="K2757" s="12">
        <f>IFERROR(salesdata[[#This Row],[S-P2]]/salesdata[[#This Row],[Q-P2]],0)</f>
        <v>6.34</v>
      </c>
      <c r="L2757" s="3">
        <v>2261</v>
      </c>
      <c r="M2757" s="10">
        <v>12254.62</v>
      </c>
      <c r="N2757" s="12">
        <f>IFERROR(salesdata[[#This Row],[S-P3]]/salesdata[[#This Row],[Q-P3]],0)</f>
        <v>5.42</v>
      </c>
      <c r="O2757" s="3">
        <v>1537</v>
      </c>
      <c r="P2757" s="10">
        <v>10958.81</v>
      </c>
      <c r="Q2757" s="12">
        <f>IFERROR(salesdata[[#This Row],[S-P4]]/salesdata[[#This Row],[Q-P4]],0)</f>
        <v>7.13</v>
      </c>
      <c r="R2757" s="3">
        <v>7236</v>
      </c>
      <c r="S2757" s="10">
        <v>37551.339999999997</v>
      </c>
      <c r="T2757" s="1" t="str">
        <f>"Q"&amp;ROUNDUP(salesdata[[#This Row],[Month No.]]/3,0)</f>
        <v>Q4</v>
      </c>
      <c r="U2757" s="1" t="str">
        <f>TEXT(salesdata[[#This Row],[Date]],"dddd")</f>
        <v>Friday</v>
      </c>
      <c r="V2757" s="12">
        <f>IFERROR(salesdata[[#This Row],[Total Revenue]]/salesdata[[#This Row],[Total Units Sold]],0)</f>
        <v>5.189516307352128</v>
      </c>
      <c r="W2757" s="1" t="str">
        <f>INDEX({"Product1","Product2","Product3","Product4"},MATCH(MAX(salesdata[[#This Row],[S-P1]],salesdata[[#This Row],[S-P2]],salesdata[[#This Row],[S-P3]],salesdata[[#This Row],[S-P4]]),CHOOSE({1,2,3,4},salesdata[[#This Row],[S-P1]],salesdata[[#This Row],[S-P2]],salesdata[[#This Row],[S-P3]],salesdata[[#This Row],[S-P4]]),0))</f>
        <v>Product3</v>
      </c>
      <c r="X2757" s="1" t="str">
        <f>IF(salesdata[[#This Row],[Total Revenue]]&gt;=70000,"High",IF(salesdata[[#This Row],[Total Revenue]]&gt;=40000,"Medium","Low"))</f>
        <v>Low</v>
      </c>
      <c r="Y2757" s="1" t="str">
        <f>IFERROR(IF(SUMIF(salesdata[Year],salesdata[[#This Row],[Year]],salesdata[Total Revenue])&gt;SUMIF(salesdata[Year],salesdata[[#This Row],[Year]]-1,salesdata[Total Revenue]),"Growth Year","Decline Year"),"")</f>
        <v>Growth Year</v>
      </c>
    </row>
    <row r="2758" spans="1:25" x14ac:dyDescent="0.3">
      <c r="A2758" s="1">
        <v>2757</v>
      </c>
      <c r="B2758" s="2">
        <v>43099</v>
      </c>
      <c r="C2758" s="1">
        <v>2017</v>
      </c>
      <c r="D2758" s="1" t="s">
        <v>25</v>
      </c>
      <c r="E2758" s="1">
        <v>12</v>
      </c>
      <c r="F2758" s="3">
        <v>5540</v>
      </c>
      <c r="G2758" s="10">
        <v>17561.8</v>
      </c>
      <c r="H2758" s="12">
        <f>IFERROR(salesdata[[#This Row],[S-P1]]/salesdata[[#This Row],[Q-P1]],0)</f>
        <v>3.17</v>
      </c>
      <c r="I2758" s="3">
        <v>3197</v>
      </c>
      <c r="J2758" s="10">
        <v>20268.98</v>
      </c>
      <c r="K2758" s="12">
        <f>IFERROR(salesdata[[#This Row],[S-P2]]/salesdata[[#This Row],[Q-P2]],0)</f>
        <v>6.34</v>
      </c>
      <c r="L2758" s="3">
        <v>4520</v>
      </c>
      <c r="M2758" s="10">
        <v>24498.400000000001</v>
      </c>
      <c r="N2758" s="12">
        <f>IFERROR(salesdata[[#This Row],[S-P3]]/salesdata[[#This Row],[Q-P3]],0)</f>
        <v>5.42</v>
      </c>
      <c r="O2758" s="3">
        <v>348</v>
      </c>
      <c r="P2758" s="10">
        <v>2481.2399999999998</v>
      </c>
      <c r="Q2758" s="12">
        <f>IFERROR(salesdata[[#This Row],[S-P4]]/salesdata[[#This Row],[Q-P4]],0)</f>
        <v>7.129999999999999</v>
      </c>
      <c r="R2758" s="3">
        <v>13605</v>
      </c>
      <c r="S2758" s="10">
        <v>64810.42</v>
      </c>
      <c r="T2758" s="1" t="str">
        <f>"Q"&amp;ROUNDUP(salesdata[[#This Row],[Month No.]]/3,0)</f>
        <v>Q4</v>
      </c>
      <c r="U2758" s="1" t="str">
        <f>TEXT(salesdata[[#This Row],[Date]],"dddd")</f>
        <v>Saturday</v>
      </c>
      <c r="V2758" s="12">
        <f>IFERROR(salesdata[[#This Row],[Total Revenue]]/salesdata[[#This Row],[Total Units Sold]],0)</f>
        <v>4.7637206909224545</v>
      </c>
      <c r="W2758" s="1" t="str">
        <f>INDEX({"Product1","Product2","Product3","Product4"},MATCH(MAX(salesdata[[#This Row],[S-P1]],salesdata[[#This Row],[S-P2]],salesdata[[#This Row],[S-P3]],salesdata[[#This Row],[S-P4]]),CHOOSE({1,2,3,4},salesdata[[#This Row],[S-P1]],salesdata[[#This Row],[S-P2]],salesdata[[#This Row],[S-P3]],salesdata[[#This Row],[S-P4]]),0))</f>
        <v>Product3</v>
      </c>
      <c r="X2758" s="1" t="str">
        <f>IF(salesdata[[#This Row],[Total Revenue]]&gt;=70000,"High",IF(salesdata[[#This Row],[Total Revenue]]&gt;=40000,"Medium","Low"))</f>
        <v>Medium</v>
      </c>
      <c r="Y2758" s="1" t="str">
        <f>IFERROR(IF(SUMIF(salesdata[Year],salesdata[[#This Row],[Year]],salesdata[Total Revenue])&gt;SUMIF(salesdata[Year],salesdata[[#This Row],[Year]]-1,salesdata[Total Revenue]),"Growth Year","Decline Year"),"")</f>
        <v>Growth Year</v>
      </c>
    </row>
    <row r="2759" spans="1:25" x14ac:dyDescent="0.3">
      <c r="A2759" s="1">
        <v>2758</v>
      </c>
      <c r="B2759" s="2">
        <v>43101</v>
      </c>
      <c r="C2759" s="1">
        <v>2018</v>
      </c>
      <c r="D2759" s="1" t="s">
        <v>26</v>
      </c>
      <c r="E2759" s="1">
        <v>1</v>
      </c>
      <c r="F2759" s="3">
        <v>714</v>
      </c>
      <c r="G2759" s="10">
        <v>2263.38</v>
      </c>
      <c r="H2759" s="12">
        <f>IFERROR(salesdata[[#This Row],[S-P1]]/salesdata[[#This Row],[Q-P1]],0)</f>
        <v>3.1700000000000004</v>
      </c>
      <c r="I2759" s="3">
        <v>2904</v>
      </c>
      <c r="J2759" s="10">
        <v>18411.36</v>
      </c>
      <c r="K2759" s="12">
        <f>IFERROR(salesdata[[#This Row],[S-P2]]/salesdata[[#This Row],[Q-P2]],0)</f>
        <v>6.34</v>
      </c>
      <c r="L2759" s="3">
        <v>5026</v>
      </c>
      <c r="M2759" s="10">
        <v>27240.92</v>
      </c>
      <c r="N2759" s="12">
        <f>IFERROR(salesdata[[#This Row],[S-P3]]/salesdata[[#This Row],[Q-P3]],0)</f>
        <v>5.42</v>
      </c>
      <c r="O2759" s="3">
        <v>276</v>
      </c>
      <c r="P2759" s="10">
        <v>1967.88</v>
      </c>
      <c r="Q2759" s="12">
        <f>IFERROR(salesdata[[#This Row],[S-P4]]/salesdata[[#This Row],[Q-P4]],0)</f>
        <v>7.1300000000000008</v>
      </c>
      <c r="R2759" s="3">
        <v>8920</v>
      </c>
      <c r="S2759" s="10">
        <v>49883.54</v>
      </c>
      <c r="T2759" s="1" t="str">
        <f>"Q"&amp;ROUNDUP(salesdata[[#This Row],[Month No.]]/3,0)</f>
        <v>Q1</v>
      </c>
      <c r="U2759" s="1" t="str">
        <f>TEXT(salesdata[[#This Row],[Date]],"dddd")</f>
        <v>Monday</v>
      </c>
      <c r="V2759" s="12">
        <f>IFERROR(salesdata[[#This Row],[Total Revenue]]/salesdata[[#This Row],[Total Units Sold]],0)</f>
        <v>5.5923251121076234</v>
      </c>
      <c r="W2759" s="1" t="str">
        <f>INDEX({"Product1","Product2","Product3","Product4"},MATCH(MAX(salesdata[[#This Row],[S-P1]],salesdata[[#This Row],[S-P2]],salesdata[[#This Row],[S-P3]],salesdata[[#This Row],[S-P4]]),CHOOSE({1,2,3,4},salesdata[[#This Row],[S-P1]],salesdata[[#This Row],[S-P2]],salesdata[[#This Row],[S-P3]],salesdata[[#This Row],[S-P4]]),0))</f>
        <v>Product3</v>
      </c>
      <c r="X2759" s="1" t="str">
        <f>IF(salesdata[[#This Row],[Total Revenue]]&gt;=70000,"High",IF(salesdata[[#This Row],[Total Revenue]]&gt;=40000,"Medium","Low"))</f>
        <v>Medium</v>
      </c>
      <c r="Y2759" s="1" t="str">
        <f>IFERROR(IF(SUMIF(salesdata[Year],salesdata[[#This Row],[Year]],salesdata[Total Revenue])&gt;SUMIF(salesdata[Year],salesdata[[#This Row],[Year]]-1,salesdata[Total Revenue]),"Growth Year","Decline Year"),"")</f>
        <v>Decline Year</v>
      </c>
    </row>
    <row r="2760" spans="1:25" x14ac:dyDescent="0.3">
      <c r="A2760" s="1">
        <v>2759</v>
      </c>
      <c r="B2760" s="2">
        <v>43102</v>
      </c>
      <c r="C2760" s="1">
        <v>2018</v>
      </c>
      <c r="D2760" s="1" t="s">
        <v>26</v>
      </c>
      <c r="E2760" s="1">
        <v>1</v>
      </c>
      <c r="F2760" s="3">
        <v>287</v>
      </c>
      <c r="G2760" s="10">
        <v>909.79</v>
      </c>
      <c r="H2760" s="12">
        <f>IFERROR(salesdata[[#This Row],[S-P1]]/salesdata[[#This Row],[Q-P1]],0)</f>
        <v>3.17</v>
      </c>
      <c r="I2760" s="3">
        <v>1588</v>
      </c>
      <c r="J2760" s="10">
        <v>10067.92</v>
      </c>
      <c r="K2760" s="12">
        <f>IFERROR(salesdata[[#This Row],[S-P2]]/salesdata[[#This Row],[Q-P2]],0)</f>
        <v>6.34</v>
      </c>
      <c r="L2760" s="3">
        <v>5687</v>
      </c>
      <c r="M2760" s="10">
        <v>30823.54</v>
      </c>
      <c r="N2760" s="12">
        <f>IFERROR(salesdata[[#This Row],[S-P3]]/salesdata[[#This Row],[Q-P3]],0)</f>
        <v>5.42</v>
      </c>
      <c r="O2760" s="3">
        <v>961</v>
      </c>
      <c r="P2760" s="10">
        <v>6851.93</v>
      </c>
      <c r="Q2760" s="12">
        <f>IFERROR(salesdata[[#This Row],[S-P4]]/salesdata[[#This Row],[Q-P4]],0)</f>
        <v>7.13</v>
      </c>
      <c r="R2760" s="3">
        <v>8523</v>
      </c>
      <c r="S2760" s="10">
        <v>48653.18</v>
      </c>
      <c r="T2760" s="1" t="str">
        <f>"Q"&amp;ROUNDUP(salesdata[[#This Row],[Month No.]]/3,0)</f>
        <v>Q1</v>
      </c>
      <c r="U2760" s="1" t="str">
        <f>TEXT(salesdata[[#This Row],[Date]],"dddd")</f>
        <v>Tuesday</v>
      </c>
      <c r="V2760" s="12">
        <f>IFERROR(salesdata[[#This Row],[Total Revenue]]/salesdata[[#This Row],[Total Units Sold]],0)</f>
        <v>5.7084571160389537</v>
      </c>
      <c r="W2760" s="1" t="str">
        <f>INDEX({"Product1","Product2","Product3","Product4"},MATCH(MAX(salesdata[[#This Row],[S-P1]],salesdata[[#This Row],[S-P2]],salesdata[[#This Row],[S-P3]],salesdata[[#This Row],[S-P4]]),CHOOSE({1,2,3,4},salesdata[[#This Row],[S-P1]],salesdata[[#This Row],[S-P2]],salesdata[[#This Row],[S-P3]],salesdata[[#This Row],[S-P4]]),0))</f>
        <v>Product3</v>
      </c>
      <c r="X2760" s="1" t="str">
        <f>IF(salesdata[[#This Row],[Total Revenue]]&gt;=70000,"High",IF(salesdata[[#This Row],[Total Revenue]]&gt;=40000,"Medium","Low"))</f>
        <v>Medium</v>
      </c>
      <c r="Y2760" s="1" t="str">
        <f>IFERROR(IF(SUMIF(salesdata[Year],salesdata[[#This Row],[Year]],salesdata[Total Revenue])&gt;SUMIF(salesdata[Year],salesdata[[#This Row],[Year]]-1,salesdata[Total Revenue]),"Growth Year","Decline Year"),"")</f>
        <v>Decline Year</v>
      </c>
    </row>
    <row r="2761" spans="1:25" x14ac:dyDescent="0.3">
      <c r="A2761" s="1">
        <v>2760</v>
      </c>
      <c r="B2761" s="2">
        <v>43103</v>
      </c>
      <c r="C2761" s="1">
        <v>2018</v>
      </c>
      <c r="D2761" s="1" t="s">
        <v>26</v>
      </c>
      <c r="E2761" s="1">
        <v>1</v>
      </c>
      <c r="F2761" s="3">
        <v>838</v>
      </c>
      <c r="G2761" s="10">
        <v>2656.46</v>
      </c>
      <c r="H2761" s="12">
        <f>IFERROR(salesdata[[#This Row],[S-P1]]/salesdata[[#This Row],[Q-P1]],0)</f>
        <v>3.17</v>
      </c>
      <c r="I2761" s="3">
        <v>3493</v>
      </c>
      <c r="J2761" s="10">
        <v>22145.62</v>
      </c>
      <c r="K2761" s="12">
        <f>IFERROR(salesdata[[#This Row],[S-P2]]/salesdata[[#This Row],[Q-P2]],0)</f>
        <v>6.34</v>
      </c>
      <c r="L2761" s="3">
        <v>3289</v>
      </c>
      <c r="M2761" s="10">
        <v>17826.38</v>
      </c>
      <c r="N2761" s="12">
        <f>IFERROR(salesdata[[#This Row],[S-P3]]/salesdata[[#This Row],[Q-P3]],0)</f>
        <v>5.42</v>
      </c>
      <c r="O2761" s="3">
        <v>594</v>
      </c>
      <c r="P2761" s="10">
        <v>4235.22</v>
      </c>
      <c r="Q2761" s="12">
        <f>IFERROR(salesdata[[#This Row],[S-P4]]/salesdata[[#This Row],[Q-P4]],0)</f>
        <v>7.1300000000000008</v>
      </c>
      <c r="R2761" s="3">
        <v>8214</v>
      </c>
      <c r="S2761" s="10">
        <v>46863.68</v>
      </c>
      <c r="T2761" s="1" t="str">
        <f>"Q"&amp;ROUNDUP(salesdata[[#This Row],[Month No.]]/3,0)</f>
        <v>Q1</v>
      </c>
      <c r="U2761" s="1" t="str">
        <f>TEXT(salesdata[[#This Row],[Date]],"dddd")</f>
        <v>Wednesday</v>
      </c>
      <c r="V2761" s="12">
        <f>IFERROR(salesdata[[#This Row],[Total Revenue]]/salesdata[[#This Row],[Total Units Sold]],0)</f>
        <v>5.7053420988556125</v>
      </c>
      <c r="W2761" s="1" t="str">
        <f>INDEX({"Product1","Product2","Product3","Product4"},MATCH(MAX(salesdata[[#This Row],[S-P1]],salesdata[[#This Row],[S-P2]],salesdata[[#This Row],[S-P3]],salesdata[[#This Row],[S-P4]]),CHOOSE({1,2,3,4},salesdata[[#This Row],[S-P1]],salesdata[[#This Row],[S-P2]],salesdata[[#This Row],[S-P3]],salesdata[[#This Row],[S-P4]]),0))</f>
        <v>Product2</v>
      </c>
      <c r="X2761" s="1" t="str">
        <f>IF(salesdata[[#This Row],[Total Revenue]]&gt;=70000,"High",IF(salesdata[[#This Row],[Total Revenue]]&gt;=40000,"Medium","Low"))</f>
        <v>Medium</v>
      </c>
      <c r="Y2761" s="1" t="str">
        <f>IFERROR(IF(SUMIF(salesdata[Year],salesdata[[#This Row],[Year]],salesdata[Total Revenue])&gt;SUMIF(salesdata[Year],salesdata[[#This Row],[Year]]-1,salesdata[Total Revenue]),"Growth Year","Decline Year"),"")</f>
        <v>Decline Year</v>
      </c>
    </row>
    <row r="2762" spans="1:25" x14ac:dyDescent="0.3">
      <c r="A2762" s="1">
        <v>2761</v>
      </c>
      <c r="B2762" s="2">
        <v>43104</v>
      </c>
      <c r="C2762" s="1">
        <v>2018</v>
      </c>
      <c r="D2762" s="1" t="s">
        <v>26</v>
      </c>
      <c r="E2762" s="1">
        <v>1</v>
      </c>
      <c r="F2762" s="3">
        <v>4721</v>
      </c>
      <c r="G2762" s="10">
        <v>14965.57</v>
      </c>
      <c r="H2762" s="12">
        <f>IFERROR(salesdata[[#This Row],[S-P1]]/salesdata[[#This Row],[Q-P1]],0)</f>
        <v>3.17</v>
      </c>
      <c r="I2762" s="3">
        <v>1240</v>
      </c>
      <c r="J2762" s="10">
        <v>7861.6</v>
      </c>
      <c r="K2762" s="12">
        <f>IFERROR(salesdata[[#This Row],[S-P2]]/salesdata[[#This Row],[Q-P2]],0)</f>
        <v>6.34</v>
      </c>
      <c r="L2762" s="3">
        <v>990</v>
      </c>
      <c r="M2762" s="10">
        <v>5365.8</v>
      </c>
      <c r="N2762" s="12">
        <f>IFERROR(salesdata[[#This Row],[S-P3]]/salesdata[[#This Row],[Q-P3]],0)</f>
        <v>5.42</v>
      </c>
      <c r="O2762" s="3">
        <v>437</v>
      </c>
      <c r="P2762" s="10">
        <v>3115.81</v>
      </c>
      <c r="Q2762" s="12">
        <f>IFERROR(salesdata[[#This Row],[S-P4]]/salesdata[[#This Row],[Q-P4]],0)</f>
        <v>7.13</v>
      </c>
      <c r="R2762" s="3">
        <v>7388</v>
      </c>
      <c r="S2762" s="10">
        <v>31308.78</v>
      </c>
      <c r="T2762" s="1" t="str">
        <f>"Q"&amp;ROUNDUP(salesdata[[#This Row],[Month No.]]/3,0)</f>
        <v>Q1</v>
      </c>
      <c r="U2762" s="1" t="str">
        <f>TEXT(salesdata[[#This Row],[Date]],"dddd")</f>
        <v>Thursday</v>
      </c>
      <c r="V2762" s="12">
        <f>IFERROR(salesdata[[#This Row],[Total Revenue]]/salesdata[[#This Row],[Total Units Sold]],0)</f>
        <v>4.2377883053600431</v>
      </c>
      <c r="W2762" s="1" t="str">
        <f>INDEX({"Product1","Product2","Product3","Product4"},MATCH(MAX(salesdata[[#This Row],[S-P1]],salesdata[[#This Row],[S-P2]],salesdata[[#This Row],[S-P3]],salesdata[[#This Row],[S-P4]]),CHOOSE({1,2,3,4},salesdata[[#This Row],[S-P1]],salesdata[[#This Row],[S-P2]],salesdata[[#This Row],[S-P3]],salesdata[[#This Row],[S-P4]]),0))</f>
        <v>Product1</v>
      </c>
      <c r="X2762" s="1" t="str">
        <f>IF(salesdata[[#This Row],[Total Revenue]]&gt;=70000,"High",IF(salesdata[[#This Row],[Total Revenue]]&gt;=40000,"Medium","Low"))</f>
        <v>Low</v>
      </c>
      <c r="Y2762" s="1" t="str">
        <f>IFERROR(IF(SUMIF(salesdata[Year],salesdata[[#This Row],[Year]],salesdata[Total Revenue])&gt;SUMIF(salesdata[Year],salesdata[[#This Row],[Year]]-1,salesdata[Total Revenue]),"Growth Year","Decline Year"),"")</f>
        <v>Decline Year</v>
      </c>
    </row>
    <row r="2763" spans="1:25" x14ac:dyDescent="0.3">
      <c r="A2763" s="1">
        <v>2762</v>
      </c>
      <c r="B2763" s="2">
        <v>43105</v>
      </c>
      <c r="C2763" s="1">
        <v>2018</v>
      </c>
      <c r="D2763" s="1" t="s">
        <v>26</v>
      </c>
      <c r="E2763" s="1">
        <v>1</v>
      </c>
      <c r="F2763" s="3">
        <v>3807</v>
      </c>
      <c r="G2763" s="10">
        <v>12068.19</v>
      </c>
      <c r="H2763" s="12">
        <f>IFERROR(salesdata[[#This Row],[S-P1]]/salesdata[[#This Row],[Q-P1]],0)</f>
        <v>3.17</v>
      </c>
      <c r="I2763" s="3">
        <v>472</v>
      </c>
      <c r="J2763" s="10">
        <v>2992.48</v>
      </c>
      <c r="K2763" s="12">
        <f>IFERROR(salesdata[[#This Row],[S-P2]]/salesdata[[#This Row],[Q-P2]],0)</f>
        <v>6.34</v>
      </c>
      <c r="L2763" s="3">
        <v>2151</v>
      </c>
      <c r="M2763" s="10">
        <v>11658.42</v>
      </c>
      <c r="N2763" s="12">
        <f>IFERROR(salesdata[[#This Row],[S-P3]]/salesdata[[#This Row],[Q-P3]],0)</f>
        <v>5.42</v>
      </c>
      <c r="O2763" s="3">
        <v>708</v>
      </c>
      <c r="P2763" s="10">
        <v>5048.04</v>
      </c>
      <c r="Q2763" s="12">
        <f>IFERROR(salesdata[[#This Row],[S-P4]]/salesdata[[#This Row],[Q-P4]],0)</f>
        <v>7.13</v>
      </c>
      <c r="R2763" s="3">
        <v>7138</v>
      </c>
      <c r="S2763" s="10">
        <v>31767.13</v>
      </c>
      <c r="T2763" s="1" t="str">
        <f>"Q"&amp;ROUNDUP(salesdata[[#This Row],[Month No.]]/3,0)</f>
        <v>Q1</v>
      </c>
      <c r="U2763" s="1" t="str">
        <f>TEXT(salesdata[[#This Row],[Date]],"dddd")</f>
        <v>Friday</v>
      </c>
      <c r="V2763" s="12">
        <f>IFERROR(salesdata[[#This Row],[Total Revenue]]/salesdata[[#This Row],[Total Units Sold]],0)</f>
        <v>4.4504244886522839</v>
      </c>
      <c r="W2763" s="1" t="str">
        <f>INDEX({"Product1","Product2","Product3","Product4"},MATCH(MAX(salesdata[[#This Row],[S-P1]],salesdata[[#This Row],[S-P2]],salesdata[[#This Row],[S-P3]],salesdata[[#This Row],[S-P4]]),CHOOSE({1,2,3,4},salesdata[[#This Row],[S-P1]],salesdata[[#This Row],[S-P2]],salesdata[[#This Row],[S-P3]],salesdata[[#This Row],[S-P4]]),0))</f>
        <v>Product1</v>
      </c>
      <c r="X2763" s="1" t="str">
        <f>IF(salesdata[[#This Row],[Total Revenue]]&gt;=70000,"High",IF(salesdata[[#This Row],[Total Revenue]]&gt;=40000,"Medium","Low"))</f>
        <v>Low</v>
      </c>
      <c r="Y2763" s="1" t="str">
        <f>IFERROR(IF(SUMIF(salesdata[Year],salesdata[[#This Row],[Year]],salesdata[Total Revenue])&gt;SUMIF(salesdata[Year],salesdata[[#This Row],[Year]]-1,salesdata[Total Revenue]),"Growth Year","Decline Year"),"")</f>
        <v>Decline Year</v>
      </c>
    </row>
    <row r="2764" spans="1:25" x14ac:dyDescent="0.3">
      <c r="A2764" s="1">
        <v>2763</v>
      </c>
      <c r="B2764" s="2">
        <v>43106</v>
      </c>
      <c r="C2764" s="1">
        <v>2018</v>
      </c>
      <c r="D2764" s="1" t="s">
        <v>26</v>
      </c>
      <c r="E2764" s="1">
        <v>1</v>
      </c>
      <c r="F2764" s="3">
        <v>7149</v>
      </c>
      <c r="G2764" s="10">
        <v>22662.33</v>
      </c>
      <c r="H2764" s="12">
        <f>IFERROR(salesdata[[#This Row],[S-P1]]/salesdata[[#This Row],[Q-P1]],0)</f>
        <v>3.1700000000000004</v>
      </c>
      <c r="I2764" s="3">
        <v>1506</v>
      </c>
      <c r="J2764" s="10">
        <v>9548.0400000000009</v>
      </c>
      <c r="K2764" s="12">
        <f>IFERROR(salesdata[[#This Row],[S-P2]]/salesdata[[#This Row],[Q-P2]],0)</f>
        <v>6.3400000000000007</v>
      </c>
      <c r="L2764" s="3">
        <v>3049</v>
      </c>
      <c r="M2764" s="10">
        <v>16525.580000000002</v>
      </c>
      <c r="N2764" s="12">
        <f>IFERROR(salesdata[[#This Row],[S-P3]]/salesdata[[#This Row],[Q-P3]],0)</f>
        <v>5.4200000000000008</v>
      </c>
      <c r="O2764" s="3">
        <v>1804</v>
      </c>
      <c r="P2764" s="10">
        <v>12862.52</v>
      </c>
      <c r="Q2764" s="12">
        <f>IFERROR(salesdata[[#This Row],[S-P4]]/salesdata[[#This Row],[Q-P4]],0)</f>
        <v>7.13</v>
      </c>
      <c r="R2764" s="3">
        <v>13508</v>
      </c>
      <c r="S2764" s="10">
        <v>61598.47</v>
      </c>
      <c r="T2764" s="1" t="str">
        <f>"Q"&amp;ROUNDUP(salesdata[[#This Row],[Month No.]]/3,0)</f>
        <v>Q1</v>
      </c>
      <c r="U2764" s="1" t="str">
        <f>TEXT(salesdata[[#This Row],[Date]],"dddd")</f>
        <v>Saturday</v>
      </c>
      <c r="V2764" s="12">
        <f>IFERROR(salesdata[[#This Row],[Total Revenue]]/salesdata[[#This Row],[Total Units Sold]],0)</f>
        <v>4.5601473201066032</v>
      </c>
      <c r="W2764" s="1" t="str">
        <f>INDEX({"Product1","Product2","Product3","Product4"},MATCH(MAX(salesdata[[#This Row],[S-P1]],salesdata[[#This Row],[S-P2]],salesdata[[#This Row],[S-P3]],salesdata[[#This Row],[S-P4]]),CHOOSE({1,2,3,4},salesdata[[#This Row],[S-P1]],salesdata[[#This Row],[S-P2]],salesdata[[#This Row],[S-P3]],salesdata[[#This Row],[S-P4]]),0))</f>
        <v>Product1</v>
      </c>
      <c r="X2764" s="1" t="str">
        <f>IF(salesdata[[#This Row],[Total Revenue]]&gt;=70000,"High",IF(salesdata[[#This Row],[Total Revenue]]&gt;=40000,"Medium","Low"))</f>
        <v>Medium</v>
      </c>
      <c r="Y2764" s="1" t="str">
        <f>IFERROR(IF(SUMIF(salesdata[Year],salesdata[[#This Row],[Year]],salesdata[Total Revenue])&gt;SUMIF(salesdata[Year],salesdata[[#This Row],[Year]]-1,salesdata[Total Revenue]),"Growth Year","Decline Year"),"")</f>
        <v>Decline Year</v>
      </c>
    </row>
    <row r="2765" spans="1:25" x14ac:dyDescent="0.3">
      <c r="A2765" s="1">
        <v>2764</v>
      </c>
      <c r="B2765" s="2">
        <v>43107</v>
      </c>
      <c r="C2765" s="1">
        <v>2018</v>
      </c>
      <c r="D2765" s="1" t="s">
        <v>26</v>
      </c>
      <c r="E2765" s="1">
        <v>1</v>
      </c>
      <c r="F2765" s="3">
        <v>336</v>
      </c>
      <c r="G2765" s="10">
        <v>1065.1199999999999</v>
      </c>
      <c r="H2765" s="12">
        <f>IFERROR(salesdata[[#This Row],[S-P1]]/salesdata[[#This Row],[Q-P1]],0)</f>
        <v>3.1699999999999995</v>
      </c>
      <c r="I2765" s="3">
        <v>1545</v>
      </c>
      <c r="J2765" s="10">
        <v>9795.2999999999993</v>
      </c>
      <c r="K2765" s="12">
        <f>IFERROR(salesdata[[#This Row],[S-P2]]/salesdata[[#This Row],[Q-P2]],0)</f>
        <v>6.34</v>
      </c>
      <c r="L2765" s="3">
        <v>974</v>
      </c>
      <c r="M2765" s="10">
        <v>5279.08</v>
      </c>
      <c r="N2765" s="12">
        <f>IFERROR(salesdata[[#This Row],[S-P3]]/salesdata[[#This Row],[Q-P3]],0)</f>
        <v>5.42</v>
      </c>
      <c r="O2765" s="3">
        <v>1866</v>
      </c>
      <c r="P2765" s="10">
        <v>13304.58</v>
      </c>
      <c r="Q2765" s="12">
        <f>IFERROR(salesdata[[#This Row],[S-P4]]/salesdata[[#This Row],[Q-P4]],0)</f>
        <v>7.13</v>
      </c>
      <c r="R2765" s="3">
        <v>4721</v>
      </c>
      <c r="S2765" s="10">
        <v>29444.080000000002</v>
      </c>
      <c r="T2765" s="1" t="str">
        <f>"Q"&amp;ROUNDUP(salesdata[[#This Row],[Month No.]]/3,0)</f>
        <v>Q1</v>
      </c>
      <c r="U2765" s="1" t="str">
        <f>TEXT(salesdata[[#This Row],[Date]],"dddd")</f>
        <v>Sunday</v>
      </c>
      <c r="V2765" s="12">
        <f>IFERROR(salesdata[[#This Row],[Total Revenue]]/salesdata[[#This Row],[Total Units Sold]],0)</f>
        <v>6.2368311798347813</v>
      </c>
      <c r="W2765" s="1" t="str">
        <f>INDEX({"Product1","Product2","Product3","Product4"},MATCH(MAX(salesdata[[#This Row],[S-P1]],salesdata[[#This Row],[S-P2]],salesdata[[#This Row],[S-P3]],salesdata[[#This Row],[S-P4]]),CHOOSE({1,2,3,4},salesdata[[#This Row],[S-P1]],salesdata[[#This Row],[S-P2]],salesdata[[#This Row],[S-P3]],salesdata[[#This Row],[S-P4]]),0))</f>
        <v>Product4</v>
      </c>
      <c r="X2765" s="1" t="str">
        <f>IF(salesdata[[#This Row],[Total Revenue]]&gt;=70000,"High",IF(salesdata[[#This Row],[Total Revenue]]&gt;=40000,"Medium","Low"))</f>
        <v>Low</v>
      </c>
      <c r="Y2765" s="1" t="str">
        <f>IFERROR(IF(SUMIF(salesdata[Year],salesdata[[#This Row],[Year]],salesdata[Total Revenue])&gt;SUMIF(salesdata[Year],salesdata[[#This Row],[Year]]-1,salesdata[Total Revenue]),"Growth Year","Decline Year"),"")</f>
        <v>Decline Year</v>
      </c>
    </row>
    <row r="2766" spans="1:25" x14ac:dyDescent="0.3">
      <c r="A2766" s="1">
        <v>2765</v>
      </c>
      <c r="B2766" s="2">
        <v>43108</v>
      </c>
      <c r="C2766" s="1">
        <v>2018</v>
      </c>
      <c r="D2766" s="1" t="s">
        <v>26</v>
      </c>
      <c r="E2766" s="1">
        <v>1</v>
      </c>
      <c r="F2766" s="3">
        <v>1989</v>
      </c>
      <c r="G2766" s="10">
        <v>6305.13</v>
      </c>
      <c r="H2766" s="12">
        <f>IFERROR(salesdata[[#This Row],[S-P1]]/salesdata[[#This Row],[Q-P1]],0)</f>
        <v>3.17</v>
      </c>
      <c r="I2766" s="3">
        <v>2626</v>
      </c>
      <c r="J2766" s="10">
        <v>16648.84</v>
      </c>
      <c r="K2766" s="12">
        <f>IFERROR(salesdata[[#This Row],[S-P2]]/salesdata[[#This Row],[Q-P2]],0)</f>
        <v>6.34</v>
      </c>
      <c r="L2766" s="3">
        <v>3860</v>
      </c>
      <c r="M2766" s="10">
        <v>20921.2</v>
      </c>
      <c r="N2766" s="12">
        <f>IFERROR(salesdata[[#This Row],[S-P3]]/salesdata[[#This Row],[Q-P3]],0)</f>
        <v>5.42</v>
      </c>
      <c r="O2766" s="3">
        <v>1346</v>
      </c>
      <c r="P2766" s="10">
        <v>9596.98</v>
      </c>
      <c r="Q2766" s="12">
        <f>IFERROR(salesdata[[#This Row],[S-P4]]/salesdata[[#This Row],[Q-P4]],0)</f>
        <v>7.13</v>
      </c>
      <c r="R2766" s="3">
        <v>9821</v>
      </c>
      <c r="S2766" s="10">
        <v>53472.15</v>
      </c>
      <c r="T2766" s="1" t="str">
        <f>"Q"&amp;ROUNDUP(salesdata[[#This Row],[Month No.]]/3,0)</f>
        <v>Q1</v>
      </c>
      <c r="U2766" s="1" t="str">
        <f>TEXT(salesdata[[#This Row],[Date]],"dddd")</f>
        <v>Monday</v>
      </c>
      <c r="V2766" s="12">
        <f>IFERROR(salesdata[[#This Row],[Total Revenue]]/salesdata[[#This Row],[Total Units Sold]],0)</f>
        <v>5.4446746767131655</v>
      </c>
      <c r="W2766" s="1" t="str">
        <f>INDEX({"Product1","Product2","Product3","Product4"},MATCH(MAX(salesdata[[#This Row],[S-P1]],salesdata[[#This Row],[S-P2]],salesdata[[#This Row],[S-P3]],salesdata[[#This Row],[S-P4]]),CHOOSE({1,2,3,4},salesdata[[#This Row],[S-P1]],salesdata[[#This Row],[S-P2]],salesdata[[#This Row],[S-P3]],salesdata[[#This Row],[S-P4]]),0))</f>
        <v>Product3</v>
      </c>
      <c r="X2766" s="1" t="str">
        <f>IF(salesdata[[#This Row],[Total Revenue]]&gt;=70000,"High",IF(salesdata[[#This Row],[Total Revenue]]&gt;=40000,"Medium","Low"))</f>
        <v>Medium</v>
      </c>
      <c r="Y2766" s="1" t="str">
        <f>IFERROR(IF(SUMIF(salesdata[Year],salesdata[[#This Row],[Year]],salesdata[Total Revenue])&gt;SUMIF(salesdata[Year],salesdata[[#This Row],[Year]]-1,salesdata[Total Revenue]),"Growth Year","Decline Year"),"")</f>
        <v>Decline Year</v>
      </c>
    </row>
    <row r="2767" spans="1:25" x14ac:dyDescent="0.3">
      <c r="A2767" s="1">
        <v>2766</v>
      </c>
      <c r="B2767" s="2">
        <v>43109</v>
      </c>
      <c r="C2767" s="1">
        <v>2018</v>
      </c>
      <c r="D2767" s="1" t="s">
        <v>26</v>
      </c>
      <c r="E2767" s="1">
        <v>1</v>
      </c>
      <c r="F2767" s="3">
        <v>1341</v>
      </c>
      <c r="G2767" s="10">
        <v>4250.97</v>
      </c>
      <c r="H2767" s="12">
        <f>IFERROR(salesdata[[#This Row],[S-P1]]/salesdata[[#This Row],[Q-P1]],0)</f>
        <v>3.1700000000000004</v>
      </c>
      <c r="I2767" s="3">
        <v>895</v>
      </c>
      <c r="J2767" s="10">
        <v>5674.3</v>
      </c>
      <c r="K2767" s="12">
        <f>IFERROR(salesdata[[#This Row],[S-P2]]/salesdata[[#This Row],[Q-P2]],0)</f>
        <v>6.34</v>
      </c>
      <c r="L2767" s="3">
        <v>5375</v>
      </c>
      <c r="M2767" s="10">
        <v>29132.5</v>
      </c>
      <c r="N2767" s="12">
        <f>IFERROR(salesdata[[#This Row],[S-P3]]/salesdata[[#This Row],[Q-P3]],0)</f>
        <v>5.42</v>
      </c>
      <c r="O2767" s="3">
        <v>941</v>
      </c>
      <c r="P2767" s="10">
        <v>6709.33</v>
      </c>
      <c r="Q2767" s="12">
        <f>IFERROR(salesdata[[#This Row],[S-P4]]/salesdata[[#This Row],[Q-P4]],0)</f>
        <v>7.13</v>
      </c>
      <c r="R2767" s="3">
        <v>8552</v>
      </c>
      <c r="S2767" s="10">
        <v>45767.1</v>
      </c>
      <c r="T2767" s="1" t="str">
        <f>"Q"&amp;ROUNDUP(salesdata[[#This Row],[Month No.]]/3,0)</f>
        <v>Q1</v>
      </c>
      <c r="U2767" s="1" t="str">
        <f>TEXT(salesdata[[#This Row],[Date]],"dddd")</f>
        <v>Tuesday</v>
      </c>
      <c r="V2767" s="12">
        <f>IFERROR(salesdata[[#This Row],[Total Revenue]]/salesdata[[#This Row],[Total Units Sold]],0)</f>
        <v>5.3516253507951355</v>
      </c>
      <c r="W2767" s="1" t="str">
        <f>INDEX({"Product1","Product2","Product3","Product4"},MATCH(MAX(salesdata[[#This Row],[S-P1]],salesdata[[#This Row],[S-P2]],salesdata[[#This Row],[S-P3]],salesdata[[#This Row],[S-P4]]),CHOOSE({1,2,3,4},salesdata[[#This Row],[S-P1]],salesdata[[#This Row],[S-P2]],salesdata[[#This Row],[S-P3]],salesdata[[#This Row],[S-P4]]),0))</f>
        <v>Product3</v>
      </c>
      <c r="X2767" s="1" t="str">
        <f>IF(salesdata[[#This Row],[Total Revenue]]&gt;=70000,"High",IF(salesdata[[#This Row],[Total Revenue]]&gt;=40000,"Medium","Low"))</f>
        <v>Medium</v>
      </c>
      <c r="Y2767" s="1" t="str">
        <f>IFERROR(IF(SUMIF(salesdata[Year],salesdata[[#This Row],[Year]],salesdata[Total Revenue])&gt;SUMIF(salesdata[Year],salesdata[[#This Row],[Year]]-1,salesdata[Total Revenue]),"Growth Year","Decline Year"),"")</f>
        <v>Decline Year</v>
      </c>
    </row>
    <row r="2768" spans="1:25" x14ac:dyDescent="0.3">
      <c r="A2768" s="1">
        <v>2767</v>
      </c>
      <c r="B2768" s="2">
        <v>43110</v>
      </c>
      <c r="C2768" s="1">
        <v>2018</v>
      </c>
      <c r="D2768" s="1" t="s">
        <v>26</v>
      </c>
      <c r="E2768" s="1">
        <v>1</v>
      </c>
      <c r="F2768" s="3">
        <v>1422</v>
      </c>
      <c r="G2768" s="10">
        <v>4507.74</v>
      </c>
      <c r="H2768" s="12">
        <f>IFERROR(salesdata[[#This Row],[S-P1]]/salesdata[[#This Row],[Q-P1]],0)</f>
        <v>3.17</v>
      </c>
      <c r="I2768" s="3">
        <v>3448</v>
      </c>
      <c r="J2768" s="10">
        <v>21860.32</v>
      </c>
      <c r="K2768" s="12">
        <f>IFERROR(salesdata[[#This Row],[S-P2]]/salesdata[[#This Row],[Q-P2]],0)</f>
        <v>6.34</v>
      </c>
      <c r="L2768" s="3">
        <v>4663</v>
      </c>
      <c r="M2768" s="10">
        <v>25273.46</v>
      </c>
      <c r="N2768" s="12">
        <f>IFERROR(salesdata[[#This Row],[S-P3]]/salesdata[[#This Row],[Q-P3]],0)</f>
        <v>5.42</v>
      </c>
      <c r="O2768" s="3">
        <v>1049</v>
      </c>
      <c r="P2768" s="10">
        <v>7479.37</v>
      </c>
      <c r="Q2768" s="12">
        <f>IFERROR(salesdata[[#This Row],[S-P4]]/salesdata[[#This Row],[Q-P4]],0)</f>
        <v>7.13</v>
      </c>
      <c r="R2768" s="3">
        <v>10582</v>
      </c>
      <c r="S2768" s="10">
        <v>59120.89</v>
      </c>
      <c r="T2768" s="1" t="str">
        <f>"Q"&amp;ROUNDUP(salesdata[[#This Row],[Month No.]]/3,0)</f>
        <v>Q1</v>
      </c>
      <c r="U2768" s="1" t="str">
        <f>TEXT(salesdata[[#This Row],[Date]],"dddd")</f>
        <v>Wednesday</v>
      </c>
      <c r="V2768" s="12">
        <f>IFERROR(salesdata[[#This Row],[Total Revenue]]/salesdata[[#This Row],[Total Units Sold]],0)</f>
        <v>5.5869296919296918</v>
      </c>
      <c r="W2768" s="1" t="str">
        <f>INDEX({"Product1","Product2","Product3","Product4"},MATCH(MAX(salesdata[[#This Row],[S-P1]],salesdata[[#This Row],[S-P2]],salesdata[[#This Row],[S-P3]],salesdata[[#This Row],[S-P4]]),CHOOSE({1,2,3,4},salesdata[[#This Row],[S-P1]],salesdata[[#This Row],[S-P2]],salesdata[[#This Row],[S-P3]],salesdata[[#This Row],[S-P4]]),0))</f>
        <v>Product3</v>
      </c>
      <c r="X2768" s="1" t="str">
        <f>IF(salesdata[[#This Row],[Total Revenue]]&gt;=70000,"High",IF(salesdata[[#This Row],[Total Revenue]]&gt;=40000,"Medium","Low"))</f>
        <v>Medium</v>
      </c>
      <c r="Y2768" s="1" t="str">
        <f>IFERROR(IF(SUMIF(salesdata[Year],salesdata[[#This Row],[Year]],salesdata[Total Revenue])&gt;SUMIF(salesdata[Year],salesdata[[#This Row],[Year]]-1,salesdata[Total Revenue]),"Growth Year","Decline Year"),"")</f>
        <v>Decline Year</v>
      </c>
    </row>
    <row r="2769" spans="1:25" x14ac:dyDescent="0.3">
      <c r="A2769" s="1">
        <v>2768</v>
      </c>
      <c r="B2769" s="2">
        <v>43111</v>
      </c>
      <c r="C2769" s="1">
        <v>2018</v>
      </c>
      <c r="D2769" s="1" t="s">
        <v>26</v>
      </c>
      <c r="E2769" s="1">
        <v>1</v>
      </c>
      <c r="F2769" s="3">
        <v>5587</v>
      </c>
      <c r="G2769" s="10">
        <v>17710.79</v>
      </c>
      <c r="H2769" s="12">
        <f>IFERROR(salesdata[[#This Row],[S-P1]]/salesdata[[#This Row],[Q-P1]],0)</f>
        <v>3.1700000000000004</v>
      </c>
      <c r="I2769" s="3">
        <v>3007</v>
      </c>
      <c r="J2769" s="10">
        <v>19064.38</v>
      </c>
      <c r="K2769" s="12">
        <f>IFERROR(salesdata[[#This Row],[S-P2]]/salesdata[[#This Row],[Q-P2]],0)</f>
        <v>6.3400000000000007</v>
      </c>
      <c r="L2769" s="3">
        <v>3928</v>
      </c>
      <c r="M2769" s="10">
        <v>21289.759999999998</v>
      </c>
      <c r="N2769" s="12">
        <f>IFERROR(salesdata[[#This Row],[S-P3]]/salesdata[[#This Row],[Q-P3]],0)</f>
        <v>5.42</v>
      </c>
      <c r="O2769" s="3">
        <v>1019</v>
      </c>
      <c r="P2769" s="10">
        <v>7265.47</v>
      </c>
      <c r="Q2769" s="12">
        <f>IFERROR(salesdata[[#This Row],[S-P4]]/salesdata[[#This Row],[Q-P4]],0)</f>
        <v>7.13</v>
      </c>
      <c r="R2769" s="3">
        <v>13541</v>
      </c>
      <c r="S2769" s="10">
        <v>65330.400000000001</v>
      </c>
      <c r="T2769" s="1" t="str">
        <f>"Q"&amp;ROUNDUP(salesdata[[#This Row],[Month No.]]/3,0)</f>
        <v>Q1</v>
      </c>
      <c r="U2769" s="1" t="str">
        <f>TEXT(salesdata[[#This Row],[Date]],"dddd")</f>
        <v>Thursday</v>
      </c>
      <c r="V2769" s="12">
        <f>IFERROR(salesdata[[#This Row],[Total Revenue]]/salesdata[[#This Row],[Total Units Sold]],0)</f>
        <v>4.8246362897865742</v>
      </c>
      <c r="W2769" s="1" t="str">
        <f>INDEX({"Product1","Product2","Product3","Product4"},MATCH(MAX(salesdata[[#This Row],[S-P1]],salesdata[[#This Row],[S-P2]],salesdata[[#This Row],[S-P3]],salesdata[[#This Row],[S-P4]]),CHOOSE({1,2,3,4},salesdata[[#This Row],[S-P1]],salesdata[[#This Row],[S-P2]],salesdata[[#This Row],[S-P3]],salesdata[[#This Row],[S-P4]]),0))</f>
        <v>Product3</v>
      </c>
      <c r="X2769" s="1" t="str">
        <f>IF(salesdata[[#This Row],[Total Revenue]]&gt;=70000,"High",IF(salesdata[[#This Row],[Total Revenue]]&gt;=40000,"Medium","Low"))</f>
        <v>Medium</v>
      </c>
      <c r="Y2769" s="1" t="str">
        <f>IFERROR(IF(SUMIF(salesdata[Year],salesdata[[#This Row],[Year]],salesdata[Total Revenue])&gt;SUMIF(salesdata[Year],salesdata[[#This Row],[Year]]-1,salesdata[Total Revenue]),"Growth Year","Decline Year"),"")</f>
        <v>Decline Year</v>
      </c>
    </row>
    <row r="2770" spans="1:25" x14ac:dyDescent="0.3">
      <c r="A2770" s="1">
        <v>2769</v>
      </c>
      <c r="B2770" s="2">
        <v>43112</v>
      </c>
      <c r="C2770" s="1">
        <v>2018</v>
      </c>
      <c r="D2770" s="1" t="s">
        <v>26</v>
      </c>
      <c r="E2770" s="1">
        <v>1</v>
      </c>
      <c r="F2770" s="3">
        <v>4508</v>
      </c>
      <c r="G2770" s="10">
        <v>14290.36</v>
      </c>
      <c r="H2770" s="12">
        <f>IFERROR(salesdata[[#This Row],[S-P1]]/salesdata[[#This Row],[Q-P1]],0)</f>
        <v>3.17</v>
      </c>
      <c r="I2770" s="3">
        <v>2197</v>
      </c>
      <c r="J2770" s="10">
        <v>13928.98</v>
      </c>
      <c r="K2770" s="12">
        <f>IFERROR(salesdata[[#This Row],[S-P2]]/salesdata[[#This Row],[Q-P2]],0)</f>
        <v>6.34</v>
      </c>
      <c r="L2770" s="3">
        <v>4092</v>
      </c>
      <c r="M2770" s="10">
        <v>22178.639999999999</v>
      </c>
      <c r="N2770" s="12">
        <f>IFERROR(salesdata[[#This Row],[S-P3]]/salesdata[[#This Row],[Q-P3]],0)</f>
        <v>5.42</v>
      </c>
      <c r="O2770" s="3">
        <v>1192</v>
      </c>
      <c r="P2770" s="10">
        <v>8498.9599999999991</v>
      </c>
      <c r="Q2770" s="12">
        <f>IFERROR(salesdata[[#This Row],[S-P4]]/salesdata[[#This Row],[Q-P4]],0)</f>
        <v>7.129999999999999</v>
      </c>
      <c r="R2770" s="3">
        <v>11989</v>
      </c>
      <c r="S2770" s="10">
        <v>58896.94</v>
      </c>
      <c r="T2770" s="1" t="str">
        <f>"Q"&amp;ROUNDUP(salesdata[[#This Row],[Month No.]]/3,0)</f>
        <v>Q1</v>
      </c>
      <c r="U2770" s="1" t="str">
        <f>TEXT(salesdata[[#This Row],[Date]],"dddd")</f>
        <v>Friday</v>
      </c>
      <c r="V2770" s="12">
        <f>IFERROR(salesdata[[#This Row],[Total Revenue]]/salesdata[[#This Row],[Total Units Sold]],0)</f>
        <v>4.9125815330719824</v>
      </c>
      <c r="W2770" s="1" t="str">
        <f>INDEX({"Product1","Product2","Product3","Product4"},MATCH(MAX(salesdata[[#This Row],[S-P1]],salesdata[[#This Row],[S-P2]],salesdata[[#This Row],[S-P3]],salesdata[[#This Row],[S-P4]]),CHOOSE({1,2,3,4},salesdata[[#This Row],[S-P1]],salesdata[[#This Row],[S-P2]],salesdata[[#This Row],[S-P3]],salesdata[[#This Row],[S-P4]]),0))</f>
        <v>Product3</v>
      </c>
      <c r="X2770" s="1" t="str">
        <f>IF(salesdata[[#This Row],[Total Revenue]]&gt;=70000,"High",IF(salesdata[[#This Row],[Total Revenue]]&gt;=40000,"Medium","Low"))</f>
        <v>Medium</v>
      </c>
      <c r="Y2770" s="1" t="str">
        <f>IFERROR(IF(SUMIF(salesdata[Year],salesdata[[#This Row],[Year]],salesdata[Total Revenue])&gt;SUMIF(salesdata[Year],salesdata[[#This Row],[Year]]-1,salesdata[Total Revenue]),"Growth Year","Decline Year"),"")</f>
        <v>Decline Year</v>
      </c>
    </row>
    <row r="2771" spans="1:25" x14ac:dyDescent="0.3">
      <c r="A2771" s="1">
        <v>2770</v>
      </c>
      <c r="B2771" s="2">
        <v>43113</v>
      </c>
      <c r="C2771" s="1">
        <v>2018</v>
      </c>
      <c r="D2771" s="1" t="s">
        <v>26</v>
      </c>
      <c r="E2771" s="1">
        <v>1</v>
      </c>
      <c r="F2771" s="3">
        <v>287</v>
      </c>
      <c r="G2771" s="10">
        <v>909.79</v>
      </c>
      <c r="H2771" s="12">
        <f>IFERROR(salesdata[[#This Row],[S-P1]]/salesdata[[#This Row],[Q-P1]],0)</f>
        <v>3.17</v>
      </c>
      <c r="I2771" s="3">
        <v>3064</v>
      </c>
      <c r="J2771" s="10">
        <v>19425.759999999998</v>
      </c>
      <c r="K2771" s="12">
        <f>IFERROR(salesdata[[#This Row],[S-P2]]/salesdata[[#This Row],[Q-P2]],0)</f>
        <v>6.34</v>
      </c>
      <c r="L2771" s="3">
        <v>5665</v>
      </c>
      <c r="M2771" s="10">
        <v>30704.3</v>
      </c>
      <c r="N2771" s="12">
        <f>IFERROR(salesdata[[#This Row],[S-P3]]/salesdata[[#This Row],[Q-P3]],0)</f>
        <v>5.42</v>
      </c>
      <c r="O2771" s="3">
        <v>1510</v>
      </c>
      <c r="P2771" s="10">
        <v>10766.3</v>
      </c>
      <c r="Q2771" s="12">
        <f>IFERROR(salesdata[[#This Row],[S-P4]]/salesdata[[#This Row],[Q-P4]],0)</f>
        <v>7.13</v>
      </c>
      <c r="R2771" s="3">
        <v>10526</v>
      </c>
      <c r="S2771" s="10">
        <v>61806.15</v>
      </c>
      <c r="T2771" s="1" t="str">
        <f>"Q"&amp;ROUNDUP(salesdata[[#This Row],[Month No.]]/3,0)</f>
        <v>Q1</v>
      </c>
      <c r="U2771" s="1" t="str">
        <f>TEXT(salesdata[[#This Row],[Date]],"dddd")</f>
        <v>Saturday</v>
      </c>
      <c r="V2771" s="12">
        <f>IFERROR(salesdata[[#This Row],[Total Revenue]]/salesdata[[#This Row],[Total Units Sold]],0)</f>
        <v>5.8717604028120842</v>
      </c>
      <c r="W2771" s="1" t="str">
        <f>INDEX({"Product1","Product2","Product3","Product4"},MATCH(MAX(salesdata[[#This Row],[S-P1]],salesdata[[#This Row],[S-P2]],salesdata[[#This Row],[S-P3]],salesdata[[#This Row],[S-P4]]),CHOOSE({1,2,3,4},salesdata[[#This Row],[S-P1]],salesdata[[#This Row],[S-P2]],salesdata[[#This Row],[S-P3]],salesdata[[#This Row],[S-P4]]),0))</f>
        <v>Product3</v>
      </c>
      <c r="X2771" s="1" t="str">
        <f>IF(salesdata[[#This Row],[Total Revenue]]&gt;=70000,"High",IF(salesdata[[#This Row],[Total Revenue]]&gt;=40000,"Medium","Low"))</f>
        <v>Medium</v>
      </c>
      <c r="Y2771" s="1" t="str">
        <f>IFERROR(IF(SUMIF(salesdata[Year],salesdata[[#This Row],[Year]],salesdata[Total Revenue])&gt;SUMIF(salesdata[Year],salesdata[[#This Row],[Year]]-1,salesdata[Total Revenue]),"Growth Year","Decline Year"),"")</f>
        <v>Decline Year</v>
      </c>
    </row>
    <row r="2772" spans="1:25" x14ac:dyDescent="0.3">
      <c r="A2772" s="1">
        <v>2771</v>
      </c>
      <c r="B2772" s="2">
        <v>43114</v>
      </c>
      <c r="C2772" s="1">
        <v>2018</v>
      </c>
      <c r="D2772" s="1" t="s">
        <v>26</v>
      </c>
      <c r="E2772" s="1">
        <v>1</v>
      </c>
      <c r="F2772" s="3">
        <v>6891</v>
      </c>
      <c r="G2772" s="10">
        <v>21844.47</v>
      </c>
      <c r="H2772" s="12">
        <f>IFERROR(salesdata[[#This Row],[S-P1]]/salesdata[[#This Row],[Q-P1]],0)</f>
        <v>3.1700000000000004</v>
      </c>
      <c r="I2772" s="3">
        <v>3432</v>
      </c>
      <c r="J2772" s="10">
        <v>21758.880000000001</v>
      </c>
      <c r="K2772" s="12">
        <f>IFERROR(salesdata[[#This Row],[S-P2]]/salesdata[[#This Row],[Q-P2]],0)</f>
        <v>6.34</v>
      </c>
      <c r="L2772" s="3">
        <v>3499</v>
      </c>
      <c r="M2772" s="10">
        <v>18964.580000000002</v>
      </c>
      <c r="N2772" s="12">
        <f>IFERROR(salesdata[[#This Row],[S-P3]]/salesdata[[#This Row],[Q-P3]],0)</f>
        <v>5.4200000000000008</v>
      </c>
      <c r="O2772" s="3">
        <v>1017</v>
      </c>
      <c r="P2772" s="10">
        <v>7251.21</v>
      </c>
      <c r="Q2772" s="12">
        <f>IFERROR(salesdata[[#This Row],[S-P4]]/salesdata[[#This Row],[Q-P4]],0)</f>
        <v>7.13</v>
      </c>
      <c r="R2772" s="3">
        <v>14839</v>
      </c>
      <c r="S2772" s="10">
        <v>69819.14</v>
      </c>
      <c r="T2772" s="1" t="str">
        <f>"Q"&amp;ROUNDUP(salesdata[[#This Row],[Month No.]]/3,0)</f>
        <v>Q1</v>
      </c>
      <c r="U2772" s="1" t="str">
        <f>TEXT(salesdata[[#This Row],[Date]],"dddd")</f>
        <v>Sunday</v>
      </c>
      <c r="V2772" s="12">
        <f>IFERROR(salesdata[[#This Row],[Total Revenue]]/salesdata[[#This Row],[Total Units Sold]],0)</f>
        <v>4.7051108565267201</v>
      </c>
      <c r="W2772" s="1" t="str">
        <f>INDEX({"Product1","Product2","Product3","Product4"},MATCH(MAX(salesdata[[#This Row],[S-P1]],salesdata[[#This Row],[S-P2]],salesdata[[#This Row],[S-P3]],salesdata[[#This Row],[S-P4]]),CHOOSE({1,2,3,4},salesdata[[#This Row],[S-P1]],salesdata[[#This Row],[S-P2]],salesdata[[#This Row],[S-P3]],salesdata[[#This Row],[S-P4]]),0))</f>
        <v>Product1</v>
      </c>
      <c r="X2772" s="1" t="str">
        <f>IF(salesdata[[#This Row],[Total Revenue]]&gt;=70000,"High",IF(salesdata[[#This Row],[Total Revenue]]&gt;=40000,"Medium","Low"))</f>
        <v>Medium</v>
      </c>
      <c r="Y2772" s="1" t="str">
        <f>IFERROR(IF(SUMIF(salesdata[Year],salesdata[[#This Row],[Year]],salesdata[Total Revenue])&gt;SUMIF(salesdata[Year],salesdata[[#This Row],[Year]]-1,salesdata[Total Revenue]),"Growth Year","Decline Year"),"")</f>
        <v>Decline Year</v>
      </c>
    </row>
    <row r="2773" spans="1:25" x14ac:dyDescent="0.3">
      <c r="A2773" s="1">
        <v>2772</v>
      </c>
      <c r="B2773" s="2">
        <v>43115</v>
      </c>
      <c r="C2773" s="1">
        <v>2018</v>
      </c>
      <c r="D2773" s="1" t="s">
        <v>26</v>
      </c>
      <c r="E2773" s="1">
        <v>1</v>
      </c>
      <c r="F2773" s="3">
        <v>3085</v>
      </c>
      <c r="G2773" s="10">
        <v>9779.4500000000007</v>
      </c>
      <c r="H2773" s="12">
        <f>IFERROR(salesdata[[#This Row],[S-P1]]/salesdata[[#This Row],[Q-P1]],0)</f>
        <v>3.1700000000000004</v>
      </c>
      <c r="I2773" s="3">
        <v>3880</v>
      </c>
      <c r="J2773" s="10">
        <v>24599.200000000001</v>
      </c>
      <c r="K2773" s="12">
        <f>IFERROR(salesdata[[#This Row],[S-P2]]/salesdata[[#This Row],[Q-P2]],0)</f>
        <v>6.34</v>
      </c>
      <c r="L2773" s="3">
        <v>3453</v>
      </c>
      <c r="M2773" s="10">
        <v>18715.259999999998</v>
      </c>
      <c r="N2773" s="12">
        <f>IFERROR(salesdata[[#This Row],[S-P3]]/salesdata[[#This Row],[Q-P3]],0)</f>
        <v>5.42</v>
      </c>
      <c r="O2773" s="3">
        <v>1610</v>
      </c>
      <c r="P2773" s="10">
        <v>11479.3</v>
      </c>
      <c r="Q2773" s="12">
        <f>IFERROR(salesdata[[#This Row],[S-P4]]/salesdata[[#This Row],[Q-P4]],0)</f>
        <v>7.13</v>
      </c>
      <c r="R2773" s="3">
        <v>12028</v>
      </c>
      <c r="S2773" s="10">
        <v>64573.21</v>
      </c>
      <c r="T2773" s="1" t="str">
        <f>"Q"&amp;ROUNDUP(salesdata[[#This Row],[Month No.]]/3,0)</f>
        <v>Q1</v>
      </c>
      <c r="U2773" s="1" t="str">
        <f>TEXT(salesdata[[#This Row],[Date]],"dddd")</f>
        <v>Monday</v>
      </c>
      <c r="V2773" s="12">
        <f>IFERROR(salesdata[[#This Row],[Total Revenue]]/salesdata[[#This Row],[Total Units Sold]],0)</f>
        <v>5.36857416029265</v>
      </c>
      <c r="W2773" s="1" t="str">
        <f>INDEX({"Product1","Product2","Product3","Product4"},MATCH(MAX(salesdata[[#This Row],[S-P1]],salesdata[[#This Row],[S-P2]],salesdata[[#This Row],[S-P3]],salesdata[[#This Row],[S-P4]]),CHOOSE({1,2,3,4},salesdata[[#This Row],[S-P1]],salesdata[[#This Row],[S-P2]],salesdata[[#This Row],[S-P3]],salesdata[[#This Row],[S-P4]]),0))</f>
        <v>Product2</v>
      </c>
      <c r="X2773" s="1" t="str">
        <f>IF(salesdata[[#This Row],[Total Revenue]]&gt;=70000,"High",IF(salesdata[[#This Row],[Total Revenue]]&gt;=40000,"Medium","Low"))</f>
        <v>Medium</v>
      </c>
      <c r="Y2773" s="1" t="str">
        <f>IFERROR(IF(SUMIF(salesdata[Year],salesdata[[#This Row],[Year]],salesdata[Total Revenue])&gt;SUMIF(salesdata[Year],salesdata[[#This Row],[Year]]-1,salesdata[Total Revenue]),"Growth Year","Decline Year"),"")</f>
        <v>Decline Year</v>
      </c>
    </row>
    <row r="2774" spans="1:25" x14ac:dyDescent="0.3">
      <c r="A2774" s="1">
        <v>2773</v>
      </c>
      <c r="B2774" s="2">
        <v>43116</v>
      </c>
      <c r="C2774" s="1">
        <v>2018</v>
      </c>
      <c r="D2774" s="1" t="s">
        <v>26</v>
      </c>
      <c r="E2774" s="1">
        <v>1</v>
      </c>
      <c r="F2774" s="3">
        <v>1300</v>
      </c>
      <c r="G2774" s="10">
        <v>4121</v>
      </c>
      <c r="H2774" s="12">
        <f>IFERROR(salesdata[[#This Row],[S-P1]]/salesdata[[#This Row],[Q-P1]],0)</f>
        <v>3.17</v>
      </c>
      <c r="I2774" s="3">
        <v>3840</v>
      </c>
      <c r="J2774" s="10">
        <v>24345.599999999999</v>
      </c>
      <c r="K2774" s="12">
        <f>IFERROR(salesdata[[#This Row],[S-P2]]/salesdata[[#This Row],[Q-P2]],0)</f>
        <v>6.34</v>
      </c>
      <c r="L2774" s="3">
        <v>3629</v>
      </c>
      <c r="M2774" s="10">
        <v>19669.18</v>
      </c>
      <c r="N2774" s="12">
        <f>IFERROR(salesdata[[#This Row],[S-P3]]/salesdata[[#This Row],[Q-P3]],0)</f>
        <v>5.42</v>
      </c>
      <c r="O2774" s="3">
        <v>745</v>
      </c>
      <c r="P2774" s="10">
        <v>5311.85</v>
      </c>
      <c r="Q2774" s="12">
        <f>IFERROR(salesdata[[#This Row],[S-P4]]/salesdata[[#This Row],[Q-P4]],0)</f>
        <v>7.1300000000000008</v>
      </c>
      <c r="R2774" s="3">
        <v>9514</v>
      </c>
      <c r="S2774" s="10">
        <v>53447.63</v>
      </c>
      <c r="T2774" s="1" t="str">
        <f>"Q"&amp;ROUNDUP(salesdata[[#This Row],[Month No.]]/3,0)</f>
        <v>Q1</v>
      </c>
      <c r="U2774" s="1" t="str">
        <f>TEXT(salesdata[[#This Row],[Date]],"dddd")</f>
        <v>Tuesday</v>
      </c>
      <c r="V2774" s="12">
        <f>IFERROR(salesdata[[#This Row],[Total Revenue]]/salesdata[[#This Row],[Total Units Sold]],0)</f>
        <v>5.6177874710952276</v>
      </c>
      <c r="W2774" s="1" t="str">
        <f>INDEX({"Product1","Product2","Product3","Product4"},MATCH(MAX(salesdata[[#This Row],[S-P1]],salesdata[[#This Row],[S-P2]],salesdata[[#This Row],[S-P3]],salesdata[[#This Row],[S-P4]]),CHOOSE({1,2,3,4},salesdata[[#This Row],[S-P1]],salesdata[[#This Row],[S-P2]],salesdata[[#This Row],[S-P3]],salesdata[[#This Row],[S-P4]]),0))</f>
        <v>Product2</v>
      </c>
      <c r="X2774" s="1" t="str">
        <f>IF(salesdata[[#This Row],[Total Revenue]]&gt;=70000,"High",IF(salesdata[[#This Row],[Total Revenue]]&gt;=40000,"Medium","Low"))</f>
        <v>Medium</v>
      </c>
      <c r="Y2774" s="1" t="str">
        <f>IFERROR(IF(SUMIF(salesdata[Year],salesdata[[#This Row],[Year]],salesdata[Total Revenue])&gt;SUMIF(salesdata[Year],salesdata[[#This Row],[Year]]-1,salesdata[Total Revenue]),"Growth Year","Decline Year"),"")</f>
        <v>Decline Year</v>
      </c>
    </row>
    <row r="2775" spans="1:25" x14ac:dyDescent="0.3">
      <c r="A2775" s="1">
        <v>2774</v>
      </c>
      <c r="B2775" s="2">
        <v>43117</v>
      </c>
      <c r="C2775" s="1">
        <v>2018</v>
      </c>
      <c r="D2775" s="1" t="s">
        <v>26</v>
      </c>
      <c r="E2775" s="1">
        <v>1</v>
      </c>
      <c r="F2775" s="3">
        <v>811</v>
      </c>
      <c r="G2775" s="10">
        <v>2570.87</v>
      </c>
      <c r="H2775" s="12">
        <f>IFERROR(salesdata[[#This Row],[S-P1]]/salesdata[[#This Row],[Q-P1]],0)</f>
        <v>3.17</v>
      </c>
      <c r="I2775" s="3">
        <v>2910</v>
      </c>
      <c r="J2775" s="10">
        <v>18449.400000000001</v>
      </c>
      <c r="K2775" s="12">
        <f>IFERROR(salesdata[[#This Row],[S-P2]]/salesdata[[#This Row],[Q-P2]],0)</f>
        <v>6.3400000000000007</v>
      </c>
      <c r="L2775" s="3">
        <v>254</v>
      </c>
      <c r="M2775" s="10">
        <v>1376.68</v>
      </c>
      <c r="N2775" s="12">
        <f>IFERROR(salesdata[[#This Row],[S-P3]]/salesdata[[#This Row],[Q-P3]],0)</f>
        <v>5.42</v>
      </c>
      <c r="O2775" s="3">
        <v>252</v>
      </c>
      <c r="P2775" s="10">
        <v>1796.76</v>
      </c>
      <c r="Q2775" s="12">
        <f>IFERROR(salesdata[[#This Row],[S-P4]]/salesdata[[#This Row],[Q-P4]],0)</f>
        <v>7.13</v>
      </c>
      <c r="R2775" s="3">
        <v>4227</v>
      </c>
      <c r="S2775" s="10">
        <v>24193.71</v>
      </c>
      <c r="T2775" s="1" t="str">
        <f>"Q"&amp;ROUNDUP(salesdata[[#This Row],[Month No.]]/3,0)</f>
        <v>Q1</v>
      </c>
      <c r="U2775" s="1" t="str">
        <f>TEXT(salesdata[[#This Row],[Date]],"dddd")</f>
        <v>Wednesday</v>
      </c>
      <c r="V2775" s="12">
        <f>IFERROR(salesdata[[#This Row],[Total Revenue]]/salesdata[[#This Row],[Total Units Sold]],0)</f>
        <v>5.7236124911284598</v>
      </c>
      <c r="W2775" s="1" t="str">
        <f>INDEX({"Product1","Product2","Product3","Product4"},MATCH(MAX(salesdata[[#This Row],[S-P1]],salesdata[[#This Row],[S-P2]],salesdata[[#This Row],[S-P3]],salesdata[[#This Row],[S-P4]]),CHOOSE({1,2,3,4},salesdata[[#This Row],[S-P1]],salesdata[[#This Row],[S-P2]],salesdata[[#This Row],[S-P3]],salesdata[[#This Row],[S-P4]]),0))</f>
        <v>Product2</v>
      </c>
      <c r="X2775" s="1" t="str">
        <f>IF(salesdata[[#This Row],[Total Revenue]]&gt;=70000,"High",IF(salesdata[[#This Row],[Total Revenue]]&gt;=40000,"Medium","Low"))</f>
        <v>Low</v>
      </c>
      <c r="Y2775" s="1" t="str">
        <f>IFERROR(IF(SUMIF(salesdata[Year],salesdata[[#This Row],[Year]],salesdata[Total Revenue])&gt;SUMIF(salesdata[Year],salesdata[[#This Row],[Year]]-1,salesdata[Total Revenue]),"Growth Year","Decline Year"),"")</f>
        <v>Decline Year</v>
      </c>
    </row>
    <row r="2776" spans="1:25" x14ac:dyDescent="0.3">
      <c r="A2776" s="1">
        <v>2775</v>
      </c>
      <c r="B2776" s="2">
        <v>43118</v>
      </c>
      <c r="C2776" s="1">
        <v>2018</v>
      </c>
      <c r="D2776" s="1" t="s">
        <v>26</v>
      </c>
      <c r="E2776" s="1">
        <v>1</v>
      </c>
      <c r="F2776" s="3">
        <v>5439</v>
      </c>
      <c r="G2776" s="10">
        <v>17241.63</v>
      </c>
      <c r="H2776" s="12">
        <f>IFERROR(salesdata[[#This Row],[S-P1]]/salesdata[[#This Row],[Q-P1]],0)</f>
        <v>3.1700000000000004</v>
      </c>
      <c r="I2776" s="3">
        <v>2673</v>
      </c>
      <c r="J2776" s="10">
        <v>16946.82</v>
      </c>
      <c r="K2776" s="12">
        <f>IFERROR(salesdata[[#This Row],[S-P2]]/salesdata[[#This Row],[Q-P2]],0)</f>
        <v>6.34</v>
      </c>
      <c r="L2776" s="3">
        <v>2458</v>
      </c>
      <c r="M2776" s="10">
        <v>13322.36</v>
      </c>
      <c r="N2776" s="12">
        <f>IFERROR(salesdata[[#This Row],[S-P3]]/salesdata[[#This Row],[Q-P3]],0)</f>
        <v>5.42</v>
      </c>
      <c r="O2776" s="3">
        <v>839</v>
      </c>
      <c r="P2776" s="10">
        <v>5982.07</v>
      </c>
      <c r="Q2776" s="12">
        <f>IFERROR(salesdata[[#This Row],[S-P4]]/salesdata[[#This Row],[Q-P4]],0)</f>
        <v>7.13</v>
      </c>
      <c r="R2776" s="3">
        <v>11409</v>
      </c>
      <c r="S2776" s="10">
        <v>53492.88</v>
      </c>
      <c r="T2776" s="1" t="str">
        <f>"Q"&amp;ROUNDUP(salesdata[[#This Row],[Month No.]]/3,0)</f>
        <v>Q1</v>
      </c>
      <c r="U2776" s="1" t="str">
        <f>TEXT(salesdata[[#This Row],[Date]],"dddd")</f>
        <v>Thursday</v>
      </c>
      <c r="V2776" s="12">
        <f>IFERROR(salesdata[[#This Row],[Total Revenue]]/salesdata[[#This Row],[Total Units Sold]],0)</f>
        <v>4.6886563239547723</v>
      </c>
      <c r="W2776" s="1" t="str">
        <f>INDEX({"Product1","Product2","Product3","Product4"},MATCH(MAX(salesdata[[#This Row],[S-P1]],salesdata[[#This Row],[S-P2]],salesdata[[#This Row],[S-P3]],salesdata[[#This Row],[S-P4]]),CHOOSE({1,2,3,4},salesdata[[#This Row],[S-P1]],salesdata[[#This Row],[S-P2]],salesdata[[#This Row],[S-P3]],salesdata[[#This Row],[S-P4]]),0))</f>
        <v>Product1</v>
      </c>
      <c r="X2776" s="1" t="str">
        <f>IF(salesdata[[#This Row],[Total Revenue]]&gt;=70000,"High",IF(salesdata[[#This Row],[Total Revenue]]&gt;=40000,"Medium","Low"))</f>
        <v>Medium</v>
      </c>
      <c r="Y2776" s="1" t="str">
        <f>IFERROR(IF(SUMIF(salesdata[Year],salesdata[[#This Row],[Year]],salesdata[Total Revenue])&gt;SUMIF(salesdata[Year],salesdata[[#This Row],[Year]]-1,salesdata[Total Revenue]),"Growth Year","Decline Year"),"")</f>
        <v>Decline Year</v>
      </c>
    </row>
    <row r="2777" spans="1:25" x14ac:dyDescent="0.3">
      <c r="A2777" s="1">
        <v>2776</v>
      </c>
      <c r="B2777" s="2">
        <v>43119</v>
      </c>
      <c r="C2777" s="1">
        <v>2018</v>
      </c>
      <c r="D2777" s="1" t="s">
        <v>26</v>
      </c>
      <c r="E2777" s="1">
        <v>1</v>
      </c>
      <c r="F2777" s="3">
        <v>6812</v>
      </c>
      <c r="G2777" s="10">
        <v>21594.04</v>
      </c>
      <c r="H2777" s="12">
        <f>IFERROR(salesdata[[#This Row],[S-P1]]/salesdata[[#This Row],[Q-P1]],0)</f>
        <v>3.17</v>
      </c>
      <c r="I2777" s="3">
        <v>985</v>
      </c>
      <c r="J2777" s="10">
        <v>6244.9</v>
      </c>
      <c r="K2777" s="12">
        <f>IFERROR(salesdata[[#This Row],[S-P2]]/salesdata[[#This Row],[Q-P2]],0)</f>
        <v>6.34</v>
      </c>
      <c r="L2777" s="3">
        <v>4253</v>
      </c>
      <c r="M2777" s="10">
        <v>23051.26</v>
      </c>
      <c r="N2777" s="12">
        <f>IFERROR(salesdata[[#This Row],[S-P3]]/salesdata[[#This Row],[Q-P3]],0)</f>
        <v>5.42</v>
      </c>
      <c r="O2777" s="3">
        <v>415</v>
      </c>
      <c r="P2777" s="10">
        <v>2958.95</v>
      </c>
      <c r="Q2777" s="12">
        <f>IFERROR(salesdata[[#This Row],[S-P4]]/salesdata[[#This Row],[Q-P4]],0)</f>
        <v>7.13</v>
      </c>
      <c r="R2777" s="3">
        <v>12465</v>
      </c>
      <c r="S2777" s="10">
        <v>53849.15</v>
      </c>
      <c r="T2777" s="1" t="str">
        <f>"Q"&amp;ROUNDUP(salesdata[[#This Row],[Month No.]]/3,0)</f>
        <v>Q1</v>
      </c>
      <c r="U2777" s="1" t="str">
        <f>TEXT(salesdata[[#This Row],[Date]],"dddd")</f>
        <v>Friday</v>
      </c>
      <c r="V2777" s="12">
        <f>IFERROR(salesdata[[#This Row],[Total Revenue]]/salesdata[[#This Row],[Total Units Sold]],0)</f>
        <v>4.3200280786201368</v>
      </c>
      <c r="W2777" s="1" t="str">
        <f>INDEX({"Product1","Product2","Product3","Product4"},MATCH(MAX(salesdata[[#This Row],[S-P1]],salesdata[[#This Row],[S-P2]],salesdata[[#This Row],[S-P3]],salesdata[[#This Row],[S-P4]]),CHOOSE({1,2,3,4},salesdata[[#This Row],[S-P1]],salesdata[[#This Row],[S-P2]],salesdata[[#This Row],[S-P3]],salesdata[[#This Row],[S-P4]]),0))</f>
        <v>Product3</v>
      </c>
      <c r="X2777" s="1" t="str">
        <f>IF(salesdata[[#This Row],[Total Revenue]]&gt;=70000,"High",IF(salesdata[[#This Row],[Total Revenue]]&gt;=40000,"Medium","Low"))</f>
        <v>Medium</v>
      </c>
      <c r="Y2777" s="1" t="str">
        <f>IFERROR(IF(SUMIF(salesdata[Year],salesdata[[#This Row],[Year]],salesdata[Total Revenue])&gt;SUMIF(salesdata[Year],salesdata[[#This Row],[Year]]-1,salesdata[Total Revenue]),"Growth Year","Decline Year"),"")</f>
        <v>Decline Year</v>
      </c>
    </row>
    <row r="2778" spans="1:25" x14ac:dyDescent="0.3">
      <c r="A2778" s="1">
        <v>2777</v>
      </c>
      <c r="B2778" s="2">
        <v>43120</v>
      </c>
      <c r="C2778" s="1">
        <v>2018</v>
      </c>
      <c r="D2778" s="1" t="s">
        <v>26</v>
      </c>
      <c r="E2778" s="1">
        <v>1</v>
      </c>
      <c r="F2778" s="3">
        <v>2453</v>
      </c>
      <c r="G2778" s="10">
        <v>7776.01</v>
      </c>
      <c r="H2778" s="12">
        <f>IFERROR(salesdata[[#This Row],[S-P1]]/salesdata[[#This Row],[Q-P1]],0)</f>
        <v>3.17</v>
      </c>
      <c r="I2778" s="3">
        <v>3176</v>
      </c>
      <c r="J2778" s="10">
        <v>20135.84</v>
      </c>
      <c r="K2778" s="12">
        <f>IFERROR(salesdata[[#This Row],[S-P2]]/salesdata[[#This Row],[Q-P2]],0)</f>
        <v>6.34</v>
      </c>
      <c r="L2778" s="3">
        <v>1499</v>
      </c>
      <c r="M2778" s="10">
        <v>8124.58</v>
      </c>
      <c r="N2778" s="12">
        <f>IFERROR(salesdata[[#This Row],[S-P3]]/salesdata[[#This Row],[Q-P3]],0)</f>
        <v>5.42</v>
      </c>
      <c r="O2778" s="3">
        <v>987</v>
      </c>
      <c r="P2778" s="10">
        <v>7037.31</v>
      </c>
      <c r="Q2778" s="12">
        <f>IFERROR(salesdata[[#This Row],[S-P4]]/salesdata[[#This Row],[Q-P4]],0)</f>
        <v>7.1300000000000008</v>
      </c>
      <c r="R2778" s="3">
        <v>8115</v>
      </c>
      <c r="S2778" s="10">
        <v>43073.74</v>
      </c>
      <c r="T2778" s="1" t="str">
        <f>"Q"&amp;ROUNDUP(salesdata[[#This Row],[Month No.]]/3,0)</f>
        <v>Q1</v>
      </c>
      <c r="U2778" s="1" t="str">
        <f>TEXT(salesdata[[#This Row],[Date]],"dddd")</f>
        <v>Saturday</v>
      </c>
      <c r="V2778" s="12">
        <f>IFERROR(salesdata[[#This Row],[Total Revenue]]/salesdata[[#This Row],[Total Units Sold]],0)</f>
        <v>5.3079162045594579</v>
      </c>
      <c r="W2778" s="1" t="str">
        <f>INDEX({"Product1","Product2","Product3","Product4"},MATCH(MAX(salesdata[[#This Row],[S-P1]],salesdata[[#This Row],[S-P2]],salesdata[[#This Row],[S-P3]],salesdata[[#This Row],[S-P4]]),CHOOSE({1,2,3,4},salesdata[[#This Row],[S-P1]],salesdata[[#This Row],[S-P2]],salesdata[[#This Row],[S-P3]],salesdata[[#This Row],[S-P4]]),0))</f>
        <v>Product2</v>
      </c>
      <c r="X2778" s="1" t="str">
        <f>IF(salesdata[[#This Row],[Total Revenue]]&gt;=70000,"High",IF(salesdata[[#This Row],[Total Revenue]]&gt;=40000,"Medium","Low"))</f>
        <v>Medium</v>
      </c>
      <c r="Y2778" s="1" t="str">
        <f>IFERROR(IF(SUMIF(salesdata[Year],salesdata[[#This Row],[Year]],salesdata[Total Revenue])&gt;SUMIF(salesdata[Year],salesdata[[#This Row],[Year]]-1,salesdata[Total Revenue]),"Growth Year","Decline Year"),"")</f>
        <v>Decline Year</v>
      </c>
    </row>
    <row r="2779" spans="1:25" x14ac:dyDescent="0.3">
      <c r="A2779" s="1">
        <v>2778</v>
      </c>
      <c r="B2779" s="2">
        <v>43121</v>
      </c>
      <c r="C2779" s="1">
        <v>2018</v>
      </c>
      <c r="D2779" s="1" t="s">
        <v>26</v>
      </c>
      <c r="E2779" s="1">
        <v>1</v>
      </c>
      <c r="F2779" s="3">
        <v>2402</v>
      </c>
      <c r="G2779" s="10">
        <v>7614.34</v>
      </c>
      <c r="H2779" s="12">
        <f>IFERROR(salesdata[[#This Row],[S-P1]]/salesdata[[#This Row],[Q-P1]],0)</f>
        <v>3.17</v>
      </c>
      <c r="I2779" s="3">
        <v>1062</v>
      </c>
      <c r="J2779" s="10">
        <v>6733.08</v>
      </c>
      <c r="K2779" s="12">
        <f>IFERROR(salesdata[[#This Row],[S-P2]]/salesdata[[#This Row],[Q-P2]],0)</f>
        <v>6.34</v>
      </c>
      <c r="L2779" s="3">
        <v>5349</v>
      </c>
      <c r="M2779" s="10">
        <v>28991.58</v>
      </c>
      <c r="N2779" s="12">
        <f>IFERROR(salesdata[[#This Row],[S-P3]]/salesdata[[#This Row],[Q-P3]],0)</f>
        <v>5.42</v>
      </c>
      <c r="O2779" s="3">
        <v>1180</v>
      </c>
      <c r="P2779" s="10">
        <v>8413.4</v>
      </c>
      <c r="Q2779" s="12">
        <f>IFERROR(salesdata[[#This Row],[S-P4]]/salesdata[[#This Row],[Q-P4]],0)</f>
        <v>7.13</v>
      </c>
      <c r="R2779" s="3">
        <v>9993</v>
      </c>
      <c r="S2779" s="10">
        <v>51752.4</v>
      </c>
      <c r="T2779" s="1" t="str">
        <f>"Q"&amp;ROUNDUP(salesdata[[#This Row],[Month No.]]/3,0)</f>
        <v>Q1</v>
      </c>
      <c r="U2779" s="1" t="str">
        <f>TEXT(salesdata[[#This Row],[Date]],"dddd")</f>
        <v>Sunday</v>
      </c>
      <c r="V2779" s="12">
        <f>IFERROR(salesdata[[#This Row],[Total Revenue]]/salesdata[[#This Row],[Total Units Sold]],0)</f>
        <v>5.1788652056439508</v>
      </c>
      <c r="W2779" s="1" t="str">
        <f>INDEX({"Product1","Product2","Product3","Product4"},MATCH(MAX(salesdata[[#This Row],[S-P1]],salesdata[[#This Row],[S-P2]],salesdata[[#This Row],[S-P3]],salesdata[[#This Row],[S-P4]]),CHOOSE({1,2,3,4},salesdata[[#This Row],[S-P1]],salesdata[[#This Row],[S-P2]],salesdata[[#This Row],[S-P3]],salesdata[[#This Row],[S-P4]]),0))</f>
        <v>Product3</v>
      </c>
      <c r="X2779" s="1" t="str">
        <f>IF(salesdata[[#This Row],[Total Revenue]]&gt;=70000,"High",IF(salesdata[[#This Row],[Total Revenue]]&gt;=40000,"Medium","Low"))</f>
        <v>Medium</v>
      </c>
      <c r="Y2779" s="1" t="str">
        <f>IFERROR(IF(SUMIF(salesdata[Year],salesdata[[#This Row],[Year]],salesdata[Total Revenue])&gt;SUMIF(salesdata[Year],salesdata[[#This Row],[Year]]-1,salesdata[Total Revenue]),"Growth Year","Decline Year"),"")</f>
        <v>Decline Year</v>
      </c>
    </row>
    <row r="2780" spans="1:25" x14ac:dyDescent="0.3">
      <c r="A2780" s="1">
        <v>2779</v>
      </c>
      <c r="B2780" s="2">
        <v>43122</v>
      </c>
      <c r="C2780" s="1">
        <v>2018</v>
      </c>
      <c r="D2780" s="1" t="s">
        <v>26</v>
      </c>
      <c r="E2780" s="1">
        <v>1</v>
      </c>
      <c r="F2780" s="3">
        <v>6738</v>
      </c>
      <c r="G2780" s="10">
        <v>21359.46</v>
      </c>
      <c r="H2780" s="12">
        <f>IFERROR(salesdata[[#This Row],[S-P1]]/salesdata[[#This Row],[Q-P1]],0)</f>
        <v>3.17</v>
      </c>
      <c r="I2780" s="3">
        <v>2780</v>
      </c>
      <c r="J2780" s="10">
        <v>17625.2</v>
      </c>
      <c r="K2780" s="12">
        <f>IFERROR(salesdata[[#This Row],[S-P2]]/salesdata[[#This Row],[Q-P2]],0)</f>
        <v>6.34</v>
      </c>
      <c r="L2780" s="3">
        <v>2131</v>
      </c>
      <c r="M2780" s="10">
        <v>11550.02</v>
      </c>
      <c r="N2780" s="12">
        <f>IFERROR(salesdata[[#This Row],[S-P3]]/salesdata[[#This Row],[Q-P3]],0)</f>
        <v>5.42</v>
      </c>
      <c r="O2780" s="3">
        <v>963</v>
      </c>
      <c r="P2780" s="10">
        <v>6866.19</v>
      </c>
      <c r="Q2780" s="12">
        <f>IFERROR(salesdata[[#This Row],[S-P4]]/salesdata[[#This Row],[Q-P4]],0)</f>
        <v>7.13</v>
      </c>
      <c r="R2780" s="3">
        <v>12612</v>
      </c>
      <c r="S2780" s="10">
        <v>57400.87</v>
      </c>
      <c r="T2780" s="1" t="str">
        <f>"Q"&amp;ROUNDUP(salesdata[[#This Row],[Month No.]]/3,0)</f>
        <v>Q1</v>
      </c>
      <c r="U2780" s="1" t="str">
        <f>TEXT(salesdata[[#This Row],[Date]],"dddd")</f>
        <v>Monday</v>
      </c>
      <c r="V2780" s="12">
        <f>IFERROR(salesdata[[#This Row],[Total Revenue]]/salesdata[[#This Row],[Total Units Sold]],0)</f>
        <v>4.5512900412305743</v>
      </c>
      <c r="W2780" s="1" t="str">
        <f>INDEX({"Product1","Product2","Product3","Product4"},MATCH(MAX(salesdata[[#This Row],[S-P1]],salesdata[[#This Row],[S-P2]],salesdata[[#This Row],[S-P3]],salesdata[[#This Row],[S-P4]]),CHOOSE({1,2,3,4},salesdata[[#This Row],[S-P1]],salesdata[[#This Row],[S-P2]],salesdata[[#This Row],[S-P3]],salesdata[[#This Row],[S-P4]]),0))</f>
        <v>Product1</v>
      </c>
      <c r="X2780" s="1" t="str">
        <f>IF(salesdata[[#This Row],[Total Revenue]]&gt;=70000,"High",IF(salesdata[[#This Row],[Total Revenue]]&gt;=40000,"Medium","Low"))</f>
        <v>Medium</v>
      </c>
      <c r="Y2780" s="1" t="str">
        <f>IFERROR(IF(SUMIF(salesdata[Year],salesdata[[#This Row],[Year]],salesdata[Total Revenue])&gt;SUMIF(salesdata[Year],salesdata[[#This Row],[Year]]-1,salesdata[Total Revenue]),"Growth Year","Decline Year"),"")</f>
        <v>Decline Year</v>
      </c>
    </row>
    <row r="2781" spans="1:25" x14ac:dyDescent="0.3">
      <c r="A2781" s="1">
        <v>2780</v>
      </c>
      <c r="B2781" s="2">
        <v>43123</v>
      </c>
      <c r="C2781" s="1">
        <v>2018</v>
      </c>
      <c r="D2781" s="1" t="s">
        <v>26</v>
      </c>
      <c r="E2781" s="1">
        <v>1</v>
      </c>
      <c r="F2781" s="3">
        <v>3824</v>
      </c>
      <c r="G2781" s="10">
        <v>12122.08</v>
      </c>
      <c r="H2781" s="12">
        <f>IFERROR(salesdata[[#This Row],[S-P1]]/salesdata[[#This Row],[Q-P1]],0)</f>
        <v>3.17</v>
      </c>
      <c r="I2781" s="3">
        <v>1173</v>
      </c>
      <c r="J2781" s="10">
        <v>7436.82</v>
      </c>
      <c r="K2781" s="12">
        <f>IFERROR(salesdata[[#This Row],[S-P2]]/salesdata[[#This Row],[Q-P2]],0)</f>
        <v>6.34</v>
      </c>
      <c r="L2781" s="3">
        <v>936</v>
      </c>
      <c r="M2781" s="10">
        <v>5073.12</v>
      </c>
      <c r="N2781" s="12">
        <f>IFERROR(salesdata[[#This Row],[S-P3]]/salesdata[[#This Row],[Q-P3]],0)</f>
        <v>5.42</v>
      </c>
      <c r="O2781" s="3">
        <v>531</v>
      </c>
      <c r="P2781" s="10">
        <v>3786.03</v>
      </c>
      <c r="Q2781" s="12">
        <f>IFERROR(salesdata[[#This Row],[S-P4]]/salesdata[[#This Row],[Q-P4]],0)</f>
        <v>7.1300000000000008</v>
      </c>
      <c r="R2781" s="3">
        <v>6464</v>
      </c>
      <c r="S2781" s="10">
        <v>28418.05</v>
      </c>
      <c r="T2781" s="1" t="str">
        <f>"Q"&amp;ROUNDUP(salesdata[[#This Row],[Month No.]]/3,0)</f>
        <v>Q1</v>
      </c>
      <c r="U2781" s="1" t="str">
        <f>TEXT(salesdata[[#This Row],[Date]],"dddd")</f>
        <v>Tuesday</v>
      </c>
      <c r="V2781" s="12">
        <f>IFERROR(salesdata[[#This Row],[Total Revenue]]/salesdata[[#This Row],[Total Units Sold]],0)</f>
        <v>4.3963567450495047</v>
      </c>
      <c r="W2781" s="1" t="str">
        <f>INDEX({"Product1","Product2","Product3","Product4"},MATCH(MAX(salesdata[[#This Row],[S-P1]],salesdata[[#This Row],[S-P2]],salesdata[[#This Row],[S-P3]],salesdata[[#This Row],[S-P4]]),CHOOSE({1,2,3,4},salesdata[[#This Row],[S-P1]],salesdata[[#This Row],[S-P2]],salesdata[[#This Row],[S-P3]],salesdata[[#This Row],[S-P4]]),0))</f>
        <v>Product1</v>
      </c>
      <c r="X2781" s="1" t="str">
        <f>IF(salesdata[[#This Row],[Total Revenue]]&gt;=70000,"High",IF(salesdata[[#This Row],[Total Revenue]]&gt;=40000,"Medium","Low"))</f>
        <v>Low</v>
      </c>
      <c r="Y2781" s="1" t="str">
        <f>IFERROR(IF(SUMIF(salesdata[Year],salesdata[[#This Row],[Year]],salesdata[Total Revenue])&gt;SUMIF(salesdata[Year],salesdata[[#This Row],[Year]]-1,salesdata[Total Revenue]),"Growth Year","Decline Year"),"")</f>
        <v>Decline Year</v>
      </c>
    </row>
    <row r="2782" spans="1:25" x14ac:dyDescent="0.3">
      <c r="A2782" s="1">
        <v>2781</v>
      </c>
      <c r="B2782" s="2">
        <v>43124</v>
      </c>
      <c r="C2782" s="1">
        <v>2018</v>
      </c>
      <c r="D2782" s="1" t="s">
        <v>26</v>
      </c>
      <c r="E2782" s="1">
        <v>1</v>
      </c>
      <c r="F2782" s="3">
        <v>7003</v>
      </c>
      <c r="G2782" s="10">
        <v>22199.51</v>
      </c>
      <c r="H2782" s="12">
        <f>IFERROR(salesdata[[#This Row],[S-P1]]/salesdata[[#This Row],[Q-P1]],0)</f>
        <v>3.17</v>
      </c>
      <c r="I2782" s="3">
        <v>2999</v>
      </c>
      <c r="J2782" s="10">
        <v>19013.66</v>
      </c>
      <c r="K2782" s="12">
        <f>IFERROR(salesdata[[#This Row],[S-P2]]/salesdata[[#This Row],[Q-P2]],0)</f>
        <v>6.34</v>
      </c>
      <c r="L2782" s="3">
        <v>3104</v>
      </c>
      <c r="M2782" s="10">
        <v>16823.68</v>
      </c>
      <c r="N2782" s="12">
        <f>IFERROR(salesdata[[#This Row],[S-P3]]/salesdata[[#This Row],[Q-P3]],0)</f>
        <v>5.42</v>
      </c>
      <c r="O2782" s="3">
        <v>958</v>
      </c>
      <c r="P2782" s="10">
        <v>6830.54</v>
      </c>
      <c r="Q2782" s="12">
        <f>IFERROR(salesdata[[#This Row],[S-P4]]/salesdata[[#This Row],[Q-P4]],0)</f>
        <v>7.13</v>
      </c>
      <c r="R2782" s="3">
        <v>14064</v>
      </c>
      <c r="S2782" s="10">
        <v>64867.39</v>
      </c>
      <c r="T2782" s="1" t="str">
        <f>"Q"&amp;ROUNDUP(salesdata[[#This Row],[Month No.]]/3,0)</f>
        <v>Q1</v>
      </c>
      <c r="U2782" s="1" t="str">
        <f>TEXT(salesdata[[#This Row],[Date]],"dddd")</f>
        <v>Wednesday</v>
      </c>
      <c r="V2782" s="12">
        <f>IFERROR(salesdata[[#This Row],[Total Revenue]]/salesdata[[#This Row],[Total Units Sold]],0)</f>
        <v>4.6123001990898747</v>
      </c>
      <c r="W2782" s="1" t="str">
        <f>INDEX({"Product1","Product2","Product3","Product4"},MATCH(MAX(salesdata[[#This Row],[S-P1]],salesdata[[#This Row],[S-P2]],salesdata[[#This Row],[S-P3]],salesdata[[#This Row],[S-P4]]),CHOOSE({1,2,3,4},salesdata[[#This Row],[S-P1]],salesdata[[#This Row],[S-P2]],salesdata[[#This Row],[S-P3]],salesdata[[#This Row],[S-P4]]),0))</f>
        <v>Product1</v>
      </c>
      <c r="X2782" s="1" t="str">
        <f>IF(salesdata[[#This Row],[Total Revenue]]&gt;=70000,"High",IF(salesdata[[#This Row],[Total Revenue]]&gt;=40000,"Medium","Low"))</f>
        <v>Medium</v>
      </c>
      <c r="Y2782" s="1" t="str">
        <f>IFERROR(IF(SUMIF(salesdata[Year],salesdata[[#This Row],[Year]],salesdata[Total Revenue])&gt;SUMIF(salesdata[Year],salesdata[[#This Row],[Year]]-1,salesdata[Total Revenue]),"Growth Year","Decline Year"),"")</f>
        <v>Decline Year</v>
      </c>
    </row>
    <row r="2783" spans="1:25" x14ac:dyDescent="0.3">
      <c r="A2783" s="1">
        <v>2782</v>
      </c>
      <c r="B2783" s="2">
        <v>43125</v>
      </c>
      <c r="C2783" s="1">
        <v>2018</v>
      </c>
      <c r="D2783" s="1" t="s">
        <v>26</v>
      </c>
      <c r="E2783" s="1">
        <v>1</v>
      </c>
      <c r="F2783" s="3">
        <v>3976</v>
      </c>
      <c r="G2783" s="10">
        <v>12603.92</v>
      </c>
      <c r="H2783" s="12">
        <f>IFERROR(salesdata[[#This Row],[S-P1]]/salesdata[[#This Row],[Q-P1]],0)</f>
        <v>3.17</v>
      </c>
      <c r="I2783" s="3">
        <v>314</v>
      </c>
      <c r="J2783" s="10">
        <v>1990.76</v>
      </c>
      <c r="K2783" s="12">
        <f>IFERROR(salesdata[[#This Row],[S-P2]]/salesdata[[#This Row],[Q-P2]],0)</f>
        <v>6.34</v>
      </c>
      <c r="L2783" s="3">
        <v>1331</v>
      </c>
      <c r="M2783" s="10">
        <v>7214.02</v>
      </c>
      <c r="N2783" s="12">
        <f>IFERROR(salesdata[[#This Row],[S-P3]]/salesdata[[#This Row],[Q-P3]],0)</f>
        <v>5.42</v>
      </c>
      <c r="O2783" s="3">
        <v>1434</v>
      </c>
      <c r="P2783" s="10">
        <v>10224.42</v>
      </c>
      <c r="Q2783" s="12">
        <f>IFERROR(salesdata[[#This Row],[S-P4]]/salesdata[[#This Row],[Q-P4]],0)</f>
        <v>7.13</v>
      </c>
      <c r="R2783" s="3">
        <v>7055</v>
      </c>
      <c r="S2783" s="10">
        <v>32033.119999999999</v>
      </c>
      <c r="T2783" s="1" t="str">
        <f>"Q"&amp;ROUNDUP(salesdata[[#This Row],[Month No.]]/3,0)</f>
        <v>Q1</v>
      </c>
      <c r="U2783" s="1" t="str">
        <f>TEXT(salesdata[[#This Row],[Date]],"dddd")</f>
        <v>Thursday</v>
      </c>
      <c r="V2783" s="12">
        <f>IFERROR(salesdata[[#This Row],[Total Revenue]]/salesdata[[#This Row],[Total Units Sold]],0)</f>
        <v>4.5404847625797302</v>
      </c>
      <c r="W2783" s="1" t="str">
        <f>INDEX({"Product1","Product2","Product3","Product4"},MATCH(MAX(salesdata[[#This Row],[S-P1]],salesdata[[#This Row],[S-P2]],salesdata[[#This Row],[S-P3]],salesdata[[#This Row],[S-P4]]),CHOOSE({1,2,3,4},salesdata[[#This Row],[S-P1]],salesdata[[#This Row],[S-P2]],salesdata[[#This Row],[S-P3]],salesdata[[#This Row],[S-P4]]),0))</f>
        <v>Product1</v>
      </c>
      <c r="X2783" s="1" t="str">
        <f>IF(salesdata[[#This Row],[Total Revenue]]&gt;=70000,"High",IF(salesdata[[#This Row],[Total Revenue]]&gt;=40000,"Medium","Low"))</f>
        <v>Low</v>
      </c>
      <c r="Y2783" s="1" t="str">
        <f>IFERROR(IF(SUMIF(salesdata[Year],salesdata[[#This Row],[Year]],salesdata[Total Revenue])&gt;SUMIF(salesdata[Year],salesdata[[#This Row],[Year]]-1,salesdata[Total Revenue]),"Growth Year","Decline Year"),"")</f>
        <v>Decline Year</v>
      </c>
    </row>
    <row r="2784" spans="1:25" x14ac:dyDescent="0.3">
      <c r="A2784" s="1">
        <v>2783</v>
      </c>
      <c r="B2784" s="2">
        <v>43126</v>
      </c>
      <c r="C2784" s="1">
        <v>2018</v>
      </c>
      <c r="D2784" s="1" t="s">
        <v>26</v>
      </c>
      <c r="E2784" s="1">
        <v>1</v>
      </c>
      <c r="F2784" s="3">
        <v>4334</v>
      </c>
      <c r="G2784" s="10">
        <v>13738.78</v>
      </c>
      <c r="H2784" s="12">
        <f>IFERROR(salesdata[[#This Row],[S-P1]]/salesdata[[#This Row],[Q-P1]],0)</f>
        <v>3.17</v>
      </c>
      <c r="I2784" s="3">
        <v>2748</v>
      </c>
      <c r="J2784" s="10">
        <v>17422.32</v>
      </c>
      <c r="K2784" s="12">
        <f>IFERROR(salesdata[[#This Row],[S-P2]]/salesdata[[#This Row],[Q-P2]],0)</f>
        <v>6.34</v>
      </c>
      <c r="L2784" s="3">
        <v>1851</v>
      </c>
      <c r="M2784" s="10">
        <v>10032.42</v>
      </c>
      <c r="N2784" s="12">
        <f>IFERROR(salesdata[[#This Row],[S-P3]]/salesdata[[#This Row],[Q-P3]],0)</f>
        <v>5.42</v>
      </c>
      <c r="O2784" s="3">
        <v>868</v>
      </c>
      <c r="P2784" s="10">
        <v>6188.84</v>
      </c>
      <c r="Q2784" s="12">
        <f>IFERROR(salesdata[[#This Row],[S-P4]]/salesdata[[#This Row],[Q-P4]],0)</f>
        <v>7.13</v>
      </c>
      <c r="R2784" s="3">
        <v>9801</v>
      </c>
      <c r="S2784" s="10">
        <v>47382.36</v>
      </c>
      <c r="T2784" s="1" t="str">
        <f>"Q"&amp;ROUNDUP(salesdata[[#This Row],[Month No.]]/3,0)</f>
        <v>Q1</v>
      </c>
      <c r="U2784" s="1" t="str">
        <f>TEXT(salesdata[[#This Row],[Date]],"dddd")</f>
        <v>Friday</v>
      </c>
      <c r="V2784" s="12">
        <f>IFERROR(salesdata[[#This Row],[Total Revenue]]/salesdata[[#This Row],[Total Units Sold]],0)</f>
        <v>4.834441383532293</v>
      </c>
      <c r="W2784" s="1" t="str">
        <f>INDEX({"Product1","Product2","Product3","Product4"},MATCH(MAX(salesdata[[#This Row],[S-P1]],salesdata[[#This Row],[S-P2]],salesdata[[#This Row],[S-P3]],salesdata[[#This Row],[S-P4]]),CHOOSE({1,2,3,4},salesdata[[#This Row],[S-P1]],salesdata[[#This Row],[S-P2]],salesdata[[#This Row],[S-P3]],salesdata[[#This Row],[S-P4]]),0))</f>
        <v>Product2</v>
      </c>
      <c r="X2784" s="1" t="str">
        <f>IF(salesdata[[#This Row],[Total Revenue]]&gt;=70000,"High",IF(salesdata[[#This Row],[Total Revenue]]&gt;=40000,"Medium","Low"))</f>
        <v>Medium</v>
      </c>
      <c r="Y2784" s="1" t="str">
        <f>IFERROR(IF(SUMIF(salesdata[Year],salesdata[[#This Row],[Year]],salesdata[Total Revenue])&gt;SUMIF(salesdata[Year],salesdata[[#This Row],[Year]]-1,salesdata[Total Revenue]),"Growth Year","Decline Year"),"")</f>
        <v>Decline Year</v>
      </c>
    </row>
    <row r="2785" spans="1:25" x14ac:dyDescent="0.3">
      <c r="A2785" s="1">
        <v>2784</v>
      </c>
      <c r="B2785" s="2">
        <v>43127</v>
      </c>
      <c r="C2785" s="1">
        <v>2018</v>
      </c>
      <c r="D2785" s="1" t="s">
        <v>26</v>
      </c>
      <c r="E2785" s="1">
        <v>1</v>
      </c>
      <c r="F2785" s="3">
        <v>5990</v>
      </c>
      <c r="G2785" s="10">
        <v>18988.3</v>
      </c>
      <c r="H2785" s="12">
        <f>IFERROR(salesdata[[#This Row],[S-P1]]/salesdata[[#This Row],[Q-P1]],0)</f>
        <v>3.17</v>
      </c>
      <c r="I2785" s="3">
        <v>1617</v>
      </c>
      <c r="J2785" s="10">
        <v>10251.780000000001</v>
      </c>
      <c r="K2785" s="12">
        <f>IFERROR(salesdata[[#This Row],[S-P2]]/salesdata[[#This Row],[Q-P2]],0)</f>
        <v>6.3400000000000007</v>
      </c>
      <c r="L2785" s="3">
        <v>3701</v>
      </c>
      <c r="M2785" s="10">
        <v>20059.419999999998</v>
      </c>
      <c r="N2785" s="12">
        <f>IFERROR(salesdata[[#This Row],[S-P3]]/salesdata[[#This Row],[Q-P3]],0)</f>
        <v>5.42</v>
      </c>
      <c r="O2785" s="3">
        <v>1652</v>
      </c>
      <c r="P2785" s="10">
        <v>11778.76</v>
      </c>
      <c r="Q2785" s="12">
        <f>IFERROR(salesdata[[#This Row],[S-P4]]/salesdata[[#This Row],[Q-P4]],0)</f>
        <v>7.13</v>
      </c>
      <c r="R2785" s="3">
        <v>12960</v>
      </c>
      <c r="S2785" s="10">
        <v>61078.26</v>
      </c>
      <c r="T2785" s="1" t="str">
        <f>"Q"&amp;ROUNDUP(salesdata[[#This Row],[Month No.]]/3,0)</f>
        <v>Q1</v>
      </c>
      <c r="U2785" s="1" t="str">
        <f>TEXT(salesdata[[#This Row],[Date]],"dddd")</f>
        <v>Saturday</v>
      </c>
      <c r="V2785" s="12">
        <f>IFERROR(salesdata[[#This Row],[Total Revenue]]/salesdata[[#This Row],[Total Units Sold]],0)</f>
        <v>4.7128287037037042</v>
      </c>
      <c r="W2785" s="1" t="str">
        <f>INDEX({"Product1","Product2","Product3","Product4"},MATCH(MAX(salesdata[[#This Row],[S-P1]],salesdata[[#This Row],[S-P2]],salesdata[[#This Row],[S-P3]],salesdata[[#This Row],[S-P4]]),CHOOSE({1,2,3,4},salesdata[[#This Row],[S-P1]],salesdata[[#This Row],[S-P2]],salesdata[[#This Row],[S-P3]],salesdata[[#This Row],[S-P4]]),0))</f>
        <v>Product3</v>
      </c>
      <c r="X2785" s="1" t="str">
        <f>IF(salesdata[[#This Row],[Total Revenue]]&gt;=70000,"High",IF(salesdata[[#This Row],[Total Revenue]]&gt;=40000,"Medium","Low"))</f>
        <v>Medium</v>
      </c>
      <c r="Y2785" s="1" t="str">
        <f>IFERROR(IF(SUMIF(salesdata[Year],salesdata[[#This Row],[Year]],salesdata[Total Revenue])&gt;SUMIF(salesdata[Year],salesdata[[#This Row],[Year]]-1,salesdata[Total Revenue]),"Growth Year","Decline Year"),"")</f>
        <v>Decline Year</v>
      </c>
    </row>
    <row r="2786" spans="1:25" x14ac:dyDescent="0.3">
      <c r="A2786" s="1">
        <v>2785</v>
      </c>
      <c r="B2786" s="2">
        <v>43128</v>
      </c>
      <c r="C2786" s="1">
        <v>2018</v>
      </c>
      <c r="D2786" s="1" t="s">
        <v>26</v>
      </c>
      <c r="E2786" s="1">
        <v>1</v>
      </c>
      <c r="F2786" s="3">
        <v>2724</v>
      </c>
      <c r="G2786" s="10">
        <v>8635.08</v>
      </c>
      <c r="H2786" s="12">
        <f>IFERROR(salesdata[[#This Row],[S-P1]]/salesdata[[#This Row],[Q-P1]],0)</f>
        <v>3.17</v>
      </c>
      <c r="I2786" s="3">
        <v>3366</v>
      </c>
      <c r="J2786" s="10">
        <v>21340.44</v>
      </c>
      <c r="K2786" s="12">
        <f>IFERROR(salesdata[[#This Row],[S-P2]]/salesdata[[#This Row],[Q-P2]],0)</f>
        <v>6.34</v>
      </c>
      <c r="L2786" s="3">
        <v>3548</v>
      </c>
      <c r="M2786" s="10">
        <v>19230.16</v>
      </c>
      <c r="N2786" s="12">
        <f>IFERROR(salesdata[[#This Row],[S-P3]]/salesdata[[#This Row],[Q-P3]],0)</f>
        <v>5.42</v>
      </c>
      <c r="O2786" s="3">
        <v>812</v>
      </c>
      <c r="P2786" s="10">
        <v>5789.56</v>
      </c>
      <c r="Q2786" s="12">
        <f>IFERROR(salesdata[[#This Row],[S-P4]]/salesdata[[#This Row],[Q-P4]],0)</f>
        <v>7.1300000000000008</v>
      </c>
      <c r="R2786" s="3">
        <v>10450</v>
      </c>
      <c r="S2786" s="10">
        <v>54995.24</v>
      </c>
      <c r="T2786" s="1" t="str">
        <f>"Q"&amp;ROUNDUP(salesdata[[#This Row],[Month No.]]/3,0)</f>
        <v>Q1</v>
      </c>
      <c r="U2786" s="1" t="str">
        <f>TEXT(salesdata[[#This Row],[Date]],"dddd")</f>
        <v>Sunday</v>
      </c>
      <c r="V2786" s="12">
        <f>IFERROR(salesdata[[#This Row],[Total Revenue]]/salesdata[[#This Row],[Total Units Sold]],0)</f>
        <v>5.2627023923444973</v>
      </c>
      <c r="W2786" s="1" t="str">
        <f>INDEX({"Product1","Product2","Product3","Product4"},MATCH(MAX(salesdata[[#This Row],[S-P1]],salesdata[[#This Row],[S-P2]],salesdata[[#This Row],[S-P3]],salesdata[[#This Row],[S-P4]]),CHOOSE({1,2,3,4},salesdata[[#This Row],[S-P1]],salesdata[[#This Row],[S-P2]],salesdata[[#This Row],[S-P3]],salesdata[[#This Row],[S-P4]]),0))</f>
        <v>Product2</v>
      </c>
      <c r="X2786" s="1" t="str">
        <f>IF(salesdata[[#This Row],[Total Revenue]]&gt;=70000,"High",IF(salesdata[[#This Row],[Total Revenue]]&gt;=40000,"Medium","Low"))</f>
        <v>Medium</v>
      </c>
      <c r="Y2786" s="1" t="str">
        <f>IFERROR(IF(SUMIF(salesdata[Year],salesdata[[#This Row],[Year]],salesdata[Total Revenue])&gt;SUMIF(salesdata[Year],salesdata[[#This Row],[Year]]-1,salesdata[Total Revenue]),"Growth Year","Decline Year"),"")</f>
        <v>Decline Year</v>
      </c>
    </row>
    <row r="2787" spans="1:25" x14ac:dyDescent="0.3">
      <c r="A2787" s="1">
        <v>2786</v>
      </c>
      <c r="B2787" s="2">
        <v>43129</v>
      </c>
      <c r="C2787" s="1">
        <v>2018</v>
      </c>
      <c r="D2787" s="1" t="s">
        <v>26</v>
      </c>
      <c r="E2787" s="1">
        <v>1</v>
      </c>
      <c r="F2787" s="3">
        <v>6826</v>
      </c>
      <c r="G2787" s="10">
        <v>21638.42</v>
      </c>
      <c r="H2787" s="12">
        <f>IFERROR(salesdata[[#This Row],[S-P1]]/salesdata[[#This Row],[Q-P1]],0)</f>
        <v>3.17</v>
      </c>
      <c r="I2787" s="3">
        <v>493</v>
      </c>
      <c r="J2787" s="10">
        <v>3125.62</v>
      </c>
      <c r="K2787" s="12">
        <f>IFERROR(salesdata[[#This Row],[S-P2]]/salesdata[[#This Row],[Q-P2]],0)</f>
        <v>6.34</v>
      </c>
      <c r="L2787" s="3">
        <v>4186</v>
      </c>
      <c r="M2787" s="10">
        <v>22688.12</v>
      </c>
      <c r="N2787" s="12">
        <f>IFERROR(salesdata[[#This Row],[S-P3]]/salesdata[[#This Row],[Q-P3]],0)</f>
        <v>5.42</v>
      </c>
      <c r="O2787" s="3">
        <v>1258</v>
      </c>
      <c r="P2787" s="10">
        <v>8969.5400000000009</v>
      </c>
      <c r="Q2787" s="12">
        <f>IFERROR(salesdata[[#This Row],[S-P4]]/salesdata[[#This Row],[Q-P4]],0)</f>
        <v>7.1300000000000008</v>
      </c>
      <c r="R2787" s="3">
        <v>12763</v>
      </c>
      <c r="S2787" s="10">
        <v>56421.7</v>
      </c>
      <c r="T2787" s="1" t="str">
        <f>"Q"&amp;ROUNDUP(salesdata[[#This Row],[Month No.]]/3,0)</f>
        <v>Q1</v>
      </c>
      <c r="U2787" s="1" t="str">
        <f>TEXT(salesdata[[#This Row],[Date]],"dddd")</f>
        <v>Monday</v>
      </c>
      <c r="V2787" s="12">
        <f>IFERROR(salesdata[[#This Row],[Total Revenue]]/salesdata[[#This Row],[Total Units Sold]],0)</f>
        <v>4.4207239677191881</v>
      </c>
      <c r="W2787" s="1" t="str">
        <f>INDEX({"Product1","Product2","Product3","Product4"},MATCH(MAX(salesdata[[#This Row],[S-P1]],salesdata[[#This Row],[S-P2]],salesdata[[#This Row],[S-P3]],salesdata[[#This Row],[S-P4]]),CHOOSE({1,2,3,4},salesdata[[#This Row],[S-P1]],salesdata[[#This Row],[S-P2]],salesdata[[#This Row],[S-P3]],salesdata[[#This Row],[S-P4]]),0))</f>
        <v>Product3</v>
      </c>
      <c r="X2787" s="1" t="str">
        <f>IF(salesdata[[#This Row],[Total Revenue]]&gt;=70000,"High",IF(salesdata[[#This Row],[Total Revenue]]&gt;=40000,"Medium","Low"))</f>
        <v>Medium</v>
      </c>
      <c r="Y2787" s="1" t="str">
        <f>IFERROR(IF(SUMIF(salesdata[Year],salesdata[[#This Row],[Year]],salesdata[Total Revenue])&gt;SUMIF(salesdata[Year],salesdata[[#This Row],[Year]]-1,salesdata[Total Revenue]),"Growth Year","Decline Year"),"")</f>
        <v>Decline Year</v>
      </c>
    </row>
    <row r="2788" spans="1:25" x14ac:dyDescent="0.3">
      <c r="A2788" s="1">
        <v>2787</v>
      </c>
      <c r="B2788" s="2">
        <v>43130</v>
      </c>
      <c r="C2788" s="1">
        <v>2018</v>
      </c>
      <c r="D2788" s="1" t="s">
        <v>26</v>
      </c>
      <c r="E2788" s="1">
        <v>1</v>
      </c>
      <c r="F2788" s="3">
        <v>4596</v>
      </c>
      <c r="G2788" s="10">
        <v>14569.32</v>
      </c>
      <c r="H2788" s="12">
        <f>IFERROR(salesdata[[#This Row],[S-P1]]/salesdata[[#This Row],[Q-P1]],0)</f>
        <v>3.17</v>
      </c>
      <c r="I2788" s="3">
        <v>2890</v>
      </c>
      <c r="J2788" s="10">
        <v>18322.599999999999</v>
      </c>
      <c r="K2788" s="12">
        <f>IFERROR(salesdata[[#This Row],[S-P2]]/salesdata[[#This Row],[Q-P2]],0)</f>
        <v>6.34</v>
      </c>
      <c r="L2788" s="3">
        <v>4130</v>
      </c>
      <c r="M2788" s="10">
        <v>22384.6</v>
      </c>
      <c r="N2788" s="12">
        <f>IFERROR(salesdata[[#This Row],[S-P3]]/salesdata[[#This Row],[Q-P3]],0)</f>
        <v>5.42</v>
      </c>
      <c r="O2788" s="3">
        <v>1249</v>
      </c>
      <c r="P2788" s="10">
        <v>8905.3700000000008</v>
      </c>
      <c r="Q2788" s="12">
        <f>IFERROR(salesdata[[#This Row],[S-P4]]/salesdata[[#This Row],[Q-P4]],0)</f>
        <v>7.1300000000000008</v>
      </c>
      <c r="R2788" s="3">
        <v>12865</v>
      </c>
      <c r="S2788" s="10">
        <v>64181.89</v>
      </c>
      <c r="T2788" s="1" t="str">
        <f>"Q"&amp;ROUNDUP(salesdata[[#This Row],[Month No.]]/3,0)</f>
        <v>Q1</v>
      </c>
      <c r="U2788" s="1" t="str">
        <f>TEXT(salesdata[[#This Row],[Date]],"dddd")</f>
        <v>Tuesday</v>
      </c>
      <c r="V2788" s="12">
        <f>IFERROR(salesdata[[#This Row],[Total Revenue]]/salesdata[[#This Row],[Total Units Sold]],0)</f>
        <v>4.9888760202098714</v>
      </c>
      <c r="W2788" s="1" t="str">
        <f>INDEX({"Product1","Product2","Product3","Product4"},MATCH(MAX(salesdata[[#This Row],[S-P1]],salesdata[[#This Row],[S-P2]],salesdata[[#This Row],[S-P3]],salesdata[[#This Row],[S-P4]]),CHOOSE({1,2,3,4},salesdata[[#This Row],[S-P1]],salesdata[[#This Row],[S-P2]],salesdata[[#This Row],[S-P3]],salesdata[[#This Row],[S-P4]]),0))</f>
        <v>Product3</v>
      </c>
      <c r="X2788" s="1" t="str">
        <f>IF(salesdata[[#This Row],[Total Revenue]]&gt;=70000,"High",IF(salesdata[[#This Row],[Total Revenue]]&gt;=40000,"Medium","Low"))</f>
        <v>Medium</v>
      </c>
      <c r="Y2788" s="1" t="str">
        <f>IFERROR(IF(SUMIF(salesdata[Year],salesdata[[#This Row],[Year]],salesdata[Total Revenue])&gt;SUMIF(salesdata[Year],salesdata[[#This Row],[Year]]-1,salesdata[Total Revenue]),"Growth Year","Decline Year"),"")</f>
        <v>Decline Year</v>
      </c>
    </row>
    <row r="2789" spans="1:25" x14ac:dyDescent="0.3">
      <c r="A2789" s="1">
        <v>2788</v>
      </c>
      <c r="B2789" s="2">
        <v>43131</v>
      </c>
      <c r="C2789" s="1">
        <v>2018</v>
      </c>
      <c r="D2789" s="1" t="s">
        <v>26</v>
      </c>
      <c r="E2789" s="1">
        <v>1</v>
      </c>
      <c r="F2789" s="3">
        <v>5650</v>
      </c>
      <c r="G2789" s="10">
        <v>17910.5</v>
      </c>
      <c r="H2789" s="12">
        <f>IFERROR(salesdata[[#This Row],[S-P1]]/salesdata[[#This Row],[Q-P1]],0)</f>
        <v>3.17</v>
      </c>
      <c r="I2789" s="3">
        <v>3842</v>
      </c>
      <c r="J2789" s="10">
        <v>24358.28</v>
      </c>
      <c r="K2789" s="12">
        <f>IFERROR(salesdata[[#This Row],[S-P2]]/salesdata[[#This Row],[Q-P2]],0)</f>
        <v>6.34</v>
      </c>
      <c r="L2789" s="3">
        <v>5358</v>
      </c>
      <c r="M2789" s="10">
        <v>29040.36</v>
      </c>
      <c r="N2789" s="12">
        <f>IFERROR(salesdata[[#This Row],[S-P3]]/salesdata[[#This Row],[Q-P3]],0)</f>
        <v>5.42</v>
      </c>
      <c r="O2789" s="3">
        <v>988</v>
      </c>
      <c r="P2789" s="10">
        <v>7044.44</v>
      </c>
      <c r="Q2789" s="12">
        <f>IFERROR(salesdata[[#This Row],[S-P4]]/salesdata[[#This Row],[Q-P4]],0)</f>
        <v>7.13</v>
      </c>
      <c r="R2789" s="3">
        <v>15838</v>
      </c>
      <c r="S2789" s="10">
        <v>78353.58</v>
      </c>
      <c r="T2789" s="1" t="str">
        <f>"Q"&amp;ROUNDUP(salesdata[[#This Row],[Month No.]]/3,0)</f>
        <v>Q1</v>
      </c>
      <c r="U2789" s="1" t="str">
        <f>TEXT(salesdata[[#This Row],[Date]],"dddd")</f>
        <v>Wednesday</v>
      </c>
      <c r="V2789" s="12">
        <f>IFERROR(salesdata[[#This Row],[Total Revenue]]/salesdata[[#This Row],[Total Units Sold]],0)</f>
        <v>4.9471890390200786</v>
      </c>
      <c r="W2789" s="1" t="str">
        <f>INDEX({"Product1","Product2","Product3","Product4"},MATCH(MAX(salesdata[[#This Row],[S-P1]],salesdata[[#This Row],[S-P2]],salesdata[[#This Row],[S-P3]],salesdata[[#This Row],[S-P4]]),CHOOSE({1,2,3,4},salesdata[[#This Row],[S-P1]],salesdata[[#This Row],[S-P2]],salesdata[[#This Row],[S-P3]],salesdata[[#This Row],[S-P4]]),0))</f>
        <v>Product3</v>
      </c>
      <c r="X2789" s="1" t="str">
        <f>IF(salesdata[[#This Row],[Total Revenue]]&gt;=70000,"High",IF(salesdata[[#This Row],[Total Revenue]]&gt;=40000,"Medium","Low"))</f>
        <v>High</v>
      </c>
      <c r="Y2789" s="1" t="str">
        <f>IFERROR(IF(SUMIF(salesdata[Year],salesdata[[#This Row],[Year]],salesdata[Total Revenue])&gt;SUMIF(salesdata[Year],salesdata[[#This Row],[Year]]-1,salesdata[Total Revenue]),"Growth Year","Decline Year"),"")</f>
        <v>Decline Year</v>
      </c>
    </row>
    <row r="2790" spans="1:25" x14ac:dyDescent="0.3">
      <c r="A2790" s="1">
        <v>2789</v>
      </c>
      <c r="B2790" s="2">
        <v>43132</v>
      </c>
      <c r="C2790" s="1">
        <v>2018</v>
      </c>
      <c r="D2790" s="1" t="s">
        <v>27</v>
      </c>
      <c r="E2790" s="1">
        <v>2</v>
      </c>
      <c r="F2790" s="3">
        <v>6714</v>
      </c>
      <c r="G2790" s="10">
        <v>21283.38</v>
      </c>
      <c r="H2790" s="12">
        <f>IFERROR(salesdata[[#This Row],[S-P1]]/salesdata[[#This Row],[Q-P1]],0)</f>
        <v>3.1700000000000004</v>
      </c>
      <c r="I2790" s="3">
        <v>1686</v>
      </c>
      <c r="J2790" s="10">
        <v>10689.24</v>
      </c>
      <c r="K2790" s="12">
        <f>IFERROR(salesdata[[#This Row],[S-P2]]/salesdata[[#This Row],[Q-P2]],0)</f>
        <v>6.34</v>
      </c>
      <c r="L2790" s="3">
        <v>977</v>
      </c>
      <c r="M2790" s="10">
        <v>5295.34</v>
      </c>
      <c r="N2790" s="12">
        <f>IFERROR(salesdata[[#This Row],[S-P3]]/salesdata[[#This Row],[Q-P3]],0)</f>
        <v>5.42</v>
      </c>
      <c r="O2790" s="3">
        <v>1855</v>
      </c>
      <c r="P2790" s="10">
        <v>13226.15</v>
      </c>
      <c r="Q2790" s="12">
        <f>IFERROR(salesdata[[#This Row],[S-P4]]/salesdata[[#This Row],[Q-P4]],0)</f>
        <v>7.13</v>
      </c>
      <c r="R2790" s="3">
        <v>11232</v>
      </c>
      <c r="S2790" s="10">
        <v>50494.11</v>
      </c>
      <c r="T2790" s="1" t="str">
        <f>"Q"&amp;ROUNDUP(salesdata[[#This Row],[Month No.]]/3,0)</f>
        <v>Q1</v>
      </c>
      <c r="U2790" s="1" t="str">
        <f>TEXT(salesdata[[#This Row],[Date]],"dddd")</f>
        <v>Thursday</v>
      </c>
      <c r="V2790" s="12">
        <f>IFERROR(salesdata[[#This Row],[Total Revenue]]/salesdata[[#This Row],[Total Units Sold]],0)</f>
        <v>4.4955582264957261</v>
      </c>
      <c r="W2790" s="1" t="str">
        <f>INDEX({"Product1","Product2","Product3","Product4"},MATCH(MAX(salesdata[[#This Row],[S-P1]],salesdata[[#This Row],[S-P2]],salesdata[[#This Row],[S-P3]],salesdata[[#This Row],[S-P4]]),CHOOSE({1,2,3,4},salesdata[[#This Row],[S-P1]],salesdata[[#This Row],[S-P2]],salesdata[[#This Row],[S-P3]],salesdata[[#This Row],[S-P4]]),0))</f>
        <v>Product1</v>
      </c>
      <c r="X2790" s="1" t="str">
        <f>IF(salesdata[[#This Row],[Total Revenue]]&gt;=70000,"High",IF(salesdata[[#This Row],[Total Revenue]]&gt;=40000,"Medium","Low"))</f>
        <v>Medium</v>
      </c>
      <c r="Y2790" s="1" t="str">
        <f>IFERROR(IF(SUMIF(salesdata[Year],salesdata[[#This Row],[Year]],salesdata[Total Revenue])&gt;SUMIF(salesdata[Year],salesdata[[#This Row],[Year]]-1,salesdata[Total Revenue]),"Growth Year","Decline Year"),"")</f>
        <v>Decline Year</v>
      </c>
    </row>
    <row r="2791" spans="1:25" x14ac:dyDescent="0.3">
      <c r="A2791" s="1">
        <v>2790</v>
      </c>
      <c r="B2791" s="2">
        <v>43133</v>
      </c>
      <c r="C2791" s="1">
        <v>2018</v>
      </c>
      <c r="D2791" s="1" t="s">
        <v>27</v>
      </c>
      <c r="E2791" s="1">
        <v>2</v>
      </c>
      <c r="F2791" s="3">
        <v>4006</v>
      </c>
      <c r="G2791" s="10">
        <v>12699.02</v>
      </c>
      <c r="H2791" s="12">
        <f>IFERROR(salesdata[[#This Row],[S-P1]]/salesdata[[#This Row],[Q-P1]],0)</f>
        <v>3.17</v>
      </c>
      <c r="I2791" s="3">
        <v>816</v>
      </c>
      <c r="J2791" s="10">
        <v>5173.4399999999996</v>
      </c>
      <c r="K2791" s="12">
        <f>IFERROR(salesdata[[#This Row],[S-P2]]/salesdata[[#This Row],[Q-P2]],0)</f>
        <v>6.34</v>
      </c>
      <c r="L2791" s="3">
        <v>2608</v>
      </c>
      <c r="M2791" s="10">
        <v>14135.36</v>
      </c>
      <c r="N2791" s="12">
        <f>IFERROR(salesdata[[#This Row],[S-P3]]/salesdata[[#This Row],[Q-P3]],0)</f>
        <v>5.42</v>
      </c>
      <c r="O2791" s="3">
        <v>349</v>
      </c>
      <c r="P2791" s="10">
        <v>2488.37</v>
      </c>
      <c r="Q2791" s="12">
        <f>IFERROR(salesdata[[#This Row],[S-P4]]/salesdata[[#This Row],[Q-P4]],0)</f>
        <v>7.13</v>
      </c>
      <c r="R2791" s="3">
        <v>7779</v>
      </c>
      <c r="S2791" s="10">
        <v>34496.19</v>
      </c>
      <c r="T2791" s="1" t="str">
        <f>"Q"&amp;ROUNDUP(salesdata[[#This Row],[Month No.]]/3,0)</f>
        <v>Q1</v>
      </c>
      <c r="U2791" s="1" t="str">
        <f>TEXT(salesdata[[#This Row],[Date]],"dddd")</f>
        <v>Friday</v>
      </c>
      <c r="V2791" s="12">
        <f>IFERROR(salesdata[[#This Row],[Total Revenue]]/salesdata[[#This Row],[Total Units Sold]],0)</f>
        <v>4.4345275742383343</v>
      </c>
      <c r="W2791" s="1" t="str">
        <f>INDEX({"Product1","Product2","Product3","Product4"},MATCH(MAX(salesdata[[#This Row],[S-P1]],salesdata[[#This Row],[S-P2]],salesdata[[#This Row],[S-P3]],salesdata[[#This Row],[S-P4]]),CHOOSE({1,2,3,4},salesdata[[#This Row],[S-P1]],salesdata[[#This Row],[S-P2]],salesdata[[#This Row],[S-P3]],salesdata[[#This Row],[S-P4]]),0))</f>
        <v>Product3</v>
      </c>
      <c r="X2791" s="1" t="str">
        <f>IF(salesdata[[#This Row],[Total Revenue]]&gt;=70000,"High",IF(salesdata[[#This Row],[Total Revenue]]&gt;=40000,"Medium","Low"))</f>
        <v>Low</v>
      </c>
      <c r="Y2791" s="1" t="str">
        <f>IFERROR(IF(SUMIF(salesdata[Year],salesdata[[#This Row],[Year]],salesdata[Total Revenue])&gt;SUMIF(salesdata[Year],salesdata[[#This Row],[Year]]-1,salesdata[Total Revenue]),"Growth Year","Decline Year"),"")</f>
        <v>Decline Year</v>
      </c>
    </row>
    <row r="2792" spans="1:25" x14ac:dyDescent="0.3">
      <c r="A2792" s="1">
        <v>2791</v>
      </c>
      <c r="B2792" s="2">
        <v>43134</v>
      </c>
      <c r="C2792" s="1">
        <v>2018</v>
      </c>
      <c r="D2792" s="1" t="s">
        <v>27</v>
      </c>
      <c r="E2792" s="1">
        <v>2</v>
      </c>
      <c r="F2792" s="3">
        <v>7721</v>
      </c>
      <c r="G2792" s="10">
        <v>24475.57</v>
      </c>
      <c r="H2792" s="12">
        <f>IFERROR(salesdata[[#This Row],[S-P1]]/salesdata[[#This Row],[Q-P1]],0)</f>
        <v>3.17</v>
      </c>
      <c r="I2792" s="3">
        <v>402</v>
      </c>
      <c r="J2792" s="10">
        <v>2548.6799999999998</v>
      </c>
      <c r="K2792" s="12">
        <f>IFERROR(salesdata[[#This Row],[S-P2]]/salesdata[[#This Row],[Q-P2]],0)</f>
        <v>6.34</v>
      </c>
      <c r="L2792" s="3">
        <v>5821</v>
      </c>
      <c r="M2792" s="10">
        <v>31549.82</v>
      </c>
      <c r="N2792" s="12">
        <f>IFERROR(salesdata[[#This Row],[S-P3]]/salesdata[[#This Row],[Q-P3]],0)</f>
        <v>5.42</v>
      </c>
      <c r="O2792" s="3">
        <v>1858</v>
      </c>
      <c r="P2792" s="10">
        <v>13247.54</v>
      </c>
      <c r="Q2792" s="12">
        <f>IFERROR(salesdata[[#This Row],[S-P4]]/salesdata[[#This Row],[Q-P4]],0)</f>
        <v>7.1300000000000008</v>
      </c>
      <c r="R2792" s="3">
        <v>15802</v>
      </c>
      <c r="S2792" s="10">
        <v>71821.61</v>
      </c>
      <c r="T2792" s="1" t="str">
        <f>"Q"&amp;ROUNDUP(salesdata[[#This Row],[Month No.]]/3,0)</f>
        <v>Q1</v>
      </c>
      <c r="U2792" s="1" t="str">
        <f>TEXT(salesdata[[#This Row],[Date]],"dddd")</f>
        <v>Saturday</v>
      </c>
      <c r="V2792" s="12">
        <f>IFERROR(salesdata[[#This Row],[Total Revenue]]/salesdata[[#This Row],[Total Units Sold]],0)</f>
        <v>4.5450961903556513</v>
      </c>
      <c r="W2792" s="1" t="str">
        <f>INDEX({"Product1","Product2","Product3","Product4"},MATCH(MAX(salesdata[[#This Row],[S-P1]],salesdata[[#This Row],[S-P2]],salesdata[[#This Row],[S-P3]],salesdata[[#This Row],[S-P4]]),CHOOSE({1,2,3,4},salesdata[[#This Row],[S-P1]],salesdata[[#This Row],[S-P2]],salesdata[[#This Row],[S-P3]],salesdata[[#This Row],[S-P4]]),0))</f>
        <v>Product3</v>
      </c>
      <c r="X2792" s="1" t="str">
        <f>IF(salesdata[[#This Row],[Total Revenue]]&gt;=70000,"High",IF(salesdata[[#This Row],[Total Revenue]]&gt;=40000,"Medium","Low"))</f>
        <v>High</v>
      </c>
      <c r="Y2792" s="1" t="str">
        <f>IFERROR(IF(SUMIF(salesdata[Year],salesdata[[#This Row],[Year]],salesdata[Total Revenue])&gt;SUMIF(salesdata[Year],salesdata[[#This Row],[Year]]-1,salesdata[Total Revenue]),"Growth Year","Decline Year"),"")</f>
        <v>Decline Year</v>
      </c>
    </row>
    <row r="2793" spans="1:25" x14ac:dyDescent="0.3">
      <c r="A2793" s="1">
        <v>2792</v>
      </c>
      <c r="B2793" s="2">
        <v>43135</v>
      </c>
      <c r="C2793" s="1">
        <v>2018</v>
      </c>
      <c r="D2793" s="1" t="s">
        <v>27</v>
      </c>
      <c r="E2793" s="1">
        <v>2</v>
      </c>
      <c r="F2793" s="3">
        <v>564</v>
      </c>
      <c r="G2793" s="10">
        <v>1787.88</v>
      </c>
      <c r="H2793" s="12">
        <f>IFERROR(salesdata[[#This Row],[S-P1]]/salesdata[[#This Row],[Q-P1]],0)</f>
        <v>3.1700000000000004</v>
      </c>
      <c r="I2793" s="3">
        <v>585</v>
      </c>
      <c r="J2793" s="10">
        <v>3708.9</v>
      </c>
      <c r="K2793" s="12">
        <f>IFERROR(salesdata[[#This Row],[S-P2]]/salesdata[[#This Row],[Q-P2]],0)</f>
        <v>6.34</v>
      </c>
      <c r="L2793" s="3">
        <v>2820</v>
      </c>
      <c r="M2793" s="10">
        <v>15284.4</v>
      </c>
      <c r="N2793" s="12">
        <f>IFERROR(salesdata[[#This Row],[S-P3]]/salesdata[[#This Row],[Q-P3]],0)</f>
        <v>5.42</v>
      </c>
      <c r="O2793" s="3">
        <v>891</v>
      </c>
      <c r="P2793" s="10">
        <v>6352.83</v>
      </c>
      <c r="Q2793" s="12">
        <f>IFERROR(salesdata[[#This Row],[S-P4]]/salesdata[[#This Row],[Q-P4]],0)</f>
        <v>7.13</v>
      </c>
      <c r="R2793" s="3">
        <v>4860</v>
      </c>
      <c r="S2793" s="10">
        <v>27134.01</v>
      </c>
      <c r="T2793" s="1" t="str">
        <f>"Q"&amp;ROUNDUP(salesdata[[#This Row],[Month No.]]/3,0)</f>
        <v>Q1</v>
      </c>
      <c r="U2793" s="1" t="str">
        <f>TEXT(salesdata[[#This Row],[Date]],"dddd")</f>
        <v>Sunday</v>
      </c>
      <c r="V2793" s="12">
        <f>IFERROR(salesdata[[#This Row],[Total Revenue]]/salesdata[[#This Row],[Total Units Sold]],0)</f>
        <v>5.5831296296296289</v>
      </c>
      <c r="W2793" s="1" t="str">
        <f>INDEX({"Product1","Product2","Product3","Product4"},MATCH(MAX(salesdata[[#This Row],[S-P1]],salesdata[[#This Row],[S-P2]],salesdata[[#This Row],[S-P3]],salesdata[[#This Row],[S-P4]]),CHOOSE({1,2,3,4},salesdata[[#This Row],[S-P1]],salesdata[[#This Row],[S-P2]],salesdata[[#This Row],[S-P3]],salesdata[[#This Row],[S-P4]]),0))</f>
        <v>Product3</v>
      </c>
      <c r="X2793" s="1" t="str">
        <f>IF(salesdata[[#This Row],[Total Revenue]]&gt;=70000,"High",IF(salesdata[[#This Row],[Total Revenue]]&gt;=40000,"Medium","Low"))</f>
        <v>Low</v>
      </c>
      <c r="Y2793" s="1" t="str">
        <f>IFERROR(IF(SUMIF(salesdata[Year],salesdata[[#This Row],[Year]],salesdata[Total Revenue])&gt;SUMIF(salesdata[Year],salesdata[[#This Row],[Year]]-1,salesdata[Total Revenue]),"Growth Year","Decline Year"),"")</f>
        <v>Decline Year</v>
      </c>
    </row>
    <row r="2794" spans="1:25" x14ac:dyDescent="0.3">
      <c r="A2794" s="1">
        <v>2793</v>
      </c>
      <c r="B2794" s="2">
        <v>43136</v>
      </c>
      <c r="C2794" s="1">
        <v>2018</v>
      </c>
      <c r="D2794" s="1" t="s">
        <v>27</v>
      </c>
      <c r="E2794" s="1">
        <v>2</v>
      </c>
      <c r="F2794" s="3">
        <v>1599</v>
      </c>
      <c r="G2794" s="10">
        <v>5068.83</v>
      </c>
      <c r="H2794" s="12">
        <f>IFERROR(salesdata[[#This Row],[S-P1]]/salesdata[[#This Row],[Q-P1]],0)</f>
        <v>3.17</v>
      </c>
      <c r="I2794" s="3">
        <v>1572</v>
      </c>
      <c r="J2794" s="10">
        <v>9966.48</v>
      </c>
      <c r="K2794" s="12">
        <f>IFERROR(salesdata[[#This Row],[S-P2]]/salesdata[[#This Row],[Q-P2]],0)</f>
        <v>6.34</v>
      </c>
      <c r="L2794" s="3">
        <v>3777</v>
      </c>
      <c r="M2794" s="10">
        <v>20471.34</v>
      </c>
      <c r="N2794" s="12">
        <f>IFERROR(salesdata[[#This Row],[S-P3]]/salesdata[[#This Row],[Q-P3]],0)</f>
        <v>5.42</v>
      </c>
      <c r="O2794" s="3">
        <v>1069</v>
      </c>
      <c r="P2794" s="10">
        <v>7621.97</v>
      </c>
      <c r="Q2794" s="12">
        <f>IFERROR(salesdata[[#This Row],[S-P4]]/salesdata[[#This Row],[Q-P4]],0)</f>
        <v>7.13</v>
      </c>
      <c r="R2794" s="3">
        <v>8017</v>
      </c>
      <c r="S2794" s="10">
        <v>43128.62</v>
      </c>
      <c r="T2794" s="1" t="str">
        <f>"Q"&amp;ROUNDUP(salesdata[[#This Row],[Month No.]]/3,0)</f>
        <v>Q1</v>
      </c>
      <c r="U2794" s="1" t="str">
        <f>TEXT(salesdata[[#This Row],[Date]],"dddd")</f>
        <v>Monday</v>
      </c>
      <c r="V2794" s="12">
        <f>IFERROR(salesdata[[#This Row],[Total Revenue]]/salesdata[[#This Row],[Total Units Sold]],0)</f>
        <v>5.3796457527753523</v>
      </c>
      <c r="W2794" s="1" t="str">
        <f>INDEX({"Product1","Product2","Product3","Product4"},MATCH(MAX(salesdata[[#This Row],[S-P1]],salesdata[[#This Row],[S-P2]],salesdata[[#This Row],[S-P3]],salesdata[[#This Row],[S-P4]]),CHOOSE({1,2,3,4},salesdata[[#This Row],[S-P1]],salesdata[[#This Row],[S-P2]],salesdata[[#This Row],[S-P3]],salesdata[[#This Row],[S-P4]]),0))</f>
        <v>Product3</v>
      </c>
      <c r="X2794" s="1" t="str">
        <f>IF(salesdata[[#This Row],[Total Revenue]]&gt;=70000,"High",IF(salesdata[[#This Row],[Total Revenue]]&gt;=40000,"Medium","Low"))</f>
        <v>Medium</v>
      </c>
      <c r="Y2794" s="1" t="str">
        <f>IFERROR(IF(SUMIF(salesdata[Year],salesdata[[#This Row],[Year]],salesdata[Total Revenue])&gt;SUMIF(salesdata[Year],salesdata[[#This Row],[Year]]-1,salesdata[Total Revenue]),"Growth Year","Decline Year"),"")</f>
        <v>Decline Year</v>
      </c>
    </row>
    <row r="2795" spans="1:25" x14ac:dyDescent="0.3">
      <c r="A2795" s="1">
        <v>2794</v>
      </c>
      <c r="B2795" s="2">
        <v>43137</v>
      </c>
      <c r="C2795" s="1">
        <v>2018</v>
      </c>
      <c r="D2795" s="1" t="s">
        <v>27</v>
      </c>
      <c r="E2795" s="1">
        <v>2</v>
      </c>
      <c r="F2795" s="3">
        <v>321</v>
      </c>
      <c r="G2795" s="10">
        <v>1017.57</v>
      </c>
      <c r="H2795" s="12">
        <f>IFERROR(salesdata[[#This Row],[S-P1]]/salesdata[[#This Row],[Q-P1]],0)</f>
        <v>3.1700000000000004</v>
      </c>
      <c r="I2795" s="3">
        <v>2193</v>
      </c>
      <c r="J2795" s="10">
        <v>13903.62</v>
      </c>
      <c r="K2795" s="12">
        <f>IFERROR(salesdata[[#This Row],[S-P2]]/salesdata[[#This Row],[Q-P2]],0)</f>
        <v>6.3400000000000007</v>
      </c>
      <c r="L2795" s="3">
        <v>4274</v>
      </c>
      <c r="M2795" s="10">
        <v>23165.08</v>
      </c>
      <c r="N2795" s="12">
        <f>IFERROR(salesdata[[#This Row],[S-P3]]/salesdata[[#This Row],[Q-P3]],0)</f>
        <v>5.4200000000000008</v>
      </c>
      <c r="O2795" s="3">
        <v>1490</v>
      </c>
      <c r="P2795" s="10">
        <v>10623.7</v>
      </c>
      <c r="Q2795" s="12">
        <f>IFERROR(salesdata[[#This Row],[S-P4]]/salesdata[[#This Row],[Q-P4]],0)</f>
        <v>7.1300000000000008</v>
      </c>
      <c r="R2795" s="3">
        <v>8278</v>
      </c>
      <c r="S2795" s="10">
        <v>48709.97</v>
      </c>
      <c r="T2795" s="1" t="str">
        <f>"Q"&amp;ROUNDUP(salesdata[[#This Row],[Month No.]]/3,0)</f>
        <v>Q1</v>
      </c>
      <c r="U2795" s="1" t="str">
        <f>TEXT(salesdata[[#This Row],[Date]],"dddd")</f>
        <v>Tuesday</v>
      </c>
      <c r="V2795" s="12">
        <f>IFERROR(salesdata[[#This Row],[Total Revenue]]/salesdata[[#This Row],[Total Units Sold]],0)</f>
        <v>5.8842679391157287</v>
      </c>
      <c r="W2795" s="1" t="str">
        <f>INDEX({"Product1","Product2","Product3","Product4"},MATCH(MAX(salesdata[[#This Row],[S-P1]],salesdata[[#This Row],[S-P2]],salesdata[[#This Row],[S-P3]],salesdata[[#This Row],[S-P4]]),CHOOSE({1,2,3,4},salesdata[[#This Row],[S-P1]],salesdata[[#This Row],[S-P2]],salesdata[[#This Row],[S-P3]],salesdata[[#This Row],[S-P4]]),0))</f>
        <v>Product3</v>
      </c>
      <c r="X2795" s="1" t="str">
        <f>IF(salesdata[[#This Row],[Total Revenue]]&gt;=70000,"High",IF(salesdata[[#This Row],[Total Revenue]]&gt;=40000,"Medium","Low"))</f>
        <v>Medium</v>
      </c>
      <c r="Y2795" s="1" t="str">
        <f>IFERROR(IF(SUMIF(salesdata[Year],salesdata[[#This Row],[Year]],salesdata[Total Revenue])&gt;SUMIF(salesdata[Year],salesdata[[#This Row],[Year]]-1,salesdata[Total Revenue]),"Growth Year","Decline Year"),"")</f>
        <v>Decline Year</v>
      </c>
    </row>
    <row r="2796" spans="1:25" x14ac:dyDescent="0.3">
      <c r="A2796" s="1">
        <v>2795</v>
      </c>
      <c r="B2796" s="2">
        <v>43138</v>
      </c>
      <c r="C2796" s="1">
        <v>2018</v>
      </c>
      <c r="D2796" s="1" t="s">
        <v>27</v>
      </c>
      <c r="E2796" s="1">
        <v>2</v>
      </c>
      <c r="F2796" s="3">
        <v>5209</v>
      </c>
      <c r="G2796" s="10">
        <v>16512.53</v>
      </c>
      <c r="H2796" s="12">
        <f>IFERROR(salesdata[[#This Row],[S-P1]]/salesdata[[#This Row],[Q-P1]],0)</f>
        <v>3.17</v>
      </c>
      <c r="I2796" s="3">
        <v>2093</v>
      </c>
      <c r="J2796" s="10">
        <v>13269.62</v>
      </c>
      <c r="K2796" s="12">
        <f>IFERROR(salesdata[[#This Row],[S-P2]]/salesdata[[#This Row],[Q-P2]],0)</f>
        <v>6.3400000000000007</v>
      </c>
      <c r="L2796" s="3">
        <v>4768</v>
      </c>
      <c r="M2796" s="10">
        <v>25842.560000000001</v>
      </c>
      <c r="N2796" s="12">
        <f>IFERROR(salesdata[[#This Row],[S-P3]]/salesdata[[#This Row],[Q-P3]],0)</f>
        <v>5.42</v>
      </c>
      <c r="O2796" s="3">
        <v>756</v>
      </c>
      <c r="P2796" s="10">
        <v>5390.28</v>
      </c>
      <c r="Q2796" s="12">
        <f>IFERROR(salesdata[[#This Row],[S-P4]]/salesdata[[#This Row],[Q-P4]],0)</f>
        <v>7.13</v>
      </c>
      <c r="R2796" s="3">
        <v>12826</v>
      </c>
      <c r="S2796" s="10">
        <v>61014.99</v>
      </c>
      <c r="T2796" s="1" t="str">
        <f>"Q"&amp;ROUNDUP(salesdata[[#This Row],[Month No.]]/3,0)</f>
        <v>Q1</v>
      </c>
      <c r="U2796" s="1" t="str">
        <f>TEXT(salesdata[[#This Row],[Date]],"dddd")</f>
        <v>Wednesday</v>
      </c>
      <c r="V2796" s="12">
        <f>IFERROR(salesdata[[#This Row],[Total Revenue]]/salesdata[[#This Row],[Total Units Sold]],0)</f>
        <v>4.7571331670045218</v>
      </c>
      <c r="W2796" s="1" t="str">
        <f>INDEX({"Product1","Product2","Product3","Product4"},MATCH(MAX(salesdata[[#This Row],[S-P1]],salesdata[[#This Row],[S-P2]],salesdata[[#This Row],[S-P3]],salesdata[[#This Row],[S-P4]]),CHOOSE({1,2,3,4},salesdata[[#This Row],[S-P1]],salesdata[[#This Row],[S-P2]],salesdata[[#This Row],[S-P3]],salesdata[[#This Row],[S-P4]]),0))</f>
        <v>Product3</v>
      </c>
      <c r="X2796" s="1" t="str">
        <f>IF(salesdata[[#This Row],[Total Revenue]]&gt;=70000,"High",IF(salesdata[[#This Row],[Total Revenue]]&gt;=40000,"Medium","Low"))</f>
        <v>Medium</v>
      </c>
      <c r="Y2796" s="1" t="str">
        <f>IFERROR(IF(SUMIF(salesdata[Year],salesdata[[#This Row],[Year]],salesdata[Total Revenue])&gt;SUMIF(salesdata[Year],salesdata[[#This Row],[Year]]-1,salesdata[Total Revenue]),"Growth Year","Decline Year"),"")</f>
        <v>Decline Year</v>
      </c>
    </row>
    <row r="2797" spans="1:25" x14ac:dyDescent="0.3">
      <c r="A2797" s="1">
        <v>2796</v>
      </c>
      <c r="B2797" s="2">
        <v>43139</v>
      </c>
      <c r="C2797" s="1">
        <v>2018</v>
      </c>
      <c r="D2797" s="1" t="s">
        <v>27</v>
      </c>
      <c r="E2797" s="1">
        <v>2</v>
      </c>
      <c r="F2797" s="3">
        <v>5760</v>
      </c>
      <c r="G2797" s="10">
        <v>18259.2</v>
      </c>
      <c r="H2797" s="12">
        <f>IFERROR(salesdata[[#This Row],[S-P1]]/salesdata[[#This Row],[Q-P1]],0)</f>
        <v>3.17</v>
      </c>
      <c r="I2797" s="3">
        <v>462</v>
      </c>
      <c r="J2797" s="10">
        <v>2929.08</v>
      </c>
      <c r="K2797" s="12">
        <f>IFERROR(salesdata[[#This Row],[S-P2]]/salesdata[[#This Row],[Q-P2]],0)</f>
        <v>6.34</v>
      </c>
      <c r="L2797" s="3">
        <v>3593</v>
      </c>
      <c r="M2797" s="10">
        <v>19474.060000000001</v>
      </c>
      <c r="N2797" s="12">
        <f>IFERROR(salesdata[[#This Row],[S-P3]]/salesdata[[#This Row],[Q-P3]],0)</f>
        <v>5.42</v>
      </c>
      <c r="O2797" s="3">
        <v>708</v>
      </c>
      <c r="P2797" s="10">
        <v>5048.04</v>
      </c>
      <c r="Q2797" s="12">
        <f>IFERROR(salesdata[[#This Row],[S-P4]]/salesdata[[#This Row],[Q-P4]],0)</f>
        <v>7.13</v>
      </c>
      <c r="R2797" s="3">
        <v>10523</v>
      </c>
      <c r="S2797" s="10">
        <v>45710.38</v>
      </c>
      <c r="T2797" s="1" t="str">
        <f>"Q"&amp;ROUNDUP(salesdata[[#This Row],[Month No.]]/3,0)</f>
        <v>Q1</v>
      </c>
      <c r="U2797" s="1" t="str">
        <f>TEXT(salesdata[[#This Row],[Date]],"dddd")</f>
        <v>Thursday</v>
      </c>
      <c r="V2797" s="12">
        <f>IFERROR(salesdata[[#This Row],[Total Revenue]]/salesdata[[#This Row],[Total Units Sold]],0)</f>
        <v>4.3438544141404538</v>
      </c>
      <c r="W2797" s="1" t="str">
        <f>INDEX({"Product1","Product2","Product3","Product4"},MATCH(MAX(salesdata[[#This Row],[S-P1]],salesdata[[#This Row],[S-P2]],salesdata[[#This Row],[S-P3]],salesdata[[#This Row],[S-P4]]),CHOOSE({1,2,3,4},salesdata[[#This Row],[S-P1]],salesdata[[#This Row],[S-P2]],salesdata[[#This Row],[S-P3]],salesdata[[#This Row],[S-P4]]),0))</f>
        <v>Product3</v>
      </c>
      <c r="X2797" s="1" t="str">
        <f>IF(salesdata[[#This Row],[Total Revenue]]&gt;=70000,"High",IF(salesdata[[#This Row],[Total Revenue]]&gt;=40000,"Medium","Low"))</f>
        <v>Medium</v>
      </c>
      <c r="Y2797" s="1" t="str">
        <f>IFERROR(IF(SUMIF(salesdata[Year],salesdata[[#This Row],[Year]],salesdata[Total Revenue])&gt;SUMIF(salesdata[Year],salesdata[[#This Row],[Year]]-1,salesdata[Total Revenue]),"Growth Year","Decline Year"),"")</f>
        <v>Decline Year</v>
      </c>
    </row>
    <row r="2798" spans="1:25" x14ac:dyDescent="0.3">
      <c r="A2798" s="1">
        <v>2797</v>
      </c>
      <c r="B2798" s="2">
        <v>43140</v>
      </c>
      <c r="C2798" s="1">
        <v>2018</v>
      </c>
      <c r="D2798" s="1" t="s">
        <v>27</v>
      </c>
      <c r="E2798" s="1">
        <v>2</v>
      </c>
      <c r="F2798" s="3">
        <v>256</v>
      </c>
      <c r="G2798" s="10">
        <v>811.52</v>
      </c>
      <c r="H2798" s="12">
        <f>IFERROR(salesdata[[#This Row],[S-P1]]/salesdata[[#This Row],[Q-P1]],0)</f>
        <v>3.17</v>
      </c>
      <c r="I2798" s="3">
        <v>3499</v>
      </c>
      <c r="J2798" s="10">
        <v>22183.66</v>
      </c>
      <c r="K2798" s="12">
        <f>IFERROR(salesdata[[#This Row],[S-P2]]/salesdata[[#This Row],[Q-P2]],0)</f>
        <v>6.34</v>
      </c>
      <c r="L2798" s="3">
        <v>5198</v>
      </c>
      <c r="M2798" s="10">
        <v>28173.16</v>
      </c>
      <c r="N2798" s="12">
        <f>IFERROR(salesdata[[#This Row],[S-P3]]/salesdata[[#This Row],[Q-P3]],0)</f>
        <v>5.42</v>
      </c>
      <c r="O2798" s="3">
        <v>705</v>
      </c>
      <c r="P2798" s="10">
        <v>5026.6499999999996</v>
      </c>
      <c r="Q2798" s="12">
        <f>IFERROR(salesdata[[#This Row],[S-P4]]/salesdata[[#This Row],[Q-P4]],0)</f>
        <v>7.13</v>
      </c>
      <c r="R2798" s="3">
        <v>9658</v>
      </c>
      <c r="S2798" s="10">
        <v>56194.99</v>
      </c>
      <c r="T2798" s="1" t="str">
        <f>"Q"&amp;ROUNDUP(salesdata[[#This Row],[Month No.]]/3,0)</f>
        <v>Q1</v>
      </c>
      <c r="U2798" s="1" t="str">
        <f>TEXT(salesdata[[#This Row],[Date]],"dddd")</f>
        <v>Friday</v>
      </c>
      <c r="V2798" s="12">
        <f>IFERROR(salesdata[[#This Row],[Total Revenue]]/salesdata[[#This Row],[Total Units Sold]],0)</f>
        <v>5.8184914060882171</v>
      </c>
      <c r="W2798" s="1" t="str">
        <f>INDEX({"Product1","Product2","Product3","Product4"},MATCH(MAX(salesdata[[#This Row],[S-P1]],salesdata[[#This Row],[S-P2]],salesdata[[#This Row],[S-P3]],salesdata[[#This Row],[S-P4]]),CHOOSE({1,2,3,4},salesdata[[#This Row],[S-P1]],salesdata[[#This Row],[S-P2]],salesdata[[#This Row],[S-P3]],salesdata[[#This Row],[S-P4]]),0))</f>
        <v>Product3</v>
      </c>
      <c r="X2798" s="1" t="str">
        <f>IF(salesdata[[#This Row],[Total Revenue]]&gt;=70000,"High",IF(salesdata[[#This Row],[Total Revenue]]&gt;=40000,"Medium","Low"))</f>
        <v>Medium</v>
      </c>
      <c r="Y2798" s="1" t="str">
        <f>IFERROR(IF(SUMIF(salesdata[Year],salesdata[[#This Row],[Year]],salesdata[Total Revenue])&gt;SUMIF(salesdata[Year],salesdata[[#This Row],[Year]]-1,salesdata[Total Revenue]),"Growth Year","Decline Year"),"")</f>
        <v>Decline Year</v>
      </c>
    </row>
    <row r="2799" spans="1:25" x14ac:dyDescent="0.3">
      <c r="A2799" s="1">
        <v>2798</v>
      </c>
      <c r="B2799" s="2">
        <v>43141</v>
      </c>
      <c r="C2799" s="1">
        <v>2018</v>
      </c>
      <c r="D2799" s="1" t="s">
        <v>27</v>
      </c>
      <c r="E2799" s="1">
        <v>2</v>
      </c>
      <c r="F2799" s="3">
        <v>6590</v>
      </c>
      <c r="G2799" s="10">
        <v>20890.3</v>
      </c>
      <c r="H2799" s="12">
        <f>IFERROR(salesdata[[#This Row],[S-P1]]/salesdata[[#This Row],[Q-P1]],0)</f>
        <v>3.17</v>
      </c>
      <c r="I2799" s="3">
        <v>2759</v>
      </c>
      <c r="J2799" s="10">
        <v>17492.060000000001</v>
      </c>
      <c r="K2799" s="12">
        <f>IFERROR(salesdata[[#This Row],[S-P2]]/salesdata[[#This Row],[Q-P2]],0)</f>
        <v>6.3400000000000007</v>
      </c>
      <c r="L2799" s="3">
        <v>3797</v>
      </c>
      <c r="M2799" s="10">
        <v>20579.740000000002</v>
      </c>
      <c r="N2799" s="12">
        <f>IFERROR(salesdata[[#This Row],[S-P3]]/salesdata[[#This Row],[Q-P3]],0)</f>
        <v>5.4200000000000008</v>
      </c>
      <c r="O2799" s="3">
        <v>288</v>
      </c>
      <c r="P2799" s="10">
        <v>2053.44</v>
      </c>
      <c r="Q2799" s="12">
        <f>IFERROR(salesdata[[#This Row],[S-P4]]/salesdata[[#This Row],[Q-P4]],0)</f>
        <v>7.13</v>
      </c>
      <c r="R2799" s="3">
        <v>13434</v>
      </c>
      <c r="S2799" s="10">
        <v>61015.54</v>
      </c>
      <c r="T2799" s="1" t="str">
        <f>"Q"&amp;ROUNDUP(salesdata[[#This Row],[Month No.]]/3,0)</f>
        <v>Q1</v>
      </c>
      <c r="U2799" s="1" t="str">
        <f>TEXT(salesdata[[#This Row],[Date]],"dddd")</f>
        <v>Saturday</v>
      </c>
      <c r="V2799" s="12">
        <f>IFERROR(salesdata[[#This Row],[Total Revenue]]/salesdata[[#This Row],[Total Units Sold]],0)</f>
        <v>4.5418743486675597</v>
      </c>
      <c r="W2799" s="1" t="str">
        <f>INDEX({"Product1","Product2","Product3","Product4"},MATCH(MAX(salesdata[[#This Row],[S-P1]],salesdata[[#This Row],[S-P2]],salesdata[[#This Row],[S-P3]],salesdata[[#This Row],[S-P4]]),CHOOSE({1,2,3,4},salesdata[[#This Row],[S-P1]],salesdata[[#This Row],[S-P2]],salesdata[[#This Row],[S-P3]],salesdata[[#This Row],[S-P4]]),0))</f>
        <v>Product1</v>
      </c>
      <c r="X2799" s="1" t="str">
        <f>IF(salesdata[[#This Row],[Total Revenue]]&gt;=70000,"High",IF(salesdata[[#This Row],[Total Revenue]]&gt;=40000,"Medium","Low"))</f>
        <v>Medium</v>
      </c>
      <c r="Y2799" s="1" t="str">
        <f>IFERROR(IF(SUMIF(salesdata[Year],salesdata[[#This Row],[Year]],salesdata[Total Revenue])&gt;SUMIF(salesdata[Year],salesdata[[#This Row],[Year]]-1,salesdata[Total Revenue]),"Growth Year","Decline Year"),"")</f>
        <v>Decline Year</v>
      </c>
    </row>
    <row r="2800" spans="1:25" x14ac:dyDescent="0.3">
      <c r="A2800" s="1">
        <v>2799</v>
      </c>
      <c r="B2800" s="2">
        <v>43142</v>
      </c>
      <c r="C2800" s="1">
        <v>2018</v>
      </c>
      <c r="D2800" s="1" t="s">
        <v>27</v>
      </c>
      <c r="E2800" s="1">
        <v>2</v>
      </c>
      <c r="F2800" s="3">
        <v>3189</v>
      </c>
      <c r="G2800" s="10">
        <v>10109.129999999999</v>
      </c>
      <c r="H2800" s="12">
        <f>IFERROR(salesdata[[#This Row],[S-P1]]/salesdata[[#This Row],[Q-P1]],0)</f>
        <v>3.17</v>
      </c>
      <c r="I2800" s="3">
        <v>2923</v>
      </c>
      <c r="J2800" s="10">
        <v>18531.82</v>
      </c>
      <c r="K2800" s="12">
        <f>IFERROR(salesdata[[#This Row],[S-P2]]/salesdata[[#This Row],[Q-P2]],0)</f>
        <v>6.34</v>
      </c>
      <c r="L2800" s="3">
        <v>3823</v>
      </c>
      <c r="M2800" s="10">
        <v>20720.66</v>
      </c>
      <c r="N2800" s="12">
        <f>IFERROR(salesdata[[#This Row],[S-P3]]/salesdata[[#This Row],[Q-P3]],0)</f>
        <v>5.42</v>
      </c>
      <c r="O2800" s="3">
        <v>1759</v>
      </c>
      <c r="P2800" s="10">
        <v>12541.67</v>
      </c>
      <c r="Q2800" s="12">
        <f>IFERROR(salesdata[[#This Row],[S-P4]]/salesdata[[#This Row],[Q-P4]],0)</f>
        <v>7.13</v>
      </c>
      <c r="R2800" s="3">
        <v>11694</v>
      </c>
      <c r="S2800" s="10">
        <v>61903.28</v>
      </c>
      <c r="T2800" s="1" t="str">
        <f>"Q"&amp;ROUNDUP(salesdata[[#This Row],[Month No.]]/3,0)</f>
        <v>Q1</v>
      </c>
      <c r="U2800" s="1" t="str">
        <f>TEXT(salesdata[[#This Row],[Date]],"dddd")</f>
        <v>Sunday</v>
      </c>
      <c r="V2800" s="12">
        <f>IFERROR(salesdata[[#This Row],[Total Revenue]]/salesdata[[#This Row],[Total Units Sold]],0)</f>
        <v>5.2935932957072005</v>
      </c>
      <c r="W2800" s="1" t="str">
        <f>INDEX({"Product1","Product2","Product3","Product4"},MATCH(MAX(salesdata[[#This Row],[S-P1]],salesdata[[#This Row],[S-P2]],salesdata[[#This Row],[S-P3]],salesdata[[#This Row],[S-P4]]),CHOOSE({1,2,3,4},salesdata[[#This Row],[S-P1]],salesdata[[#This Row],[S-P2]],salesdata[[#This Row],[S-P3]],salesdata[[#This Row],[S-P4]]),0))</f>
        <v>Product3</v>
      </c>
      <c r="X2800" s="1" t="str">
        <f>IF(salesdata[[#This Row],[Total Revenue]]&gt;=70000,"High",IF(salesdata[[#This Row],[Total Revenue]]&gt;=40000,"Medium","Low"))</f>
        <v>Medium</v>
      </c>
      <c r="Y2800" s="1" t="str">
        <f>IFERROR(IF(SUMIF(salesdata[Year],salesdata[[#This Row],[Year]],salesdata[Total Revenue])&gt;SUMIF(salesdata[Year],salesdata[[#This Row],[Year]]-1,salesdata[Total Revenue]),"Growth Year","Decline Year"),"")</f>
        <v>Decline Year</v>
      </c>
    </row>
    <row r="2801" spans="1:25" x14ac:dyDescent="0.3">
      <c r="A2801" s="1">
        <v>2800</v>
      </c>
      <c r="B2801" s="2">
        <v>43143</v>
      </c>
      <c r="C2801" s="1">
        <v>2018</v>
      </c>
      <c r="D2801" s="1" t="s">
        <v>27</v>
      </c>
      <c r="E2801" s="1">
        <v>2</v>
      </c>
      <c r="F2801" s="3">
        <v>6659</v>
      </c>
      <c r="G2801" s="10">
        <v>21109.03</v>
      </c>
      <c r="H2801" s="12">
        <f>IFERROR(salesdata[[#This Row],[S-P1]]/salesdata[[#This Row],[Q-P1]],0)</f>
        <v>3.17</v>
      </c>
      <c r="I2801" s="3">
        <v>1078</v>
      </c>
      <c r="J2801" s="10">
        <v>6834.52</v>
      </c>
      <c r="K2801" s="12">
        <f>IFERROR(salesdata[[#This Row],[S-P2]]/salesdata[[#This Row],[Q-P2]],0)</f>
        <v>6.3400000000000007</v>
      </c>
      <c r="L2801" s="3">
        <v>921</v>
      </c>
      <c r="M2801" s="10">
        <v>4991.82</v>
      </c>
      <c r="N2801" s="12">
        <f>IFERROR(salesdata[[#This Row],[S-P3]]/salesdata[[#This Row],[Q-P3]],0)</f>
        <v>5.42</v>
      </c>
      <c r="O2801" s="3">
        <v>1684</v>
      </c>
      <c r="P2801" s="10">
        <v>12006.92</v>
      </c>
      <c r="Q2801" s="12">
        <f>IFERROR(salesdata[[#This Row],[S-P4]]/salesdata[[#This Row],[Q-P4]],0)</f>
        <v>7.13</v>
      </c>
      <c r="R2801" s="3">
        <v>10342</v>
      </c>
      <c r="S2801" s="10">
        <v>44942.29</v>
      </c>
      <c r="T2801" s="1" t="str">
        <f>"Q"&amp;ROUNDUP(salesdata[[#This Row],[Month No.]]/3,0)</f>
        <v>Q1</v>
      </c>
      <c r="U2801" s="1" t="str">
        <f>TEXT(salesdata[[#This Row],[Date]],"dddd")</f>
        <v>Monday</v>
      </c>
      <c r="V2801" s="12">
        <f>IFERROR(salesdata[[#This Row],[Total Revenue]]/salesdata[[#This Row],[Total Units Sold]],0)</f>
        <v>4.3456091665055112</v>
      </c>
      <c r="W2801" s="1" t="str">
        <f>INDEX({"Product1","Product2","Product3","Product4"},MATCH(MAX(salesdata[[#This Row],[S-P1]],salesdata[[#This Row],[S-P2]],salesdata[[#This Row],[S-P3]],salesdata[[#This Row],[S-P4]]),CHOOSE({1,2,3,4},salesdata[[#This Row],[S-P1]],salesdata[[#This Row],[S-P2]],salesdata[[#This Row],[S-P3]],salesdata[[#This Row],[S-P4]]),0))</f>
        <v>Product1</v>
      </c>
      <c r="X2801" s="1" t="str">
        <f>IF(salesdata[[#This Row],[Total Revenue]]&gt;=70000,"High",IF(salesdata[[#This Row],[Total Revenue]]&gt;=40000,"Medium","Low"))</f>
        <v>Medium</v>
      </c>
      <c r="Y2801" s="1" t="str">
        <f>IFERROR(IF(SUMIF(salesdata[Year],salesdata[[#This Row],[Year]],salesdata[Total Revenue])&gt;SUMIF(salesdata[Year],salesdata[[#This Row],[Year]]-1,salesdata[Total Revenue]),"Growth Year","Decline Year"),"")</f>
        <v>Decline Year</v>
      </c>
    </row>
    <row r="2802" spans="1:25" x14ac:dyDescent="0.3">
      <c r="A2802" s="1">
        <v>2801</v>
      </c>
      <c r="B2802" s="2">
        <v>43144</v>
      </c>
      <c r="C2802" s="1">
        <v>2018</v>
      </c>
      <c r="D2802" s="1" t="s">
        <v>27</v>
      </c>
      <c r="E2802" s="1">
        <v>2</v>
      </c>
      <c r="F2802" s="3">
        <v>4540</v>
      </c>
      <c r="G2802" s="10">
        <v>14391.8</v>
      </c>
      <c r="H2802" s="12">
        <f>IFERROR(salesdata[[#This Row],[S-P1]]/salesdata[[#This Row],[Q-P1]],0)</f>
        <v>3.17</v>
      </c>
      <c r="I2802" s="3">
        <v>2881</v>
      </c>
      <c r="J2802" s="10">
        <v>18265.54</v>
      </c>
      <c r="K2802" s="12">
        <f>IFERROR(salesdata[[#This Row],[S-P2]]/salesdata[[#This Row],[Q-P2]],0)</f>
        <v>6.3400000000000007</v>
      </c>
      <c r="L2802" s="3">
        <v>2329</v>
      </c>
      <c r="M2802" s="10">
        <v>12623.18</v>
      </c>
      <c r="N2802" s="12">
        <f>IFERROR(salesdata[[#This Row],[S-P3]]/salesdata[[#This Row],[Q-P3]],0)</f>
        <v>5.42</v>
      </c>
      <c r="O2802" s="3">
        <v>1277</v>
      </c>
      <c r="P2802" s="10">
        <v>9105.01</v>
      </c>
      <c r="Q2802" s="12">
        <f>IFERROR(salesdata[[#This Row],[S-P4]]/salesdata[[#This Row],[Q-P4]],0)</f>
        <v>7.13</v>
      </c>
      <c r="R2802" s="3">
        <v>11027</v>
      </c>
      <c r="S2802" s="10">
        <v>54385.53</v>
      </c>
      <c r="T2802" s="1" t="str">
        <f>"Q"&amp;ROUNDUP(salesdata[[#This Row],[Month No.]]/3,0)</f>
        <v>Q1</v>
      </c>
      <c r="U2802" s="1" t="str">
        <f>TEXT(salesdata[[#This Row],[Date]],"dddd")</f>
        <v>Tuesday</v>
      </c>
      <c r="V2802" s="12">
        <f>IFERROR(salesdata[[#This Row],[Total Revenue]]/salesdata[[#This Row],[Total Units Sold]],0)</f>
        <v>4.9320331912578217</v>
      </c>
      <c r="W2802" s="1" t="str">
        <f>INDEX({"Product1","Product2","Product3","Product4"},MATCH(MAX(salesdata[[#This Row],[S-P1]],salesdata[[#This Row],[S-P2]],salesdata[[#This Row],[S-P3]],salesdata[[#This Row],[S-P4]]),CHOOSE({1,2,3,4},salesdata[[#This Row],[S-P1]],salesdata[[#This Row],[S-P2]],salesdata[[#This Row],[S-P3]],salesdata[[#This Row],[S-P4]]),0))</f>
        <v>Product2</v>
      </c>
      <c r="X2802" s="1" t="str">
        <f>IF(salesdata[[#This Row],[Total Revenue]]&gt;=70000,"High",IF(salesdata[[#This Row],[Total Revenue]]&gt;=40000,"Medium","Low"))</f>
        <v>Medium</v>
      </c>
      <c r="Y2802" s="1" t="str">
        <f>IFERROR(IF(SUMIF(salesdata[Year],salesdata[[#This Row],[Year]],salesdata[Total Revenue])&gt;SUMIF(salesdata[Year],salesdata[[#This Row],[Year]]-1,salesdata[Total Revenue]),"Growth Year","Decline Year"),"")</f>
        <v>Decline Year</v>
      </c>
    </row>
    <row r="2803" spans="1:25" x14ac:dyDescent="0.3">
      <c r="A2803" s="1">
        <v>2802</v>
      </c>
      <c r="B2803" s="2">
        <v>43145</v>
      </c>
      <c r="C2803" s="1">
        <v>2018</v>
      </c>
      <c r="D2803" s="1" t="s">
        <v>27</v>
      </c>
      <c r="E2803" s="1">
        <v>2</v>
      </c>
      <c r="F2803" s="3">
        <v>7685</v>
      </c>
      <c r="G2803" s="10">
        <v>24361.45</v>
      </c>
      <c r="H2803" s="12">
        <f>IFERROR(salesdata[[#This Row],[S-P1]]/salesdata[[#This Row],[Q-P1]],0)</f>
        <v>3.17</v>
      </c>
      <c r="I2803" s="3">
        <v>3944</v>
      </c>
      <c r="J2803" s="10">
        <v>25004.959999999999</v>
      </c>
      <c r="K2803" s="12">
        <f>IFERROR(salesdata[[#This Row],[S-P2]]/salesdata[[#This Row],[Q-P2]],0)</f>
        <v>6.34</v>
      </c>
      <c r="L2803" s="3">
        <v>5129</v>
      </c>
      <c r="M2803" s="10">
        <v>27799.18</v>
      </c>
      <c r="N2803" s="12">
        <f>IFERROR(salesdata[[#This Row],[S-P3]]/salesdata[[#This Row],[Q-P3]],0)</f>
        <v>5.42</v>
      </c>
      <c r="O2803" s="3">
        <v>303</v>
      </c>
      <c r="P2803" s="10">
        <v>2160.39</v>
      </c>
      <c r="Q2803" s="12">
        <f>IFERROR(salesdata[[#This Row],[S-P4]]/salesdata[[#This Row],[Q-P4]],0)</f>
        <v>7.13</v>
      </c>
      <c r="R2803" s="3">
        <v>17061</v>
      </c>
      <c r="S2803" s="10">
        <v>79325.98</v>
      </c>
      <c r="T2803" s="1" t="str">
        <f>"Q"&amp;ROUNDUP(salesdata[[#This Row],[Month No.]]/3,0)</f>
        <v>Q1</v>
      </c>
      <c r="U2803" s="1" t="str">
        <f>TEXT(salesdata[[#This Row],[Date]],"dddd")</f>
        <v>Wednesday</v>
      </c>
      <c r="V2803" s="12">
        <f>IFERROR(salesdata[[#This Row],[Total Revenue]]/salesdata[[#This Row],[Total Units Sold]],0)</f>
        <v>4.6495504366684246</v>
      </c>
      <c r="W2803" s="1" t="str">
        <f>INDEX({"Product1","Product2","Product3","Product4"},MATCH(MAX(salesdata[[#This Row],[S-P1]],salesdata[[#This Row],[S-P2]],salesdata[[#This Row],[S-P3]],salesdata[[#This Row],[S-P4]]),CHOOSE({1,2,3,4},salesdata[[#This Row],[S-P1]],salesdata[[#This Row],[S-P2]],salesdata[[#This Row],[S-P3]],salesdata[[#This Row],[S-P4]]),0))</f>
        <v>Product3</v>
      </c>
      <c r="X2803" s="1" t="str">
        <f>IF(salesdata[[#This Row],[Total Revenue]]&gt;=70000,"High",IF(salesdata[[#This Row],[Total Revenue]]&gt;=40000,"Medium","Low"))</f>
        <v>High</v>
      </c>
      <c r="Y2803" s="1" t="str">
        <f>IFERROR(IF(SUMIF(salesdata[Year],salesdata[[#This Row],[Year]],salesdata[Total Revenue])&gt;SUMIF(salesdata[Year],salesdata[[#This Row],[Year]]-1,salesdata[Total Revenue]),"Growth Year","Decline Year"),"")</f>
        <v>Decline Year</v>
      </c>
    </row>
    <row r="2804" spans="1:25" x14ac:dyDescent="0.3">
      <c r="A2804" s="1">
        <v>2803</v>
      </c>
      <c r="B2804" s="2">
        <v>43146</v>
      </c>
      <c r="C2804" s="1">
        <v>2018</v>
      </c>
      <c r="D2804" s="1" t="s">
        <v>27</v>
      </c>
      <c r="E2804" s="1">
        <v>2</v>
      </c>
      <c r="F2804" s="3">
        <v>4608</v>
      </c>
      <c r="G2804" s="10">
        <v>14607.36</v>
      </c>
      <c r="H2804" s="12">
        <f>IFERROR(salesdata[[#This Row],[S-P1]]/salesdata[[#This Row],[Q-P1]],0)</f>
        <v>3.17</v>
      </c>
      <c r="I2804" s="3">
        <v>3930</v>
      </c>
      <c r="J2804" s="10">
        <v>24916.2</v>
      </c>
      <c r="K2804" s="12">
        <f>IFERROR(salesdata[[#This Row],[S-P2]]/salesdata[[#This Row],[Q-P2]],0)</f>
        <v>6.34</v>
      </c>
      <c r="L2804" s="3">
        <v>4007</v>
      </c>
      <c r="M2804" s="10">
        <v>21717.94</v>
      </c>
      <c r="N2804" s="12">
        <f>IFERROR(salesdata[[#This Row],[S-P3]]/salesdata[[#This Row],[Q-P3]],0)</f>
        <v>5.42</v>
      </c>
      <c r="O2804" s="3">
        <v>271</v>
      </c>
      <c r="P2804" s="10">
        <v>1932.23</v>
      </c>
      <c r="Q2804" s="12">
        <f>IFERROR(salesdata[[#This Row],[S-P4]]/salesdata[[#This Row],[Q-P4]],0)</f>
        <v>7.13</v>
      </c>
      <c r="R2804" s="3">
        <v>12816</v>
      </c>
      <c r="S2804" s="10">
        <v>63173.73</v>
      </c>
      <c r="T2804" s="1" t="str">
        <f>"Q"&amp;ROUNDUP(salesdata[[#This Row],[Month No.]]/3,0)</f>
        <v>Q1</v>
      </c>
      <c r="U2804" s="1" t="str">
        <f>TEXT(salesdata[[#This Row],[Date]],"dddd")</f>
        <v>Thursday</v>
      </c>
      <c r="V2804" s="12">
        <f>IFERROR(salesdata[[#This Row],[Total Revenue]]/salesdata[[#This Row],[Total Units Sold]],0)</f>
        <v>4.9292860486891392</v>
      </c>
      <c r="W2804" s="1" t="str">
        <f>INDEX({"Product1","Product2","Product3","Product4"},MATCH(MAX(salesdata[[#This Row],[S-P1]],salesdata[[#This Row],[S-P2]],salesdata[[#This Row],[S-P3]],salesdata[[#This Row],[S-P4]]),CHOOSE({1,2,3,4},salesdata[[#This Row],[S-P1]],salesdata[[#This Row],[S-P2]],salesdata[[#This Row],[S-P3]],salesdata[[#This Row],[S-P4]]),0))</f>
        <v>Product2</v>
      </c>
      <c r="X2804" s="1" t="str">
        <f>IF(salesdata[[#This Row],[Total Revenue]]&gt;=70000,"High",IF(salesdata[[#This Row],[Total Revenue]]&gt;=40000,"Medium","Low"))</f>
        <v>Medium</v>
      </c>
      <c r="Y2804" s="1" t="str">
        <f>IFERROR(IF(SUMIF(salesdata[Year],salesdata[[#This Row],[Year]],salesdata[Total Revenue])&gt;SUMIF(salesdata[Year],salesdata[[#This Row],[Year]]-1,salesdata[Total Revenue]),"Growth Year","Decline Year"),"")</f>
        <v>Decline Year</v>
      </c>
    </row>
    <row r="2805" spans="1:25" x14ac:dyDescent="0.3">
      <c r="A2805" s="1">
        <v>2804</v>
      </c>
      <c r="B2805" s="2">
        <v>43147</v>
      </c>
      <c r="C2805" s="1">
        <v>2018</v>
      </c>
      <c r="D2805" s="1" t="s">
        <v>27</v>
      </c>
      <c r="E2805" s="1">
        <v>2</v>
      </c>
      <c r="F2805" s="3">
        <v>1631</v>
      </c>
      <c r="G2805" s="10">
        <v>5170.2700000000004</v>
      </c>
      <c r="H2805" s="12">
        <f>IFERROR(salesdata[[#This Row],[S-P1]]/salesdata[[#This Row],[Q-P1]],0)</f>
        <v>3.1700000000000004</v>
      </c>
      <c r="I2805" s="3">
        <v>3160</v>
      </c>
      <c r="J2805" s="10">
        <v>20034.400000000001</v>
      </c>
      <c r="K2805" s="12">
        <f>IFERROR(salesdata[[#This Row],[S-P2]]/salesdata[[#This Row],[Q-P2]],0)</f>
        <v>6.3400000000000007</v>
      </c>
      <c r="L2805" s="3">
        <v>1047</v>
      </c>
      <c r="M2805" s="10">
        <v>5674.74</v>
      </c>
      <c r="N2805" s="12">
        <f>IFERROR(salesdata[[#This Row],[S-P3]]/salesdata[[#This Row],[Q-P3]],0)</f>
        <v>5.42</v>
      </c>
      <c r="O2805" s="3">
        <v>1750</v>
      </c>
      <c r="P2805" s="10">
        <v>12477.5</v>
      </c>
      <c r="Q2805" s="12">
        <f>IFERROR(salesdata[[#This Row],[S-P4]]/salesdata[[#This Row],[Q-P4]],0)</f>
        <v>7.13</v>
      </c>
      <c r="R2805" s="3">
        <v>7588</v>
      </c>
      <c r="S2805" s="10">
        <v>43356.91</v>
      </c>
      <c r="T2805" s="1" t="str">
        <f>"Q"&amp;ROUNDUP(salesdata[[#This Row],[Month No.]]/3,0)</f>
        <v>Q1</v>
      </c>
      <c r="U2805" s="1" t="str">
        <f>TEXT(salesdata[[#This Row],[Date]],"dddd")</f>
        <v>Friday</v>
      </c>
      <c r="V2805" s="12">
        <f>IFERROR(salesdata[[#This Row],[Total Revenue]]/salesdata[[#This Row],[Total Units Sold]],0)</f>
        <v>5.7138784923563524</v>
      </c>
      <c r="W2805" s="1" t="str">
        <f>INDEX({"Product1","Product2","Product3","Product4"},MATCH(MAX(salesdata[[#This Row],[S-P1]],salesdata[[#This Row],[S-P2]],salesdata[[#This Row],[S-P3]],salesdata[[#This Row],[S-P4]]),CHOOSE({1,2,3,4},salesdata[[#This Row],[S-P1]],salesdata[[#This Row],[S-P2]],salesdata[[#This Row],[S-P3]],salesdata[[#This Row],[S-P4]]),0))</f>
        <v>Product2</v>
      </c>
      <c r="X2805" s="1" t="str">
        <f>IF(salesdata[[#This Row],[Total Revenue]]&gt;=70000,"High",IF(salesdata[[#This Row],[Total Revenue]]&gt;=40000,"Medium","Low"))</f>
        <v>Medium</v>
      </c>
      <c r="Y2805" s="1" t="str">
        <f>IFERROR(IF(SUMIF(salesdata[Year],salesdata[[#This Row],[Year]],salesdata[Total Revenue])&gt;SUMIF(salesdata[Year],salesdata[[#This Row],[Year]]-1,salesdata[Total Revenue]),"Growth Year","Decline Year"),"")</f>
        <v>Decline Year</v>
      </c>
    </row>
    <row r="2806" spans="1:25" x14ac:dyDescent="0.3">
      <c r="A2806" s="1">
        <v>2805</v>
      </c>
      <c r="B2806" s="2">
        <v>43148</v>
      </c>
      <c r="C2806" s="1">
        <v>2018</v>
      </c>
      <c r="D2806" s="1" t="s">
        <v>27</v>
      </c>
      <c r="E2806" s="1">
        <v>2</v>
      </c>
      <c r="F2806" s="3">
        <v>1342</v>
      </c>
      <c r="G2806" s="10">
        <v>4254.1400000000003</v>
      </c>
      <c r="H2806" s="12">
        <f>IFERROR(salesdata[[#This Row],[S-P1]]/salesdata[[#This Row],[Q-P1]],0)</f>
        <v>3.1700000000000004</v>
      </c>
      <c r="I2806" s="3">
        <v>1549</v>
      </c>
      <c r="J2806" s="10">
        <v>9820.66</v>
      </c>
      <c r="K2806" s="12">
        <f>IFERROR(salesdata[[#This Row],[S-P2]]/salesdata[[#This Row],[Q-P2]],0)</f>
        <v>6.34</v>
      </c>
      <c r="L2806" s="3">
        <v>2499</v>
      </c>
      <c r="M2806" s="10">
        <v>13544.58</v>
      </c>
      <c r="N2806" s="12">
        <f>IFERROR(salesdata[[#This Row],[S-P3]]/salesdata[[#This Row],[Q-P3]],0)</f>
        <v>5.42</v>
      </c>
      <c r="O2806" s="3">
        <v>387</v>
      </c>
      <c r="P2806" s="10">
        <v>2759.31</v>
      </c>
      <c r="Q2806" s="12">
        <f>IFERROR(salesdata[[#This Row],[S-P4]]/salesdata[[#This Row],[Q-P4]],0)</f>
        <v>7.13</v>
      </c>
      <c r="R2806" s="3">
        <v>5777</v>
      </c>
      <c r="S2806" s="10">
        <v>30378.69</v>
      </c>
      <c r="T2806" s="1" t="str">
        <f>"Q"&amp;ROUNDUP(salesdata[[#This Row],[Month No.]]/3,0)</f>
        <v>Q1</v>
      </c>
      <c r="U2806" s="1" t="str">
        <f>TEXT(salesdata[[#This Row],[Date]],"dddd")</f>
        <v>Saturday</v>
      </c>
      <c r="V2806" s="12">
        <f>IFERROR(salesdata[[#This Row],[Total Revenue]]/salesdata[[#This Row],[Total Units Sold]],0)</f>
        <v>5.2585580751254977</v>
      </c>
      <c r="W2806" s="1" t="str">
        <f>INDEX({"Product1","Product2","Product3","Product4"},MATCH(MAX(salesdata[[#This Row],[S-P1]],salesdata[[#This Row],[S-P2]],salesdata[[#This Row],[S-P3]],salesdata[[#This Row],[S-P4]]),CHOOSE({1,2,3,4},salesdata[[#This Row],[S-P1]],salesdata[[#This Row],[S-P2]],salesdata[[#This Row],[S-P3]],salesdata[[#This Row],[S-P4]]),0))</f>
        <v>Product3</v>
      </c>
      <c r="X2806" s="1" t="str">
        <f>IF(salesdata[[#This Row],[Total Revenue]]&gt;=70000,"High",IF(salesdata[[#This Row],[Total Revenue]]&gt;=40000,"Medium","Low"))</f>
        <v>Low</v>
      </c>
      <c r="Y2806" s="1" t="str">
        <f>IFERROR(IF(SUMIF(salesdata[Year],salesdata[[#This Row],[Year]],salesdata[Total Revenue])&gt;SUMIF(salesdata[Year],salesdata[[#This Row],[Year]]-1,salesdata[Total Revenue]),"Growth Year","Decline Year"),"")</f>
        <v>Decline Year</v>
      </c>
    </row>
    <row r="2807" spans="1:25" x14ac:dyDescent="0.3">
      <c r="A2807" s="1">
        <v>2806</v>
      </c>
      <c r="B2807" s="2">
        <v>43149</v>
      </c>
      <c r="C2807" s="1">
        <v>2018</v>
      </c>
      <c r="D2807" s="1" t="s">
        <v>27</v>
      </c>
      <c r="E2807" s="1">
        <v>2</v>
      </c>
      <c r="F2807" s="3">
        <v>7965</v>
      </c>
      <c r="G2807" s="10">
        <v>25249.05</v>
      </c>
      <c r="H2807" s="12">
        <f>IFERROR(salesdata[[#This Row],[S-P1]]/salesdata[[#This Row],[Q-P1]],0)</f>
        <v>3.17</v>
      </c>
      <c r="I2807" s="3">
        <v>3616</v>
      </c>
      <c r="J2807" s="10">
        <v>22925.439999999999</v>
      </c>
      <c r="K2807" s="12">
        <f>IFERROR(salesdata[[#This Row],[S-P2]]/salesdata[[#This Row],[Q-P2]],0)</f>
        <v>6.34</v>
      </c>
      <c r="L2807" s="3">
        <v>2826</v>
      </c>
      <c r="M2807" s="10">
        <v>15316.92</v>
      </c>
      <c r="N2807" s="12">
        <f>IFERROR(salesdata[[#This Row],[S-P3]]/salesdata[[#This Row],[Q-P3]],0)</f>
        <v>5.42</v>
      </c>
      <c r="O2807" s="3">
        <v>1409</v>
      </c>
      <c r="P2807" s="10">
        <v>10046.17</v>
      </c>
      <c r="Q2807" s="12">
        <f>IFERROR(salesdata[[#This Row],[S-P4]]/salesdata[[#This Row],[Q-P4]],0)</f>
        <v>7.13</v>
      </c>
      <c r="R2807" s="3">
        <v>15816</v>
      </c>
      <c r="S2807" s="10">
        <v>73537.58</v>
      </c>
      <c r="T2807" s="1" t="str">
        <f>"Q"&amp;ROUNDUP(salesdata[[#This Row],[Month No.]]/3,0)</f>
        <v>Q1</v>
      </c>
      <c r="U2807" s="1" t="str">
        <f>TEXT(salesdata[[#This Row],[Date]],"dddd")</f>
        <v>Sunday</v>
      </c>
      <c r="V2807" s="12">
        <f>IFERROR(salesdata[[#This Row],[Total Revenue]]/salesdata[[#This Row],[Total Units Sold]],0)</f>
        <v>4.6495687910976224</v>
      </c>
      <c r="W2807" s="1" t="str">
        <f>INDEX({"Product1","Product2","Product3","Product4"},MATCH(MAX(salesdata[[#This Row],[S-P1]],salesdata[[#This Row],[S-P2]],salesdata[[#This Row],[S-P3]],salesdata[[#This Row],[S-P4]]),CHOOSE({1,2,3,4},salesdata[[#This Row],[S-P1]],salesdata[[#This Row],[S-P2]],salesdata[[#This Row],[S-P3]],salesdata[[#This Row],[S-P4]]),0))</f>
        <v>Product1</v>
      </c>
      <c r="X2807" s="1" t="str">
        <f>IF(salesdata[[#This Row],[Total Revenue]]&gt;=70000,"High",IF(salesdata[[#This Row],[Total Revenue]]&gt;=40000,"Medium","Low"))</f>
        <v>High</v>
      </c>
      <c r="Y2807" s="1" t="str">
        <f>IFERROR(IF(SUMIF(salesdata[Year],salesdata[[#This Row],[Year]],salesdata[Total Revenue])&gt;SUMIF(salesdata[Year],salesdata[[#This Row],[Year]]-1,salesdata[Total Revenue]),"Growth Year","Decline Year"),"")</f>
        <v>Decline Year</v>
      </c>
    </row>
    <row r="2808" spans="1:25" x14ac:dyDescent="0.3">
      <c r="A2808" s="1">
        <v>2807</v>
      </c>
      <c r="B2808" s="2">
        <v>43150</v>
      </c>
      <c r="C2808" s="1">
        <v>2018</v>
      </c>
      <c r="D2808" s="1" t="s">
        <v>27</v>
      </c>
      <c r="E2808" s="1">
        <v>2</v>
      </c>
      <c r="F2808" s="3">
        <v>3042</v>
      </c>
      <c r="G2808" s="10">
        <v>9643.14</v>
      </c>
      <c r="H2808" s="12">
        <f>IFERROR(salesdata[[#This Row],[S-P1]]/salesdata[[#This Row],[Q-P1]],0)</f>
        <v>3.17</v>
      </c>
      <c r="I2808" s="3">
        <v>1708</v>
      </c>
      <c r="J2808" s="10">
        <v>10828.72</v>
      </c>
      <c r="K2808" s="12">
        <f>IFERROR(salesdata[[#This Row],[S-P2]]/salesdata[[#This Row],[Q-P2]],0)</f>
        <v>6.34</v>
      </c>
      <c r="L2808" s="3">
        <v>4458</v>
      </c>
      <c r="M2808" s="10">
        <v>24162.36</v>
      </c>
      <c r="N2808" s="12">
        <f>IFERROR(salesdata[[#This Row],[S-P3]]/salesdata[[#This Row],[Q-P3]],0)</f>
        <v>5.42</v>
      </c>
      <c r="O2808" s="3">
        <v>1344</v>
      </c>
      <c r="P2808" s="10">
        <v>9582.7199999999993</v>
      </c>
      <c r="Q2808" s="12">
        <f>IFERROR(salesdata[[#This Row],[S-P4]]/salesdata[[#This Row],[Q-P4]],0)</f>
        <v>7.13</v>
      </c>
      <c r="R2808" s="3">
        <v>10552</v>
      </c>
      <c r="S2808" s="10">
        <v>54216.94</v>
      </c>
      <c r="T2808" s="1" t="str">
        <f>"Q"&amp;ROUNDUP(salesdata[[#This Row],[Month No.]]/3,0)</f>
        <v>Q1</v>
      </c>
      <c r="U2808" s="1" t="str">
        <f>TEXT(salesdata[[#This Row],[Date]],"dddd")</f>
        <v>Monday</v>
      </c>
      <c r="V2808" s="12">
        <f>IFERROR(salesdata[[#This Row],[Total Revenue]]/salesdata[[#This Row],[Total Units Sold]],0)</f>
        <v>5.1380724033358609</v>
      </c>
      <c r="W2808" s="1" t="str">
        <f>INDEX({"Product1","Product2","Product3","Product4"},MATCH(MAX(salesdata[[#This Row],[S-P1]],salesdata[[#This Row],[S-P2]],salesdata[[#This Row],[S-P3]],salesdata[[#This Row],[S-P4]]),CHOOSE({1,2,3,4},salesdata[[#This Row],[S-P1]],salesdata[[#This Row],[S-P2]],salesdata[[#This Row],[S-P3]],salesdata[[#This Row],[S-P4]]),0))</f>
        <v>Product3</v>
      </c>
      <c r="X2808" s="1" t="str">
        <f>IF(salesdata[[#This Row],[Total Revenue]]&gt;=70000,"High",IF(salesdata[[#This Row],[Total Revenue]]&gt;=40000,"Medium","Low"))</f>
        <v>Medium</v>
      </c>
      <c r="Y2808" s="1" t="str">
        <f>IFERROR(IF(SUMIF(salesdata[Year],salesdata[[#This Row],[Year]],salesdata[Total Revenue])&gt;SUMIF(salesdata[Year],salesdata[[#This Row],[Year]]-1,salesdata[Total Revenue]),"Growth Year","Decline Year"),"")</f>
        <v>Decline Year</v>
      </c>
    </row>
    <row r="2809" spans="1:25" x14ac:dyDescent="0.3">
      <c r="A2809" s="1">
        <v>2808</v>
      </c>
      <c r="B2809" s="2">
        <v>43151</v>
      </c>
      <c r="C2809" s="1">
        <v>2018</v>
      </c>
      <c r="D2809" s="1" t="s">
        <v>27</v>
      </c>
      <c r="E2809" s="1">
        <v>2</v>
      </c>
      <c r="F2809" s="3">
        <v>7053</v>
      </c>
      <c r="G2809" s="10">
        <v>22358.01</v>
      </c>
      <c r="H2809" s="12">
        <f>IFERROR(salesdata[[#This Row],[S-P1]]/salesdata[[#This Row],[Q-P1]],0)</f>
        <v>3.17</v>
      </c>
      <c r="I2809" s="3">
        <v>489</v>
      </c>
      <c r="J2809" s="10">
        <v>3100.26</v>
      </c>
      <c r="K2809" s="12">
        <f>IFERROR(salesdata[[#This Row],[S-P2]]/salesdata[[#This Row],[Q-P2]],0)</f>
        <v>6.3400000000000007</v>
      </c>
      <c r="L2809" s="3">
        <v>1880</v>
      </c>
      <c r="M2809" s="10">
        <v>10189.6</v>
      </c>
      <c r="N2809" s="12">
        <f>IFERROR(salesdata[[#This Row],[S-P3]]/salesdata[[#This Row],[Q-P3]],0)</f>
        <v>5.42</v>
      </c>
      <c r="O2809" s="3">
        <v>1291</v>
      </c>
      <c r="P2809" s="10">
        <v>9204.83</v>
      </c>
      <c r="Q2809" s="12">
        <f>IFERROR(salesdata[[#This Row],[S-P4]]/salesdata[[#This Row],[Q-P4]],0)</f>
        <v>7.13</v>
      </c>
      <c r="R2809" s="3">
        <v>10713</v>
      </c>
      <c r="S2809" s="10">
        <v>44852.7</v>
      </c>
      <c r="T2809" s="1" t="str">
        <f>"Q"&amp;ROUNDUP(salesdata[[#This Row],[Month No.]]/3,0)</f>
        <v>Q1</v>
      </c>
      <c r="U2809" s="1" t="str">
        <f>TEXT(salesdata[[#This Row],[Date]],"dddd")</f>
        <v>Tuesday</v>
      </c>
      <c r="V2809" s="12">
        <f>IFERROR(salesdata[[#This Row],[Total Revenue]]/salesdata[[#This Row],[Total Units Sold]],0)</f>
        <v>4.1867544105292636</v>
      </c>
      <c r="W2809" s="1" t="str">
        <f>INDEX({"Product1","Product2","Product3","Product4"},MATCH(MAX(salesdata[[#This Row],[S-P1]],salesdata[[#This Row],[S-P2]],salesdata[[#This Row],[S-P3]],salesdata[[#This Row],[S-P4]]),CHOOSE({1,2,3,4},salesdata[[#This Row],[S-P1]],salesdata[[#This Row],[S-P2]],salesdata[[#This Row],[S-P3]],salesdata[[#This Row],[S-P4]]),0))</f>
        <v>Product1</v>
      </c>
      <c r="X2809" s="1" t="str">
        <f>IF(salesdata[[#This Row],[Total Revenue]]&gt;=70000,"High",IF(salesdata[[#This Row],[Total Revenue]]&gt;=40000,"Medium","Low"))</f>
        <v>Medium</v>
      </c>
      <c r="Y2809" s="1" t="str">
        <f>IFERROR(IF(SUMIF(salesdata[Year],salesdata[[#This Row],[Year]],salesdata[Total Revenue])&gt;SUMIF(salesdata[Year],salesdata[[#This Row],[Year]]-1,salesdata[Total Revenue]),"Growth Year","Decline Year"),"")</f>
        <v>Decline Year</v>
      </c>
    </row>
    <row r="2810" spans="1:25" x14ac:dyDescent="0.3">
      <c r="A2810" s="1">
        <v>2809</v>
      </c>
      <c r="B2810" s="2">
        <v>43152</v>
      </c>
      <c r="C2810" s="1">
        <v>2018</v>
      </c>
      <c r="D2810" s="1" t="s">
        <v>27</v>
      </c>
      <c r="E2810" s="1">
        <v>2</v>
      </c>
      <c r="F2810" s="3">
        <v>6289</v>
      </c>
      <c r="G2810" s="10">
        <v>19936.13</v>
      </c>
      <c r="H2810" s="12">
        <f>IFERROR(salesdata[[#This Row],[S-P1]]/salesdata[[#This Row],[Q-P1]],0)</f>
        <v>3.1700000000000004</v>
      </c>
      <c r="I2810" s="3">
        <v>3746</v>
      </c>
      <c r="J2810" s="10">
        <v>23749.64</v>
      </c>
      <c r="K2810" s="12">
        <f>IFERROR(salesdata[[#This Row],[S-P2]]/salesdata[[#This Row],[Q-P2]],0)</f>
        <v>6.34</v>
      </c>
      <c r="L2810" s="3">
        <v>3535</v>
      </c>
      <c r="M2810" s="10">
        <v>19159.7</v>
      </c>
      <c r="N2810" s="12">
        <f>IFERROR(salesdata[[#This Row],[S-P3]]/salesdata[[#This Row],[Q-P3]],0)</f>
        <v>5.42</v>
      </c>
      <c r="O2810" s="3">
        <v>1419</v>
      </c>
      <c r="P2810" s="10">
        <v>10117.469999999999</v>
      </c>
      <c r="Q2810" s="12">
        <f>IFERROR(salesdata[[#This Row],[S-P4]]/salesdata[[#This Row],[Q-P4]],0)</f>
        <v>7.13</v>
      </c>
      <c r="R2810" s="3">
        <v>14989</v>
      </c>
      <c r="S2810" s="10">
        <v>72962.94</v>
      </c>
      <c r="T2810" s="1" t="str">
        <f>"Q"&amp;ROUNDUP(salesdata[[#This Row],[Month No.]]/3,0)</f>
        <v>Q1</v>
      </c>
      <c r="U2810" s="1" t="str">
        <f>TEXT(salesdata[[#This Row],[Date]],"dddd")</f>
        <v>Wednesday</v>
      </c>
      <c r="V2810" s="12">
        <f>IFERROR(salesdata[[#This Row],[Total Revenue]]/salesdata[[#This Row],[Total Units Sold]],0)</f>
        <v>4.8677656948428849</v>
      </c>
      <c r="W2810" s="1" t="str">
        <f>INDEX({"Product1","Product2","Product3","Product4"},MATCH(MAX(salesdata[[#This Row],[S-P1]],salesdata[[#This Row],[S-P2]],salesdata[[#This Row],[S-P3]],salesdata[[#This Row],[S-P4]]),CHOOSE({1,2,3,4},salesdata[[#This Row],[S-P1]],salesdata[[#This Row],[S-P2]],salesdata[[#This Row],[S-P3]],salesdata[[#This Row],[S-P4]]),0))</f>
        <v>Product2</v>
      </c>
      <c r="X2810" s="1" t="str">
        <f>IF(salesdata[[#This Row],[Total Revenue]]&gt;=70000,"High",IF(salesdata[[#This Row],[Total Revenue]]&gt;=40000,"Medium","Low"))</f>
        <v>High</v>
      </c>
      <c r="Y2810" s="1" t="str">
        <f>IFERROR(IF(SUMIF(salesdata[Year],salesdata[[#This Row],[Year]],salesdata[Total Revenue])&gt;SUMIF(salesdata[Year],salesdata[[#This Row],[Year]]-1,salesdata[Total Revenue]),"Growth Year","Decline Year"),"")</f>
        <v>Decline Year</v>
      </c>
    </row>
    <row r="2811" spans="1:25" x14ac:dyDescent="0.3">
      <c r="A2811" s="1">
        <v>2810</v>
      </c>
      <c r="B2811" s="2">
        <v>43153</v>
      </c>
      <c r="C2811" s="1">
        <v>2018</v>
      </c>
      <c r="D2811" s="1" t="s">
        <v>27</v>
      </c>
      <c r="E2811" s="1">
        <v>2</v>
      </c>
      <c r="F2811" s="3">
        <v>6896</v>
      </c>
      <c r="G2811" s="10">
        <v>21860.32</v>
      </c>
      <c r="H2811" s="12">
        <f>IFERROR(salesdata[[#This Row],[S-P1]]/salesdata[[#This Row],[Q-P1]],0)</f>
        <v>3.17</v>
      </c>
      <c r="I2811" s="3">
        <v>3967</v>
      </c>
      <c r="J2811" s="10">
        <v>25150.78</v>
      </c>
      <c r="K2811" s="12">
        <f>IFERROR(salesdata[[#This Row],[S-P2]]/salesdata[[#This Row],[Q-P2]],0)</f>
        <v>6.34</v>
      </c>
      <c r="L2811" s="3">
        <v>737</v>
      </c>
      <c r="M2811" s="10">
        <v>3994.54</v>
      </c>
      <c r="N2811" s="12">
        <f>IFERROR(salesdata[[#This Row],[S-P3]]/salesdata[[#This Row],[Q-P3]],0)</f>
        <v>5.42</v>
      </c>
      <c r="O2811" s="3">
        <v>396</v>
      </c>
      <c r="P2811" s="10">
        <v>2823.48</v>
      </c>
      <c r="Q2811" s="12">
        <f>IFERROR(salesdata[[#This Row],[S-P4]]/salesdata[[#This Row],[Q-P4]],0)</f>
        <v>7.13</v>
      </c>
      <c r="R2811" s="3">
        <v>11996</v>
      </c>
      <c r="S2811" s="10">
        <v>53829.120000000003</v>
      </c>
      <c r="T2811" s="1" t="str">
        <f>"Q"&amp;ROUNDUP(salesdata[[#This Row],[Month No.]]/3,0)</f>
        <v>Q1</v>
      </c>
      <c r="U2811" s="1" t="str">
        <f>TEXT(salesdata[[#This Row],[Date]],"dddd")</f>
        <v>Thursday</v>
      </c>
      <c r="V2811" s="12">
        <f>IFERROR(salesdata[[#This Row],[Total Revenue]]/salesdata[[#This Row],[Total Units Sold]],0)</f>
        <v>4.4872557519173064</v>
      </c>
      <c r="W2811" s="1" t="str">
        <f>INDEX({"Product1","Product2","Product3","Product4"},MATCH(MAX(salesdata[[#This Row],[S-P1]],salesdata[[#This Row],[S-P2]],salesdata[[#This Row],[S-P3]],salesdata[[#This Row],[S-P4]]),CHOOSE({1,2,3,4},salesdata[[#This Row],[S-P1]],salesdata[[#This Row],[S-P2]],salesdata[[#This Row],[S-P3]],salesdata[[#This Row],[S-P4]]),0))</f>
        <v>Product2</v>
      </c>
      <c r="X2811" s="1" t="str">
        <f>IF(salesdata[[#This Row],[Total Revenue]]&gt;=70000,"High",IF(salesdata[[#This Row],[Total Revenue]]&gt;=40000,"Medium","Low"))</f>
        <v>Medium</v>
      </c>
      <c r="Y2811" s="1" t="str">
        <f>IFERROR(IF(SUMIF(salesdata[Year],salesdata[[#This Row],[Year]],salesdata[Total Revenue])&gt;SUMIF(salesdata[Year],salesdata[[#This Row],[Year]]-1,salesdata[Total Revenue]),"Growth Year","Decline Year"),"")</f>
        <v>Decline Year</v>
      </c>
    </row>
    <row r="2812" spans="1:25" x14ac:dyDescent="0.3">
      <c r="A2812" s="1">
        <v>2811</v>
      </c>
      <c r="B2812" s="2">
        <v>43154</v>
      </c>
      <c r="C2812" s="1">
        <v>2018</v>
      </c>
      <c r="D2812" s="1" t="s">
        <v>27</v>
      </c>
      <c r="E2812" s="1">
        <v>2</v>
      </c>
      <c r="F2812" s="3">
        <v>992</v>
      </c>
      <c r="G2812" s="10">
        <v>3144.64</v>
      </c>
      <c r="H2812" s="12">
        <f>IFERROR(salesdata[[#This Row],[S-P1]]/salesdata[[#This Row],[Q-P1]],0)</f>
        <v>3.17</v>
      </c>
      <c r="I2812" s="3">
        <v>3640</v>
      </c>
      <c r="J2812" s="10">
        <v>23077.599999999999</v>
      </c>
      <c r="K2812" s="12">
        <f>IFERROR(salesdata[[#This Row],[S-P2]]/salesdata[[#This Row],[Q-P2]],0)</f>
        <v>6.34</v>
      </c>
      <c r="L2812" s="3">
        <v>5747</v>
      </c>
      <c r="M2812" s="10">
        <v>31148.74</v>
      </c>
      <c r="N2812" s="12">
        <f>IFERROR(salesdata[[#This Row],[S-P3]]/salesdata[[#This Row],[Q-P3]],0)</f>
        <v>5.42</v>
      </c>
      <c r="O2812" s="3">
        <v>1606</v>
      </c>
      <c r="P2812" s="10">
        <v>11450.78</v>
      </c>
      <c r="Q2812" s="12">
        <f>IFERROR(salesdata[[#This Row],[S-P4]]/salesdata[[#This Row],[Q-P4]],0)</f>
        <v>7.1300000000000008</v>
      </c>
      <c r="R2812" s="3">
        <v>11985</v>
      </c>
      <c r="S2812" s="10">
        <v>68821.759999999995</v>
      </c>
      <c r="T2812" s="1" t="str">
        <f>"Q"&amp;ROUNDUP(salesdata[[#This Row],[Month No.]]/3,0)</f>
        <v>Q1</v>
      </c>
      <c r="U2812" s="1" t="str">
        <f>TEXT(salesdata[[#This Row],[Date]],"dddd")</f>
        <v>Friday</v>
      </c>
      <c r="V2812" s="12">
        <f>IFERROR(salesdata[[#This Row],[Total Revenue]]/salesdata[[#This Row],[Total Units Sold]],0)</f>
        <v>5.7423245723821443</v>
      </c>
      <c r="W2812" s="1" t="str">
        <f>INDEX({"Product1","Product2","Product3","Product4"},MATCH(MAX(salesdata[[#This Row],[S-P1]],salesdata[[#This Row],[S-P2]],salesdata[[#This Row],[S-P3]],salesdata[[#This Row],[S-P4]]),CHOOSE({1,2,3,4},salesdata[[#This Row],[S-P1]],salesdata[[#This Row],[S-P2]],salesdata[[#This Row],[S-P3]],salesdata[[#This Row],[S-P4]]),0))</f>
        <v>Product3</v>
      </c>
      <c r="X2812" s="1" t="str">
        <f>IF(salesdata[[#This Row],[Total Revenue]]&gt;=70000,"High",IF(salesdata[[#This Row],[Total Revenue]]&gt;=40000,"Medium","Low"))</f>
        <v>Medium</v>
      </c>
      <c r="Y2812" s="1" t="str">
        <f>IFERROR(IF(SUMIF(salesdata[Year],salesdata[[#This Row],[Year]],salesdata[Total Revenue])&gt;SUMIF(salesdata[Year],salesdata[[#This Row],[Year]]-1,salesdata[Total Revenue]),"Growth Year","Decline Year"),"")</f>
        <v>Decline Year</v>
      </c>
    </row>
    <row r="2813" spans="1:25" x14ac:dyDescent="0.3">
      <c r="A2813" s="1">
        <v>2812</v>
      </c>
      <c r="B2813" s="2">
        <v>43155</v>
      </c>
      <c r="C2813" s="1">
        <v>2018</v>
      </c>
      <c r="D2813" s="1" t="s">
        <v>27</v>
      </c>
      <c r="E2813" s="1">
        <v>2</v>
      </c>
      <c r="F2813" s="3">
        <v>5921</v>
      </c>
      <c r="G2813" s="10">
        <v>18769.57</v>
      </c>
      <c r="H2813" s="12">
        <f>IFERROR(salesdata[[#This Row],[S-P1]]/salesdata[[#This Row],[Q-P1]],0)</f>
        <v>3.17</v>
      </c>
      <c r="I2813" s="3">
        <v>298</v>
      </c>
      <c r="J2813" s="10">
        <v>1889.32</v>
      </c>
      <c r="K2813" s="12">
        <f>IFERROR(salesdata[[#This Row],[S-P2]]/salesdata[[#This Row],[Q-P2]],0)</f>
        <v>6.34</v>
      </c>
      <c r="L2813" s="3">
        <v>4237</v>
      </c>
      <c r="M2813" s="10">
        <v>22964.54</v>
      </c>
      <c r="N2813" s="12">
        <f>IFERROR(salesdata[[#This Row],[S-P3]]/salesdata[[#This Row],[Q-P3]],0)</f>
        <v>5.42</v>
      </c>
      <c r="O2813" s="3">
        <v>1254</v>
      </c>
      <c r="P2813" s="10">
        <v>8941.02</v>
      </c>
      <c r="Q2813" s="12">
        <f>IFERROR(salesdata[[#This Row],[S-P4]]/salesdata[[#This Row],[Q-P4]],0)</f>
        <v>7.1300000000000008</v>
      </c>
      <c r="R2813" s="3">
        <v>11710</v>
      </c>
      <c r="S2813" s="10">
        <v>52564.45</v>
      </c>
      <c r="T2813" s="1" t="str">
        <f>"Q"&amp;ROUNDUP(salesdata[[#This Row],[Month No.]]/3,0)</f>
        <v>Q1</v>
      </c>
      <c r="U2813" s="1" t="str">
        <f>TEXT(salesdata[[#This Row],[Date]],"dddd")</f>
        <v>Saturday</v>
      </c>
      <c r="V2813" s="12">
        <f>IFERROR(salesdata[[#This Row],[Total Revenue]]/salesdata[[#This Row],[Total Units Sold]],0)</f>
        <v>4.4888514090520921</v>
      </c>
      <c r="W2813" s="1" t="str">
        <f>INDEX({"Product1","Product2","Product3","Product4"},MATCH(MAX(salesdata[[#This Row],[S-P1]],salesdata[[#This Row],[S-P2]],salesdata[[#This Row],[S-P3]],salesdata[[#This Row],[S-P4]]),CHOOSE({1,2,3,4},salesdata[[#This Row],[S-P1]],salesdata[[#This Row],[S-P2]],salesdata[[#This Row],[S-P3]],salesdata[[#This Row],[S-P4]]),0))</f>
        <v>Product3</v>
      </c>
      <c r="X2813" s="1" t="str">
        <f>IF(salesdata[[#This Row],[Total Revenue]]&gt;=70000,"High",IF(salesdata[[#This Row],[Total Revenue]]&gt;=40000,"Medium","Low"))</f>
        <v>Medium</v>
      </c>
      <c r="Y2813" s="1" t="str">
        <f>IFERROR(IF(SUMIF(salesdata[Year],salesdata[[#This Row],[Year]],salesdata[Total Revenue])&gt;SUMIF(salesdata[Year],salesdata[[#This Row],[Year]]-1,salesdata[Total Revenue]),"Growth Year","Decline Year"),"")</f>
        <v>Decline Year</v>
      </c>
    </row>
    <row r="2814" spans="1:25" x14ac:dyDescent="0.3">
      <c r="A2814" s="1">
        <v>2813</v>
      </c>
      <c r="B2814" s="2">
        <v>43156</v>
      </c>
      <c r="C2814" s="1">
        <v>2018</v>
      </c>
      <c r="D2814" s="1" t="s">
        <v>27</v>
      </c>
      <c r="E2814" s="1">
        <v>2</v>
      </c>
      <c r="F2814" s="3">
        <v>492</v>
      </c>
      <c r="G2814" s="10">
        <v>1559.64</v>
      </c>
      <c r="H2814" s="12">
        <f>IFERROR(salesdata[[#This Row],[S-P1]]/salesdata[[#This Row],[Q-P1]],0)</f>
        <v>3.1700000000000004</v>
      </c>
      <c r="I2814" s="3">
        <v>2711</v>
      </c>
      <c r="J2814" s="10">
        <v>17187.740000000002</v>
      </c>
      <c r="K2814" s="12">
        <f>IFERROR(salesdata[[#This Row],[S-P2]]/salesdata[[#This Row],[Q-P2]],0)</f>
        <v>6.3400000000000007</v>
      </c>
      <c r="L2814" s="3">
        <v>5364</v>
      </c>
      <c r="M2814" s="10">
        <v>29072.880000000001</v>
      </c>
      <c r="N2814" s="12">
        <f>IFERROR(salesdata[[#This Row],[S-P3]]/salesdata[[#This Row],[Q-P3]],0)</f>
        <v>5.42</v>
      </c>
      <c r="O2814" s="3">
        <v>521</v>
      </c>
      <c r="P2814" s="10">
        <v>3714.73</v>
      </c>
      <c r="Q2814" s="12">
        <f>IFERROR(salesdata[[#This Row],[S-P4]]/salesdata[[#This Row],[Q-P4]],0)</f>
        <v>7.13</v>
      </c>
      <c r="R2814" s="3">
        <v>9088</v>
      </c>
      <c r="S2814" s="10">
        <v>51534.99</v>
      </c>
      <c r="T2814" s="1" t="str">
        <f>"Q"&amp;ROUNDUP(salesdata[[#This Row],[Month No.]]/3,0)</f>
        <v>Q1</v>
      </c>
      <c r="U2814" s="1" t="str">
        <f>TEXT(salesdata[[#This Row],[Date]],"dddd")</f>
        <v>Sunday</v>
      </c>
      <c r="V2814" s="12">
        <f>IFERROR(salesdata[[#This Row],[Total Revenue]]/salesdata[[#This Row],[Total Units Sold]],0)</f>
        <v>5.6706635123239435</v>
      </c>
      <c r="W2814" s="1" t="str">
        <f>INDEX({"Product1","Product2","Product3","Product4"},MATCH(MAX(salesdata[[#This Row],[S-P1]],salesdata[[#This Row],[S-P2]],salesdata[[#This Row],[S-P3]],salesdata[[#This Row],[S-P4]]),CHOOSE({1,2,3,4},salesdata[[#This Row],[S-P1]],salesdata[[#This Row],[S-P2]],salesdata[[#This Row],[S-P3]],salesdata[[#This Row],[S-P4]]),0))</f>
        <v>Product3</v>
      </c>
      <c r="X2814" s="1" t="str">
        <f>IF(salesdata[[#This Row],[Total Revenue]]&gt;=70000,"High",IF(salesdata[[#This Row],[Total Revenue]]&gt;=40000,"Medium","Low"))</f>
        <v>Medium</v>
      </c>
      <c r="Y2814" s="1" t="str">
        <f>IFERROR(IF(SUMIF(salesdata[Year],salesdata[[#This Row],[Year]],salesdata[Total Revenue])&gt;SUMIF(salesdata[Year],salesdata[[#This Row],[Year]]-1,salesdata[Total Revenue]),"Growth Year","Decline Year"),"")</f>
        <v>Decline Year</v>
      </c>
    </row>
    <row r="2815" spans="1:25" x14ac:dyDescent="0.3">
      <c r="A2815" s="1">
        <v>2814</v>
      </c>
      <c r="B2815" s="2">
        <v>43157</v>
      </c>
      <c r="C2815" s="1">
        <v>2018</v>
      </c>
      <c r="D2815" s="1" t="s">
        <v>27</v>
      </c>
      <c r="E2815" s="1">
        <v>2</v>
      </c>
      <c r="F2815" s="3">
        <v>7059</v>
      </c>
      <c r="G2815" s="10">
        <v>22377.03</v>
      </c>
      <c r="H2815" s="12">
        <f>IFERROR(salesdata[[#This Row],[S-P1]]/salesdata[[#This Row],[Q-P1]],0)</f>
        <v>3.17</v>
      </c>
      <c r="I2815" s="3">
        <v>1176</v>
      </c>
      <c r="J2815" s="10">
        <v>7455.84</v>
      </c>
      <c r="K2815" s="12">
        <f>IFERROR(salesdata[[#This Row],[S-P2]]/salesdata[[#This Row],[Q-P2]],0)</f>
        <v>6.34</v>
      </c>
      <c r="L2815" s="3">
        <v>3256</v>
      </c>
      <c r="M2815" s="10">
        <v>17647.52</v>
      </c>
      <c r="N2815" s="12">
        <f>IFERROR(salesdata[[#This Row],[S-P3]]/salesdata[[#This Row],[Q-P3]],0)</f>
        <v>5.42</v>
      </c>
      <c r="O2815" s="3">
        <v>1484</v>
      </c>
      <c r="P2815" s="10">
        <v>10580.92</v>
      </c>
      <c r="Q2815" s="12">
        <f>IFERROR(salesdata[[#This Row],[S-P4]]/salesdata[[#This Row],[Q-P4]],0)</f>
        <v>7.13</v>
      </c>
      <c r="R2815" s="3">
        <v>12975</v>
      </c>
      <c r="S2815" s="10">
        <v>58061.31</v>
      </c>
      <c r="T2815" s="1" t="str">
        <f>"Q"&amp;ROUNDUP(salesdata[[#This Row],[Month No.]]/3,0)</f>
        <v>Q1</v>
      </c>
      <c r="U2815" s="1" t="str">
        <f>TEXT(salesdata[[#This Row],[Date]],"dddd")</f>
        <v>Monday</v>
      </c>
      <c r="V2815" s="12">
        <f>IFERROR(salesdata[[#This Row],[Total Revenue]]/salesdata[[#This Row],[Total Units Sold]],0)</f>
        <v>4.4748601156069361</v>
      </c>
      <c r="W2815" s="1" t="str">
        <f>INDEX({"Product1","Product2","Product3","Product4"},MATCH(MAX(salesdata[[#This Row],[S-P1]],salesdata[[#This Row],[S-P2]],salesdata[[#This Row],[S-P3]],salesdata[[#This Row],[S-P4]]),CHOOSE({1,2,3,4},salesdata[[#This Row],[S-P1]],salesdata[[#This Row],[S-P2]],salesdata[[#This Row],[S-P3]],salesdata[[#This Row],[S-P4]]),0))</f>
        <v>Product1</v>
      </c>
      <c r="X2815" s="1" t="str">
        <f>IF(salesdata[[#This Row],[Total Revenue]]&gt;=70000,"High",IF(salesdata[[#This Row],[Total Revenue]]&gt;=40000,"Medium","Low"))</f>
        <v>Medium</v>
      </c>
      <c r="Y2815" s="1" t="str">
        <f>IFERROR(IF(SUMIF(salesdata[Year],salesdata[[#This Row],[Year]],salesdata[Total Revenue])&gt;SUMIF(salesdata[Year],salesdata[[#This Row],[Year]]-1,salesdata[Total Revenue]),"Growth Year","Decline Year"),"")</f>
        <v>Decline Year</v>
      </c>
    </row>
    <row r="2816" spans="1:25" x14ac:dyDescent="0.3">
      <c r="A2816" s="1">
        <v>2815</v>
      </c>
      <c r="B2816" s="2">
        <v>43158</v>
      </c>
      <c r="C2816" s="1">
        <v>2018</v>
      </c>
      <c r="D2816" s="1" t="s">
        <v>27</v>
      </c>
      <c r="E2816" s="1">
        <v>2</v>
      </c>
      <c r="F2816" s="3">
        <v>5146</v>
      </c>
      <c r="G2816" s="10">
        <v>16312.82</v>
      </c>
      <c r="H2816" s="12">
        <f>IFERROR(salesdata[[#This Row],[S-P1]]/salesdata[[#This Row],[Q-P1]],0)</f>
        <v>3.17</v>
      </c>
      <c r="I2816" s="3">
        <v>2482</v>
      </c>
      <c r="J2816" s="10">
        <v>15735.88</v>
      </c>
      <c r="K2816" s="12">
        <f>IFERROR(salesdata[[#This Row],[S-P2]]/salesdata[[#This Row],[Q-P2]],0)</f>
        <v>6.34</v>
      </c>
      <c r="L2816" s="3">
        <v>3671</v>
      </c>
      <c r="M2816" s="10">
        <v>19896.82</v>
      </c>
      <c r="N2816" s="12">
        <f>IFERROR(salesdata[[#This Row],[S-P3]]/salesdata[[#This Row],[Q-P3]],0)</f>
        <v>5.42</v>
      </c>
      <c r="O2816" s="3">
        <v>685</v>
      </c>
      <c r="P2816" s="10">
        <v>4884.05</v>
      </c>
      <c r="Q2816" s="12">
        <f>IFERROR(salesdata[[#This Row],[S-P4]]/salesdata[[#This Row],[Q-P4]],0)</f>
        <v>7.13</v>
      </c>
      <c r="R2816" s="3">
        <v>11984</v>
      </c>
      <c r="S2816" s="10">
        <v>56829.57</v>
      </c>
      <c r="T2816" s="1" t="str">
        <f>"Q"&amp;ROUNDUP(salesdata[[#This Row],[Month No.]]/3,0)</f>
        <v>Q1</v>
      </c>
      <c r="U2816" s="1" t="str">
        <f>TEXT(salesdata[[#This Row],[Date]],"dddd")</f>
        <v>Tuesday</v>
      </c>
      <c r="V2816" s="12">
        <f>IFERROR(salesdata[[#This Row],[Total Revenue]]/salesdata[[#This Row],[Total Units Sold]],0)</f>
        <v>4.7421203271028034</v>
      </c>
      <c r="W2816" s="1" t="str">
        <f>INDEX({"Product1","Product2","Product3","Product4"},MATCH(MAX(salesdata[[#This Row],[S-P1]],salesdata[[#This Row],[S-P2]],salesdata[[#This Row],[S-P3]],salesdata[[#This Row],[S-P4]]),CHOOSE({1,2,3,4},salesdata[[#This Row],[S-P1]],salesdata[[#This Row],[S-P2]],salesdata[[#This Row],[S-P3]],salesdata[[#This Row],[S-P4]]),0))</f>
        <v>Product3</v>
      </c>
      <c r="X2816" s="1" t="str">
        <f>IF(salesdata[[#This Row],[Total Revenue]]&gt;=70000,"High",IF(salesdata[[#This Row],[Total Revenue]]&gt;=40000,"Medium","Low"))</f>
        <v>Medium</v>
      </c>
      <c r="Y2816" s="1" t="str">
        <f>IFERROR(IF(SUMIF(salesdata[Year],salesdata[[#This Row],[Year]],salesdata[Total Revenue])&gt;SUMIF(salesdata[Year],salesdata[[#This Row],[Year]]-1,salesdata[Total Revenue]),"Growth Year","Decline Year"),"")</f>
        <v>Decline Year</v>
      </c>
    </row>
    <row r="2817" spans="1:25" x14ac:dyDescent="0.3">
      <c r="A2817" s="1">
        <v>2816</v>
      </c>
      <c r="B2817" s="2">
        <v>43159</v>
      </c>
      <c r="C2817" s="1">
        <v>2018</v>
      </c>
      <c r="D2817" s="1" t="s">
        <v>27</v>
      </c>
      <c r="E2817" s="1">
        <v>2</v>
      </c>
      <c r="F2817" s="3">
        <v>6811</v>
      </c>
      <c r="G2817" s="10">
        <v>21590.87</v>
      </c>
      <c r="H2817" s="12">
        <f>IFERROR(salesdata[[#This Row],[S-P1]]/salesdata[[#This Row],[Q-P1]],0)</f>
        <v>3.17</v>
      </c>
      <c r="I2817" s="3">
        <v>401</v>
      </c>
      <c r="J2817" s="10">
        <v>2542.34</v>
      </c>
      <c r="K2817" s="12">
        <f>IFERROR(salesdata[[#This Row],[S-P2]]/salesdata[[#This Row],[Q-P2]],0)</f>
        <v>6.3400000000000007</v>
      </c>
      <c r="L2817" s="3">
        <v>3627</v>
      </c>
      <c r="M2817" s="10">
        <v>19658.34</v>
      </c>
      <c r="N2817" s="12">
        <f>IFERROR(salesdata[[#This Row],[S-P3]]/salesdata[[#This Row],[Q-P3]],0)</f>
        <v>5.42</v>
      </c>
      <c r="O2817" s="3">
        <v>788</v>
      </c>
      <c r="P2817" s="10">
        <v>5618.44</v>
      </c>
      <c r="Q2817" s="12">
        <f>IFERROR(salesdata[[#This Row],[S-P4]]/salesdata[[#This Row],[Q-P4]],0)</f>
        <v>7.13</v>
      </c>
      <c r="R2817" s="3">
        <v>11627</v>
      </c>
      <c r="S2817" s="10">
        <v>49409.99</v>
      </c>
      <c r="T2817" s="1" t="str">
        <f>"Q"&amp;ROUNDUP(salesdata[[#This Row],[Month No.]]/3,0)</f>
        <v>Q1</v>
      </c>
      <c r="U2817" s="1" t="str">
        <f>TEXT(salesdata[[#This Row],[Date]],"dddd")</f>
        <v>Wednesday</v>
      </c>
      <c r="V2817" s="12">
        <f>IFERROR(salesdata[[#This Row],[Total Revenue]]/salesdata[[#This Row],[Total Units Sold]],0)</f>
        <v>4.2495906080674288</v>
      </c>
      <c r="W2817" s="1" t="str">
        <f>INDEX({"Product1","Product2","Product3","Product4"},MATCH(MAX(salesdata[[#This Row],[S-P1]],salesdata[[#This Row],[S-P2]],salesdata[[#This Row],[S-P3]],salesdata[[#This Row],[S-P4]]),CHOOSE({1,2,3,4},salesdata[[#This Row],[S-P1]],salesdata[[#This Row],[S-P2]],salesdata[[#This Row],[S-P3]],salesdata[[#This Row],[S-P4]]),0))</f>
        <v>Product1</v>
      </c>
      <c r="X2817" s="1" t="str">
        <f>IF(salesdata[[#This Row],[Total Revenue]]&gt;=70000,"High",IF(salesdata[[#This Row],[Total Revenue]]&gt;=40000,"Medium","Low"))</f>
        <v>Medium</v>
      </c>
      <c r="Y2817" s="1" t="str">
        <f>IFERROR(IF(SUMIF(salesdata[Year],salesdata[[#This Row],[Year]],salesdata[Total Revenue])&gt;SUMIF(salesdata[Year],salesdata[[#This Row],[Year]]-1,salesdata[Total Revenue]),"Growth Year","Decline Year"),"")</f>
        <v>Decline Year</v>
      </c>
    </row>
    <row r="2818" spans="1:25" x14ac:dyDescent="0.3">
      <c r="A2818" s="1">
        <v>2817</v>
      </c>
      <c r="B2818" s="2">
        <v>43160</v>
      </c>
      <c r="C2818" s="1">
        <v>2018</v>
      </c>
      <c r="D2818" s="1" t="s">
        <v>28</v>
      </c>
      <c r="E2818" s="1">
        <v>3</v>
      </c>
      <c r="F2818" s="3">
        <v>6952</v>
      </c>
      <c r="G2818" s="10">
        <v>22037.84</v>
      </c>
      <c r="H2818" s="12">
        <f>IFERROR(salesdata[[#This Row],[S-P1]]/salesdata[[#This Row],[Q-P1]],0)</f>
        <v>3.17</v>
      </c>
      <c r="I2818" s="3">
        <v>3254</v>
      </c>
      <c r="J2818" s="10">
        <v>20630.36</v>
      </c>
      <c r="K2818" s="12">
        <f>IFERROR(salesdata[[#This Row],[S-P2]]/salesdata[[#This Row],[Q-P2]],0)</f>
        <v>6.34</v>
      </c>
      <c r="L2818" s="3">
        <v>2168</v>
      </c>
      <c r="M2818" s="10">
        <v>11750.56</v>
      </c>
      <c r="N2818" s="12">
        <f>IFERROR(salesdata[[#This Row],[S-P3]]/salesdata[[#This Row],[Q-P3]],0)</f>
        <v>5.42</v>
      </c>
      <c r="O2818" s="3">
        <v>1058</v>
      </c>
      <c r="P2818" s="10">
        <v>7543.54</v>
      </c>
      <c r="Q2818" s="12">
        <f>IFERROR(salesdata[[#This Row],[S-P4]]/salesdata[[#This Row],[Q-P4]],0)</f>
        <v>7.13</v>
      </c>
      <c r="R2818" s="3">
        <v>13432</v>
      </c>
      <c r="S2818" s="10">
        <v>61962.3</v>
      </c>
      <c r="T2818" s="1" t="str">
        <f>"Q"&amp;ROUNDUP(salesdata[[#This Row],[Month No.]]/3,0)</f>
        <v>Q1</v>
      </c>
      <c r="U2818" s="1" t="str">
        <f>TEXT(salesdata[[#This Row],[Date]],"dddd")</f>
        <v>Thursday</v>
      </c>
      <c r="V2818" s="12">
        <f>IFERROR(salesdata[[#This Row],[Total Revenue]]/salesdata[[#This Row],[Total Units Sold]],0)</f>
        <v>4.613036033353187</v>
      </c>
      <c r="W2818" s="1" t="str">
        <f>INDEX({"Product1","Product2","Product3","Product4"},MATCH(MAX(salesdata[[#This Row],[S-P1]],salesdata[[#This Row],[S-P2]],salesdata[[#This Row],[S-P3]],salesdata[[#This Row],[S-P4]]),CHOOSE({1,2,3,4},salesdata[[#This Row],[S-P1]],salesdata[[#This Row],[S-P2]],salesdata[[#This Row],[S-P3]],salesdata[[#This Row],[S-P4]]),0))</f>
        <v>Product1</v>
      </c>
      <c r="X2818" s="1" t="str">
        <f>IF(salesdata[[#This Row],[Total Revenue]]&gt;=70000,"High",IF(salesdata[[#This Row],[Total Revenue]]&gt;=40000,"Medium","Low"))</f>
        <v>Medium</v>
      </c>
      <c r="Y2818" s="1" t="str">
        <f>IFERROR(IF(SUMIF(salesdata[Year],salesdata[[#This Row],[Year]],salesdata[Total Revenue])&gt;SUMIF(salesdata[Year],salesdata[[#This Row],[Year]]-1,salesdata[Total Revenue]),"Growth Year","Decline Year"),"")</f>
        <v>Decline Year</v>
      </c>
    </row>
    <row r="2819" spans="1:25" x14ac:dyDescent="0.3">
      <c r="A2819" s="1">
        <v>2818</v>
      </c>
      <c r="B2819" s="2">
        <v>43161</v>
      </c>
      <c r="C2819" s="1">
        <v>2018</v>
      </c>
      <c r="D2819" s="1" t="s">
        <v>28</v>
      </c>
      <c r="E2819" s="1">
        <v>3</v>
      </c>
      <c r="F2819" s="3">
        <v>5885</v>
      </c>
      <c r="G2819" s="10">
        <v>18655.45</v>
      </c>
      <c r="H2819" s="12">
        <f>IFERROR(salesdata[[#This Row],[S-P1]]/salesdata[[#This Row],[Q-P1]],0)</f>
        <v>3.17</v>
      </c>
      <c r="I2819" s="3">
        <v>2118</v>
      </c>
      <c r="J2819" s="10">
        <v>13428.12</v>
      </c>
      <c r="K2819" s="12">
        <f>IFERROR(salesdata[[#This Row],[S-P2]]/salesdata[[#This Row],[Q-P2]],0)</f>
        <v>6.3400000000000007</v>
      </c>
      <c r="L2819" s="3">
        <v>1201</v>
      </c>
      <c r="M2819" s="10">
        <v>6509.42</v>
      </c>
      <c r="N2819" s="12">
        <f>IFERROR(salesdata[[#This Row],[S-P3]]/salesdata[[#This Row],[Q-P3]],0)</f>
        <v>5.42</v>
      </c>
      <c r="O2819" s="3">
        <v>1942</v>
      </c>
      <c r="P2819" s="10">
        <v>13846.46</v>
      </c>
      <c r="Q2819" s="12">
        <f>IFERROR(salesdata[[#This Row],[S-P4]]/salesdata[[#This Row],[Q-P4]],0)</f>
        <v>7.13</v>
      </c>
      <c r="R2819" s="3">
        <v>11146</v>
      </c>
      <c r="S2819" s="10">
        <v>52439.45</v>
      </c>
      <c r="T2819" s="1" t="str">
        <f>"Q"&amp;ROUNDUP(salesdata[[#This Row],[Month No.]]/3,0)</f>
        <v>Q1</v>
      </c>
      <c r="U2819" s="1" t="str">
        <f>TEXT(salesdata[[#This Row],[Date]],"dddd")</f>
        <v>Friday</v>
      </c>
      <c r="V2819" s="12">
        <f>IFERROR(salesdata[[#This Row],[Total Revenue]]/salesdata[[#This Row],[Total Units Sold]],0)</f>
        <v>4.7047774986542255</v>
      </c>
      <c r="W2819" s="1" t="str">
        <f>INDEX({"Product1","Product2","Product3","Product4"},MATCH(MAX(salesdata[[#This Row],[S-P1]],salesdata[[#This Row],[S-P2]],salesdata[[#This Row],[S-P3]],salesdata[[#This Row],[S-P4]]),CHOOSE({1,2,3,4},salesdata[[#This Row],[S-P1]],salesdata[[#This Row],[S-P2]],salesdata[[#This Row],[S-P3]],salesdata[[#This Row],[S-P4]]),0))</f>
        <v>Product1</v>
      </c>
      <c r="X2819" s="1" t="str">
        <f>IF(salesdata[[#This Row],[Total Revenue]]&gt;=70000,"High",IF(salesdata[[#This Row],[Total Revenue]]&gt;=40000,"Medium","Low"))</f>
        <v>Medium</v>
      </c>
      <c r="Y2819" s="1" t="str">
        <f>IFERROR(IF(SUMIF(salesdata[Year],salesdata[[#This Row],[Year]],salesdata[Total Revenue])&gt;SUMIF(salesdata[Year],salesdata[[#This Row],[Year]]-1,salesdata[Total Revenue]),"Growth Year","Decline Year"),"")</f>
        <v>Decline Year</v>
      </c>
    </row>
    <row r="2820" spans="1:25" x14ac:dyDescent="0.3">
      <c r="A2820" s="1">
        <v>2819</v>
      </c>
      <c r="B2820" s="2">
        <v>43162</v>
      </c>
      <c r="C2820" s="1">
        <v>2018</v>
      </c>
      <c r="D2820" s="1" t="s">
        <v>28</v>
      </c>
      <c r="E2820" s="1">
        <v>3</v>
      </c>
      <c r="F2820" s="3">
        <v>4388</v>
      </c>
      <c r="G2820" s="10">
        <v>13909.96</v>
      </c>
      <c r="H2820" s="12">
        <f>IFERROR(salesdata[[#This Row],[S-P1]]/salesdata[[#This Row],[Q-P1]],0)</f>
        <v>3.17</v>
      </c>
      <c r="I2820" s="3">
        <v>3166</v>
      </c>
      <c r="J2820" s="10">
        <v>20072.439999999999</v>
      </c>
      <c r="K2820" s="12">
        <f>IFERROR(salesdata[[#This Row],[S-P2]]/salesdata[[#This Row],[Q-P2]],0)</f>
        <v>6.34</v>
      </c>
      <c r="L2820" s="3">
        <v>4425</v>
      </c>
      <c r="M2820" s="10">
        <v>23983.5</v>
      </c>
      <c r="N2820" s="12">
        <f>IFERROR(salesdata[[#This Row],[S-P3]]/salesdata[[#This Row],[Q-P3]],0)</f>
        <v>5.42</v>
      </c>
      <c r="O2820" s="3">
        <v>993</v>
      </c>
      <c r="P2820" s="10">
        <v>7080.09</v>
      </c>
      <c r="Q2820" s="12">
        <f>IFERROR(salesdata[[#This Row],[S-P4]]/salesdata[[#This Row],[Q-P4]],0)</f>
        <v>7.13</v>
      </c>
      <c r="R2820" s="3">
        <v>12972</v>
      </c>
      <c r="S2820" s="10">
        <v>65045.99</v>
      </c>
      <c r="T2820" s="1" t="str">
        <f>"Q"&amp;ROUNDUP(salesdata[[#This Row],[Month No.]]/3,0)</f>
        <v>Q1</v>
      </c>
      <c r="U2820" s="1" t="str">
        <f>TEXT(salesdata[[#This Row],[Date]],"dddd")</f>
        <v>Saturday</v>
      </c>
      <c r="V2820" s="12">
        <f>IFERROR(salesdata[[#This Row],[Total Revenue]]/salesdata[[#This Row],[Total Units Sold]],0)</f>
        <v>5.0143378045020039</v>
      </c>
      <c r="W2820" s="1" t="str">
        <f>INDEX({"Product1","Product2","Product3","Product4"},MATCH(MAX(salesdata[[#This Row],[S-P1]],salesdata[[#This Row],[S-P2]],salesdata[[#This Row],[S-P3]],salesdata[[#This Row],[S-P4]]),CHOOSE({1,2,3,4},salesdata[[#This Row],[S-P1]],salesdata[[#This Row],[S-P2]],salesdata[[#This Row],[S-P3]],salesdata[[#This Row],[S-P4]]),0))</f>
        <v>Product3</v>
      </c>
      <c r="X2820" s="1" t="str">
        <f>IF(salesdata[[#This Row],[Total Revenue]]&gt;=70000,"High",IF(salesdata[[#This Row],[Total Revenue]]&gt;=40000,"Medium","Low"))</f>
        <v>Medium</v>
      </c>
      <c r="Y2820" s="1" t="str">
        <f>IFERROR(IF(SUMIF(salesdata[Year],salesdata[[#This Row],[Year]],salesdata[Total Revenue])&gt;SUMIF(salesdata[Year],salesdata[[#This Row],[Year]]-1,salesdata[Total Revenue]),"Growth Year","Decline Year"),"")</f>
        <v>Decline Year</v>
      </c>
    </row>
    <row r="2821" spans="1:25" x14ac:dyDescent="0.3">
      <c r="A2821" s="1">
        <v>2820</v>
      </c>
      <c r="B2821" s="2">
        <v>43163</v>
      </c>
      <c r="C2821" s="1">
        <v>2018</v>
      </c>
      <c r="D2821" s="1" t="s">
        <v>28</v>
      </c>
      <c r="E2821" s="1">
        <v>3</v>
      </c>
      <c r="F2821" s="3">
        <v>7232</v>
      </c>
      <c r="G2821" s="10">
        <v>22925.439999999999</v>
      </c>
      <c r="H2821" s="12">
        <f>IFERROR(salesdata[[#This Row],[S-P1]]/salesdata[[#This Row],[Q-P1]],0)</f>
        <v>3.17</v>
      </c>
      <c r="I2821" s="3">
        <v>3392</v>
      </c>
      <c r="J2821" s="10">
        <v>21505.279999999999</v>
      </c>
      <c r="K2821" s="12">
        <f>IFERROR(salesdata[[#This Row],[S-P2]]/salesdata[[#This Row],[Q-P2]],0)</f>
        <v>6.34</v>
      </c>
      <c r="L2821" s="3">
        <v>884</v>
      </c>
      <c r="M2821" s="10">
        <v>4791.28</v>
      </c>
      <c r="N2821" s="12">
        <f>IFERROR(salesdata[[#This Row],[S-P3]]/salesdata[[#This Row],[Q-P3]],0)</f>
        <v>5.42</v>
      </c>
      <c r="O2821" s="3">
        <v>1491</v>
      </c>
      <c r="P2821" s="10">
        <v>10630.83</v>
      </c>
      <c r="Q2821" s="12">
        <f>IFERROR(salesdata[[#This Row],[S-P4]]/salesdata[[#This Row],[Q-P4]],0)</f>
        <v>7.13</v>
      </c>
      <c r="R2821" s="3">
        <v>12999</v>
      </c>
      <c r="S2821" s="10">
        <v>59852.83</v>
      </c>
      <c r="T2821" s="1" t="str">
        <f>"Q"&amp;ROUNDUP(salesdata[[#This Row],[Month No.]]/3,0)</f>
        <v>Q1</v>
      </c>
      <c r="U2821" s="1" t="str">
        <f>TEXT(salesdata[[#This Row],[Date]],"dddd")</f>
        <v>Sunday</v>
      </c>
      <c r="V2821" s="12">
        <f>IFERROR(salesdata[[#This Row],[Total Revenue]]/salesdata[[#This Row],[Total Units Sold]],0)</f>
        <v>4.6044180321563202</v>
      </c>
      <c r="W2821" s="1" t="str">
        <f>INDEX({"Product1","Product2","Product3","Product4"},MATCH(MAX(salesdata[[#This Row],[S-P1]],salesdata[[#This Row],[S-P2]],salesdata[[#This Row],[S-P3]],salesdata[[#This Row],[S-P4]]),CHOOSE({1,2,3,4},salesdata[[#This Row],[S-P1]],salesdata[[#This Row],[S-P2]],salesdata[[#This Row],[S-P3]],salesdata[[#This Row],[S-P4]]),0))</f>
        <v>Product1</v>
      </c>
      <c r="X2821" s="1" t="str">
        <f>IF(salesdata[[#This Row],[Total Revenue]]&gt;=70000,"High",IF(salesdata[[#This Row],[Total Revenue]]&gt;=40000,"Medium","Low"))</f>
        <v>Medium</v>
      </c>
      <c r="Y2821" s="1" t="str">
        <f>IFERROR(IF(SUMIF(salesdata[Year],salesdata[[#This Row],[Year]],salesdata[Total Revenue])&gt;SUMIF(salesdata[Year],salesdata[[#This Row],[Year]]-1,salesdata[Total Revenue]),"Growth Year","Decline Year"),"")</f>
        <v>Decline Year</v>
      </c>
    </row>
    <row r="2822" spans="1:25" x14ac:dyDescent="0.3">
      <c r="A2822" s="1">
        <v>2821</v>
      </c>
      <c r="B2822" s="2">
        <v>43164</v>
      </c>
      <c r="C2822" s="1">
        <v>2018</v>
      </c>
      <c r="D2822" s="1" t="s">
        <v>28</v>
      </c>
      <c r="E2822" s="1">
        <v>3</v>
      </c>
      <c r="F2822" s="3">
        <v>1934</v>
      </c>
      <c r="G2822" s="10">
        <v>6130.78</v>
      </c>
      <c r="H2822" s="12">
        <f>IFERROR(salesdata[[#This Row],[S-P1]]/salesdata[[#This Row],[Q-P1]],0)</f>
        <v>3.17</v>
      </c>
      <c r="I2822" s="3">
        <v>428</v>
      </c>
      <c r="J2822" s="10">
        <v>2713.52</v>
      </c>
      <c r="K2822" s="12">
        <f>IFERROR(salesdata[[#This Row],[S-P2]]/salesdata[[#This Row],[Q-P2]],0)</f>
        <v>6.34</v>
      </c>
      <c r="L2822" s="3">
        <v>2407</v>
      </c>
      <c r="M2822" s="10">
        <v>13045.94</v>
      </c>
      <c r="N2822" s="12">
        <f>IFERROR(salesdata[[#This Row],[S-P3]]/salesdata[[#This Row],[Q-P3]],0)</f>
        <v>5.42</v>
      </c>
      <c r="O2822" s="3">
        <v>819</v>
      </c>
      <c r="P2822" s="10">
        <v>5839.47</v>
      </c>
      <c r="Q2822" s="12">
        <f>IFERROR(salesdata[[#This Row],[S-P4]]/salesdata[[#This Row],[Q-P4]],0)</f>
        <v>7.13</v>
      </c>
      <c r="R2822" s="3">
        <v>5588</v>
      </c>
      <c r="S2822" s="10">
        <v>27729.71</v>
      </c>
      <c r="T2822" s="1" t="str">
        <f>"Q"&amp;ROUNDUP(salesdata[[#This Row],[Month No.]]/3,0)</f>
        <v>Q1</v>
      </c>
      <c r="U2822" s="1" t="str">
        <f>TEXT(salesdata[[#This Row],[Date]],"dddd")</f>
        <v>Monday</v>
      </c>
      <c r="V2822" s="12">
        <f>IFERROR(salesdata[[#This Row],[Total Revenue]]/salesdata[[#This Row],[Total Units Sold]],0)</f>
        <v>4.9623675733715098</v>
      </c>
      <c r="W2822" s="1" t="str">
        <f>INDEX({"Product1","Product2","Product3","Product4"},MATCH(MAX(salesdata[[#This Row],[S-P1]],salesdata[[#This Row],[S-P2]],salesdata[[#This Row],[S-P3]],salesdata[[#This Row],[S-P4]]),CHOOSE({1,2,3,4},salesdata[[#This Row],[S-P1]],salesdata[[#This Row],[S-P2]],salesdata[[#This Row],[S-P3]],salesdata[[#This Row],[S-P4]]),0))</f>
        <v>Product3</v>
      </c>
      <c r="X2822" s="1" t="str">
        <f>IF(salesdata[[#This Row],[Total Revenue]]&gt;=70000,"High",IF(salesdata[[#This Row],[Total Revenue]]&gt;=40000,"Medium","Low"))</f>
        <v>Low</v>
      </c>
      <c r="Y2822" s="1" t="str">
        <f>IFERROR(IF(SUMIF(salesdata[Year],salesdata[[#This Row],[Year]],salesdata[Total Revenue])&gt;SUMIF(salesdata[Year],salesdata[[#This Row],[Year]]-1,salesdata[Total Revenue]),"Growth Year","Decline Year"),"")</f>
        <v>Decline Year</v>
      </c>
    </row>
    <row r="2823" spans="1:25" x14ac:dyDescent="0.3">
      <c r="A2823" s="1">
        <v>2822</v>
      </c>
      <c r="B2823" s="2">
        <v>43165</v>
      </c>
      <c r="C2823" s="1">
        <v>2018</v>
      </c>
      <c r="D2823" s="1" t="s">
        <v>28</v>
      </c>
      <c r="E2823" s="1">
        <v>3</v>
      </c>
      <c r="F2823" s="3">
        <v>3507</v>
      </c>
      <c r="G2823" s="10">
        <v>11117.19</v>
      </c>
      <c r="H2823" s="12">
        <f>IFERROR(salesdata[[#This Row],[S-P1]]/salesdata[[#This Row],[Q-P1]],0)</f>
        <v>3.17</v>
      </c>
      <c r="I2823" s="3">
        <v>266</v>
      </c>
      <c r="J2823" s="10">
        <v>1686.44</v>
      </c>
      <c r="K2823" s="12">
        <f>IFERROR(salesdata[[#This Row],[S-P2]]/salesdata[[#This Row],[Q-P2]],0)</f>
        <v>6.34</v>
      </c>
      <c r="L2823" s="3">
        <v>3544</v>
      </c>
      <c r="M2823" s="10">
        <v>19208.48</v>
      </c>
      <c r="N2823" s="12">
        <f>IFERROR(salesdata[[#This Row],[S-P3]]/salesdata[[#This Row],[Q-P3]],0)</f>
        <v>5.42</v>
      </c>
      <c r="O2823" s="3">
        <v>274</v>
      </c>
      <c r="P2823" s="10">
        <v>1953.62</v>
      </c>
      <c r="Q2823" s="12">
        <f>IFERROR(salesdata[[#This Row],[S-P4]]/salesdata[[#This Row],[Q-P4]],0)</f>
        <v>7.13</v>
      </c>
      <c r="R2823" s="3">
        <v>7591</v>
      </c>
      <c r="S2823" s="10">
        <v>33965.730000000003</v>
      </c>
      <c r="T2823" s="1" t="str">
        <f>"Q"&amp;ROUNDUP(salesdata[[#This Row],[Month No.]]/3,0)</f>
        <v>Q1</v>
      </c>
      <c r="U2823" s="1" t="str">
        <f>TEXT(salesdata[[#This Row],[Date]],"dddd")</f>
        <v>Tuesday</v>
      </c>
      <c r="V2823" s="12">
        <f>IFERROR(salesdata[[#This Row],[Total Revenue]]/salesdata[[#This Row],[Total Units Sold]],0)</f>
        <v>4.4744737188776185</v>
      </c>
      <c r="W2823" s="1" t="str">
        <f>INDEX({"Product1","Product2","Product3","Product4"},MATCH(MAX(salesdata[[#This Row],[S-P1]],salesdata[[#This Row],[S-P2]],salesdata[[#This Row],[S-P3]],salesdata[[#This Row],[S-P4]]),CHOOSE({1,2,3,4},salesdata[[#This Row],[S-P1]],salesdata[[#This Row],[S-P2]],salesdata[[#This Row],[S-P3]],salesdata[[#This Row],[S-P4]]),0))</f>
        <v>Product3</v>
      </c>
      <c r="X2823" s="1" t="str">
        <f>IF(salesdata[[#This Row],[Total Revenue]]&gt;=70000,"High",IF(salesdata[[#This Row],[Total Revenue]]&gt;=40000,"Medium","Low"))</f>
        <v>Low</v>
      </c>
      <c r="Y2823" s="1" t="str">
        <f>IFERROR(IF(SUMIF(salesdata[Year],salesdata[[#This Row],[Year]],salesdata[Total Revenue])&gt;SUMIF(salesdata[Year],salesdata[[#This Row],[Year]]-1,salesdata[Total Revenue]),"Growth Year","Decline Year"),"")</f>
        <v>Decline Year</v>
      </c>
    </row>
    <row r="2824" spans="1:25" x14ac:dyDescent="0.3">
      <c r="A2824" s="1">
        <v>2823</v>
      </c>
      <c r="B2824" s="2">
        <v>43166</v>
      </c>
      <c r="C2824" s="1">
        <v>2018</v>
      </c>
      <c r="D2824" s="1" t="s">
        <v>28</v>
      </c>
      <c r="E2824" s="1">
        <v>3</v>
      </c>
      <c r="F2824" s="3">
        <v>979</v>
      </c>
      <c r="G2824" s="10">
        <v>3103.43</v>
      </c>
      <c r="H2824" s="12">
        <f>IFERROR(salesdata[[#This Row],[S-P1]]/salesdata[[#This Row],[Q-P1]],0)</f>
        <v>3.17</v>
      </c>
      <c r="I2824" s="3">
        <v>1870</v>
      </c>
      <c r="J2824" s="10">
        <v>11855.8</v>
      </c>
      <c r="K2824" s="12">
        <f>IFERROR(salesdata[[#This Row],[S-P2]]/salesdata[[#This Row],[Q-P2]],0)</f>
        <v>6.34</v>
      </c>
      <c r="L2824" s="3">
        <v>377</v>
      </c>
      <c r="M2824" s="10">
        <v>2043.34</v>
      </c>
      <c r="N2824" s="12">
        <f>IFERROR(salesdata[[#This Row],[S-P3]]/salesdata[[#This Row],[Q-P3]],0)</f>
        <v>5.42</v>
      </c>
      <c r="O2824" s="3">
        <v>1038</v>
      </c>
      <c r="P2824" s="10">
        <v>7400.94</v>
      </c>
      <c r="Q2824" s="12">
        <f>IFERROR(salesdata[[#This Row],[S-P4]]/salesdata[[#This Row],[Q-P4]],0)</f>
        <v>7.13</v>
      </c>
      <c r="R2824" s="3">
        <v>4264</v>
      </c>
      <c r="S2824" s="10">
        <v>24403.51</v>
      </c>
      <c r="T2824" s="1" t="str">
        <f>"Q"&amp;ROUNDUP(salesdata[[#This Row],[Month No.]]/3,0)</f>
        <v>Q1</v>
      </c>
      <c r="U2824" s="1" t="str">
        <f>TEXT(salesdata[[#This Row],[Date]],"dddd")</f>
        <v>Wednesday</v>
      </c>
      <c r="V2824" s="12">
        <f>IFERROR(salesdata[[#This Row],[Total Revenue]]/salesdata[[#This Row],[Total Units Sold]],0)</f>
        <v>5.7231496247654778</v>
      </c>
      <c r="W2824" s="1" t="str">
        <f>INDEX({"Product1","Product2","Product3","Product4"},MATCH(MAX(salesdata[[#This Row],[S-P1]],salesdata[[#This Row],[S-P2]],salesdata[[#This Row],[S-P3]],salesdata[[#This Row],[S-P4]]),CHOOSE({1,2,3,4},salesdata[[#This Row],[S-P1]],salesdata[[#This Row],[S-P2]],salesdata[[#This Row],[S-P3]],salesdata[[#This Row],[S-P4]]),0))</f>
        <v>Product2</v>
      </c>
      <c r="X2824" s="1" t="str">
        <f>IF(salesdata[[#This Row],[Total Revenue]]&gt;=70000,"High",IF(salesdata[[#This Row],[Total Revenue]]&gt;=40000,"Medium","Low"))</f>
        <v>Low</v>
      </c>
      <c r="Y2824" s="1" t="str">
        <f>IFERROR(IF(SUMIF(salesdata[Year],salesdata[[#This Row],[Year]],salesdata[Total Revenue])&gt;SUMIF(salesdata[Year],salesdata[[#This Row],[Year]]-1,salesdata[Total Revenue]),"Growth Year","Decline Year"),"")</f>
        <v>Decline Year</v>
      </c>
    </row>
    <row r="2825" spans="1:25" x14ac:dyDescent="0.3">
      <c r="A2825" s="1">
        <v>2824</v>
      </c>
      <c r="B2825" s="2">
        <v>43167</v>
      </c>
      <c r="C2825" s="1">
        <v>2018</v>
      </c>
      <c r="D2825" s="1" t="s">
        <v>28</v>
      </c>
      <c r="E2825" s="1">
        <v>3</v>
      </c>
      <c r="F2825" s="3">
        <v>4883</v>
      </c>
      <c r="G2825" s="10">
        <v>15479.11</v>
      </c>
      <c r="H2825" s="12">
        <f>IFERROR(salesdata[[#This Row],[S-P1]]/salesdata[[#This Row],[Q-P1]],0)</f>
        <v>3.17</v>
      </c>
      <c r="I2825" s="3">
        <v>1957</v>
      </c>
      <c r="J2825" s="10">
        <v>12407.38</v>
      </c>
      <c r="K2825" s="12">
        <f>IFERROR(salesdata[[#This Row],[S-P2]]/salesdata[[#This Row],[Q-P2]],0)</f>
        <v>6.34</v>
      </c>
      <c r="L2825" s="3">
        <v>5124</v>
      </c>
      <c r="M2825" s="10">
        <v>27772.080000000002</v>
      </c>
      <c r="N2825" s="12">
        <f>IFERROR(salesdata[[#This Row],[S-P3]]/salesdata[[#This Row],[Q-P3]],0)</f>
        <v>5.42</v>
      </c>
      <c r="O2825" s="3">
        <v>848</v>
      </c>
      <c r="P2825" s="10">
        <v>6046.24</v>
      </c>
      <c r="Q2825" s="12">
        <f>IFERROR(salesdata[[#This Row],[S-P4]]/salesdata[[#This Row],[Q-P4]],0)</f>
        <v>7.13</v>
      </c>
      <c r="R2825" s="3">
        <v>12812</v>
      </c>
      <c r="S2825" s="10">
        <v>61704.81</v>
      </c>
      <c r="T2825" s="1" t="str">
        <f>"Q"&amp;ROUNDUP(salesdata[[#This Row],[Month No.]]/3,0)</f>
        <v>Q1</v>
      </c>
      <c r="U2825" s="1" t="str">
        <f>TEXT(salesdata[[#This Row],[Date]],"dddd")</f>
        <v>Thursday</v>
      </c>
      <c r="V2825" s="12">
        <f>IFERROR(salesdata[[#This Row],[Total Revenue]]/salesdata[[#This Row],[Total Units Sold]],0)</f>
        <v>4.8161731189509833</v>
      </c>
      <c r="W2825" s="1" t="str">
        <f>INDEX({"Product1","Product2","Product3","Product4"},MATCH(MAX(salesdata[[#This Row],[S-P1]],salesdata[[#This Row],[S-P2]],salesdata[[#This Row],[S-P3]],salesdata[[#This Row],[S-P4]]),CHOOSE({1,2,3,4},salesdata[[#This Row],[S-P1]],salesdata[[#This Row],[S-P2]],salesdata[[#This Row],[S-P3]],salesdata[[#This Row],[S-P4]]),0))</f>
        <v>Product3</v>
      </c>
      <c r="X2825" s="1" t="str">
        <f>IF(salesdata[[#This Row],[Total Revenue]]&gt;=70000,"High",IF(salesdata[[#This Row],[Total Revenue]]&gt;=40000,"Medium","Low"))</f>
        <v>Medium</v>
      </c>
      <c r="Y2825" s="1" t="str">
        <f>IFERROR(IF(SUMIF(salesdata[Year],salesdata[[#This Row],[Year]],salesdata[Total Revenue])&gt;SUMIF(salesdata[Year],salesdata[[#This Row],[Year]]-1,salesdata[Total Revenue]),"Growth Year","Decline Year"),"")</f>
        <v>Decline Year</v>
      </c>
    </row>
    <row r="2826" spans="1:25" x14ac:dyDescent="0.3">
      <c r="A2826" s="1">
        <v>2825</v>
      </c>
      <c r="B2826" s="2">
        <v>43168</v>
      </c>
      <c r="C2826" s="1">
        <v>2018</v>
      </c>
      <c r="D2826" s="1" t="s">
        <v>28</v>
      </c>
      <c r="E2826" s="1">
        <v>3</v>
      </c>
      <c r="F2826" s="3">
        <v>1006</v>
      </c>
      <c r="G2826" s="10">
        <v>3189.02</v>
      </c>
      <c r="H2826" s="12">
        <f>IFERROR(salesdata[[#This Row],[S-P1]]/salesdata[[#This Row],[Q-P1]],0)</f>
        <v>3.17</v>
      </c>
      <c r="I2826" s="3">
        <v>1895</v>
      </c>
      <c r="J2826" s="10">
        <v>12014.3</v>
      </c>
      <c r="K2826" s="12">
        <f>IFERROR(salesdata[[#This Row],[S-P2]]/salesdata[[#This Row],[Q-P2]],0)</f>
        <v>6.34</v>
      </c>
      <c r="L2826" s="3">
        <v>4281</v>
      </c>
      <c r="M2826" s="10">
        <v>23203.02</v>
      </c>
      <c r="N2826" s="12">
        <f>IFERROR(salesdata[[#This Row],[S-P3]]/salesdata[[#This Row],[Q-P3]],0)</f>
        <v>5.42</v>
      </c>
      <c r="O2826" s="3">
        <v>506</v>
      </c>
      <c r="P2826" s="10">
        <v>3607.78</v>
      </c>
      <c r="Q2826" s="12">
        <f>IFERROR(salesdata[[#This Row],[S-P4]]/salesdata[[#This Row],[Q-P4]],0)</f>
        <v>7.1300000000000008</v>
      </c>
      <c r="R2826" s="3">
        <v>7688</v>
      </c>
      <c r="S2826" s="10">
        <v>42014.12</v>
      </c>
      <c r="T2826" s="1" t="str">
        <f>"Q"&amp;ROUNDUP(salesdata[[#This Row],[Month No.]]/3,0)</f>
        <v>Q1</v>
      </c>
      <c r="U2826" s="1" t="str">
        <f>TEXT(salesdata[[#This Row],[Date]],"dddd")</f>
        <v>Friday</v>
      </c>
      <c r="V2826" s="12">
        <f>IFERROR(salesdata[[#This Row],[Total Revenue]]/salesdata[[#This Row],[Total Units Sold]],0)</f>
        <v>5.4648959417273675</v>
      </c>
      <c r="W2826" s="1" t="str">
        <f>INDEX({"Product1","Product2","Product3","Product4"},MATCH(MAX(salesdata[[#This Row],[S-P1]],salesdata[[#This Row],[S-P2]],salesdata[[#This Row],[S-P3]],salesdata[[#This Row],[S-P4]]),CHOOSE({1,2,3,4},salesdata[[#This Row],[S-P1]],salesdata[[#This Row],[S-P2]],salesdata[[#This Row],[S-P3]],salesdata[[#This Row],[S-P4]]),0))</f>
        <v>Product3</v>
      </c>
      <c r="X2826" s="1" t="str">
        <f>IF(salesdata[[#This Row],[Total Revenue]]&gt;=70000,"High",IF(salesdata[[#This Row],[Total Revenue]]&gt;=40000,"Medium","Low"))</f>
        <v>Medium</v>
      </c>
      <c r="Y2826" s="1" t="str">
        <f>IFERROR(IF(SUMIF(salesdata[Year],salesdata[[#This Row],[Year]],salesdata[Total Revenue])&gt;SUMIF(salesdata[Year],salesdata[[#This Row],[Year]]-1,salesdata[Total Revenue]),"Growth Year","Decline Year"),"")</f>
        <v>Decline Year</v>
      </c>
    </row>
    <row r="2827" spans="1:25" x14ac:dyDescent="0.3">
      <c r="A2827" s="1">
        <v>2826</v>
      </c>
      <c r="B2827" s="2">
        <v>43169</v>
      </c>
      <c r="C2827" s="1">
        <v>2018</v>
      </c>
      <c r="D2827" s="1" t="s">
        <v>28</v>
      </c>
      <c r="E2827" s="1">
        <v>3</v>
      </c>
      <c r="F2827" s="3">
        <v>4610</v>
      </c>
      <c r="G2827" s="10">
        <v>14613.7</v>
      </c>
      <c r="H2827" s="12">
        <f>IFERROR(salesdata[[#This Row],[S-P1]]/salesdata[[#This Row],[Q-P1]],0)</f>
        <v>3.1700000000000004</v>
      </c>
      <c r="I2827" s="3">
        <v>1011</v>
      </c>
      <c r="J2827" s="10">
        <v>6409.74</v>
      </c>
      <c r="K2827" s="12">
        <f>IFERROR(salesdata[[#This Row],[S-P2]]/salesdata[[#This Row],[Q-P2]],0)</f>
        <v>6.34</v>
      </c>
      <c r="L2827" s="3">
        <v>2324</v>
      </c>
      <c r="M2827" s="10">
        <v>12596.08</v>
      </c>
      <c r="N2827" s="12">
        <f>IFERROR(salesdata[[#This Row],[S-P3]]/salesdata[[#This Row],[Q-P3]],0)</f>
        <v>5.42</v>
      </c>
      <c r="O2827" s="3">
        <v>273</v>
      </c>
      <c r="P2827" s="10">
        <v>1946.49</v>
      </c>
      <c r="Q2827" s="12">
        <f>IFERROR(salesdata[[#This Row],[S-P4]]/salesdata[[#This Row],[Q-P4]],0)</f>
        <v>7.13</v>
      </c>
      <c r="R2827" s="3">
        <v>8218</v>
      </c>
      <c r="S2827" s="10">
        <v>35566.01</v>
      </c>
      <c r="T2827" s="1" t="str">
        <f>"Q"&amp;ROUNDUP(salesdata[[#This Row],[Month No.]]/3,0)</f>
        <v>Q1</v>
      </c>
      <c r="U2827" s="1" t="str">
        <f>TEXT(salesdata[[#This Row],[Date]],"dddd")</f>
        <v>Saturday</v>
      </c>
      <c r="V2827" s="12">
        <f>IFERROR(salesdata[[#This Row],[Total Revenue]]/salesdata[[#This Row],[Total Units Sold]],0)</f>
        <v>4.3278182039425657</v>
      </c>
      <c r="W2827" s="1" t="str">
        <f>INDEX({"Product1","Product2","Product3","Product4"},MATCH(MAX(salesdata[[#This Row],[S-P1]],salesdata[[#This Row],[S-P2]],salesdata[[#This Row],[S-P3]],salesdata[[#This Row],[S-P4]]),CHOOSE({1,2,3,4},salesdata[[#This Row],[S-P1]],salesdata[[#This Row],[S-P2]],salesdata[[#This Row],[S-P3]],salesdata[[#This Row],[S-P4]]),0))</f>
        <v>Product1</v>
      </c>
      <c r="X2827" s="1" t="str">
        <f>IF(salesdata[[#This Row],[Total Revenue]]&gt;=70000,"High",IF(salesdata[[#This Row],[Total Revenue]]&gt;=40000,"Medium","Low"))</f>
        <v>Low</v>
      </c>
      <c r="Y2827" s="1" t="str">
        <f>IFERROR(IF(SUMIF(salesdata[Year],salesdata[[#This Row],[Year]],salesdata[Total Revenue])&gt;SUMIF(salesdata[Year],salesdata[[#This Row],[Year]]-1,salesdata[Total Revenue]),"Growth Year","Decline Year"),"")</f>
        <v>Decline Year</v>
      </c>
    </row>
    <row r="2828" spans="1:25" x14ac:dyDescent="0.3">
      <c r="A2828" s="1">
        <v>2827</v>
      </c>
      <c r="B2828" s="2">
        <v>43170</v>
      </c>
      <c r="C2828" s="1">
        <v>2018</v>
      </c>
      <c r="D2828" s="1" t="s">
        <v>28</v>
      </c>
      <c r="E2828" s="1">
        <v>3</v>
      </c>
      <c r="F2828" s="3">
        <v>3808</v>
      </c>
      <c r="G2828" s="10">
        <v>12071.36</v>
      </c>
      <c r="H2828" s="12">
        <f>IFERROR(salesdata[[#This Row],[S-P1]]/salesdata[[#This Row],[Q-P1]],0)</f>
        <v>3.1700000000000004</v>
      </c>
      <c r="I2828" s="3">
        <v>413</v>
      </c>
      <c r="J2828" s="10">
        <v>2618.42</v>
      </c>
      <c r="K2828" s="12">
        <f>IFERROR(salesdata[[#This Row],[S-P2]]/salesdata[[#This Row],[Q-P2]],0)</f>
        <v>6.34</v>
      </c>
      <c r="L2828" s="3">
        <v>2284</v>
      </c>
      <c r="M2828" s="10">
        <v>12379.28</v>
      </c>
      <c r="N2828" s="12">
        <f>IFERROR(salesdata[[#This Row],[S-P3]]/salesdata[[#This Row],[Q-P3]],0)</f>
        <v>5.42</v>
      </c>
      <c r="O2828" s="3">
        <v>1302</v>
      </c>
      <c r="P2828" s="10">
        <v>9283.26</v>
      </c>
      <c r="Q2828" s="12">
        <f>IFERROR(salesdata[[#This Row],[S-P4]]/salesdata[[#This Row],[Q-P4]],0)</f>
        <v>7.13</v>
      </c>
      <c r="R2828" s="3">
        <v>7807</v>
      </c>
      <c r="S2828" s="10">
        <v>36352.32</v>
      </c>
      <c r="T2828" s="1" t="str">
        <f>"Q"&amp;ROUNDUP(salesdata[[#This Row],[Month No.]]/3,0)</f>
        <v>Q1</v>
      </c>
      <c r="U2828" s="1" t="str">
        <f>TEXT(salesdata[[#This Row],[Date]],"dddd")</f>
        <v>Sunday</v>
      </c>
      <c r="V2828" s="12">
        <f>IFERROR(salesdata[[#This Row],[Total Revenue]]/salesdata[[#This Row],[Total Units Sold]],0)</f>
        <v>4.6563750480338157</v>
      </c>
      <c r="W2828" s="1" t="str">
        <f>INDEX({"Product1","Product2","Product3","Product4"},MATCH(MAX(salesdata[[#This Row],[S-P1]],salesdata[[#This Row],[S-P2]],salesdata[[#This Row],[S-P3]],salesdata[[#This Row],[S-P4]]),CHOOSE({1,2,3,4},salesdata[[#This Row],[S-P1]],salesdata[[#This Row],[S-P2]],salesdata[[#This Row],[S-P3]],salesdata[[#This Row],[S-P4]]),0))</f>
        <v>Product3</v>
      </c>
      <c r="X2828" s="1" t="str">
        <f>IF(salesdata[[#This Row],[Total Revenue]]&gt;=70000,"High",IF(salesdata[[#This Row],[Total Revenue]]&gt;=40000,"Medium","Low"))</f>
        <v>Low</v>
      </c>
      <c r="Y2828" s="1" t="str">
        <f>IFERROR(IF(SUMIF(salesdata[Year],salesdata[[#This Row],[Year]],salesdata[Total Revenue])&gt;SUMIF(salesdata[Year],salesdata[[#This Row],[Year]]-1,salesdata[Total Revenue]),"Growth Year","Decline Year"),"")</f>
        <v>Decline Year</v>
      </c>
    </row>
    <row r="2829" spans="1:25" x14ac:dyDescent="0.3">
      <c r="A2829" s="1">
        <v>2828</v>
      </c>
      <c r="B2829" s="2">
        <v>43171</v>
      </c>
      <c r="C2829" s="1">
        <v>2018</v>
      </c>
      <c r="D2829" s="1" t="s">
        <v>28</v>
      </c>
      <c r="E2829" s="1">
        <v>3</v>
      </c>
      <c r="F2829" s="3">
        <v>1431</v>
      </c>
      <c r="G2829" s="10">
        <v>4536.2700000000004</v>
      </c>
      <c r="H2829" s="12">
        <f>IFERROR(salesdata[[#This Row],[S-P1]]/salesdata[[#This Row],[Q-P1]],0)</f>
        <v>3.1700000000000004</v>
      </c>
      <c r="I2829" s="3">
        <v>3690</v>
      </c>
      <c r="J2829" s="10">
        <v>23394.6</v>
      </c>
      <c r="K2829" s="12">
        <f>IFERROR(salesdata[[#This Row],[S-P2]]/salesdata[[#This Row],[Q-P2]],0)</f>
        <v>6.34</v>
      </c>
      <c r="L2829" s="3">
        <v>568</v>
      </c>
      <c r="M2829" s="10">
        <v>3078.56</v>
      </c>
      <c r="N2829" s="12">
        <f>IFERROR(salesdata[[#This Row],[S-P3]]/salesdata[[#This Row],[Q-P3]],0)</f>
        <v>5.42</v>
      </c>
      <c r="O2829" s="3">
        <v>275</v>
      </c>
      <c r="P2829" s="10">
        <v>1960.75</v>
      </c>
      <c r="Q2829" s="12">
        <f>IFERROR(salesdata[[#This Row],[S-P4]]/salesdata[[#This Row],[Q-P4]],0)</f>
        <v>7.13</v>
      </c>
      <c r="R2829" s="3">
        <v>5964</v>
      </c>
      <c r="S2829" s="10">
        <v>32970.18</v>
      </c>
      <c r="T2829" s="1" t="str">
        <f>"Q"&amp;ROUNDUP(salesdata[[#This Row],[Month No.]]/3,0)</f>
        <v>Q1</v>
      </c>
      <c r="U2829" s="1" t="str">
        <f>TEXT(salesdata[[#This Row],[Date]],"dddd")</f>
        <v>Monday</v>
      </c>
      <c r="V2829" s="12">
        <f>IFERROR(salesdata[[#This Row],[Total Revenue]]/salesdata[[#This Row],[Total Units Sold]],0)</f>
        <v>5.5281991951710259</v>
      </c>
      <c r="W2829" s="1" t="str">
        <f>INDEX({"Product1","Product2","Product3","Product4"},MATCH(MAX(salesdata[[#This Row],[S-P1]],salesdata[[#This Row],[S-P2]],salesdata[[#This Row],[S-P3]],salesdata[[#This Row],[S-P4]]),CHOOSE({1,2,3,4},salesdata[[#This Row],[S-P1]],salesdata[[#This Row],[S-P2]],salesdata[[#This Row],[S-P3]],salesdata[[#This Row],[S-P4]]),0))</f>
        <v>Product2</v>
      </c>
      <c r="X2829" s="1" t="str">
        <f>IF(salesdata[[#This Row],[Total Revenue]]&gt;=70000,"High",IF(salesdata[[#This Row],[Total Revenue]]&gt;=40000,"Medium","Low"))</f>
        <v>Low</v>
      </c>
      <c r="Y2829" s="1" t="str">
        <f>IFERROR(IF(SUMIF(salesdata[Year],salesdata[[#This Row],[Year]],salesdata[Total Revenue])&gt;SUMIF(salesdata[Year],salesdata[[#This Row],[Year]]-1,salesdata[Total Revenue]),"Growth Year","Decline Year"),"")</f>
        <v>Decline Year</v>
      </c>
    </row>
    <row r="2830" spans="1:25" x14ac:dyDescent="0.3">
      <c r="A2830" s="1">
        <v>2829</v>
      </c>
      <c r="B2830" s="2">
        <v>43172</v>
      </c>
      <c r="C2830" s="1">
        <v>2018</v>
      </c>
      <c r="D2830" s="1" t="s">
        <v>28</v>
      </c>
      <c r="E2830" s="1">
        <v>3</v>
      </c>
      <c r="F2830" s="3">
        <v>7905</v>
      </c>
      <c r="G2830" s="10">
        <v>25058.85</v>
      </c>
      <c r="H2830" s="12">
        <f>IFERROR(salesdata[[#This Row],[S-P1]]/salesdata[[#This Row],[Q-P1]],0)</f>
        <v>3.17</v>
      </c>
      <c r="I2830" s="3">
        <v>2246</v>
      </c>
      <c r="J2830" s="10">
        <v>14239.64</v>
      </c>
      <c r="K2830" s="12">
        <f>IFERROR(salesdata[[#This Row],[S-P2]]/salesdata[[#This Row],[Q-P2]],0)</f>
        <v>6.34</v>
      </c>
      <c r="L2830" s="3">
        <v>5099</v>
      </c>
      <c r="M2830" s="10">
        <v>27636.58</v>
      </c>
      <c r="N2830" s="12">
        <f>IFERROR(salesdata[[#This Row],[S-P3]]/salesdata[[#This Row],[Q-P3]],0)</f>
        <v>5.42</v>
      </c>
      <c r="O2830" s="3">
        <v>1407</v>
      </c>
      <c r="P2830" s="10">
        <v>10031.91</v>
      </c>
      <c r="Q2830" s="12">
        <f>IFERROR(salesdata[[#This Row],[S-P4]]/salesdata[[#This Row],[Q-P4]],0)</f>
        <v>7.13</v>
      </c>
      <c r="R2830" s="3">
        <v>16657</v>
      </c>
      <c r="S2830" s="10">
        <v>76966.98</v>
      </c>
      <c r="T2830" s="1" t="str">
        <f>"Q"&amp;ROUNDUP(salesdata[[#This Row],[Month No.]]/3,0)</f>
        <v>Q1</v>
      </c>
      <c r="U2830" s="1" t="str">
        <f>TEXT(salesdata[[#This Row],[Date]],"dddd")</f>
        <v>Tuesday</v>
      </c>
      <c r="V2830" s="12">
        <f>IFERROR(salesdata[[#This Row],[Total Revenue]]/salesdata[[#This Row],[Total Units Sold]],0)</f>
        <v>4.6206988053070779</v>
      </c>
      <c r="W2830" s="1" t="str">
        <f>INDEX({"Product1","Product2","Product3","Product4"},MATCH(MAX(salesdata[[#This Row],[S-P1]],salesdata[[#This Row],[S-P2]],salesdata[[#This Row],[S-P3]],salesdata[[#This Row],[S-P4]]),CHOOSE({1,2,3,4},salesdata[[#This Row],[S-P1]],salesdata[[#This Row],[S-P2]],salesdata[[#This Row],[S-P3]],salesdata[[#This Row],[S-P4]]),0))</f>
        <v>Product3</v>
      </c>
      <c r="X2830" s="1" t="str">
        <f>IF(salesdata[[#This Row],[Total Revenue]]&gt;=70000,"High",IF(salesdata[[#This Row],[Total Revenue]]&gt;=40000,"Medium","Low"))</f>
        <v>High</v>
      </c>
      <c r="Y2830" s="1" t="str">
        <f>IFERROR(IF(SUMIF(salesdata[Year],salesdata[[#This Row],[Year]],salesdata[Total Revenue])&gt;SUMIF(salesdata[Year],salesdata[[#This Row],[Year]]-1,salesdata[Total Revenue]),"Growth Year","Decline Year"),"")</f>
        <v>Decline Year</v>
      </c>
    </row>
    <row r="2831" spans="1:25" x14ac:dyDescent="0.3">
      <c r="A2831" s="1">
        <v>2830</v>
      </c>
      <c r="B2831" s="2">
        <v>43173</v>
      </c>
      <c r="C2831" s="1">
        <v>2018</v>
      </c>
      <c r="D2831" s="1" t="s">
        <v>28</v>
      </c>
      <c r="E2831" s="1">
        <v>3</v>
      </c>
      <c r="F2831" s="3">
        <v>2946</v>
      </c>
      <c r="G2831" s="10">
        <v>9338.82</v>
      </c>
      <c r="H2831" s="12">
        <f>IFERROR(salesdata[[#This Row],[S-P1]]/salesdata[[#This Row],[Q-P1]],0)</f>
        <v>3.17</v>
      </c>
      <c r="I2831" s="3">
        <v>3525</v>
      </c>
      <c r="J2831" s="10">
        <v>22348.5</v>
      </c>
      <c r="K2831" s="12">
        <f>IFERROR(salesdata[[#This Row],[S-P2]]/salesdata[[#This Row],[Q-P2]],0)</f>
        <v>6.34</v>
      </c>
      <c r="L2831" s="3">
        <v>1982</v>
      </c>
      <c r="M2831" s="10">
        <v>10742.44</v>
      </c>
      <c r="N2831" s="12">
        <f>IFERROR(salesdata[[#This Row],[S-P3]]/salesdata[[#This Row],[Q-P3]],0)</f>
        <v>5.42</v>
      </c>
      <c r="O2831" s="3">
        <v>1971</v>
      </c>
      <c r="P2831" s="10">
        <v>14053.23</v>
      </c>
      <c r="Q2831" s="12">
        <f>IFERROR(salesdata[[#This Row],[S-P4]]/salesdata[[#This Row],[Q-P4]],0)</f>
        <v>7.13</v>
      </c>
      <c r="R2831" s="3">
        <v>10424</v>
      </c>
      <c r="S2831" s="10">
        <v>56482.99</v>
      </c>
      <c r="T2831" s="1" t="str">
        <f>"Q"&amp;ROUNDUP(salesdata[[#This Row],[Month No.]]/3,0)</f>
        <v>Q1</v>
      </c>
      <c r="U2831" s="1" t="str">
        <f>TEXT(salesdata[[#This Row],[Date]],"dddd")</f>
        <v>Wednesday</v>
      </c>
      <c r="V2831" s="12">
        <f>IFERROR(salesdata[[#This Row],[Total Revenue]]/salesdata[[#This Row],[Total Units Sold]],0)</f>
        <v>5.4185523791250958</v>
      </c>
      <c r="W2831" s="1" t="str">
        <f>INDEX({"Product1","Product2","Product3","Product4"},MATCH(MAX(salesdata[[#This Row],[S-P1]],salesdata[[#This Row],[S-P2]],salesdata[[#This Row],[S-P3]],salesdata[[#This Row],[S-P4]]),CHOOSE({1,2,3,4},salesdata[[#This Row],[S-P1]],salesdata[[#This Row],[S-P2]],salesdata[[#This Row],[S-P3]],salesdata[[#This Row],[S-P4]]),0))</f>
        <v>Product2</v>
      </c>
      <c r="X2831" s="1" t="str">
        <f>IF(salesdata[[#This Row],[Total Revenue]]&gt;=70000,"High",IF(salesdata[[#This Row],[Total Revenue]]&gt;=40000,"Medium","Low"))</f>
        <v>Medium</v>
      </c>
      <c r="Y2831" s="1" t="str">
        <f>IFERROR(IF(SUMIF(salesdata[Year],salesdata[[#This Row],[Year]],salesdata[Total Revenue])&gt;SUMIF(salesdata[Year],salesdata[[#This Row],[Year]]-1,salesdata[Total Revenue]),"Growth Year","Decline Year"),"")</f>
        <v>Decline Year</v>
      </c>
    </row>
    <row r="2832" spans="1:25" x14ac:dyDescent="0.3">
      <c r="A2832" s="1">
        <v>2831</v>
      </c>
      <c r="B2832" s="2">
        <v>43174</v>
      </c>
      <c r="C2832" s="1">
        <v>2018</v>
      </c>
      <c r="D2832" s="1" t="s">
        <v>28</v>
      </c>
      <c r="E2832" s="1">
        <v>3</v>
      </c>
      <c r="F2832" s="3">
        <v>6745</v>
      </c>
      <c r="G2832" s="10">
        <v>21381.65</v>
      </c>
      <c r="H2832" s="12">
        <f>IFERROR(salesdata[[#This Row],[S-P1]]/salesdata[[#This Row],[Q-P1]],0)</f>
        <v>3.1700000000000004</v>
      </c>
      <c r="I2832" s="3">
        <v>1303</v>
      </c>
      <c r="J2832" s="10">
        <v>8261.02</v>
      </c>
      <c r="K2832" s="12">
        <f>IFERROR(salesdata[[#This Row],[S-P2]]/salesdata[[#This Row],[Q-P2]],0)</f>
        <v>6.3400000000000007</v>
      </c>
      <c r="L2832" s="3">
        <v>2707</v>
      </c>
      <c r="M2832" s="10">
        <v>14671.94</v>
      </c>
      <c r="N2832" s="12">
        <f>IFERROR(salesdata[[#This Row],[S-P3]]/salesdata[[#This Row],[Q-P3]],0)</f>
        <v>5.42</v>
      </c>
      <c r="O2832" s="3">
        <v>1557</v>
      </c>
      <c r="P2832" s="10">
        <v>11101.41</v>
      </c>
      <c r="Q2832" s="12">
        <f>IFERROR(salesdata[[#This Row],[S-P4]]/salesdata[[#This Row],[Q-P4]],0)</f>
        <v>7.13</v>
      </c>
      <c r="R2832" s="3">
        <v>12312</v>
      </c>
      <c r="S2832" s="10">
        <v>55416.02</v>
      </c>
      <c r="T2832" s="1" t="str">
        <f>"Q"&amp;ROUNDUP(salesdata[[#This Row],[Month No.]]/3,0)</f>
        <v>Q1</v>
      </c>
      <c r="U2832" s="1" t="str">
        <f>TEXT(salesdata[[#This Row],[Date]],"dddd")</f>
        <v>Thursday</v>
      </c>
      <c r="V2832" s="12">
        <f>IFERROR(salesdata[[#This Row],[Total Revenue]]/salesdata[[#This Row],[Total Units Sold]],0)</f>
        <v>4.5009762833008446</v>
      </c>
      <c r="W2832" s="1" t="str">
        <f>INDEX({"Product1","Product2","Product3","Product4"},MATCH(MAX(salesdata[[#This Row],[S-P1]],salesdata[[#This Row],[S-P2]],salesdata[[#This Row],[S-P3]],salesdata[[#This Row],[S-P4]]),CHOOSE({1,2,3,4},salesdata[[#This Row],[S-P1]],salesdata[[#This Row],[S-P2]],salesdata[[#This Row],[S-P3]],salesdata[[#This Row],[S-P4]]),0))</f>
        <v>Product1</v>
      </c>
      <c r="X2832" s="1" t="str">
        <f>IF(salesdata[[#This Row],[Total Revenue]]&gt;=70000,"High",IF(salesdata[[#This Row],[Total Revenue]]&gt;=40000,"Medium","Low"))</f>
        <v>Medium</v>
      </c>
      <c r="Y2832" s="1" t="str">
        <f>IFERROR(IF(SUMIF(salesdata[Year],salesdata[[#This Row],[Year]],salesdata[Total Revenue])&gt;SUMIF(salesdata[Year],salesdata[[#This Row],[Year]]-1,salesdata[Total Revenue]),"Growth Year","Decline Year"),"")</f>
        <v>Decline Year</v>
      </c>
    </row>
    <row r="2833" spans="1:25" x14ac:dyDescent="0.3">
      <c r="A2833" s="1">
        <v>2832</v>
      </c>
      <c r="B2833" s="2">
        <v>43175</v>
      </c>
      <c r="C2833" s="1">
        <v>2018</v>
      </c>
      <c r="D2833" s="1" t="s">
        <v>28</v>
      </c>
      <c r="E2833" s="1">
        <v>3</v>
      </c>
      <c r="F2833" s="3">
        <v>7320</v>
      </c>
      <c r="G2833" s="10">
        <v>23204.400000000001</v>
      </c>
      <c r="H2833" s="12">
        <f>IFERROR(salesdata[[#This Row],[S-P1]]/salesdata[[#This Row],[Q-P1]],0)</f>
        <v>3.1700000000000004</v>
      </c>
      <c r="I2833" s="3">
        <v>3889</v>
      </c>
      <c r="J2833" s="10">
        <v>24656.26</v>
      </c>
      <c r="K2833" s="12">
        <f>IFERROR(salesdata[[#This Row],[S-P2]]/salesdata[[#This Row],[Q-P2]],0)</f>
        <v>6.34</v>
      </c>
      <c r="L2833" s="3">
        <v>1062</v>
      </c>
      <c r="M2833" s="10">
        <v>5756.04</v>
      </c>
      <c r="N2833" s="12">
        <f>IFERROR(salesdata[[#This Row],[S-P3]]/salesdata[[#This Row],[Q-P3]],0)</f>
        <v>5.42</v>
      </c>
      <c r="O2833" s="3">
        <v>617</v>
      </c>
      <c r="P2833" s="10">
        <v>4399.21</v>
      </c>
      <c r="Q2833" s="12">
        <f>IFERROR(salesdata[[#This Row],[S-P4]]/salesdata[[#This Row],[Q-P4]],0)</f>
        <v>7.13</v>
      </c>
      <c r="R2833" s="3">
        <v>12888</v>
      </c>
      <c r="S2833" s="10">
        <v>58015.91</v>
      </c>
      <c r="T2833" s="1" t="str">
        <f>"Q"&amp;ROUNDUP(salesdata[[#This Row],[Month No.]]/3,0)</f>
        <v>Q1</v>
      </c>
      <c r="U2833" s="1" t="str">
        <f>TEXT(salesdata[[#This Row],[Date]],"dddd")</f>
        <v>Friday</v>
      </c>
      <c r="V2833" s="12">
        <f>IFERROR(salesdata[[#This Row],[Total Revenue]]/salesdata[[#This Row],[Total Units Sold]],0)</f>
        <v>4.5015448479205462</v>
      </c>
      <c r="W2833" s="1" t="str">
        <f>INDEX({"Product1","Product2","Product3","Product4"},MATCH(MAX(salesdata[[#This Row],[S-P1]],salesdata[[#This Row],[S-P2]],salesdata[[#This Row],[S-P3]],salesdata[[#This Row],[S-P4]]),CHOOSE({1,2,3,4},salesdata[[#This Row],[S-P1]],salesdata[[#This Row],[S-P2]],salesdata[[#This Row],[S-P3]],salesdata[[#This Row],[S-P4]]),0))</f>
        <v>Product2</v>
      </c>
      <c r="X2833" s="1" t="str">
        <f>IF(salesdata[[#This Row],[Total Revenue]]&gt;=70000,"High",IF(salesdata[[#This Row],[Total Revenue]]&gt;=40000,"Medium","Low"))</f>
        <v>Medium</v>
      </c>
      <c r="Y2833" s="1" t="str">
        <f>IFERROR(IF(SUMIF(salesdata[Year],salesdata[[#This Row],[Year]],salesdata[Total Revenue])&gt;SUMIF(salesdata[Year],salesdata[[#This Row],[Year]]-1,salesdata[Total Revenue]),"Growth Year","Decline Year"),"")</f>
        <v>Decline Year</v>
      </c>
    </row>
    <row r="2834" spans="1:25" x14ac:dyDescent="0.3">
      <c r="A2834" s="1">
        <v>2833</v>
      </c>
      <c r="B2834" s="2">
        <v>43176</v>
      </c>
      <c r="C2834" s="1">
        <v>2018</v>
      </c>
      <c r="D2834" s="1" t="s">
        <v>28</v>
      </c>
      <c r="E2834" s="1">
        <v>3</v>
      </c>
      <c r="F2834" s="3">
        <v>7191</v>
      </c>
      <c r="G2834" s="10">
        <v>22795.47</v>
      </c>
      <c r="H2834" s="12">
        <f>IFERROR(salesdata[[#This Row],[S-P1]]/salesdata[[#This Row],[Q-P1]],0)</f>
        <v>3.1700000000000004</v>
      </c>
      <c r="I2834" s="3">
        <v>3411</v>
      </c>
      <c r="J2834" s="10">
        <v>21625.74</v>
      </c>
      <c r="K2834" s="12">
        <f>IFERROR(salesdata[[#This Row],[S-P2]]/salesdata[[#This Row],[Q-P2]],0)</f>
        <v>6.3400000000000007</v>
      </c>
      <c r="L2834" s="3">
        <v>4907</v>
      </c>
      <c r="M2834" s="10">
        <v>26595.94</v>
      </c>
      <c r="N2834" s="12">
        <f>IFERROR(salesdata[[#This Row],[S-P3]]/salesdata[[#This Row],[Q-P3]],0)</f>
        <v>5.42</v>
      </c>
      <c r="O2834" s="3">
        <v>1369</v>
      </c>
      <c r="P2834" s="10">
        <v>9760.9699999999993</v>
      </c>
      <c r="Q2834" s="12">
        <f>IFERROR(salesdata[[#This Row],[S-P4]]/salesdata[[#This Row],[Q-P4]],0)</f>
        <v>7.13</v>
      </c>
      <c r="R2834" s="3">
        <v>16878</v>
      </c>
      <c r="S2834" s="10">
        <v>80778.12</v>
      </c>
      <c r="T2834" s="1" t="str">
        <f>"Q"&amp;ROUNDUP(salesdata[[#This Row],[Month No.]]/3,0)</f>
        <v>Q1</v>
      </c>
      <c r="U2834" s="1" t="str">
        <f>TEXT(salesdata[[#This Row],[Date]],"dddd")</f>
        <v>Saturday</v>
      </c>
      <c r="V2834" s="12">
        <f>IFERROR(salesdata[[#This Row],[Total Revenue]]/salesdata[[#This Row],[Total Units Sold]],0)</f>
        <v>4.7860007109847134</v>
      </c>
      <c r="W2834" s="1" t="str">
        <f>INDEX({"Product1","Product2","Product3","Product4"},MATCH(MAX(salesdata[[#This Row],[S-P1]],salesdata[[#This Row],[S-P2]],salesdata[[#This Row],[S-P3]],salesdata[[#This Row],[S-P4]]),CHOOSE({1,2,3,4},salesdata[[#This Row],[S-P1]],salesdata[[#This Row],[S-P2]],salesdata[[#This Row],[S-P3]],salesdata[[#This Row],[S-P4]]),0))</f>
        <v>Product3</v>
      </c>
      <c r="X2834" s="1" t="str">
        <f>IF(salesdata[[#This Row],[Total Revenue]]&gt;=70000,"High",IF(salesdata[[#This Row],[Total Revenue]]&gt;=40000,"Medium","Low"))</f>
        <v>High</v>
      </c>
      <c r="Y2834" s="1" t="str">
        <f>IFERROR(IF(SUMIF(salesdata[Year],salesdata[[#This Row],[Year]],salesdata[Total Revenue])&gt;SUMIF(salesdata[Year],salesdata[[#This Row],[Year]]-1,salesdata[Total Revenue]),"Growth Year","Decline Year"),"")</f>
        <v>Decline Year</v>
      </c>
    </row>
    <row r="2835" spans="1:25" x14ac:dyDescent="0.3">
      <c r="A2835" s="1">
        <v>2834</v>
      </c>
      <c r="B2835" s="2">
        <v>43177</v>
      </c>
      <c r="C2835" s="1">
        <v>2018</v>
      </c>
      <c r="D2835" s="1" t="s">
        <v>28</v>
      </c>
      <c r="E2835" s="1">
        <v>3</v>
      </c>
      <c r="F2835" s="3">
        <v>4137</v>
      </c>
      <c r="G2835" s="10">
        <v>13114.29</v>
      </c>
      <c r="H2835" s="12">
        <f>IFERROR(salesdata[[#This Row],[S-P1]]/salesdata[[#This Row],[Q-P1]],0)</f>
        <v>3.1700000000000004</v>
      </c>
      <c r="I2835" s="3">
        <v>3211</v>
      </c>
      <c r="J2835" s="10">
        <v>20357.740000000002</v>
      </c>
      <c r="K2835" s="12">
        <f>IFERROR(salesdata[[#This Row],[S-P2]]/salesdata[[#This Row],[Q-P2]],0)</f>
        <v>6.3400000000000007</v>
      </c>
      <c r="L2835" s="3">
        <v>3863</v>
      </c>
      <c r="M2835" s="10">
        <v>20937.46</v>
      </c>
      <c r="N2835" s="12">
        <f>IFERROR(salesdata[[#This Row],[S-P3]]/salesdata[[#This Row],[Q-P3]],0)</f>
        <v>5.42</v>
      </c>
      <c r="O2835" s="3">
        <v>1956</v>
      </c>
      <c r="P2835" s="10">
        <v>13946.28</v>
      </c>
      <c r="Q2835" s="12">
        <f>IFERROR(salesdata[[#This Row],[S-P4]]/salesdata[[#This Row],[Q-P4]],0)</f>
        <v>7.13</v>
      </c>
      <c r="R2835" s="3">
        <v>13167</v>
      </c>
      <c r="S2835" s="10">
        <v>68355.77</v>
      </c>
      <c r="T2835" s="1" t="str">
        <f>"Q"&amp;ROUNDUP(salesdata[[#This Row],[Month No.]]/3,0)</f>
        <v>Q1</v>
      </c>
      <c r="U2835" s="1" t="str">
        <f>TEXT(salesdata[[#This Row],[Date]],"dddd")</f>
        <v>Sunday</v>
      </c>
      <c r="V2835" s="12">
        <f>IFERROR(salesdata[[#This Row],[Total Revenue]]/salesdata[[#This Row],[Total Units Sold]],0)</f>
        <v>5.1914460393407769</v>
      </c>
      <c r="W2835" s="1" t="str">
        <f>INDEX({"Product1","Product2","Product3","Product4"},MATCH(MAX(salesdata[[#This Row],[S-P1]],salesdata[[#This Row],[S-P2]],salesdata[[#This Row],[S-P3]],salesdata[[#This Row],[S-P4]]),CHOOSE({1,2,3,4},salesdata[[#This Row],[S-P1]],salesdata[[#This Row],[S-P2]],salesdata[[#This Row],[S-P3]],salesdata[[#This Row],[S-P4]]),0))</f>
        <v>Product3</v>
      </c>
      <c r="X2835" s="1" t="str">
        <f>IF(salesdata[[#This Row],[Total Revenue]]&gt;=70000,"High",IF(salesdata[[#This Row],[Total Revenue]]&gt;=40000,"Medium","Low"))</f>
        <v>Medium</v>
      </c>
      <c r="Y2835" s="1" t="str">
        <f>IFERROR(IF(SUMIF(salesdata[Year],salesdata[[#This Row],[Year]],salesdata[Total Revenue])&gt;SUMIF(salesdata[Year],salesdata[[#This Row],[Year]]-1,salesdata[Total Revenue]),"Growth Year","Decline Year"),"")</f>
        <v>Decline Year</v>
      </c>
    </row>
    <row r="2836" spans="1:25" x14ac:dyDescent="0.3">
      <c r="A2836" s="1">
        <v>2835</v>
      </c>
      <c r="B2836" s="2">
        <v>43178</v>
      </c>
      <c r="C2836" s="1">
        <v>2018</v>
      </c>
      <c r="D2836" s="1" t="s">
        <v>28</v>
      </c>
      <c r="E2836" s="1">
        <v>3</v>
      </c>
      <c r="F2836" s="3">
        <v>4791</v>
      </c>
      <c r="G2836" s="10">
        <v>15187.47</v>
      </c>
      <c r="H2836" s="12">
        <f>IFERROR(salesdata[[#This Row],[S-P1]]/salesdata[[#This Row],[Q-P1]],0)</f>
        <v>3.17</v>
      </c>
      <c r="I2836" s="3">
        <v>2178</v>
      </c>
      <c r="J2836" s="10">
        <v>13808.52</v>
      </c>
      <c r="K2836" s="12">
        <f>IFERROR(salesdata[[#This Row],[S-P2]]/salesdata[[#This Row],[Q-P2]],0)</f>
        <v>6.34</v>
      </c>
      <c r="L2836" s="3">
        <v>4140</v>
      </c>
      <c r="M2836" s="10">
        <v>22438.799999999999</v>
      </c>
      <c r="N2836" s="12">
        <f>IFERROR(salesdata[[#This Row],[S-P3]]/salesdata[[#This Row],[Q-P3]],0)</f>
        <v>5.42</v>
      </c>
      <c r="O2836" s="3">
        <v>503</v>
      </c>
      <c r="P2836" s="10">
        <v>3586.39</v>
      </c>
      <c r="Q2836" s="12">
        <f>IFERROR(salesdata[[#This Row],[S-P4]]/salesdata[[#This Row],[Q-P4]],0)</f>
        <v>7.13</v>
      </c>
      <c r="R2836" s="3">
        <v>11612</v>
      </c>
      <c r="S2836" s="10">
        <v>55021.18</v>
      </c>
      <c r="T2836" s="1" t="str">
        <f>"Q"&amp;ROUNDUP(salesdata[[#This Row],[Month No.]]/3,0)</f>
        <v>Q1</v>
      </c>
      <c r="U2836" s="1" t="str">
        <f>TEXT(salesdata[[#This Row],[Date]],"dddd")</f>
        <v>Monday</v>
      </c>
      <c r="V2836" s="12">
        <f>IFERROR(salesdata[[#This Row],[Total Revenue]]/salesdata[[#This Row],[Total Units Sold]],0)</f>
        <v>4.73830347915949</v>
      </c>
      <c r="W2836" s="1" t="str">
        <f>INDEX({"Product1","Product2","Product3","Product4"},MATCH(MAX(salesdata[[#This Row],[S-P1]],salesdata[[#This Row],[S-P2]],salesdata[[#This Row],[S-P3]],salesdata[[#This Row],[S-P4]]),CHOOSE({1,2,3,4},salesdata[[#This Row],[S-P1]],salesdata[[#This Row],[S-P2]],salesdata[[#This Row],[S-P3]],salesdata[[#This Row],[S-P4]]),0))</f>
        <v>Product3</v>
      </c>
      <c r="X2836" s="1" t="str">
        <f>IF(salesdata[[#This Row],[Total Revenue]]&gt;=70000,"High",IF(salesdata[[#This Row],[Total Revenue]]&gt;=40000,"Medium","Low"))</f>
        <v>Medium</v>
      </c>
      <c r="Y2836" s="1" t="str">
        <f>IFERROR(IF(SUMIF(salesdata[Year],salesdata[[#This Row],[Year]],salesdata[Total Revenue])&gt;SUMIF(salesdata[Year],salesdata[[#This Row],[Year]]-1,salesdata[Total Revenue]),"Growth Year","Decline Year"),"")</f>
        <v>Decline Year</v>
      </c>
    </row>
    <row r="2837" spans="1:25" x14ac:dyDescent="0.3">
      <c r="A2837" s="1">
        <v>2836</v>
      </c>
      <c r="B2837" s="2">
        <v>43179</v>
      </c>
      <c r="C2837" s="1">
        <v>2018</v>
      </c>
      <c r="D2837" s="1" t="s">
        <v>28</v>
      </c>
      <c r="E2837" s="1">
        <v>3</v>
      </c>
      <c r="F2837" s="3">
        <v>6450</v>
      </c>
      <c r="G2837" s="10">
        <v>20446.5</v>
      </c>
      <c r="H2837" s="12">
        <f>IFERROR(salesdata[[#This Row],[S-P1]]/salesdata[[#This Row],[Q-P1]],0)</f>
        <v>3.17</v>
      </c>
      <c r="I2837" s="3">
        <v>3102</v>
      </c>
      <c r="J2837" s="10">
        <v>19666.68</v>
      </c>
      <c r="K2837" s="12">
        <f>IFERROR(salesdata[[#This Row],[S-P2]]/salesdata[[#This Row],[Q-P2]],0)</f>
        <v>6.34</v>
      </c>
      <c r="L2837" s="3">
        <v>4715</v>
      </c>
      <c r="M2837" s="10">
        <v>25555.3</v>
      </c>
      <c r="N2837" s="12">
        <f>IFERROR(salesdata[[#This Row],[S-P3]]/salesdata[[#This Row],[Q-P3]],0)</f>
        <v>5.42</v>
      </c>
      <c r="O2837" s="3">
        <v>535</v>
      </c>
      <c r="P2837" s="10">
        <v>3814.55</v>
      </c>
      <c r="Q2837" s="12">
        <f>IFERROR(salesdata[[#This Row],[S-P4]]/salesdata[[#This Row],[Q-P4]],0)</f>
        <v>7.1300000000000008</v>
      </c>
      <c r="R2837" s="3">
        <v>14802</v>
      </c>
      <c r="S2837" s="10">
        <v>69483.03</v>
      </c>
      <c r="T2837" s="1" t="str">
        <f>"Q"&amp;ROUNDUP(salesdata[[#This Row],[Month No.]]/3,0)</f>
        <v>Q1</v>
      </c>
      <c r="U2837" s="1" t="str">
        <f>TEXT(salesdata[[#This Row],[Date]],"dddd")</f>
        <v>Tuesday</v>
      </c>
      <c r="V2837" s="12">
        <f>IFERROR(salesdata[[#This Row],[Total Revenue]]/salesdata[[#This Row],[Total Units Sold]],0)</f>
        <v>4.6941649777057153</v>
      </c>
      <c r="W2837" s="1" t="str">
        <f>INDEX({"Product1","Product2","Product3","Product4"},MATCH(MAX(salesdata[[#This Row],[S-P1]],salesdata[[#This Row],[S-P2]],salesdata[[#This Row],[S-P3]],salesdata[[#This Row],[S-P4]]),CHOOSE({1,2,3,4},salesdata[[#This Row],[S-P1]],salesdata[[#This Row],[S-P2]],salesdata[[#This Row],[S-P3]],salesdata[[#This Row],[S-P4]]),0))</f>
        <v>Product3</v>
      </c>
      <c r="X2837" s="1" t="str">
        <f>IF(salesdata[[#This Row],[Total Revenue]]&gt;=70000,"High",IF(salesdata[[#This Row],[Total Revenue]]&gt;=40000,"Medium","Low"))</f>
        <v>Medium</v>
      </c>
      <c r="Y2837" s="1" t="str">
        <f>IFERROR(IF(SUMIF(salesdata[Year],salesdata[[#This Row],[Year]],salesdata[Total Revenue])&gt;SUMIF(salesdata[Year],salesdata[[#This Row],[Year]]-1,salesdata[Total Revenue]),"Growth Year","Decline Year"),"")</f>
        <v>Decline Year</v>
      </c>
    </row>
    <row r="2838" spans="1:25" x14ac:dyDescent="0.3">
      <c r="A2838" s="1">
        <v>2837</v>
      </c>
      <c r="B2838" s="2">
        <v>43180</v>
      </c>
      <c r="C2838" s="1">
        <v>2018</v>
      </c>
      <c r="D2838" s="1" t="s">
        <v>28</v>
      </c>
      <c r="E2838" s="1">
        <v>3</v>
      </c>
      <c r="F2838" s="3">
        <v>3537</v>
      </c>
      <c r="G2838" s="10">
        <v>11212.29</v>
      </c>
      <c r="H2838" s="12">
        <f>IFERROR(salesdata[[#This Row],[S-P1]]/salesdata[[#This Row],[Q-P1]],0)</f>
        <v>3.1700000000000004</v>
      </c>
      <c r="I2838" s="3">
        <v>1625</v>
      </c>
      <c r="J2838" s="10">
        <v>10302.5</v>
      </c>
      <c r="K2838" s="12">
        <f>IFERROR(salesdata[[#This Row],[S-P2]]/salesdata[[#This Row],[Q-P2]],0)</f>
        <v>6.34</v>
      </c>
      <c r="L2838" s="3">
        <v>5210</v>
      </c>
      <c r="M2838" s="10">
        <v>28238.2</v>
      </c>
      <c r="N2838" s="12">
        <f>IFERROR(salesdata[[#This Row],[S-P3]]/salesdata[[#This Row],[Q-P3]],0)</f>
        <v>5.42</v>
      </c>
      <c r="O2838" s="3">
        <v>715</v>
      </c>
      <c r="P2838" s="10">
        <v>5097.95</v>
      </c>
      <c r="Q2838" s="12">
        <f>IFERROR(salesdata[[#This Row],[S-P4]]/salesdata[[#This Row],[Q-P4]],0)</f>
        <v>7.13</v>
      </c>
      <c r="R2838" s="3">
        <v>11087</v>
      </c>
      <c r="S2838" s="10">
        <v>54850.94</v>
      </c>
      <c r="T2838" s="1" t="str">
        <f>"Q"&amp;ROUNDUP(salesdata[[#This Row],[Month No.]]/3,0)</f>
        <v>Q1</v>
      </c>
      <c r="U2838" s="1" t="str">
        <f>TEXT(salesdata[[#This Row],[Date]],"dddd")</f>
        <v>Wednesday</v>
      </c>
      <c r="V2838" s="12">
        <f>IFERROR(salesdata[[#This Row],[Total Revenue]]/salesdata[[#This Row],[Total Units Sold]],0)</f>
        <v>4.9473202850184901</v>
      </c>
      <c r="W2838" s="1" t="str">
        <f>INDEX({"Product1","Product2","Product3","Product4"},MATCH(MAX(salesdata[[#This Row],[S-P1]],salesdata[[#This Row],[S-P2]],salesdata[[#This Row],[S-P3]],salesdata[[#This Row],[S-P4]]),CHOOSE({1,2,3,4},salesdata[[#This Row],[S-P1]],salesdata[[#This Row],[S-P2]],salesdata[[#This Row],[S-P3]],salesdata[[#This Row],[S-P4]]),0))</f>
        <v>Product3</v>
      </c>
      <c r="X2838" s="1" t="str">
        <f>IF(salesdata[[#This Row],[Total Revenue]]&gt;=70000,"High",IF(salesdata[[#This Row],[Total Revenue]]&gt;=40000,"Medium","Low"))</f>
        <v>Medium</v>
      </c>
      <c r="Y2838" s="1" t="str">
        <f>IFERROR(IF(SUMIF(salesdata[Year],salesdata[[#This Row],[Year]],salesdata[Total Revenue])&gt;SUMIF(salesdata[Year],salesdata[[#This Row],[Year]]-1,salesdata[Total Revenue]),"Growth Year","Decline Year"),"")</f>
        <v>Decline Year</v>
      </c>
    </row>
    <row r="2839" spans="1:25" x14ac:dyDescent="0.3">
      <c r="A2839" s="1">
        <v>2838</v>
      </c>
      <c r="B2839" s="2">
        <v>43181</v>
      </c>
      <c r="C2839" s="1">
        <v>2018</v>
      </c>
      <c r="D2839" s="1" t="s">
        <v>28</v>
      </c>
      <c r="E2839" s="1">
        <v>3</v>
      </c>
      <c r="F2839" s="3">
        <v>3917</v>
      </c>
      <c r="G2839" s="10">
        <v>12416.89</v>
      </c>
      <c r="H2839" s="12">
        <f>IFERROR(salesdata[[#This Row],[S-P1]]/salesdata[[#This Row],[Q-P1]],0)</f>
        <v>3.17</v>
      </c>
      <c r="I2839" s="3">
        <v>1189</v>
      </c>
      <c r="J2839" s="10">
        <v>7538.26</v>
      </c>
      <c r="K2839" s="12">
        <f>IFERROR(salesdata[[#This Row],[S-P2]]/salesdata[[#This Row],[Q-P2]],0)</f>
        <v>6.34</v>
      </c>
      <c r="L2839" s="3">
        <v>2493</v>
      </c>
      <c r="M2839" s="10">
        <v>13512.06</v>
      </c>
      <c r="N2839" s="12">
        <f>IFERROR(salesdata[[#This Row],[S-P3]]/salesdata[[#This Row],[Q-P3]],0)</f>
        <v>5.42</v>
      </c>
      <c r="O2839" s="3">
        <v>1747</v>
      </c>
      <c r="P2839" s="10">
        <v>12456.11</v>
      </c>
      <c r="Q2839" s="12">
        <f>IFERROR(salesdata[[#This Row],[S-P4]]/salesdata[[#This Row],[Q-P4]],0)</f>
        <v>7.13</v>
      </c>
      <c r="R2839" s="3">
        <v>9346</v>
      </c>
      <c r="S2839" s="10">
        <v>45923.32</v>
      </c>
      <c r="T2839" s="1" t="str">
        <f>"Q"&amp;ROUNDUP(salesdata[[#This Row],[Month No.]]/3,0)</f>
        <v>Q1</v>
      </c>
      <c r="U2839" s="1" t="str">
        <f>TEXT(salesdata[[#This Row],[Date]],"dddd")</f>
        <v>Thursday</v>
      </c>
      <c r="V2839" s="12">
        <f>IFERROR(salesdata[[#This Row],[Total Revenue]]/salesdata[[#This Row],[Total Units Sold]],0)</f>
        <v>4.9136871388829446</v>
      </c>
      <c r="W2839" s="1" t="str">
        <f>INDEX({"Product1","Product2","Product3","Product4"},MATCH(MAX(salesdata[[#This Row],[S-P1]],salesdata[[#This Row],[S-P2]],salesdata[[#This Row],[S-P3]],salesdata[[#This Row],[S-P4]]),CHOOSE({1,2,3,4},salesdata[[#This Row],[S-P1]],salesdata[[#This Row],[S-P2]],salesdata[[#This Row],[S-P3]],salesdata[[#This Row],[S-P4]]),0))</f>
        <v>Product3</v>
      </c>
      <c r="X2839" s="1" t="str">
        <f>IF(salesdata[[#This Row],[Total Revenue]]&gt;=70000,"High",IF(salesdata[[#This Row],[Total Revenue]]&gt;=40000,"Medium","Low"))</f>
        <v>Medium</v>
      </c>
      <c r="Y2839" s="1" t="str">
        <f>IFERROR(IF(SUMIF(salesdata[Year],salesdata[[#This Row],[Year]],salesdata[Total Revenue])&gt;SUMIF(salesdata[Year],salesdata[[#This Row],[Year]]-1,salesdata[Total Revenue]),"Growth Year","Decline Year"),"")</f>
        <v>Decline Year</v>
      </c>
    </row>
    <row r="2840" spans="1:25" x14ac:dyDescent="0.3">
      <c r="A2840" s="1">
        <v>2839</v>
      </c>
      <c r="B2840" s="2">
        <v>43182</v>
      </c>
      <c r="C2840" s="1">
        <v>2018</v>
      </c>
      <c r="D2840" s="1" t="s">
        <v>28</v>
      </c>
      <c r="E2840" s="1">
        <v>3</v>
      </c>
      <c r="F2840" s="3">
        <v>6957</v>
      </c>
      <c r="G2840" s="10">
        <v>22053.69</v>
      </c>
      <c r="H2840" s="12">
        <f>IFERROR(salesdata[[#This Row],[S-P1]]/salesdata[[#This Row],[Q-P1]],0)</f>
        <v>3.17</v>
      </c>
      <c r="I2840" s="3">
        <v>1411</v>
      </c>
      <c r="J2840" s="10">
        <v>8945.74</v>
      </c>
      <c r="K2840" s="12">
        <f>IFERROR(salesdata[[#This Row],[S-P2]]/salesdata[[#This Row],[Q-P2]],0)</f>
        <v>6.34</v>
      </c>
      <c r="L2840" s="3">
        <v>2923</v>
      </c>
      <c r="M2840" s="10">
        <v>15842.66</v>
      </c>
      <c r="N2840" s="12">
        <f>IFERROR(salesdata[[#This Row],[S-P3]]/salesdata[[#This Row],[Q-P3]],0)</f>
        <v>5.42</v>
      </c>
      <c r="O2840" s="3">
        <v>462</v>
      </c>
      <c r="P2840" s="10">
        <v>3294.06</v>
      </c>
      <c r="Q2840" s="12">
        <f>IFERROR(salesdata[[#This Row],[S-P4]]/salesdata[[#This Row],[Q-P4]],0)</f>
        <v>7.13</v>
      </c>
      <c r="R2840" s="3">
        <v>11753</v>
      </c>
      <c r="S2840" s="10">
        <v>50136.15</v>
      </c>
      <c r="T2840" s="1" t="str">
        <f>"Q"&amp;ROUNDUP(salesdata[[#This Row],[Month No.]]/3,0)</f>
        <v>Q1</v>
      </c>
      <c r="U2840" s="1" t="str">
        <f>TEXT(salesdata[[#This Row],[Date]],"dddd")</f>
        <v>Friday</v>
      </c>
      <c r="V2840" s="12">
        <f>IFERROR(salesdata[[#This Row],[Total Revenue]]/salesdata[[#This Row],[Total Units Sold]],0)</f>
        <v>4.2658172381519615</v>
      </c>
      <c r="W2840" s="1" t="str">
        <f>INDEX({"Product1","Product2","Product3","Product4"},MATCH(MAX(salesdata[[#This Row],[S-P1]],salesdata[[#This Row],[S-P2]],salesdata[[#This Row],[S-P3]],salesdata[[#This Row],[S-P4]]),CHOOSE({1,2,3,4},salesdata[[#This Row],[S-P1]],salesdata[[#This Row],[S-P2]],salesdata[[#This Row],[S-P3]],salesdata[[#This Row],[S-P4]]),0))</f>
        <v>Product1</v>
      </c>
      <c r="X2840" s="1" t="str">
        <f>IF(salesdata[[#This Row],[Total Revenue]]&gt;=70000,"High",IF(salesdata[[#This Row],[Total Revenue]]&gt;=40000,"Medium","Low"))</f>
        <v>Medium</v>
      </c>
      <c r="Y2840" s="1" t="str">
        <f>IFERROR(IF(SUMIF(salesdata[Year],salesdata[[#This Row],[Year]],salesdata[Total Revenue])&gt;SUMIF(salesdata[Year],salesdata[[#This Row],[Year]]-1,salesdata[Total Revenue]),"Growth Year","Decline Year"),"")</f>
        <v>Decline Year</v>
      </c>
    </row>
    <row r="2841" spans="1:25" x14ac:dyDescent="0.3">
      <c r="A2841" s="1">
        <v>2840</v>
      </c>
      <c r="B2841" s="2">
        <v>43183</v>
      </c>
      <c r="C2841" s="1">
        <v>2018</v>
      </c>
      <c r="D2841" s="1" t="s">
        <v>28</v>
      </c>
      <c r="E2841" s="1">
        <v>3</v>
      </c>
      <c r="F2841" s="3">
        <v>1616</v>
      </c>
      <c r="G2841" s="10">
        <v>5122.72</v>
      </c>
      <c r="H2841" s="12">
        <f>IFERROR(salesdata[[#This Row],[S-P1]]/salesdata[[#This Row],[Q-P1]],0)</f>
        <v>3.1700000000000004</v>
      </c>
      <c r="I2841" s="3">
        <v>2389</v>
      </c>
      <c r="J2841" s="10">
        <v>15146.26</v>
      </c>
      <c r="K2841" s="12">
        <f>IFERROR(salesdata[[#This Row],[S-P2]]/salesdata[[#This Row],[Q-P2]],0)</f>
        <v>6.34</v>
      </c>
      <c r="L2841" s="3">
        <v>6000</v>
      </c>
      <c r="M2841" s="10">
        <v>32520</v>
      </c>
      <c r="N2841" s="12">
        <f>IFERROR(salesdata[[#This Row],[S-P3]]/salesdata[[#This Row],[Q-P3]],0)</f>
        <v>5.42</v>
      </c>
      <c r="O2841" s="3">
        <v>1907</v>
      </c>
      <c r="P2841" s="10">
        <v>13596.91</v>
      </c>
      <c r="Q2841" s="12">
        <f>IFERROR(salesdata[[#This Row],[S-P4]]/salesdata[[#This Row],[Q-P4]],0)</f>
        <v>7.13</v>
      </c>
      <c r="R2841" s="3">
        <v>11912</v>
      </c>
      <c r="S2841" s="10">
        <v>66385.89</v>
      </c>
      <c r="T2841" s="1" t="str">
        <f>"Q"&amp;ROUNDUP(salesdata[[#This Row],[Month No.]]/3,0)</f>
        <v>Q1</v>
      </c>
      <c r="U2841" s="1" t="str">
        <f>TEXT(salesdata[[#This Row],[Date]],"dddd")</f>
        <v>Saturday</v>
      </c>
      <c r="V2841" s="12">
        <f>IFERROR(salesdata[[#This Row],[Total Revenue]]/salesdata[[#This Row],[Total Units Sold]],0)</f>
        <v>5.5730263599731362</v>
      </c>
      <c r="W2841" s="1" t="str">
        <f>INDEX({"Product1","Product2","Product3","Product4"},MATCH(MAX(salesdata[[#This Row],[S-P1]],salesdata[[#This Row],[S-P2]],salesdata[[#This Row],[S-P3]],salesdata[[#This Row],[S-P4]]),CHOOSE({1,2,3,4},salesdata[[#This Row],[S-P1]],salesdata[[#This Row],[S-P2]],salesdata[[#This Row],[S-P3]],salesdata[[#This Row],[S-P4]]),0))</f>
        <v>Product3</v>
      </c>
      <c r="X2841" s="1" t="str">
        <f>IF(salesdata[[#This Row],[Total Revenue]]&gt;=70000,"High",IF(salesdata[[#This Row],[Total Revenue]]&gt;=40000,"Medium","Low"))</f>
        <v>Medium</v>
      </c>
      <c r="Y2841" s="1" t="str">
        <f>IFERROR(IF(SUMIF(salesdata[Year],salesdata[[#This Row],[Year]],salesdata[Total Revenue])&gt;SUMIF(salesdata[Year],salesdata[[#This Row],[Year]]-1,salesdata[Total Revenue]),"Growth Year","Decline Year"),"")</f>
        <v>Decline Year</v>
      </c>
    </row>
    <row r="2842" spans="1:25" x14ac:dyDescent="0.3">
      <c r="A2842" s="1">
        <v>2841</v>
      </c>
      <c r="B2842" s="2">
        <v>43184</v>
      </c>
      <c r="C2842" s="1">
        <v>2018</v>
      </c>
      <c r="D2842" s="1" t="s">
        <v>28</v>
      </c>
      <c r="E2842" s="1">
        <v>3</v>
      </c>
      <c r="F2842" s="3">
        <v>3156</v>
      </c>
      <c r="G2842" s="10">
        <v>10004.52</v>
      </c>
      <c r="H2842" s="12">
        <f>IFERROR(salesdata[[#This Row],[S-P1]]/salesdata[[#This Row],[Q-P1]],0)</f>
        <v>3.17</v>
      </c>
      <c r="I2842" s="3">
        <v>720</v>
      </c>
      <c r="J2842" s="10">
        <v>4564.8</v>
      </c>
      <c r="K2842" s="12">
        <f>IFERROR(salesdata[[#This Row],[S-P2]]/salesdata[[#This Row],[Q-P2]],0)</f>
        <v>6.34</v>
      </c>
      <c r="L2842" s="3">
        <v>721</v>
      </c>
      <c r="M2842" s="10">
        <v>3907.82</v>
      </c>
      <c r="N2842" s="12">
        <f>IFERROR(salesdata[[#This Row],[S-P3]]/salesdata[[#This Row],[Q-P3]],0)</f>
        <v>5.42</v>
      </c>
      <c r="O2842" s="3">
        <v>690</v>
      </c>
      <c r="P2842" s="10">
        <v>4919.7</v>
      </c>
      <c r="Q2842" s="12">
        <f>IFERROR(salesdata[[#This Row],[S-P4]]/salesdata[[#This Row],[Q-P4]],0)</f>
        <v>7.13</v>
      </c>
      <c r="R2842" s="3">
        <v>5287</v>
      </c>
      <c r="S2842" s="10">
        <v>23396.84</v>
      </c>
      <c r="T2842" s="1" t="str">
        <f>"Q"&amp;ROUNDUP(salesdata[[#This Row],[Month No.]]/3,0)</f>
        <v>Q1</v>
      </c>
      <c r="U2842" s="1" t="str">
        <f>TEXT(salesdata[[#This Row],[Date]],"dddd")</f>
        <v>Sunday</v>
      </c>
      <c r="V2842" s="12">
        <f>IFERROR(salesdata[[#This Row],[Total Revenue]]/salesdata[[#This Row],[Total Units Sold]],0)</f>
        <v>4.4253527520332891</v>
      </c>
      <c r="W2842" s="1" t="str">
        <f>INDEX({"Product1","Product2","Product3","Product4"},MATCH(MAX(salesdata[[#This Row],[S-P1]],salesdata[[#This Row],[S-P2]],salesdata[[#This Row],[S-P3]],salesdata[[#This Row],[S-P4]]),CHOOSE({1,2,3,4},salesdata[[#This Row],[S-P1]],salesdata[[#This Row],[S-P2]],salesdata[[#This Row],[S-P3]],salesdata[[#This Row],[S-P4]]),0))</f>
        <v>Product1</v>
      </c>
      <c r="X2842" s="1" t="str">
        <f>IF(salesdata[[#This Row],[Total Revenue]]&gt;=70000,"High",IF(salesdata[[#This Row],[Total Revenue]]&gt;=40000,"Medium","Low"))</f>
        <v>Low</v>
      </c>
      <c r="Y2842" s="1" t="str">
        <f>IFERROR(IF(SUMIF(salesdata[Year],salesdata[[#This Row],[Year]],salesdata[Total Revenue])&gt;SUMIF(salesdata[Year],salesdata[[#This Row],[Year]]-1,salesdata[Total Revenue]),"Growth Year","Decline Year"),"")</f>
        <v>Decline Year</v>
      </c>
    </row>
    <row r="2843" spans="1:25" x14ac:dyDescent="0.3">
      <c r="A2843" s="1">
        <v>2842</v>
      </c>
      <c r="B2843" s="2">
        <v>43185</v>
      </c>
      <c r="C2843" s="1">
        <v>2018</v>
      </c>
      <c r="D2843" s="1" t="s">
        <v>28</v>
      </c>
      <c r="E2843" s="1">
        <v>3</v>
      </c>
      <c r="F2843" s="3">
        <v>1035</v>
      </c>
      <c r="G2843" s="10">
        <v>3280.95</v>
      </c>
      <c r="H2843" s="12">
        <f>IFERROR(salesdata[[#This Row],[S-P1]]/salesdata[[#This Row],[Q-P1]],0)</f>
        <v>3.17</v>
      </c>
      <c r="I2843" s="3">
        <v>1231</v>
      </c>
      <c r="J2843" s="10">
        <v>7804.54</v>
      </c>
      <c r="K2843" s="12">
        <f>IFERROR(salesdata[[#This Row],[S-P2]]/salesdata[[#This Row],[Q-P2]],0)</f>
        <v>6.34</v>
      </c>
      <c r="L2843" s="3">
        <v>5287</v>
      </c>
      <c r="M2843" s="10">
        <v>28655.54</v>
      </c>
      <c r="N2843" s="12">
        <f>IFERROR(salesdata[[#This Row],[S-P3]]/salesdata[[#This Row],[Q-P3]],0)</f>
        <v>5.42</v>
      </c>
      <c r="O2843" s="3">
        <v>1940</v>
      </c>
      <c r="P2843" s="10">
        <v>13832.2</v>
      </c>
      <c r="Q2843" s="12">
        <f>IFERROR(salesdata[[#This Row],[S-P4]]/salesdata[[#This Row],[Q-P4]],0)</f>
        <v>7.1300000000000008</v>
      </c>
      <c r="R2843" s="3">
        <v>9493</v>
      </c>
      <c r="S2843" s="10">
        <v>53573.23</v>
      </c>
      <c r="T2843" s="1" t="str">
        <f>"Q"&amp;ROUNDUP(salesdata[[#This Row],[Month No.]]/3,0)</f>
        <v>Q1</v>
      </c>
      <c r="U2843" s="1" t="str">
        <f>TEXT(salesdata[[#This Row],[Date]],"dddd")</f>
        <v>Monday</v>
      </c>
      <c r="V2843" s="12">
        <f>IFERROR(salesdata[[#This Row],[Total Revenue]]/salesdata[[#This Row],[Total Units Sold]],0)</f>
        <v>5.643445696829243</v>
      </c>
      <c r="W2843" s="1" t="str">
        <f>INDEX({"Product1","Product2","Product3","Product4"},MATCH(MAX(salesdata[[#This Row],[S-P1]],salesdata[[#This Row],[S-P2]],salesdata[[#This Row],[S-P3]],salesdata[[#This Row],[S-P4]]),CHOOSE({1,2,3,4},salesdata[[#This Row],[S-P1]],salesdata[[#This Row],[S-P2]],salesdata[[#This Row],[S-P3]],salesdata[[#This Row],[S-P4]]),0))</f>
        <v>Product3</v>
      </c>
      <c r="X2843" s="1" t="str">
        <f>IF(salesdata[[#This Row],[Total Revenue]]&gt;=70000,"High",IF(salesdata[[#This Row],[Total Revenue]]&gt;=40000,"Medium","Low"))</f>
        <v>Medium</v>
      </c>
      <c r="Y2843" s="1" t="str">
        <f>IFERROR(IF(SUMIF(salesdata[Year],salesdata[[#This Row],[Year]],salesdata[Total Revenue])&gt;SUMIF(salesdata[Year],salesdata[[#This Row],[Year]]-1,salesdata[Total Revenue]),"Growth Year","Decline Year"),"")</f>
        <v>Decline Year</v>
      </c>
    </row>
    <row r="2844" spans="1:25" x14ac:dyDescent="0.3">
      <c r="A2844" s="1">
        <v>2843</v>
      </c>
      <c r="B2844" s="2">
        <v>43186</v>
      </c>
      <c r="C2844" s="1">
        <v>2018</v>
      </c>
      <c r="D2844" s="1" t="s">
        <v>28</v>
      </c>
      <c r="E2844" s="1">
        <v>3</v>
      </c>
      <c r="F2844" s="3">
        <v>3438</v>
      </c>
      <c r="G2844" s="10">
        <v>10898.46</v>
      </c>
      <c r="H2844" s="12">
        <f>IFERROR(salesdata[[#This Row],[S-P1]]/salesdata[[#This Row],[Q-P1]],0)</f>
        <v>3.17</v>
      </c>
      <c r="I2844" s="3">
        <v>1109</v>
      </c>
      <c r="J2844" s="10">
        <v>7031.06</v>
      </c>
      <c r="K2844" s="12">
        <f>IFERROR(salesdata[[#This Row],[S-P2]]/salesdata[[#This Row],[Q-P2]],0)</f>
        <v>6.3400000000000007</v>
      </c>
      <c r="L2844" s="3">
        <v>1674</v>
      </c>
      <c r="M2844" s="10">
        <v>9073.08</v>
      </c>
      <c r="N2844" s="12">
        <f>IFERROR(salesdata[[#This Row],[S-P3]]/salesdata[[#This Row],[Q-P3]],0)</f>
        <v>5.42</v>
      </c>
      <c r="O2844" s="3">
        <v>1423</v>
      </c>
      <c r="P2844" s="10">
        <v>10145.99</v>
      </c>
      <c r="Q2844" s="12">
        <f>IFERROR(salesdata[[#This Row],[S-P4]]/salesdata[[#This Row],[Q-P4]],0)</f>
        <v>7.13</v>
      </c>
      <c r="R2844" s="3">
        <v>7644</v>
      </c>
      <c r="S2844" s="10">
        <v>37148.589999999997</v>
      </c>
      <c r="T2844" s="1" t="str">
        <f>"Q"&amp;ROUNDUP(salesdata[[#This Row],[Month No.]]/3,0)</f>
        <v>Q1</v>
      </c>
      <c r="U2844" s="1" t="str">
        <f>TEXT(salesdata[[#This Row],[Date]],"dddd")</f>
        <v>Tuesday</v>
      </c>
      <c r="V2844" s="12">
        <f>IFERROR(salesdata[[#This Row],[Total Revenue]]/salesdata[[#This Row],[Total Units Sold]],0)</f>
        <v>4.8598364730507582</v>
      </c>
      <c r="W2844" s="1" t="str">
        <f>INDEX({"Product1","Product2","Product3","Product4"},MATCH(MAX(salesdata[[#This Row],[S-P1]],salesdata[[#This Row],[S-P2]],salesdata[[#This Row],[S-P3]],salesdata[[#This Row],[S-P4]]),CHOOSE({1,2,3,4},salesdata[[#This Row],[S-P1]],salesdata[[#This Row],[S-P2]],salesdata[[#This Row],[S-P3]],salesdata[[#This Row],[S-P4]]),0))</f>
        <v>Product1</v>
      </c>
      <c r="X2844" s="1" t="str">
        <f>IF(salesdata[[#This Row],[Total Revenue]]&gt;=70000,"High",IF(salesdata[[#This Row],[Total Revenue]]&gt;=40000,"Medium","Low"))</f>
        <v>Low</v>
      </c>
      <c r="Y2844" s="1" t="str">
        <f>IFERROR(IF(SUMIF(salesdata[Year],salesdata[[#This Row],[Year]],salesdata[Total Revenue])&gt;SUMIF(salesdata[Year],salesdata[[#This Row],[Year]]-1,salesdata[Total Revenue]),"Growth Year","Decline Year"),"")</f>
        <v>Decline Year</v>
      </c>
    </row>
    <row r="2845" spans="1:25" x14ac:dyDescent="0.3">
      <c r="A2845" s="1">
        <v>2844</v>
      </c>
      <c r="B2845" s="2">
        <v>43187</v>
      </c>
      <c r="C2845" s="1">
        <v>2018</v>
      </c>
      <c r="D2845" s="1" t="s">
        <v>28</v>
      </c>
      <c r="E2845" s="1">
        <v>3</v>
      </c>
      <c r="F2845" s="3">
        <v>6576</v>
      </c>
      <c r="G2845" s="10">
        <v>20845.919999999998</v>
      </c>
      <c r="H2845" s="12">
        <f>IFERROR(salesdata[[#This Row],[S-P1]]/salesdata[[#This Row],[Q-P1]],0)</f>
        <v>3.17</v>
      </c>
      <c r="I2845" s="3">
        <v>442</v>
      </c>
      <c r="J2845" s="10">
        <v>2802.28</v>
      </c>
      <c r="K2845" s="12">
        <f>IFERROR(salesdata[[#This Row],[S-P2]]/salesdata[[#This Row],[Q-P2]],0)</f>
        <v>6.3400000000000007</v>
      </c>
      <c r="L2845" s="3">
        <v>1988</v>
      </c>
      <c r="M2845" s="10">
        <v>10774.96</v>
      </c>
      <c r="N2845" s="12">
        <f>IFERROR(salesdata[[#This Row],[S-P3]]/salesdata[[#This Row],[Q-P3]],0)</f>
        <v>5.42</v>
      </c>
      <c r="O2845" s="3">
        <v>1159</v>
      </c>
      <c r="P2845" s="10">
        <v>8263.67</v>
      </c>
      <c r="Q2845" s="12">
        <f>IFERROR(salesdata[[#This Row],[S-P4]]/salesdata[[#This Row],[Q-P4]],0)</f>
        <v>7.13</v>
      </c>
      <c r="R2845" s="3">
        <v>10165</v>
      </c>
      <c r="S2845" s="10">
        <v>42686.83</v>
      </c>
      <c r="T2845" s="1" t="str">
        <f>"Q"&amp;ROUNDUP(salesdata[[#This Row],[Month No.]]/3,0)</f>
        <v>Q1</v>
      </c>
      <c r="U2845" s="1" t="str">
        <f>TEXT(salesdata[[#This Row],[Date]],"dddd")</f>
        <v>Wednesday</v>
      </c>
      <c r="V2845" s="12">
        <f>IFERROR(salesdata[[#This Row],[Total Revenue]]/salesdata[[#This Row],[Total Units Sold]],0)</f>
        <v>4.1993930152484014</v>
      </c>
      <c r="W2845" s="1" t="str">
        <f>INDEX({"Product1","Product2","Product3","Product4"},MATCH(MAX(salesdata[[#This Row],[S-P1]],salesdata[[#This Row],[S-P2]],salesdata[[#This Row],[S-P3]],salesdata[[#This Row],[S-P4]]),CHOOSE({1,2,3,4},salesdata[[#This Row],[S-P1]],salesdata[[#This Row],[S-P2]],salesdata[[#This Row],[S-P3]],salesdata[[#This Row],[S-P4]]),0))</f>
        <v>Product1</v>
      </c>
      <c r="X2845" s="1" t="str">
        <f>IF(salesdata[[#This Row],[Total Revenue]]&gt;=70000,"High",IF(salesdata[[#This Row],[Total Revenue]]&gt;=40000,"Medium","Low"))</f>
        <v>Medium</v>
      </c>
      <c r="Y2845" s="1" t="str">
        <f>IFERROR(IF(SUMIF(salesdata[Year],salesdata[[#This Row],[Year]],salesdata[Total Revenue])&gt;SUMIF(salesdata[Year],salesdata[[#This Row],[Year]]-1,salesdata[Total Revenue]),"Growth Year","Decline Year"),"")</f>
        <v>Decline Year</v>
      </c>
    </row>
    <row r="2846" spans="1:25" x14ac:dyDescent="0.3">
      <c r="A2846" s="1">
        <v>2845</v>
      </c>
      <c r="B2846" s="2">
        <v>43188</v>
      </c>
      <c r="C2846" s="1">
        <v>2018</v>
      </c>
      <c r="D2846" s="1" t="s">
        <v>28</v>
      </c>
      <c r="E2846" s="1">
        <v>3</v>
      </c>
      <c r="F2846" s="3">
        <v>7136</v>
      </c>
      <c r="G2846" s="10">
        <v>22621.119999999999</v>
      </c>
      <c r="H2846" s="12">
        <f>IFERROR(salesdata[[#This Row],[S-P1]]/salesdata[[#This Row],[Q-P1]],0)</f>
        <v>3.17</v>
      </c>
      <c r="I2846" s="3">
        <v>3360</v>
      </c>
      <c r="J2846" s="10">
        <v>21302.400000000001</v>
      </c>
      <c r="K2846" s="12">
        <f>IFERROR(salesdata[[#This Row],[S-P2]]/salesdata[[#This Row],[Q-P2]],0)</f>
        <v>6.3400000000000007</v>
      </c>
      <c r="L2846" s="3">
        <v>2055</v>
      </c>
      <c r="M2846" s="10">
        <v>11138.1</v>
      </c>
      <c r="N2846" s="12">
        <f>IFERROR(salesdata[[#This Row],[S-P3]]/salesdata[[#This Row],[Q-P3]],0)</f>
        <v>5.42</v>
      </c>
      <c r="O2846" s="3">
        <v>1821</v>
      </c>
      <c r="P2846" s="10">
        <v>12983.73</v>
      </c>
      <c r="Q2846" s="12">
        <f>IFERROR(salesdata[[#This Row],[S-P4]]/salesdata[[#This Row],[Q-P4]],0)</f>
        <v>7.13</v>
      </c>
      <c r="R2846" s="3">
        <v>14372</v>
      </c>
      <c r="S2846" s="10">
        <v>68045.350000000006</v>
      </c>
      <c r="T2846" s="1" t="str">
        <f>"Q"&amp;ROUNDUP(salesdata[[#This Row],[Month No.]]/3,0)</f>
        <v>Q1</v>
      </c>
      <c r="U2846" s="1" t="str">
        <f>TEXT(salesdata[[#This Row],[Date]],"dddd")</f>
        <v>Thursday</v>
      </c>
      <c r="V2846" s="12">
        <f>IFERROR(salesdata[[#This Row],[Total Revenue]]/salesdata[[#This Row],[Total Units Sold]],0)</f>
        <v>4.7345776509880331</v>
      </c>
      <c r="W2846" s="1" t="str">
        <f>INDEX({"Product1","Product2","Product3","Product4"},MATCH(MAX(salesdata[[#This Row],[S-P1]],salesdata[[#This Row],[S-P2]],salesdata[[#This Row],[S-P3]],salesdata[[#This Row],[S-P4]]),CHOOSE({1,2,3,4},salesdata[[#This Row],[S-P1]],salesdata[[#This Row],[S-P2]],salesdata[[#This Row],[S-P3]],salesdata[[#This Row],[S-P4]]),0))</f>
        <v>Product1</v>
      </c>
      <c r="X2846" s="1" t="str">
        <f>IF(salesdata[[#This Row],[Total Revenue]]&gt;=70000,"High",IF(salesdata[[#This Row],[Total Revenue]]&gt;=40000,"Medium","Low"))</f>
        <v>Medium</v>
      </c>
      <c r="Y2846" s="1" t="str">
        <f>IFERROR(IF(SUMIF(salesdata[Year],salesdata[[#This Row],[Year]],salesdata[Total Revenue])&gt;SUMIF(salesdata[Year],salesdata[[#This Row],[Year]]-1,salesdata[Total Revenue]),"Growth Year","Decline Year"),"")</f>
        <v>Decline Year</v>
      </c>
    </row>
    <row r="2847" spans="1:25" x14ac:dyDescent="0.3">
      <c r="A2847" s="1">
        <v>2846</v>
      </c>
      <c r="B2847" s="2">
        <v>43189</v>
      </c>
      <c r="C2847" s="1">
        <v>2018</v>
      </c>
      <c r="D2847" s="1" t="s">
        <v>28</v>
      </c>
      <c r="E2847" s="1">
        <v>3</v>
      </c>
      <c r="F2847" s="3">
        <v>4459</v>
      </c>
      <c r="G2847" s="10">
        <v>14135.03</v>
      </c>
      <c r="H2847" s="12">
        <f>IFERROR(salesdata[[#This Row],[S-P1]]/salesdata[[#This Row],[Q-P1]],0)</f>
        <v>3.17</v>
      </c>
      <c r="I2847" s="3">
        <v>1354</v>
      </c>
      <c r="J2847" s="10">
        <v>8584.36</v>
      </c>
      <c r="K2847" s="12">
        <f>IFERROR(salesdata[[#This Row],[S-P2]]/salesdata[[#This Row],[Q-P2]],0)</f>
        <v>6.3400000000000007</v>
      </c>
      <c r="L2847" s="3">
        <v>5739</v>
      </c>
      <c r="M2847" s="10">
        <v>31105.38</v>
      </c>
      <c r="N2847" s="12">
        <f>IFERROR(salesdata[[#This Row],[S-P3]]/salesdata[[#This Row],[Q-P3]],0)</f>
        <v>5.42</v>
      </c>
      <c r="O2847" s="3">
        <v>378</v>
      </c>
      <c r="P2847" s="10">
        <v>2695.14</v>
      </c>
      <c r="Q2847" s="12">
        <f>IFERROR(salesdata[[#This Row],[S-P4]]/salesdata[[#This Row],[Q-P4]],0)</f>
        <v>7.13</v>
      </c>
      <c r="R2847" s="3">
        <v>11930</v>
      </c>
      <c r="S2847" s="10">
        <v>56519.91</v>
      </c>
      <c r="T2847" s="1" t="str">
        <f>"Q"&amp;ROUNDUP(salesdata[[#This Row],[Month No.]]/3,0)</f>
        <v>Q1</v>
      </c>
      <c r="U2847" s="1" t="str">
        <f>TEXT(salesdata[[#This Row],[Date]],"dddd")</f>
        <v>Friday</v>
      </c>
      <c r="V2847" s="12">
        <f>IFERROR(salesdata[[#This Row],[Total Revenue]]/salesdata[[#This Row],[Total Units Sold]],0)</f>
        <v>4.7376286672254819</v>
      </c>
      <c r="W2847" s="1" t="str">
        <f>INDEX({"Product1","Product2","Product3","Product4"},MATCH(MAX(salesdata[[#This Row],[S-P1]],salesdata[[#This Row],[S-P2]],salesdata[[#This Row],[S-P3]],salesdata[[#This Row],[S-P4]]),CHOOSE({1,2,3,4},salesdata[[#This Row],[S-P1]],salesdata[[#This Row],[S-P2]],salesdata[[#This Row],[S-P3]],salesdata[[#This Row],[S-P4]]),0))</f>
        <v>Product3</v>
      </c>
      <c r="X2847" s="1" t="str">
        <f>IF(salesdata[[#This Row],[Total Revenue]]&gt;=70000,"High",IF(salesdata[[#This Row],[Total Revenue]]&gt;=40000,"Medium","Low"))</f>
        <v>Medium</v>
      </c>
      <c r="Y2847" s="1" t="str">
        <f>IFERROR(IF(SUMIF(salesdata[Year],salesdata[[#This Row],[Year]],salesdata[Total Revenue])&gt;SUMIF(salesdata[Year],salesdata[[#This Row],[Year]]-1,salesdata[Total Revenue]),"Growth Year","Decline Year"),"")</f>
        <v>Decline Year</v>
      </c>
    </row>
    <row r="2848" spans="1:25" x14ac:dyDescent="0.3">
      <c r="A2848" s="1">
        <v>2847</v>
      </c>
      <c r="B2848" s="2">
        <v>43190</v>
      </c>
      <c r="C2848" s="1">
        <v>2018</v>
      </c>
      <c r="D2848" s="1" t="s">
        <v>28</v>
      </c>
      <c r="E2848" s="1">
        <v>3</v>
      </c>
      <c r="F2848" s="3">
        <v>7446</v>
      </c>
      <c r="G2848" s="10">
        <v>23603.82</v>
      </c>
      <c r="H2848" s="12">
        <f>IFERROR(salesdata[[#This Row],[S-P1]]/salesdata[[#This Row],[Q-P1]],0)</f>
        <v>3.17</v>
      </c>
      <c r="I2848" s="3">
        <v>2936</v>
      </c>
      <c r="J2848" s="10">
        <v>18614.240000000002</v>
      </c>
      <c r="K2848" s="12">
        <f>IFERROR(salesdata[[#This Row],[S-P2]]/salesdata[[#This Row],[Q-P2]],0)</f>
        <v>6.3400000000000007</v>
      </c>
      <c r="L2848" s="3">
        <v>5476</v>
      </c>
      <c r="M2848" s="10">
        <v>29679.919999999998</v>
      </c>
      <c r="N2848" s="12">
        <f>IFERROR(salesdata[[#This Row],[S-P3]]/salesdata[[#This Row],[Q-P3]],0)</f>
        <v>5.42</v>
      </c>
      <c r="O2848" s="3">
        <v>1010</v>
      </c>
      <c r="P2848" s="10">
        <v>7201.3</v>
      </c>
      <c r="Q2848" s="12">
        <f>IFERROR(salesdata[[#This Row],[S-P4]]/salesdata[[#This Row],[Q-P4]],0)</f>
        <v>7.13</v>
      </c>
      <c r="R2848" s="3">
        <v>16868</v>
      </c>
      <c r="S2848" s="10">
        <v>79099.28</v>
      </c>
      <c r="T2848" s="1" t="str">
        <f>"Q"&amp;ROUNDUP(salesdata[[#This Row],[Month No.]]/3,0)</f>
        <v>Q1</v>
      </c>
      <c r="U2848" s="1" t="str">
        <f>TEXT(salesdata[[#This Row],[Date]],"dddd")</f>
        <v>Saturday</v>
      </c>
      <c r="V2848" s="12">
        <f>IFERROR(salesdata[[#This Row],[Total Revenue]]/salesdata[[#This Row],[Total Units Sold]],0)</f>
        <v>4.6893099359734407</v>
      </c>
      <c r="W2848" s="1" t="str">
        <f>INDEX({"Product1","Product2","Product3","Product4"},MATCH(MAX(salesdata[[#This Row],[S-P1]],salesdata[[#This Row],[S-P2]],salesdata[[#This Row],[S-P3]],salesdata[[#This Row],[S-P4]]),CHOOSE({1,2,3,4},salesdata[[#This Row],[S-P1]],salesdata[[#This Row],[S-P2]],salesdata[[#This Row],[S-P3]],salesdata[[#This Row],[S-P4]]),0))</f>
        <v>Product3</v>
      </c>
      <c r="X2848" s="1" t="str">
        <f>IF(salesdata[[#This Row],[Total Revenue]]&gt;=70000,"High",IF(salesdata[[#This Row],[Total Revenue]]&gt;=40000,"Medium","Low"))</f>
        <v>High</v>
      </c>
      <c r="Y2848" s="1" t="str">
        <f>IFERROR(IF(SUMIF(salesdata[Year],salesdata[[#This Row],[Year]],salesdata[Total Revenue])&gt;SUMIF(salesdata[Year],salesdata[[#This Row],[Year]]-1,salesdata[Total Revenue]),"Growth Year","Decline Year"),"")</f>
        <v>Decline Year</v>
      </c>
    </row>
    <row r="2849" spans="1:25" x14ac:dyDescent="0.3">
      <c r="A2849" s="1">
        <v>2848</v>
      </c>
      <c r="B2849" s="2">
        <v>43191</v>
      </c>
      <c r="C2849" s="1">
        <v>2018</v>
      </c>
      <c r="D2849" s="1" t="s">
        <v>29</v>
      </c>
      <c r="E2849" s="1">
        <v>4</v>
      </c>
      <c r="F2849" s="3">
        <v>4687</v>
      </c>
      <c r="G2849" s="10">
        <v>14857.79</v>
      </c>
      <c r="H2849" s="12">
        <f>IFERROR(salesdata[[#This Row],[S-P1]]/salesdata[[#This Row],[Q-P1]],0)</f>
        <v>3.1700000000000004</v>
      </c>
      <c r="I2849" s="3">
        <v>907</v>
      </c>
      <c r="J2849" s="10">
        <v>5750.38</v>
      </c>
      <c r="K2849" s="12">
        <f>IFERROR(salesdata[[#This Row],[S-P2]]/salesdata[[#This Row],[Q-P2]],0)</f>
        <v>6.34</v>
      </c>
      <c r="L2849" s="3">
        <v>4835</v>
      </c>
      <c r="M2849" s="10">
        <v>26205.7</v>
      </c>
      <c r="N2849" s="12">
        <f>IFERROR(salesdata[[#This Row],[S-P3]]/salesdata[[#This Row],[Q-P3]],0)</f>
        <v>5.42</v>
      </c>
      <c r="O2849" s="3">
        <v>1500</v>
      </c>
      <c r="P2849" s="10">
        <v>10695</v>
      </c>
      <c r="Q2849" s="12">
        <f>IFERROR(salesdata[[#This Row],[S-P4]]/salesdata[[#This Row],[Q-P4]],0)</f>
        <v>7.13</v>
      </c>
      <c r="R2849" s="3">
        <v>11929</v>
      </c>
      <c r="S2849" s="10">
        <v>57508.87</v>
      </c>
      <c r="T2849" s="1" t="str">
        <f>"Q"&amp;ROUNDUP(salesdata[[#This Row],[Month No.]]/3,0)</f>
        <v>Q2</v>
      </c>
      <c r="U2849" s="1" t="str">
        <f>TEXT(salesdata[[#This Row],[Date]],"dddd")</f>
        <v>Sunday</v>
      </c>
      <c r="V2849" s="12">
        <f>IFERROR(salesdata[[#This Row],[Total Revenue]]/salesdata[[#This Row],[Total Units Sold]],0)</f>
        <v>4.8209296671975856</v>
      </c>
      <c r="W2849" s="1" t="str">
        <f>INDEX({"Product1","Product2","Product3","Product4"},MATCH(MAX(salesdata[[#This Row],[S-P1]],salesdata[[#This Row],[S-P2]],salesdata[[#This Row],[S-P3]],salesdata[[#This Row],[S-P4]]),CHOOSE({1,2,3,4},salesdata[[#This Row],[S-P1]],salesdata[[#This Row],[S-P2]],salesdata[[#This Row],[S-P3]],salesdata[[#This Row],[S-P4]]),0))</f>
        <v>Product3</v>
      </c>
      <c r="X2849" s="1" t="str">
        <f>IF(salesdata[[#This Row],[Total Revenue]]&gt;=70000,"High",IF(salesdata[[#This Row],[Total Revenue]]&gt;=40000,"Medium","Low"))</f>
        <v>Medium</v>
      </c>
      <c r="Y2849" s="1" t="str">
        <f>IFERROR(IF(SUMIF(salesdata[Year],salesdata[[#This Row],[Year]],salesdata[Total Revenue])&gt;SUMIF(salesdata[Year],salesdata[[#This Row],[Year]]-1,salesdata[Total Revenue]),"Growth Year","Decline Year"),"")</f>
        <v>Decline Year</v>
      </c>
    </row>
    <row r="2850" spans="1:25" x14ac:dyDescent="0.3">
      <c r="A2850" s="1">
        <v>2849</v>
      </c>
      <c r="B2850" s="2">
        <v>43192</v>
      </c>
      <c r="C2850" s="1">
        <v>2018</v>
      </c>
      <c r="D2850" s="1" t="s">
        <v>29</v>
      </c>
      <c r="E2850" s="1">
        <v>4</v>
      </c>
      <c r="F2850" s="3">
        <v>4335</v>
      </c>
      <c r="G2850" s="10">
        <v>13741.95</v>
      </c>
      <c r="H2850" s="12">
        <f>IFERROR(salesdata[[#This Row],[S-P1]]/salesdata[[#This Row],[Q-P1]],0)</f>
        <v>3.1700000000000004</v>
      </c>
      <c r="I2850" s="3">
        <v>3288</v>
      </c>
      <c r="J2850" s="10">
        <v>20845.919999999998</v>
      </c>
      <c r="K2850" s="12">
        <f>IFERROR(salesdata[[#This Row],[S-P2]]/salesdata[[#This Row],[Q-P2]],0)</f>
        <v>6.34</v>
      </c>
      <c r="L2850" s="3">
        <v>754</v>
      </c>
      <c r="M2850" s="10">
        <v>4086.68</v>
      </c>
      <c r="N2850" s="12">
        <f>IFERROR(salesdata[[#This Row],[S-P3]]/salesdata[[#This Row],[Q-P3]],0)</f>
        <v>5.42</v>
      </c>
      <c r="O2850" s="3">
        <v>1568</v>
      </c>
      <c r="P2850" s="10">
        <v>11179.84</v>
      </c>
      <c r="Q2850" s="12">
        <f>IFERROR(salesdata[[#This Row],[S-P4]]/salesdata[[#This Row],[Q-P4]],0)</f>
        <v>7.13</v>
      </c>
      <c r="R2850" s="3">
        <v>9945</v>
      </c>
      <c r="S2850" s="10">
        <v>49854.39</v>
      </c>
      <c r="T2850" s="1" t="str">
        <f>"Q"&amp;ROUNDUP(salesdata[[#This Row],[Month No.]]/3,0)</f>
        <v>Q2</v>
      </c>
      <c r="U2850" s="1" t="str">
        <f>TEXT(salesdata[[#This Row],[Date]],"dddd")</f>
        <v>Monday</v>
      </c>
      <c r="V2850" s="12">
        <f>IFERROR(salesdata[[#This Row],[Total Revenue]]/salesdata[[#This Row],[Total Units Sold]],0)</f>
        <v>5.0130105580693813</v>
      </c>
      <c r="W2850" s="1" t="str">
        <f>INDEX({"Product1","Product2","Product3","Product4"},MATCH(MAX(salesdata[[#This Row],[S-P1]],salesdata[[#This Row],[S-P2]],salesdata[[#This Row],[S-P3]],salesdata[[#This Row],[S-P4]]),CHOOSE({1,2,3,4},salesdata[[#This Row],[S-P1]],salesdata[[#This Row],[S-P2]],salesdata[[#This Row],[S-P3]],salesdata[[#This Row],[S-P4]]),0))</f>
        <v>Product2</v>
      </c>
      <c r="X2850" s="1" t="str">
        <f>IF(salesdata[[#This Row],[Total Revenue]]&gt;=70000,"High",IF(salesdata[[#This Row],[Total Revenue]]&gt;=40000,"Medium","Low"))</f>
        <v>Medium</v>
      </c>
      <c r="Y2850" s="1" t="str">
        <f>IFERROR(IF(SUMIF(salesdata[Year],salesdata[[#This Row],[Year]],salesdata[Total Revenue])&gt;SUMIF(salesdata[Year],salesdata[[#This Row],[Year]]-1,salesdata[Total Revenue]),"Growth Year","Decline Year"),"")</f>
        <v>Decline Year</v>
      </c>
    </row>
    <row r="2851" spans="1:25" x14ac:dyDescent="0.3">
      <c r="A2851" s="1">
        <v>2850</v>
      </c>
      <c r="B2851" s="2">
        <v>43193</v>
      </c>
      <c r="C2851" s="1">
        <v>2018</v>
      </c>
      <c r="D2851" s="1" t="s">
        <v>29</v>
      </c>
      <c r="E2851" s="1">
        <v>4</v>
      </c>
      <c r="F2851" s="3">
        <v>3860</v>
      </c>
      <c r="G2851" s="10">
        <v>12236.2</v>
      </c>
      <c r="H2851" s="12">
        <f>IFERROR(salesdata[[#This Row],[S-P1]]/salesdata[[#This Row],[Q-P1]],0)</f>
        <v>3.1700000000000004</v>
      </c>
      <c r="I2851" s="3">
        <v>2801</v>
      </c>
      <c r="J2851" s="10">
        <v>17758.34</v>
      </c>
      <c r="K2851" s="12">
        <f>IFERROR(salesdata[[#This Row],[S-P2]]/salesdata[[#This Row],[Q-P2]],0)</f>
        <v>6.34</v>
      </c>
      <c r="L2851" s="3">
        <v>499</v>
      </c>
      <c r="M2851" s="10">
        <v>2704.58</v>
      </c>
      <c r="N2851" s="12">
        <f>IFERROR(salesdata[[#This Row],[S-P3]]/salesdata[[#This Row],[Q-P3]],0)</f>
        <v>5.42</v>
      </c>
      <c r="O2851" s="3">
        <v>1934</v>
      </c>
      <c r="P2851" s="10">
        <v>13789.42</v>
      </c>
      <c r="Q2851" s="12">
        <f>IFERROR(salesdata[[#This Row],[S-P4]]/salesdata[[#This Row],[Q-P4]],0)</f>
        <v>7.13</v>
      </c>
      <c r="R2851" s="3">
        <v>9094</v>
      </c>
      <c r="S2851" s="10">
        <v>46488.54</v>
      </c>
      <c r="T2851" s="1" t="str">
        <f>"Q"&amp;ROUNDUP(salesdata[[#This Row],[Month No.]]/3,0)</f>
        <v>Q2</v>
      </c>
      <c r="U2851" s="1" t="str">
        <f>TEXT(salesdata[[#This Row],[Date]],"dddd")</f>
        <v>Tuesday</v>
      </c>
      <c r="V2851" s="12">
        <f>IFERROR(salesdata[[#This Row],[Total Revenue]]/salesdata[[#This Row],[Total Units Sold]],0)</f>
        <v>5.1120013195513527</v>
      </c>
      <c r="W2851" s="1" t="str">
        <f>INDEX({"Product1","Product2","Product3","Product4"},MATCH(MAX(salesdata[[#This Row],[S-P1]],salesdata[[#This Row],[S-P2]],salesdata[[#This Row],[S-P3]],salesdata[[#This Row],[S-P4]]),CHOOSE({1,2,3,4},salesdata[[#This Row],[S-P1]],salesdata[[#This Row],[S-P2]],salesdata[[#This Row],[S-P3]],salesdata[[#This Row],[S-P4]]),0))</f>
        <v>Product2</v>
      </c>
      <c r="X2851" s="1" t="str">
        <f>IF(salesdata[[#This Row],[Total Revenue]]&gt;=70000,"High",IF(salesdata[[#This Row],[Total Revenue]]&gt;=40000,"Medium","Low"))</f>
        <v>Medium</v>
      </c>
      <c r="Y2851" s="1" t="str">
        <f>IFERROR(IF(SUMIF(salesdata[Year],salesdata[[#This Row],[Year]],salesdata[Total Revenue])&gt;SUMIF(salesdata[Year],salesdata[[#This Row],[Year]]-1,salesdata[Total Revenue]),"Growth Year","Decline Year"),"")</f>
        <v>Decline Year</v>
      </c>
    </row>
    <row r="2852" spans="1:25" x14ac:dyDescent="0.3">
      <c r="A2852" s="1">
        <v>2851</v>
      </c>
      <c r="B2852" s="2">
        <v>43194</v>
      </c>
      <c r="C2852" s="1">
        <v>2018</v>
      </c>
      <c r="D2852" s="1" t="s">
        <v>29</v>
      </c>
      <c r="E2852" s="1">
        <v>4</v>
      </c>
      <c r="F2852" s="3">
        <v>5878</v>
      </c>
      <c r="G2852" s="10">
        <v>18633.259999999998</v>
      </c>
      <c r="H2852" s="12">
        <f>IFERROR(salesdata[[#This Row],[S-P1]]/salesdata[[#This Row],[Q-P1]],0)</f>
        <v>3.17</v>
      </c>
      <c r="I2852" s="3">
        <v>3206</v>
      </c>
      <c r="J2852" s="10">
        <v>20326.04</v>
      </c>
      <c r="K2852" s="12">
        <f>IFERROR(salesdata[[#This Row],[S-P2]]/salesdata[[#This Row],[Q-P2]],0)</f>
        <v>6.34</v>
      </c>
      <c r="L2852" s="3">
        <v>3795</v>
      </c>
      <c r="M2852" s="10">
        <v>20568.900000000001</v>
      </c>
      <c r="N2852" s="12">
        <f>IFERROR(salesdata[[#This Row],[S-P3]]/salesdata[[#This Row],[Q-P3]],0)</f>
        <v>5.4200000000000008</v>
      </c>
      <c r="O2852" s="3">
        <v>936</v>
      </c>
      <c r="P2852" s="10">
        <v>6673.68</v>
      </c>
      <c r="Q2852" s="12">
        <f>IFERROR(salesdata[[#This Row],[S-P4]]/salesdata[[#This Row],[Q-P4]],0)</f>
        <v>7.13</v>
      </c>
      <c r="R2852" s="3">
        <v>13815</v>
      </c>
      <c r="S2852" s="10">
        <v>66201.88</v>
      </c>
      <c r="T2852" s="1" t="str">
        <f>"Q"&amp;ROUNDUP(salesdata[[#This Row],[Month No.]]/3,0)</f>
        <v>Q2</v>
      </c>
      <c r="U2852" s="1" t="str">
        <f>TEXT(salesdata[[#This Row],[Date]],"dddd")</f>
        <v>Wednesday</v>
      </c>
      <c r="V2852" s="12">
        <f>IFERROR(salesdata[[#This Row],[Total Revenue]]/salesdata[[#This Row],[Total Units Sold]],0)</f>
        <v>4.7920289540354695</v>
      </c>
      <c r="W2852" s="1" t="str">
        <f>INDEX({"Product1","Product2","Product3","Product4"},MATCH(MAX(salesdata[[#This Row],[S-P1]],salesdata[[#This Row],[S-P2]],salesdata[[#This Row],[S-P3]],salesdata[[#This Row],[S-P4]]),CHOOSE({1,2,3,4},salesdata[[#This Row],[S-P1]],salesdata[[#This Row],[S-P2]],salesdata[[#This Row],[S-P3]],salesdata[[#This Row],[S-P4]]),0))</f>
        <v>Product3</v>
      </c>
      <c r="X2852" s="1" t="str">
        <f>IF(salesdata[[#This Row],[Total Revenue]]&gt;=70000,"High",IF(salesdata[[#This Row],[Total Revenue]]&gt;=40000,"Medium","Low"))</f>
        <v>Medium</v>
      </c>
      <c r="Y2852" s="1" t="str">
        <f>IFERROR(IF(SUMIF(salesdata[Year],salesdata[[#This Row],[Year]],salesdata[Total Revenue])&gt;SUMIF(salesdata[Year],salesdata[[#This Row],[Year]]-1,salesdata[Total Revenue]),"Growth Year","Decline Year"),"")</f>
        <v>Decline Year</v>
      </c>
    </row>
    <row r="2853" spans="1:25" x14ac:dyDescent="0.3">
      <c r="A2853" s="1">
        <v>2852</v>
      </c>
      <c r="B2853" s="2">
        <v>43195</v>
      </c>
      <c r="C2853" s="1">
        <v>2018</v>
      </c>
      <c r="D2853" s="1" t="s">
        <v>29</v>
      </c>
      <c r="E2853" s="1">
        <v>4</v>
      </c>
      <c r="F2853" s="3">
        <v>1723</v>
      </c>
      <c r="G2853" s="10">
        <v>5461.91</v>
      </c>
      <c r="H2853" s="12">
        <f>IFERROR(salesdata[[#This Row],[S-P1]]/salesdata[[#This Row],[Q-P1]],0)</f>
        <v>3.17</v>
      </c>
      <c r="I2853" s="3">
        <v>3789</v>
      </c>
      <c r="J2853" s="10">
        <v>24022.26</v>
      </c>
      <c r="K2853" s="12">
        <f>IFERROR(salesdata[[#This Row],[S-P2]]/salesdata[[#This Row],[Q-P2]],0)</f>
        <v>6.34</v>
      </c>
      <c r="L2853" s="3">
        <v>5966</v>
      </c>
      <c r="M2853" s="10">
        <v>32335.72</v>
      </c>
      <c r="N2853" s="12">
        <f>IFERROR(salesdata[[#This Row],[S-P3]]/salesdata[[#This Row],[Q-P3]],0)</f>
        <v>5.42</v>
      </c>
      <c r="O2853" s="3">
        <v>299</v>
      </c>
      <c r="P2853" s="10">
        <v>2131.87</v>
      </c>
      <c r="Q2853" s="12">
        <f>IFERROR(salesdata[[#This Row],[S-P4]]/salesdata[[#This Row],[Q-P4]],0)</f>
        <v>7.13</v>
      </c>
      <c r="R2853" s="3">
        <v>11777</v>
      </c>
      <c r="S2853" s="10">
        <v>63951.76</v>
      </c>
      <c r="T2853" s="1" t="str">
        <f>"Q"&amp;ROUNDUP(salesdata[[#This Row],[Month No.]]/3,0)</f>
        <v>Q2</v>
      </c>
      <c r="U2853" s="1" t="str">
        <f>TEXT(salesdata[[#This Row],[Date]],"dddd")</f>
        <v>Thursday</v>
      </c>
      <c r="V2853" s="12">
        <f>IFERROR(salesdata[[#This Row],[Total Revenue]]/salesdata[[#This Row],[Total Units Sold]],0)</f>
        <v>5.430225014859472</v>
      </c>
      <c r="W2853" s="1" t="str">
        <f>INDEX({"Product1","Product2","Product3","Product4"},MATCH(MAX(salesdata[[#This Row],[S-P1]],salesdata[[#This Row],[S-P2]],salesdata[[#This Row],[S-P3]],salesdata[[#This Row],[S-P4]]),CHOOSE({1,2,3,4},salesdata[[#This Row],[S-P1]],salesdata[[#This Row],[S-P2]],salesdata[[#This Row],[S-P3]],salesdata[[#This Row],[S-P4]]),0))</f>
        <v>Product3</v>
      </c>
      <c r="X2853" s="1" t="str">
        <f>IF(salesdata[[#This Row],[Total Revenue]]&gt;=70000,"High",IF(salesdata[[#This Row],[Total Revenue]]&gt;=40000,"Medium","Low"))</f>
        <v>Medium</v>
      </c>
      <c r="Y2853" s="1" t="str">
        <f>IFERROR(IF(SUMIF(salesdata[Year],salesdata[[#This Row],[Year]],salesdata[Total Revenue])&gt;SUMIF(salesdata[Year],salesdata[[#This Row],[Year]]-1,salesdata[Total Revenue]),"Growth Year","Decline Year"),"")</f>
        <v>Decline Year</v>
      </c>
    </row>
    <row r="2854" spans="1:25" x14ac:dyDescent="0.3">
      <c r="A2854" s="1">
        <v>2853</v>
      </c>
      <c r="B2854" s="2">
        <v>43196</v>
      </c>
      <c r="C2854" s="1">
        <v>2018</v>
      </c>
      <c r="D2854" s="1" t="s">
        <v>29</v>
      </c>
      <c r="E2854" s="1">
        <v>4</v>
      </c>
      <c r="F2854" s="3">
        <v>1561</v>
      </c>
      <c r="G2854" s="10">
        <v>4948.37</v>
      </c>
      <c r="H2854" s="12">
        <f>IFERROR(salesdata[[#This Row],[S-P1]]/salesdata[[#This Row],[Q-P1]],0)</f>
        <v>3.17</v>
      </c>
      <c r="I2854" s="3">
        <v>2351</v>
      </c>
      <c r="J2854" s="10">
        <v>14905.34</v>
      </c>
      <c r="K2854" s="12">
        <f>IFERROR(salesdata[[#This Row],[S-P2]]/salesdata[[#This Row],[Q-P2]],0)</f>
        <v>6.34</v>
      </c>
      <c r="L2854" s="3">
        <v>775</v>
      </c>
      <c r="M2854" s="10">
        <v>4200.5</v>
      </c>
      <c r="N2854" s="12">
        <f>IFERROR(salesdata[[#This Row],[S-P3]]/salesdata[[#This Row],[Q-P3]],0)</f>
        <v>5.42</v>
      </c>
      <c r="O2854" s="3">
        <v>1855</v>
      </c>
      <c r="P2854" s="10">
        <v>13226.15</v>
      </c>
      <c r="Q2854" s="12">
        <f>IFERROR(salesdata[[#This Row],[S-P4]]/salesdata[[#This Row],[Q-P4]],0)</f>
        <v>7.13</v>
      </c>
      <c r="R2854" s="3">
        <v>6542</v>
      </c>
      <c r="S2854" s="10">
        <v>37280.36</v>
      </c>
      <c r="T2854" s="1" t="str">
        <f>"Q"&amp;ROUNDUP(salesdata[[#This Row],[Month No.]]/3,0)</f>
        <v>Q2</v>
      </c>
      <c r="U2854" s="1" t="str">
        <f>TEXT(salesdata[[#This Row],[Date]],"dddd")</f>
        <v>Friday</v>
      </c>
      <c r="V2854" s="12">
        <f>IFERROR(salesdata[[#This Row],[Total Revenue]]/salesdata[[#This Row],[Total Units Sold]],0)</f>
        <v>5.6986181595842247</v>
      </c>
      <c r="W2854" s="1" t="str">
        <f>INDEX({"Product1","Product2","Product3","Product4"},MATCH(MAX(salesdata[[#This Row],[S-P1]],salesdata[[#This Row],[S-P2]],salesdata[[#This Row],[S-P3]],salesdata[[#This Row],[S-P4]]),CHOOSE({1,2,3,4},salesdata[[#This Row],[S-P1]],salesdata[[#This Row],[S-P2]],salesdata[[#This Row],[S-P3]],salesdata[[#This Row],[S-P4]]),0))</f>
        <v>Product2</v>
      </c>
      <c r="X2854" s="1" t="str">
        <f>IF(salesdata[[#This Row],[Total Revenue]]&gt;=70000,"High",IF(salesdata[[#This Row],[Total Revenue]]&gt;=40000,"Medium","Low"))</f>
        <v>Low</v>
      </c>
      <c r="Y2854" s="1" t="str">
        <f>IFERROR(IF(SUMIF(salesdata[Year],salesdata[[#This Row],[Year]],salesdata[Total Revenue])&gt;SUMIF(salesdata[Year],salesdata[[#This Row],[Year]]-1,salesdata[Total Revenue]),"Growth Year","Decline Year"),"")</f>
        <v>Decline Year</v>
      </c>
    </row>
    <row r="2855" spans="1:25" x14ac:dyDescent="0.3">
      <c r="A2855" s="1">
        <v>2854</v>
      </c>
      <c r="B2855" s="2">
        <v>43197</v>
      </c>
      <c r="C2855" s="1">
        <v>2018</v>
      </c>
      <c r="D2855" s="1" t="s">
        <v>29</v>
      </c>
      <c r="E2855" s="1">
        <v>4</v>
      </c>
      <c r="F2855" s="3">
        <v>3314</v>
      </c>
      <c r="G2855" s="10">
        <v>10505.38</v>
      </c>
      <c r="H2855" s="12">
        <f>IFERROR(salesdata[[#This Row],[S-P1]]/salesdata[[#This Row],[Q-P1]],0)</f>
        <v>3.17</v>
      </c>
      <c r="I2855" s="3">
        <v>2516</v>
      </c>
      <c r="J2855" s="10">
        <v>15951.44</v>
      </c>
      <c r="K2855" s="12">
        <f>IFERROR(salesdata[[#This Row],[S-P2]]/salesdata[[#This Row],[Q-P2]],0)</f>
        <v>6.34</v>
      </c>
      <c r="L2855" s="3">
        <v>2357</v>
      </c>
      <c r="M2855" s="10">
        <v>12774.94</v>
      </c>
      <c r="N2855" s="12">
        <f>IFERROR(salesdata[[#This Row],[S-P3]]/salesdata[[#This Row],[Q-P3]],0)</f>
        <v>5.42</v>
      </c>
      <c r="O2855" s="3">
        <v>1152</v>
      </c>
      <c r="P2855" s="10">
        <v>8213.76</v>
      </c>
      <c r="Q2855" s="12">
        <f>IFERROR(salesdata[[#This Row],[S-P4]]/salesdata[[#This Row],[Q-P4]],0)</f>
        <v>7.13</v>
      </c>
      <c r="R2855" s="3">
        <v>9339</v>
      </c>
      <c r="S2855" s="10">
        <v>47445.52</v>
      </c>
      <c r="T2855" s="1" t="str">
        <f>"Q"&amp;ROUNDUP(salesdata[[#This Row],[Month No.]]/3,0)</f>
        <v>Q2</v>
      </c>
      <c r="U2855" s="1" t="str">
        <f>TEXT(salesdata[[#This Row],[Date]],"dddd")</f>
        <v>Saturday</v>
      </c>
      <c r="V2855" s="12">
        <f>IFERROR(salesdata[[#This Row],[Total Revenue]]/salesdata[[#This Row],[Total Units Sold]],0)</f>
        <v>5.0803640646750186</v>
      </c>
      <c r="W2855" s="1" t="str">
        <f>INDEX({"Product1","Product2","Product3","Product4"},MATCH(MAX(salesdata[[#This Row],[S-P1]],salesdata[[#This Row],[S-P2]],salesdata[[#This Row],[S-P3]],salesdata[[#This Row],[S-P4]]),CHOOSE({1,2,3,4},salesdata[[#This Row],[S-P1]],salesdata[[#This Row],[S-P2]],salesdata[[#This Row],[S-P3]],salesdata[[#This Row],[S-P4]]),0))</f>
        <v>Product2</v>
      </c>
      <c r="X2855" s="1" t="str">
        <f>IF(salesdata[[#This Row],[Total Revenue]]&gt;=70000,"High",IF(salesdata[[#This Row],[Total Revenue]]&gt;=40000,"Medium","Low"))</f>
        <v>Medium</v>
      </c>
      <c r="Y2855" s="1" t="str">
        <f>IFERROR(IF(SUMIF(salesdata[Year],salesdata[[#This Row],[Year]],salesdata[Total Revenue])&gt;SUMIF(salesdata[Year],salesdata[[#This Row],[Year]]-1,salesdata[Total Revenue]),"Growth Year","Decline Year"),"")</f>
        <v>Decline Year</v>
      </c>
    </row>
    <row r="2856" spans="1:25" x14ac:dyDescent="0.3">
      <c r="A2856" s="1">
        <v>2855</v>
      </c>
      <c r="B2856" s="2">
        <v>43198</v>
      </c>
      <c r="C2856" s="1">
        <v>2018</v>
      </c>
      <c r="D2856" s="1" t="s">
        <v>29</v>
      </c>
      <c r="E2856" s="1">
        <v>4</v>
      </c>
      <c r="F2856" s="3">
        <v>6024</v>
      </c>
      <c r="G2856" s="10">
        <v>19096.080000000002</v>
      </c>
      <c r="H2856" s="12">
        <f>IFERROR(salesdata[[#This Row],[S-P1]]/salesdata[[#This Row],[Q-P1]],0)</f>
        <v>3.1700000000000004</v>
      </c>
      <c r="I2856" s="3">
        <v>2731</v>
      </c>
      <c r="J2856" s="10">
        <v>17314.54</v>
      </c>
      <c r="K2856" s="12">
        <f>IFERROR(salesdata[[#This Row],[S-P2]]/salesdata[[#This Row],[Q-P2]],0)</f>
        <v>6.3400000000000007</v>
      </c>
      <c r="L2856" s="3">
        <v>4986</v>
      </c>
      <c r="M2856" s="10">
        <v>27024.12</v>
      </c>
      <c r="N2856" s="12">
        <f>IFERROR(salesdata[[#This Row],[S-P3]]/salesdata[[#This Row],[Q-P3]],0)</f>
        <v>5.42</v>
      </c>
      <c r="O2856" s="3">
        <v>1123</v>
      </c>
      <c r="P2856" s="10">
        <v>8006.99</v>
      </c>
      <c r="Q2856" s="12">
        <f>IFERROR(salesdata[[#This Row],[S-P4]]/salesdata[[#This Row],[Q-P4]],0)</f>
        <v>7.13</v>
      </c>
      <c r="R2856" s="3">
        <v>14864</v>
      </c>
      <c r="S2856" s="10">
        <v>71441.73</v>
      </c>
      <c r="T2856" s="1" t="str">
        <f>"Q"&amp;ROUNDUP(salesdata[[#This Row],[Month No.]]/3,0)</f>
        <v>Q2</v>
      </c>
      <c r="U2856" s="1" t="str">
        <f>TEXT(salesdata[[#This Row],[Date]],"dddd")</f>
        <v>Sunday</v>
      </c>
      <c r="V2856" s="12">
        <f>IFERROR(salesdata[[#This Row],[Total Revenue]]/salesdata[[#This Row],[Total Units Sold]],0)</f>
        <v>4.8063596609257262</v>
      </c>
      <c r="W2856" s="1" t="str">
        <f>INDEX({"Product1","Product2","Product3","Product4"},MATCH(MAX(salesdata[[#This Row],[S-P1]],salesdata[[#This Row],[S-P2]],salesdata[[#This Row],[S-P3]],salesdata[[#This Row],[S-P4]]),CHOOSE({1,2,3,4},salesdata[[#This Row],[S-P1]],salesdata[[#This Row],[S-P2]],salesdata[[#This Row],[S-P3]],salesdata[[#This Row],[S-P4]]),0))</f>
        <v>Product3</v>
      </c>
      <c r="X2856" s="1" t="str">
        <f>IF(salesdata[[#This Row],[Total Revenue]]&gt;=70000,"High",IF(salesdata[[#This Row],[Total Revenue]]&gt;=40000,"Medium","Low"))</f>
        <v>High</v>
      </c>
      <c r="Y2856" s="1" t="str">
        <f>IFERROR(IF(SUMIF(salesdata[Year],salesdata[[#This Row],[Year]],salesdata[Total Revenue])&gt;SUMIF(salesdata[Year],salesdata[[#This Row],[Year]]-1,salesdata[Total Revenue]),"Growth Year","Decline Year"),"")</f>
        <v>Decline Year</v>
      </c>
    </row>
    <row r="2857" spans="1:25" x14ac:dyDescent="0.3">
      <c r="A2857" s="1">
        <v>2856</v>
      </c>
      <c r="B2857" s="2">
        <v>43199</v>
      </c>
      <c r="C2857" s="1">
        <v>2018</v>
      </c>
      <c r="D2857" s="1" t="s">
        <v>29</v>
      </c>
      <c r="E2857" s="1">
        <v>4</v>
      </c>
      <c r="F2857" s="3">
        <v>5226</v>
      </c>
      <c r="G2857" s="10">
        <v>16566.419999999998</v>
      </c>
      <c r="H2857" s="12">
        <f>IFERROR(salesdata[[#This Row],[S-P1]]/salesdata[[#This Row],[Q-P1]],0)</f>
        <v>3.1699999999999995</v>
      </c>
      <c r="I2857" s="3">
        <v>1924</v>
      </c>
      <c r="J2857" s="10">
        <v>12198.16</v>
      </c>
      <c r="K2857" s="12">
        <f>IFERROR(salesdata[[#This Row],[S-P2]]/salesdata[[#This Row],[Q-P2]],0)</f>
        <v>6.34</v>
      </c>
      <c r="L2857" s="3">
        <v>4266</v>
      </c>
      <c r="M2857" s="10">
        <v>23121.72</v>
      </c>
      <c r="N2857" s="12">
        <f>IFERROR(salesdata[[#This Row],[S-P3]]/salesdata[[#This Row],[Q-P3]],0)</f>
        <v>5.42</v>
      </c>
      <c r="O2857" s="3">
        <v>1222</v>
      </c>
      <c r="P2857" s="10">
        <v>8712.86</v>
      </c>
      <c r="Q2857" s="12">
        <f>IFERROR(salesdata[[#This Row],[S-P4]]/salesdata[[#This Row],[Q-P4]],0)</f>
        <v>7.1300000000000008</v>
      </c>
      <c r="R2857" s="3">
        <v>12638</v>
      </c>
      <c r="S2857" s="10">
        <v>60599.16</v>
      </c>
      <c r="T2857" s="1" t="str">
        <f>"Q"&amp;ROUNDUP(salesdata[[#This Row],[Month No.]]/3,0)</f>
        <v>Q2</v>
      </c>
      <c r="U2857" s="1" t="str">
        <f>TEXT(salesdata[[#This Row],[Date]],"dddd")</f>
        <v>Monday</v>
      </c>
      <c r="V2857" s="12">
        <f>IFERROR(salesdata[[#This Row],[Total Revenue]]/salesdata[[#This Row],[Total Units Sold]],0)</f>
        <v>4.7949960436777976</v>
      </c>
      <c r="W2857" s="1" t="str">
        <f>INDEX({"Product1","Product2","Product3","Product4"},MATCH(MAX(salesdata[[#This Row],[S-P1]],salesdata[[#This Row],[S-P2]],salesdata[[#This Row],[S-P3]],salesdata[[#This Row],[S-P4]]),CHOOSE({1,2,3,4},salesdata[[#This Row],[S-P1]],salesdata[[#This Row],[S-P2]],salesdata[[#This Row],[S-P3]],salesdata[[#This Row],[S-P4]]),0))</f>
        <v>Product3</v>
      </c>
      <c r="X2857" s="1" t="str">
        <f>IF(salesdata[[#This Row],[Total Revenue]]&gt;=70000,"High",IF(salesdata[[#This Row],[Total Revenue]]&gt;=40000,"Medium","Low"))</f>
        <v>Medium</v>
      </c>
      <c r="Y2857" s="1" t="str">
        <f>IFERROR(IF(SUMIF(salesdata[Year],salesdata[[#This Row],[Year]],salesdata[Total Revenue])&gt;SUMIF(salesdata[Year],salesdata[[#This Row],[Year]]-1,salesdata[Total Revenue]),"Growth Year","Decline Year"),"")</f>
        <v>Decline Year</v>
      </c>
    </row>
    <row r="2858" spans="1:25" x14ac:dyDescent="0.3">
      <c r="A2858" s="1">
        <v>2857</v>
      </c>
      <c r="B2858" s="2">
        <v>43200</v>
      </c>
      <c r="C2858" s="1">
        <v>2018</v>
      </c>
      <c r="D2858" s="1" t="s">
        <v>29</v>
      </c>
      <c r="E2858" s="1">
        <v>4</v>
      </c>
      <c r="F2858" s="3">
        <v>3595</v>
      </c>
      <c r="G2858" s="10">
        <v>11396.15</v>
      </c>
      <c r="H2858" s="12">
        <f>IFERROR(salesdata[[#This Row],[S-P1]]/salesdata[[#This Row],[Q-P1]],0)</f>
        <v>3.17</v>
      </c>
      <c r="I2858" s="3">
        <v>718</v>
      </c>
      <c r="J2858" s="10">
        <v>4552.12</v>
      </c>
      <c r="K2858" s="12">
        <f>IFERROR(salesdata[[#This Row],[S-P2]]/salesdata[[#This Row],[Q-P2]],0)</f>
        <v>6.34</v>
      </c>
      <c r="L2858" s="3">
        <v>1040</v>
      </c>
      <c r="M2858" s="10">
        <v>5636.8</v>
      </c>
      <c r="N2858" s="12">
        <f>IFERROR(salesdata[[#This Row],[S-P3]]/salesdata[[#This Row],[Q-P3]],0)</f>
        <v>5.42</v>
      </c>
      <c r="O2858" s="3">
        <v>421</v>
      </c>
      <c r="P2858" s="10">
        <v>3001.73</v>
      </c>
      <c r="Q2858" s="12">
        <f>IFERROR(salesdata[[#This Row],[S-P4]]/salesdata[[#This Row],[Q-P4]],0)</f>
        <v>7.13</v>
      </c>
      <c r="R2858" s="3">
        <v>5774</v>
      </c>
      <c r="S2858" s="10">
        <v>24586.799999999999</v>
      </c>
      <c r="T2858" s="1" t="str">
        <f>"Q"&amp;ROUNDUP(salesdata[[#This Row],[Month No.]]/3,0)</f>
        <v>Q2</v>
      </c>
      <c r="U2858" s="1" t="str">
        <f>TEXT(salesdata[[#This Row],[Date]],"dddd")</f>
        <v>Tuesday</v>
      </c>
      <c r="V2858" s="12">
        <f>IFERROR(salesdata[[#This Row],[Total Revenue]]/salesdata[[#This Row],[Total Units Sold]],0)</f>
        <v>4.2581918947003805</v>
      </c>
      <c r="W2858" s="1" t="str">
        <f>INDEX({"Product1","Product2","Product3","Product4"},MATCH(MAX(salesdata[[#This Row],[S-P1]],salesdata[[#This Row],[S-P2]],salesdata[[#This Row],[S-P3]],salesdata[[#This Row],[S-P4]]),CHOOSE({1,2,3,4},salesdata[[#This Row],[S-P1]],salesdata[[#This Row],[S-P2]],salesdata[[#This Row],[S-P3]],salesdata[[#This Row],[S-P4]]),0))</f>
        <v>Product1</v>
      </c>
      <c r="X2858" s="1" t="str">
        <f>IF(salesdata[[#This Row],[Total Revenue]]&gt;=70000,"High",IF(salesdata[[#This Row],[Total Revenue]]&gt;=40000,"Medium","Low"))</f>
        <v>Low</v>
      </c>
      <c r="Y2858" s="1" t="str">
        <f>IFERROR(IF(SUMIF(salesdata[Year],salesdata[[#This Row],[Year]],salesdata[Total Revenue])&gt;SUMIF(salesdata[Year],salesdata[[#This Row],[Year]]-1,salesdata[Total Revenue]),"Growth Year","Decline Year"),"")</f>
        <v>Decline Year</v>
      </c>
    </row>
    <row r="2859" spans="1:25" x14ac:dyDescent="0.3">
      <c r="A2859" s="1">
        <v>2858</v>
      </c>
      <c r="B2859" s="2">
        <v>43201</v>
      </c>
      <c r="C2859" s="1">
        <v>2018</v>
      </c>
      <c r="D2859" s="1" t="s">
        <v>29</v>
      </c>
      <c r="E2859" s="1">
        <v>4</v>
      </c>
      <c r="F2859" s="3">
        <v>6050</v>
      </c>
      <c r="G2859" s="10">
        <v>19178.5</v>
      </c>
      <c r="H2859" s="12">
        <f>IFERROR(salesdata[[#This Row],[S-P1]]/salesdata[[#This Row],[Q-P1]],0)</f>
        <v>3.17</v>
      </c>
      <c r="I2859" s="3">
        <v>1471</v>
      </c>
      <c r="J2859" s="10">
        <v>9326.14</v>
      </c>
      <c r="K2859" s="12">
        <f>IFERROR(salesdata[[#This Row],[S-P2]]/salesdata[[#This Row],[Q-P2]],0)</f>
        <v>6.34</v>
      </c>
      <c r="L2859" s="3">
        <v>1113</v>
      </c>
      <c r="M2859" s="10">
        <v>6032.46</v>
      </c>
      <c r="N2859" s="12">
        <f>IFERROR(salesdata[[#This Row],[S-P3]]/salesdata[[#This Row],[Q-P3]],0)</f>
        <v>5.42</v>
      </c>
      <c r="O2859" s="3">
        <v>1941</v>
      </c>
      <c r="P2859" s="10">
        <v>13839.33</v>
      </c>
      <c r="Q2859" s="12">
        <f>IFERROR(salesdata[[#This Row],[S-P4]]/salesdata[[#This Row],[Q-P4]],0)</f>
        <v>7.13</v>
      </c>
      <c r="R2859" s="3">
        <v>10575</v>
      </c>
      <c r="S2859" s="10">
        <v>48376.43</v>
      </c>
      <c r="T2859" s="1" t="str">
        <f>"Q"&amp;ROUNDUP(salesdata[[#This Row],[Month No.]]/3,0)</f>
        <v>Q2</v>
      </c>
      <c r="U2859" s="1" t="str">
        <f>TEXT(salesdata[[#This Row],[Date]],"dddd")</f>
        <v>Wednesday</v>
      </c>
      <c r="V2859" s="12">
        <f>IFERROR(salesdata[[#This Row],[Total Revenue]]/salesdata[[#This Row],[Total Units Sold]],0)</f>
        <v>4.5746033096926713</v>
      </c>
      <c r="W2859" s="1" t="str">
        <f>INDEX({"Product1","Product2","Product3","Product4"},MATCH(MAX(salesdata[[#This Row],[S-P1]],salesdata[[#This Row],[S-P2]],salesdata[[#This Row],[S-P3]],salesdata[[#This Row],[S-P4]]),CHOOSE({1,2,3,4},salesdata[[#This Row],[S-P1]],salesdata[[#This Row],[S-P2]],salesdata[[#This Row],[S-P3]],salesdata[[#This Row],[S-P4]]),0))</f>
        <v>Product1</v>
      </c>
      <c r="X2859" s="1" t="str">
        <f>IF(salesdata[[#This Row],[Total Revenue]]&gt;=70000,"High",IF(salesdata[[#This Row],[Total Revenue]]&gt;=40000,"Medium","Low"))</f>
        <v>Medium</v>
      </c>
      <c r="Y2859" s="1" t="str">
        <f>IFERROR(IF(SUMIF(salesdata[Year],salesdata[[#This Row],[Year]],salesdata[Total Revenue])&gt;SUMIF(salesdata[Year],salesdata[[#This Row],[Year]]-1,salesdata[Total Revenue]),"Growth Year","Decline Year"),"")</f>
        <v>Decline Year</v>
      </c>
    </row>
    <row r="2860" spans="1:25" x14ac:dyDescent="0.3">
      <c r="A2860" s="1">
        <v>2859</v>
      </c>
      <c r="B2860" s="2">
        <v>43202</v>
      </c>
      <c r="C2860" s="1">
        <v>2018</v>
      </c>
      <c r="D2860" s="1" t="s">
        <v>29</v>
      </c>
      <c r="E2860" s="1">
        <v>4</v>
      </c>
      <c r="F2860" s="3">
        <v>1348</v>
      </c>
      <c r="G2860" s="10">
        <v>4273.16</v>
      </c>
      <c r="H2860" s="12">
        <f>IFERROR(salesdata[[#This Row],[S-P1]]/salesdata[[#This Row],[Q-P1]],0)</f>
        <v>3.17</v>
      </c>
      <c r="I2860" s="3">
        <v>349</v>
      </c>
      <c r="J2860" s="10">
        <v>2212.66</v>
      </c>
      <c r="K2860" s="12">
        <f>IFERROR(salesdata[[#This Row],[S-P2]]/salesdata[[#This Row],[Q-P2]],0)</f>
        <v>6.34</v>
      </c>
      <c r="L2860" s="3">
        <v>5857</v>
      </c>
      <c r="M2860" s="10">
        <v>31744.94</v>
      </c>
      <c r="N2860" s="12">
        <f>IFERROR(salesdata[[#This Row],[S-P3]]/salesdata[[#This Row],[Q-P3]],0)</f>
        <v>5.42</v>
      </c>
      <c r="O2860" s="3">
        <v>1705</v>
      </c>
      <c r="P2860" s="10">
        <v>12156.65</v>
      </c>
      <c r="Q2860" s="12">
        <f>IFERROR(salesdata[[#This Row],[S-P4]]/salesdata[[#This Row],[Q-P4]],0)</f>
        <v>7.13</v>
      </c>
      <c r="R2860" s="3">
        <v>9259</v>
      </c>
      <c r="S2860" s="10">
        <v>50387.41</v>
      </c>
      <c r="T2860" s="1" t="str">
        <f>"Q"&amp;ROUNDUP(salesdata[[#This Row],[Month No.]]/3,0)</f>
        <v>Q2</v>
      </c>
      <c r="U2860" s="1" t="str">
        <f>TEXT(salesdata[[#This Row],[Date]],"dddd")</f>
        <v>Thursday</v>
      </c>
      <c r="V2860" s="12">
        <f>IFERROR(salesdata[[#This Row],[Total Revenue]]/salesdata[[#This Row],[Total Units Sold]],0)</f>
        <v>5.4419926557943628</v>
      </c>
      <c r="W2860" s="1" t="str">
        <f>INDEX({"Product1","Product2","Product3","Product4"},MATCH(MAX(salesdata[[#This Row],[S-P1]],salesdata[[#This Row],[S-P2]],salesdata[[#This Row],[S-P3]],salesdata[[#This Row],[S-P4]]),CHOOSE({1,2,3,4},salesdata[[#This Row],[S-P1]],salesdata[[#This Row],[S-P2]],salesdata[[#This Row],[S-P3]],salesdata[[#This Row],[S-P4]]),0))</f>
        <v>Product3</v>
      </c>
      <c r="X2860" s="1" t="str">
        <f>IF(salesdata[[#This Row],[Total Revenue]]&gt;=70000,"High",IF(salesdata[[#This Row],[Total Revenue]]&gt;=40000,"Medium","Low"))</f>
        <v>Medium</v>
      </c>
      <c r="Y2860" s="1" t="str">
        <f>IFERROR(IF(SUMIF(salesdata[Year],salesdata[[#This Row],[Year]],salesdata[Total Revenue])&gt;SUMIF(salesdata[Year],salesdata[[#This Row],[Year]]-1,salesdata[Total Revenue]),"Growth Year","Decline Year"),"")</f>
        <v>Decline Year</v>
      </c>
    </row>
    <row r="2861" spans="1:25" x14ac:dyDescent="0.3">
      <c r="A2861" s="1">
        <v>2860</v>
      </c>
      <c r="B2861" s="2">
        <v>43203</v>
      </c>
      <c r="C2861" s="1">
        <v>2018</v>
      </c>
      <c r="D2861" s="1" t="s">
        <v>29</v>
      </c>
      <c r="E2861" s="1">
        <v>4</v>
      </c>
      <c r="F2861" s="3">
        <v>604</v>
      </c>
      <c r="G2861" s="10">
        <v>1914.68</v>
      </c>
      <c r="H2861" s="12">
        <f>IFERROR(salesdata[[#This Row],[S-P1]]/salesdata[[#This Row],[Q-P1]],0)</f>
        <v>3.17</v>
      </c>
      <c r="I2861" s="3">
        <v>463</v>
      </c>
      <c r="J2861" s="10">
        <v>2935.42</v>
      </c>
      <c r="K2861" s="12">
        <f>IFERROR(salesdata[[#This Row],[S-P2]]/salesdata[[#This Row],[Q-P2]],0)</f>
        <v>6.34</v>
      </c>
      <c r="L2861" s="3">
        <v>896</v>
      </c>
      <c r="M2861" s="10">
        <v>4856.32</v>
      </c>
      <c r="N2861" s="12">
        <f>IFERROR(salesdata[[#This Row],[S-P3]]/salesdata[[#This Row],[Q-P3]],0)</f>
        <v>5.42</v>
      </c>
      <c r="O2861" s="3">
        <v>1456</v>
      </c>
      <c r="P2861" s="10">
        <v>10381.280000000001</v>
      </c>
      <c r="Q2861" s="12">
        <f>IFERROR(salesdata[[#This Row],[S-P4]]/salesdata[[#This Row],[Q-P4]],0)</f>
        <v>7.1300000000000008</v>
      </c>
      <c r="R2861" s="3">
        <v>3419</v>
      </c>
      <c r="S2861" s="10">
        <v>20087.7</v>
      </c>
      <c r="T2861" s="1" t="str">
        <f>"Q"&amp;ROUNDUP(salesdata[[#This Row],[Month No.]]/3,0)</f>
        <v>Q2</v>
      </c>
      <c r="U2861" s="1" t="str">
        <f>TEXT(salesdata[[#This Row],[Date]],"dddd")</f>
        <v>Friday</v>
      </c>
      <c r="V2861" s="12">
        <f>IFERROR(salesdata[[#This Row],[Total Revenue]]/salesdata[[#This Row],[Total Units Sold]],0)</f>
        <v>5.8753144194208833</v>
      </c>
      <c r="W2861" s="1" t="str">
        <f>INDEX({"Product1","Product2","Product3","Product4"},MATCH(MAX(salesdata[[#This Row],[S-P1]],salesdata[[#This Row],[S-P2]],salesdata[[#This Row],[S-P3]],salesdata[[#This Row],[S-P4]]),CHOOSE({1,2,3,4},salesdata[[#This Row],[S-P1]],salesdata[[#This Row],[S-P2]],salesdata[[#This Row],[S-P3]],salesdata[[#This Row],[S-P4]]),0))</f>
        <v>Product4</v>
      </c>
      <c r="X2861" s="1" t="str">
        <f>IF(salesdata[[#This Row],[Total Revenue]]&gt;=70000,"High",IF(salesdata[[#This Row],[Total Revenue]]&gt;=40000,"Medium","Low"))</f>
        <v>Low</v>
      </c>
      <c r="Y2861" s="1" t="str">
        <f>IFERROR(IF(SUMIF(salesdata[Year],salesdata[[#This Row],[Year]],salesdata[Total Revenue])&gt;SUMIF(salesdata[Year],salesdata[[#This Row],[Year]]-1,salesdata[Total Revenue]),"Growth Year","Decline Year"),"")</f>
        <v>Decline Year</v>
      </c>
    </row>
    <row r="2862" spans="1:25" x14ac:dyDescent="0.3">
      <c r="A2862" s="1">
        <v>2861</v>
      </c>
      <c r="B2862" s="2">
        <v>43204</v>
      </c>
      <c r="C2862" s="1">
        <v>2018</v>
      </c>
      <c r="D2862" s="1" t="s">
        <v>29</v>
      </c>
      <c r="E2862" s="1">
        <v>4</v>
      </c>
      <c r="F2862" s="3">
        <v>6573</v>
      </c>
      <c r="G2862" s="10">
        <v>20836.41</v>
      </c>
      <c r="H2862" s="12">
        <f>IFERROR(salesdata[[#This Row],[S-P1]]/salesdata[[#This Row],[Q-P1]],0)</f>
        <v>3.17</v>
      </c>
      <c r="I2862" s="3">
        <v>1578</v>
      </c>
      <c r="J2862" s="10">
        <v>10004.52</v>
      </c>
      <c r="K2862" s="12">
        <f>IFERROR(salesdata[[#This Row],[S-P2]]/salesdata[[#This Row],[Q-P2]],0)</f>
        <v>6.34</v>
      </c>
      <c r="L2862" s="3">
        <v>1909</v>
      </c>
      <c r="M2862" s="10">
        <v>10346.780000000001</v>
      </c>
      <c r="N2862" s="12">
        <f>IFERROR(salesdata[[#This Row],[S-P3]]/salesdata[[#This Row],[Q-P3]],0)</f>
        <v>5.42</v>
      </c>
      <c r="O2862" s="3">
        <v>1937</v>
      </c>
      <c r="P2862" s="10">
        <v>13810.81</v>
      </c>
      <c r="Q2862" s="12">
        <f>IFERROR(salesdata[[#This Row],[S-P4]]/salesdata[[#This Row],[Q-P4]],0)</f>
        <v>7.13</v>
      </c>
      <c r="R2862" s="3">
        <v>11997</v>
      </c>
      <c r="S2862" s="10">
        <v>54998.52</v>
      </c>
      <c r="T2862" s="1" t="str">
        <f>"Q"&amp;ROUNDUP(salesdata[[#This Row],[Month No.]]/3,0)</f>
        <v>Q2</v>
      </c>
      <c r="U2862" s="1" t="str">
        <f>TEXT(salesdata[[#This Row],[Date]],"dddd")</f>
        <v>Saturday</v>
      </c>
      <c r="V2862" s="12">
        <f>IFERROR(salesdata[[#This Row],[Total Revenue]]/salesdata[[#This Row],[Total Units Sold]],0)</f>
        <v>4.584356089022255</v>
      </c>
      <c r="W2862" s="1" t="str">
        <f>INDEX({"Product1","Product2","Product3","Product4"},MATCH(MAX(salesdata[[#This Row],[S-P1]],salesdata[[#This Row],[S-P2]],salesdata[[#This Row],[S-P3]],salesdata[[#This Row],[S-P4]]),CHOOSE({1,2,3,4},salesdata[[#This Row],[S-P1]],salesdata[[#This Row],[S-P2]],salesdata[[#This Row],[S-P3]],salesdata[[#This Row],[S-P4]]),0))</f>
        <v>Product1</v>
      </c>
      <c r="X2862" s="1" t="str">
        <f>IF(salesdata[[#This Row],[Total Revenue]]&gt;=70000,"High",IF(salesdata[[#This Row],[Total Revenue]]&gt;=40000,"Medium","Low"))</f>
        <v>Medium</v>
      </c>
      <c r="Y2862" s="1" t="str">
        <f>IFERROR(IF(SUMIF(salesdata[Year],salesdata[[#This Row],[Year]],salesdata[Total Revenue])&gt;SUMIF(salesdata[Year],salesdata[[#This Row],[Year]]-1,salesdata[Total Revenue]),"Growth Year","Decline Year"),"")</f>
        <v>Decline Year</v>
      </c>
    </row>
    <row r="2863" spans="1:25" x14ac:dyDescent="0.3">
      <c r="A2863" s="1">
        <v>2862</v>
      </c>
      <c r="B2863" s="2">
        <v>43205</v>
      </c>
      <c r="C2863" s="1">
        <v>2018</v>
      </c>
      <c r="D2863" s="1" t="s">
        <v>29</v>
      </c>
      <c r="E2863" s="1">
        <v>4</v>
      </c>
      <c r="F2863" s="3">
        <v>2269</v>
      </c>
      <c r="G2863" s="10">
        <v>7192.73</v>
      </c>
      <c r="H2863" s="12">
        <f>IFERROR(salesdata[[#This Row],[S-P1]]/salesdata[[#This Row],[Q-P1]],0)</f>
        <v>3.17</v>
      </c>
      <c r="I2863" s="3">
        <v>1148</v>
      </c>
      <c r="J2863" s="10">
        <v>7278.32</v>
      </c>
      <c r="K2863" s="12">
        <f>IFERROR(salesdata[[#This Row],[S-P2]]/salesdata[[#This Row],[Q-P2]],0)</f>
        <v>6.34</v>
      </c>
      <c r="L2863" s="3">
        <v>1848</v>
      </c>
      <c r="M2863" s="10">
        <v>10016.16</v>
      </c>
      <c r="N2863" s="12">
        <f>IFERROR(salesdata[[#This Row],[S-P3]]/salesdata[[#This Row],[Q-P3]],0)</f>
        <v>5.42</v>
      </c>
      <c r="O2863" s="3">
        <v>1118</v>
      </c>
      <c r="P2863" s="10">
        <v>7971.34</v>
      </c>
      <c r="Q2863" s="12">
        <f>IFERROR(salesdata[[#This Row],[S-P4]]/salesdata[[#This Row],[Q-P4]],0)</f>
        <v>7.13</v>
      </c>
      <c r="R2863" s="3">
        <v>6383</v>
      </c>
      <c r="S2863" s="10">
        <v>32458.55</v>
      </c>
      <c r="T2863" s="1" t="str">
        <f>"Q"&amp;ROUNDUP(salesdata[[#This Row],[Month No.]]/3,0)</f>
        <v>Q2</v>
      </c>
      <c r="U2863" s="1" t="str">
        <f>TEXT(salesdata[[#This Row],[Date]],"dddd")</f>
        <v>Sunday</v>
      </c>
      <c r="V2863" s="12">
        <f>IFERROR(salesdata[[#This Row],[Total Revenue]]/salesdata[[#This Row],[Total Units Sold]],0)</f>
        <v>5.0851558828137238</v>
      </c>
      <c r="W2863" s="1" t="str">
        <f>INDEX({"Product1","Product2","Product3","Product4"},MATCH(MAX(salesdata[[#This Row],[S-P1]],salesdata[[#This Row],[S-P2]],salesdata[[#This Row],[S-P3]],salesdata[[#This Row],[S-P4]]),CHOOSE({1,2,3,4},salesdata[[#This Row],[S-P1]],salesdata[[#This Row],[S-P2]],salesdata[[#This Row],[S-P3]],salesdata[[#This Row],[S-P4]]),0))</f>
        <v>Product3</v>
      </c>
      <c r="X2863" s="1" t="str">
        <f>IF(salesdata[[#This Row],[Total Revenue]]&gt;=70000,"High",IF(salesdata[[#This Row],[Total Revenue]]&gt;=40000,"Medium","Low"))</f>
        <v>Low</v>
      </c>
      <c r="Y2863" s="1" t="str">
        <f>IFERROR(IF(SUMIF(salesdata[Year],salesdata[[#This Row],[Year]],salesdata[Total Revenue])&gt;SUMIF(salesdata[Year],salesdata[[#This Row],[Year]]-1,salesdata[Total Revenue]),"Growth Year","Decline Year"),"")</f>
        <v>Decline Year</v>
      </c>
    </row>
    <row r="2864" spans="1:25" x14ac:dyDescent="0.3">
      <c r="A2864" s="1">
        <v>2863</v>
      </c>
      <c r="B2864" s="2">
        <v>43206</v>
      </c>
      <c r="C2864" s="1">
        <v>2018</v>
      </c>
      <c r="D2864" s="1" t="s">
        <v>29</v>
      </c>
      <c r="E2864" s="1">
        <v>4</v>
      </c>
      <c r="F2864" s="3">
        <v>5568</v>
      </c>
      <c r="G2864" s="10">
        <v>17650.560000000001</v>
      </c>
      <c r="H2864" s="12">
        <f>IFERROR(salesdata[[#This Row],[S-P1]]/salesdata[[#This Row],[Q-P1]],0)</f>
        <v>3.1700000000000004</v>
      </c>
      <c r="I2864" s="3">
        <v>1216</v>
      </c>
      <c r="J2864" s="10">
        <v>7709.44</v>
      </c>
      <c r="K2864" s="12">
        <f>IFERROR(salesdata[[#This Row],[S-P2]]/salesdata[[#This Row],[Q-P2]],0)</f>
        <v>6.34</v>
      </c>
      <c r="L2864" s="3">
        <v>4503</v>
      </c>
      <c r="M2864" s="10">
        <v>24406.26</v>
      </c>
      <c r="N2864" s="12">
        <f>IFERROR(salesdata[[#This Row],[S-P3]]/salesdata[[#This Row],[Q-P3]],0)</f>
        <v>5.42</v>
      </c>
      <c r="O2864" s="3">
        <v>544</v>
      </c>
      <c r="P2864" s="10">
        <v>3878.72</v>
      </c>
      <c r="Q2864" s="12">
        <f>IFERROR(salesdata[[#This Row],[S-P4]]/salesdata[[#This Row],[Q-P4]],0)</f>
        <v>7.13</v>
      </c>
      <c r="R2864" s="3">
        <v>11831</v>
      </c>
      <c r="S2864" s="10">
        <v>53644.98</v>
      </c>
      <c r="T2864" s="1" t="str">
        <f>"Q"&amp;ROUNDUP(salesdata[[#This Row],[Month No.]]/3,0)</f>
        <v>Q2</v>
      </c>
      <c r="U2864" s="1" t="str">
        <f>TEXT(salesdata[[#This Row],[Date]],"dddd")</f>
        <v>Monday</v>
      </c>
      <c r="V2864" s="12">
        <f>IFERROR(salesdata[[#This Row],[Total Revenue]]/salesdata[[#This Row],[Total Units Sold]],0)</f>
        <v>4.5342726734849128</v>
      </c>
      <c r="W2864" s="1" t="str">
        <f>INDEX({"Product1","Product2","Product3","Product4"},MATCH(MAX(salesdata[[#This Row],[S-P1]],salesdata[[#This Row],[S-P2]],salesdata[[#This Row],[S-P3]],salesdata[[#This Row],[S-P4]]),CHOOSE({1,2,3,4},salesdata[[#This Row],[S-P1]],salesdata[[#This Row],[S-P2]],salesdata[[#This Row],[S-P3]],salesdata[[#This Row],[S-P4]]),0))</f>
        <v>Product3</v>
      </c>
      <c r="X2864" s="1" t="str">
        <f>IF(salesdata[[#This Row],[Total Revenue]]&gt;=70000,"High",IF(salesdata[[#This Row],[Total Revenue]]&gt;=40000,"Medium","Low"))</f>
        <v>Medium</v>
      </c>
      <c r="Y2864" s="1" t="str">
        <f>IFERROR(IF(SUMIF(salesdata[Year],salesdata[[#This Row],[Year]],salesdata[Total Revenue])&gt;SUMIF(salesdata[Year],salesdata[[#This Row],[Year]]-1,salesdata[Total Revenue]),"Growth Year","Decline Year"),"")</f>
        <v>Decline Year</v>
      </c>
    </row>
    <row r="2865" spans="1:25" x14ac:dyDescent="0.3">
      <c r="A2865" s="1">
        <v>2864</v>
      </c>
      <c r="B2865" s="2">
        <v>43207</v>
      </c>
      <c r="C2865" s="1">
        <v>2018</v>
      </c>
      <c r="D2865" s="1" t="s">
        <v>29</v>
      </c>
      <c r="E2865" s="1">
        <v>4</v>
      </c>
      <c r="F2865" s="3">
        <v>7435</v>
      </c>
      <c r="G2865" s="10">
        <v>23568.95</v>
      </c>
      <c r="H2865" s="12">
        <f>IFERROR(salesdata[[#This Row],[S-P1]]/salesdata[[#This Row],[Q-P1]],0)</f>
        <v>3.17</v>
      </c>
      <c r="I2865" s="3">
        <v>3348</v>
      </c>
      <c r="J2865" s="10">
        <v>21226.32</v>
      </c>
      <c r="K2865" s="12">
        <f>IFERROR(salesdata[[#This Row],[S-P2]]/salesdata[[#This Row],[Q-P2]],0)</f>
        <v>6.34</v>
      </c>
      <c r="L2865" s="3">
        <v>5655</v>
      </c>
      <c r="M2865" s="10">
        <v>30650.1</v>
      </c>
      <c r="N2865" s="12">
        <f>IFERROR(salesdata[[#This Row],[S-P3]]/salesdata[[#This Row],[Q-P3]],0)</f>
        <v>5.42</v>
      </c>
      <c r="O2865" s="3">
        <v>570</v>
      </c>
      <c r="P2865" s="10">
        <v>4064.1</v>
      </c>
      <c r="Q2865" s="12">
        <f>IFERROR(salesdata[[#This Row],[S-P4]]/salesdata[[#This Row],[Q-P4]],0)</f>
        <v>7.13</v>
      </c>
      <c r="R2865" s="3">
        <v>17008</v>
      </c>
      <c r="S2865" s="10">
        <v>79509.47</v>
      </c>
      <c r="T2865" s="1" t="str">
        <f>"Q"&amp;ROUNDUP(salesdata[[#This Row],[Month No.]]/3,0)</f>
        <v>Q2</v>
      </c>
      <c r="U2865" s="1" t="str">
        <f>TEXT(salesdata[[#This Row],[Date]],"dddd")</f>
        <v>Tuesday</v>
      </c>
      <c r="V2865" s="12">
        <f>IFERROR(salesdata[[#This Row],[Total Revenue]]/salesdata[[#This Row],[Total Units Sold]],0)</f>
        <v>4.6748277281279398</v>
      </c>
      <c r="W2865" s="1" t="str">
        <f>INDEX({"Product1","Product2","Product3","Product4"},MATCH(MAX(salesdata[[#This Row],[S-P1]],salesdata[[#This Row],[S-P2]],salesdata[[#This Row],[S-P3]],salesdata[[#This Row],[S-P4]]),CHOOSE({1,2,3,4},salesdata[[#This Row],[S-P1]],salesdata[[#This Row],[S-P2]],salesdata[[#This Row],[S-P3]],salesdata[[#This Row],[S-P4]]),0))</f>
        <v>Product3</v>
      </c>
      <c r="X2865" s="1" t="str">
        <f>IF(salesdata[[#This Row],[Total Revenue]]&gt;=70000,"High",IF(salesdata[[#This Row],[Total Revenue]]&gt;=40000,"Medium","Low"))</f>
        <v>High</v>
      </c>
      <c r="Y2865" s="1" t="str">
        <f>IFERROR(IF(SUMIF(salesdata[Year],salesdata[[#This Row],[Year]],salesdata[Total Revenue])&gt;SUMIF(salesdata[Year],salesdata[[#This Row],[Year]]-1,salesdata[Total Revenue]),"Growth Year","Decline Year"),"")</f>
        <v>Decline Year</v>
      </c>
    </row>
    <row r="2866" spans="1:25" x14ac:dyDescent="0.3">
      <c r="A2866" s="1">
        <v>2865</v>
      </c>
      <c r="B2866" s="2">
        <v>43208</v>
      </c>
      <c r="C2866" s="1">
        <v>2018</v>
      </c>
      <c r="D2866" s="1" t="s">
        <v>29</v>
      </c>
      <c r="E2866" s="1">
        <v>4</v>
      </c>
      <c r="F2866" s="3">
        <v>4179</v>
      </c>
      <c r="G2866" s="10">
        <v>13247.43</v>
      </c>
      <c r="H2866" s="12">
        <f>IFERROR(salesdata[[#This Row],[S-P1]]/salesdata[[#This Row],[Q-P1]],0)</f>
        <v>3.17</v>
      </c>
      <c r="I2866" s="3">
        <v>3487</v>
      </c>
      <c r="J2866" s="10">
        <v>22107.58</v>
      </c>
      <c r="K2866" s="12">
        <f>IFERROR(salesdata[[#This Row],[S-P2]]/salesdata[[#This Row],[Q-P2]],0)</f>
        <v>6.3400000000000007</v>
      </c>
      <c r="L2866" s="3">
        <v>3216</v>
      </c>
      <c r="M2866" s="10">
        <v>17430.72</v>
      </c>
      <c r="N2866" s="12">
        <f>IFERROR(salesdata[[#This Row],[S-P3]]/salesdata[[#This Row],[Q-P3]],0)</f>
        <v>5.42</v>
      </c>
      <c r="O2866" s="3">
        <v>1937</v>
      </c>
      <c r="P2866" s="10">
        <v>13810.81</v>
      </c>
      <c r="Q2866" s="12">
        <f>IFERROR(salesdata[[#This Row],[S-P4]]/salesdata[[#This Row],[Q-P4]],0)</f>
        <v>7.13</v>
      </c>
      <c r="R2866" s="3">
        <v>12819</v>
      </c>
      <c r="S2866" s="10">
        <v>66596.539999999994</v>
      </c>
      <c r="T2866" s="1" t="str">
        <f>"Q"&amp;ROUNDUP(salesdata[[#This Row],[Month No.]]/3,0)</f>
        <v>Q2</v>
      </c>
      <c r="U2866" s="1" t="str">
        <f>TEXT(salesdata[[#This Row],[Date]],"dddd")</f>
        <v>Wednesday</v>
      </c>
      <c r="V2866" s="12">
        <f>IFERROR(salesdata[[#This Row],[Total Revenue]]/salesdata[[#This Row],[Total Units Sold]],0)</f>
        <v>5.1951431468913327</v>
      </c>
      <c r="W2866" s="1" t="str">
        <f>INDEX({"Product1","Product2","Product3","Product4"},MATCH(MAX(salesdata[[#This Row],[S-P1]],salesdata[[#This Row],[S-P2]],salesdata[[#This Row],[S-P3]],salesdata[[#This Row],[S-P4]]),CHOOSE({1,2,3,4},salesdata[[#This Row],[S-P1]],salesdata[[#This Row],[S-P2]],salesdata[[#This Row],[S-P3]],salesdata[[#This Row],[S-P4]]),0))</f>
        <v>Product2</v>
      </c>
      <c r="X2866" s="1" t="str">
        <f>IF(salesdata[[#This Row],[Total Revenue]]&gt;=70000,"High",IF(salesdata[[#This Row],[Total Revenue]]&gt;=40000,"Medium","Low"))</f>
        <v>Medium</v>
      </c>
      <c r="Y2866" s="1" t="str">
        <f>IFERROR(IF(SUMIF(salesdata[Year],salesdata[[#This Row],[Year]],salesdata[Total Revenue])&gt;SUMIF(salesdata[Year],salesdata[[#This Row],[Year]]-1,salesdata[Total Revenue]),"Growth Year","Decline Year"),"")</f>
        <v>Decline Year</v>
      </c>
    </row>
    <row r="2867" spans="1:25" x14ac:dyDescent="0.3">
      <c r="A2867" s="1">
        <v>2866</v>
      </c>
      <c r="B2867" s="2">
        <v>43209</v>
      </c>
      <c r="C2867" s="1">
        <v>2018</v>
      </c>
      <c r="D2867" s="1" t="s">
        <v>29</v>
      </c>
      <c r="E2867" s="1">
        <v>4</v>
      </c>
      <c r="F2867" s="3">
        <v>5976</v>
      </c>
      <c r="G2867" s="10">
        <v>18943.919999999998</v>
      </c>
      <c r="H2867" s="12">
        <f>IFERROR(salesdata[[#This Row],[S-P1]]/salesdata[[#This Row],[Q-P1]],0)</f>
        <v>3.17</v>
      </c>
      <c r="I2867" s="3">
        <v>2656</v>
      </c>
      <c r="J2867" s="10">
        <v>16839.04</v>
      </c>
      <c r="K2867" s="12">
        <f>IFERROR(salesdata[[#This Row],[S-P2]]/salesdata[[#This Row],[Q-P2]],0)</f>
        <v>6.3400000000000007</v>
      </c>
      <c r="L2867" s="3">
        <v>2600</v>
      </c>
      <c r="M2867" s="10">
        <v>14092</v>
      </c>
      <c r="N2867" s="12">
        <f>IFERROR(salesdata[[#This Row],[S-P3]]/salesdata[[#This Row],[Q-P3]],0)</f>
        <v>5.42</v>
      </c>
      <c r="O2867" s="3">
        <v>1910</v>
      </c>
      <c r="P2867" s="10">
        <v>13618.3</v>
      </c>
      <c r="Q2867" s="12">
        <f>IFERROR(salesdata[[#This Row],[S-P4]]/salesdata[[#This Row],[Q-P4]],0)</f>
        <v>7.13</v>
      </c>
      <c r="R2867" s="3">
        <v>13142</v>
      </c>
      <c r="S2867" s="10">
        <v>63493.26</v>
      </c>
      <c r="T2867" s="1" t="str">
        <f>"Q"&amp;ROUNDUP(salesdata[[#This Row],[Month No.]]/3,0)</f>
        <v>Q2</v>
      </c>
      <c r="U2867" s="1" t="str">
        <f>TEXT(salesdata[[#This Row],[Date]],"dddd")</f>
        <v>Thursday</v>
      </c>
      <c r="V2867" s="12">
        <f>IFERROR(salesdata[[#This Row],[Total Revenue]]/salesdata[[#This Row],[Total Units Sold]],0)</f>
        <v>4.8313239993912651</v>
      </c>
      <c r="W2867" s="1" t="str">
        <f>INDEX({"Product1","Product2","Product3","Product4"},MATCH(MAX(salesdata[[#This Row],[S-P1]],salesdata[[#This Row],[S-P2]],salesdata[[#This Row],[S-P3]],salesdata[[#This Row],[S-P4]]),CHOOSE({1,2,3,4},salesdata[[#This Row],[S-P1]],salesdata[[#This Row],[S-P2]],salesdata[[#This Row],[S-P3]],salesdata[[#This Row],[S-P4]]),0))</f>
        <v>Product1</v>
      </c>
      <c r="X2867" s="1" t="str">
        <f>IF(salesdata[[#This Row],[Total Revenue]]&gt;=70000,"High",IF(salesdata[[#This Row],[Total Revenue]]&gt;=40000,"Medium","Low"))</f>
        <v>Medium</v>
      </c>
      <c r="Y2867" s="1" t="str">
        <f>IFERROR(IF(SUMIF(salesdata[Year],salesdata[[#This Row],[Year]],salesdata[Total Revenue])&gt;SUMIF(salesdata[Year],salesdata[[#This Row],[Year]]-1,salesdata[Total Revenue]),"Growth Year","Decline Year"),"")</f>
        <v>Decline Year</v>
      </c>
    </row>
    <row r="2868" spans="1:25" x14ac:dyDescent="0.3">
      <c r="A2868" s="1">
        <v>2867</v>
      </c>
      <c r="B2868" s="2">
        <v>43210</v>
      </c>
      <c r="C2868" s="1">
        <v>2018</v>
      </c>
      <c r="D2868" s="1" t="s">
        <v>29</v>
      </c>
      <c r="E2868" s="1">
        <v>4</v>
      </c>
      <c r="F2868" s="3">
        <v>6482</v>
      </c>
      <c r="G2868" s="10">
        <v>20547.939999999999</v>
      </c>
      <c r="H2868" s="12">
        <f>IFERROR(salesdata[[#This Row],[S-P1]]/salesdata[[#This Row],[Q-P1]],0)</f>
        <v>3.17</v>
      </c>
      <c r="I2868" s="3">
        <v>3518</v>
      </c>
      <c r="J2868" s="10">
        <v>22304.12</v>
      </c>
      <c r="K2868" s="12">
        <f>IFERROR(salesdata[[#This Row],[S-P2]]/salesdata[[#This Row],[Q-P2]],0)</f>
        <v>6.34</v>
      </c>
      <c r="L2868" s="3">
        <v>4904</v>
      </c>
      <c r="M2868" s="10">
        <v>26579.68</v>
      </c>
      <c r="N2868" s="12">
        <f>IFERROR(salesdata[[#This Row],[S-P3]]/salesdata[[#This Row],[Q-P3]],0)</f>
        <v>5.42</v>
      </c>
      <c r="O2868" s="3">
        <v>991</v>
      </c>
      <c r="P2868" s="10">
        <v>7065.83</v>
      </c>
      <c r="Q2868" s="12">
        <f>IFERROR(salesdata[[#This Row],[S-P4]]/salesdata[[#This Row],[Q-P4]],0)</f>
        <v>7.13</v>
      </c>
      <c r="R2868" s="3">
        <v>15895</v>
      </c>
      <c r="S2868" s="10">
        <v>76497.570000000007</v>
      </c>
      <c r="T2868" s="1" t="str">
        <f>"Q"&amp;ROUNDUP(salesdata[[#This Row],[Month No.]]/3,0)</f>
        <v>Q2</v>
      </c>
      <c r="U2868" s="1" t="str">
        <f>TEXT(salesdata[[#This Row],[Date]],"dddd")</f>
        <v>Friday</v>
      </c>
      <c r="V2868" s="12">
        <f>IFERROR(salesdata[[#This Row],[Total Revenue]]/salesdata[[#This Row],[Total Units Sold]],0)</f>
        <v>4.8126813463353262</v>
      </c>
      <c r="W2868" s="1" t="str">
        <f>INDEX({"Product1","Product2","Product3","Product4"},MATCH(MAX(salesdata[[#This Row],[S-P1]],salesdata[[#This Row],[S-P2]],salesdata[[#This Row],[S-P3]],salesdata[[#This Row],[S-P4]]),CHOOSE({1,2,3,4},salesdata[[#This Row],[S-P1]],salesdata[[#This Row],[S-P2]],salesdata[[#This Row],[S-P3]],salesdata[[#This Row],[S-P4]]),0))</f>
        <v>Product3</v>
      </c>
      <c r="X2868" s="1" t="str">
        <f>IF(salesdata[[#This Row],[Total Revenue]]&gt;=70000,"High",IF(salesdata[[#This Row],[Total Revenue]]&gt;=40000,"Medium","Low"))</f>
        <v>High</v>
      </c>
      <c r="Y2868" s="1" t="str">
        <f>IFERROR(IF(SUMIF(salesdata[Year],salesdata[[#This Row],[Year]],salesdata[Total Revenue])&gt;SUMIF(salesdata[Year],salesdata[[#This Row],[Year]]-1,salesdata[Total Revenue]),"Growth Year","Decline Year"),"")</f>
        <v>Decline Year</v>
      </c>
    </row>
    <row r="2869" spans="1:25" x14ac:dyDescent="0.3">
      <c r="A2869" s="1">
        <v>2868</v>
      </c>
      <c r="B2869" s="2">
        <v>43211</v>
      </c>
      <c r="C2869" s="1">
        <v>2018</v>
      </c>
      <c r="D2869" s="1" t="s">
        <v>29</v>
      </c>
      <c r="E2869" s="1">
        <v>4</v>
      </c>
      <c r="F2869" s="3">
        <v>5455</v>
      </c>
      <c r="G2869" s="10">
        <v>17292.349999999999</v>
      </c>
      <c r="H2869" s="12">
        <f>IFERROR(salesdata[[#This Row],[S-P1]]/salesdata[[#This Row],[Q-P1]],0)</f>
        <v>3.17</v>
      </c>
      <c r="I2869" s="3">
        <v>470</v>
      </c>
      <c r="J2869" s="10">
        <v>2979.8</v>
      </c>
      <c r="K2869" s="12">
        <f>IFERROR(salesdata[[#This Row],[S-P2]]/salesdata[[#This Row],[Q-P2]],0)</f>
        <v>6.3400000000000007</v>
      </c>
      <c r="L2869" s="3">
        <v>3844</v>
      </c>
      <c r="M2869" s="10">
        <v>20834.48</v>
      </c>
      <c r="N2869" s="12">
        <f>IFERROR(salesdata[[#This Row],[S-P3]]/salesdata[[#This Row],[Q-P3]],0)</f>
        <v>5.42</v>
      </c>
      <c r="O2869" s="3">
        <v>654</v>
      </c>
      <c r="P2869" s="10">
        <v>4663.0200000000004</v>
      </c>
      <c r="Q2869" s="12">
        <f>IFERROR(salesdata[[#This Row],[S-P4]]/salesdata[[#This Row],[Q-P4]],0)</f>
        <v>7.1300000000000008</v>
      </c>
      <c r="R2869" s="3">
        <v>10423</v>
      </c>
      <c r="S2869" s="10">
        <v>45769.65</v>
      </c>
      <c r="T2869" s="1" t="str">
        <f>"Q"&amp;ROUNDUP(salesdata[[#This Row],[Month No.]]/3,0)</f>
        <v>Q2</v>
      </c>
      <c r="U2869" s="1" t="str">
        <f>TEXT(salesdata[[#This Row],[Date]],"dddd")</f>
        <v>Saturday</v>
      </c>
      <c r="V2869" s="12">
        <f>IFERROR(salesdata[[#This Row],[Total Revenue]]/salesdata[[#This Row],[Total Units Sold]],0)</f>
        <v>4.3912165403434713</v>
      </c>
      <c r="W2869" s="1" t="str">
        <f>INDEX({"Product1","Product2","Product3","Product4"},MATCH(MAX(salesdata[[#This Row],[S-P1]],salesdata[[#This Row],[S-P2]],salesdata[[#This Row],[S-P3]],salesdata[[#This Row],[S-P4]]),CHOOSE({1,2,3,4},salesdata[[#This Row],[S-P1]],salesdata[[#This Row],[S-P2]],salesdata[[#This Row],[S-P3]],salesdata[[#This Row],[S-P4]]),0))</f>
        <v>Product3</v>
      </c>
      <c r="X2869" s="1" t="str">
        <f>IF(salesdata[[#This Row],[Total Revenue]]&gt;=70000,"High",IF(salesdata[[#This Row],[Total Revenue]]&gt;=40000,"Medium","Low"))</f>
        <v>Medium</v>
      </c>
      <c r="Y2869" s="1" t="str">
        <f>IFERROR(IF(SUMIF(salesdata[Year],salesdata[[#This Row],[Year]],salesdata[Total Revenue])&gt;SUMIF(salesdata[Year],salesdata[[#This Row],[Year]]-1,salesdata[Total Revenue]),"Growth Year","Decline Year"),"")</f>
        <v>Decline Year</v>
      </c>
    </row>
    <row r="2870" spans="1:25" x14ac:dyDescent="0.3">
      <c r="A2870" s="1">
        <v>2869</v>
      </c>
      <c r="B2870" s="2">
        <v>43212</v>
      </c>
      <c r="C2870" s="1">
        <v>2018</v>
      </c>
      <c r="D2870" s="1" t="s">
        <v>29</v>
      </c>
      <c r="E2870" s="1">
        <v>4</v>
      </c>
      <c r="F2870" s="3">
        <v>2881</v>
      </c>
      <c r="G2870" s="10">
        <v>9132.77</v>
      </c>
      <c r="H2870" s="12">
        <f>IFERROR(salesdata[[#This Row],[S-P1]]/salesdata[[#This Row],[Q-P1]],0)</f>
        <v>3.1700000000000004</v>
      </c>
      <c r="I2870" s="3">
        <v>2904</v>
      </c>
      <c r="J2870" s="10">
        <v>18411.36</v>
      </c>
      <c r="K2870" s="12">
        <f>IFERROR(salesdata[[#This Row],[S-P2]]/salesdata[[#This Row],[Q-P2]],0)</f>
        <v>6.34</v>
      </c>
      <c r="L2870" s="3">
        <v>955</v>
      </c>
      <c r="M2870" s="10">
        <v>5176.1000000000004</v>
      </c>
      <c r="N2870" s="12">
        <f>IFERROR(salesdata[[#This Row],[S-P3]]/salesdata[[#This Row],[Q-P3]],0)</f>
        <v>5.4200000000000008</v>
      </c>
      <c r="O2870" s="3">
        <v>427</v>
      </c>
      <c r="P2870" s="10">
        <v>3044.51</v>
      </c>
      <c r="Q2870" s="12">
        <f>IFERROR(salesdata[[#This Row],[S-P4]]/salesdata[[#This Row],[Q-P4]],0)</f>
        <v>7.1300000000000008</v>
      </c>
      <c r="R2870" s="3">
        <v>7167</v>
      </c>
      <c r="S2870" s="10">
        <v>35764.74</v>
      </c>
      <c r="T2870" s="1" t="str">
        <f>"Q"&amp;ROUNDUP(salesdata[[#This Row],[Month No.]]/3,0)</f>
        <v>Q2</v>
      </c>
      <c r="U2870" s="1" t="str">
        <f>TEXT(salesdata[[#This Row],[Date]],"dddd")</f>
        <v>Sunday</v>
      </c>
      <c r="V2870" s="12">
        <f>IFERROR(salesdata[[#This Row],[Total Revenue]]/salesdata[[#This Row],[Total Units Sold]],0)</f>
        <v>4.9901967350355791</v>
      </c>
      <c r="W2870" s="1" t="str">
        <f>INDEX({"Product1","Product2","Product3","Product4"},MATCH(MAX(salesdata[[#This Row],[S-P1]],salesdata[[#This Row],[S-P2]],salesdata[[#This Row],[S-P3]],salesdata[[#This Row],[S-P4]]),CHOOSE({1,2,3,4},salesdata[[#This Row],[S-P1]],salesdata[[#This Row],[S-P2]],salesdata[[#This Row],[S-P3]],salesdata[[#This Row],[S-P4]]),0))</f>
        <v>Product2</v>
      </c>
      <c r="X2870" s="1" t="str">
        <f>IF(salesdata[[#This Row],[Total Revenue]]&gt;=70000,"High",IF(salesdata[[#This Row],[Total Revenue]]&gt;=40000,"Medium","Low"))</f>
        <v>Low</v>
      </c>
      <c r="Y2870" s="1" t="str">
        <f>IFERROR(IF(SUMIF(salesdata[Year],salesdata[[#This Row],[Year]],salesdata[Total Revenue])&gt;SUMIF(salesdata[Year],salesdata[[#This Row],[Year]]-1,salesdata[Total Revenue]),"Growth Year","Decline Year"),"")</f>
        <v>Decline Year</v>
      </c>
    </row>
    <row r="2871" spans="1:25" x14ac:dyDescent="0.3">
      <c r="A2871" s="1">
        <v>2870</v>
      </c>
      <c r="B2871" s="2">
        <v>43213</v>
      </c>
      <c r="C2871" s="1">
        <v>2018</v>
      </c>
      <c r="D2871" s="1" t="s">
        <v>29</v>
      </c>
      <c r="E2871" s="1">
        <v>4</v>
      </c>
      <c r="F2871" s="3">
        <v>2460</v>
      </c>
      <c r="G2871" s="10">
        <v>7798.2</v>
      </c>
      <c r="H2871" s="12">
        <f>IFERROR(salesdata[[#This Row],[S-P1]]/salesdata[[#This Row],[Q-P1]],0)</f>
        <v>3.17</v>
      </c>
      <c r="I2871" s="3">
        <v>1657</v>
      </c>
      <c r="J2871" s="10">
        <v>10505.38</v>
      </c>
      <c r="K2871" s="12">
        <f>IFERROR(salesdata[[#This Row],[S-P2]]/salesdata[[#This Row],[Q-P2]],0)</f>
        <v>6.34</v>
      </c>
      <c r="L2871" s="3">
        <v>5496</v>
      </c>
      <c r="M2871" s="10">
        <v>29788.32</v>
      </c>
      <c r="N2871" s="12">
        <f>IFERROR(salesdata[[#This Row],[S-P3]]/salesdata[[#This Row],[Q-P3]],0)</f>
        <v>5.42</v>
      </c>
      <c r="O2871" s="3">
        <v>1665</v>
      </c>
      <c r="P2871" s="10">
        <v>11871.45</v>
      </c>
      <c r="Q2871" s="12">
        <f>IFERROR(salesdata[[#This Row],[S-P4]]/salesdata[[#This Row],[Q-P4]],0)</f>
        <v>7.1300000000000008</v>
      </c>
      <c r="R2871" s="3">
        <v>11278</v>
      </c>
      <c r="S2871" s="10">
        <v>59963.35</v>
      </c>
      <c r="T2871" s="1" t="str">
        <f>"Q"&amp;ROUNDUP(salesdata[[#This Row],[Month No.]]/3,0)</f>
        <v>Q2</v>
      </c>
      <c r="U2871" s="1" t="str">
        <f>TEXT(salesdata[[#This Row],[Date]],"dddd")</f>
        <v>Monday</v>
      </c>
      <c r="V2871" s="12">
        <f>IFERROR(salesdata[[#This Row],[Total Revenue]]/salesdata[[#This Row],[Total Units Sold]],0)</f>
        <v>5.3168425252704381</v>
      </c>
      <c r="W2871" s="1" t="str">
        <f>INDEX({"Product1","Product2","Product3","Product4"},MATCH(MAX(salesdata[[#This Row],[S-P1]],salesdata[[#This Row],[S-P2]],salesdata[[#This Row],[S-P3]],salesdata[[#This Row],[S-P4]]),CHOOSE({1,2,3,4},salesdata[[#This Row],[S-P1]],salesdata[[#This Row],[S-P2]],salesdata[[#This Row],[S-P3]],salesdata[[#This Row],[S-P4]]),0))</f>
        <v>Product3</v>
      </c>
      <c r="X2871" s="1" t="str">
        <f>IF(salesdata[[#This Row],[Total Revenue]]&gt;=70000,"High",IF(salesdata[[#This Row],[Total Revenue]]&gt;=40000,"Medium","Low"))</f>
        <v>Medium</v>
      </c>
      <c r="Y2871" s="1" t="str">
        <f>IFERROR(IF(SUMIF(salesdata[Year],salesdata[[#This Row],[Year]],salesdata[Total Revenue])&gt;SUMIF(salesdata[Year],salesdata[[#This Row],[Year]]-1,salesdata[Total Revenue]),"Growth Year","Decline Year"),"")</f>
        <v>Decline Year</v>
      </c>
    </row>
    <row r="2872" spans="1:25" x14ac:dyDescent="0.3">
      <c r="A2872" s="1">
        <v>2871</v>
      </c>
      <c r="B2872" s="2">
        <v>43214</v>
      </c>
      <c r="C2872" s="1">
        <v>2018</v>
      </c>
      <c r="D2872" s="1" t="s">
        <v>29</v>
      </c>
      <c r="E2872" s="1">
        <v>4</v>
      </c>
      <c r="F2872" s="3">
        <v>2899</v>
      </c>
      <c r="G2872" s="10">
        <v>9189.83</v>
      </c>
      <c r="H2872" s="12">
        <f>IFERROR(salesdata[[#This Row],[S-P1]]/salesdata[[#This Row],[Q-P1]],0)</f>
        <v>3.17</v>
      </c>
      <c r="I2872" s="3">
        <v>591</v>
      </c>
      <c r="J2872" s="10">
        <v>3746.94</v>
      </c>
      <c r="K2872" s="12">
        <f>IFERROR(salesdata[[#This Row],[S-P2]]/salesdata[[#This Row],[Q-P2]],0)</f>
        <v>6.34</v>
      </c>
      <c r="L2872" s="3">
        <v>3995</v>
      </c>
      <c r="M2872" s="10">
        <v>21652.9</v>
      </c>
      <c r="N2872" s="12">
        <f>IFERROR(salesdata[[#This Row],[S-P3]]/salesdata[[#This Row],[Q-P3]],0)</f>
        <v>5.42</v>
      </c>
      <c r="O2872" s="3">
        <v>836</v>
      </c>
      <c r="P2872" s="10">
        <v>5960.68</v>
      </c>
      <c r="Q2872" s="12">
        <f>IFERROR(salesdata[[#This Row],[S-P4]]/salesdata[[#This Row],[Q-P4]],0)</f>
        <v>7.1300000000000008</v>
      </c>
      <c r="R2872" s="3">
        <v>8321</v>
      </c>
      <c r="S2872" s="10">
        <v>40550.35</v>
      </c>
      <c r="T2872" s="1" t="str">
        <f>"Q"&amp;ROUNDUP(salesdata[[#This Row],[Month No.]]/3,0)</f>
        <v>Q2</v>
      </c>
      <c r="U2872" s="1" t="str">
        <f>TEXT(salesdata[[#This Row],[Date]],"dddd")</f>
        <v>Tuesday</v>
      </c>
      <c r="V2872" s="12">
        <f>IFERROR(salesdata[[#This Row],[Total Revenue]]/salesdata[[#This Row],[Total Units Sold]],0)</f>
        <v>4.873254416536474</v>
      </c>
      <c r="W2872" s="1" t="str">
        <f>INDEX({"Product1","Product2","Product3","Product4"},MATCH(MAX(salesdata[[#This Row],[S-P1]],salesdata[[#This Row],[S-P2]],salesdata[[#This Row],[S-P3]],salesdata[[#This Row],[S-P4]]),CHOOSE({1,2,3,4},salesdata[[#This Row],[S-P1]],salesdata[[#This Row],[S-P2]],salesdata[[#This Row],[S-P3]],salesdata[[#This Row],[S-P4]]),0))</f>
        <v>Product3</v>
      </c>
      <c r="X2872" s="1" t="str">
        <f>IF(salesdata[[#This Row],[Total Revenue]]&gt;=70000,"High",IF(salesdata[[#This Row],[Total Revenue]]&gt;=40000,"Medium","Low"))</f>
        <v>Medium</v>
      </c>
      <c r="Y2872" s="1" t="str">
        <f>IFERROR(IF(SUMIF(salesdata[Year],salesdata[[#This Row],[Year]],salesdata[Total Revenue])&gt;SUMIF(salesdata[Year],salesdata[[#This Row],[Year]]-1,salesdata[Total Revenue]),"Growth Year","Decline Year"),"")</f>
        <v>Decline Year</v>
      </c>
    </row>
    <row r="2873" spans="1:25" x14ac:dyDescent="0.3">
      <c r="A2873" s="1">
        <v>2872</v>
      </c>
      <c r="B2873" s="2">
        <v>43215</v>
      </c>
      <c r="C2873" s="1">
        <v>2018</v>
      </c>
      <c r="D2873" s="1" t="s">
        <v>29</v>
      </c>
      <c r="E2873" s="1">
        <v>4</v>
      </c>
      <c r="F2873" s="3">
        <v>733</v>
      </c>
      <c r="G2873" s="10">
        <v>2323.61</v>
      </c>
      <c r="H2873" s="12">
        <f>IFERROR(salesdata[[#This Row],[S-P1]]/salesdata[[#This Row],[Q-P1]],0)</f>
        <v>3.1700000000000004</v>
      </c>
      <c r="I2873" s="3">
        <v>3576</v>
      </c>
      <c r="J2873" s="10">
        <v>22671.84</v>
      </c>
      <c r="K2873" s="12">
        <f>IFERROR(salesdata[[#This Row],[S-P2]]/salesdata[[#This Row],[Q-P2]],0)</f>
        <v>6.34</v>
      </c>
      <c r="L2873" s="3">
        <v>837</v>
      </c>
      <c r="M2873" s="10">
        <v>4536.54</v>
      </c>
      <c r="N2873" s="12">
        <f>IFERROR(salesdata[[#This Row],[S-P3]]/salesdata[[#This Row],[Q-P3]],0)</f>
        <v>5.42</v>
      </c>
      <c r="O2873" s="3">
        <v>1467</v>
      </c>
      <c r="P2873" s="10">
        <v>10459.709999999999</v>
      </c>
      <c r="Q2873" s="12">
        <f>IFERROR(salesdata[[#This Row],[S-P4]]/salesdata[[#This Row],[Q-P4]],0)</f>
        <v>7.129999999999999</v>
      </c>
      <c r="R2873" s="3">
        <v>6613</v>
      </c>
      <c r="S2873" s="10">
        <v>39991.699999999997</v>
      </c>
      <c r="T2873" s="1" t="str">
        <f>"Q"&amp;ROUNDUP(salesdata[[#This Row],[Month No.]]/3,0)</f>
        <v>Q2</v>
      </c>
      <c r="U2873" s="1" t="str">
        <f>TEXT(salesdata[[#This Row],[Date]],"dddd")</f>
        <v>Wednesday</v>
      </c>
      <c r="V2873" s="12">
        <f>IFERROR(salesdata[[#This Row],[Total Revenue]]/salesdata[[#This Row],[Total Units Sold]],0)</f>
        <v>6.0474368667775593</v>
      </c>
      <c r="W2873" s="1" t="str">
        <f>INDEX({"Product1","Product2","Product3","Product4"},MATCH(MAX(salesdata[[#This Row],[S-P1]],salesdata[[#This Row],[S-P2]],salesdata[[#This Row],[S-P3]],salesdata[[#This Row],[S-P4]]),CHOOSE({1,2,3,4},salesdata[[#This Row],[S-P1]],salesdata[[#This Row],[S-P2]],salesdata[[#This Row],[S-P3]],salesdata[[#This Row],[S-P4]]),0))</f>
        <v>Product2</v>
      </c>
      <c r="X2873" s="1" t="str">
        <f>IF(salesdata[[#This Row],[Total Revenue]]&gt;=70000,"High",IF(salesdata[[#This Row],[Total Revenue]]&gt;=40000,"Medium","Low"))</f>
        <v>Low</v>
      </c>
      <c r="Y2873" s="1" t="str">
        <f>IFERROR(IF(SUMIF(salesdata[Year],salesdata[[#This Row],[Year]],salesdata[Total Revenue])&gt;SUMIF(salesdata[Year],salesdata[[#This Row],[Year]]-1,salesdata[Total Revenue]),"Growth Year","Decline Year"),"")</f>
        <v>Decline Year</v>
      </c>
    </row>
    <row r="2874" spans="1:25" x14ac:dyDescent="0.3">
      <c r="A2874" s="1">
        <v>2873</v>
      </c>
      <c r="B2874" s="2">
        <v>43216</v>
      </c>
      <c r="C2874" s="1">
        <v>2018</v>
      </c>
      <c r="D2874" s="1" t="s">
        <v>29</v>
      </c>
      <c r="E2874" s="1">
        <v>4</v>
      </c>
      <c r="F2874" s="3">
        <v>2786</v>
      </c>
      <c r="G2874" s="10">
        <v>8831.6200000000008</v>
      </c>
      <c r="H2874" s="12">
        <f>IFERROR(salesdata[[#This Row],[S-P1]]/salesdata[[#This Row],[Q-P1]],0)</f>
        <v>3.1700000000000004</v>
      </c>
      <c r="I2874" s="3">
        <v>3564</v>
      </c>
      <c r="J2874" s="10">
        <v>22595.759999999998</v>
      </c>
      <c r="K2874" s="12">
        <f>IFERROR(salesdata[[#This Row],[S-P2]]/salesdata[[#This Row],[Q-P2]],0)</f>
        <v>6.34</v>
      </c>
      <c r="L2874" s="3">
        <v>1104</v>
      </c>
      <c r="M2874" s="10">
        <v>5983.68</v>
      </c>
      <c r="N2874" s="12">
        <f>IFERROR(salesdata[[#This Row],[S-P3]]/salesdata[[#This Row],[Q-P3]],0)</f>
        <v>5.42</v>
      </c>
      <c r="O2874" s="3">
        <v>1622</v>
      </c>
      <c r="P2874" s="10">
        <v>11564.86</v>
      </c>
      <c r="Q2874" s="12">
        <f>IFERROR(salesdata[[#This Row],[S-P4]]/salesdata[[#This Row],[Q-P4]],0)</f>
        <v>7.1300000000000008</v>
      </c>
      <c r="R2874" s="3">
        <v>9076</v>
      </c>
      <c r="S2874" s="10">
        <v>48975.92</v>
      </c>
      <c r="T2874" s="1" t="str">
        <f>"Q"&amp;ROUNDUP(salesdata[[#This Row],[Month No.]]/3,0)</f>
        <v>Q2</v>
      </c>
      <c r="U2874" s="1" t="str">
        <f>TEXT(salesdata[[#This Row],[Date]],"dddd")</f>
        <v>Thursday</v>
      </c>
      <c r="V2874" s="12">
        <f>IFERROR(salesdata[[#This Row],[Total Revenue]]/salesdata[[#This Row],[Total Units Sold]],0)</f>
        <v>5.3962009695901276</v>
      </c>
      <c r="W2874" s="1" t="str">
        <f>INDEX({"Product1","Product2","Product3","Product4"},MATCH(MAX(salesdata[[#This Row],[S-P1]],salesdata[[#This Row],[S-P2]],salesdata[[#This Row],[S-P3]],salesdata[[#This Row],[S-P4]]),CHOOSE({1,2,3,4},salesdata[[#This Row],[S-P1]],salesdata[[#This Row],[S-P2]],salesdata[[#This Row],[S-P3]],salesdata[[#This Row],[S-P4]]),0))</f>
        <v>Product2</v>
      </c>
      <c r="X2874" s="1" t="str">
        <f>IF(salesdata[[#This Row],[Total Revenue]]&gt;=70000,"High",IF(salesdata[[#This Row],[Total Revenue]]&gt;=40000,"Medium","Low"))</f>
        <v>Medium</v>
      </c>
      <c r="Y2874" s="1" t="str">
        <f>IFERROR(IF(SUMIF(salesdata[Year],salesdata[[#This Row],[Year]],salesdata[Total Revenue])&gt;SUMIF(salesdata[Year],salesdata[[#This Row],[Year]]-1,salesdata[Total Revenue]),"Growth Year","Decline Year"),"")</f>
        <v>Decline Year</v>
      </c>
    </row>
    <row r="2875" spans="1:25" x14ac:dyDescent="0.3">
      <c r="A2875" s="1">
        <v>2874</v>
      </c>
      <c r="B2875" s="2">
        <v>43217</v>
      </c>
      <c r="C2875" s="1">
        <v>2018</v>
      </c>
      <c r="D2875" s="1" t="s">
        <v>29</v>
      </c>
      <c r="E2875" s="1">
        <v>4</v>
      </c>
      <c r="F2875" s="3">
        <v>2071</v>
      </c>
      <c r="G2875" s="10">
        <v>6565.07</v>
      </c>
      <c r="H2875" s="12">
        <f>IFERROR(salesdata[[#This Row],[S-P1]]/salesdata[[#This Row],[Q-P1]],0)</f>
        <v>3.17</v>
      </c>
      <c r="I2875" s="3">
        <v>3237</v>
      </c>
      <c r="J2875" s="10">
        <v>20522.580000000002</v>
      </c>
      <c r="K2875" s="12">
        <f>IFERROR(salesdata[[#This Row],[S-P2]]/salesdata[[#This Row],[Q-P2]],0)</f>
        <v>6.3400000000000007</v>
      </c>
      <c r="L2875" s="3">
        <v>462</v>
      </c>
      <c r="M2875" s="10">
        <v>2504.04</v>
      </c>
      <c r="N2875" s="12">
        <f>IFERROR(salesdata[[#This Row],[S-P3]]/salesdata[[#This Row],[Q-P3]],0)</f>
        <v>5.42</v>
      </c>
      <c r="O2875" s="3">
        <v>785</v>
      </c>
      <c r="P2875" s="10">
        <v>5597.05</v>
      </c>
      <c r="Q2875" s="12">
        <f>IFERROR(salesdata[[#This Row],[S-P4]]/salesdata[[#This Row],[Q-P4]],0)</f>
        <v>7.13</v>
      </c>
      <c r="R2875" s="3">
        <v>6555</v>
      </c>
      <c r="S2875" s="10">
        <v>35188.74</v>
      </c>
      <c r="T2875" s="1" t="str">
        <f>"Q"&amp;ROUNDUP(salesdata[[#This Row],[Month No.]]/3,0)</f>
        <v>Q2</v>
      </c>
      <c r="U2875" s="1" t="str">
        <f>TEXT(salesdata[[#This Row],[Date]],"dddd")</f>
        <v>Friday</v>
      </c>
      <c r="V2875" s="12">
        <f>IFERROR(salesdata[[#This Row],[Total Revenue]]/salesdata[[#This Row],[Total Units Sold]],0)</f>
        <v>5.368228832951945</v>
      </c>
      <c r="W2875" s="1" t="str">
        <f>INDEX({"Product1","Product2","Product3","Product4"},MATCH(MAX(salesdata[[#This Row],[S-P1]],salesdata[[#This Row],[S-P2]],salesdata[[#This Row],[S-P3]],salesdata[[#This Row],[S-P4]]),CHOOSE({1,2,3,4},salesdata[[#This Row],[S-P1]],salesdata[[#This Row],[S-P2]],salesdata[[#This Row],[S-P3]],salesdata[[#This Row],[S-P4]]),0))</f>
        <v>Product2</v>
      </c>
      <c r="X2875" s="1" t="str">
        <f>IF(salesdata[[#This Row],[Total Revenue]]&gt;=70000,"High",IF(salesdata[[#This Row],[Total Revenue]]&gt;=40000,"Medium","Low"))</f>
        <v>Low</v>
      </c>
      <c r="Y2875" s="1" t="str">
        <f>IFERROR(IF(SUMIF(salesdata[Year],salesdata[[#This Row],[Year]],salesdata[Total Revenue])&gt;SUMIF(salesdata[Year],salesdata[[#This Row],[Year]]-1,salesdata[Total Revenue]),"Growth Year","Decline Year"),"")</f>
        <v>Decline Year</v>
      </c>
    </row>
    <row r="2876" spans="1:25" x14ac:dyDescent="0.3">
      <c r="A2876" s="1">
        <v>2875</v>
      </c>
      <c r="B2876" s="2">
        <v>43218</v>
      </c>
      <c r="C2876" s="1">
        <v>2018</v>
      </c>
      <c r="D2876" s="1" t="s">
        <v>29</v>
      </c>
      <c r="E2876" s="1">
        <v>4</v>
      </c>
      <c r="F2876" s="3">
        <v>6061</v>
      </c>
      <c r="G2876" s="10">
        <v>19213.37</v>
      </c>
      <c r="H2876" s="12">
        <f>IFERROR(salesdata[[#This Row],[S-P1]]/salesdata[[#This Row],[Q-P1]],0)</f>
        <v>3.17</v>
      </c>
      <c r="I2876" s="3">
        <v>3965</v>
      </c>
      <c r="J2876" s="10">
        <v>25138.1</v>
      </c>
      <c r="K2876" s="12">
        <f>IFERROR(salesdata[[#This Row],[S-P2]]/salesdata[[#This Row],[Q-P2]],0)</f>
        <v>6.34</v>
      </c>
      <c r="L2876" s="3">
        <v>1259</v>
      </c>
      <c r="M2876" s="10">
        <v>6823.78</v>
      </c>
      <c r="N2876" s="12">
        <f>IFERROR(salesdata[[#This Row],[S-P3]]/salesdata[[#This Row],[Q-P3]],0)</f>
        <v>5.42</v>
      </c>
      <c r="O2876" s="3">
        <v>1788</v>
      </c>
      <c r="P2876" s="10">
        <v>12748.44</v>
      </c>
      <c r="Q2876" s="12">
        <f>IFERROR(salesdata[[#This Row],[S-P4]]/salesdata[[#This Row],[Q-P4]],0)</f>
        <v>7.13</v>
      </c>
      <c r="R2876" s="3">
        <v>13073</v>
      </c>
      <c r="S2876" s="10">
        <v>63923.69</v>
      </c>
      <c r="T2876" s="1" t="str">
        <f>"Q"&amp;ROUNDUP(salesdata[[#This Row],[Month No.]]/3,0)</f>
        <v>Q2</v>
      </c>
      <c r="U2876" s="1" t="str">
        <f>TEXT(salesdata[[#This Row],[Date]],"dddd")</f>
        <v>Saturday</v>
      </c>
      <c r="V2876" s="12">
        <f>IFERROR(salesdata[[#This Row],[Total Revenue]]/salesdata[[#This Row],[Total Units Sold]],0)</f>
        <v>4.8897491012009491</v>
      </c>
      <c r="W2876" s="1" t="str">
        <f>INDEX({"Product1","Product2","Product3","Product4"},MATCH(MAX(salesdata[[#This Row],[S-P1]],salesdata[[#This Row],[S-P2]],salesdata[[#This Row],[S-P3]],salesdata[[#This Row],[S-P4]]),CHOOSE({1,2,3,4},salesdata[[#This Row],[S-P1]],salesdata[[#This Row],[S-P2]],salesdata[[#This Row],[S-P3]],salesdata[[#This Row],[S-P4]]),0))</f>
        <v>Product2</v>
      </c>
      <c r="X2876" s="1" t="str">
        <f>IF(salesdata[[#This Row],[Total Revenue]]&gt;=70000,"High",IF(salesdata[[#This Row],[Total Revenue]]&gt;=40000,"Medium","Low"))</f>
        <v>Medium</v>
      </c>
      <c r="Y2876" s="1" t="str">
        <f>IFERROR(IF(SUMIF(salesdata[Year],salesdata[[#This Row],[Year]],salesdata[Total Revenue])&gt;SUMIF(salesdata[Year],salesdata[[#This Row],[Year]]-1,salesdata[Total Revenue]),"Growth Year","Decline Year"),"")</f>
        <v>Decline Year</v>
      </c>
    </row>
    <row r="2877" spans="1:25" x14ac:dyDescent="0.3">
      <c r="A2877" s="1">
        <v>2876</v>
      </c>
      <c r="B2877" s="2">
        <v>43219</v>
      </c>
      <c r="C2877" s="1">
        <v>2018</v>
      </c>
      <c r="D2877" s="1" t="s">
        <v>29</v>
      </c>
      <c r="E2877" s="1">
        <v>4</v>
      </c>
      <c r="F2877" s="3">
        <v>5665</v>
      </c>
      <c r="G2877" s="10">
        <v>17958.05</v>
      </c>
      <c r="H2877" s="12">
        <f>IFERROR(salesdata[[#This Row],[S-P1]]/salesdata[[#This Row],[Q-P1]],0)</f>
        <v>3.17</v>
      </c>
      <c r="I2877" s="3">
        <v>2708</v>
      </c>
      <c r="J2877" s="10">
        <v>17168.72</v>
      </c>
      <c r="K2877" s="12">
        <f>IFERROR(salesdata[[#This Row],[S-P2]]/salesdata[[#This Row],[Q-P2]],0)</f>
        <v>6.3400000000000007</v>
      </c>
      <c r="L2877" s="3">
        <v>2015</v>
      </c>
      <c r="M2877" s="10">
        <v>10921.3</v>
      </c>
      <c r="N2877" s="12">
        <f>IFERROR(salesdata[[#This Row],[S-P3]]/salesdata[[#This Row],[Q-P3]],0)</f>
        <v>5.42</v>
      </c>
      <c r="O2877" s="3">
        <v>1385</v>
      </c>
      <c r="P2877" s="10">
        <v>9875.0499999999993</v>
      </c>
      <c r="Q2877" s="12">
        <f>IFERROR(salesdata[[#This Row],[S-P4]]/salesdata[[#This Row],[Q-P4]],0)</f>
        <v>7.13</v>
      </c>
      <c r="R2877" s="3">
        <v>11773</v>
      </c>
      <c r="S2877" s="10">
        <v>55923.12</v>
      </c>
      <c r="T2877" s="1" t="str">
        <f>"Q"&amp;ROUNDUP(salesdata[[#This Row],[Month No.]]/3,0)</f>
        <v>Q2</v>
      </c>
      <c r="U2877" s="1" t="str">
        <f>TEXT(salesdata[[#This Row],[Date]],"dddd")</f>
        <v>Sunday</v>
      </c>
      <c r="V2877" s="12">
        <f>IFERROR(salesdata[[#This Row],[Total Revenue]]/salesdata[[#This Row],[Total Units Sold]],0)</f>
        <v>4.7501163679605884</v>
      </c>
      <c r="W2877" s="1" t="str">
        <f>INDEX({"Product1","Product2","Product3","Product4"},MATCH(MAX(salesdata[[#This Row],[S-P1]],salesdata[[#This Row],[S-P2]],salesdata[[#This Row],[S-P3]],salesdata[[#This Row],[S-P4]]),CHOOSE({1,2,3,4},salesdata[[#This Row],[S-P1]],salesdata[[#This Row],[S-P2]],salesdata[[#This Row],[S-P3]],salesdata[[#This Row],[S-P4]]),0))</f>
        <v>Product1</v>
      </c>
      <c r="X2877" s="1" t="str">
        <f>IF(salesdata[[#This Row],[Total Revenue]]&gt;=70000,"High",IF(salesdata[[#This Row],[Total Revenue]]&gt;=40000,"Medium","Low"))</f>
        <v>Medium</v>
      </c>
      <c r="Y2877" s="1" t="str">
        <f>IFERROR(IF(SUMIF(salesdata[Year],salesdata[[#This Row],[Year]],salesdata[Total Revenue])&gt;SUMIF(salesdata[Year],salesdata[[#This Row],[Year]]-1,salesdata[Total Revenue]),"Growth Year","Decline Year"),"")</f>
        <v>Decline Year</v>
      </c>
    </row>
    <row r="2878" spans="1:25" x14ac:dyDescent="0.3">
      <c r="A2878" s="1">
        <v>2877</v>
      </c>
      <c r="B2878" s="2">
        <v>43220</v>
      </c>
      <c r="C2878" s="1">
        <v>2018</v>
      </c>
      <c r="D2878" s="1" t="s">
        <v>29</v>
      </c>
      <c r="E2878" s="1">
        <v>4</v>
      </c>
      <c r="F2878" s="3">
        <v>7089</v>
      </c>
      <c r="G2878" s="10">
        <v>22472.13</v>
      </c>
      <c r="H2878" s="12">
        <f>IFERROR(salesdata[[#This Row],[S-P1]]/salesdata[[#This Row],[Q-P1]],0)</f>
        <v>3.17</v>
      </c>
      <c r="I2878" s="3">
        <v>2339</v>
      </c>
      <c r="J2878" s="10">
        <v>14829.26</v>
      </c>
      <c r="K2878" s="12">
        <f>IFERROR(salesdata[[#This Row],[S-P2]]/salesdata[[#This Row],[Q-P2]],0)</f>
        <v>6.34</v>
      </c>
      <c r="L2878" s="3">
        <v>4209</v>
      </c>
      <c r="M2878" s="10">
        <v>22812.78</v>
      </c>
      <c r="N2878" s="12">
        <f>IFERROR(salesdata[[#This Row],[S-P3]]/salesdata[[#This Row],[Q-P3]],0)</f>
        <v>5.42</v>
      </c>
      <c r="O2878" s="3">
        <v>1296</v>
      </c>
      <c r="P2878" s="10">
        <v>9240.48</v>
      </c>
      <c r="Q2878" s="12">
        <f>IFERROR(salesdata[[#This Row],[S-P4]]/salesdata[[#This Row],[Q-P4]],0)</f>
        <v>7.13</v>
      </c>
      <c r="R2878" s="3">
        <v>14933</v>
      </c>
      <c r="S2878" s="10">
        <v>69354.649999999994</v>
      </c>
      <c r="T2878" s="1" t="str">
        <f>"Q"&amp;ROUNDUP(salesdata[[#This Row],[Month No.]]/3,0)</f>
        <v>Q2</v>
      </c>
      <c r="U2878" s="1" t="str">
        <f>TEXT(salesdata[[#This Row],[Date]],"dddd")</f>
        <v>Monday</v>
      </c>
      <c r="V2878" s="12">
        <f>IFERROR(salesdata[[#This Row],[Total Revenue]]/salesdata[[#This Row],[Total Units Sold]],0)</f>
        <v>4.6443882675952581</v>
      </c>
      <c r="W2878" s="1" t="str">
        <f>INDEX({"Product1","Product2","Product3","Product4"},MATCH(MAX(salesdata[[#This Row],[S-P1]],salesdata[[#This Row],[S-P2]],salesdata[[#This Row],[S-P3]],salesdata[[#This Row],[S-P4]]),CHOOSE({1,2,3,4},salesdata[[#This Row],[S-P1]],salesdata[[#This Row],[S-P2]],salesdata[[#This Row],[S-P3]],salesdata[[#This Row],[S-P4]]),0))</f>
        <v>Product3</v>
      </c>
      <c r="X2878" s="1" t="str">
        <f>IF(salesdata[[#This Row],[Total Revenue]]&gt;=70000,"High",IF(salesdata[[#This Row],[Total Revenue]]&gt;=40000,"Medium","Low"))</f>
        <v>Medium</v>
      </c>
      <c r="Y2878" s="1" t="str">
        <f>IFERROR(IF(SUMIF(salesdata[Year],salesdata[[#This Row],[Year]],salesdata[Total Revenue])&gt;SUMIF(salesdata[Year],salesdata[[#This Row],[Year]]-1,salesdata[Total Revenue]),"Growth Year","Decline Year"),"")</f>
        <v>Decline Year</v>
      </c>
    </row>
    <row r="2879" spans="1:25" x14ac:dyDescent="0.3">
      <c r="A2879" s="1">
        <v>2878</v>
      </c>
      <c r="B2879" s="2">
        <v>43221</v>
      </c>
      <c r="C2879" s="1">
        <v>2018</v>
      </c>
      <c r="D2879" s="1" t="s">
        <v>30</v>
      </c>
      <c r="E2879" s="1">
        <v>5</v>
      </c>
      <c r="F2879" s="3">
        <v>1526</v>
      </c>
      <c r="G2879" s="10">
        <v>4837.42</v>
      </c>
      <c r="H2879" s="12">
        <f>IFERROR(salesdata[[#This Row],[S-P1]]/salesdata[[#This Row],[Q-P1]],0)</f>
        <v>3.17</v>
      </c>
      <c r="I2879" s="3">
        <v>1243</v>
      </c>
      <c r="J2879" s="10">
        <v>7880.62</v>
      </c>
      <c r="K2879" s="12">
        <f>IFERROR(salesdata[[#This Row],[S-P2]]/salesdata[[#This Row],[Q-P2]],0)</f>
        <v>6.34</v>
      </c>
      <c r="L2879" s="3">
        <v>4093</v>
      </c>
      <c r="M2879" s="10">
        <v>22184.06</v>
      </c>
      <c r="N2879" s="12">
        <f>IFERROR(salesdata[[#This Row],[S-P3]]/salesdata[[#This Row],[Q-P3]],0)</f>
        <v>5.42</v>
      </c>
      <c r="O2879" s="3">
        <v>1334</v>
      </c>
      <c r="P2879" s="10">
        <v>9511.42</v>
      </c>
      <c r="Q2879" s="12">
        <f>IFERROR(salesdata[[#This Row],[S-P4]]/salesdata[[#This Row],[Q-P4]],0)</f>
        <v>7.13</v>
      </c>
      <c r="R2879" s="3">
        <v>8196</v>
      </c>
      <c r="S2879" s="10">
        <v>44413.52</v>
      </c>
      <c r="T2879" s="1" t="str">
        <f>"Q"&amp;ROUNDUP(salesdata[[#This Row],[Month No.]]/3,0)</f>
        <v>Q2</v>
      </c>
      <c r="U2879" s="1" t="str">
        <f>TEXT(salesdata[[#This Row],[Date]],"dddd")</f>
        <v>Tuesday</v>
      </c>
      <c r="V2879" s="12">
        <f>IFERROR(salesdata[[#This Row],[Total Revenue]]/salesdata[[#This Row],[Total Units Sold]],0)</f>
        <v>5.4189263055148853</v>
      </c>
      <c r="W2879" s="1" t="str">
        <f>INDEX({"Product1","Product2","Product3","Product4"},MATCH(MAX(salesdata[[#This Row],[S-P1]],salesdata[[#This Row],[S-P2]],salesdata[[#This Row],[S-P3]],salesdata[[#This Row],[S-P4]]),CHOOSE({1,2,3,4},salesdata[[#This Row],[S-P1]],salesdata[[#This Row],[S-P2]],salesdata[[#This Row],[S-P3]],salesdata[[#This Row],[S-P4]]),0))</f>
        <v>Product3</v>
      </c>
      <c r="X2879" s="1" t="str">
        <f>IF(salesdata[[#This Row],[Total Revenue]]&gt;=70000,"High",IF(salesdata[[#This Row],[Total Revenue]]&gt;=40000,"Medium","Low"))</f>
        <v>Medium</v>
      </c>
      <c r="Y2879" s="1" t="str">
        <f>IFERROR(IF(SUMIF(salesdata[Year],salesdata[[#This Row],[Year]],salesdata[Total Revenue])&gt;SUMIF(salesdata[Year],salesdata[[#This Row],[Year]]-1,salesdata[Total Revenue]),"Growth Year","Decline Year"),"")</f>
        <v>Decline Year</v>
      </c>
    </row>
    <row r="2880" spans="1:25" x14ac:dyDescent="0.3">
      <c r="A2880" s="1">
        <v>2879</v>
      </c>
      <c r="B2880" s="2">
        <v>43222</v>
      </c>
      <c r="C2880" s="1">
        <v>2018</v>
      </c>
      <c r="D2880" s="1" t="s">
        <v>30</v>
      </c>
      <c r="E2880" s="1">
        <v>5</v>
      </c>
      <c r="F2880" s="3">
        <v>4661</v>
      </c>
      <c r="G2880" s="10">
        <v>14775.37</v>
      </c>
      <c r="H2880" s="12">
        <f>IFERROR(salesdata[[#This Row],[S-P1]]/salesdata[[#This Row],[Q-P1]],0)</f>
        <v>3.1700000000000004</v>
      </c>
      <c r="I2880" s="3">
        <v>1471</v>
      </c>
      <c r="J2880" s="10">
        <v>9326.14</v>
      </c>
      <c r="K2880" s="12">
        <f>IFERROR(salesdata[[#This Row],[S-P2]]/salesdata[[#This Row],[Q-P2]],0)</f>
        <v>6.34</v>
      </c>
      <c r="L2880" s="3">
        <v>5539</v>
      </c>
      <c r="M2880" s="10">
        <v>30021.38</v>
      </c>
      <c r="N2880" s="12">
        <f>IFERROR(salesdata[[#This Row],[S-P3]]/salesdata[[#This Row],[Q-P3]],0)</f>
        <v>5.42</v>
      </c>
      <c r="O2880" s="3">
        <v>1205</v>
      </c>
      <c r="P2880" s="10">
        <v>8591.65</v>
      </c>
      <c r="Q2880" s="12">
        <f>IFERROR(salesdata[[#This Row],[S-P4]]/salesdata[[#This Row],[Q-P4]],0)</f>
        <v>7.13</v>
      </c>
      <c r="R2880" s="3">
        <v>12876</v>
      </c>
      <c r="S2880" s="10">
        <v>62714.54</v>
      </c>
      <c r="T2880" s="1" t="str">
        <f>"Q"&amp;ROUNDUP(salesdata[[#This Row],[Month No.]]/3,0)</f>
        <v>Q2</v>
      </c>
      <c r="U2880" s="1" t="str">
        <f>TEXT(salesdata[[#This Row],[Date]],"dddd")</f>
        <v>Wednesday</v>
      </c>
      <c r="V2880" s="12">
        <f>IFERROR(salesdata[[#This Row],[Total Revenue]]/salesdata[[#This Row],[Total Units Sold]],0)</f>
        <v>4.8706539297918612</v>
      </c>
      <c r="W2880" s="1" t="str">
        <f>INDEX({"Product1","Product2","Product3","Product4"},MATCH(MAX(salesdata[[#This Row],[S-P1]],salesdata[[#This Row],[S-P2]],salesdata[[#This Row],[S-P3]],salesdata[[#This Row],[S-P4]]),CHOOSE({1,2,3,4},salesdata[[#This Row],[S-P1]],salesdata[[#This Row],[S-P2]],salesdata[[#This Row],[S-P3]],salesdata[[#This Row],[S-P4]]),0))</f>
        <v>Product3</v>
      </c>
      <c r="X2880" s="1" t="str">
        <f>IF(salesdata[[#This Row],[Total Revenue]]&gt;=70000,"High",IF(salesdata[[#This Row],[Total Revenue]]&gt;=40000,"Medium","Low"))</f>
        <v>Medium</v>
      </c>
      <c r="Y2880" s="1" t="str">
        <f>IFERROR(IF(SUMIF(salesdata[Year],salesdata[[#This Row],[Year]],salesdata[Total Revenue])&gt;SUMIF(salesdata[Year],salesdata[[#This Row],[Year]]-1,salesdata[Total Revenue]),"Growth Year","Decline Year"),"")</f>
        <v>Decline Year</v>
      </c>
    </row>
    <row r="2881" spans="1:25" x14ac:dyDescent="0.3">
      <c r="A2881" s="1">
        <v>2880</v>
      </c>
      <c r="B2881" s="2">
        <v>43223</v>
      </c>
      <c r="C2881" s="1">
        <v>2018</v>
      </c>
      <c r="D2881" s="1" t="s">
        <v>30</v>
      </c>
      <c r="E2881" s="1">
        <v>5</v>
      </c>
      <c r="F2881" s="3">
        <v>6551</v>
      </c>
      <c r="G2881" s="10">
        <v>20766.669999999998</v>
      </c>
      <c r="H2881" s="12">
        <f>IFERROR(salesdata[[#This Row],[S-P1]]/salesdata[[#This Row],[Q-P1]],0)</f>
        <v>3.17</v>
      </c>
      <c r="I2881" s="3">
        <v>1940</v>
      </c>
      <c r="J2881" s="10">
        <v>12299.6</v>
      </c>
      <c r="K2881" s="12">
        <f>IFERROR(salesdata[[#This Row],[S-P2]]/salesdata[[#This Row],[Q-P2]],0)</f>
        <v>6.34</v>
      </c>
      <c r="L2881" s="3">
        <v>5788</v>
      </c>
      <c r="M2881" s="10">
        <v>31370.959999999999</v>
      </c>
      <c r="N2881" s="12">
        <f>IFERROR(salesdata[[#This Row],[S-P3]]/salesdata[[#This Row],[Q-P3]],0)</f>
        <v>5.42</v>
      </c>
      <c r="O2881" s="3">
        <v>602</v>
      </c>
      <c r="P2881" s="10">
        <v>4292.26</v>
      </c>
      <c r="Q2881" s="12">
        <f>IFERROR(salesdata[[#This Row],[S-P4]]/salesdata[[#This Row],[Q-P4]],0)</f>
        <v>7.1300000000000008</v>
      </c>
      <c r="R2881" s="3">
        <v>14881</v>
      </c>
      <c r="S2881" s="10">
        <v>68729.490000000005</v>
      </c>
      <c r="T2881" s="1" t="str">
        <f>"Q"&amp;ROUNDUP(salesdata[[#This Row],[Month No.]]/3,0)</f>
        <v>Q2</v>
      </c>
      <c r="U2881" s="1" t="str">
        <f>TEXT(salesdata[[#This Row],[Date]],"dddd")</f>
        <v>Thursday</v>
      </c>
      <c r="V2881" s="12">
        <f>IFERROR(salesdata[[#This Row],[Total Revenue]]/salesdata[[#This Row],[Total Units Sold]],0)</f>
        <v>4.6186069484577654</v>
      </c>
      <c r="W2881" s="1" t="str">
        <f>INDEX({"Product1","Product2","Product3","Product4"},MATCH(MAX(salesdata[[#This Row],[S-P1]],salesdata[[#This Row],[S-P2]],salesdata[[#This Row],[S-P3]],salesdata[[#This Row],[S-P4]]),CHOOSE({1,2,3,4},salesdata[[#This Row],[S-P1]],salesdata[[#This Row],[S-P2]],salesdata[[#This Row],[S-P3]],salesdata[[#This Row],[S-P4]]),0))</f>
        <v>Product3</v>
      </c>
      <c r="X2881" s="1" t="str">
        <f>IF(salesdata[[#This Row],[Total Revenue]]&gt;=70000,"High",IF(salesdata[[#This Row],[Total Revenue]]&gt;=40000,"Medium","Low"))</f>
        <v>Medium</v>
      </c>
      <c r="Y2881" s="1" t="str">
        <f>IFERROR(IF(SUMIF(salesdata[Year],salesdata[[#This Row],[Year]],salesdata[Total Revenue])&gt;SUMIF(salesdata[Year],salesdata[[#This Row],[Year]]-1,salesdata[Total Revenue]),"Growth Year","Decline Year"),"")</f>
        <v>Decline Year</v>
      </c>
    </row>
    <row r="2882" spans="1:25" x14ac:dyDescent="0.3">
      <c r="A2882" s="1">
        <v>2881</v>
      </c>
      <c r="B2882" s="2">
        <v>43224</v>
      </c>
      <c r="C2882" s="1">
        <v>2018</v>
      </c>
      <c r="D2882" s="1" t="s">
        <v>30</v>
      </c>
      <c r="E2882" s="1">
        <v>5</v>
      </c>
      <c r="F2882" s="3">
        <v>7362</v>
      </c>
      <c r="G2882" s="10">
        <v>23337.54</v>
      </c>
      <c r="H2882" s="12">
        <f>IFERROR(salesdata[[#This Row],[S-P1]]/salesdata[[#This Row],[Q-P1]],0)</f>
        <v>3.17</v>
      </c>
      <c r="I2882" s="3">
        <v>2781</v>
      </c>
      <c r="J2882" s="10">
        <v>17631.54</v>
      </c>
      <c r="K2882" s="12">
        <f>IFERROR(salesdata[[#This Row],[S-P2]]/salesdata[[#This Row],[Q-P2]],0)</f>
        <v>6.3400000000000007</v>
      </c>
      <c r="L2882" s="3">
        <v>4759</v>
      </c>
      <c r="M2882" s="10">
        <v>25793.78</v>
      </c>
      <c r="N2882" s="12">
        <f>IFERROR(salesdata[[#This Row],[S-P3]]/salesdata[[#This Row],[Q-P3]],0)</f>
        <v>5.42</v>
      </c>
      <c r="O2882" s="3">
        <v>1067</v>
      </c>
      <c r="P2882" s="10">
        <v>7607.71</v>
      </c>
      <c r="Q2882" s="12">
        <f>IFERROR(salesdata[[#This Row],[S-P4]]/salesdata[[#This Row],[Q-P4]],0)</f>
        <v>7.13</v>
      </c>
      <c r="R2882" s="3">
        <v>15969</v>
      </c>
      <c r="S2882" s="10">
        <v>74370.570000000007</v>
      </c>
      <c r="T2882" s="1" t="str">
        <f>"Q"&amp;ROUNDUP(salesdata[[#This Row],[Month No.]]/3,0)</f>
        <v>Q2</v>
      </c>
      <c r="U2882" s="1" t="str">
        <f>TEXT(salesdata[[#This Row],[Date]],"dddd")</f>
        <v>Friday</v>
      </c>
      <c r="V2882" s="12">
        <f>IFERROR(salesdata[[#This Row],[Total Revenue]]/salesdata[[#This Row],[Total Units Sold]],0)</f>
        <v>4.6571839188427582</v>
      </c>
      <c r="W2882" s="1" t="str">
        <f>INDEX({"Product1","Product2","Product3","Product4"},MATCH(MAX(salesdata[[#This Row],[S-P1]],salesdata[[#This Row],[S-P2]],salesdata[[#This Row],[S-P3]],salesdata[[#This Row],[S-P4]]),CHOOSE({1,2,3,4},salesdata[[#This Row],[S-P1]],salesdata[[#This Row],[S-P2]],salesdata[[#This Row],[S-P3]],salesdata[[#This Row],[S-P4]]),0))</f>
        <v>Product3</v>
      </c>
      <c r="X2882" s="1" t="str">
        <f>IF(salesdata[[#This Row],[Total Revenue]]&gt;=70000,"High",IF(salesdata[[#This Row],[Total Revenue]]&gt;=40000,"Medium","Low"))</f>
        <v>High</v>
      </c>
      <c r="Y2882" s="1" t="str">
        <f>IFERROR(IF(SUMIF(salesdata[Year],salesdata[[#This Row],[Year]],salesdata[Total Revenue])&gt;SUMIF(salesdata[Year],salesdata[[#This Row],[Year]]-1,salesdata[Total Revenue]),"Growth Year","Decline Year"),"")</f>
        <v>Decline Year</v>
      </c>
    </row>
    <row r="2883" spans="1:25" x14ac:dyDescent="0.3">
      <c r="A2883" s="1">
        <v>2882</v>
      </c>
      <c r="B2883" s="2">
        <v>43225</v>
      </c>
      <c r="C2883" s="1">
        <v>2018</v>
      </c>
      <c r="D2883" s="1" t="s">
        <v>30</v>
      </c>
      <c r="E2883" s="1">
        <v>5</v>
      </c>
      <c r="F2883" s="3">
        <v>7507</v>
      </c>
      <c r="G2883" s="10">
        <v>23797.19</v>
      </c>
      <c r="H2883" s="12">
        <f>IFERROR(salesdata[[#This Row],[S-P1]]/salesdata[[#This Row],[Q-P1]],0)</f>
        <v>3.17</v>
      </c>
      <c r="I2883" s="3">
        <v>727</v>
      </c>
      <c r="J2883" s="10">
        <v>4609.18</v>
      </c>
      <c r="K2883" s="12">
        <f>IFERROR(salesdata[[#This Row],[S-P2]]/salesdata[[#This Row],[Q-P2]],0)</f>
        <v>6.3400000000000007</v>
      </c>
      <c r="L2883" s="3">
        <v>3169</v>
      </c>
      <c r="M2883" s="10">
        <v>17175.98</v>
      </c>
      <c r="N2883" s="12">
        <f>IFERROR(salesdata[[#This Row],[S-P3]]/salesdata[[#This Row],[Q-P3]],0)</f>
        <v>5.42</v>
      </c>
      <c r="O2883" s="3">
        <v>1747</v>
      </c>
      <c r="P2883" s="10">
        <v>12456.11</v>
      </c>
      <c r="Q2883" s="12">
        <f>IFERROR(salesdata[[#This Row],[S-P4]]/salesdata[[#This Row],[Q-P4]],0)</f>
        <v>7.13</v>
      </c>
      <c r="R2883" s="3">
        <v>13150</v>
      </c>
      <c r="S2883" s="10">
        <v>58038.46</v>
      </c>
      <c r="T2883" s="1" t="str">
        <f>"Q"&amp;ROUNDUP(salesdata[[#This Row],[Month No.]]/3,0)</f>
        <v>Q2</v>
      </c>
      <c r="U2883" s="1" t="str">
        <f>TEXT(salesdata[[#This Row],[Date]],"dddd")</f>
        <v>Saturday</v>
      </c>
      <c r="V2883" s="12">
        <f>IFERROR(salesdata[[#This Row],[Total Revenue]]/salesdata[[#This Row],[Total Units Sold]],0)</f>
        <v>4.4135711026615967</v>
      </c>
      <c r="W2883" s="1" t="str">
        <f>INDEX({"Product1","Product2","Product3","Product4"},MATCH(MAX(salesdata[[#This Row],[S-P1]],salesdata[[#This Row],[S-P2]],salesdata[[#This Row],[S-P3]],salesdata[[#This Row],[S-P4]]),CHOOSE({1,2,3,4},salesdata[[#This Row],[S-P1]],salesdata[[#This Row],[S-P2]],salesdata[[#This Row],[S-P3]],salesdata[[#This Row],[S-P4]]),0))</f>
        <v>Product1</v>
      </c>
      <c r="X2883" s="1" t="str">
        <f>IF(salesdata[[#This Row],[Total Revenue]]&gt;=70000,"High",IF(salesdata[[#This Row],[Total Revenue]]&gt;=40000,"Medium","Low"))</f>
        <v>Medium</v>
      </c>
      <c r="Y2883" s="1" t="str">
        <f>IFERROR(IF(SUMIF(salesdata[Year],salesdata[[#This Row],[Year]],salesdata[Total Revenue])&gt;SUMIF(salesdata[Year],salesdata[[#This Row],[Year]]-1,salesdata[Total Revenue]),"Growth Year","Decline Year"),"")</f>
        <v>Decline Year</v>
      </c>
    </row>
    <row r="2884" spans="1:25" x14ac:dyDescent="0.3">
      <c r="A2884" s="1">
        <v>2883</v>
      </c>
      <c r="B2884" s="2">
        <v>43226</v>
      </c>
      <c r="C2884" s="1">
        <v>2018</v>
      </c>
      <c r="D2884" s="1" t="s">
        <v>30</v>
      </c>
      <c r="E2884" s="1">
        <v>5</v>
      </c>
      <c r="F2884" s="3">
        <v>1107</v>
      </c>
      <c r="G2884" s="10">
        <v>3509.19</v>
      </c>
      <c r="H2884" s="12">
        <f>IFERROR(salesdata[[#This Row],[S-P1]]/salesdata[[#This Row],[Q-P1]],0)</f>
        <v>3.17</v>
      </c>
      <c r="I2884" s="3">
        <v>1296</v>
      </c>
      <c r="J2884" s="10">
        <v>8216.64</v>
      </c>
      <c r="K2884" s="12">
        <f>IFERROR(salesdata[[#This Row],[S-P2]]/salesdata[[#This Row],[Q-P2]],0)</f>
        <v>6.34</v>
      </c>
      <c r="L2884" s="3">
        <v>1553</v>
      </c>
      <c r="M2884" s="10">
        <v>8417.26</v>
      </c>
      <c r="N2884" s="12">
        <f>IFERROR(salesdata[[#This Row],[S-P3]]/salesdata[[#This Row],[Q-P3]],0)</f>
        <v>5.42</v>
      </c>
      <c r="O2884" s="3">
        <v>1188</v>
      </c>
      <c r="P2884" s="10">
        <v>8470.44</v>
      </c>
      <c r="Q2884" s="12">
        <f>IFERROR(salesdata[[#This Row],[S-P4]]/salesdata[[#This Row],[Q-P4]],0)</f>
        <v>7.1300000000000008</v>
      </c>
      <c r="R2884" s="3">
        <v>5144</v>
      </c>
      <c r="S2884" s="10">
        <v>28613.53</v>
      </c>
      <c r="T2884" s="1" t="str">
        <f>"Q"&amp;ROUNDUP(salesdata[[#This Row],[Month No.]]/3,0)</f>
        <v>Q2</v>
      </c>
      <c r="U2884" s="1" t="str">
        <f>TEXT(salesdata[[#This Row],[Date]],"dddd")</f>
        <v>Sunday</v>
      </c>
      <c r="V2884" s="12">
        <f>IFERROR(salesdata[[#This Row],[Total Revenue]]/salesdata[[#This Row],[Total Units Sold]],0)</f>
        <v>5.5625058320373251</v>
      </c>
      <c r="W2884" s="1" t="str">
        <f>INDEX({"Product1","Product2","Product3","Product4"},MATCH(MAX(salesdata[[#This Row],[S-P1]],salesdata[[#This Row],[S-P2]],salesdata[[#This Row],[S-P3]],salesdata[[#This Row],[S-P4]]),CHOOSE({1,2,3,4},salesdata[[#This Row],[S-P1]],salesdata[[#This Row],[S-P2]],salesdata[[#This Row],[S-P3]],salesdata[[#This Row],[S-P4]]),0))</f>
        <v>Product4</v>
      </c>
      <c r="X2884" s="1" t="str">
        <f>IF(salesdata[[#This Row],[Total Revenue]]&gt;=70000,"High",IF(salesdata[[#This Row],[Total Revenue]]&gt;=40000,"Medium","Low"))</f>
        <v>Low</v>
      </c>
      <c r="Y2884" s="1" t="str">
        <f>IFERROR(IF(SUMIF(salesdata[Year],salesdata[[#This Row],[Year]],salesdata[Total Revenue])&gt;SUMIF(salesdata[Year],salesdata[[#This Row],[Year]]-1,salesdata[Total Revenue]),"Growth Year","Decline Year"),"")</f>
        <v>Decline Year</v>
      </c>
    </row>
    <row r="2885" spans="1:25" x14ac:dyDescent="0.3">
      <c r="A2885" s="1">
        <v>2884</v>
      </c>
      <c r="B2885" s="2">
        <v>43227</v>
      </c>
      <c r="C2885" s="1">
        <v>2018</v>
      </c>
      <c r="D2885" s="1" t="s">
        <v>30</v>
      </c>
      <c r="E2885" s="1">
        <v>5</v>
      </c>
      <c r="F2885" s="3">
        <v>7170</v>
      </c>
      <c r="G2885" s="10">
        <v>22728.9</v>
      </c>
      <c r="H2885" s="12">
        <f>IFERROR(salesdata[[#This Row],[S-P1]]/salesdata[[#This Row],[Q-P1]],0)</f>
        <v>3.1700000000000004</v>
      </c>
      <c r="I2885" s="3">
        <v>2336</v>
      </c>
      <c r="J2885" s="10">
        <v>14810.24</v>
      </c>
      <c r="K2885" s="12">
        <f>IFERROR(salesdata[[#This Row],[S-P2]]/salesdata[[#This Row],[Q-P2]],0)</f>
        <v>6.34</v>
      </c>
      <c r="L2885" s="3">
        <v>3558</v>
      </c>
      <c r="M2885" s="10">
        <v>19284.36</v>
      </c>
      <c r="N2885" s="12">
        <f>IFERROR(salesdata[[#This Row],[S-P3]]/salesdata[[#This Row],[Q-P3]],0)</f>
        <v>5.42</v>
      </c>
      <c r="O2885" s="3">
        <v>532</v>
      </c>
      <c r="P2885" s="10">
        <v>3793.16</v>
      </c>
      <c r="Q2885" s="12">
        <f>IFERROR(salesdata[[#This Row],[S-P4]]/salesdata[[#This Row],[Q-P4]],0)</f>
        <v>7.13</v>
      </c>
      <c r="R2885" s="3">
        <v>13596</v>
      </c>
      <c r="S2885" s="10">
        <v>60616.66</v>
      </c>
      <c r="T2885" s="1" t="str">
        <f>"Q"&amp;ROUNDUP(salesdata[[#This Row],[Month No.]]/3,0)</f>
        <v>Q2</v>
      </c>
      <c r="U2885" s="1" t="str">
        <f>TEXT(salesdata[[#This Row],[Date]],"dddd")</f>
        <v>Monday</v>
      </c>
      <c r="V2885" s="12">
        <f>IFERROR(salesdata[[#This Row],[Total Revenue]]/salesdata[[#This Row],[Total Units Sold]],0)</f>
        <v>4.4584186525448661</v>
      </c>
      <c r="W2885" s="1" t="str">
        <f>INDEX({"Product1","Product2","Product3","Product4"},MATCH(MAX(salesdata[[#This Row],[S-P1]],salesdata[[#This Row],[S-P2]],salesdata[[#This Row],[S-P3]],salesdata[[#This Row],[S-P4]]),CHOOSE({1,2,3,4},salesdata[[#This Row],[S-P1]],salesdata[[#This Row],[S-P2]],salesdata[[#This Row],[S-P3]],salesdata[[#This Row],[S-P4]]),0))</f>
        <v>Product1</v>
      </c>
      <c r="X2885" s="1" t="str">
        <f>IF(salesdata[[#This Row],[Total Revenue]]&gt;=70000,"High",IF(salesdata[[#This Row],[Total Revenue]]&gt;=40000,"Medium","Low"))</f>
        <v>Medium</v>
      </c>
      <c r="Y2885" s="1" t="str">
        <f>IFERROR(IF(SUMIF(salesdata[Year],salesdata[[#This Row],[Year]],salesdata[Total Revenue])&gt;SUMIF(salesdata[Year],salesdata[[#This Row],[Year]]-1,salesdata[Total Revenue]),"Growth Year","Decline Year"),"")</f>
        <v>Decline Year</v>
      </c>
    </row>
    <row r="2886" spans="1:25" x14ac:dyDescent="0.3">
      <c r="A2886" s="1">
        <v>2885</v>
      </c>
      <c r="B2886" s="2">
        <v>43228</v>
      </c>
      <c r="C2886" s="1">
        <v>2018</v>
      </c>
      <c r="D2886" s="1" t="s">
        <v>30</v>
      </c>
      <c r="E2886" s="1">
        <v>5</v>
      </c>
      <c r="F2886" s="3">
        <v>7017</v>
      </c>
      <c r="G2886" s="10">
        <v>22243.89</v>
      </c>
      <c r="H2886" s="12">
        <f>IFERROR(salesdata[[#This Row],[S-P1]]/salesdata[[#This Row],[Q-P1]],0)</f>
        <v>3.17</v>
      </c>
      <c r="I2886" s="3">
        <v>2608</v>
      </c>
      <c r="J2886" s="10">
        <v>16534.72</v>
      </c>
      <c r="K2886" s="12">
        <f>IFERROR(salesdata[[#This Row],[S-P2]]/salesdata[[#This Row],[Q-P2]],0)</f>
        <v>6.3400000000000007</v>
      </c>
      <c r="L2886" s="3">
        <v>285</v>
      </c>
      <c r="M2886" s="10">
        <v>1544.7</v>
      </c>
      <c r="N2886" s="12">
        <f>IFERROR(salesdata[[#This Row],[S-P3]]/salesdata[[#This Row],[Q-P3]],0)</f>
        <v>5.42</v>
      </c>
      <c r="O2886" s="3">
        <v>421</v>
      </c>
      <c r="P2886" s="10">
        <v>3001.73</v>
      </c>
      <c r="Q2886" s="12">
        <f>IFERROR(salesdata[[#This Row],[S-P4]]/salesdata[[#This Row],[Q-P4]],0)</f>
        <v>7.13</v>
      </c>
      <c r="R2886" s="3">
        <v>10331</v>
      </c>
      <c r="S2886" s="10">
        <v>43325.04</v>
      </c>
      <c r="T2886" s="1" t="str">
        <f>"Q"&amp;ROUNDUP(salesdata[[#This Row],[Month No.]]/3,0)</f>
        <v>Q2</v>
      </c>
      <c r="U2886" s="1" t="str">
        <f>TEXT(salesdata[[#This Row],[Date]],"dddd")</f>
        <v>Tuesday</v>
      </c>
      <c r="V2886" s="12">
        <f>IFERROR(salesdata[[#This Row],[Total Revenue]]/salesdata[[#This Row],[Total Units Sold]],0)</f>
        <v>4.1936927693350112</v>
      </c>
      <c r="W2886" s="1" t="str">
        <f>INDEX({"Product1","Product2","Product3","Product4"},MATCH(MAX(salesdata[[#This Row],[S-P1]],salesdata[[#This Row],[S-P2]],salesdata[[#This Row],[S-P3]],salesdata[[#This Row],[S-P4]]),CHOOSE({1,2,3,4},salesdata[[#This Row],[S-P1]],salesdata[[#This Row],[S-P2]],salesdata[[#This Row],[S-P3]],salesdata[[#This Row],[S-P4]]),0))</f>
        <v>Product1</v>
      </c>
      <c r="X2886" s="1" t="str">
        <f>IF(salesdata[[#This Row],[Total Revenue]]&gt;=70000,"High",IF(salesdata[[#This Row],[Total Revenue]]&gt;=40000,"Medium","Low"))</f>
        <v>Medium</v>
      </c>
      <c r="Y2886" s="1" t="str">
        <f>IFERROR(IF(SUMIF(salesdata[Year],salesdata[[#This Row],[Year]],salesdata[Total Revenue])&gt;SUMIF(salesdata[Year],salesdata[[#This Row],[Year]]-1,salesdata[Total Revenue]),"Growth Year","Decline Year"),"")</f>
        <v>Decline Year</v>
      </c>
    </row>
    <row r="2887" spans="1:25" x14ac:dyDescent="0.3">
      <c r="A2887" s="1">
        <v>2886</v>
      </c>
      <c r="B2887" s="2">
        <v>43229</v>
      </c>
      <c r="C2887" s="1">
        <v>2018</v>
      </c>
      <c r="D2887" s="1" t="s">
        <v>30</v>
      </c>
      <c r="E2887" s="1">
        <v>5</v>
      </c>
      <c r="F2887" s="3">
        <v>2034</v>
      </c>
      <c r="G2887" s="10">
        <v>6447.78</v>
      </c>
      <c r="H2887" s="12">
        <f>IFERROR(salesdata[[#This Row],[S-P1]]/salesdata[[#This Row],[Q-P1]],0)</f>
        <v>3.17</v>
      </c>
      <c r="I2887" s="3">
        <v>606</v>
      </c>
      <c r="J2887" s="10">
        <v>3842.04</v>
      </c>
      <c r="K2887" s="12">
        <f>IFERROR(salesdata[[#This Row],[S-P2]]/salesdata[[#This Row],[Q-P2]],0)</f>
        <v>6.34</v>
      </c>
      <c r="L2887" s="3">
        <v>345</v>
      </c>
      <c r="M2887" s="10">
        <v>1869.9</v>
      </c>
      <c r="N2887" s="12">
        <f>IFERROR(salesdata[[#This Row],[S-P3]]/salesdata[[#This Row],[Q-P3]],0)</f>
        <v>5.42</v>
      </c>
      <c r="O2887" s="3">
        <v>251</v>
      </c>
      <c r="P2887" s="10">
        <v>1789.63</v>
      </c>
      <c r="Q2887" s="12">
        <f>IFERROR(salesdata[[#This Row],[S-P4]]/salesdata[[#This Row],[Q-P4]],0)</f>
        <v>7.1300000000000008</v>
      </c>
      <c r="R2887" s="3">
        <v>3236</v>
      </c>
      <c r="S2887" s="10">
        <v>13949.35</v>
      </c>
      <c r="T2887" s="1" t="str">
        <f>"Q"&amp;ROUNDUP(salesdata[[#This Row],[Month No.]]/3,0)</f>
        <v>Q2</v>
      </c>
      <c r="U2887" s="1" t="str">
        <f>TEXT(salesdata[[#This Row],[Date]],"dddd")</f>
        <v>Wednesday</v>
      </c>
      <c r="V2887" s="12">
        <f>IFERROR(salesdata[[#This Row],[Total Revenue]]/salesdata[[#This Row],[Total Units Sold]],0)</f>
        <v>4.3106767614338688</v>
      </c>
      <c r="W2887" s="1" t="str">
        <f>INDEX({"Product1","Product2","Product3","Product4"},MATCH(MAX(salesdata[[#This Row],[S-P1]],salesdata[[#This Row],[S-P2]],salesdata[[#This Row],[S-P3]],salesdata[[#This Row],[S-P4]]),CHOOSE({1,2,3,4},salesdata[[#This Row],[S-P1]],salesdata[[#This Row],[S-P2]],salesdata[[#This Row],[S-P3]],salesdata[[#This Row],[S-P4]]),0))</f>
        <v>Product1</v>
      </c>
      <c r="X2887" s="1" t="str">
        <f>IF(salesdata[[#This Row],[Total Revenue]]&gt;=70000,"High",IF(salesdata[[#This Row],[Total Revenue]]&gt;=40000,"Medium","Low"))</f>
        <v>Low</v>
      </c>
      <c r="Y2887" s="1" t="str">
        <f>IFERROR(IF(SUMIF(salesdata[Year],salesdata[[#This Row],[Year]],salesdata[Total Revenue])&gt;SUMIF(salesdata[Year],salesdata[[#This Row],[Year]]-1,salesdata[Total Revenue]),"Growth Year","Decline Year"),"")</f>
        <v>Decline Year</v>
      </c>
    </row>
    <row r="2888" spans="1:25" x14ac:dyDescent="0.3">
      <c r="A2888" s="1">
        <v>2887</v>
      </c>
      <c r="B2888" s="2">
        <v>43230</v>
      </c>
      <c r="C2888" s="1">
        <v>2018</v>
      </c>
      <c r="D2888" s="1" t="s">
        <v>30</v>
      </c>
      <c r="E2888" s="1">
        <v>5</v>
      </c>
      <c r="F2888" s="3">
        <v>2640</v>
      </c>
      <c r="G2888" s="10">
        <v>8368.7999999999993</v>
      </c>
      <c r="H2888" s="12">
        <f>IFERROR(salesdata[[#This Row],[S-P1]]/salesdata[[#This Row],[Q-P1]],0)</f>
        <v>3.17</v>
      </c>
      <c r="I2888" s="3">
        <v>445</v>
      </c>
      <c r="J2888" s="10">
        <v>2821.3</v>
      </c>
      <c r="K2888" s="12">
        <f>IFERROR(salesdata[[#This Row],[S-P2]]/salesdata[[#This Row],[Q-P2]],0)</f>
        <v>6.3400000000000007</v>
      </c>
      <c r="L2888" s="3">
        <v>849</v>
      </c>
      <c r="M2888" s="10">
        <v>4601.58</v>
      </c>
      <c r="N2888" s="12">
        <f>IFERROR(salesdata[[#This Row],[S-P3]]/salesdata[[#This Row],[Q-P3]],0)</f>
        <v>5.42</v>
      </c>
      <c r="O2888" s="3">
        <v>831</v>
      </c>
      <c r="P2888" s="10">
        <v>5925.03</v>
      </c>
      <c r="Q2888" s="12">
        <f>IFERROR(salesdata[[#This Row],[S-P4]]/salesdata[[#This Row],[Q-P4]],0)</f>
        <v>7.13</v>
      </c>
      <c r="R2888" s="3">
        <v>4765</v>
      </c>
      <c r="S2888" s="10">
        <v>21716.71</v>
      </c>
      <c r="T2888" s="1" t="str">
        <f>"Q"&amp;ROUNDUP(salesdata[[#This Row],[Month No.]]/3,0)</f>
        <v>Q2</v>
      </c>
      <c r="U2888" s="1" t="str">
        <f>TEXT(salesdata[[#This Row],[Date]],"dddd")</f>
        <v>Thursday</v>
      </c>
      <c r="V2888" s="12">
        <f>IFERROR(salesdata[[#This Row],[Total Revenue]]/salesdata[[#This Row],[Total Units Sold]],0)</f>
        <v>4.5575466946484786</v>
      </c>
      <c r="W2888" s="1" t="str">
        <f>INDEX({"Product1","Product2","Product3","Product4"},MATCH(MAX(salesdata[[#This Row],[S-P1]],salesdata[[#This Row],[S-P2]],salesdata[[#This Row],[S-P3]],salesdata[[#This Row],[S-P4]]),CHOOSE({1,2,3,4},salesdata[[#This Row],[S-P1]],salesdata[[#This Row],[S-P2]],salesdata[[#This Row],[S-P3]],salesdata[[#This Row],[S-P4]]),0))</f>
        <v>Product1</v>
      </c>
      <c r="X2888" s="1" t="str">
        <f>IF(salesdata[[#This Row],[Total Revenue]]&gt;=70000,"High",IF(salesdata[[#This Row],[Total Revenue]]&gt;=40000,"Medium","Low"))</f>
        <v>Low</v>
      </c>
      <c r="Y2888" s="1" t="str">
        <f>IFERROR(IF(SUMIF(salesdata[Year],salesdata[[#This Row],[Year]],salesdata[Total Revenue])&gt;SUMIF(salesdata[Year],salesdata[[#This Row],[Year]]-1,salesdata[Total Revenue]),"Growth Year","Decline Year"),"")</f>
        <v>Decline Year</v>
      </c>
    </row>
    <row r="2889" spans="1:25" x14ac:dyDescent="0.3">
      <c r="A2889" s="1">
        <v>2888</v>
      </c>
      <c r="B2889" s="2">
        <v>43231</v>
      </c>
      <c r="C2889" s="1">
        <v>2018</v>
      </c>
      <c r="D2889" s="1" t="s">
        <v>30</v>
      </c>
      <c r="E2889" s="1">
        <v>5</v>
      </c>
      <c r="F2889" s="3">
        <v>7990</v>
      </c>
      <c r="G2889" s="10">
        <v>25328.3</v>
      </c>
      <c r="H2889" s="12">
        <f>IFERROR(salesdata[[#This Row],[S-P1]]/salesdata[[#This Row],[Q-P1]],0)</f>
        <v>3.17</v>
      </c>
      <c r="I2889" s="3">
        <v>3664</v>
      </c>
      <c r="J2889" s="10">
        <v>23229.759999999998</v>
      </c>
      <c r="K2889" s="12">
        <f>IFERROR(salesdata[[#This Row],[S-P2]]/salesdata[[#This Row],[Q-P2]],0)</f>
        <v>6.34</v>
      </c>
      <c r="L2889" s="3">
        <v>3091</v>
      </c>
      <c r="M2889" s="10">
        <v>16753.22</v>
      </c>
      <c r="N2889" s="12">
        <f>IFERROR(salesdata[[#This Row],[S-P3]]/salesdata[[#This Row],[Q-P3]],0)</f>
        <v>5.4200000000000008</v>
      </c>
      <c r="O2889" s="3">
        <v>526</v>
      </c>
      <c r="P2889" s="10">
        <v>3750.38</v>
      </c>
      <c r="Q2889" s="12">
        <f>IFERROR(salesdata[[#This Row],[S-P4]]/salesdata[[#This Row],[Q-P4]],0)</f>
        <v>7.13</v>
      </c>
      <c r="R2889" s="3">
        <v>15271</v>
      </c>
      <c r="S2889" s="10">
        <v>69061.66</v>
      </c>
      <c r="T2889" s="1" t="str">
        <f>"Q"&amp;ROUNDUP(salesdata[[#This Row],[Month No.]]/3,0)</f>
        <v>Q2</v>
      </c>
      <c r="U2889" s="1" t="str">
        <f>TEXT(salesdata[[#This Row],[Date]],"dddd")</f>
        <v>Friday</v>
      </c>
      <c r="V2889" s="12">
        <f>IFERROR(salesdata[[#This Row],[Total Revenue]]/salesdata[[#This Row],[Total Units Sold]],0)</f>
        <v>4.5224058673302343</v>
      </c>
      <c r="W2889" s="1" t="str">
        <f>INDEX({"Product1","Product2","Product3","Product4"},MATCH(MAX(salesdata[[#This Row],[S-P1]],salesdata[[#This Row],[S-P2]],salesdata[[#This Row],[S-P3]],salesdata[[#This Row],[S-P4]]),CHOOSE({1,2,3,4},salesdata[[#This Row],[S-P1]],salesdata[[#This Row],[S-P2]],salesdata[[#This Row],[S-P3]],salesdata[[#This Row],[S-P4]]),0))</f>
        <v>Product1</v>
      </c>
      <c r="X2889" s="1" t="str">
        <f>IF(salesdata[[#This Row],[Total Revenue]]&gt;=70000,"High",IF(salesdata[[#This Row],[Total Revenue]]&gt;=40000,"Medium","Low"))</f>
        <v>Medium</v>
      </c>
      <c r="Y2889" s="1" t="str">
        <f>IFERROR(IF(SUMIF(salesdata[Year],salesdata[[#This Row],[Year]],salesdata[Total Revenue])&gt;SUMIF(salesdata[Year],salesdata[[#This Row],[Year]]-1,salesdata[Total Revenue]),"Growth Year","Decline Year"),"")</f>
        <v>Decline Year</v>
      </c>
    </row>
    <row r="2890" spans="1:25" x14ac:dyDescent="0.3">
      <c r="A2890" s="1">
        <v>2889</v>
      </c>
      <c r="B2890" s="2">
        <v>43232</v>
      </c>
      <c r="C2890" s="1">
        <v>2018</v>
      </c>
      <c r="D2890" s="1" t="s">
        <v>30</v>
      </c>
      <c r="E2890" s="1">
        <v>5</v>
      </c>
      <c r="F2890" s="3">
        <v>6691</v>
      </c>
      <c r="G2890" s="10">
        <v>21210.47</v>
      </c>
      <c r="H2890" s="12">
        <f>IFERROR(salesdata[[#This Row],[S-P1]]/salesdata[[#This Row],[Q-P1]],0)</f>
        <v>3.1700000000000004</v>
      </c>
      <c r="I2890" s="3">
        <v>3329</v>
      </c>
      <c r="J2890" s="10">
        <v>21105.86</v>
      </c>
      <c r="K2890" s="12">
        <f>IFERROR(salesdata[[#This Row],[S-P2]]/salesdata[[#This Row],[Q-P2]],0)</f>
        <v>6.34</v>
      </c>
      <c r="L2890" s="3">
        <v>5245</v>
      </c>
      <c r="M2890" s="10">
        <v>28427.9</v>
      </c>
      <c r="N2890" s="12">
        <f>IFERROR(salesdata[[#This Row],[S-P3]]/salesdata[[#This Row],[Q-P3]],0)</f>
        <v>5.42</v>
      </c>
      <c r="O2890" s="3">
        <v>1075</v>
      </c>
      <c r="P2890" s="10">
        <v>7664.75</v>
      </c>
      <c r="Q2890" s="12">
        <f>IFERROR(salesdata[[#This Row],[S-P4]]/salesdata[[#This Row],[Q-P4]],0)</f>
        <v>7.13</v>
      </c>
      <c r="R2890" s="3">
        <v>16340</v>
      </c>
      <c r="S2890" s="10">
        <v>78408.98</v>
      </c>
      <c r="T2890" s="1" t="str">
        <f>"Q"&amp;ROUNDUP(salesdata[[#This Row],[Month No.]]/3,0)</f>
        <v>Q2</v>
      </c>
      <c r="U2890" s="1" t="str">
        <f>TEXT(salesdata[[#This Row],[Date]],"dddd")</f>
        <v>Saturday</v>
      </c>
      <c r="V2890" s="12">
        <f>IFERROR(salesdata[[#This Row],[Total Revenue]]/salesdata[[#This Row],[Total Units Sold]],0)</f>
        <v>4.7985911872705014</v>
      </c>
      <c r="W2890" s="1" t="str">
        <f>INDEX({"Product1","Product2","Product3","Product4"},MATCH(MAX(salesdata[[#This Row],[S-P1]],salesdata[[#This Row],[S-P2]],salesdata[[#This Row],[S-P3]],salesdata[[#This Row],[S-P4]]),CHOOSE({1,2,3,4},salesdata[[#This Row],[S-P1]],salesdata[[#This Row],[S-P2]],salesdata[[#This Row],[S-P3]],salesdata[[#This Row],[S-P4]]),0))</f>
        <v>Product3</v>
      </c>
      <c r="X2890" s="1" t="str">
        <f>IF(salesdata[[#This Row],[Total Revenue]]&gt;=70000,"High",IF(salesdata[[#This Row],[Total Revenue]]&gt;=40000,"Medium","Low"))</f>
        <v>High</v>
      </c>
      <c r="Y2890" s="1" t="str">
        <f>IFERROR(IF(SUMIF(salesdata[Year],salesdata[[#This Row],[Year]],salesdata[Total Revenue])&gt;SUMIF(salesdata[Year],salesdata[[#This Row],[Year]]-1,salesdata[Total Revenue]),"Growth Year","Decline Year"),"")</f>
        <v>Decline Year</v>
      </c>
    </row>
    <row r="2891" spans="1:25" x14ac:dyDescent="0.3">
      <c r="A2891" s="1">
        <v>2890</v>
      </c>
      <c r="B2891" s="2">
        <v>43233</v>
      </c>
      <c r="C2891" s="1">
        <v>2018</v>
      </c>
      <c r="D2891" s="1" t="s">
        <v>30</v>
      </c>
      <c r="E2891" s="1">
        <v>5</v>
      </c>
      <c r="F2891" s="3">
        <v>7426</v>
      </c>
      <c r="G2891" s="10">
        <v>23540.42</v>
      </c>
      <c r="H2891" s="12">
        <f>IFERROR(salesdata[[#This Row],[S-P1]]/salesdata[[#This Row],[Q-P1]],0)</f>
        <v>3.17</v>
      </c>
      <c r="I2891" s="3">
        <v>959</v>
      </c>
      <c r="J2891" s="10">
        <v>6080.06</v>
      </c>
      <c r="K2891" s="12">
        <f>IFERROR(salesdata[[#This Row],[S-P2]]/salesdata[[#This Row],[Q-P2]],0)</f>
        <v>6.3400000000000007</v>
      </c>
      <c r="L2891" s="3">
        <v>2329</v>
      </c>
      <c r="M2891" s="10">
        <v>12623.18</v>
      </c>
      <c r="N2891" s="12">
        <f>IFERROR(salesdata[[#This Row],[S-P3]]/salesdata[[#This Row],[Q-P3]],0)</f>
        <v>5.42</v>
      </c>
      <c r="O2891" s="3">
        <v>1412</v>
      </c>
      <c r="P2891" s="10">
        <v>10067.56</v>
      </c>
      <c r="Q2891" s="12">
        <f>IFERROR(salesdata[[#This Row],[S-P4]]/salesdata[[#This Row],[Q-P4]],0)</f>
        <v>7.13</v>
      </c>
      <c r="R2891" s="3">
        <v>12126</v>
      </c>
      <c r="S2891" s="10">
        <v>52311.22</v>
      </c>
      <c r="T2891" s="1" t="str">
        <f>"Q"&amp;ROUNDUP(salesdata[[#This Row],[Month No.]]/3,0)</f>
        <v>Q2</v>
      </c>
      <c r="U2891" s="1" t="str">
        <f>TEXT(salesdata[[#This Row],[Date]],"dddd")</f>
        <v>Sunday</v>
      </c>
      <c r="V2891" s="12">
        <f>IFERROR(salesdata[[#This Row],[Total Revenue]]/salesdata[[#This Row],[Total Units Sold]],0)</f>
        <v>4.313971631205674</v>
      </c>
      <c r="W2891" s="1" t="str">
        <f>INDEX({"Product1","Product2","Product3","Product4"},MATCH(MAX(salesdata[[#This Row],[S-P1]],salesdata[[#This Row],[S-P2]],salesdata[[#This Row],[S-P3]],salesdata[[#This Row],[S-P4]]),CHOOSE({1,2,3,4},salesdata[[#This Row],[S-P1]],salesdata[[#This Row],[S-P2]],salesdata[[#This Row],[S-P3]],salesdata[[#This Row],[S-P4]]),0))</f>
        <v>Product1</v>
      </c>
      <c r="X2891" s="1" t="str">
        <f>IF(salesdata[[#This Row],[Total Revenue]]&gt;=70000,"High",IF(salesdata[[#This Row],[Total Revenue]]&gt;=40000,"Medium","Low"))</f>
        <v>Medium</v>
      </c>
      <c r="Y2891" s="1" t="str">
        <f>IFERROR(IF(SUMIF(salesdata[Year],salesdata[[#This Row],[Year]],salesdata[Total Revenue])&gt;SUMIF(salesdata[Year],salesdata[[#This Row],[Year]]-1,salesdata[Total Revenue]),"Growth Year","Decline Year"),"")</f>
        <v>Decline Year</v>
      </c>
    </row>
    <row r="2892" spans="1:25" x14ac:dyDescent="0.3">
      <c r="A2892" s="1">
        <v>2891</v>
      </c>
      <c r="B2892" s="2">
        <v>43234</v>
      </c>
      <c r="C2892" s="1">
        <v>2018</v>
      </c>
      <c r="D2892" s="1" t="s">
        <v>30</v>
      </c>
      <c r="E2892" s="1">
        <v>5</v>
      </c>
      <c r="F2892" s="3">
        <v>6590</v>
      </c>
      <c r="G2892" s="10">
        <v>20890.3</v>
      </c>
      <c r="H2892" s="12">
        <f>IFERROR(salesdata[[#This Row],[S-P1]]/salesdata[[#This Row],[Q-P1]],0)</f>
        <v>3.17</v>
      </c>
      <c r="I2892" s="3">
        <v>2825</v>
      </c>
      <c r="J2892" s="10">
        <v>17910.5</v>
      </c>
      <c r="K2892" s="12">
        <f>IFERROR(salesdata[[#This Row],[S-P2]]/salesdata[[#This Row],[Q-P2]],0)</f>
        <v>6.34</v>
      </c>
      <c r="L2892" s="3">
        <v>5138</v>
      </c>
      <c r="M2892" s="10">
        <v>27847.96</v>
      </c>
      <c r="N2892" s="12">
        <f>IFERROR(salesdata[[#This Row],[S-P3]]/salesdata[[#This Row],[Q-P3]],0)</f>
        <v>5.42</v>
      </c>
      <c r="O2892" s="3">
        <v>979</v>
      </c>
      <c r="P2892" s="10">
        <v>6980.27</v>
      </c>
      <c r="Q2892" s="12">
        <f>IFERROR(salesdata[[#This Row],[S-P4]]/salesdata[[#This Row],[Q-P4]],0)</f>
        <v>7.1300000000000008</v>
      </c>
      <c r="R2892" s="3">
        <v>15532</v>
      </c>
      <c r="S2892" s="10">
        <v>73629.03</v>
      </c>
      <c r="T2892" s="1" t="str">
        <f>"Q"&amp;ROUNDUP(salesdata[[#This Row],[Month No.]]/3,0)</f>
        <v>Q2</v>
      </c>
      <c r="U2892" s="1" t="str">
        <f>TEXT(salesdata[[#This Row],[Date]],"dddd")</f>
        <v>Monday</v>
      </c>
      <c r="V2892" s="12">
        <f>IFERROR(salesdata[[#This Row],[Total Revenue]]/salesdata[[#This Row],[Total Units Sold]],0)</f>
        <v>4.7404732165851149</v>
      </c>
      <c r="W2892" s="1" t="str">
        <f>INDEX({"Product1","Product2","Product3","Product4"},MATCH(MAX(salesdata[[#This Row],[S-P1]],salesdata[[#This Row],[S-P2]],salesdata[[#This Row],[S-P3]],salesdata[[#This Row],[S-P4]]),CHOOSE({1,2,3,4},salesdata[[#This Row],[S-P1]],salesdata[[#This Row],[S-P2]],salesdata[[#This Row],[S-P3]],salesdata[[#This Row],[S-P4]]),0))</f>
        <v>Product3</v>
      </c>
      <c r="X2892" s="1" t="str">
        <f>IF(salesdata[[#This Row],[Total Revenue]]&gt;=70000,"High",IF(salesdata[[#This Row],[Total Revenue]]&gt;=40000,"Medium","Low"))</f>
        <v>High</v>
      </c>
      <c r="Y2892" s="1" t="str">
        <f>IFERROR(IF(SUMIF(salesdata[Year],salesdata[[#This Row],[Year]],salesdata[Total Revenue])&gt;SUMIF(salesdata[Year],salesdata[[#This Row],[Year]]-1,salesdata[Total Revenue]),"Growth Year","Decline Year"),"")</f>
        <v>Decline Year</v>
      </c>
    </row>
    <row r="2893" spans="1:25" x14ac:dyDescent="0.3">
      <c r="A2893" s="1">
        <v>2892</v>
      </c>
      <c r="B2893" s="2">
        <v>43235</v>
      </c>
      <c r="C2893" s="1">
        <v>2018</v>
      </c>
      <c r="D2893" s="1" t="s">
        <v>30</v>
      </c>
      <c r="E2893" s="1">
        <v>5</v>
      </c>
      <c r="F2893" s="3">
        <v>542</v>
      </c>
      <c r="G2893" s="10">
        <v>1718.14</v>
      </c>
      <c r="H2893" s="12">
        <f>IFERROR(salesdata[[#This Row],[S-P1]]/salesdata[[#This Row],[Q-P1]],0)</f>
        <v>3.1700000000000004</v>
      </c>
      <c r="I2893" s="3">
        <v>2551</v>
      </c>
      <c r="J2893" s="10">
        <v>16173.34</v>
      </c>
      <c r="K2893" s="12">
        <f>IFERROR(salesdata[[#This Row],[S-P2]]/salesdata[[#This Row],[Q-P2]],0)</f>
        <v>6.34</v>
      </c>
      <c r="L2893" s="3">
        <v>5605</v>
      </c>
      <c r="M2893" s="10">
        <v>30379.1</v>
      </c>
      <c r="N2893" s="12">
        <f>IFERROR(salesdata[[#This Row],[S-P3]]/salesdata[[#This Row],[Q-P3]],0)</f>
        <v>5.42</v>
      </c>
      <c r="O2893" s="3">
        <v>652</v>
      </c>
      <c r="P2893" s="10">
        <v>4648.76</v>
      </c>
      <c r="Q2893" s="12">
        <f>IFERROR(salesdata[[#This Row],[S-P4]]/salesdata[[#This Row],[Q-P4]],0)</f>
        <v>7.13</v>
      </c>
      <c r="R2893" s="3">
        <v>9350</v>
      </c>
      <c r="S2893" s="10">
        <v>52919.34</v>
      </c>
      <c r="T2893" s="1" t="str">
        <f>"Q"&amp;ROUNDUP(salesdata[[#This Row],[Month No.]]/3,0)</f>
        <v>Q2</v>
      </c>
      <c r="U2893" s="1" t="str">
        <f>TEXT(salesdata[[#This Row],[Date]],"dddd")</f>
        <v>Tuesday</v>
      </c>
      <c r="V2893" s="12">
        <f>IFERROR(salesdata[[#This Row],[Total Revenue]]/salesdata[[#This Row],[Total Units Sold]],0)</f>
        <v>5.6598224598930473</v>
      </c>
      <c r="W2893" s="1" t="str">
        <f>INDEX({"Product1","Product2","Product3","Product4"},MATCH(MAX(salesdata[[#This Row],[S-P1]],salesdata[[#This Row],[S-P2]],salesdata[[#This Row],[S-P3]],salesdata[[#This Row],[S-P4]]),CHOOSE({1,2,3,4},salesdata[[#This Row],[S-P1]],salesdata[[#This Row],[S-P2]],salesdata[[#This Row],[S-P3]],salesdata[[#This Row],[S-P4]]),0))</f>
        <v>Product3</v>
      </c>
      <c r="X2893" s="1" t="str">
        <f>IF(salesdata[[#This Row],[Total Revenue]]&gt;=70000,"High",IF(salesdata[[#This Row],[Total Revenue]]&gt;=40000,"Medium","Low"))</f>
        <v>Medium</v>
      </c>
      <c r="Y2893" s="1" t="str">
        <f>IFERROR(IF(SUMIF(salesdata[Year],salesdata[[#This Row],[Year]],salesdata[Total Revenue])&gt;SUMIF(salesdata[Year],salesdata[[#This Row],[Year]]-1,salesdata[Total Revenue]),"Growth Year","Decline Year"),"")</f>
        <v>Decline Year</v>
      </c>
    </row>
    <row r="2894" spans="1:25" x14ac:dyDescent="0.3">
      <c r="A2894" s="1">
        <v>2893</v>
      </c>
      <c r="B2894" s="2">
        <v>43236</v>
      </c>
      <c r="C2894" s="1">
        <v>2018</v>
      </c>
      <c r="D2894" s="1" t="s">
        <v>30</v>
      </c>
      <c r="E2894" s="1">
        <v>5</v>
      </c>
      <c r="F2894" s="3">
        <v>4705</v>
      </c>
      <c r="G2894" s="10">
        <v>14914.85</v>
      </c>
      <c r="H2894" s="12">
        <f>IFERROR(salesdata[[#This Row],[S-P1]]/salesdata[[#This Row],[Q-P1]],0)</f>
        <v>3.17</v>
      </c>
      <c r="I2894" s="3">
        <v>1566</v>
      </c>
      <c r="J2894" s="10">
        <v>9928.44</v>
      </c>
      <c r="K2894" s="12">
        <f>IFERROR(salesdata[[#This Row],[S-P2]]/salesdata[[#This Row],[Q-P2]],0)</f>
        <v>6.3400000000000007</v>
      </c>
      <c r="L2894" s="3">
        <v>5453</v>
      </c>
      <c r="M2894" s="10">
        <v>29555.26</v>
      </c>
      <c r="N2894" s="12">
        <f>IFERROR(salesdata[[#This Row],[S-P3]]/salesdata[[#This Row],[Q-P3]],0)</f>
        <v>5.42</v>
      </c>
      <c r="O2894" s="3">
        <v>1162</v>
      </c>
      <c r="P2894" s="10">
        <v>8285.06</v>
      </c>
      <c r="Q2894" s="12">
        <f>IFERROR(salesdata[[#This Row],[S-P4]]/salesdata[[#This Row],[Q-P4]],0)</f>
        <v>7.13</v>
      </c>
      <c r="R2894" s="3">
        <v>12886</v>
      </c>
      <c r="S2894" s="10">
        <v>62683.61</v>
      </c>
      <c r="T2894" s="1" t="str">
        <f>"Q"&amp;ROUNDUP(salesdata[[#This Row],[Month No.]]/3,0)</f>
        <v>Q2</v>
      </c>
      <c r="U2894" s="1" t="str">
        <f>TEXT(salesdata[[#This Row],[Date]],"dddd")</f>
        <v>Wednesday</v>
      </c>
      <c r="V2894" s="12">
        <f>IFERROR(salesdata[[#This Row],[Total Revenue]]/salesdata[[#This Row],[Total Units Sold]],0)</f>
        <v>4.8644738475865283</v>
      </c>
      <c r="W2894" s="1" t="str">
        <f>INDEX({"Product1","Product2","Product3","Product4"},MATCH(MAX(salesdata[[#This Row],[S-P1]],salesdata[[#This Row],[S-P2]],salesdata[[#This Row],[S-P3]],salesdata[[#This Row],[S-P4]]),CHOOSE({1,2,3,4},salesdata[[#This Row],[S-P1]],salesdata[[#This Row],[S-P2]],salesdata[[#This Row],[S-P3]],salesdata[[#This Row],[S-P4]]),0))</f>
        <v>Product3</v>
      </c>
      <c r="X2894" s="1" t="str">
        <f>IF(salesdata[[#This Row],[Total Revenue]]&gt;=70000,"High",IF(salesdata[[#This Row],[Total Revenue]]&gt;=40000,"Medium","Low"))</f>
        <v>Medium</v>
      </c>
      <c r="Y2894" s="1" t="str">
        <f>IFERROR(IF(SUMIF(salesdata[Year],salesdata[[#This Row],[Year]],salesdata[Total Revenue])&gt;SUMIF(salesdata[Year],salesdata[[#This Row],[Year]]-1,salesdata[Total Revenue]),"Growth Year","Decline Year"),"")</f>
        <v>Decline Year</v>
      </c>
    </row>
    <row r="2895" spans="1:25" x14ac:dyDescent="0.3">
      <c r="A2895" s="1">
        <v>2894</v>
      </c>
      <c r="B2895" s="2">
        <v>43237</v>
      </c>
      <c r="C2895" s="1">
        <v>2018</v>
      </c>
      <c r="D2895" s="1" t="s">
        <v>30</v>
      </c>
      <c r="E2895" s="1">
        <v>5</v>
      </c>
      <c r="F2895" s="3">
        <v>3842</v>
      </c>
      <c r="G2895" s="10">
        <v>12179.14</v>
      </c>
      <c r="H2895" s="12">
        <f>IFERROR(salesdata[[#This Row],[S-P1]]/salesdata[[#This Row],[Q-P1]],0)</f>
        <v>3.17</v>
      </c>
      <c r="I2895" s="3">
        <v>598</v>
      </c>
      <c r="J2895" s="10">
        <v>3791.32</v>
      </c>
      <c r="K2895" s="12">
        <f>IFERROR(salesdata[[#This Row],[S-P2]]/salesdata[[#This Row],[Q-P2]],0)</f>
        <v>6.34</v>
      </c>
      <c r="L2895" s="3">
        <v>2696</v>
      </c>
      <c r="M2895" s="10">
        <v>14612.32</v>
      </c>
      <c r="N2895" s="12">
        <f>IFERROR(salesdata[[#This Row],[S-P3]]/salesdata[[#This Row],[Q-P3]],0)</f>
        <v>5.42</v>
      </c>
      <c r="O2895" s="3">
        <v>1322</v>
      </c>
      <c r="P2895" s="10">
        <v>9425.86</v>
      </c>
      <c r="Q2895" s="12">
        <f>IFERROR(salesdata[[#This Row],[S-P4]]/salesdata[[#This Row],[Q-P4]],0)</f>
        <v>7.1300000000000008</v>
      </c>
      <c r="R2895" s="3">
        <v>8458</v>
      </c>
      <c r="S2895" s="10">
        <v>40008.639999999999</v>
      </c>
      <c r="T2895" s="1" t="str">
        <f>"Q"&amp;ROUNDUP(salesdata[[#This Row],[Month No.]]/3,0)</f>
        <v>Q2</v>
      </c>
      <c r="U2895" s="1" t="str">
        <f>TEXT(salesdata[[#This Row],[Date]],"dddd")</f>
        <v>Thursday</v>
      </c>
      <c r="V2895" s="12">
        <f>IFERROR(salesdata[[#This Row],[Total Revenue]]/salesdata[[#This Row],[Total Units Sold]],0)</f>
        <v>4.7302719318987938</v>
      </c>
      <c r="W2895" s="1" t="str">
        <f>INDEX({"Product1","Product2","Product3","Product4"},MATCH(MAX(salesdata[[#This Row],[S-P1]],salesdata[[#This Row],[S-P2]],salesdata[[#This Row],[S-P3]],salesdata[[#This Row],[S-P4]]),CHOOSE({1,2,3,4},salesdata[[#This Row],[S-P1]],salesdata[[#This Row],[S-P2]],salesdata[[#This Row],[S-P3]],salesdata[[#This Row],[S-P4]]),0))</f>
        <v>Product3</v>
      </c>
      <c r="X2895" s="1" t="str">
        <f>IF(salesdata[[#This Row],[Total Revenue]]&gt;=70000,"High",IF(salesdata[[#This Row],[Total Revenue]]&gt;=40000,"Medium","Low"))</f>
        <v>Medium</v>
      </c>
      <c r="Y2895" s="1" t="str">
        <f>IFERROR(IF(SUMIF(salesdata[Year],salesdata[[#This Row],[Year]],salesdata[Total Revenue])&gt;SUMIF(salesdata[Year],salesdata[[#This Row],[Year]]-1,salesdata[Total Revenue]),"Growth Year","Decline Year"),"")</f>
        <v>Decline Year</v>
      </c>
    </row>
    <row r="2896" spans="1:25" x14ac:dyDescent="0.3">
      <c r="A2896" s="1">
        <v>2895</v>
      </c>
      <c r="B2896" s="2">
        <v>43238</v>
      </c>
      <c r="C2896" s="1">
        <v>2018</v>
      </c>
      <c r="D2896" s="1" t="s">
        <v>30</v>
      </c>
      <c r="E2896" s="1">
        <v>5</v>
      </c>
      <c r="F2896" s="3">
        <v>7941</v>
      </c>
      <c r="G2896" s="10">
        <v>25172.97</v>
      </c>
      <c r="H2896" s="12">
        <f>IFERROR(salesdata[[#This Row],[S-P1]]/salesdata[[#This Row],[Q-P1]],0)</f>
        <v>3.17</v>
      </c>
      <c r="I2896" s="3">
        <v>3845</v>
      </c>
      <c r="J2896" s="10">
        <v>24377.3</v>
      </c>
      <c r="K2896" s="12">
        <f>IFERROR(salesdata[[#This Row],[S-P2]]/salesdata[[#This Row],[Q-P2]],0)</f>
        <v>6.34</v>
      </c>
      <c r="L2896" s="3">
        <v>5784</v>
      </c>
      <c r="M2896" s="10">
        <v>31349.279999999999</v>
      </c>
      <c r="N2896" s="12">
        <f>IFERROR(salesdata[[#This Row],[S-P3]]/salesdata[[#This Row],[Q-P3]],0)</f>
        <v>5.42</v>
      </c>
      <c r="O2896" s="3">
        <v>1037</v>
      </c>
      <c r="P2896" s="10">
        <v>7393.81</v>
      </c>
      <c r="Q2896" s="12">
        <f>IFERROR(salesdata[[#This Row],[S-P4]]/salesdata[[#This Row],[Q-P4]],0)</f>
        <v>7.1300000000000008</v>
      </c>
      <c r="R2896" s="3">
        <v>18607</v>
      </c>
      <c r="S2896" s="10">
        <v>88293.36</v>
      </c>
      <c r="T2896" s="1" t="str">
        <f>"Q"&amp;ROUNDUP(salesdata[[#This Row],[Month No.]]/3,0)</f>
        <v>Q2</v>
      </c>
      <c r="U2896" s="1" t="str">
        <f>TEXT(salesdata[[#This Row],[Date]],"dddd")</f>
        <v>Friday</v>
      </c>
      <c r="V2896" s="12">
        <f>IFERROR(salesdata[[#This Row],[Total Revenue]]/salesdata[[#This Row],[Total Units Sold]],0)</f>
        <v>4.7451690224109209</v>
      </c>
      <c r="W2896" s="1" t="str">
        <f>INDEX({"Product1","Product2","Product3","Product4"},MATCH(MAX(salesdata[[#This Row],[S-P1]],salesdata[[#This Row],[S-P2]],salesdata[[#This Row],[S-P3]],salesdata[[#This Row],[S-P4]]),CHOOSE({1,2,3,4},salesdata[[#This Row],[S-P1]],salesdata[[#This Row],[S-P2]],salesdata[[#This Row],[S-P3]],salesdata[[#This Row],[S-P4]]),0))</f>
        <v>Product3</v>
      </c>
      <c r="X2896" s="1" t="str">
        <f>IF(salesdata[[#This Row],[Total Revenue]]&gt;=70000,"High",IF(salesdata[[#This Row],[Total Revenue]]&gt;=40000,"Medium","Low"))</f>
        <v>High</v>
      </c>
      <c r="Y2896" s="1" t="str">
        <f>IFERROR(IF(SUMIF(salesdata[Year],salesdata[[#This Row],[Year]],salesdata[Total Revenue])&gt;SUMIF(salesdata[Year],salesdata[[#This Row],[Year]]-1,salesdata[Total Revenue]),"Growth Year","Decline Year"),"")</f>
        <v>Decline Year</v>
      </c>
    </row>
    <row r="2897" spans="1:25" x14ac:dyDescent="0.3">
      <c r="A2897" s="1">
        <v>2896</v>
      </c>
      <c r="B2897" s="2">
        <v>43239</v>
      </c>
      <c r="C2897" s="1">
        <v>2018</v>
      </c>
      <c r="D2897" s="1" t="s">
        <v>30</v>
      </c>
      <c r="E2897" s="1">
        <v>5</v>
      </c>
      <c r="F2897" s="3">
        <v>7843</v>
      </c>
      <c r="G2897" s="10">
        <v>24862.31</v>
      </c>
      <c r="H2897" s="12">
        <f>IFERROR(salesdata[[#This Row],[S-P1]]/salesdata[[#This Row],[Q-P1]],0)</f>
        <v>3.1700000000000004</v>
      </c>
      <c r="I2897" s="3">
        <v>1946</v>
      </c>
      <c r="J2897" s="10">
        <v>12337.64</v>
      </c>
      <c r="K2897" s="12">
        <f>IFERROR(salesdata[[#This Row],[S-P2]]/salesdata[[#This Row],[Q-P2]],0)</f>
        <v>6.34</v>
      </c>
      <c r="L2897" s="3">
        <v>2819</v>
      </c>
      <c r="M2897" s="10">
        <v>15278.98</v>
      </c>
      <c r="N2897" s="12">
        <f>IFERROR(salesdata[[#This Row],[S-P3]]/salesdata[[#This Row],[Q-P3]],0)</f>
        <v>5.42</v>
      </c>
      <c r="O2897" s="3">
        <v>307</v>
      </c>
      <c r="P2897" s="10">
        <v>2188.91</v>
      </c>
      <c r="Q2897" s="12">
        <f>IFERROR(salesdata[[#This Row],[S-P4]]/salesdata[[#This Row],[Q-P4]],0)</f>
        <v>7.13</v>
      </c>
      <c r="R2897" s="3">
        <v>12915</v>
      </c>
      <c r="S2897" s="10">
        <v>54667.839999999997</v>
      </c>
      <c r="T2897" s="1" t="str">
        <f>"Q"&amp;ROUNDUP(salesdata[[#This Row],[Month No.]]/3,0)</f>
        <v>Q2</v>
      </c>
      <c r="U2897" s="1" t="str">
        <f>TEXT(salesdata[[#This Row],[Date]],"dddd")</f>
        <v>Saturday</v>
      </c>
      <c r="V2897" s="12">
        <f>IFERROR(salesdata[[#This Row],[Total Revenue]]/salesdata[[#This Row],[Total Units Sold]],0)</f>
        <v>4.2328950832365466</v>
      </c>
      <c r="W2897" s="1" t="str">
        <f>INDEX({"Product1","Product2","Product3","Product4"},MATCH(MAX(salesdata[[#This Row],[S-P1]],salesdata[[#This Row],[S-P2]],salesdata[[#This Row],[S-P3]],salesdata[[#This Row],[S-P4]]),CHOOSE({1,2,3,4},salesdata[[#This Row],[S-P1]],salesdata[[#This Row],[S-P2]],salesdata[[#This Row],[S-P3]],salesdata[[#This Row],[S-P4]]),0))</f>
        <v>Product1</v>
      </c>
      <c r="X2897" s="1" t="str">
        <f>IF(salesdata[[#This Row],[Total Revenue]]&gt;=70000,"High",IF(salesdata[[#This Row],[Total Revenue]]&gt;=40000,"Medium","Low"))</f>
        <v>Medium</v>
      </c>
      <c r="Y2897" s="1" t="str">
        <f>IFERROR(IF(SUMIF(salesdata[Year],salesdata[[#This Row],[Year]],salesdata[Total Revenue])&gt;SUMIF(salesdata[Year],salesdata[[#This Row],[Year]]-1,salesdata[Total Revenue]),"Growth Year","Decline Year"),"")</f>
        <v>Decline Year</v>
      </c>
    </row>
    <row r="2898" spans="1:25" x14ac:dyDescent="0.3">
      <c r="A2898" s="1">
        <v>2897</v>
      </c>
      <c r="B2898" s="2">
        <v>43240</v>
      </c>
      <c r="C2898" s="1">
        <v>2018</v>
      </c>
      <c r="D2898" s="1" t="s">
        <v>30</v>
      </c>
      <c r="E2898" s="1">
        <v>5</v>
      </c>
      <c r="F2898" s="3">
        <v>3360</v>
      </c>
      <c r="G2898" s="10">
        <v>10651.2</v>
      </c>
      <c r="H2898" s="12">
        <f>IFERROR(salesdata[[#This Row],[S-P1]]/salesdata[[#This Row],[Q-P1]],0)</f>
        <v>3.1700000000000004</v>
      </c>
      <c r="I2898" s="3">
        <v>654</v>
      </c>
      <c r="J2898" s="10">
        <v>4146.3599999999997</v>
      </c>
      <c r="K2898" s="12">
        <f>IFERROR(salesdata[[#This Row],[S-P2]]/salesdata[[#This Row],[Q-P2]],0)</f>
        <v>6.34</v>
      </c>
      <c r="L2898" s="3">
        <v>4640</v>
      </c>
      <c r="M2898" s="10">
        <v>25148.799999999999</v>
      </c>
      <c r="N2898" s="12">
        <f>IFERROR(salesdata[[#This Row],[S-P3]]/salesdata[[#This Row],[Q-P3]],0)</f>
        <v>5.42</v>
      </c>
      <c r="O2898" s="3">
        <v>739</v>
      </c>
      <c r="P2898" s="10">
        <v>5269.07</v>
      </c>
      <c r="Q2898" s="12">
        <f>IFERROR(salesdata[[#This Row],[S-P4]]/salesdata[[#This Row],[Q-P4]],0)</f>
        <v>7.13</v>
      </c>
      <c r="R2898" s="3">
        <v>9393</v>
      </c>
      <c r="S2898" s="10">
        <v>45215.43</v>
      </c>
      <c r="T2898" s="1" t="str">
        <f>"Q"&amp;ROUNDUP(salesdata[[#This Row],[Month No.]]/3,0)</f>
        <v>Q2</v>
      </c>
      <c r="U2898" s="1" t="str">
        <f>TEXT(salesdata[[#This Row],[Date]],"dddd")</f>
        <v>Sunday</v>
      </c>
      <c r="V2898" s="12">
        <f>IFERROR(salesdata[[#This Row],[Total Revenue]]/salesdata[[#This Row],[Total Units Sold]],0)</f>
        <v>4.8137368252954325</v>
      </c>
      <c r="W2898" s="1" t="str">
        <f>INDEX({"Product1","Product2","Product3","Product4"},MATCH(MAX(salesdata[[#This Row],[S-P1]],salesdata[[#This Row],[S-P2]],salesdata[[#This Row],[S-P3]],salesdata[[#This Row],[S-P4]]),CHOOSE({1,2,3,4},salesdata[[#This Row],[S-P1]],salesdata[[#This Row],[S-P2]],salesdata[[#This Row],[S-P3]],salesdata[[#This Row],[S-P4]]),0))</f>
        <v>Product3</v>
      </c>
      <c r="X2898" s="1" t="str">
        <f>IF(salesdata[[#This Row],[Total Revenue]]&gt;=70000,"High",IF(salesdata[[#This Row],[Total Revenue]]&gt;=40000,"Medium","Low"))</f>
        <v>Medium</v>
      </c>
      <c r="Y2898" s="1" t="str">
        <f>IFERROR(IF(SUMIF(salesdata[Year],salesdata[[#This Row],[Year]],salesdata[Total Revenue])&gt;SUMIF(salesdata[Year],salesdata[[#This Row],[Year]]-1,salesdata[Total Revenue]),"Growth Year","Decline Year"),"")</f>
        <v>Decline Year</v>
      </c>
    </row>
    <row r="2899" spans="1:25" x14ac:dyDescent="0.3">
      <c r="A2899" s="1">
        <v>2898</v>
      </c>
      <c r="B2899" s="2">
        <v>43241</v>
      </c>
      <c r="C2899" s="1">
        <v>2018</v>
      </c>
      <c r="D2899" s="1" t="s">
        <v>30</v>
      </c>
      <c r="E2899" s="1">
        <v>5</v>
      </c>
      <c r="F2899" s="3">
        <v>4416</v>
      </c>
      <c r="G2899" s="10">
        <v>13998.72</v>
      </c>
      <c r="H2899" s="12">
        <f>IFERROR(salesdata[[#This Row],[S-P1]]/salesdata[[#This Row],[Q-P1]],0)</f>
        <v>3.17</v>
      </c>
      <c r="I2899" s="3">
        <v>1093</v>
      </c>
      <c r="J2899" s="10">
        <v>6929.62</v>
      </c>
      <c r="K2899" s="12">
        <f>IFERROR(salesdata[[#This Row],[S-P2]]/salesdata[[#This Row],[Q-P2]],0)</f>
        <v>6.34</v>
      </c>
      <c r="L2899" s="3">
        <v>5762</v>
      </c>
      <c r="M2899" s="10">
        <v>31230.04</v>
      </c>
      <c r="N2899" s="12">
        <f>IFERROR(salesdata[[#This Row],[S-P3]]/salesdata[[#This Row],[Q-P3]],0)</f>
        <v>5.42</v>
      </c>
      <c r="O2899" s="3">
        <v>1798</v>
      </c>
      <c r="P2899" s="10">
        <v>12819.74</v>
      </c>
      <c r="Q2899" s="12">
        <f>IFERROR(salesdata[[#This Row],[S-P4]]/salesdata[[#This Row],[Q-P4]],0)</f>
        <v>7.13</v>
      </c>
      <c r="R2899" s="3">
        <v>13069</v>
      </c>
      <c r="S2899" s="10">
        <v>64978.12</v>
      </c>
      <c r="T2899" s="1" t="str">
        <f>"Q"&amp;ROUNDUP(salesdata[[#This Row],[Month No.]]/3,0)</f>
        <v>Q2</v>
      </c>
      <c r="U2899" s="1" t="str">
        <f>TEXT(salesdata[[#This Row],[Date]],"dddd")</f>
        <v>Monday</v>
      </c>
      <c r="V2899" s="12">
        <f>IFERROR(salesdata[[#This Row],[Total Revenue]]/salesdata[[#This Row],[Total Units Sold]],0)</f>
        <v>4.9719274619328182</v>
      </c>
      <c r="W2899" s="1" t="str">
        <f>INDEX({"Product1","Product2","Product3","Product4"},MATCH(MAX(salesdata[[#This Row],[S-P1]],salesdata[[#This Row],[S-P2]],salesdata[[#This Row],[S-P3]],salesdata[[#This Row],[S-P4]]),CHOOSE({1,2,3,4},salesdata[[#This Row],[S-P1]],salesdata[[#This Row],[S-P2]],salesdata[[#This Row],[S-P3]],salesdata[[#This Row],[S-P4]]),0))</f>
        <v>Product3</v>
      </c>
      <c r="X2899" s="1" t="str">
        <f>IF(salesdata[[#This Row],[Total Revenue]]&gt;=70000,"High",IF(salesdata[[#This Row],[Total Revenue]]&gt;=40000,"Medium","Low"))</f>
        <v>Medium</v>
      </c>
      <c r="Y2899" s="1" t="str">
        <f>IFERROR(IF(SUMIF(salesdata[Year],salesdata[[#This Row],[Year]],salesdata[Total Revenue])&gt;SUMIF(salesdata[Year],salesdata[[#This Row],[Year]]-1,salesdata[Total Revenue]),"Growth Year","Decline Year"),"")</f>
        <v>Decline Year</v>
      </c>
    </row>
    <row r="2900" spans="1:25" x14ac:dyDescent="0.3">
      <c r="A2900" s="1">
        <v>2899</v>
      </c>
      <c r="B2900" s="2">
        <v>43242</v>
      </c>
      <c r="C2900" s="1">
        <v>2018</v>
      </c>
      <c r="D2900" s="1" t="s">
        <v>30</v>
      </c>
      <c r="E2900" s="1">
        <v>5</v>
      </c>
      <c r="F2900" s="3">
        <v>3535</v>
      </c>
      <c r="G2900" s="10">
        <v>11205.95</v>
      </c>
      <c r="H2900" s="12">
        <f>IFERROR(salesdata[[#This Row],[S-P1]]/salesdata[[#This Row],[Q-P1]],0)</f>
        <v>3.1700000000000004</v>
      </c>
      <c r="I2900" s="3">
        <v>1781</v>
      </c>
      <c r="J2900" s="10">
        <v>11291.54</v>
      </c>
      <c r="K2900" s="12">
        <f>IFERROR(salesdata[[#This Row],[S-P2]]/salesdata[[#This Row],[Q-P2]],0)</f>
        <v>6.3400000000000007</v>
      </c>
      <c r="L2900" s="3">
        <v>4711</v>
      </c>
      <c r="M2900" s="10">
        <v>25533.62</v>
      </c>
      <c r="N2900" s="12">
        <f>IFERROR(salesdata[[#This Row],[S-P3]]/salesdata[[#This Row],[Q-P3]],0)</f>
        <v>5.42</v>
      </c>
      <c r="O2900" s="3">
        <v>1403</v>
      </c>
      <c r="P2900" s="10">
        <v>10003.39</v>
      </c>
      <c r="Q2900" s="12">
        <f>IFERROR(salesdata[[#This Row],[S-P4]]/salesdata[[#This Row],[Q-P4]],0)</f>
        <v>7.13</v>
      </c>
      <c r="R2900" s="3">
        <v>11430</v>
      </c>
      <c r="S2900" s="10">
        <v>58034.5</v>
      </c>
      <c r="T2900" s="1" t="str">
        <f>"Q"&amp;ROUNDUP(salesdata[[#This Row],[Month No.]]/3,0)</f>
        <v>Q2</v>
      </c>
      <c r="U2900" s="1" t="str">
        <f>TEXT(salesdata[[#This Row],[Date]],"dddd")</f>
        <v>Tuesday</v>
      </c>
      <c r="V2900" s="12">
        <f>IFERROR(salesdata[[#This Row],[Total Revenue]]/salesdata[[#This Row],[Total Units Sold]],0)</f>
        <v>5.0773840769903762</v>
      </c>
      <c r="W2900" s="1" t="str">
        <f>INDEX({"Product1","Product2","Product3","Product4"},MATCH(MAX(salesdata[[#This Row],[S-P1]],salesdata[[#This Row],[S-P2]],salesdata[[#This Row],[S-P3]],salesdata[[#This Row],[S-P4]]),CHOOSE({1,2,3,4},salesdata[[#This Row],[S-P1]],salesdata[[#This Row],[S-P2]],salesdata[[#This Row],[S-P3]],salesdata[[#This Row],[S-P4]]),0))</f>
        <v>Product3</v>
      </c>
      <c r="X2900" s="1" t="str">
        <f>IF(salesdata[[#This Row],[Total Revenue]]&gt;=70000,"High",IF(salesdata[[#This Row],[Total Revenue]]&gt;=40000,"Medium","Low"))</f>
        <v>Medium</v>
      </c>
      <c r="Y2900" s="1" t="str">
        <f>IFERROR(IF(SUMIF(salesdata[Year],salesdata[[#This Row],[Year]],salesdata[Total Revenue])&gt;SUMIF(salesdata[Year],salesdata[[#This Row],[Year]]-1,salesdata[Total Revenue]),"Growth Year","Decline Year"),"")</f>
        <v>Decline Year</v>
      </c>
    </row>
    <row r="2901" spans="1:25" x14ac:dyDescent="0.3">
      <c r="A2901" s="1">
        <v>2900</v>
      </c>
      <c r="B2901" s="2">
        <v>43243</v>
      </c>
      <c r="C2901" s="1">
        <v>2018</v>
      </c>
      <c r="D2901" s="1" t="s">
        <v>30</v>
      </c>
      <c r="E2901" s="1">
        <v>5</v>
      </c>
      <c r="F2901" s="3">
        <v>6589</v>
      </c>
      <c r="G2901" s="10">
        <v>20887.13</v>
      </c>
      <c r="H2901" s="12">
        <f>IFERROR(salesdata[[#This Row],[S-P1]]/salesdata[[#This Row],[Q-P1]],0)</f>
        <v>3.1700000000000004</v>
      </c>
      <c r="I2901" s="3">
        <v>1990</v>
      </c>
      <c r="J2901" s="10">
        <v>12616.6</v>
      </c>
      <c r="K2901" s="12">
        <f>IFERROR(salesdata[[#This Row],[S-P2]]/salesdata[[#This Row],[Q-P2]],0)</f>
        <v>6.34</v>
      </c>
      <c r="L2901" s="3">
        <v>4953</v>
      </c>
      <c r="M2901" s="10">
        <v>26845.26</v>
      </c>
      <c r="N2901" s="12">
        <f>IFERROR(salesdata[[#This Row],[S-P3]]/salesdata[[#This Row],[Q-P3]],0)</f>
        <v>5.42</v>
      </c>
      <c r="O2901" s="3">
        <v>371</v>
      </c>
      <c r="P2901" s="10">
        <v>2645.23</v>
      </c>
      <c r="Q2901" s="12">
        <f>IFERROR(salesdata[[#This Row],[S-P4]]/salesdata[[#This Row],[Q-P4]],0)</f>
        <v>7.13</v>
      </c>
      <c r="R2901" s="3">
        <v>13903</v>
      </c>
      <c r="S2901" s="10">
        <v>62994.22</v>
      </c>
      <c r="T2901" s="1" t="str">
        <f>"Q"&amp;ROUNDUP(salesdata[[#This Row],[Month No.]]/3,0)</f>
        <v>Q2</v>
      </c>
      <c r="U2901" s="1" t="str">
        <f>TEXT(salesdata[[#This Row],[Date]],"dddd")</f>
        <v>Wednesday</v>
      </c>
      <c r="V2901" s="12">
        <f>IFERROR(salesdata[[#This Row],[Total Revenue]]/salesdata[[#This Row],[Total Units Sold]],0)</f>
        <v>4.5309803639502269</v>
      </c>
      <c r="W2901" s="1" t="str">
        <f>INDEX({"Product1","Product2","Product3","Product4"},MATCH(MAX(salesdata[[#This Row],[S-P1]],salesdata[[#This Row],[S-P2]],salesdata[[#This Row],[S-P3]],salesdata[[#This Row],[S-P4]]),CHOOSE({1,2,3,4},salesdata[[#This Row],[S-P1]],salesdata[[#This Row],[S-P2]],salesdata[[#This Row],[S-P3]],salesdata[[#This Row],[S-P4]]),0))</f>
        <v>Product3</v>
      </c>
      <c r="X2901" s="1" t="str">
        <f>IF(salesdata[[#This Row],[Total Revenue]]&gt;=70000,"High",IF(salesdata[[#This Row],[Total Revenue]]&gt;=40000,"Medium","Low"))</f>
        <v>Medium</v>
      </c>
      <c r="Y2901" s="1" t="str">
        <f>IFERROR(IF(SUMIF(salesdata[Year],salesdata[[#This Row],[Year]],salesdata[Total Revenue])&gt;SUMIF(salesdata[Year],salesdata[[#This Row],[Year]]-1,salesdata[Total Revenue]),"Growth Year","Decline Year"),"")</f>
        <v>Decline Year</v>
      </c>
    </row>
    <row r="2902" spans="1:25" x14ac:dyDescent="0.3">
      <c r="A2902" s="1">
        <v>2901</v>
      </c>
      <c r="B2902" s="2">
        <v>43244</v>
      </c>
      <c r="C2902" s="1">
        <v>2018</v>
      </c>
      <c r="D2902" s="1" t="s">
        <v>30</v>
      </c>
      <c r="E2902" s="1">
        <v>5</v>
      </c>
      <c r="F2902" s="3">
        <v>6254</v>
      </c>
      <c r="G2902" s="10">
        <v>19825.18</v>
      </c>
      <c r="H2902" s="12">
        <f>IFERROR(salesdata[[#This Row],[S-P1]]/salesdata[[#This Row],[Q-P1]],0)</f>
        <v>3.17</v>
      </c>
      <c r="I2902" s="3">
        <v>2937</v>
      </c>
      <c r="J2902" s="10">
        <v>18620.580000000002</v>
      </c>
      <c r="K2902" s="12">
        <f>IFERROR(salesdata[[#This Row],[S-P2]]/salesdata[[#This Row],[Q-P2]],0)</f>
        <v>6.3400000000000007</v>
      </c>
      <c r="L2902" s="3">
        <v>973</v>
      </c>
      <c r="M2902" s="10">
        <v>5273.66</v>
      </c>
      <c r="N2902" s="12">
        <f>IFERROR(salesdata[[#This Row],[S-P3]]/salesdata[[#This Row],[Q-P3]],0)</f>
        <v>5.42</v>
      </c>
      <c r="O2902" s="3">
        <v>1953</v>
      </c>
      <c r="P2902" s="10">
        <v>13924.89</v>
      </c>
      <c r="Q2902" s="12">
        <f>IFERROR(salesdata[[#This Row],[S-P4]]/salesdata[[#This Row],[Q-P4]],0)</f>
        <v>7.13</v>
      </c>
      <c r="R2902" s="3">
        <v>12117</v>
      </c>
      <c r="S2902" s="10">
        <v>57644.31</v>
      </c>
      <c r="T2902" s="1" t="str">
        <f>"Q"&amp;ROUNDUP(salesdata[[#This Row],[Month No.]]/3,0)</f>
        <v>Q2</v>
      </c>
      <c r="U2902" s="1" t="str">
        <f>TEXT(salesdata[[#This Row],[Date]],"dddd")</f>
        <v>Thursday</v>
      </c>
      <c r="V2902" s="12">
        <f>IFERROR(salesdata[[#This Row],[Total Revenue]]/salesdata[[#This Row],[Total Units Sold]],0)</f>
        <v>4.7573087397870761</v>
      </c>
      <c r="W2902" s="1" t="str">
        <f>INDEX({"Product1","Product2","Product3","Product4"},MATCH(MAX(salesdata[[#This Row],[S-P1]],salesdata[[#This Row],[S-P2]],salesdata[[#This Row],[S-P3]],salesdata[[#This Row],[S-P4]]),CHOOSE({1,2,3,4},salesdata[[#This Row],[S-P1]],salesdata[[#This Row],[S-P2]],salesdata[[#This Row],[S-P3]],salesdata[[#This Row],[S-P4]]),0))</f>
        <v>Product1</v>
      </c>
      <c r="X2902" s="1" t="str">
        <f>IF(salesdata[[#This Row],[Total Revenue]]&gt;=70000,"High",IF(salesdata[[#This Row],[Total Revenue]]&gt;=40000,"Medium","Low"))</f>
        <v>Medium</v>
      </c>
      <c r="Y2902" s="1" t="str">
        <f>IFERROR(IF(SUMIF(salesdata[Year],salesdata[[#This Row],[Year]],salesdata[Total Revenue])&gt;SUMIF(salesdata[Year],salesdata[[#This Row],[Year]]-1,salesdata[Total Revenue]),"Growth Year","Decline Year"),"")</f>
        <v>Decline Year</v>
      </c>
    </row>
    <row r="2903" spans="1:25" x14ac:dyDescent="0.3">
      <c r="A2903" s="1">
        <v>2902</v>
      </c>
      <c r="B2903" s="2">
        <v>43245</v>
      </c>
      <c r="C2903" s="1">
        <v>2018</v>
      </c>
      <c r="D2903" s="1" t="s">
        <v>30</v>
      </c>
      <c r="E2903" s="1">
        <v>5</v>
      </c>
      <c r="F2903" s="3">
        <v>3926</v>
      </c>
      <c r="G2903" s="10">
        <v>12445.42</v>
      </c>
      <c r="H2903" s="12">
        <f>IFERROR(salesdata[[#This Row],[S-P1]]/salesdata[[#This Row],[Q-P1]],0)</f>
        <v>3.17</v>
      </c>
      <c r="I2903" s="3">
        <v>3014</v>
      </c>
      <c r="J2903" s="10">
        <v>19108.759999999998</v>
      </c>
      <c r="K2903" s="12">
        <f>IFERROR(salesdata[[#This Row],[S-P2]]/salesdata[[#This Row],[Q-P2]],0)</f>
        <v>6.34</v>
      </c>
      <c r="L2903" s="3">
        <v>941</v>
      </c>
      <c r="M2903" s="10">
        <v>5100.22</v>
      </c>
      <c r="N2903" s="12">
        <f>IFERROR(salesdata[[#This Row],[S-P3]]/salesdata[[#This Row],[Q-P3]],0)</f>
        <v>5.42</v>
      </c>
      <c r="O2903" s="3">
        <v>725</v>
      </c>
      <c r="P2903" s="10">
        <v>5169.25</v>
      </c>
      <c r="Q2903" s="12">
        <f>IFERROR(salesdata[[#This Row],[S-P4]]/salesdata[[#This Row],[Q-P4]],0)</f>
        <v>7.13</v>
      </c>
      <c r="R2903" s="3">
        <v>8606</v>
      </c>
      <c r="S2903" s="10">
        <v>41823.65</v>
      </c>
      <c r="T2903" s="1" t="str">
        <f>"Q"&amp;ROUNDUP(salesdata[[#This Row],[Month No.]]/3,0)</f>
        <v>Q2</v>
      </c>
      <c r="U2903" s="1" t="str">
        <f>TEXT(salesdata[[#This Row],[Date]],"dddd")</f>
        <v>Friday</v>
      </c>
      <c r="V2903" s="12">
        <f>IFERROR(salesdata[[#This Row],[Total Revenue]]/salesdata[[#This Row],[Total Units Sold]],0)</f>
        <v>4.8598245410178951</v>
      </c>
      <c r="W2903" s="1" t="str">
        <f>INDEX({"Product1","Product2","Product3","Product4"},MATCH(MAX(salesdata[[#This Row],[S-P1]],salesdata[[#This Row],[S-P2]],salesdata[[#This Row],[S-P3]],salesdata[[#This Row],[S-P4]]),CHOOSE({1,2,3,4},salesdata[[#This Row],[S-P1]],salesdata[[#This Row],[S-P2]],salesdata[[#This Row],[S-P3]],salesdata[[#This Row],[S-P4]]),0))</f>
        <v>Product2</v>
      </c>
      <c r="X2903" s="1" t="str">
        <f>IF(salesdata[[#This Row],[Total Revenue]]&gt;=70000,"High",IF(salesdata[[#This Row],[Total Revenue]]&gt;=40000,"Medium","Low"))</f>
        <v>Medium</v>
      </c>
      <c r="Y2903" s="1" t="str">
        <f>IFERROR(IF(SUMIF(salesdata[Year],salesdata[[#This Row],[Year]],salesdata[Total Revenue])&gt;SUMIF(salesdata[Year],salesdata[[#This Row],[Year]]-1,salesdata[Total Revenue]),"Growth Year","Decline Year"),"")</f>
        <v>Decline Year</v>
      </c>
    </row>
    <row r="2904" spans="1:25" x14ac:dyDescent="0.3">
      <c r="A2904" s="1">
        <v>2903</v>
      </c>
      <c r="B2904" s="2">
        <v>43246</v>
      </c>
      <c r="C2904" s="1">
        <v>2018</v>
      </c>
      <c r="D2904" s="1" t="s">
        <v>30</v>
      </c>
      <c r="E2904" s="1">
        <v>5</v>
      </c>
      <c r="F2904" s="3">
        <v>4332</v>
      </c>
      <c r="G2904" s="10">
        <v>13732.44</v>
      </c>
      <c r="H2904" s="12">
        <f>IFERROR(salesdata[[#This Row],[S-P1]]/salesdata[[#This Row],[Q-P1]],0)</f>
        <v>3.17</v>
      </c>
      <c r="I2904" s="3">
        <v>268</v>
      </c>
      <c r="J2904" s="10">
        <v>1699.12</v>
      </c>
      <c r="K2904" s="12">
        <f>IFERROR(salesdata[[#This Row],[S-P2]]/salesdata[[#This Row],[Q-P2]],0)</f>
        <v>6.34</v>
      </c>
      <c r="L2904" s="3">
        <v>5822</v>
      </c>
      <c r="M2904" s="10">
        <v>31555.24</v>
      </c>
      <c r="N2904" s="12">
        <f>IFERROR(salesdata[[#This Row],[S-P3]]/salesdata[[#This Row],[Q-P3]],0)</f>
        <v>5.42</v>
      </c>
      <c r="O2904" s="3">
        <v>1064</v>
      </c>
      <c r="P2904" s="10">
        <v>7586.32</v>
      </c>
      <c r="Q2904" s="12">
        <f>IFERROR(salesdata[[#This Row],[S-P4]]/salesdata[[#This Row],[Q-P4]],0)</f>
        <v>7.13</v>
      </c>
      <c r="R2904" s="3">
        <v>11486</v>
      </c>
      <c r="S2904" s="10">
        <v>54573.120000000003</v>
      </c>
      <c r="T2904" s="1" t="str">
        <f>"Q"&amp;ROUNDUP(salesdata[[#This Row],[Month No.]]/3,0)</f>
        <v>Q2</v>
      </c>
      <c r="U2904" s="1" t="str">
        <f>TEXT(salesdata[[#This Row],[Date]],"dddd")</f>
        <v>Saturday</v>
      </c>
      <c r="V2904" s="12">
        <f>IFERROR(salesdata[[#This Row],[Total Revenue]]/salesdata[[#This Row],[Total Units Sold]],0)</f>
        <v>4.7512728539091071</v>
      </c>
      <c r="W2904" s="1" t="str">
        <f>INDEX({"Product1","Product2","Product3","Product4"},MATCH(MAX(salesdata[[#This Row],[S-P1]],salesdata[[#This Row],[S-P2]],salesdata[[#This Row],[S-P3]],salesdata[[#This Row],[S-P4]]),CHOOSE({1,2,3,4},salesdata[[#This Row],[S-P1]],salesdata[[#This Row],[S-P2]],salesdata[[#This Row],[S-P3]],salesdata[[#This Row],[S-P4]]),0))</f>
        <v>Product3</v>
      </c>
      <c r="X2904" s="1" t="str">
        <f>IF(salesdata[[#This Row],[Total Revenue]]&gt;=70000,"High",IF(salesdata[[#This Row],[Total Revenue]]&gt;=40000,"Medium","Low"))</f>
        <v>Medium</v>
      </c>
      <c r="Y2904" s="1" t="str">
        <f>IFERROR(IF(SUMIF(salesdata[Year],salesdata[[#This Row],[Year]],salesdata[Total Revenue])&gt;SUMIF(salesdata[Year],salesdata[[#This Row],[Year]]-1,salesdata[Total Revenue]),"Growth Year","Decline Year"),"")</f>
        <v>Decline Year</v>
      </c>
    </row>
    <row r="2905" spans="1:25" x14ac:dyDescent="0.3">
      <c r="A2905" s="1">
        <v>2904</v>
      </c>
      <c r="B2905" s="2">
        <v>43247</v>
      </c>
      <c r="C2905" s="1">
        <v>2018</v>
      </c>
      <c r="D2905" s="1" t="s">
        <v>30</v>
      </c>
      <c r="E2905" s="1">
        <v>5</v>
      </c>
      <c r="F2905" s="3">
        <v>6243</v>
      </c>
      <c r="G2905" s="10">
        <v>19790.310000000001</v>
      </c>
      <c r="H2905" s="12">
        <f>IFERROR(salesdata[[#This Row],[S-P1]]/salesdata[[#This Row],[Q-P1]],0)</f>
        <v>3.1700000000000004</v>
      </c>
      <c r="I2905" s="3">
        <v>3328</v>
      </c>
      <c r="J2905" s="10">
        <v>21099.52</v>
      </c>
      <c r="K2905" s="12">
        <f>IFERROR(salesdata[[#This Row],[S-P2]]/salesdata[[#This Row],[Q-P2]],0)</f>
        <v>6.34</v>
      </c>
      <c r="L2905" s="3">
        <v>347</v>
      </c>
      <c r="M2905" s="10">
        <v>1880.74</v>
      </c>
      <c r="N2905" s="12">
        <f>IFERROR(salesdata[[#This Row],[S-P3]]/salesdata[[#This Row],[Q-P3]],0)</f>
        <v>5.42</v>
      </c>
      <c r="O2905" s="3">
        <v>544</v>
      </c>
      <c r="P2905" s="10">
        <v>3878.72</v>
      </c>
      <c r="Q2905" s="12">
        <f>IFERROR(salesdata[[#This Row],[S-P4]]/salesdata[[#This Row],[Q-P4]],0)</f>
        <v>7.13</v>
      </c>
      <c r="R2905" s="3">
        <v>10462</v>
      </c>
      <c r="S2905" s="10">
        <v>46649.29</v>
      </c>
      <c r="T2905" s="1" t="str">
        <f>"Q"&amp;ROUNDUP(salesdata[[#This Row],[Month No.]]/3,0)</f>
        <v>Q2</v>
      </c>
      <c r="U2905" s="1" t="str">
        <f>TEXT(salesdata[[#This Row],[Date]],"dddd")</f>
        <v>Sunday</v>
      </c>
      <c r="V2905" s="12">
        <f>IFERROR(salesdata[[#This Row],[Total Revenue]]/salesdata[[#This Row],[Total Units Sold]],0)</f>
        <v>4.4589265914739054</v>
      </c>
      <c r="W2905" s="1" t="str">
        <f>INDEX({"Product1","Product2","Product3","Product4"},MATCH(MAX(salesdata[[#This Row],[S-P1]],salesdata[[#This Row],[S-P2]],salesdata[[#This Row],[S-P3]],salesdata[[#This Row],[S-P4]]),CHOOSE({1,2,3,4},salesdata[[#This Row],[S-P1]],salesdata[[#This Row],[S-P2]],salesdata[[#This Row],[S-P3]],salesdata[[#This Row],[S-P4]]),0))</f>
        <v>Product2</v>
      </c>
      <c r="X2905" s="1" t="str">
        <f>IF(salesdata[[#This Row],[Total Revenue]]&gt;=70000,"High",IF(salesdata[[#This Row],[Total Revenue]]&gt;=40000,"Medium","Low"))</f>
        <v>Medium</v>
      </c>
      <c r="Y2905" s="1" t="str">
        <f>IFERROR(IF(SUMIF(salesdata[Year],salesdata[[#This Row],[Year]],salesdata[Total Revenue])&gt;SUMIF(salesdata[Year],salesdata[[#This Row],[Year]]-1,salesdata[Total Revenue]),"Growth Year","Decline Year"),"")</f>
        <v>Decline Year</v>
      </c>
    </row>
    <row r="2906" spans="1:25" x14ac:dyDescent="0.3">
      <c r="A2906" s="1">
        <v>2905</v>
      </c>
      <c r="B2906" s="2">
        <v>43248</v>
      </c>
      <c r="C2906" s="1">
        <v>2018</v>
      </c>
      <c r="D2906" s="1" t="s">
        <v>30</v>
      </c>
      <c r="E2906" s="1">
        <v>5</v>
      </c>
      <c r="F2906" s="3">
        <v>907</v>
      </c>
      <c r="G2906" s="10">
        <v>2875.19</v>
      </c>
      <c r="H2906" s="12">
        <f>IFERROR(salesdata[[#This Row],[S-P1]]/salesdata[[#This Row],[Q-P1]],0)</f>
        <v>3.17</v>
      </c>
      <c r="I2906" s="3">
        <v>1988</v>
      </c>
      <c r="J2906" s="10">
        <v>12603.92</v>
      </c>
      <c r="K2906" s="12">
        <f>IFERROR(salesdata[[#This Row],[S-P2]]/salesdata[[#This Row],[Q-P2]],0)</f>
        <v>6.34</v>
      </c>
      <c r="L2906" s="3">
        <v>2156</v>
      </c>
      <c r="M2906" s="10">
        <v>11685.52</v>
      </c>
      <c r="N2906" s="12">
        <f>IFERROR(salesdata[[#This Row],[S-P3]]/salesdata[[#This Row],[Q-P3]],0)</f>
        <v>5.42</v>
      </c>
      <c r="O2906" s="3">
        <v>1544</v>
      </c>
      <c r="P2906" s="10">
        <v>11008.72</v>
      </c>
      <c r="Q2906" s="12">
        <f>IFERROR(salesdata[[#This Row],[S-P4]]/salesdata[[#This Row],[Q-P4]],0)</f>
        <v>7.13</v>
      </c>
      <c r="R2906" s="3">
        <v>6595</v>
      </c>
      <c r="S2906" s="10">
        <v>38173.35</v>
      </c>
      <c r="T2906" s="1" t="str">
        <f>"Q"&amp;ROUNDUP(salesdata[[#This Row],[Month No.]]/3,0)</f>
        <v>Q2</v>
      </c>
      <c r="U2906" s="1" t="str">
        <f>TEXT(salesdata[[#This Row],[Date]],"dddd")</f>
        <v>Monday</v>
      </c>
      <c r="V2906" s="12">
        <f>IFERROR(salesdata[[#This Row],[Total Revenue]]/salesdata[[#This Row],[Total Units Sold]],0)</f>
        <v>5.7882259287338895</v>
      </c>
      <c r="W2906" s="1" t="str">
        <f>INDEX({"Product1","Product2","Product3","Product4"},MATCH(MAX(salesdata[[#This Row],[S-P1]],salesdata[[#This Row],[S-P2]],salesdata[[#This Row],[S-P3]],salesdata[[#This Row],[S-P4]]),CHOOSE({1,2,3,4},salesdata[[#This Row],[S-P1]],salesdata[[#This Row],[S-P2]],salesdata[[#This Row],[S-P3]],salesdata[[#This Row],[S-P4]]),0))</f>
        <v>Product2</v>
      </c>
      <c r="X2906" s="1" t="str">
        <f>IF(salesdata[[#This Row],[Total Revenue]]&gt;=70000,"High",IF(salesdata[[#This Row],[Total Revenue]]&gt;=40000,"Medium","Low"))</f>
        <v>Low</v>
      </c>
      <c r="Y2906" s="1" t="str">
        <f>IFERROR(IF(SUMIF(salesdata[Year],salesdata[[#This Row],[Year]],salesdata[Total Revenue])&gt;SUMIF(salesdata[Year],salesdata[[#This Row],[Year]]-1,salesdata[Total Revenue]),"Growth Year","Decline Year"),"")</f>
        <v>Decline Year</v>
      </c>
    </row>
    <row r="2907" spans="1:25" x14ac:dyDescent="0.3">
      <c r="A2907" s="1">
        <v>2906</v>
      </c>
      <c r="B2907" s="2">
        <v>43249</v>
      </c>
      <c r="C2907" s="1">
        <v>2018</v>
      </c>
      <c r="D2907" s="1" t="s">
        <v>30</v>
      </c>
      <c r="E2907" s="1">
        <v>5</v>
      </c>
      <c r="F2907" s="3">
        <v>1821</v>
      </c>
      <c r="G2907" s="10">
        <v>5772.57</v>
      </c>
      <c r="H2907" s="12">
        <f>IFERROR(salesdata[[#This Row],[S-P1]]/salesdata[[#This Row],[Q-P1]],0)</f>
        <v>3.17</v>
      </c>
      <c r="I2907" s="3">
        <v>3621</v>
      </c>
      <c r="J2907" s="10">
        <v>22957.14</v>
      </c>
      <c r="K2907" s="12">
        <f>IFERROR(salesdata[[#This Row],[S-P2]]/salesdata[[#This Row],[Q-P2]],0)</f>
        <v>6.34</v>
      </c>
      <c r="L2907" s="3">
        <v>1380</v>
      </c>
      <c r="M2907" s="10">
        <v>7479.6</v>
      </c>
      <c r="N2907" s="12">
        <f>IFERROR(salesdata[[#This Row],[S-P3]]/salesdata[[#This Row],[Q-P3]],0)</f>
        <v>5.42</v>
      </c>
      <c r="O2907" s="3">
        <v>857</v>
      </c>
      <c r="P2907" s="10">
        <v>6110.41</v>
      </c>
      <c r="Q2907" s="12">
        <f>IFERROR(salesdata[[#This Row],[S-P4]]/salesdata[[#This Row],[Q-P4]],0)</f>
        <v>7.13</v>
      </c>
      <c r="R2907" s="3">
        <v>7679</v>
      </c>
      <c r="S2907" s="10">
        <v>42319.72</v>
      </c>
      <c r="T2907" s="1" t="str">
        <f>"Q"&amp;ROUNDUP(salesdata[[#This Row],[Month No.]]/3,0)</f>
        <v>Q2</v>
      </c>
      <c r="U2907" s="1" t="str">
        <f>TEXT(salesdata[[#This Row],[Date]],"dddd")</f>
        <v>Tuesday</v>
      </c>
      <c r="V2907" s="12">
        <f>IFERROR(salesdata[[#This Row],[Total Revenue]]/salesdata[[#This Row],[Total Units Sold]],0)</f>
        <v>5.5110977991926031</v>
      </c>
      <c r="W2907" s="1" t="str">
        <f>INDEX({"Product1","Product2","Product3","Product4"},MATCH(MAX(salesdata[[#This Row],[S-P1]],salesdata[[#This Row],[S-P2]],salesdata[[#This Row],[S-P3]],salesdata[[#This Row],[S-P4]]),CHOOSE({1,2,3,4},salesdata[[#This Row],[S-P1]],salesdata[[#This Row],[S-P2]],salesdata[[#This Row],[S-P3]],salesdata[[#This Row],[S-P4]]),0))</f>
        <v>Product2</v>
      </c>
      <c r="X2907" s="1" t="str">
        <f>IF(salesdata[[#This Row],[Total Revenue]]&gt;=70000,"High",IF(salesdata[[#This Row],[Total Revenue]]&gt;=40000,"Medium","Low"))</f>
        <v>Medium</v>
      </c>
      <c r="Y2907" s="1" t="str">
        <f>IFERROR(IF(SUMIF(salesdata[Year],salesdata[[#This Row],[Year]],salesdata[Total Revenue])&gt;SUMIF(salesdata[Year],salesdata[[#This Row],[Year]]-1,salesdata[Total Revenue]),"Growth Year","Decline Year"),"")</f>
        <v>Decline Year</v>
      </c>
    </row>
    <row r="2908" spans="1:25" x14ac:dyDescent="0.3">
      <c r="A2908" s="1">
        <v>2907</v>
      </c>
      <c r="B2908" s="2">
        <v>43250</v>
      </c>
      <c r="C2908" s="1">
        <v>2018</v>
      </c>
      <c r="D2908" s="1" t="s">
        <v>30</v>
      </c>
      <c r="E2908" s="1">
        <v>5</v>
      </c>
      <c r="F2908" s="3">
        <v>4304</v>
      </c>
      <c r="G2908" s="10">
        <v>13643.68</v>
      </c>
      <c r="H2908" s="12">
        <f>IFERROR(salesdata[[#This Row],[S-P1]]/salesdata[[#This Row],[Q-P1]],0)</f>
        <v>3.17</v>
      </c>
      <c r="I2908" s="3">
        <v>512</v>
      </c>
      <c r="J2908" s="10">
        <v>3246.08</v>
      </c>
      <c r="K2908" s="12">
        <f>IFERROR(salesdata[[#This Row],[S-P2]]/salesdata[[#This Row],[Q-P2]],0)</f>
        <v>6.34</v>
      </c>
      <c r="L2908" s="3">
        <v>1991</v>
      </c>
      <c r="M2908" s="10">
        <v>10791.22</v>
      </c>
      <c r="N2908" s="12">
        <f>IFERROR(salesdata[[#This Row],[S-P3]]/salesdata[[#This Row],[Q-P3]],0)</f>
        <v>5.42</v>
      </c>
      <c r="O2908" s="3">
        <v>1846</v>
      </c>
      <c r="P2908" s="10">
        <v>13161.98</v>
      </c>
      <c r="Q2908" s="12">
        <f>IFERROR(salesdata[[#This Row],[S-P4]]/salesdata[[#This Row],[Q-P4]],0)</f>
        <v>7.13</v>
      </c>
      <c r="R2908" s="3">
        <v>8653</v>
      </c>
      <c r="S2908" s="10">
        <v>40842.959999999999</v>
      </c>
      <c r="T2908" s="1" t="str">
        <f>"Q"&amp;ROUNDUP(salesdata[[#This Row],[Month No.]]/3,0)</f>
        <v>Q2</v>
      </c>
      <c r="U2908" s="1" t="str">
        <f>TEXT(salesdata[[#This Row],[Date]],"dddd")</f>
        <v>Wednesday</v>
      </c>
      <c r="V2908" s="12">
        <f>IFERROR(salesdata[[#This Row],[Total Revenue]]/salesdata[[#This Row],[Total Units Sold]],0)</f>
        <v>4.7200924534843409</v>
      </c>
      <c r="W2908" s="1" t="str">
        <f>INDEX({"Product1","Product2","Product3","Product4"},MATCH(MAX(salesdata[[#This Row],[S-P1]],salesdata[[#This Row],[S-P2]],salesdata[[#This Row],[S-P3]],salesdata[[#This Row],[S-P4]]),CHOOSE({1,2,3,4},salesdata[[#This Row],[S-P1]],salesdata[[#This Row],[S-P2]],salesdata[[#This Row],[S-P3]],salesdata[[#This Row],[S-P4]]),0))</f>
        <v>Product1</v>
      </c>
      <c r="X2908" s="1" t="str">
        <f>IF(salesdata[[#This Row],[Total Revenue]]&gt;=70000,"High",IF(salesdata[[#This Row],[Total Revenue]]&gt;=40000,"Medium","Low"))</f>
        <v>Medium</v>
      </c>
      <c r="Y2908" s="1" t="str">
        <f>IFERROR(IF(SUMIF(salesdata[Year],salesdata[[#This Row],[Year]],salesdata[Total Revenue])&gt;SUMIF(salesdata[Year],salesdata[[#This Row],[Year]]-1,salesdata[Total Revenue]),"Growth Year","Decline Year"),"")</f>
        <v>Decline Year</v>
      </c>
    </row>
    <row r="2909" spans="1:25" x14ac:dyDescent="0.3">
      <c r="A2909" s="1">
        <v>2908</v>
      </c>
      <c r="B2909" s="2">
        <v>43251</v>
      </c>
      <c r="C2909" s="1">
        <v>2018</v>
      </c>
      <c r="D2909" s="1" t="s">
        <v>30</v>
      </c>
      <c r="E2909" s="1">
        <v>5</v>
      </c>
      <c r="F2909" s="3">
        <v>7728</v>
      </c>
      <c r="G2909" s="10">
        <v>24497.759999999998</v>
      </c>
      <c r="H2909" s="12">
        <f>IFERROR(salesdata[[#This Row],[S-P1]]/salesdata[[#This Row],[Q-P1]],0)</f>
        <v>3.17</v>
      </c>
      <c r="I2909" s="3">
        <v>3410</v>
      </c>
      <c r="J2909" s="10">
        <v>21619.4</v>
      </c>
      <c r="K2909" s="12">
        <f>IFERROR(salesdata[[#This Row],[S-P2]]/salesdata[[#This Row],[Q-P2]],0)</f>
        <v>6.3400000000000007</v>
      </c>
      <c r="L2909" s="3">
        <v>2764</v>
      </c>
      <c r="M2909" s="10">
        <v>14980.88</v>
      </c>
      <c r="N2909" s="12">
        <f>IFERROR(salesdata[[#This Row],[S-P3]]/salesdata[[#This Row],[Q-P3]],0)</f>
        <v>5.42</v>
      </c>
      <c r="O2909" s="3">
        <v>936</v>
      </c>
      <c r="P2909" s="10">
        <v>6673.68</v>
      </c>
      <c r="Q2909" s="12">
        <f>IFERROR(salesdata[[#This Row],[S-P4]]/salesdata[[#This Row],[Q-P4]],0)</f>
        <v>7.13</v>
      </c>
      <c r="R2909" s="3">
        <v>14838</v>
      </c>
      <c r="S2909" s="10">
        <v>67771.72</v>
      </c>
      <c r="T2909" s="1" t="str">
        <f>"Q"&amp;ROUNDUP(salesdata[[#This Row],[Month No.]]/3,0)</f>
        <v>Q2</v>
      </c>
      <c r="U2909" s="1" t="str">
        <f>TEXT(salesdata[[#This Row],[Date]],"dddd")</f>
        <v>Thursday</v>
      </c>
      <c r="V2909" s="12">
        <f>IFERROR(salesdata[[#This Row],[Total Revenue]]/salesdata[[#This Row],[Total Units Sold]],0)</f>
        <v>4.5674430516242079</v>
      </c>
      <c r="W2909" s="1" t="str">
        <f>INDEX({"Product1","Product2","Product3","Product4"},MATCH(MAX(salesdata[[#This Row],[S-P1]],salesdata[[#This Row],[S-P2]],salesdata[[#This Row],[S-P3]],salesdata[[#This Row],[S-P4]]),CHOOSE({1,2,3,4},salesdata[[#This Row],[S-P1]],salesdata[[#This Row],[S-P2]],salesdata[[#This Row],[S-P3]],salesdata[[#This Row],[S-P4]]),0))</f>
        <v>Product1</v>
      </c>
      <c r="X2909" s="1" t="str">
        <f>IF(salesdata[[#This Row],[Total Revenue]]&gt;=70000,"High",IF(salesdata[[#This Row],[Total Revenue]]&gt;=40000,"Medium","Low"))</f>
        <v>Medium</v>
      </c>
      <c r="Y2909" s="1" t="str">
        <f>IFERROR(IF(SUMIF(salesdata[Year],salesdata[[#This Row],[Year]],salesdata[Total Revenue])&gt;SUMIF(salesdata[Year],salesdata[[#This Row],[Year]]-1,salesdata[Total Revenue]),"Growth Year","Decline Year"),"")</f>
        <v>Decline Year</v>
      </c>
    </row>
    <row r="2910" spans="1:25" x14ac:dyDescent="0.3">
      <c r="A2910" s="1">
        <v>2909</v>
      </c>
      <c r="B2910" s="2">
        <v>43252</v>
      </c>
      <c r="C2910" s="1">
        <v>2018</v>
      </c>
      <c r="D2910" s="1" t="s">
        <v>19</v>
      </c>
      <c r="E2910" s="1">
        <v>6</v>
      </c>
      <c r="F2910" s="3">
        <v>4581</v>
      </c>
      <c r="G2910" s="10">
        <v>14521.77</v>
      </c>
      <c r="H2910" s="12">
        <f>IFERROR(salesdata[[#This Row],[S-P1]]/salesdata[[#This Row],[Q-P1]],0)</f>
        <v>3.17</v>
      </c>
      <c r="I2910" s="3">
        <v>2430</v>
      </c>
      <c r="J2910" s="10">
        <v>15406.2</v>
      </c>
      <c r="K2910" s="12">
        <f>IFERROR(salesdata[[#This Row],[S-P2]]/salesdata[[#This Row],[Q-P2]],0)</f>
        <v>6.34</v>
      </c>
      <c r="L2910" s="3">
        <v>1369</v>
      </c>
      <c r="M2910" s="10">
        <v>7419.98</v>
      </c>
      <c r="N2910" s="12">
        <f>IFERROR(salesdata[[#This Row],[S-P3]]/salesdata[[#This Row],[Q-P3]],0)</f>
        <v>5.42</v>
      </c>
      <c r="O2910" s="3">
        <v>639</v>
      </c>
      <c r="P2910" s="10">
        <v>4556.07</v>
      </c>
      <c r="Q2910" s="12">
        <f>IFERROR(salesdata[[#This Row],[S-P4]]/salesdata[[#This Row],[Q-P4]],0)</f>
        <v>7.13</v>
      </c>
      <c r="R2910" s="3">
        <v>9019</v>
      </c>
      <c r="S2910" s="10">
        <v>41904.019999999997</v>
      </c>
      <c r="T2910" s="1" t="str">
        <f>"Q"&amp;ROUNDUP(salesdata[[#This Row],[Month No.]]/3,0)</f>
        <v>Q2</v>
      </c>
      <c r="U2910" s="1" t="str">
        <f>TEXT(salesdata[[#This Row],[Date]],"dddd")</f>
        <v>Friday</v>
      </c>
      <c r="V2910" s="12">
        <f>IFERROR(salesdata[[#This Row],[Total Revenue]]/salesdata[[#This Row],[Total Units Sold]],0)</f>
        <v>4.6461935913072399</v>
      </c>
      <c r="W2910" s="1" t="str">
        <f>INDEX({"Product1","Product2","Product3","Product4"},MATCH(MAX(salesdata[[#This Row],[S-P1]],salesdata[[#This Row],[S-P2]],salesdata[[#This Row],[S-P3]],salesdata[[#This Row],[S-P4]]),CHOOSE({1,2,3,4},salesdata[[#This Row],[S-P1]],salesdata[[#This Row],[S-P2]],salesdata[[#This Row],[S-P3]],salesdata[[#This Row],[S-P4]]),0))</f>
        <v>Product2</v>
      </c>
      <c r="X2910" s="1" t="str">
        <f>IF(salesdata[[#This Row],[Total Revenue]]&gt;=70000,"High",IF(salesdata[[#This Row],[Total Revenue]]&gt;=40000,"Medium","Low"))</f>
        <v>Medium</v>
      </c>
      <c r="Y2910" s="1" t="str">
        <f>IFERROR(IF(SUMIF(salesdata[Year],salesdata[[#This Row],[Year]],salesdata[Total Revenue])&gt;SUMIF(salesdata[Year],salesdata[[#This Row],[Year]]-1,salesdata[Total Revenue]),"Growth Year","Decline Year"),"")</f>
        <v>Decline Year</v>
      </c>
    </row>
    <row r="2911" spans="1:25" x14ac:dyDescent="0.3">
      <c r="A2911" s="1">
        <v>2910</v>
      </c>
      <c r="B2911" s="2">
        <v>43253</v>
      </c>
      <c r="C2911" s="1">
        <v>2018</v>
      </c>
      <c r="D2911" s="1" t="s">
        <v>19</v>
      </c>
      <c r="E2911" s="1">
        <v>6</v>
      </c>
      <c r="F2911" s="3">
        <v>3613</v>
      </c>
      <c r="G2911" s="10">
        <v>11453.21</v>
      </c>
      <c r="H2911" s="12">
        <f>IFERROR(salesdata[[#This Row],[S-P1]]/salesdata[[#This Row],[Q-P1]],0)</f>
        <v>3.17</v>
      </c>
      <c r="I2911" s="3">
        <v>325</v>
      </c>
      <c r="J2911" s="10">
        <v>2060.5</v>
      </c>
      <c r="K2911" s="12">
        <f>IFERROR(salesdata[[#This Row],[S-P2]]/salesdata[[#This Row],[Q-P2]],0)</f>
        <v>6.34</v>
      </c>
      <c r="L2911" s="3">
        <v>738</v>
      </c>
      <c r="M2911" s="10">
        <v>3999.96</v>
      </c>
      <c r="N2911" s="12">
        <f>IFERROR(salesdata[[#This Row],[S-P3]]/salesdata[[#This Row],[Q-P3]],0)</f>
        <v>5.42</v>
      </c>
      <c r="O2911" s="3">
        <v>874</v>
      </c>
      <c r="P2911" s="10">
        <v>6231.62</v>
      </c>
      <c r="Q2911" s="12">
        <f>IFERROR(salesdata[[#This Row],[S-P4]]/salesdata[[#This Row],[Q-P4]],0)</f>
        <v>7.13</v>
      </c>
      <c r="R2911" s="3">
        <v>5550</v>
      </c>
      <c r="S2911" s="10">
        <v>23745.29</v>
      </c>
      <c r="T2911" s="1" t="str">
        <f>"Q"&amp;ROUNDUP(salesdata[[#This Row],[Month No.]]/3,0)</f>
        <v>Q2</v>
      </c>
      <c r="U2911" s="1" t="str">
        <f>TEXT(salesdata[[#This Row],[Date]],"dddd")</f>
        <v>Saturday</v>
      </c>
      <c r="V2911" s="12">
        <f>IFERROR(salesdata[[#This Row],[Total Revenue]]/salesdata[[#This Row],[Total Units Sold]],0)</f>
        <v>4.2784306306306306</v>
      </c>
      <c r="W2911" s="1" t="str">
        <f>INDEX({"Product1","Product2","Product3","Product4"},MATCH(MAX(salesdata[[#This Row],[S-P1]],salesdata[[#This Row],[S-P2]],salesdata[[#This Row],[S-P3]],salesdata[[#This Row],[S-P4]]),CHOOSE({1,2,3,4},salesdata[[#This Row],[S-P1]],salesdata[[#This Row],[S-P2]],salesdata[[#This Row],[S-P3]],salesdata[[#This Row],[S-P4]]),0))</f>
        <v>Product1</v>
      </c>
      <c r="X2911" s="1" t="str">
        <f>IF(salesdata[[#This Row],[Total Revenue]]&gt;=70000,"High",IF(salesdata[[#This Row],[Total Revenue]]&gt;=40000,"Medium","Low"))</f>
        <v>Low</v>
      </c>
      <c r="Y2911" s="1" t="str">
        <f>IFERROR(IF(SUMIF(salesdata[Year],salesdata[[#This Row],[Year]],salesdata[Total Revenue])&gt;SUMIF(salesdata[Year],salesdata[[#This Row],[Year]]-1,salesdata[Total Revenue]),"Growth Year","Decline Year"),"")</f>
        <v>Decline Year</v>
      </c>
    </row>
    <row r="2912" spans="1:25" x14ac:dyDescent="0.3">
      <c r="A2912" s="1">
        <v>2911</v>
      </c>
      <c r="B2912" s="2">
        <v>43254</v>
      </c>
      <c r="C2912" s="1">
        <v>2018</v>
      </c>
      <c r="D2912" s="1" t="s">
        <v>19</v>
      </c>
      <c r="E2912" s="1">
        <v>6</v>
      </c>
      <c r="F2912" s="3">
        <v>3032</v>
      </c>
      <c r="G2912" s="10">
        <v>9611.44</v>
      </c>
      <c r="H2912" s="12">
        <f>IFERROR(salesdata[[#This Row],[S-P1]]/salesdata[[#This Row],[Q-P1]],0)</f>
        <v>3.1700000000000004</v>
      </c>
      <c r="I2912" s="3">
        <v>967</v>
      </c>
      <c r="J2912" s="10">
        <v>6130.78</v>
      </c>
      <c r="K2912" s="12">
        <f>IFERROR(salesdata[[#This Row],[S-P2]]/salesdata[[#This Row],[Q-P2]],0)</f>
        <v>6.34</v>
      </c>
      <c r="L2912" s="3">
        <v>4679</v>
      </c>
      <c r="M2912" s="10">
        <v>25360.18</v>
      </c>
      <c r="N2912" s="12">
        <f>IFERROR(salesdata[[#This Row],[S-P3]]/salesdata[[#This Row],[Q-P3]],0)</f>
        <v>5.42</v>
      </c>
      <c r="O2912" s="3">
        <v>929</v>
      </c>
      <c r="P2912" s="10">
        <v>6623.77</v>
      </c>
      <c r="Q2912" s="12">
        <f>IFERROR(salesdata[[#This Row],[S-P4]]/salesdata[[#This Row],[Q-P4]],0)</f>
        <v>7.1300000000000008</v>
      </c>
      <c r="R2912" s="3">
        <v>9607</v>
      </c>
      <c r="S2912" s="10">
        <v>47726.17</v>
      </c>
      <c r="T2912" s="1" t="str">
        <f>"Q"&amp;ROUNDUP(salesdata[[#This Row],[Month No.]]/3,0)</f>
        <v>Q2</v>
      </c>
      <c r="U2912" s="1" t="str">
        <f>TEXT(salesdata[[#This Row],[Date]],"dddd")</f>
        <v>Sunday</v>
      </c>
      <c r="V2912" s="12">
        <f>IFERROR(salesdata[[#This Row],[Total Revenue]]/salesdata[[#This Row],[Total Units Sold]],0)</f>
        <v>4.9678536483813884</v>
      </c>
      <c r="W2912" s="1" t="str">
        <f>INDEX({"Product1","Product2","Product3","Product4"},MATCH(MAX(salesdata[[#This Row],[S-P1]],salesdata[[#This Row],[S-P2]],salesdata[[#This Row],[S-P3]],salesdata[[#This Row],[S-P4]]),CHOOSE({1,2,3,4},salesdata[[#This Row],[S-P1]],salesdata[[#This Row],[S-P2]],salesdata[[#This Row],[S-P3]],salesdata[[#This Row],[S-P4]]),0))</f>
        <v>Product3</v>
      </c>
      <c r="X2912" s="1" t="str">
        <f>IF(salesdata[[#This Row],[Total Revenue]]&gt;=70000,"High",IF(salesdata[[#This Row],[Total Revenue]]&gt;=40000,"Medium","Low"))</f>
        <v>Medium</v>
      </c>
      <c r="Y2912" s="1" t="str">
        <f>IFERROR(IF(SUMIF(salesdata[Year],salesdata[[#This Row],[Year]],salesdata[Total Revenue])&gt;SUMIF(salesdata[Year],salesdata[[#This Row],[Year]]-1,salesdata[Total Revenue]),"Growth Year","Decline Year"),"")</f>
        <v>Decline Year</v>
      </c>
    </row>
    <row r="2913" spans="1:25" x14ac:dyDescent="0.3">
      <c r="A2913" s="1">
        <v>2912</v>
      </c>
      <c r="B2913" s="2">
        <v>43255</v>
      </c>
      <c r="C2913" s="1">
        <v>2018</v>
      </c>
      <c r="D2913" s="1" t="s">
        <v>19</v>
      </c>
      <c r="E2913" s="1">
        <v>6</v>
      </c>
      <c r="F2913" s="3">
        <v>7384</v>
      </c>
      <c r="G2913" s="10">
        <v>23407.279999999999</v>
      </c>
      <c r="H2913" s="12">
        <f>IFERROR(salesdata[[#This Row],[S-P1]]/salesdata[[#This Row],[Q-P1]],0)</f>
        <v>3.17</v>
      </c>
      <c r="I2913" s="3">
        <v>3040</v>
      </c>
      <c r="J2913" s="10">
        <v>19273.599999999999</v>
      </c>
      <c r="K2913" s="12">
        <f>IFERROR(salesdata[[#This Row],[S-P2]]/salesdata[[#This Row],[Q-P2]],0)</f>
        <v>6.34</v>
      </c>
      <c r="L2913" s="3">
        <v>5870</v>
      </c>
      <c r="M2913" s="10">
        <v>31815.4</v>
      </c>
      <c r="N2913" s="12">
        <f>IFERROR(salesdata[[#This Row],[S-P3]]/salesdata[[#This Row],[Q-P3]],0)</f>
        <v>5.42</v>
      </c>
      <c r="O2913" s="3">
        <v>364</v>
      </c>
      <c r="P2913" s="10">
        <v>2595.3200000000002</v>
      </c>
      <c r="Q2913" s="12">
        <f>IFERROR(salesdata[[#This Row],[S-P4]]/salesdata[[#This Row],[Q-P4]],0)</f>
        <v>7.1300000000000008</v>
      </c>
      <c r="R2913" s="3">
        <v>16658</v>
      </c>
      <c r="S2913" s="10">
        <v>77091.600000000006</v>
      </c>
      <c r="T2913" s="1" t="str">
        <f>"Q"&amp;ROUNDUP(salesdata[[#This Row],[Month No.]]/3,0)</f>
        <v>Q2</v>
      </c>
      <c r="U2913" s="1" t="str">
        <f>TEXT(salesdata[[#This Row],[Date]],"dddd")</f>
        <v>Monday</v>
      </c>
      <c r="V2913" s="12">
        <f>IFERROR(salesdata[[#This Row],[Total Revenue]]/salesdata[[#This Row],[Total Units Sold]],0)</f>
        <v>4.6279025093048389</v>
      </c>
      <c r="W2913" s="1" t="str">
        <f>INDEX({"Product1","Product2","Product3","Product4"},MATCH(MAX(salesdata[[#This Row],[S-P1]],salesdata[[#This Row],[S-P2]],salesdata[[#This Row],[S-P3]],salesdata[[#This Row],[S-P4]]),CHOOSE({1,2,3,4},salesdata[[#This Row],[S-P1]],salesdata[[#This Row],[S-P2]],salesdata[[#This Row],[S-P3]],salesdata[[#This Row],[S-P4]]),0))</f>
        <v>Product3</v>
      </c>
      <c r="X2913" s="1" t="str">
        <f>IF(salesdata[[#This Row],[Total Revenue]]&gt;=70000,"High",IF(salesdata[[#This Row],[Total Revenue]]&gt;=40000,"Medium","Low"))</f>
        <v>High</v>
      </c>
      <c r="Y2913" s="1" t="str">
        <f>IFERROR(IF(SUMIF(salesdata[Year],salesdata[[#This Row],[Year]],salesdata[Total Revenue])&gt;SUMIF(salesdata[Year],salesdata[[#This Row],[Year]]-1,salesdata[Total Revenue]),"Growth Year","Decline Year"),"")</f>
        <v>Decline Year</v>
      </c>
    </row>
    <row r="2914" spans="1:25" x14ac:dyDescent="0.3">
      <c r="A2914" s="1">
        <v>2913</v>
      </c>
      <c r="B2914" s="2">
        <v>43256</v>
      </c>
      <c r="C2914" s="1">
        <v>2018</v>
      </c>
      <c r="D2914" s="1" t="s">
        <v>19</v>
      </c>
      <c r="E2914" s="1">
        <v>6</v>
      </c>
      <c r="F2914" s="3">
        <v>6030</v>
      </c>
      <c r="G2914" s="10">
        <v>19115.099999999999</v>
      </c>
      <c r="H2914" s="12">
        <f>IFERROR(salesdata[[#This Row],[S-P1]]/salesdata[[#This Row],[Q-P1]],0)</f>
        <v>3.17</v>
      </c>
      <c r="I2914" s="3">
        <v>329</v>
      </c>
      <c r="J2914" s="10">
        <v>2085.86</v>
      </c>
      <c r="K2914" s="12">
        <f>IFERROR(salesdata[[#This Row],[S-P2]]/salesdata[[#This Row],[Q-P2]],0)</f>
        <v>6.3400000000000007</v>
      </c>
      <c r="L2914" s="3">
        <v>5291</v>
      </c>
      <c r="M2914" s="10">
        <v>28677.22</v>
      </c>
      <c r="N2914" s="12">
        <f>IFERROR(salesdata[[#This Row],[S-P3]]/salesdata[[#This Row],[Q-P3]],0)</f>
        <v>5.42</v>
      </c>
      <c r="O2914" s="3">
        <v>1459</v>
      </c>
      <c r="P2914" s="10">
        <v>10402.67</v>
      </c>
      <c r="Q2914" s="12">
        <f>IFERROR(salesdata[[#This Row],[S-P4]]/salesdata[[#This Row],[Q-P4]],0)</f>
        <v>7.13</v>
      </c>
      <c r="R2914" s="3">
        <v>13109</v>
      </c>
      <c r="S2914" s="10">
        <v>60280.85</v>
      </c>
      <c r="T2914" s="1" t="str">
        <f>"Q"&amp;ROUNDUP(salesdata[[#This Row],[Month No.]]/3,0)</f>
        <v>Q2</v>
      </c>
      <c r="U2914" s="1" t="str">
        <f>TEXT(salesdata[[#This Row],[Date]],"dddd")</f>
        <v>Tuesday</v>
      </c>
      <c r="V2914" s="12">
        <f>IFERROR(salesdata[[#This Row],[Total Revenue]]/salesdata[[#This Row],[Total Units Sold]],0)</f>
        <v>4.5984323747044016</v>
      </c>
      <c r="W2914" s="1" t="str">
        <f>INDEX({"Product1","Product2","Product3","Product4"},MATCH(MAX(salesdata[[#This Row],[S-P1]],salesdata[[#This Row],[S-P2]],salesdata[[#This Row],[S-P3]],salesdata[[#This Row],[S-P4]]),CHOOSE({1,2,3,4},salesdata[[#This Row],[S-P1]],salesdata[[#This Row],[S-P2]],salesdata[[#This Row],[S-P3]],salesdata[[#This Row],[S-P4]]),0))</f>
        <v>Product3</v>
      </c>
      <c r="X2914" s="1" t="str">
        <f>IF(salesdata[[#This Row],[Total Revenue]]&gt;=70000,"High",IF(salesdata[[#This Row],[Total Revenue]]&gt;=40000,"Medium","Low"))</f>
        <v>Medium</v>
      </c>
      <c r="Y2914" s="1" t="str">
        <f>IFERROR(IF(SUMIF(salesdata[Year],salesdata[[#This Row],[Year]],salesdata[Total Revenue])&gt;SUMIF(salesdata[Year],salesdata[[#This Row],[Year]]-1,salesdata[Total Revenue]),"Growth Year","Decline Year"),"")</f>
        <v>Decline Year</v>
      </c>
    </row>
    <row r="2915" spans="1:25" x14ac:dyDescent="0.3">
      <c r="A2915" s="1">
        <v>2914</v>
      </c>
      <c r="B2915" s="2">
        <v>43257</v>
      </c>
      <c r="C2915" s="1">
        <v>2018</v>
      </c>
      <c r="D2915" s="1" t="s">
        <v>19</v>
      </c>
      <c r="E2915" s="1">
        <v>6</v>
      </c>
      <c r="F2915" s="3">
        <v>794</v>
      </c>
      <c r="G2915" s="10">
        <v>2516.98</v>
      </c>
      <c r="H2915" s="12">
        <f>IFERROR(salesdata[[#This Row],[S-P1]]/salesdata[[#This Row],[Q-P1]],0)</f>
        <v>3.17</v>
      </c>
      <c r="I2915" s="3">
        <v>2478</v>
      </c>
      <c r="J2915" s="10">
        <v>15710.52</v>
      </c>
      <c r="K2915" s="12">
        <f>IFERROR(salesdata[[#This Row],[S-P2]]/salesdata[[#This Row],[Q-P2]],0)</f>
        <v>6.34</v>
      </c>
      <c r="L2915" s="3">
        <v>3893</v>
      </c>
      <c r="M2915" s="10">
        <v>21100.06</v>
      </c>
      <c r="N2915" s="12">
        <f>IFERROR(salesdata[[#This Row],[S-P3]]/salesdata[[#This Row],[Q-P3]],0)</f>
        <v>5.42</v>
      </c>
      <c r="O2915" s="3">
        <v>1623</v>
      </c>
      <c r="P2915" s="10">
        <v>11571.99</v>
      </c>
      <c r="Q2915" s="12">
        <f>IFERROR(salesdata[[#This Row],[S-P4]]/salesdata[[#This Row],[Q-P4]],0)</f>
        <v>7.13</v>
      </c>
      <c r="R2915" s="3">
        <v>8788</v>
      </c>
      <c r="S2915" s="10">
        <v>50899.55</v>
      </c>
      <c r="T2915" s="1" t="str">
        <f>"Q"&amp;ROUNDUP(salesdata[[#This Row],[Month No.]]/3,0)</f>
        <v>Q2</v>
      </c>
      <c r="U2915" s="1" t="str">
        <f>TEXT(salesdata[[#This Row],[Date]],"dddd")</f>
        <v>Wednesday</v>
      </c>
      <c r="V2915" s="12">
        <f>IFERROR(salesdata[[#This Row],[Total Revenue]]/salesdata[[#This Row],[Total Units Sold]],0)</f>
        <v>5.7919378698224859</v>
      </c>
      <c r="W2915" s="1" t="str">
        <f>INDEX({"Product1","Product2","Product3","Product4"},MATCH(MAX(salesdata[[#This Row],[S-P1]],salesdata[[#This Row],[S-P2]],salesdata[[#This Row],[S-P3]],salesdata[[#This Row],[S-P4]]),CHOOSE({1,2,3,4},salesdata[[#This Row],[S-P1]],salesdata[[#This Row],[S-P2]],salesdata[[#This Row],[S-P3]],salesdata[[#This Row],[S-P4]]),0))</f>
        <v>Product3</v>
      </c>
      <c r="X2915" s="1" t="str">
        <f>IF(salesdata[[#This Row],[Total Revenue]]&gt;=70000,"High",IF(salesdata[[#This Row],[Total Revenue]]&gt;=40000,"Medium","Low"))</f>
        <v>Medium</v>
      </c>
      <c r="Y2915" s="1" t="str">
        <f>IFERROR(IF(SUMIF(salesdata[Year],salesdata[[#This Row],[Year]],salesdata[Total Revenue])&gt;SUMIF(salesdata[Year],salesdata[[#This Row],[Year]]-1,salesdata[Total Revenue]),"Growth Year","Decline Year"),"")</f>
        <v>Decline Year</v>
      </c>
    </row>
    <row r="2916" spans="1:25" x14ac:dyDescent="0.3">
      <c r="A2916" s="1">
        <v>2915</v>
      </c>
      <c r="B2916" s="2">
        <v>43258</v>
      </c>
      <c r="C2916" s="1">
        <v>2018</v>
      </c>
      <c r="D2916" s="1" t="s">
        <v>19</v>
      </c>
      <c r="E2916" s="1">
        <v>6</v>
      </c>
      <c r="F2916" s="3">
        <v>6775</v>
      </c>
      <c r="G2916" s="10">
        <v>21476.75</v>
      </c>
      <c r="H2916" s="12">
        <f>IFERROR(salesdata[[#This Row],[S-P1]]/salesdata[[#This Row],[Q-P1]],0)</f>
        <v>3.17</v>
      </c>
      <c r="I2916" s="3">
        <v>2350</v>
      </c>
      <c r="J2916" s="10">
        <v>14899</v>
      </c>
      <c r="K2916" s="12">
        <f>IFERROR(salesdata[[#This Row],[S-P2]]/salesdata[[#This Row],[Q-P2]],0)</f>
        <v>6.34</v>
      </c>
      <c r="L2916" s="3">
        <v>5782</v>
      </c>
      <c r="M2916" s="10">
        <v>31338.44</v>
      </c>
      <c r="N2916" s="12">
        <f>IFERROR(salesdata[[#This Row],[S-P3]]/salesdata[[#This Row],[Q-P3]],0)</f>
        <v>5.42</v>
      </c>
      <c r="O2916" s="3">
        <v>422</v>
      </c>
      <c r="P2916" s="10">
        <v>3008.86</v>
      </c>
      <c r="Q2916" s="12">
        <f>IFERROR(salesdata[[#This Row],[S-P4]]/salesdata[[#This Row],[Q-P4]],0)</f>
        <v>7.13</v>
      </c>
      <c r="R2916" s="3">
        <v>15329</v>
      </c>
      <c r="S2916" s="10">
        <v>70723.05</v>
      </c>
      <c r="T2916" s="1" t="str">
        <f>"Q"&amp;ROUNDUP(salesdata[[#This Row],[Month No.]]/3,0)</f>
        <v>Q2</v>
      </c>
      <c r="U2916" s="1" t="str">
        <f>TEXT(salesdata[[#This Row],[Date]],"dddd")</f>
        <v>Thursday</v>
      </c>
      <c r="V2916" s="12">
        <f>IFERROR(salesdata[[#This Row],[Total Revenue]]/salesdata[[#This Row],[Total Units Sold]],0)</f>
        <v>4.6136766912388287</v>
      </c>
      <c r="W2916" s="1" t="str">
        <f>INDEX({"Product1","Product2","Product3","Product4"},MATCH(MAX(salesdata[[#This Row],[S-P1]],salesdata[[#This Row],[S-P2]],salesdata[[#This Row],[S-P3]],salesdata[[#This Row],[S-P4]]),CHOOSE({1,2,3,4},salesdata[[#This Row],[S-P1]],salesdata[[#This Row],[S-P2]],salesdata[[#This Row],[S-P3]],salesdata[[#This Row],[S-P4]]),0))</f>
        <v>Product3</v>
      </c>
      <c r="X2916" s="1" t="str">
        <f>IF(salesdata[[#This Row],[Total Revenue]]&gt;=70000,"High",IF(salesdata[[#This Row],[Total Revenue]]&gt;=40000,"Medium","Low"))</f>
        <v>High</v>
      </c>
      <c r="Y2916" s="1" t="str">
        <f>IFERROR(IF(SUMIF(salesdata[Year],salesdata[[#This Row],[Year]],salesdata[Total Revenue])&gt;SUMIF(salesdata[Year],salesdata[[#This Row],[Year]]-1,salesdata[Total Revenue]),"Growth Year","Decline Year"),"")</f>
        <v>Decline Year</v>
      </c>
    </row>
    <row r="2917" spans="1:25" x14ac:dyDescent="0.3">
      <c r="A2917" s="1">
        <v>2916</v>
      </c>
      <c r="B2917" s="2">
        <v>43259</v>
      </c>
      <c r="C2917" s="1">
        <v>2018</v>
      </c>
      <c r="D2917" s="1" t="s">
        <v>19</v>
      </c>
      <c r="E2917" s="1">
        <v>6</v>
      </c>
      <c r="F2917" s="3">
        <v>4001</v>
      </c>
      <c r="G2917" s="10">
        <v>12683.17</v>
      </c>
      <c r="H2917" s="12">
        <f>IFERROR(salesdata[[#This Row],[S-P1]]/salesdata[[#This Row],[Q-P1]],0)</f>
        <v>3.17</v>
      </c>
      <c r="I2917" s="3">
        <v>3520</v>
      </c>
      <c r="J2917" s="10">
        <v>22316.799999999999</v>
      </c>
      <c r="K2917" s="12">
        <f>IFERROR(salesdata[[#This Row],[S-P2]]/salesdata[[#This Row],[Q-P2]],0)</f>
        <v>6.34</v>
      </c>
      <c r="L2917" s="3">
        <v>4459</v>
      </c>
      <c r="M2917" s="10">
        <v>24167.78</v>
      </c>
      <c r="N2917" s="12">
        <f>IFERROR(salesdata[[#This Row],[S-P3]]/salesdata[[#This Row],[Q-P3]],0)</f>
        <v>5.42</v>
      </c>
      <c r="O2917" s="3">
        <v>1073</v>
      </c>
      <c r="P2917" s="10">
        <v>7650.49</v>
      </c>
      <c r="Q2917" s="12">
        <f>IFERROR(salesdata[[#This Row],[S-P4]]/salesdata[[#This Row],[Q-P4]],0)</f>
        <v>7.13</v>
      </c>
      <c r="R2917" s="3">
        <v>13053</v>
      </c>
      <c r="S2917" s="10">
        <v>66818.240000000005</v>
      </c>
      <c r="T2917" s="1" t="str">
        <f>"Q"&amp;ROUNDUP(salesdata[[#This Row],[Month No.]]/3,0)</f>
        <v>Q2</v>
      </c>
      <c r="U2917" s="1" t="str">
        <f>TEXT(salesdata[[#This Row],[Date]],"dddd")</f>
        <v>Friday</v>
      </c>
      <c r="V2917" s="12">
        <f>IFERROR(salesdata[[#This Row],[Total Revenue]]/salesdata[[#This Row],[Total Units Sold]],0)</f>
        <v>5.1189948670803647</v>
      </c>
      <c r="W2917" s="1" t="str">
        <f>INDEX({"Product1","Product2","Product3","Product4"},MATCH(MAX(salesdata[[#This Row],[S-P1]],salesdata[[#This Row],[S-P2]],salesdata[[#This Row],[S-P3]],salesdata[[#This Row],[S-P4]]),CHOOSE({1,2,3,4},salesdata[[#This Row],[S-P1]],salesdata[[#This Row],[S-P2]],salesdata[[#This Row],[S-P3]],salesdata[[#This Row],[S-P4]]),0))</f>
        <v>Product3</v>
      </c>
      <c r="X2917" s="1" t="str">
        <f>IF(salesdata[[#This Row],[Total Revenue]]&gt;=70000,"High",IF(salesdata[[#This Row],[Total Revenue]]&gt;=40000,"Medium","Low"))</f>
        <v>Medium</v>
      </c>
      <c r="Y2917" s="1" t="str">
        <f>IFERROR(IF(SUMIF(salesdata[Year],salesdata[[#This Row],[Year]],salesdata[Total Revenue])&gt;SUMIF(salesdata[Year],salesdata[[#This Row],[Year]]-1,salesdata[Total Revenue]),"Growth Year","Decline Year"),"")</f>
        <v>Decline Year</v>
      </c>
    </row>
    <row r="2918" spans="1:25" x14ac:dyDescent="0.3">
      <c r="A2918" s="1">
        <v>2917</v>
      </c>
      <c r="B2918" s="2">
        <v>43260</v>
      </c>
      <c r="C2918" s="1">
        <v>2018</v>
      </c>
      <c r="D2918" s="1" t="s">
        <v>19</v>
      </c>
      <c r="E2918" s="1">
        <v>6</v>
      </c>
      <c r="F2918" s="3">
        <v>5410</v>
      </c>
      <c r="G2918" s="10">
        <v>17149.7</v>
      </c>
      <c r="H2918" s="12">
        <f>IFERROR(salesdata[[#This Row],[S-P1]]/salesdata[[#This Row],[Q-P1]],0)</f>
        <v>3.17</v>
      </c>
      <c r="I2918" s="3">
        <v>2647</v>
      </c>
      <c r="J2918" s="10">
        <v>16781.98</v>
      </c>
      <c r="K2918" s="12">
        <f>IFERROR(salesdata[[#This Row],[S-P2]]/salesdata[[#This Row],[Q-P2]],0)</f>
        <v>6.34</v>
      </c>
      <c r="L2918" s="3">
        <v>672</v>
      </c>
      <c r="M2918" s="10">
        <v>3642.24</v>
      </c>
      <c r="N2918" s="12">
        <f>IFERROR(salesdata[[#This Row],[S-P3]]/salesdata[[#This Row],[Q-P3]],0)</f>
        <v>5.42</v>
      </c>
      <c r="O2918" s="3">
        <v>1414</v>
      </c>
      <c r="P2918" s="10">
        <v>10081.82</v>
      </c>
      <c r="Q2918" s="12">
        <f>IFERROR(salesdata[[#This Row],[S-P4]]/salesdata[[#This Row],[Q-P4]],0)</f>
        <v>7.13</v>
      </c>
      <c r="R2918" s="3">
        <v>10143</v>
      </c>
      <c r="S2918" s="10">
        <v>47655.74</v>
      </c>
      <c r="T2918" s="1" t="str">
        <f>"Q"&amp;ROUNDUP(salesdata[[#This Row],[Month No.]]/3,0)</f>
        <v>Q2</v>
      </c>
      <c r="U2918" s="1" t="str">
        <f>TEXT(salesdata[[#This Row],[Date]],"dddd")</f>
        <v>Saturday</v>
      </c>
      <c r="V2918" s="12">
        <f>IFERROR(salesdata[[#This Row],[Total Revenue]]/salesdata[[#This Row],[Total Units Sold]],0)</f>
        <v>4.6983870649709161</v>
      </c>
      <c r="W2918" s="1" t="str">
        <f>INDEX({"Product1","Product2","Product3","Product4"},MATCH(MAX(salesdata[[#This Row],[S-P1]],salesdata[[#This Row],[S-P2]],salesdata[[#This Row],[S-P3]],salesdata[[#This Row],[S-P4]]),CHOOSE({1,2,3,4},salesdata[[#This Row],[S-P1]],salesdata[[#This Row],[S-P2]],salesdata[[#This Row],[S-P3]],salesdata[[#This Row],[S-P4]]),0))</f>
        <v>Product1</v>
      </c>
      <c r="X2918" s="1" t="str">
        <f>IF(salesdata[[#This Row],[Total Revenue]]&gt;=70000,"High",IF(salesdata[[#This Row],[Total Revenue]]&gt;=40000,"Medium","Low"))</f>
        <v>Medium</v>
      </c>
      <c r="Y2918" s="1" t="str">
        <f>IFERROR(IF(SUMIF(salesdata[Year],salesdata[[#This Row],[Year]],salesdata[Total Revenue])&gt;SUMIF(salesdata[Year],salesdata[[#This Row],[Year]]-1,salesdata[Total Revenue]),"Growth Year","Decline Year"),"")</f>
        <v>Decline Year</v>
      </c>
    </row>
    <row r="2919" spans="1:25" x14ac:dyDescent="0.3">
      <c r="A2919" s="1">
        <v>2918</v>
      </c>
      <c r="B2919" s="2">
        <v>43261</v>
      </c>
      <c r="C2919" s="1">
        <v>2018</v>
      </c>
      <c r="D2919" s="1" t="s">
        <v>19</v>
      </c>
      <c r="E2919" s="1">
        <v>6</v>
      </c>
      <c r="F2919" s="3">
        <v>2557</v>
      </c>
      <c r="G2919" s="10">
        <v>8105.69</v>
      </c>
      <c r="H2919" s="12">
        <f>IFERROR(salesdata[[#This Row],[S-P1]]/salesdata[[#This Row],[Q-P1]],0)</f>
        <v>3.17</v>
      </c>
      <c r="I2919" s="3">
        <v>889</v>
      </c>
      <c r="J2919" s="10">
        <v>5636.26</v>
      </c>
      <c r="K2919" s="12">
        <f>IFERROR(salesdata[[#This Row],[S-P2]]/salesdata[[#This Row],[Q-P2]],0)</f>
        <v>6.34</v>
      </c>
      <c r="L2919" s="3">
        <v>1195</v>
      </c>
      <c r="M2919" s="10">
        <v>6476.9</v>
      </c>
      <c r="N2919" s="12">
        <f>IFERROR(salesdata[[#This Row],[S-P3]]/salesdata[[#This Row],[Q-P3]],0)</f>
        <v>5.42</v>
      </c>
      <c r="O2919" s="3">
        <v>702</v>
      </c>
      <c r="P2919" s="10">
        <v>5005.26</v>
      </c>
      <c r="Q2919" s="12">
        <f>IFERROR(salesdata[[#This Row],[S-P4]]/salesdata[[#This Row],[Q-P4]],0)</f>
        <v>7.13</v>
      </c>
      <c r="R2919" s="3">
        <v>5343</v>
      </c>
      <c r="S2919" s="10">
        <v>25224.11</v>
      </c>
      <c r="T2919" s="1" t="str">
        <f>"Q"&amp;ROUNDUP(salesdata[[#This Row],[Month No.]]/3,0)</f>
        <v>Q2</v>
      </c>
      <c r="U2919" s="1" t="str">
        <f>TEXT(salesdata[[#This Row],[Date]],"dddd")</f>
        <v>Sunday</v>
      </c>
      <c r="V2919" s="12">
        <f>IFERROR(salesdata[[#This Row],[Total Revenue]]/salesdata[[#This Row],[Total Units Sold]],0)</f>
        <v>4.7209638779711778</v>
      </c>
      <c r="W2919" s="1" t="str">
        <f>INDEX({"Product1","Product2","Product3","Product4"},MATCH(MAX(salesdata[[#This Row],[S-P1]],salesdata[[#This Row],[S-P2]],salesdata[[#This Row],[S-P3]],salesdata[[#This Row],[S-P4]]),CHOOSE({1,2,3,4},salesdata[[#This Row],[S-P1]],salesdata[[#This Row],[S-P2]],salesdata[[#This Row],[S-P3]],salesdata[[#This Row],[S-P4]]),0))</f>
        <v>Product1</v>
      </c>
      <c r="X2919" s="1" t="str">
        <f>IF(salesdata[[#This Row],[Total Revenue]]&gt;=70000,"High",IF(salesdata[[#This Row],[Total Revenue]]&gt;=40000,"Medium","Low"))</f>
        <v>Low</v>
      </c>
      <c r="Y2919" s="1" t="str">
        <f>IFERROR(IF(SUMIF(salesdata[Year],salesdata[[#This Row],[Year]],salesdata[Total Revenue])&gt;SUMIF(salesdata[Year],salesdata[[#This Row],[Year]]-1,salesdata[Total Revenue]),"Growth Year","Decline Year"),"")</f>
        <v>Decline Year</v>
      </c>
    </row>
    <row r="2920" spans="1:25" x14ac:dyDescent="0.3">
      <c r="A2920" s="1">
        <v>2919</v>
      </c>
      <c r="B2920" s="2">
        <v>43262</v>
      </c>
      <c r="C2920" s="1">
        <v>2018</v>
      </c>
      <c r="D2920" s="1" t="s">
        <v>19</v>
      </c>
      <c r="E2920" s="1">
        <v>6</v>
      </c>
      <c r="F2920" s="3">
        <v>3956</v>
      </c>
      <c r="G2920" s="10">
        <v>12540.52</v>
      </c>
      <c r="H2920" s="12">
        <f>IFERROR(salesdata[[#This Row],[S-P1]]/salesdata[[#This Row],[Q-P1]],0)</f>
        <v>3.17</v>
      </c>
      <c r="I2920" s="3">
        <v>863</v>
      </c>
      <c r="J2920" s="10">
        <v>5471.42</v>
      </c>
      <c r="K2920" s="12">
        <f>IFERROR(salesdata[[#This Row],[S-P2]]/salesdata[[#This Row],[Q-P2]],0)</f>
        <v>6.34</v>
      </c>
      <c r="L2920" s="3">
        <v>1513</v>
      </c>
      <c r="M2920" s="10">
        <v>8200.4599999999991</v>
      </c>
      <c r="N2920" s="12">
        <f>IFERROR(salesdata[[#This Row],[S-P3]]/salesdata[[#This Row],[Q-P3]],0)</f>
        <v>5.419999999999999</v>
      </c>
      <c r="O2920" s="3">
        <v>1685</v>
      </c>
      <c r="P2920" s="10">
        <v>12014.05</v>
      </c>
      <c r="Q2920" s="12">
        <f>IFERROR(salesdata[[#This Row],[S-P4]]/salesdata[[#This Row],[Q-P4]],0)</f>
        <v>7.13</v>
      </c>
      <c r="R2920" s="3">
        <v>8017</v>
      </c>
      <c r="S2920" s="10">
        <v>38226.449999999997</v>
      </c>
      <c r="T2920" s="1" t="str">
        <f>"Q"&amp;ROUNDUP(salesdata[[#This Row],[Month No.]]/3,0)</f>
        <v>Q2</v>
      </c>
      <c r="U2920" s="1" t="str">
        <f>TEXT(salesdata[[#This Row],[Date]],"dddd")</f>
        <v>Monday</v>
      </c>
      <c r="V2920" s="12">
        <f>IFERROR(salesdata[[#This Row],[Total Revenue]]/salesdata[[#This Row],[Total Units Sold]],0)</f>
        <v>4.7681738805039284</v>
      </c>
      <c r="W2920" s="1" t="str">
        <f>INDEX({"Product1","Product2","Product3","Product4"},MATCH(MAX(salesdata[[#This Row],[S-P1]],salesdata[[#This Row],[S-P2]],salesdata[[#This Row],[S-P3]],salesdata[[#This Row],[S-P4]]),CHOOSE({1,2,3,4},salesdata[[#This Row],[S-P1]],salesdata[[#This Row],[S-P2]],salesdata[[#This Row],[S-P3]],salesdata[[#This Row],[S-P4]]),0))</f>
        <v>Product1</v>
      </c>
      <c r="X2920" s="1" t="str">
        <f>IF(salesdata[[#This Row],[Total Revenue]]&gt;=70000,"High",IF(salesdata[[#This Row],[Total Revenue]]&gt;=40000,"Medium","Low"))</f>
        <v>Low</v>
      </c>
      <c r="Y2920" s="1" t="str">
        <f>IFERROR(IF(SUMIF(salesdata[Year],salesdata[[#This Row],[Year]],salesdata[Total Revenue])&gt;SUMIF(salesdata[Year],salesdata[[#This Row],[Year]]-1,salesdata[Total Revenue]),"Growth Year","Decline Year"),"")</f>
        <v>Decline Year</v>
      </c>
    </row>
    <row r="2921" spans="1:25" x14ac:dyDescent="0.3">
      <c r="A2921" s="1">
        <v>2920</v>
      </c>
      <c r="B2921" s="2">
        <v>43263</v>
      </c>
      <c r="C2921" s="1">
        <v>2018</v>
      </c>
      <c r="D2921" s="1" t="s">
        <v>19</v>
      </c>
      <c r="E2921" s="1">
        <v>6</v>
      </c>
      <c r="F2921" s="3">
        <v>1977</v>
      </c>
      <c r="G2921" s="10">
        <v>6267.09</v>
      </c>
      <c r="H2921" s="12">
        <f>IFERROR(salesdata[[#This Row],[S-P1]]/salesdata[[#This Row],[Q-P1]],0)</f>
        <v>3.17</v>
      </c>
      <c r="I2921" s="3">
        <v>2441</v>
      </c>
      <c r="J2921" s="10">
        <v>15475.94</v>
      </c>
      <c r="K2921" s="12">
        <f>IFERROR(salesdata[[#This Row],[S-P2]]/salesdata[[#This Row],[Q-P2]],0)</f>
        <v>6.34</v>
      </c>
      <c r="L2921" s="3">
        <v>4899</v>
      </c>
      <c r="M2921" s="10">
        <v>26552.58</v>
      </c>
      <c r="N2921" s="12">
        <f>IFERROR(salesdata[[#This Row],[S-P3]]/salesdata[[#This Row],[Q-P3]],0)</f>
        <v>5.42</v>
      </c>
      <c r="O2921" s="3">
        <v>1481</v>
      </c>
      <c r="P2921" s="10">
        <v>10559.53</v>
      </c>
      <c r="Q2921" s="12">
        <f>IFERROR(salesdata[[#This Row],[S-P4]]/salesdata[[#This Row],[Q-P4]],0)</f>
        <v>7.1300000000000008</v>
      </c>
      <c r="R2921" s="3">
        <v>10798</v>
      </c>
      <c r="S2921" s="10">
        <v>58855.14</v>
      </c>
      <c r="T2921" s="1" t="str">
        <f>"Q"&amp;ROUNDUP(salesdata[[#This Row],[Month No.]]/3,0)</f>
        <v>Q2</v>
      </c>
      <c r="U2921" s="1" t="str">
        <f>TEXT(salesdata[[#This Row],[Date]],"dddd")</f>
        <v>Tuesday</v>
      </c>
      <c r="V2921" s="12">
        <f>IFERROR(salesdata[[#This Row],[Total Revenue]]/salesdata[[#This Row],[Total Units Sold]],0)</f>
        <v>5.4505593628449711</v>
      </c>
      <c r="W2921" s="1" t="str">
        <f>INDEX({"Product1","Product2","Product3","Product4"},MATCH(MAX(salesdata[[#This Row],[S-P1]],salesdata[[#This Row],[S-P2]],salesdata[[#This Row],[S-P3]],salesdata[[#This Row],[S-P4]]),CHOOSE({1,2,3,4},salesdata[[#This Row],[S-P1]],salesdata[[#This Row],[S-P2]],salesdata[[#This Row],[S-P3]],salesdata[[#This Row],[S-P4]]),0))</f>
        <v>Product3</v>
      </c>
      <c r="X2921" s="1" t="str">
        <f>IF(salesdata[[#This Row],[Total Revenue]]&gt;=70000,"High",IF(salesdata[[#This Row],[Total Revenue]]&gt;=40000,"Medium","Low"))</f>
        <v>Medium</v>
      </c>
      <c r="Y2921" s="1" t="str">
        <f>IFERROR(IF(SUMIF(salesdata[Year],salesdata[[#This Row],[Year]],salesdata[Total Revenue])&gt;SUMIF(salesdata[Year],salesdata[[#This Row],[Year]]-1,salesdata[Total Revenue]),"Growth Year","Decline Year"),"")</f>
        <v>Decline Year</v>
      </c>
    </row>
    <row r="2922" spans="1:25" x14ac:dyDescent="0.3">
      <c r="A2922" s="1">
        <v>2921</v>
      </c>
      <c r="B2922" s="2">
        <v>43264</v>
      </c>
      <c r="C2922" s="1">
        <v>2018</v>
      </c>
      <c r="D2922" s="1" t="s">
        <v>19</v>
      </c>
      <c r="E2922" s="1">
        <v>6</v>
      </c>
      <c r="F2922" s="3">
        <v>5830</v>
      </c>
      <c r="G2922" s="10">
        <v>18481.099999999999</v>
      </c>
      <c r="H2922" s="12">
        <f>IFERROR(salesdata[[#This Row],[S-P1]]/salesdata[[#This Row],[Q-P1]],0)</f>
        <v>3.17</v>
      </c>
      <c r="I2922" s="3">
        <v>3644</v>
      </c>
      <c r="J2922" s="10">
        <v>23102.959999999999</v>
      </c>
      <c r="K2922" s="12">
        <f>IFERROR(salesdata[[#This Row],[S-P2]]/salesdata[[#This Row],[Q-P2]],0)</f>
        <v>6.34</v>
      </c>
      <c r="L2922" s="3">
        <v>1349</v>
      </c>
      <c r="M2922" s="10">
        <v>7311.58</v>
      </c>
      <c r="N2922" s="12">
        <f>IFERROR(salesdata[[#This Row],[S-P3]]/salesdata[[#This Row],[Q-P3]],0)</f>
        <v>5.42</v>
      </c>
      <c r="O2922" s="3">
        <v>1136</v>
      </c>
      <c r="P2922" s="10">
        <v>8099.68</v>
      </c>
      <c r="Q2922" s="12">
        <f>IFERROR(salesdata[[#This Row],[S-P4]]/salesdata[[#This Row],[Q-P4]],0)</f>
        <v>7.13</v>
      </c>
      <c r="R2922" s="3">
        <v>11959</v>
      </c>
      <c r="S2922" s="10">
        <v>56995.32</v>
      </c>
      <c r="T2922" s="1" t="str">
        <f>"Q"&amp;ROUNDUP(salesdata[[#This Row],[Month No.]]/3,0)</f>
        <v>Q2</v>
      </c>
      <c r="U2922" s="1" t="str">
        <f>TEXT(salesdata[[#This Row],[Date]],"dddd")</f>
        <v>Wednesday</v>
      </c>
      <c r="V2922" s="12">
        <f>IFERROR(salesdata[[#This Row],[Total Revenue]]/salesdata[[#This Row],[Total Units Sold]],0)</f>
        <v>4.7658934693536246</v>
      </c>
      <c r="W2922" s="1" t="str">
        <f>INDEX({"Product1","Product2","Product3","Product4"},MATCH(MAX(salesdata[[#This Row],[S-P1]],salesdata[[#This Row],[S-P2]],salesdata[[#This Row],[S-P3]],salesdata[[#This Row],[S-P4]]),CHOOSE({1,2,3,4},salesdata[[#This Row],[S-P1]],salesdata[[#This Row],[S-P2]],salesdata[[#This Row],[S-P3]],salesdata[[#This Row],[S-P4]]),0))</f>
        <v>Product2</v>
      </c>
      <c r="X2922" s="1" t="str">
        <f>IF(salesdata[[#This Row],[Total Revenue]]&gt;=70000,"High",IF(salesdata[[#This Row],[Total Revenue]]&gt;=40000,"Medium","Low"))</f>
        <v>Medium</v>
      </c>
      <c r="Y2922" s="1" t="str">
        <f>IFERROR(IF(SUMIF(salesdata[Year],salesdata[[#This Row],[Year]],salesdata[Total Revenue])&gt;SUMIF(salesdata[Year],salesdata[[#This Row],[Year]]-1,salesdata[Total Revenue]),"Growth Year","Decline Year"),"")</f>
        <v>Decline Year</v>
      </c>
    </row>
    <row r="2923" spans="1:25" x14ac:dyDescent="0.3">
      <c r="A2923" s="1">
        <v>2922</v>
      </c>
      <c r="B2923" s="2">
        <v>43265</v>
      </c>
      <c r="C2923" s="1">
        <v>2018</v>
      </c>
      <c r="D2923" s="1" t="s">
        <v>19</v>
      </c>
      <c r="E2923" s="1">
        <v>6</v>
      </c>
      <c r="F2923" s="3">
        <v>6520</v>
      </c>
      <c r="G2923" s="10">
        <v>20668.400000000001</v>
      </c>
      <c r="H2923" s="12">
        <f>IFERROR(salesdata[[#This Row],[S-P1]]/salesdata[[#This Row],[Q-P1]],0)</f>
        <v>3.1700000000000004</v>
      </c>
      <c r="I2923" s="3">
        <v>2166</v>
      </c>
      <c r="J2923" s="10">
        <v>13732.44</v>
      </c>
      <c r="K2923" s="12">
        <f>IFERROR(salesdata[[#This Row],[S-P2]]/salesdata[[#This Row],[Q-P2]],0)</f>
        <v>6.34</v>
      </c>
      <c r="L2923" s="3">
        <v>2171</v>
      </c>
      <c r="M2923" s="10">
        <v>11766.82</v>
      </c>
      <c r="N2923" s="12">
        <f>IFERROR(salesdata[[#This Row],[S-P3]]/salesdata[[#This Row],[Q-P3]],0)</f>
        <v>5.42</v>
      </c>
      <c r="O2923" s="3">
        <v>422</v>
      </c>
      <c r="P2923" s="10">
        <v>3008.86</v>
      </c>
      <c r="Q2923" s="12">
        <f>IFERROR(salesdata[[#This Row],[S-P4]]/salesdata[[#This Row],[Q-P4]],0)</f>
        <v>7.13</v>
      </c>
      <c r="R2923" s="3">
        <v>11279</v>
      </c>
      <c r="S2923" s="10">
        <v>49176.52</v>
      </c>
      <c r="T2923" s="1" t="str">
        <f>"Q"&amp;ROUNDUP(salesdata[[#This Row],[Month No.]]/3,0)</f>
        <v>Q2</v>
      </c>
      <c r="U2923" s="1" t="str">
        <f>TEXT(salesdata[[#This Row],[Date]],"dddd")</f>
        <v>Thursday</v>
      </c>
      <c r="V2923" s="12">
        <f>IFERROR(salesdata[[#This Row],[Total Revenue]]/salesdata[[#This Row],[Total Units Sold]],0)</f>
        <v>4.3600070928273782</v>
      </c>
      <c r="W2923" s="1" t="str">
        <f>INDEX({"Product1","Product2","Product3","Product4"},MATCH(MAX(salesdata[[#This Row],[S-P1]],salesdata[[#This Row],[S-P2]],salesdata[[#This Row],[S-P3]],salesdata[[#This Row],[S-P4]]),CHOOSE({1,2,3,4},salesdata[[#This Row],[S-P1]],salesdata[[#This Row],[S-P2]],salesdata[[#This Row],[S-P3]],salesdata[[#This Row],[S-P4]]),0))</f>
        <v>Product1</v>
      </c>
      <c r="X2923" s="1" t="str">
        <f>IF(salesdata[[#This Row],[Total Revenue]]&gt;=70000,"High",IF(salesdata[[#This Row],[Total Revenue]]&gt;=40000,"Medium","Low"))</f>
        <v>Medium</v>
      </c>
      <c r="Y2923" s="1" t="str">
        <f>IFERROR(IF(SUMIF(salesdata[Year],salesdata[[#This Row],[Year]],salesdata[Total Revenue])&gt;SUMIF(salesdata[Year],salesdata[[#This Row],[Year]]-1,salesdata[Total Revenue]),"Growth Year","Decline Year"),"")</f>
        <v>Decline Year</v>
      </c>
    </row>
    <row r="2924" spans="1:25" x14ac:dyDescent="0.3">
      <c r="A2924" s="1">
        <v>2923</v>
      </c>
      <c r="B2924" s="2">
        <v>43266</v>
      </c>
      <c r="C2924" s="1">
        <v>2018</v>
      </c>
      <c r="D2924" s="1" t="s">
        <v>19</v>
      </c>
      <c r="E2924" s="1">
        <v>6</v>
      </c>
      <c r="F2924" s="3">
        <v>6594</v>
      </c>
      <c r="G2924" s="10">
        <v>20902.98</v>
      </c>
      <c r="H2924" s="12">
        <f>IFERROR(salesdata[[#This Row],[S-P1]]/salesdata[[#This Row],[Q-P1]],0)</f>
        <v>3.17</v>
      </c>
      <c r="I2924" s="3">
        <v>636</v>
      </c>
      <c r="J2924" s="10">
        <v>4032.24</v>
      </c>
      <c r="K2924" s="12">
        <f>IFERROR(salesdata[[#This Row],[S-P2]]/salesdata[[#This Row],[Q-P2]],0)</f>
        <v>6.34</v>
      </c>
      <c r="L2924" s="3">
        <v>5675</v>
      </c>
      <c r="M2924" s="10">
        <v>30758.5</v>
      </c>
      <c r="N2924" s="12">
        <f>IFERROR(salesdata[[#This Row],[S-P3]]/salesdata[[#This Row],[Q-P3]],0)</f>
        <v>5.42</v>
      </c>
      <c r="O2924" s="3">
        <v>354</v>
      </c>
      <c r="P2924" s="10">
        <v>2524.02</v>
      </c>
      <c r="Q2924" s="12">
        <f>IFERROR(salesdata[[#This Row],[S-P4]]/salesdata[[#This Row],[Q-P4]],0)</f>
        <v>7.13</v>
      </c>
      <c r="R2924" s="3">
        <v>13259</v>
      </c>
      <c r="S2924" s="10">
        <v>58217.74</v>
      </c>
      <c r="T2924" s="1" t="str">
        <f>"Q"&amp;ROUNDUP(salesdata[[#This Row],[Month No.]]/3,0)</f>
        <v>Q2</v>
      </c>
      <c r="U2924" s="1" t="str">
        <f>TEXT(salesdata[[#This Row],[Date]],"dddd")</f>
        <v>Friday</v>
      </c>
      <c r="V2924" s="12">
        <f>IFERROR(salesdata[[#This Row],[Total Revenue]]/salesdata[[#This Row],[Total Units Sold]],0)</f>
        <v>4.3908092616336072</v>
      </c>
      <c r="W2924" s="1" t="str">
        <f>INDEX({"Product1","Product2","Product3","Product4"},MATCH(MAX(salesdata[[#This Row],[S-P1]],salesdata[[#This Row],[S-P2]],salesdata[[#This Row],[S-P3]],salesdata[[#This Row],[S-P4]]),CHOOSE({1,2,3,4},salesdata[[#This Row],[S-P1]],salesdata[[#This Row],[S-P2]],salesdata[[#This Row],[S-P3]],salesdata[[#This Row],[S-P4]]),0))</f>
        <v>Product3</v>
      </c>
      <c r="X2924" s="1" t="str">
        <f>IF(salesdata[[#This Row],[Total Revenue]]&gt;=70000,"High",IF(salesdata[[#This Row],[Total Revenue]]&gt;=40000,"Medium","Low"))</f>
        <v>Medium</v>
      </c>
      <c r="Y2924" s="1" t="str">
        <f>IFERROR(IF(SUMIF(salesdata[Year],salesdata[[#This Row],[Year]],salesdata[Total Revenue])&gt;SUMIF(salesdata[Year],salesdata[[#This Row],[Year]]-1,salesdata[Total Revenue]),"Growth Year","Decline Year"),"")</f>
        <v>Decline Year</v>
      </c>
    </row>
    <row r="2925" spans="1:25" x14ac:dyDescent="0.3">
      <c r="A2925" s="1">
        <v>2924</v>
      </c>
      <c r="B2925" s="2">
        <v>43267</v>
      </c>
      <c r="C2925" s="1">
        <v>2018</v>
      </c>
      <c r="D2925" s="1" t="s">
        <v>19</v>
      </c>
      <c r="E2925" s="1">
        <v>6</v>
      </c>
      <c r="F2925" s="3">
        <v>7106</v>
      </c>
      <c r="G2925" s="10">
        <v>22526.02</v>
      </c>
      <c r="H2925" s="12">
        <f>IFERROR(salesdata[[#This Row],[S-P1]]/salesdata[[#This Row],[Q-P1]],0)</f>
        <v>3.17</v>
      </c>
      <c r="I2925" s="3">
        <v>2640</v>
      </c>
      <c r="J2925" s="10">
        <v>16737.599999999999</v>
      </c>
      <c r="K2925" s="12">
        <f>IFERROR(salesdata[[#This Row],[S-P2]]/salesdata[[#This Row],[Q-P2]],0)</f>
        <v>6.34</v>
      </c>
      <c r="L2925" s="3">
        <v>2710</v>
      </c>
      <c r="M2925" s="10">
        <v>14688.2</v>
      </c>
      <c r="N2925" s="12">
        <f>IFERROR(salesdata[[#This Row],[S-P3]]/salesdata[[#This Row],[Q-P3]],0)</f>
        <v>5.42</v>
      </c>
      <c r="O2925" s="3">
        <v>758</v>
      </c>
      <c r="P2925" s="10">
        <v>5404.54</v>
      </c>
      <c r="Q2925" s="12">
        <f>IFERROR(salesdata[[#This Row],[S-P4]]/salesdata[[#This Row],[Q-P4]],0)</f>
        <v>7.13</v>
      </c>
      <c r="R2925" s="3">
        <v>13214</v>
      </c>
      <c r="S2925" s="10">
        <v>59356.36</v>
      </c>
      <c r="T2925" s="1" t="str">
        <f>"Q"&amp;ROUNDUP(salesdata[[#This Row],[Month No.]]/3,0)</f>
        <v>Q2</v>
      </c>
      <c r="U2925" s="1" t="str">
        <f>TEXT(salesdata[[#This Row],[Date]],"dddd")</f>
        <v>Saturday</v>
      </c>
      <c r="V2925" s="12">
        <f>IFERROR(salesdata[[#This Row],[Total Revenue]]/salesdata[[#This Row],[Total Units Sold]],0)</f>
        <v>4.4919297714545179</v>
      </c>
      <c r="W2925" s="1" t="str">
        <f>INDEX({"Product1","Product2","Product3","Product4"},MATCH(MAX(salesdata[[#This Row],[S-P1]],salesdata[[#This Row],[S-P2]],salesdata[[#This Row],[S-P3]],salesdata[[#This Row],[S-P4]]),CHOOSE({1,2,3,4},salesdata[[#This Row],[S-P1]],salesdata[[#This Row],[S-P2]],salesdata[[#This Row],[S-P3]],salesdata[[#This Row],[S-P4]]),0))</f>
        <v>Product1</v>
      </c>
      <c r="X2925" s="1" t="str">
        <f>IF(salesdata[[#This Row],[Total Revenue]]&gt;=70000,"High",IF(salesdata[[#This Row],[Total Revenue]]&gt;=40000,"Medium","Low"))</f>
        <v>Medium</v>
      </c>
      <c r="Y2925" s="1" t="str">
        <f>IFERROR(IF(SUMIF(salesdata[Year],salesdata[[#This Row],[Year]],salesdata[Total Revenue])&gt;SUMIF(salesdata[Year],salesdata[[#This Row],[Year]]-1,salesdata[Total Revenue]),"Growth Year","Decline Year"),"")</f>
        <v>Decline Year</v>
      </c>
    </row>
    <row r="2926" spans="1:25" x14ac:dyDescent="0.3">
      <c r="A2926" s="1">
        <v>2925</v>
      </c>
      <c r="B2926" s="2">
        <v>43268</v>
      </c>
      <c r="C2926" s="1">
        <v>2018</v>
      </c>
      <c r="D2926" s="1" t="s">
        <v>19</v>
      </c>
      <c r="E2926" s="1">
        <v>6</v>
      </c>
      <c r="F2926" s="3">
        <v>7673</v>
      </c>
      <c r="G2926" s="10">
        <v>24323.41</v>
      </c>
      <c r="H2926" s="12">
        <f>IFERROR(salesdata[[#This Row],[S-P1]]/salesdata[[#This Row],[Q-P1]],0)</f>
        <v>3.17</v>
      </c>
      <c r="I2926" s="3">
        <v>1585</v>
      </c>
      <c r="J2926" s="10">
        <v>10048.9</v>
      </c>
      <c r="K2926" s="12">
        <f>IFERROR(salesdata[[#This Row],[S-P2]]/salesdata[[#This Row],[Q-P2]],0)</f>
        <v>6.34</v>
      </c>
      <c r="L2926" s="3">
        <v>1626</v>
      </c>
      <c r="M2926" s="10">
        <v>8812.92</v>
      </c>
      <c r="N2926" s="12">
        <f>IFERROR(salesdata[[#This Row],[S-P3]]/salesdata[[#This Row],[Q-P3]],0)</f>
        <v>5.42</v>
      </c>
      <c r="O2926" s="3">
        <v>446</v>
      </c>
      <c r="P2926" s="10">
        <v>3179.98</v>
      </c>
      <c r="Q2926" s="12">
        <f>IFERROR(salesdata[[#This Row],[S-P4]]/salesdata[[#This Row],[Q-P4]],0)</f>
        <v>7.13</v>
      </c>
      <c r="R2926" s="3">
        <v>11330</v>
      </c>
      <c r="S2926" s="10">
        <v>46365.21</v>
      </c>
      <c r="T2926" s="1" t="str">
        <f>"Q"&amp;ROUNDUP(salesdata[[#This Row],[Month No.]]/3,0)</f>
        <v>Q2</v>
      </c>
      <c r="U2926" s="1" t="str">
        <f>TEXT(salesdata[[#This Row],[Date]],"dddd")</f>
        <v>Sunday</v>
      </c>
      <c r="V2926" s="12">
        <f>IFERROR(salesdata[[#This Row],[Total Revenue]]/salesdata[[#This Row],[Total Units Sold]],0)</f>
        <v>4.0922515445719325</v>
      </c>
      <c r="W2926" s="1" t="str">
        <f>INDEX({"Product1","Product2","Product3","Product4"},MATCH(MAX(salesdata[[#This Row],[S-P1]],salesdata[[#This Row],[S-P2]],salesdata[[#This Row],[S-P3]],salesdata[[#This Row],[S-P4]]),CHOOSE({1,2,3,4},salesdata[[#This Row],[S-P1]],salesdata[[#This Row],[S-P2]],salesdata[[#This Row],[S-P3]],salesdata[[#This Row],[S-P4]]),0))</f>
        <v>Product1</v>
      </c>
      <c r="X2926" s="1" t="str">
        <f>IF(salesdata[[#This Row],[Total Revenue]]&gt;=70000,"High",IF(salesdata[[#This Row],[Total Revenue]]&gt;=40000,"Medium","Low"))</f>
        <v>Medium</v>
      </c>
      <c r="Y2926" s="1" t="str">
        <f>IFERROR(IF(SUMIF(salesdata[Year],salesdata[[#This Row],[Year]],salesdata[Total Revenue])&gt;SUMIF(salesdata[Year],salesdata[[#This Row],[Year]]-1,salesdata[Total Revenue]),"Growth Year","Decline Year"),"")</f>
        <v>Decline Year</v>
      </c>
    </row>
    <row r="2927" spans="1:25" x14ac:dyDescent="0.3">
      <c r="A2927" s="1">
        <v>2926</v>
      </c>
      <c r="B2927" s="2">
        <v>43269</v>
      </c>
      <c r="C2927" s="1">
        <v>2018</v>
      </c>
      <c r="D2927" s="1" t="s">
        <v>19</v>
      </c>
      <c r="E2927" s="1">
        <v>6</v>
      </c>
      <c r="F2927" s="3">
        <v>4651</v>
      </c>
      <c r="G2927" s="10">
        <v>14743.67</v>
      </c>
      <c r="H2927" s="12">
        <f>IFERROR(salesdata[[#This Row],[S-P1]]/salesdata[[#This Row],[Q-P1]],0)</f>
        <v>3.17</v>
      </c>
      <c r="I2927" s="3">
        <v>1570</v>
      </c>
      <c r="J2927" s="10">
        <v>9953.7999999999993</v>
      </c>
      <c r="K2927" s="12">
        <f>IFERROR(salesdata[[#This Row],[S-P2]]/salesdata[[#This Row],[Q-P2]],0)</f>
        <v>6.34</v>
      </c>
      <c r="L2927" s="3">
        <v>457</v>
      </c>
      <c r="M2927" s="10">
        <v>2476.94</v>
      </c>
      <c r="N2927" s="12">
        <f>IFERROR(salesdata[[#This Row],[S-P3]]/salesdata[[#This Row],[Q-P3]],0)</f>
        <v>5.42</v>
      </c>
      <c r="O2927" s="3">
        <v>1740</v>
      </c>
      <c r="P2927" s="10">
        <v>12406.2</v>
      </c>
      <c r="Q2927" s="12">
        <f>IFERROR(salesdata[[#This Row],[S-P4]]/salesdata[[#This Row],[Q-P4]],0)</f>
        <v>7.1300000000000008</v>
      </c>
      <c r="R2927" s="3">
        <v>8418</v>
      </c>
      <c r="S2927" s="10">
        <v>39580.61</v>
      </c>
      <c r="T2927" s="1" t="str">
        <f>"Q"&amp;ROUNDUP(salesdata[[#This Row],[Month No.]]/3,0)</f>
        <v>Q2</v>
      </c>
      <c r="U2927" s="1" t="str">
        <f>TEXT(salesdata[[#This Row],[Date]],"dddd")</f>
        <v>Monday</v>
      </c>
      <c r="V2927" s="12">
        <f>IFERROR(salesdata[[#This Row],[Total Revenue]]/salesdata[[#This Row],[Total Units Sold]],0)</f>
        <v>4.7019018769303873</v>
      </c>
      <c r="W2927" s="1" t="str">
        <f>INDEX({"Product1","Product2","Product3","Product4"},MATCH(MAX(salesdata[[#This Row],[S-P1]],salesdata[[#This Row],[S-P2]],salesdata[[#This Row],[S-P3]],salesdata[[#This Row],[S-P4]]),CHOOSE({1,2,3,4},salesdata[[#This Row],[S-P1]],salesdata[[#This Row],[S-P2]],salesdata[[#This Row],[S-P3]],salesdata[[#This Row],[S-P4]]),0))</f>
        <v>Product1</v>
      </c>
      <c r="X2927" s="1" t="str">
        <f>IF(salesdata[[#This Row],[Total Revenue]]&gt;=70000,"High",IF(salesdata[[#This Row],[Total Revenue]]&gt;=40000,"Medium","Low"))</f>
        <v>Low</v>
      </c>
      <c r="Y2927" s="1" t="str">
        <f>IFERROR(IF(SUMIF(salesdata[Year],salesdata[[#This Row],[Year]],salesdata[Total Revenue])&gt;SUMIF(salesdata[Year],salesdata[[#This Row],[Year]]-1,salesdata[Total Revenue]),"Growth Year","Decline Year"),"")</f>
        <v>Decline Year</v>
      </c>
    </row>
    <row r="2928" spans="1:25" x14ac:dyDescent="0.3">
      <c r="A2928" s="1">
        <v>2927</v>
      </c>
      <c r="B2928" s="2">
        <v>43270</v>
      </c>
      <c r="C2928" s="1">
        <v>2018</v>
      </c>
      <c r="D2928" s="1" t="s">
        <v>19</v>
      </c>
      <c r="E2928" s="1">
        <v>6</v>
      </c>
      <c r="F2928" s="3">
        <v>5348</v>
      </c>
      <c r="G2928" s="10">
        <v>16953.16</v>
      </c>
      <c r="H2928" s="12">
        <f>IFERROR(salesdata[[#This Row],[S-P1]]/salesdata[[#This Row],[Q-P1]],0)</f>
        <v>3.17</v>
      </c>
      <c r="I2928" s="3">
        <v>3046</v>
      </c>
      <c r="J2928" s="10">
        <v>19311.64</v>
      </c>
      <c r="K2928" s="12">
        <f>IFERROR(salesdata[[#This Row],[S-P2]]/salesdata[[#This Row],[Q-P2]],0)</f>
        <v>6.34</v>
      </c>
      <c r="L2928" s="3">
        <v>5813</v>
      </c>
      <c r="M2928" s="10">
        <v>31506.46</v>
      </c>
      <c r="N2928" s="12">
        <f>IFERROR(salesdata[[#This Row],[S-P3]]/salesdata[[#This Row],[Q-P3]],0)</f>
        <v>5.42</v>
      </c>
      <c r="O2928" s="3">
        <v>386</v>
      </c>
      <c r="P2928" s="10">
        <v>2752.18</v>
      </c>
      <c r="Q2928" s="12">
        <f>IFERROR(salesdata[[#This Row],[S-P4]]/salesdata[[#This Row],[Q-P4]],0)</f>
        <v>7.13</v>
      </c>
      <c r="R2928" s="3">
        <v>14593</v>
      </c>
      <c r="S2928" s="10">
        <v>70523.44</v>
      </c>
      <c r="T2928" s="1" t="str">
        <f>"Q"&amp;ROUNDUP(salesdata[[#This Row],[Month No.]]/3,0)</f>
        <v>Q2</v>
      </c>
      <c r="U2928" s="1" t="str">
        <f>TEXT(salesdata[[#This Row],[Date]],"dddd")</f>
        <v>Tuesday</v>
      </c>
      <c r="V2928" s="12">
        <f>IFERROR(salesdata[[#This Row],[Total Revenue]]/salesdata[[#This Row],[Total Units Sold]],0)</f>
        <v>4.832689645720551</v>
      </c>
      <c r="W2928" s="1" t="str">
        <f>INDEX({"Product1","Product2","Product3","Product4"},MATCH(MAX(salesdata[[#This Row],[S-P1]],salesdata[[#This Row],[S-P2]],salesdata[[#This Row],[S-P3]],salesdata[[#This Row],[S-P4]]),CHOOSE({1,2,3,4},salesdata[[#This Row],[S-P1]],salesdata[[#This Row],[S-P2]],salesdata[[#This Row],[S-P3]],salesdata[[#This Row],[S-P4]]),0))</f>
        <v>Product3</v>
      </c>
      <c r="X2928" s="1" t="str">
        <f>IF(salesdata[[#This Row],[Total Revenue]]&gt;=70000,"High",IF(salesdata[[#This Row],[Total Revenue]]&gt;=40000,"Medium","Low"))</f>
        <v>High</v>
      </c>
      <c r="Y2928" s="1" t="str">
        <f>IFERROR(IF(SUMIF(salesdata[Year],salesdata[[#This Row],[Year]],salesdata[Total Revenue])&gt;SUMIF(salesdata[Year],salesdata[[#This Row],[Year]]-1,salesdata[Total Revenue]),"Growth Year","Decline Year"),"")</f>
        <v>Decline Year</v>
      </c>
    </row>
    <row r="2929" spans="1:25" x14ac:dyDescent="0.3">
      <c r="A2929" s="1">
        <v>2928</v>
      </c>
      <c r="B2929" s="2">
        <v>43271</v>
      </c>
      <c r="C2929" s="1">
        <v>2018</v>
      </c>
      <c r="D2929" s="1" t="s">
        <v>19</v>
      </c>
      <c r="E2929" s="1">
        <v>6</v>
      </c>
      <c r="F2929" s="3">
        <v>862</v>
      </c>
      <c r="G2929" s="10">
        <v>2732.54</v>
      </c>
      <c r="H2929" s="12">
        <f>IFERROR(salesdata[[#This Row],[S-P1]]/salesdata[[#This Row],[Q-P1]],0)</f>
        <v>3.17</v>
      </c>
      <c r="I2929" s="3">
        <v>3379</v>
      </c>
      <c r="J2929" s="10">
        <v>21422.86</v>
      </c>
      <c r="K2929" s="12">
        <f>IFERROR(salesdata[[#This Row],[S-P2]]/salesdata[[#This Row],[Q-P2]],0)</f>
        <v>6.34</v>
      </c>
      <c r="L2929" s="3">
        <v>4801</v>
      </c>
      <c r="M2929" s="10">
        <v>26021.42</v>
      </c>
      <c r="N2929" s="12">
        <f>IFERROR(salesdata[[#This Row],[S-P3]]/salesdata[[#This Row],[Q-P3]],0)</f>
        <v>5.42</v>
      </c>
      <c r="O2929" s="3">
        <v>1239</v>
      </c>
      <c r="P2929" s="10">
        <v>8834.07</v>
      </c>
      <c r="Q2929" s="12">
        <f>IFERROR(salesdata[[#This Row],[S-P4]]/salesdata[[#This Row],[Q-P4]],0)</f>
        <v>7.13</v>
      </c>
      <c r="R2929" s="3">
        <v>10281</v>
      </c>
      <c r="S2929" s="10">
        <v>59010.89</v>
      </c>
      <c r="T2929" s="1" t="str">
        <f>"Q"&amp;ROUNDUP(salesdata[[#This Row],[Month No.]]/3,0)</f>
        <v>Q2</v>
      </c>
      <c r="U2929" s="1" t="str">
        <f>TEXT(salesdata[[#This Row],[Date]],"dddd")</f>
        <v>Wednesday</v>
      </c>
      <c r="V2929" s="12">
        <f>IFERROR(salesdata[[#This Row],[Total Revenue]]/salesdata[[#This Row],[Total Units Sold]],0)</f>
        <v>5.7398006030541779</v>
      </c>
      <c r="W2929" s="1" t="str">
        <f>INDEX({"Product1","Product2","Product3","Product4"},MATCH(MAX(salesdata[[#This Row],[S-P1]],salesdata[[#This Row],[S-P2]],salesdata[[#This Row],[S-P3]],salesdata[[#This Row],[S-P4]]),CHOOSE({1,2,3,4},salesdata[[#This Row],[S-P1]],salesdata[[#This Row],[S-P2]],salesdata[[#This Row],[S-P3]],salesdata[[#This Row],[S-P4]]),0))</f>
        <v>Product3</v>
      </c>
      <c r="X2929" s="1" t="str">
        <f>IF(salesdata[[#This Row],[Total Revenue]]&gt;=70000,"High",IF(salesdata[[#This Row],[Total Revenue]]&gt;=40000,"Medium","Low"))</f>
        <v>Medium</v>
      </c>
      <c r="Y2929" s="1" t="str">
        <f>IFERROR(IF(SUMIF(salesdata[Year],salesdata[[#This Row],[Year]],salesdata[Total Revenue])&gt;SUMIF(salesdata[Year],salesdata[[#This Row],[Year]]-1,salesdata[Total Revenue]),"Growth Year","Decline Year"),"")</f>
        <v>Decline Year</v>
      </c>
    </row>
    <row r="2930" spans="1:25" x14ac:dyDescent="0.3">
      <c r="A2930" s="1">
        <v>2929</v>
      </c>
      <c r="B2930" s="2">
        <v>43272</v>
      </c>
      <c r="C2930" s="1">
        <v>2018</v>
      </c>
      <c r="D2930" s="1" t="s">
        <v>19</v>
      </c>
      <c r="E2930" s="1">
        <v>6</v>
      </c>
      <c r="F2930" s="3">
        <v>6643</v>
      </c>
      <c r="G2930" s="10">
        <v>21058.31</v>
      </c>
      <c r="H2930" s="12">
        <f>IFERROR(salesdata[[#This Row],[S-P1]]/salesdata[[#This Row],[Q-P1]],0)</f>
        <v>3.1700000000000004</v>
      </c>
      <c r="I2930" s="3">
        <v>426</v>
      </c>
      <c r="J2930" s="10">
        <v>2700.84</v>
      </c>
      <c r="K2930" s="12">
        <f>IFERROR(salesdata[[#This Row],[S-P2]]/salesdata[[#This Row],[Q-P2]],0)</f>
        <v>6.3400000000000007</v>
      </c>
      <c r="L2930" s="3">
        <v>3429</v>
      </c>
      <c r="M2930" s="10">
        <v>18585.18</v>
      </c>
      <c r="N2930" s="12">
        <f>IFERROR(salesdata[[#This Row],[S-P3]]/salesdata[[#This Row],[Q-P3]],0)</f>
        <v>5.42</v>
      </c>
      <c r="O2930" s="3">
        <v>1603</v>
      </c>
      <c r="P2930" s="10">
        <v>11429.39</v>
      </c>
      <c r="Q2930" s="12">
        <f>IFERROR(salesdata[[#This Row],[S-P4]]/salesdata[[#This Row],[Q-P4]],0)</f>
        <v>7.13</v>
      </c>
      <c r="R2930" s="3">
        <v>12101</v>
      </c>
      <c r="S2930" s="10">
        <v>53773.72</v>
      </c>
      <c r="T2930" s="1" t="str">
        <f>"Q"&amp;ROUNDUP(salesdata[[#This Row],[Month No.]]/3,0)</f>
        <v>Q2</v>
      </c>
      <c r="U2930" s="1" t="str">
        <f>TEXT(salesdata[[#This Row],[Date]],"dddd")</f>
        <v>Thursday</v>
      </c>
      <c r="V2930" s="12">
        <f>IFERROR(salesdata[[#This Row],[Total Revenue]]/salesdata[[#This Row],[Total Units Sold]],0)</f>
        <v>4.4437418395173953</v>
      </c>
      <c r="W2930" s="1" t="str">
        <f>INDEX({"Product1","Product2","Product3","Product4"},MATCH(MAX(salesdata[[#This Row],[S-P1]],salesdata[[#This Row],[S-P2]],salesdata[[#This Row],[S-P3]],salesdata[[#This Row],[S-P4]]),CHOOSE({1,2,3,4},salesdata[[#This Row],[S-P1]],salesdata[[#This Row],[S-P2]],salesdata[[#This Row],[S-P3]],salesdata[[#This Row],[S-P4]]),0))</f>
        <v>Product1</v>
      </c>
      <c r="X2930" s="1" t="str">
        <f>IF(salesdata[[#This Row],[Total Revenue]]&gt;=70000,"High",IF(salesdata[[#This Row],[Total Revenue]]&gt;=40000,"Medium","Low"))</f>
        <v>Medium</v>
      </c>
      <c r="Y2930" s="1" t="str">
        <f>IFERROR(IF(SUMIF(salesdata[Year],salesdata[[#This Row],[Year]],salesdata[Total Revenue])&gt;SUMIF(salesdata[Year],salesdata[[#This Row],[Year]]-1,salesdata[Total Revenue]),"Growth Year","Decline Year"),"")</f>
        <v>Decline Year</v>
      </c>
    </row>
    <row r="2931" spans="1:25" x14ac:dyDescent="0.3">
      <c r="A2931" s="1">
        <v>2930</v>
      </c>
      <c r="B2931" s="2">
        <v>43273</v>
      </c>
      <c r="C2931" s="1">
        <v>2018</v>
      </c>
      <c r="D2931" s="1" t="s">
        <v>19</v>
      </c>
      <c r="E2931" s="1">
        <v>6</v>
      </c>
      <c r="F2931" s="3">
        <v>2778</v>
      </c>
      <c r="G2931" s="10">
        <v>8806.26</v>
      </c>
      <c r="H2931" s="12">
        <f>IFERROR(salesdata[[#This Row],[S-P1]]/salesdata[[#This Row],[Q-P1]],0)</f>
        <v>3.17</v>
      </c>
      <c r="I2931" s="3">
        <v>1185</v>
      </c>
      <c r="J2931" s="10">
        <v>7512.9</v>
      </c>
      <c r="K2931" s="12">
        <f>IFERROR(salesdata[[#This Row],[S-P2]]/salesdata[[#This Row],[Q-P2]],0)</f>
        <v>6.34</v>
      </c>
      <c r="L2931" s="3">
        <v>1068</v>
      </c>
      <c r="M2931" s="10">
        <v>5788.56</v>
      </c>
      <c r="N2931" s="12">
        <f>IFERROR(salesdata[[#This Row],[S-P3]]/salesdata[[#This Row],[Q-P3]],0)</f>
        <v>5.4200000000000008</v>
      </c>
      <c r="O2931" s="3">
        <v>1341</v>
      </c>
      <c r="P2931" s="10">
        <v>9561.33</v>
      </c>
      <c r="Q2931" s="12">
        <f>IFERROR(salesdata[[#This Row],[S-P4]]/salesdata[[#This Row],[Q-P4]],0)</f>
        <v>7.13</v>
      </c>
      <c r="R2931" s="3">
        <v>6372</v>
      </c>
      <c r="S2931" s="10">
        <v>31669.05</v>
      </c>
      <c r="T2931" s="1" t="str">
        <f>"Q"&amp;ROUNDUP(salesdata[[#This Row],[Month No.]]/3,0)</f>
        <v>Q2</v>
      </c>
      <c r="U2931" s="1" t="str">
        <f>TEXT(salesdata[[#This Row],[Date]],"dddd")</f>
        <v>Friday</v>
      </c>
      <c r="V2931" s="12">
        <f>IFERROR(salesdata[[#This Row],[Total Revenue]]/salesdata[[#This Row],[Total Units Sold]],0)</f>
        <v>4.9700329566854986</v>
      </c>
      <c r="W2931" s="1" t="str">
        <f>INDEX({"Product1","Product2","Product3","Product4"},MATCH(MAX(salesdata[[#This Row],[S-P1]],salesdata[[#This Row],[S-P2]],salesdata[[#This Row],[S-P3]],salesdata[[#This Row],[S-P4]]),CHOOSE({1,2,3,4},salesdata[[#This Row],[S-P1]],salesdata[[#This Row],[S-P2]],salesdata[[#This Row],[S-P3]],salesdata[[#This Row],[S-P4]]),0))</f>
        <v>Product4</v>
      </c>
      <c r="X2931" s="1" t="str">
        <f>IF(salesdata[[#This Row],[Total Revenue]]&gt;=70000,"High",IF(salesdata[[#This Row],[Total Revenue]]&gt;=40000,"Medium","Low"))</f>
        <v>Low</v>
      </c>
      <c r="Y2931" s="1" t="str">
        <f>IFERROR(IF(SUMIF(salesdata[Year],salesdata[[#This Row],[Year]],salesdata[Total Revenue])&gt;SUMIF(salesdata[Year],salesdata[[#This Row],[Year]]-1,salesdata[Total Revenue]),"Growth Year","Decline Year"),"")</f>
        <v>Decline Year</v>
      </c>
    </row>
    <row r="2932" spans="1:25" x14ac:dyDescent="0.3">
      <c r="A2932" s="1">
        <v>2931</v>
      </c>
      <c r="B2932" s="2">
        <v>43274</v>
      </c>
      <c r="C2932" s="1">
        <v>2018</v>
      </c>
      <c r="D2932" s="1" t="s">
        <v>19</v>
      </c>
      <c r="E2932" s="1">
        <v>6</v>
      </c>
      <c r="F2932" s="3">
        <v>805</v>
      </c>
      <c r="G2932" s="10">
        <v>2551.85</v>
      </c>
      <c r="H2932" s="12">
        <f>IFERROR(salesdata[[#This Row],[S-P1]]/salesdata[[#This Row],[Q-P1]],0)</f>
        <v>3.17</v>
      </c>
      <c r="I2932" s="3">
        <v>1354</v>
      </c>
      <c r="J2932" s="10">
        <v>8584.36</v>
      </c>
      <c r="K2932" s="12">
        <f>IFERROR(salesdata[[#This Row],[S-P2]]/salesdata[[#This Row],[Q-P2]],0)</f>
        <v>6.3400000000000007</v>
      </c>
      <c r="L2932" s="3">
        <v>878</v>
      </c>
      <c r="M2932" s="10">
        <v>4758.76</v>
      </c>
      <c r="N2932" s="12">
        <f>IFERROR(salesdata[[#This Row],[S-P3]]/salesdata[[#This Row],[Q-P3]],0)</f>
        <v>5.42</v>
      </c>
      <c r="O2932" s="3">
        <v>675</v>
      </c>
      <c r="P2932" s="10">
        <v>4812.75</v>
      </c>
      <c r="Q2932" s="12">
        <f>IFERROR(salesdata[[#This Row],[S-P4]]/salesdata[[#This Row],[Q-P4]],0)</f>
        <v>7.13</v>
      </c>
      <c r="R2932" s="3">
        <v>3712</v>
      </c>
      <c r="S2932" s="10">
        <v>20707.72</v>
      </c>
      <c r="T2932" s="1" t="str">
        <f>"Q"&amp;ROUNDUP(salesdata[[#This Row],[Month No.]]/3,0)</f>
        <v>Q2</v>
      </c>
      <c r="U2932" s="1" t="str">
        <f>TEXT(salesdata[[#This Row],[Date]],"dddd")</f>
        <v>Saturday</v>
      </c>
      <c r="V2932" s="12">
        <f>IFERROR(salesdata[[#This Row],[Total Revenue]]/salesdata[[#This Row],[Total Units Sold]],0)</f>
        <v>5.5785883620689658</v>
      </c>
      <c r="W2932" s="1" t="str">
        <f>INDEX({"Product1","Product2","Product3","Product4"},MATCH(MAX(salesdata[[#This Row],[S-P1]],salesdata[[#This Row],[S-P2]],salesdata[[#This Row],[S-P3]],salesdata[[#This Row],[S-P4]]),CHOOSE({1,2,3,4},salesdata[[#This Row],[S-P1]],salesdata[[#This Row],[S-P2]],salesdata[[#This Row],[S-P3]],salesdata[[#This Row],[S-P4]]),0))</f>
        <v>Product2</v>
      </c>
      <c r="X2932" s="1" t="str">
        <f>IF(salesdata[[#This Row],[Total Revenue]]&gt;=70000,"High",IF(salesdata[[#This Row],[Total Revenue]]&gt;=40000,"Medium","Low"))</f>
        <v>Low</v>
      </c>
      <c r="Y2932" s="1" t="str">
        <f>IFERROR(IF(SUMIF(salesdata[Year],salesdata[[#This Row],[Year]],salesdata[Total Revenue])&gt;SUMIF(salesdata[Year],salesdata[[#This Row],[Year]]-1,salesdata[Total Revenue]),"Growth Year","Decline Year"),"")</f>
        <v>Decline Year</v>
      </c>
    </row>
    <row r="2933" spans="1:25" x14ac:dyDescent="0.3">
      <c r="A2933" s="1">
        <v>2932</v>
      </c>
      <c r="B2933" s="2">
        <v>43275</v>
      </c>
      <c r="C2933" s="1">
        <v>2018</v>
      </c>
      <c r="D2933" s="1" t="s">
        <v>19</v>
      </c>
      <c r="E2933" s="1">
        <v>6</v>
      </c>
      <c r="F2933" s="3">
        <v>4974</v>
      </c>
      <c r="G2933" s="10">
        <v>15767.58</v>
      </c>
      <c r="H2933" s="12">
        <f>IFERROR(salesdata[[#This Row],[S-P1]]/salesdata[[#This Row],[Q-P1]],0)</f>
        <v>3.17</v>
      </c>
      <c r="I2933" s="3">
        <v>274</v>
      </c>
      <c r="J2933" s="10">
        <v>1737.16</v>
      </c>
      <c r="K2933" s="12">
        <f>IFERROR(salesdata[[#This Row],[S-P2]]/salesdata[[#This Row],[Q-P2]],0)</f>
        <v>6.34</v>
      </c>
      <c r="L2933" s="3">
        <v>648</v>
      </c>
      <c r="M2933" s="10">
        <v>3512.16</v>
      </c>
      <c r="N2933" s="12">
        <f>IFERROR(salesdata[[#This Row],[S-P3]]/salesdata[[#This Row],[Q-P3]],0)</f>
        <v>5.42</v>
      </c>
      <c r="O2933" s="3">
        <v>637</v>
      </c>
      <c r="P2933" s="10">
        <v>4541.8100000000004</v>
      </c>
      <c r="Q2933" s="12">
        <f>IFERROR(salesdata[[#This Row],[S-P4]]/salesdata[[#This Row],[Q-P4]],0)</f>
        <v>7.1300000000000008</v>
      </c>
      <c r="R2933" s="3">
        <v>6533</v>
      </c>
      <c r="S2933" s="10">
        <v>25558.71</v>
      </c>
      <c r="T2933" s="1" t="str">
        <f>"Q"&amp;ROUNDUP(salesdata[[#This Row],[Month No.]]/3,0)</f>
        <v>Q2</v>
      </c>
      <c r="U2933" s="1" t="str">
        <f>TEXT(salesdata[[#This Row],[Date]],"dddd")</f>
        <v>Sunday</v>
      </c>
      <c r="V2933" s="12">
        <f>IFERROR(salesdata[[#This Row],[Total Revenue]]/salesdata[[#This Row],[Total Units Sold]],0)</f>
        <v>3.9122470534210927</v>
      </c>
      <c r="W2933" s="1" t="str">
        <f>INDEX({"Product1","Product2","Product3","Product4"},MATCH(MAX(salesdata[[#This Row],[S-P1]],salesdata[[#This Row],[S-P2]],salesdata[[#This Row],[S-P3]],salesdata[[#This Row],[S-P4]]),CHOOSE({1,2,3,4},salesdata[[#This Row],[S-P1]],salesdata[[#This Row],[S-P2]],salesdata[[#This Row],[S-P3]],salesdata[[#This Row],[S-P4]]),0))</f>
        <v>Product1</v>
      </c>
      <c r="X2933" s="1" t="str">
        <f>IF(salesdata[[#This Row],[Total Revenue]]&gt;=70000,"High",IF(salesdata[[#This Row],[Total Revenue]]&gt;=40000,"Medium","Low"))</f>
        <v>Low</v>
      </c>
      <c r="Y2933" s="1" t="str">
        <f>IFERROR(IF(SUMIF(salesdata[Year],salesdata[[#This Row],[Year]],salesdata[Total Revenue])&gt;SUMIF(salesdata[Year],salesdata[[#This Row],[Year]]-1,salesdata[Total Revenue]),"Growth Year","Decline Year"),"")</f>
        <v>Decline Year</v>
      </c>
    </row>
    <row r="2934" spans="1:25" x14ac:dyDescent="0.3">
      <c r="A2934" s="1">
        <v>2933</v>
      </c>
      <c r="B2934" s="2">
        <v>43276</v>
      </c>
      <c r="C2934" s="1">
        <v>2018</v>
      </c>
      <c r="D2934" s="1" t="s">
        <v>19</v>
      </c>
      <c r="E2934" s="1">
        <v>6</v>
      </c>
      <c r="F2934" s="3">
        <v>4595</v>
      </c>
      <c r="G2934" s="10">
        <v>14566.15</v>
      </c>
      <c r="H2934" s="12">
        <f>IFERROR(salesdata[[#This Row],[S-P1]]/salesdata[[#This Row],[Q-P1]],0)</f>
        <v>3.17</v>
      </c>
      <c r="I2934" s="3">
        <v>3551</v>
      </c>
      <c r="J2934" s="10">
        <v>22513.34</v>
      </c>
      <c r="K2934" s="12">
        <f>IFERROR(salesdata[[#This Row],[S-P2]]/salesdata[[#This Row],[Q-P2]],0)</f>
        <v>6.34</v>
      </c>
      <c r="L2934" s="3">
        <v>3275</v>
      </c>
      <c r="M2934" s="10">
        <v>17750.5</v>
      </c>
      <c r="N2934" s="12">
        <f>IFERROR(salesdata[[#This Row],[S-P3]]/salesdata[[#This Row],[Q-P3]],0)</f>
        <v>5.42</v>
      </c>
      <c r="O2934" s="3">
        <v>258</v>
      </c>
      <c r="P2934" s="10">
        <v>1839.54</v>
      </c>
      <c r="Q2934" s="12">
        <f>IFERROR(salesdata[[#This Row],[S-P4]]/salesdata[[#This Row],[Q-P4]],0)</f>
        <v>7.13</v>
      </c>
      <c r="R2934" s="3">
        <v>11679</v>
      </c>
      <c r="S2934" s="10">
        <v>56669.53</v>
      </c>
      <c r="T2934" s="1" t="str">
        <f>"Q"&amp;ROUNDUP(salesdata[[#This Row],[Month No.]]/3,0)</f>
        <v>Q2</v>
      </c>
      <c r="U2934" s="1" t="str">
        <f>TEXT(salesdata[[#This Row],[Date]],"dddd")</f>
        <v>Monday</v>
      </c>
      <c r="V2934" s="12">
        <f>IFERROR(salesdata[[#This Row],[Total Revenue]]/salesdata[[#This Row],[Total Units Sold]],0)</f>
        <v>4.8522587550303964</v>
      </c>
      <c r="W2934" s="1" t="str">
        <f>INDEX({"Product1","Product2","Product3","Product4"},MATCH(MAX(salesdata[[#This Row],[S-P1]],salesdata[[#This Row],[S-P2]],salesdata[[#This Row],[S-P3]],salesdata[[#This Row],[S-P4]]),CHOOSE({1,2,3,4},salesdata[[#This Row],[S-P1]],salesdata[[#This Row],[S-P2]],salesdata[[#This Row],[S-P3]],salesdata[[#This Row],[S-P4]]),0))</f>
        <v>Product2</v>
      </c>
      <c r="X2934" s="1" t="str">
        <f>IF(salesdata[[#This Row],[Total Revenue]]&gt;=70000,"High",IF(salesdata[[#This Row],[Total Revenue]]&gt;=40000,"Medium","Low"))</f>
        <v>Medium</v>
      </c>
      <c r="Y2934" s="1" t="str">
        <f>IFERROR(IF(SUMIF(salesdata[Year],salesdata[[#This Row],[Year]],salesdata[Total Revenue])&gt;SUMIF(salesdata[Year],salesdata[[#This Row],[Year]]-1,salesdata[Total Revenue]),"Growth Year","Decline Year"),"")</f>
        <v>Decline Year</v>
      </c>
    </row>
    <row r="2935" spans="1:25" x14ac:dyDescent="0.3">
      <c r="A2935" s="1">
        <v>2934</v>
      </c>
      <c r="B2935" s="2">
        <v>43277</v>
      </c>
      <c r="C2935" s="1">
        <v>2018</v>
      </c>
      <c r="D2935" s="1" t="s">
        <v>19</v>
      </c>
      <c r="E2935" s="1">
        <v>6</v>
      </c>
      <c r="F2935" s="3">
        <v>2803</v>
      </c>
      <c r="G2935" s="10">
        <v>8885.51</v>
      </c>
      <c r="H2935" s="12">
        <f>IFERROR(salesdata[[#This Row],[S-P1]]/salesdata[[#This Row],[Q-P1]],0)</f>
        <v>3.17</v>
      </c>
      <c r="I2935" s="3">
        <v>1485</v>
      </c>
      <c r="J2935" s="10">
        <v>9414.9</v>
      </c>
      <c r="K2935" s="12">
        <f>IFERROR(salesdata[[#This Row],[S-P2]]/salesdata[[#This Row],[Q-P2]],0)</f>
        <v>6.34</v>
      </c>
      <c r="L2935" s="3">
        <v>1012</v>
      </c>
      <c r="M2935" s="10">
        <v>5485.04</v>
      </c>
      <c r="N2935" s="12">
        <f>IFERROR(salesdata[[#This Row],[S-P3]]/salesdata[[#This Row],[Q-P3]],0)</f>
        <v>5.42</v>
      </c>
      <c r="O2935" s="3">
        <v>1659</v>
      </c>
      <c r="P2935" s="10">
        <v>11828.67</v>
      </c>
      <c r="Q2935" s="12">
        <f>IFERROR(salesdata[[#This Row],[S-P4]]/salesdata[[#This Row],[Q-P4]],0)</f>
        <v>7.13</v>
      </c>
      <c r="R2935" s="3">
        <v>6959</v>
      </c>
      <c r="S2935" s="10">
        <v>35614.120000000003</v>
      </c>
      <c r="T2935" s="1" t="str">
        <f>"Q"&amp;ROUNDUP(salesdata[[#This Row],[Month No.]]/3,0)</f>
        <v>Q2</v>
      </c>
      <c r="U2935" s="1" t="str">
        <f>TEXT(salesdata[[#This Row],[Date]],"dddd")</f>
        <v>Tuesday</v>
      </c>
      <c r="V2935" s="12">
        <f>IFERROR(salesdata[[#This Row],[Total Revenue]]/salesdata[[#This Row],[Total Units Sold]],0)</f>
        <v>5.1177065670354942</v>
      </c>
      <c r="W2935" s="1" t="str">
        <f>INDEX({"Product1","Product2","Product3","Product4"},MATCH(MAX(salesdata[[#This Row],[S-P1]],salesdata[[#This Row],[S-P2]],salesdata[[#This Row],[S-P3]],salesdata[[#This Row],[S-P4]]),CHOOSE({1,2,3,4},salesdata[[#This Row],[S-P1]],salesdata[[#This Row],[S-P2]],salesdata[[#This Row],[S-P3]],salesdata[[#This Row],[S-P4]]),0))</f>
        <v>Product4</v>
      </c>
      <c r="X2935" s="1" t="str">
        <f>IF(salesdata[[#This Row],[Total Revenue]]&gt;=70000,"High",IF(salesdata[[#This Row],[Total Revenue]]&gt;=40000,"Medium","Low"))</f>
        <v>Low</v>
      </c>
      <c r="Y2935" s="1" t="str">
        <f>IFERROR(IF(SUMIF(salesdata[Year],salesdata[[#This Row],[Year]],salesdata[Total Revenue])&gt;SUMIF(salesdata[Year],salesdata[[#This Row],[Year]]-1,salesdata[Total Revenue]),"Growth Year","Decline Year"),"")</f>
        <v>Decline Year</v>
      </c>
    </row>
    <row r="2936" spans="1:25" x14ac:dyDescent="0.3">
      <c r="A2936" s="1">
        <v>2935</v>
      </c>
      <c r="B2936" s="2">
        <v>43278</v>
      </c>
      <c r="C2936" s="1">
        <v>2018</v>
      </c>
      <c r="D2936" s="1" t="s">
        <v>19</v>
      </c>
      <c r="E2936" s="1">
        <v>6</v>
      </c>
      <c r="F2936" s="3">
        <v>3317</v>
      </c>
      <c r="G2936" s="10">
        <v>10514.89</v>
      </c>
      <c r="H2936" s="12">
        <f>IFERROR(salesdata[[#This Row],[S-P1]]/salesdata[[#This Row],[Q-P1]],0)</f>
        <v>3.17</v>
      </c>
      <c r="I2936" s="3">
        <v>2679</v>
      </c>
      <c r="J2936" s="10">
        <v>16984.86</v>
      </c>
      <c r="K2936" s="12">
        <f>IFERROR(salesdata[[#This Row],[S-P2]]/salesdata[[#This Row],[Q-P2]],0)</f>
        <v>6.34</v>
      </c>
      <c r="L2936" s="3">
        <v>3377</v>
      </c>
      <c r="M2936" s="10">
        <v>18303.34</v>
      </c>
      <c r="N2936" s="12">
        <f>IFERROR(salesdata[[#This Row],[S-P3]]/salesdata[[#This Row],[Q-P3]],0)</f>
        <v>5.42</v>
      </c>
      <c r="O2936" s="3">
        <v>1259</v>
      </c>
      <c r="P2936" s="10">
        <v>8976.67</v>
      </c>
      <c r="Q2936" s="12">
        <f>IFERROR(salesdata[[#This Row],[S-P4]]/salesdata[[#This Row],[Q-P4]],0)</f>
        <v>7.13</v>
      </c>
      <c r="R2936" s="3">
        <v>10632</v>
      </c>
      <c r="S2936" s="10">
        <v>54779.76</v>
      </c>
      <c r="T2936" s="1" t="str">
        <f>"Q"&amp;ROUNDUP(salesdata[[#This Row],[Month No.]]/3,0)</f>
        <v>Q2</v>
      </c>
      <c r="U2936" s="1" t="str">
        <f>TEXT(salesdata[[#This Row],[Date]],"dddd")</f>
        <v>Wednesday</v>
      </c>
      <c r="V2936" s="12">
        <f>IFERROR(salesdata[[#This Row],[Total Revenue]]/salesdata[[#This Row],[Total Units Sold]],0)</f>
        <v>5.1523476297968402</v>
      </c>
      <c r="W2936" s="1" t="str">
        <f>INDEX({"Product1","Product2","Product3","Product4"},MATCH(MAX(salesdata[[#This Row],[S-P1]],salesdata[[#This Row],[S-P2]],salesdata[[#This Row],[S-P3]],salesdata[[#This Row],[S-P4]]),CHOOSE({1,2,3,4},salesdata[[#This Row],[S-P1]],salesdata[[#This Row],[S-P2]],salesdata[[#This Row],[S-P3]],salesdata[[#This Row],[S-P4]]),0))</f>
        <v>Product3</v>
      </c>
      <c r="X2936" s="1" t="str">
        <f>IF(salesdata[[#This Row],[Total Revenue]]&gt;=70000,"High",IF(salesdata[[#This Row],[Total Revenue]]&gt;=40000,"Medium","Low"))</f>
        <v>Medium</v>
      </c>
      <c r="Y2936" s="1" t="str">
        <f>IFERROR(IF(SUMIF(salesdata[Year],salesdata[[#This Row],[Year]],salesdata[Total Revenue])&gt;SUMIF(salesdata[Year],salesdata[[#This Row],[Year]]-1,salesdata[Total Revenue]),"Growth Year","Decline Year"),"")</f>
        <v>Decline Year</v>
      </c>
    </row>
    <row r="2937" spans="1:25" x14ac:dyDescent="0.3">
      <c r="A2937" s="1">
        <v>2936</v>
      </c>
      <c r="B2937" s="2">
        <v>43279</v>
      </c>
      <c r="C2937" s="1">
        <v>2018</v>
      </c>
      <c r="D2937" s="1" t="s">
        <v>19</v>
      </c>
      <c r="E2937" s="1">
        <v>6</v>
      </c>
      <c r="F2937" s="3">
        <v>6755</v>
      </c>
      <c r="G2937" s="10">
        <v>21413.35</v>
      </c>
      <c r="H2937" s="12">
        <f>IFERROR(salesdata[[#This Row],[S-P1]]/salesdata[[#This Row],[Q-P1]],0)</f>
        <v>3.17</v>
      </c>
      <c r="I2937" s="3">
        <v>674</v>
      </c>
      <c r="J2937" s="10">
        <v>4273.16</v>
      </c>
      <c r="K2937" s="12">
        <f>IFERROR(salesdata[[#This Row],[S-P2]]/salesdata[[#This Row],[Q-P2]],0)</f>
        <v>6.34</v>
      </c>
      <c r="L2937" s="3">
        <v>1224</v>
      </c>
      <c r="M2937" s="10">
        <v>6634.08</v>
      </c>
      <c r="N2937" s="12">
        <f>IFERROR(salesdata[[#This Row],[S-P3]]/salesdata[[#This Row],[Q-P3]],0)</f>
        <v>5.42</v>
      </c>
      <c r="O2937" s="3">
        <v>268</v>
      </c>
      <c r="P2937" s="10">
        <v>1910.84</v>
      </c>
      <c r="Q2937" s="12">
        <f>IFERROR(salesdata[[#This Row],[S-P4]]/salesdata[[#This Row],[Q-P4]],0)</f>
        <v>7.13</v>
      </c>
      <c r="R2937" s="3">
        <v>8921</v>
      </c>
      <c r="S2937" s="10">
        <v>34231.43</v>
      </c>
      <c r="T2937" s="1" t="str">
        <f>"Q"&amp;ROUNDUP(salesdata[[#This Row],[Month No.]]/3,0)</f>
        <v>Q2</v>
      </c>
      <c r="U2937" s="1" t="str">
        <f>TEXT(salesdata[[#This Row],[Date]],"dddd")</f>
        <v>Thursday</v>
      </c>
      <c r="V2937" s="12">
        <f>IFERROR(salesdata[[#This Row],[Total Revenue]]/salesdata[[#This Row],[Total Units Sold]],0)</f>
        <v>3.8371740836229122</v>
      </c>
      <c r="W2937" s="1" t="str">
        <f>INDEX({"Product1","Product2","Product3","Product4"},MATCH(MAX(salesdata[[#This Row],[S-P1]],salesdata[[#This Row],[S-P2]],salesdata[[#This Row],[S-P3]],salesdata[[#This Row],[S-P4]]),CHOOSE({1,2,3,4},salesdata[[#This Row],[S-P1]],salesdata[[#This Row],[S-P2]],salesdata[[#This Row],[S-P3]],salesdata[[#This Row],[S-P4]]),0))</f>
        <v>Product1</v>
      </c>
      <c r="X2937" s="1" t="str">
        <f>IF(salesdata[[#This Row],[Total Revenue]]&gt;=70000,"High",IF(salesdata[[#This Row],[Total Revenue]]&gt;=40000,"Medium","Low"))</f>
        <v>Low</v>
      </c>
      <c r="Y2937" s="1" t="str">
        <f>IFERROR(IF(SUMIF(salesdata[Year],salesdata[[#This Row],[Year]],salesdata[Total Revenue])&gt;SUMIF(salesdata[Year],salesdata[[#This Row],[Year]]-1,salesdata[Total Revenue]),"Growth Year","Decline Year"),"")</f>
        <v>Decline Year</v>
      </c>
    </row>
    <row r="2938" spans="1:25" x14ac:dyDescent="0.3">
      <c r="A2938" s="1">
        <v>2937</v>
      </c>
      <c r="B2938" s="2">
        <v>43280</v>
      </c>
      <c r="C2938" s="1">
        <v>2018</v>
      </c>
      <c r="D2938" s="1" t="s">
        <v>19</v>
      </c>
      <c r="E2938" s="1">
        <v>6</v>
      </c>
      <c r="F2938" s="3">
        <v>3750</v>
      </c>
      <c r="G2938" s="10">
        <v>11887.5</v>
      </c>
      <c r="H2938" s="12">
        <f>IFERROR(salesdata[[#This Row],[S-P1]]/salesdata[[#This Row],[Q-P1]],0)</f>
        <v>3.17</v>
      </c>
      <c r="I2938" s="3">
        <v>2112</v>
      </c>
      <c r="J2938" s="10">
        <v>13390.08</v>
      </c>
      <c r="K2938" s="12">
        <f>IFERROR(salesdata[[#This Row],[S-P2]]/salesdata[[#This Row],[Q-P2]],0)</f>
        <v>6.34</v>
      </c>
      <c r="L2938" s="3">
        <v>3149</v>
      </c>
      <c r="M2938" s="10">
        <v>17067.580000000002</v>
      </c>
      <c r="N2938" s="12">
        <f>IFERROR(salesdata[[#This Row],[S-P3]]/salesdata[[#This Row],[Q-P3]],0)</f>
        <v>5.4200000000000008</v>
      </c>
      <c r="O2938" s="3">
        <v>390</v>
      </c>
      <c r="P2938" s="10">
        <v>2780.7</v>
      </c>
      <c r="Q2938" s="12">
        <f>IFERROR(salesdata[[#This Row],[S-P4]]/salesdata[[#This Row],[Q-P4]],0)</f>
        <v>7.13</v>
      </c>
      <c r="R2938" s="3">
        <v>9401</v>
      </c>
      <c r="S2938" s="10">
        <v>45125.86</v>
      </c>
      <c r="T2938" s="1" t="str">
        <f>"Q"&amp;ROUNDUP(salesdata[[#This Row],[Month No.]]/3,0)</f>
        <v>Q2</v>
      </c>
      <c r="U2938" s="1" t="str">
        <f>TEXT(salesdata[[#This Row],[Date]],"dddd")</f>
        <v>Friday</v>
      </c>
      <c r="V2938" s="12">
        <f>IFERROR(salesdata[[#This Row],[Total Revenue]]/salesdata[[#This Row],[Total Units Sold]],0)</f>
        <v>4.8001127539623445</v>
      </c>
      <c r="W2938" s="1" t="str">
        <f>INDEX({"Product1","Product2","Product3","Product4"},MATCH(MAX(salesdata[[#This Row],[S-P1]],salesdata[[#This Row],[S-P2]],salesdata[[#This Row],[S-P3]],salesdata[[#This Row],[S-P4]]),CHOOSE({1,2,3,4},salesdata[[#This Row],[S-P1]],salesdata[[#This Row],[S-P2]],salesdata[[#This Row],[S-P3]],salesdata[[#This Row],[S-P4]]),0))</f>
        <v>Product3</v>
      </c>
      <c r="X2938" s="1" t="str">
        <f>IF(salesdata[[#This Row],[Total Revenue]]&gt;=70000,"High",IF(salesdata[[#This Row],[Total Revenue]]&gt;=40000,"Medium","Low"))</f>
        <v>Medium</v>
      </c>
      <c r="Y2938" s="1" t="str">
        <f>IFERROR(IF(SUMIF(salesdata[Year],salesdata[[#This Row],[Year]],salesdata[Total Revenue])&gt;SUMIF(salesdata[Year],salesdata[[#This Row],[Year]]-1,salesdata[Total Revenue]),"Growth Year","Decline Year"),"")</f>
        <v>Decline Year</v>
      </c>
    </row>
    <row r="2939" spans="1:25" x14ac:dyDescent="0.3">
      <c r="A2939" s="1">
        <v>2938</v>
      </c>
      <c r="B2939" s="2">
        <v>43281</v>
      </c>
      <c r="C2939" s="1">
        <v>2018</v>
      </c>
      <c r="D2939" s="1" t="s">
        <v>19</v>
      </c>
      <c r="E2939" s="1">
        <v>6</v>
      </c>
      <c r="F2939" s="3">
        <v>1670</v>
      </c>
      <c r="G2939" s="10">
        <v>5293.9</v>
      </c>
      <c r="H2939" s="12">
        <f>IFERROR(salesdata[[#This Row],[S-P1]]/salesdata[[#This Row],[Q-P1]],0)</f>
        <v>3.17</v>
      </c>
      <c r="I2939" s="3">
        <v>3042</v>
      </c>
      <c r="J2939" s="10">
        <v>19286.28</v>
      </c>
      <c r="K2939" s="12">
        <f>IFERROR(salesdata[[#This Row],[S-P2]]/salesdata[[#This Row],[Q-P2]],0)</f>
        <v>6.34</v>
      </c>
      <c r="L2939" s="3">
        <v>2799</v>
      </c>
      <c r="M2939" s="10">
        <v>15170.58</v>
      </c>
      <c r="N2939" s="12">
        <f>IFERROR(salesdata[[#This Row],[S-P3]]/salesdata[[#This Row],[Q-P3]],0)</f>
        <v>5.42</v>
      </c>
      <c r="O2939" s="3">
        <v>252</v>
      </c>
      <c r="P2939" s="10">
        <v>1796.76</v>
      </c>
      <c r="Q2939" s="12">
        <f>IFERROR(salesdata[[#This Row],[S-P4]]/salesdata[[#This Row],[Q-P4]],0)</f>
        <v>7.13</v>
      </c>
      <c r="R2939" s="3">
        <v>7763</v>
      </c>
      <c r="S2939" s="10">
        <v>41547.519999999997</v>
      </c>
      <c r="T2939" s="1" t="str">
        <f>"Q"&amp;ROUNDUP(salesdata[[#This Row],[Month No.]]/3,0)</f>
        <v>Q2</v>
      </c>
      <c r="U2939" s="1" t="str">
        <f>TEXT(salesdata[[#This Row],[Date]],"dddd")</f>
        <v>Saturday</v>
      </c>
      <c r="V2939" s="12">
        <f>IFERROR(salesdata[[#This Row],[Total Revenue]]/salesdata[[#This Row],[Total Units Sold]],0)</f>
        <v>5.351992786293958</v>
      </c>
      <c r="W2939" s="1" t="str">
        <f>INDEX({"Product1","Product2","Product3","Product4"},MATCH(MAX(salesdata[[#This Row],[S-P1]],salesdata[[#This Row],[S-P2]],salesdata[[#This Row],[S-P3]],salesdata[[#This Row],[S-P4]]),CHOOSE({1,2,3,4},salesdata[[#This Row],[S-P1]],salesdata[[#This Row],[S-P2]],salesdata[[#This Row],[S-P3]],salesdata[[#This Row],[S-P4]]),0))</f>
        <v>Product2</v>
      </c>
      <c r="X2939" s="1" t="str">
        <f>IF(salesdata[[#This Row],[Total Revenue]]&gt;=70000,"High",IF(salesdata[[#This Row],[Total Revenue]]&gt;=40000,"Medium","Low"))</f>
        <v>Medium</v>
      </c>
      <c r="Y2939" s="1" t="str">
        <f>IFERROR(IF(SUMIF(salesdata[Year],salesdata[[#This Row],[Year]],salesdata[Total Revenue])&gt;SUMIF(salesdata[Year],salesdata[[#This Row],[Year]]-1,salesdata[Total Revenue]),"Growth Year","Decline Year"),"")</f>
        <v>Decline Year</v>
      </c>
    </row>
    <row r="2940" spans="1:25" x14ac:dyDescent="0.3">
      <c r="A2940" s="1">
        <v>2939</v>
      </c>
      <c r="B2940" s="2">
        <v>43282</v>
      </c>
      <c r="C2940" s="1">
        <v>2018</v>
      </c>
      <c r="D2940" s="1" t="s">
        <v>20</v>
      </c>
      <c r="E2940" s="1">
        <v>7</v>
      </c>
      <c r="F2940" s="3">
        <v>3864</v>
      </c>
      <c r="G2940" s="10">
        <v>12248.88</v>
      </c>
      <c r="H2940" s="12">
        <f>IFERROR(salesdata[[#This Row],[S-P1]]/salesdata[[#This Row],[Q-P1]],0)</f>
        <v>3.17</v>
      </c>
      <c r="I2940" s="3">
        <v>3664</v>
      </c>
      <c r="J2940" s="10">
        <v>23229.759999999998</v>
      </c>
      <c r="K2940" s="12">
        <f>IFERROR(salesdata[[#This Row],[S-P2]]/salesdata[[#This Row],[Q-P2]],0)</f>
        <v>6.34</v>
      </c>
      <c r="L2940" s="3">
        <v>4251</v>
      </c>
      <c r="M2940" s="10">
        <v>23040.42</v>
      </c>
      <c r="N2940" s="12">
        <f>IFERROR(salesdata[[#This Row],[S-P3]]/salesdata[[#This Row],[Q-P3]],0)</f>
        <v>5.42</v>
      </c>
      <c r="O2940" s="3">
        <v>719</v>
      </c>
      <c r="P2940" s="10">
        <v>5126.47</v>
      </c>
      <c r="Q2940" s="12">
        <f>IFERROR(salesdata[[#This Row],[S-P4]]/salesdata[[#This Row],[Q-P4]],0)</f>
        <v>7.1300000000000008</v>
      </c>
      <c r="R2940" s="3">
        <v>12498</v>
      </c>
      <c r="S2940" s="10">
        <v>63645.53</v>
      </c>
      <c r="T2940" s="1" t="str">
        <f>"Q"&amp;ROUNDUP(salesdata[[#This Row],[Month No.]]/3,0)</f>
        <v>Q3</v>
      </c>
      <c r="U2940" s="1" t="str">
        <f>TEXT(salesdata[[#This Row],[Date]],"dddd")</f>
        <v>Sunday</v>
      </c>
      <c r="V2940" s="12">
        <f>IFERROR(salesdata[[#This Row],[Total Revenue]]/salesdata[[#This Row],[Total Units Sold]],0)</f>
        <v>5.0924571931509037</v>
      </c>
      <c r="W2940" s="1" t="str">
        <f>INDEX({"Product1","Product2","Product3","Product4"},MATCH(MAX(salesdata[[#This Row],[S-P1]],salesdata[[#This Row],[S-P2]],salesdata[[#This Row],[S-P3]],salesdata[[#This Row],[S-P4]]),CHOOSE({1,2,3,4},salesdata[[#This Row],[S-P1]],salesdata[[#This Row],[S-P2]],salesdata[[#This Row],[S-P3]],salesdata[[#This Row],[S-P4]]),0))</f>
        <v>Product2</v>
      </c>
      <c r="X2940" s="1" t="str">
        <f>IF(salesdata[[#This Row],[Total Revenue]]&gt;=70000,"High",IF(salesdata[[#This Row],[Total Revenue]]&gt;=40000,"Medium","Low"))</f>
        <v>Medium</v>
      </c>
      <c r="Y2940" s="1" t="str">
        <f>IFERROR(IF(SUMIF(salesdata[Year],salesdata[[#This Row],[Year]],salesdata[Total Revenue])&gt;SUMIF(salesdata[Year],salesdata[[#This Row],[Year]]-1,salesdata[Total Revenue]),"Growth Year","Decline Year"),"")</f>
        <v>Decline Year</v>
      </c>
    </row>
    <row r="2941" spans="1:25" x14ac:dyDescent="0.3">
      <c r="A2941" s="1">
        <v>2940</v>
      </c>
      <c r="B2941" s="2">
        <v>43283</v>
      </c>
      <c r="C2941" s="1">
        <v>2018</v>
      </c>
      <c r="D2941" s="1" t="s">
        <v>20</v>
      </c>
      <c r="E2941" s="1">
        <v>7</v>
      </c>
      <c r="F2941" s="3">
        <v>2476</v>
      </c>
      <c r="G2941" s="10">
        <v>7848.92</v>
      </c>
      <c r="H2941" s="12">
        <f>IFERROR(salesdata[[#This Row],[S-P1]]/salesdata[[#This Row],[Q-P1]],0)</f>
        <v>3.17</v>
      </c>
      <c r="I2941" s="3">
        <v>1868</v>
      </c>
      <c r="J2941" s="10">
        <v>11843.12</v>
      </c>
      <c r="K2941" s="12">
        <f>IFERROR(salesdata[[#This Row],[S-P2]]/salesdata[[#This Row],[Q-P2]],0)</f>
        <v>6.3400000000000007</v>
      </c>
      <c r="L2941" s="3">
        <v>1312</v>
      </c>
      <c r="M2941" s="10">
        <v>7111.04</v>
      </c>
      <c r="N2941" s="12">
        <f>IFERROR(salesdata[[#This Row],[S-P3]]/salesdata[[#This Row],[Q-P3]],0)</f>
        <v>5.42</v>
      </c>
      <c r="O2941" s="3">
        <v>1265</v>
      </c>
      <c r="P2941" s="10">
        <v>9019.4500000000007</v>
      </c>
      <c r="Q2941" s="12">
        <f>IFERROR(salesdata[[#This Row],[S-P4]]/salesdata[[#This Row],[Q-P4]],0)</f>
        <v>7.1300000000000008</v>
      </c>
      <c r="R2941" s="3">
        <v>6921</v>
      </c>
      <c r="S2941" s="10">
        <v>35822.53</v>
      </c>
      <c r="T2941" s="1" t="str">
        <f>"Q"&amp;ROUNDUP(salesdata[[#This Row],[Month No.]]/3,0)</f>
        <v>Q3</v>
      </c>
      <c r="U2941" s="1" t="str">
        <f>TEXT(salesdata[[#This Row],[Date]],"dddd")</f>
        <v>Monday</v>
      </c>
      <c r="V2941" s="12">
        <f>IFERROR(salesdata[[#This Row],[Total Revenue]]/salesdata[[#This Row],[Total Units Sold]],0)</f>
        <v>5.1759182199104172</v>
      </c>
      <c r="W2941" s="1" t="str">
        <f>INDEX({"Product1","Product2","Product3","Product4"},MATCH(MAX(salesdata[[#This Row],[S-P1]],salesdata[[#This Row],[S-P2]],salesdata[[#This Row],[S-P3]],salesdata[[#This Row],[S-P4]]),CHOOSE({1,2,3,4},salesdata[[#This Row],[S-P1]],salesdata[[#This Row],[S-P2]],salesdata[[#This Row],[S-P3]],salesdata[[#This Row],[S-P4]]),0))</f>
        <v>Product2</v>
      </c>
      <c r="X2941" s="1" t="str">
        <f>IF(salesdata[[#This Row],[Total Revenue]]&gt;=70000,"High",IF(salesdata[[#This Row],[Total Revenue]]&gt;=40000,"Medium","Low"))</f>
        <v>Low</v>
      </c>
      <c r="Y2941" s="1" t="str">
        <f>IFERROR(IF(SUMIF(salesdata[Year],salesdata[[#This Row],[Year]],salesdata[Total Revenue])&gt;SUMIF(salesdata[Year],salesdata[[#This Row],[Year]]-1,salesdata[Total Revenue]),"Growth Year","Decline Year"),"")</f>
        <v>Decline Year</v>
      </c>
    </row>
    <row r="2942" spans="1:25" x14ac:dyDescent="0.3">
      <c r="A2942" s="1">
        <v>2941</v>
      </c>
      <c r="B2942" s="2">
        <v>43284</v>
      </c>
      <c r="C2942" s="1">
        <v>2018</v>
      </c>
      <c r="D2942" s="1" t="s">
        <v>20</v>
      </c>
      <c r="E2942" s="1">
        <v>7</v>
      </c>
      <c r="F2942" s="3">
        <v>4387</v>
      </c>
      <c r="G2942" s="10">
        <v>13906.79</v>
      </c>
      <c r="H2942" s="12">
        <f>IFERROR(salesdata[[#This Row],[S-P1]]/salesdata[[#This Row],[Q-P1]],0)</f>
        <v>3.1700000000000004</v>
      </c>
      <c r="I2942" s="3">
        <v>3112</v>
      </c>
      <c r="J2942" s="10">
        <v>19730.080000000002</v>
      </c>
      <c r="K2942" s="12">
        <f>IFERROR(salesdata[[#This Row],[S-P2]]/salesdata[[#This Row],[Q-P2]],0)</f>
        <v>6.3400000000000007</v>
      </c>
      <c r="L2942" s="3">
        <v>2090</v>
      </c>
      <c r="M2942" s="10">
        <v>11327.8</v>
      </c>
      <c r="N2942" s="12">
        <f>IFERROR(salesdata[[#This Row],[S-P3]]/salesdata[[#This Row],[Q-P3]],0)</f>
        <v>5.42</v>
      </c>
      <c r="O2942" s="3">
        <v>1813</v>
      </c>
      <c r="P2942" s="10">
        <v>12926.69</v>
      </c>
      <c r="Q2942" s="12">
        <f>IFERROR(salesdata[[#This Row],[S-P4]]/salesdata[[#This Row],[Q-P4]],0)</f>
        <v>7.13</v>
      </c>
      <c r="R2942" s="3">
        <v>11402</v>
      </c>
      <c r="S2942" s="10">
        <v>57891.360000000001</v>
      </c>
      <c r="T2942" s="1" t="str">
        <f>"Q"&amp;ROUNDUP(salesdata[[#This Row],[Month No.]]/3,0)</f>
        <v>Q3</v>
      </c>
      <c r="U2942" s="1" t="str">
        <f>TEXT(salesdata[[#This Row],[Date]],"dddd")</f>
        <v>Tuesday</v>
      </c>
      <c r="V2942" s="12">
        <f>IFERROR(salesdata[[#This Row],[Total Revenue]]/salesdata[[#This Row],[Total Units Sold]],0)</f>
        <v>5.0772987195228909</v>
      </c>
      <c r="W2942" s="1" t="str">
        <f>INDEX({"Product1","Product2","Product3","Product4"},MATCH(MAX(salesdata[[#This Row],[S-P1]],salesdata[[#This Row],[S-P2]],salesdata[[#This Row],[S-P3]],salesdata[[#This Row],[S-P4]]),CHOOSE({1,2,3,4},salesdata[[#This Row],[S-P1]],salesdata[[#This Row],[S-P2]],salesdata[[#This Row],[S-P3]],salesdata[[#This Row],[S-P4]]),0))</f>
        <v>Product2</v>
      </c>
      <c r="X2942" s="1" t="str">
        <f>IF(salesdata[[#This Row],[Total Revenue]]&gt;=70000,"High",IF(salesdata[[#This Row],[Total Revenue]]&gt;=40000,"Medium","Low"))</f>
        <v>Medium</v>
      </c>
      <c r="Y2942" s="1" t="str">
        <f>IFERROR(IF(SUMIF(salesdata[Year],salesdata[[#This Row],[Year]],salesdata[Total Revenue])&gt;SUMIF(salesdata[Year],salesdata[[#This Row],[Year]]-1,salesdata[Total Revenue]),"Growth Year","Decline Year"),"")</f>
        <v>Decline Year</v>
      </c>
    </row>
    <row r="2943" spans="1:25" x14ac:dyDescent="0.3">
      <c r="A2943" s="1">
        <v>2942</v>
      </c>
      <c r="B2943" s="2">
        <v>43285</v>
      </c>
      <c r="C2943" s="1">
        <v>2018</v>
      </c>
      <c r="D2943" s="1" t="s">
        <v>20</v>
      </c>
      <c r="E2943" s="1">
        <v>7</v>
      </c>
      <c r="F2943" s="3">
        <v>1333</v>
      </c>
      <c r="G2943" s="10">
        <v>4225.6099999999997</v>
      </c>
      <c r="H2943" s="12">
        <f>IFERROR(salesdata[[#This Row],[S-P1]]/salesdata[[#This Row],[Q-P1]],0)</f>
        <v>3.17</v>
      </c>
      <c r="I2943" s="3">
        <v>2497</v>
      </c>
      <c r="J2943" s="10">
        <v>15830.98</v>
      </c>
      <c r="K2943" s="12">
        <f>IFERROR(salesdata[[#This Row],[S-P2]]/salesdata[[#This Row],[Q-P2]],0)</f>
        <v>6.34</v>
      </c>
      <c r="L2943" s="3">
        <v>502</v>
      </c>
      <c r="M2943" s="10">
        <v>2720.84</v>
      </c>
      <c r="N2943" s="12">
        <f>IFERROR(salesdata[[#This Row],[S-P3]]/salesdata[[#This Row],[Q-P3]],0)</f>
        <v>5.42</v>
      </c>
      <c r="O2943" s="3">
        <v>1276</v>
      </c>
      <c r="P2943" s="10">
        <v>9097.8799999999992</v>
      </c>
      <c r="Q2943" s="12">
        <f>IFERROR(salesdata[[#This Row],[S-P4]]/salesdata[[#This Row],[Q-P4]],0)</f>
        <v>7.129999999999999</v>
      </c>
      <c r="R2943" s="3">
        <v>5608</v>
      </c>
      <c r="S2943" s="10">
        <v>31875.31</v>
      </c>
      <c r="T2943" s="1" t="str">
        <f>"Q"&amp;ROUNDUP(salesdata[[#This Row],[Month No.]]/3,0)</f>
        <v>Q3</v>
      </c>
      <c r="U2943" s="1" t="str">
        <f>TEXT(salesdata[[#This Row],[Date]],"dddd")</f>
        <v>Wednesday</v>
      </c>
      <c r="V2943" s="12">
        <f>IFERROR(salesdata[[#This Row],[Total Revenue]]/salesdata[[#This Row],[Total Units Sold]],0)</f>
        <v>5.683899786019972</v>
      </c>
      <c r="W2943" s="1" t="str">
        <f>INDEX({"Product1","Product2","Product3","Product4"},MATCH(MAX(salesdata[[#This Row],[S-P1]],salesdata[[#This Row],[S-P2]],salesdata[[#This Row],[S-P3]],salesdata[[#This Row],[S-P4]]),CHOOSE({1,2,3,4},salesdata[[#This Row],[S-P1]],salesdata[[#This Row],[S-P2]],salesdata[[#This Row],[S-P3]],salesdata[[#This Row],[S-P4]]),0))</f>
        <v>Product2</v>
      </c>
      <c r="X2943" s="1" t="str">
        <f>IF(salesdata[[#This Row],[Total Revenue]]&gt;=70000,"High",IF(salesdata[[#This Row],[Total Revenue]]&gt;=40000,"Medium","Low"))</f>
        <v>Low</v>
      </c>
      <c r="Y2943" s="1" t="str">
        <f>IFERROR(IF(SUMIF(salesdata[Year],salesdata[[#This Row],[Year]],salesdata[Total Revenue])&gt;SUMIF(salesdata[Year],salesdata[[#This Row],[Year]]-1,salesdata[Total Revenue]),"Growth Year","Decline Year"),"")</f>
        <v>Decline Year</v>
      </c>
    </row>
    <row r="2944" spans="1:25" x14ac:dyDescent="0.3">
      <c r="A2944" s="1">
        <v>2943</v>
      </c>
      <c r="B2944" s="2">
        <v>43286</v>
      </c>
      <c r="C2944" s="1">
        <v>2018</v>
      </c>
      <c r="D2944" s="1" t="s">
        <v>20</v>
      </c>
      <c r="E2944" s="1">
        <v>7</v>
      </c>
      <c r="F2944" s="3">
        <v>3238</v>
      </c>
      <c r="G2944" s="10">
        <v>10264.459999999999</v>
      </c>
      <c r="H2944" s="12">
        <f>IFERROR(salesdata[[#This Row],[S-P1]]/salesdata[[#This Row],[Q-P1]],0)</f>
        <v>3.17</v>
      </c>
      <c r="I2944" s="3">
        <v>448</v>
      </c>
      <c r="J2944" s="10">
        <v>2840.32</v>
      </c>
      <c r="K2944" s="12">
        <f>IFERROR(salesdata[[#This Row],[S-P2]]/salesdata[[#This Row],[Q-P2]],0)</f>
        <v>6.3400000000000007</v>
      </c>
      <c r="L2944" s="3">
        <v>869</v>
      </c>
      <c r="M2944" s="10">
        <v>4709.9799999999996</v>
      </c>
      <c r="N2944" s="12">
        <f>IFERROR(salesdata[[#This Row],[S-P3]]/salesdata[[#This Row],[Q-P3]],0)</f>
        <v>5.42</v>
      </c>
      <c r="O2944" s="3">
        <v>1618</v>
      </c>
      <c r="P2944" s="10">
        <v>11536.34</v>
      </c>
      <c r="Q2944" s="12">
        <f>IFERROR(salesdata[[#This Row],[S-P4]]/salesdata[[#This Row],[Q-P4]],0)</f>
        <v>7.13</v>
      </c>
      <c r="R2944" s="3">
        <v>6173</v>
      </c>
      <c r="S2944" s="10">
        <v>29351.1</v>
      </c>
      <c r="T2944" s="1" t="str">
        <f>"Q"&amp;ROUNDUP(salesdata[[#This Row],[Month No.]]/3,0)</f>
        <v>Q3</v>
      </c>
      <c r="U2944" s="1" t="str">
        <f>TEXT(salesdata[[#This Row],[Date]],"dddd")</f>
        <v>Thursday</v>
      </c>
      <c r="V2944" s="12">
        <f>IFERROR(salesdata[[#This Row],[Total Revenue]]/salesdata[[#This Row],[Total Units Sold]],0)</f>
        <v>4.7547545763810142</v>
      </c>
      <c r="W2944" s="1" t="str">
        <f>INDEX({"Product1","Product2","Product3","Product4"},MATCH(MAX(salesdata[[#This Row],[S-P1]],salesdata[[#This Row],[S-P2]],salesdata[[#This Row],[S-P3]],salesdata[[#This Row],[S-P4]]),CHOOSE({1,2,3,4},salesdata[[#This Row],[S-P1]],salesdata[[#This Row],[S-P2]],salesdata[[#This Row],[S-P3]],salesdata[[#This Row],[S-P4]]),0))</f>
        <v>Product4</v>
      </c>
      <c r="X2944" s="1" t="str">
        <f>IF(salesdata[[#This Row],[Total Revenue]]&gt;=70000,"High",IF(salesdata[[#This Row],[Total Revenue]]&gt;=40000,"Medium","Low"))</f>
        <v>Low</v>
      </c>
      <c r="Y2944" s="1" t="str">
        <f>IFERROR(IF(SUMIF(salesdata[Year],salesdata[[#This Row],[Year]],salesdata[Total Revenue])&gt;SUMIF(salesdata[Year],salesdata[[#This Row],[Year]]-1,salesdata[Total Revenue]),"Growth Year","Decline Year"),"")</f>
        <v>Decline Year</v>
      </c>
    </row>
    <row r="2945" spans="1:25" x14ac:dyDescent="0.3">
      <c r="A2945" s="1">
        <v>2944</v>
      </c>
      <c r="B2945" s="2">
        <v>43287</v>
      </c>
      <c r="C2945" s="1">
        <v>2018</v>
      </c>
      <c r="D2945" s="1" t="s">
        <v>20</v>
      </c>
      <c r="E2945" s="1">
        <v>7</v>
      </c>
      <c r="F2945" s="3">
        <v>7994</v>
      </c>
      <c r="G2945" s="10">
        <v>25340.98</v>
      </c>
      <c r="H2945" s="12">
        <f>IFERROR(salesdata[[#This Row],[S-P1]]/salesdata[[#This Row],[Q-P1]],0)</f>
        <v>3.17</v>
      </c>
      <c r="I2945" s="3">
        <v>905</v>
      </c>
      <c r="J2945" s="10">
        <v>5737.7</v>
      </c>
      <c r="K2945" s="12">
        <f>IFERROR(salesdata[[#This Row],[S-P2]]/salesdata[[#This Row],[Q-P2]],0)</f>
        <v>6.34</v>
      </c>
      <c r="L2945" s="3">
        <v>3440</v>
      </c>
      <c r="M2945" s="10">
        <v>18644.8</v>
      </c>
      <c r="N2945" s="12">
        <f>IFERROR(salesdata[[#This Row],[S-P3]]/salesdata[[#This Row],[Q-P3]],0)</f>
        <v>5.42</v>
      </c>
      <c r="O2945" s="3">
        <v>820</v>
      </c>
      <c r="P2945" s="10">
        <v>5846.6</v>
      </c>
      <c r="Q2945" s="12">
        <f>IFERROR(salesdata[[#This Row],[S-P4]]/salesdata[[#This Row],[Q-P4]],0)</f>
        <v>7.1300000000000008</v>
      </c>
      <c r="R2945" s="3">
        <v>13159</v>
      </c>
      <c r="S2945" s="10">
        <v>55570.080000000002</v>
      </c>
      <c r="T2945" s="1" t="str">
        <f>"Q"&amp;ROUNDUP(salesdata[[#This Row],[Month No.]]/3,0)</f>
        <v>Q3</v>
      </c>
      <c r="U2945" s="1" t="str">
        <f>TEXT(salesdata[[#This Row],[Date]],"dddd")</f>
        <v>Friday</v>
      </c>
      <c r="V2945" s="12">
        <f>IFERROR(salesdata[[#This Row],[Total Revenue]]/salesdata[[#This Row],[Total Units Sold]],0)</f>
        <v>4.2229713504065662</v>
      </c>
      <c r="W2945" s="1" t="str">
        <f>INDEX({"Product1","Product2","Product3","Product4"},MATCH(MAX(salesdata[[#This Row],[S-P1]],salesdata[[#This Row],[S-P2]],salesdata[[#This Row],[S-P3]],salesdata[[#This Row],[S-P4]]),CHOOSE({1,2,3,4},salesdata[[#This Row],[S-P1]],salesdata[[#This Row],[S-P2]],salesdata[[#This Row],[S-P3]],salesdata[[#This Row],[S-P4]]),0))</f>
        <v>Product1</v>
      </c>
      <c r="X2945" s="1" t="str">
        <f>IF(salesdata[[#This Row],[Total Revenue]]&gt;=70000,"High",IF(salesdata[[#This Row],[Total Revenue]]&gt;=40000,"Medium","Low"))</f>
        <v>Medium</v>
      </c>
      <c r="Y2945" s="1" t="str">
        <f>IFERROR(IF(SUMIF(salesdata[Year],salesdata[[#This Row],[Year]],salesdata[Total Revenue])&gt;SUMIF(salesdata[Year],salesdata[[#This Row],[Year]]-1,salesdata[Total Revenue]),"Growth Year","Decline Year"),"")</f>
        <v>Decline Year</v>
      </c>
    </row>
    <row r="2946" spans="1:25" x14ac:dyDescent="0.3">
      <c r="A2946" s="1">
        <v>2945</v>
      </c>
      <c r="B2946" s="2">
        <v>43288</v>
      </c>
      <c r="C2946" s="1">
        <v>2018</v>
      </c>
      <c r="D2946" s="1" t="s">
        <v>20</v>
      </c>
      <c r="E2946" s="1">
        <v>7</v>
      </c>
      <c r="F2946" s="3">
        <v>7515</v>
      </c>
      <c r="G2946" s="10">
        <v>23822.55</v>
      </c>
      <c r="H2946" s="12">
        <f>IFERROR(salesdata[[#This Row],[S-P1]]/salesdata[[#This Row],[Q-P1]],0)</f>
        <v>3.17</v>
      </c>
      <c r="I2946" s="3">
        <v>580</v>
      </c>
      <c r="J2946" s="10">
        <v>3677.2</v>
      </c>
      <c r="K2946" s="12">
        <f>IFERROR(salesdata[[#This Row],[S-P2]]/salesdata[[#This Row],[Q-P2]],0)</f>
        <v>6.34</v>
      </c>
      <c r="L2946" s="3">
        <v>3652</v>
      </c>
      <c r="M2946" s="10">
        <v>19793.84</v>
      </c>
      <c r="N2946" s="12">
        <f>IFERROR(salesdata[[#This Row],[S-P3]]/salesdata[[#This Row],[Q-P3]],0)</f>
        <v>5.42</v>
      </c>
      <c r="O2946" s="3">
        <v>825</v>
      </c>
      <c r="P2946" s="10">
        <v>5882.25</v>
      </c>
      <c r="Q2946" s="12">
        <f>IFERROR(salesdata[[#This Row],[S-P4]]/salesdata[[#This Row],[Q-P4]],0)</f>
        <v>7.13</v>
      </c>
      <c r="R2946" s="3">
        <v>12572</v>
      </c>
      <c r="S2946" s="10">
        <v>53175.839999999997</v>
      </c>
      <c r="T2946" s="1" t="str">
        <f>"Q"&amp;ROUNDUP(salesdata[[#This Row],[Month No.]]/3,0)</f>
        <v>Q3</v>
      </c>
      <c r="U2946" s="1" t="str">
        <f>TEXT(salesdata[[#This Row],[Date]],"dddd")</f>
        <v>Saturday</v>
      </c>
      <c r="V2946" s="12">
        <f>IFERROR(salesdata[[#This Row],[Total Revenue]]/salesdata[[#This Row],[Total Units Sold]],0)</f>
        <v>4.2297041043588921</v>
      </c>
      <c r="W2946" s="1" t="str">
        <f>INDEX({"Product1","Product2","Product3","Product4"},MATCH(MAX(salesdata[[#This Row],[S-P1]],salesdata[[#This Row],[S-P2]],salesdata[[#This Row],[S-P3]],salesdata[[#This Row],[S-P4]]),CHOOSE({1,2,3,4},salesdata[[#This Row],[S-P1]],salesdata[[#This Row],[S-P2]],salesdata[[#This Row],[S-P3]],salesdata[[#This Row],[S-P4]]),0))</f>
        <v>Product1</v>
      </c>
      <c r="X2946" s="1" t="str">
        <f>IF(salesdata[[#This Row],[Total Revenue]]&gt;=70000,"High",IF(salesdata[[#This Row],[Total Revenue]]&gt;=40000,"Medium","Low"))</f>
        <v>Medium</v>
      </c>
      <c r="Y2946" s="1" t="str">
        <f>IFERROR(IF(SUMIF(salesdata[Year],salesdata[[#This Row],[Year]],salesdata[Total Revenue])&gt;SUMIF(salesdata[Year],salesdata[[#This Row],[Year]]-1,salesdata[Total Revenue]),"Growth Year","Decline Year"),"")</f>
        <v>Decline Year</v>
      </c>
    </row>
    <row r="2947" spans="1:25" x14ac:dyDescent="0.3">
      <c r="A2947" s="1">
        <v>2946</v>
      </c>
      <c r="B2947" s="2">
        <v>43289</v>
      </c>
      <c r="C2947" s="1">
        <v>2018</v>
      </c>
      <c r="D2947" s="1" t="s">
        <v>20</v>
      </c>
      <c r="E2947" s="1">
        <v>7</v>
      </c>
      <c r="F2947" s="3">
        <v>2709</v>
      </c>
      <c r="G2947" s="10">
        <v>8587.5300000000007</v>
      </c>
      <c r="H2947" s="12">
        <f>IFERROR(salesdata[[#This Row],[S-P1]]/salesdata[[#This Row],[Q-P1]],0)</f>
        <v>3.1700000000000004</v>
      </c>
      <c r="I2947" s="3">
        <v>1143</v>
      </c>
      <c r="J2947" s="10">
        <v>7246.62</v>
      </c>
      <c r="K2947" s="12">
        <f>IFERROR(salesdata[[#This Row],[S-P2]]/salesdata[[#This Row],[Q-P2]],0)</f>
        <v>6.34</v>
      </c>
      <c r="L2947" s="3">
        <v>2307</v>
      </c>
      <c r="M2947" s="10">
        <v>12503.94</v>
      </c>
      <c r="N2947" s="12">
        <f>IFERROR(salesdata[[#This Row],[S-P3]]/salesdata[[#This Row],[Q-P3]],0)</f>
        <v>5.42</v>
      </c>
      <c r="O2947" s="3">
        <v>1765</v>
      </c>
      <c r="P2947" s="10">
        <v>12584.45</v>
      </c>
      <c r="Q2947" s="12">
        <f>IFERROR(salesdata[[#This Row],[S-P4]]/salesdata[[#This Row],[Q-P4]],0)</f>
        <v>7.1300000000000008</v>
      </c>
      <c r="R2947" s="3">
        <v>7924</v>
      </c>
      <c r="S2947" s="10">
        <v>40922.54</v>
      </c>
      <c r="T2947" s="1" t="str">
        <f>"Q"&amp;ROUNDUP(salesdata[[#This Row],[Month No.]]/3,0)</f>
        <v>Q3</v>
      </c>
      <c r="U2947" s="1" t="str">
        <f>TEXT(salesdata[[#This Row],[Date]],"dddd")</f>
        <v>Sunday</v>
      </c>
      <c r="V2947" s="12">
        <f>IFERROR(salesdata[[#This Row],[Total Revenue]]/salesdata[[#This Row],[Total Units Sold]],0)</f>
        <v>5.1643791014639069</v>
      </c>
      <c r="W2947" s="1" t="str">
        <f>INDEX({"Product1","Product2","Product3","Product4"},MATCH(MAX(salesdata[[#This Row],[S-P1]],salesdata[[#This Row],[S-P2]],salesdata[[#This Row],[S-P3]],salesdata[[#This Row],[S-P4]]),CHOOSE({1,2,3,4},salesdata[[#This Row],[S-P1]],salesdata[[#This Row],[S-P2]],salesdata[[#This Row],[S-P3]],salesdata[[#This Row],[S-P4]]),0))</f>
        <v>Product4</v>
      </c>
      <c r="X2947" s="1" t="str">
        <f>IF(salesdata[[#This Row],[Total Revenue]]&gt;=70000,"High",IF(salesdata[[#This Row],[Total Revenue]]&gt;=40000,"Medium","Low"))</f>
        <v>Medium</v>
      </c>
      <c r="Y2947" s="1" t="str">
        <f>IFERROR(IF(SUMIF(salesdata[Year],salesdata[[#This Row],[Year]],salesdata[Total Revenue])&gt;SUMIF(salesdata[Year],salesdata[[#This Row],[Year]]-1,salesdata[Total Revenue]),"Growth Year","Decline Year"),"")</f>
        <v>Decline Year</v>
      </c>
    </row>
    <row r="2948" spans="1:25" x14ac:dyDescent="0.3">
      <c r="A2948" s="1">
        <v>2947</v>
      </c>
      <c r="B2948" s="2">
        <v>43290</v>
      </c>
      <c r="C2948" s="1">
        <v>2018</v>
      </c>
      <c r="D2948" s="1" t="s">
        <v>20</v>
      </c>
      <c r="E2948" s="1">
        <v>7</v>
      </c>
      <c r="F2948" s="3">
        <v>4719</v>
      </c>
      <c r="G2948" s="10">
        <v>14959.23</v>
      </c>
      <c r="H2948" s="12">
        <f>IFERROR(salesdata[[#This Row],[S-P1]]/salesdata[[#This Row],[Q-P1]],0)</f>
        <v>3.17</v>
      </c>
      <c r="I2948" s="3">
        <v>3489</v>
      </c>
      <c r="J2948" s="10">
        <v>22120.26</v>
      </c>
      <c r="K2948" s="12">
        <f>IFERROR(salesdata[[#This Row],[S-P2]]/salesdata[[#This Row],[Q-P2]],0)</f>
        <v>6.34</v>
      </c>
      <c r="L2948" s="3">
        <v>4906</v>
      </c>
      <c r="M2948" s="10">
        <v>26590.52</v>
      </c>
      <c r="N2948" s="12">
        <f>IFERROR(salesdata[[#This Row],[S-P3]]/salesdata[[#This Row],[Q-P3]],0)</f>
        <v>5.42</v>
      </c>
      <c r="O2948" s="3">
        <v>1402</v>
      </c>
      <c r="P2948" s="10">
        <v>9996.26</v>
      </c>
      <c r="Q2948" s="12">
        <f>IFERROR(salesdata[[#This Row],[S-P4]]/salesdata[[#This Row],[Q-P4]],0)</f>
        <v>7.13</v>
      </c>
      <c r="R2948" s="3">
        <v>14516</v>
      </c>
      <c r="S2948" s="10">
        <v>73666.27</v>
      </c>
      <c r="T2948" s="1" t="str">
        <f>"Q"&amp;ROUNDUP(salesdata[[#This Row],[Month No.]]/3,0)</f>
        <v>Q3</v>
      </c>
      <c r="U2948" s="1" t="str">
        <f>TEXT(salesdata[[#This Row],[Date]],"dddd")</f>
        <v>Monday</v>
      </c>
      <c r="V2948" s="12">
        <f>IFERROR(salesdata[[#This Row],[Total Revenue]]/salesdata[[#This Row],[Total Units Sold]],0)</f>
        <v>5.0748325985119873</v>
      </c>
      <c r="W2948" s="1" t="str">
        <f>INDEX({"Product1","Product2","Product3","Product4"},MATCH(MAX(salesdata[[#This Row],[S-P1]],salesdata[[#This Row],[S-P2]],salesdata[[#This Row],[S-P3]],salesdata[[#This Row],[S-P4]]),CHOOSE({1,2,3,4},salesdata[[#This Row],[S-P1]],salesdata[[#This Row],[S-P2]],salesdata[[#This Row],[S-P3]],salesdata[[#This Row],[S-P4]]),0))</f>
        <v>Product3</v>
      </c>
      <c r="X2948" s="1" t="str">
        <f>IF(salesdata[[#This Row],[Total Revenue]]&gt;=70000,"High",IF(salesdata[[#This Row],[Total Revenue]]&gt;=40000,"Medium","Low"))</f>
        <v>High</v>
      </c>
      <c r="Y2948" s="1" t="str">
        <f>IFERROR(IF(SUMIF(salesdata[Year],salesdata[[#This Row],[Year]],salesdata[Total Revenue])&gt;SUMIF(salesdata[Year],salesdata[[#This Row],[Year]]-1,salesdata[Total Revenue]),"Growth Year","Decline Year"),"")</f>
        <v>Decline Year</v>
      </c>
    </row>
    <row r="2949" spans="1:25" x14ac:dyDescent="0.3">
      <c r="A2949" s="1">
        <v>2948</v>
      </c>
      <c r="B2949" s="2">
        <v>43291</v>
      </c>
      <c r="C2949" s="1">
        <v>2018</v>
      </c>
      <c r="D2949" s="1" t="s">
        <v>20</v>
      </c>
      <c r="E2949" s="1">
        <v>7</v>
      </c>
      <c r="F2949" s="3">
        <v>7897</v>
      </c>
      <c r="G2949" s="10">
        <v>25033.49</v>
      </c>
      <c r="H2949" s="12">
        <f>IFERROR(salesdata[[#This Row],[S-P1]]/salesdata[[#This Row],[Q-P1]],0)</f>
        <v>3.1700000000000004</v>
      </c>
      <c r="I2949" s="3">
        <v>780</v>
      </c>
      <c r="J2949" s="10">
        <v>4945.2</v>
      </c>
      <c r="K2949" s="12">
        <f>IFERROR(salesdata[[#This Row],[S-P2]]/salesdata[[#This Row],[Q-P2]],0)</f>
        <v>6.34</v>
      </c>
      <c r="L2949" s="3">
        <v>3613</v>
      </c>
      <c r="M2949" s="10">
        <v>19582.46</v>
      </c>
      <c r="N2949" s="12">
        <f>IFERROR(salesdata[[#This Row],[S-P3]]/salesdata[[#This Row],[Q-P3]],0)</f>
        <v>5.42</v>
      </c>
      <c r="O2949" s="3">
        <v>1466</v>
      </c>
      <c r="P2949" s="10">
        <v>10452.58</v>
      </c>
      <c r="Q2949" s="12">
        <f>IFERROR(salesdata[[#This Row],[S-P4]]/salesdata[[#This Row],[Q-P4]],0)</f>
        <v>7.13</v>
      </c>
      <c r="R2949" s="3">
        <v>13756</v>
      </c>
      <c r="S2949" s="10">
        <v>60013.73</v>
      </c>
      <c r="T2949" s="1" t="str">
        <f>"Q"&amp;ROUNDUP(salesdata[[#This Row],[Month No.]]/3,0)</f>
        <v>Q3</v>
      </c>
      <c r="U2949" s="1" t="str">
        <f>TEXT(salesdata[[#This Row],[Date]],"dddd")</f>
        <v>Tuesday</v>
      </c>
      <c r="V2949" s="12">
        <f>IFERROR(salesdata[[#This Row],[Total Revenue]]/salesdata[[#This Row],[Total Units Sold]],0)</f>
        <v>4.3627311718522828</v>
      </c>
      <c r="W2949" s="1" t="str">
        <f>INDEX({"Product1","Product2","Product3","Product4"},MATCH(MAX(salesdata[[#This Row],[S-P1]],salesdata[[#This Row],[S-P2]],salesdata[[#This Row],[S-P3]],salesdata[[#This Row],[S-P4]]),CHOOSE({1,2,3,4},salesdata[[#This Row],[S-P1]],salesdata[[#This Row],[S-P2]],salesdata[[#This Row],[S-P3]],salesdata[[#This Row],[S-P4]]),0))</f>
        <v>Product1</v>
      </c>
      <c r="X2949" s="1" t="str">
        <f>IF(salesdata[[#This Row],[Total Revenue]]&gt;=70000,"High",IF(salesdata[[#This Row],[Total Revenue]]&gt;=40000,"Medium","Low"))</f>
        <v>Medium</v>
      </c>
      <c r="Y2949" s="1" t="str">
        <f>IFERROR(IF(SUMIF(salesdata[Year],salesdata[[#This Row],[Year]],salesdata[Total Revenue])&gt;SUMIF(salesdata[Year],salesdata[[#This Row],[Year]]-1,salesdata[Total Revenue]),"Growth Year","Decline Year"),"")</f>
        <v>Decline Year</v>
      </c>
    </row>
    <row r="2950" spans="1:25" x14ac:dyDescent="0.3">
      <c r="A2950" s="1">
        <v>2949</v>
      </c>
      <c r="B2950" s="2">
        <v>43292</v>
      </c>
      <c r="C2950" s="1">
        <v>2018</v>
      </c>
      <c r="D2950" s="1" t="s">
        <v>20</v>
      </c>
      <c r="E2950" s="1">
        <v>7</v>
      </c>
      <c r="F2950" s="3">
        <v>4616</v>
      </c>
      <c r="G2950" s="10">
        <v>14632.72</v>
      </c>
      <c r="H2950" s="12">
        <f>IFERROR(salesdata[[#This Row],[S-P1]]/salesdata[[#This Row],[Q-P1]],0)</f>
        <v>3.17</v>
      </c>
      <c r="I2950" s="3">
        <v>1790</v>
      </c>
      <c r="J2950" s="10">
        <v>11348.6</v>
      </c>
      <c r="K2950" s="12">
        <f>IFERROR(salesdata[[#This Row],[S-P2]]/salesdata[[#This Row],[Q-P2]],0)</f>
        <v>6.34</v>
      </c>
      <c r="L2950" s="3">
        <v>5255</v>
      </c>
      <c r="M2950" s="10">
        <v>28482.1</v>
      </c>
      <c r="N2950" s="12">
        <f>IFERROR(salesdata[[#This Row],[S-P3]]/salesdata[[#This Row],[Q-P3]],0)</f>
        <v>5.42</v>
      </c>
      <c r="O2950" s="3">
        <v>576</v>
      </c>
      <c r="P2950" s="10">
        <v>4106.88</v>
      </c>
      <c r="Q2950" s="12">
        <f>IFERROR(salesdata[[#This Row],[S-P4]]/salesdata[[#This Row],[Q-P4]],0)</f>
        <v>7.13</v>
      </c>
      <c r="R2950" s="3">
        <v>12237</v>
      </c>
      <c r="S2950" s="10">
        <v>58570.3</v>
      </c>
      <c r="T2950" s="1" t="str">
        <f>"Q"&amp;ROUNDUP(salesdata[[#This Row],[Month No.]]/3,0)</f>
        <v>Q3</v>
      </c>
      <c r="U2950" s="1" t="str">
        <f>TEXT(salesdata[[#This Row],[Date]],"dddd")</f>
        <v>Wednesday</v>
      </c>
      <c r="V2950" s="12">
        <f>IFERROR(salesdata[[#This Row],[Total Revenue]]/salesdata[[#This Row],[Total Units Sold]],0)</f>
        <v>4.7863283484514181</v>
      </c>
      <c r="W2950" s="1" t="str">
        <f>INDEX({"Product1","Product2","Product3","Product4"},MATCH(MAX(salesdata[[#This Row],[S-P1]],salesdata[[#This Row],[S-P2]],salesdata[[#This Row],[S-P3]],salesdata[[#This Row],[S-P4]]),CHOOSE({1,2,3,4},salesdata[[#This Row],[S-P1]],salesdata[[#This Row],[S-P2]],salesdata[[#This Row],[S-P3]],salesdata[[#This Row],[S-P4]]),0))</f>
        <v>Product3</v>
      </c>
      <c r="X2950" s="1" t="str">
        <f>IF(salesdata[[#This Row],[Total Revenue]]&gt;=70000,"High",IF(salesdata[[#This Row],[Total Revenue]]&gt;=40000,"Medium","Low"))</f>
        <v>Medium</v>
      </c>
      <c r="Y2950" s="1" t="str">
        <f>IFERROR(IF(SUMIF(salesdata[Year],salesdata[[#This Row],[Year]],salesdata[Total Revenue])&gt;SUMIF(salesdata[Year],salesdata[[#This Row],[Year]]-1,salesdata[Total Revenue]),"Growth Year","Decline Year"),"")</f>
        <v>Decline Year</v>
      </c>
    </row>
    <row r="2951" spans="1:25" x14ac:dyDescent="0.3">
      <c r="A2951" s="1">
        <v>2950</v>
      </c>
      <c r="B2951" s="2">
        <v>43293</v>
      </c>
      <c r="C2951" s="1">
        <v>2018</v>
      </c>
      <c r="D2951" s="1" t="s">
        <v>20</v>
      </c>
      <c r="E2951" s="1">
        <v>7</v>
      </c>
      <c r="F2951" s="3">
        <v>444</v>
      </c>
      <c r="G2951" s="10">
        <v>1407.48</v>
      </c>
      <c r="H2951" s="12">
        <f>IFERROR(salesdata[[#This Row],[S-P1]]/salesdata[[#This Row],[Q-P1]],0)</f>
        <v>3.17</v>
      </c>
      <c r="I2951" s="3">
        <v>641</v>
      </c>
      <c r="J2951" s="10">
        <v>4063.94</v>
      </c>
      <c r="K2951" s="12">
        <f>IFERROR(salesdata[[#This Row],[S-P2]]/salesdata[[#This Row],[Q-P2]],0)</f>
        <v>6.34</v>
      </c>
      <c r="L2951" s="3">
        <v>641</v>
      </c>
      <c r="M2951" s="10">
        <v>3474.22</v>
      </c>
      <c r="N2951" s="12">
        <f>IFERROR(salesdata[[#This Row],[S-P3]]/salesdata[[#This Row],[Q-P3]],0)</f>
        <v>5.42</v>
      </c>
      <c r="O2951" s="3">
        <v>1328</v>
      </c>
      <c r="P2951" s="10">
        <v>9468.64</v>
      </c>
      <c r="Q2951" s="12">
        <f>IFERROR(salesdata[[#This Row],[S-P4]]/salesdata[[#This Row],[Q-P4]],0)</f>
        <v>7.13</v>
      </c>
      <c r="R2951" s="3">
        <v>3054</v>
      </c>
      <c r="S2951" s="10">
        <v>18414.28</v>
      </c>
      <c r="T2951" s="1" t="str">
        <f>"Q"&amp;ROUNDUP(salesdata[[#This Row],[Month No.]]/3,0)</f>
        <v>Q3</v>
      </c>
      <c r="U2951" s="1" t="str">
        <f>TEXT(salesdata[[#This Row],[Date]],"dddd")</f>
        <v>Thursday</v>
      </c>
      <c r="V2951" s="12">
        <f>IFERROR(salesdata[[#This Row],[Total Revenue]]/salesdata[[#This Row],[Total Units Sold]],0)</f>
        <v>6.0295612311722326</v>
      </c>
      <c r="W2951" s="1" t="str">
        <f>INDEX({"Product1","Product2","Product3","Product4"},MATCH(MAX(salesdata[[#This Row],[S-P1]],salesdata[[#This Row],[S-P2]],salesdata[[#This Row],[S-P3]],salesdata[[#This Row],[S-P4]]),CHOOSE({1,2,3,4},salesdata[[#This Row],[S-P1]],salesdata[[#This Row],[S-P2]],salesdata[[#This Row],[S-P3]],salesdata[[#This Row],[S-P4]]),0))</f>
        <v>Product4</v>
      </c>
      <c r="X2951" s="1" t="str">
        <f>IF(salesdata[[#This Row],[Total Revenue]]&gt;=70000,"High",IF(salesdata[[#This Row],[Total Revenue]]&gt;=40000,"Medium","Low"))</f>
        <v>Low</v>
      </c>
      <c r="Y2951" s="1" t="str">
        <f>IFERROR(IF(SUMIF(salesdata[Year],salesdata[[#This Row],[Year]],salesdata[Total Revenue])&gt;SUMIF(salesdata[Year],salesdata[[#This Row],[Year]]-1,salesdata[Total Revenue]),"Growth Year","Decline Year"),"")</f>
        <v>Decline Year</v>
      </c>
    </row>
    <row r="2952" spans="1:25" x14ac:dyDescent="0.3">
      <c r="A2952" s="1">
        <v>2951</v>
      </c>
      <c r="B2952" s="2">
        <v>43294</v>
      </c>
      <c r="C2952" s="1">
        <v>2018</v>
      </c>
      <c r="D2952" s="1" t="s">
        <v>20</v>
      </c>
      <c r="E2952" s="1">
        <v>7</v>
      </c>
      <c r="F2952" s="3">
        <v>2324</v>
      </c>
      <c r="G2952" s="10">
        <v>7367.08</v>
      </c>
      <c r="H2952" s="12">
        <f>IFERROR(salesdata[[#This Row],[S-P1]]/salesdata[[#This Row],[Q-P1]],0)</f>
        <v>3.17</v>
      </c>
      <c r="I2952" s="3">
        <v>3413</v>
      </c>
      <c r="J2952" s="10">
        <v>21638.42</v>
      </c>
      <c r="K2952" s="12">
        <f>IFERROR(salesdata[[#This Row],[S-P2]]/salesdata[[#This Row],[Q-P2]],0)</f>
        <v>6.34</v>
      </c>
      <c r="L2952" s="3">
        <v>4863</v>
      </c>
      <c r="M2952" s="10">
        <v>26357.46</v>
      </c>
      <c r="N2952" s="12">
        <f>IFERROR(salesdata[[#This Row],[S-P3]]/salesdata[[#This Row],[Q-P3]],0)</f>
        <v>5.42</v>
      </c>
      <c r="O2952" s="3">
        <v>365</v>
      </c>
      <c r="P2952" s="10">
        <v>2602.4499999999998</v>
      </c>
      <c r="Q2952" s="12">
        <f>IFERROR(salesdata[[#This Row],[S-P4]]/salesdata[[#This Row],[Q-P4]],0)</f>
        <v>7.13</v>
      </c>
      <c r="R2952" s="3">
        <v>10965</v>
      </c>
      <c r="S2952" s="10">
        <v>57965.41</v>
      </c>
      <c r="T2952" s="1" t="str">
        <f>"Q"&amp;ROUNDUP(salesdata[[#This Row],[Month No.]]/3,0)</f>
        <v>Q3</v>
      </c>
      <c r="U2952" s="1" t="str">
        <f>TEXT(salesdata[[#This Row],[Date]],"dddd")</f>
        <v>Friday</v>
      </c>
      <c r="V2952" s="12">
        <f>IFERROR(salesdata[[#This Row],[Total Revenue]]/salesdata[[#This Row],[Total Units Sold]],0)</f>
        <v>5.2864031007751944</v>
      </c>
      <c r="W2952" s="1" t="str">
        <f>INDEX({"Product1","Product2","Product3","Product4"},MATCH(MAX(salesdata[[#This Row],[S-P1]],salesdata[[#This Row],[S-P2]],salesdata[[#This Row],[S-P3]],salesdata[[#This Row],[S-P4]]),CHOOSE({1,2,3,4},salesdata[[#This Row],[S-P1]],salesdata[[#This Row],[S-P2]],salesdata[[#This Row],[S-P3]],salesdata[[#This Row],[S-P4]]),0))</f>
        <v>Product3</v>
      </c>
      <c r="X2952" s="1" t="str">
        <f>IF(salesdata[[#This Row],[Total Revenue]]&gt;=70000,"High",IF(salesdata[[#This Row],[Total Revenue]]&gt;=40000,"Medium","Low"))</f>
        <v>Medium</v>
      </c>
      <c r="Y2952" s="1" t="str">
        <f>IFERROR(IF(SUMIF(salesdata[Year],salesdata[[#This Row],[Year]],salesdata[Total Revenue])&gt;SUMIF(salesdata[Year],salesdata[[#This Row],[Year]]-1,salesdata[Total Revenue]),"Growth Year","Decline Year"),"")</f>
        <v>Decline Year</v>
      </c>
    </row>
    <row r="2953" spans="1:25" x14ac:dyDescent="0.3">
      <c r="A2953" s="1">
        <v>2952</v>
      </c>
      <c r="B2953" s="2">
        <v>43295</v>
      </c>
      <c r="C2953" s="1">
        <v>2018</v>
      </c>
      <c r="D2953" s="1" t="s">
        <v>20</v>
      </c>
      <c r="E2953" s="1">
        <v>7</v>
      </c>
      <c r="F2953" s="3">
        <v>2517</v>
      </c>
      <c r="G2953" s="10">
        <v>7978.89</v>
      </c>
      <c r="H2953" s="12">
        <f>IFERROR(salesdata[[#This Row],[S-P1]]/salesdata[[#This Row],[Q-P1]],0)</f>
        <v>3.17</v>
      </c>
      <c r="I2953" s="3">
        <v>811</v>
      </c>
      <c r="J2953" s="10">
        <v>5141.74</v>
      </c>
      <c r="K2953" s="12">
        <f>IFERROR(salesdata[[#This Row],[S-P2]]/salesdata[[#This Row],[Q-P2]],0)</f>
        <v>6.34</v>
      </c>
      <c r="L2953" s="3">
        <v>3957</v>
      </c>
      <c r="M2953" s="10">
        <v>21446.94</v>
      </c>
      <c r="N2953" s="12">
        <f>IFERROR(salesdata[[#This Row],[S-P3]]/salesdata[[#This Row],[Q-P3]],0)</f>
        <v>5.42</v>
      </c>
      <c r="O2953" s="3">
        <v>483</v>
      </c>
      <c r="P2953" s="10">
        <v>3443.79</v>
      </c>
      <c r="Q2953" s="12">
        <f>IFERROR(salesdata[[#This Row],[S-P4]]/salesdata[[#This Row],[Q-P4]],0)</f>
        <v>7.13</v>
      </c>
      <c r="R2953" s="3">
        <v>7768</v>
      </c>
      <c r="S2953" s="10">
        <v>38011.360000000001</v>
      </c>
      <c r="T2953" s="1" t="str">
        <f>"Q"&amp;ROUNDUP(salesdata[[#This Row],[Month No.]]/3,0)</f>
        <v>Q3</v>
      </c>
      <c r="U2953" s="1" t="str">
        <f>TEXT(salesdata[[#This Row],[Date]],"dddd")</f>
        <v>Saturday</v>
      </c>
      <c r="V2953" s="12">
        <f>IFERROR(salesdata[[#This Row],[Total Revenue]]/salesdata[[#This Row],[Total Units Sold]],0)</f>
        <v>4.8933264675592172</v>
      </c>
      <c r="W2953" s="1" t="str">
        <f>INDEX({"Product1","Product2","Product3","Product4"},MATCH(MAX(salesdata[[#This Row],[S-P1]],salesdata[[#This Row],[S-P2]],salesdata[[#This Row],[S-P3]],salesdata[[#This Row],[S-P4]]),CHOOSE({1,2,3,4},salesdata[[#This Row],[S-P1]],salesdata[[#This Row],[S-P2]],salesdata[[#This Row],[S-P3]],salesdata[[#This Row],[S-P4]]),0))</f>
        <v>Product3</v>
      </c>
      <c r="X2953" s="1" t="str">
        <f>IF(salesdata[[#This Row],[Total Revenue]]&gt;=70000,"High",IF(salesdata[[#This Row],[Total Revenue]]&gt;=40000,"Medium","Low"))</f>
        <v>Low</v>
      </c>
      <c r="Y2953" s="1" t="str">
        <f>IFERROR(IF(SUMIF(salesdata[Year],salesdata[[#This Row],[Year]],salesdata[Total Revenue])&gt;SUMIF(salesdata[Year],salesdata[[#This Row],[Year]]-1,salesdata[Total Revenue]),"Growth Year","Decline Year"),"")</f>
        <v>Decline Year</v>
      </c>
    </row>
    <row r="2954" spans="1:25" x14ac:dyDescent="0.3">
      <c r="A2954" s="1">
        <v>2953</v>
      </c>
      <c r="B2954" s="2">
        <v>43296</v>
      </c>
      <c r="C2954" s="1">
        <v>2018</v>
      </c>
      <c r="D2954" s="1" t="s">
        <v>20</v>
      </c>
      <c r="E2954" s="1">
        <v>7</v>
      </c>
      <c r="F2954" s="3">
        <v>423</v>
      </c>
      <c r="G2954" s="10">
        <v>1340.91</v>
      </c>
      <c r="H2954" s="12">
        <f>IFERROR(salesdata[[#This Row],[S-P1]]/salesdata[[#This Row],[Q-P1]],0)</f>
        <v>3.1700000000000004</v>
      </c>
      <c r="I2954" s="3">
        <v>3893</v>
      </c>
      <c r="J2954" s="10">
        <v>24681.62</v>
      </c>
      <c r="K2954" s="12">
        <f>IFERROR(salesdata[[#This Row],[S-P2]]/salesdata[[#This Row],[Q-P2]],0)</f>
        <v>6.34</v>
      </c>
      <c r="L2954" s="3">
        <v>1186</v>
      </c>
      <c r="M2954" s="10">
        <v>6428.12</v>
      </c>
      <c r="N2954" s="12">
        <f>IFERROR(salesdata[[#This Row],[S-P3]]/salesdata[[#This Row],[Q-P3]],0)</f>
        <v>5.42</v>
      </c>
      <c r="O2954" s="3">
        <v>554</v>
      </c>
      <c r="P2954" s="10">
        <v>3950.02</v>
      </c>
      <c r="Q2954" s="12">
        <f>IFERROR(salesdata[[#This Row],[S-P4]]/salesdata[[#This Row],[Q-P4]],0)</f>
        <v>7.13</v>
      </c>
      <c r="R2954" s="3">
        <v>6056</v>
      </c>
      <c r="S2954" s="10">
        <v>36400.67</v>
      </c>
      <c r="T2954" s="1" t="str">
        <f>"Q"&amp;ROUNDUP(salesdata[[#This Row],[Month No.]]/3,0)</f>
        <v>Q3</v>
      </c>
      <c r="U2954" s="1" t="str">
        <f>TEXT(salesdata[[#This Row],[Date]],"dddd")</f>
        <v>Sunday</v>
      </c>
      <c r="V2954" s="12">
        <f>IFERROR(salesdata[[#This Row],[Total Revenue]]/salesdata[[#This Row],[Total Units Sold]],0)</f>
        <v>6.0106786657859974</v>
      </c>
      <c r="W2954" s="1" t="str">
        <f>INDEX({"Product1","Product2","Product3","Product4"},MATCH(MAX(salesdata[[#This Row],[S-P1]],salesdata[[#This Row],[S-P2]],salesdata[[#This Row],[S-P3]],salesdata[[#This Row],[S-P4]]),CHOOSE({1,2,3,4},salesdata[[#This Row],[S-P1]],salesdata[[#This Row],[S-P2]],salesdata[[#This Row],[S-P3]],salesdata[[#This Row],[S-P4]]),0))</f>
        <v>Product2</v>
      </c>
      <c r="X2954" s="1" t="str">
        <f>IF(salesdata[[#This Row],[Total Revenue]]&gt;=70000,"High",IF(salesdata[[#This Row],[Total Revenue]]&gt;=40000,"Medium","Low"))</f>
        <v>Low</v>
      </c>
      <c r="Y2954" s="1" t="str">
        <f>IFERROR(IF(SUMIF(salesdata[Year],salesdata[[#This Row],[Year]],salesdata[Total Revenue])&gt;SUMIF(salesdata[Year],salesdata[[#This Row],[Year]]-1,salesdata[Total Revenue]),"Growth Year","Decline Year"),"")</f>
        <v>Decline Year</v>
      </c>
    </row>
    <row r="2955" spans="1:25" x14ac:dyDescent="0.3">
      <c r="A2955" s="1">
        <v>2954</v>
      </c>
      <c r="B2955" s="2">
        <v>43297</v>
      </c>
      <c r="C2955" s="1">
        <v>2018</v>
      </c>
      <c r="D2955" s="1" t="s">
        <v>20</v>
      </c>
      <c r="E2955" s="1">
        <v>7</v>
      </c>
      <c r="F2955" s="3">
        <v>3822</v>
      </c>
      <c r="G2955" s="10">
        <v>12115.74</v>
      </c>
      <c r="H2955" s="12">
        <f>IFERROR(salesdata[[#This Row],[S-P1]]/salesdata[[#This Row],[Q-P1]],0)</f>
        <v>3.17</v>
      </c>
      <c r="I2955" s="3">
        <v>2587</v>
      </c>
      <c r="J2955" s="10">
        <v>16401.580000000002</v>
      </c>
      <c r="K2955" s="12">
        <f>IFERROR(salesdata[[#This Row],[S-P2]]/salesdata[[#This Row],[Q-P2]],0)</f>
        <v>6.3400000000000007</v>
      </c>
      <c r="L2955" s="3">
        <v>3161</v>
      </c>
      <c r="M2955" s="10">
        <v>17132.62</v>
      </c>
      <c r="N2955" s="12">
        <f>IFERROR(salesdata[[#This Row],[S-P3]]/salesdata[[#This Row],[Q-P3]],0)</f>
        <v>5.42</v>
      </c>
      <c r="O2955" s="3">
        <v>381</v>
      </c>
      <c r="P2955" s="10">
        <v>2716.53</v>
      </c>
      <c r="Q2955" s="12">
        <f>IFERROR(salesdata[[#This Row],[S-P4]]/salesdata[[#This Row],[Q-P4]],0)</f>
        <v>7.1300000000000008</v>
      </c>
      <c r="R2955" s="3">
        <v>9951</v>
      </c>
      <c r="S2955" s="10">
        <v>48366.47</v>
      </c>
      <c r="T2955" s="1" t="str">
        <f>"Q"&amp;ROUNDUP(salesdata[[#This Row],[Month No.]]/3,0)</f>
        <v>Q3</v>
      </c>
      <c r="U2955" s="1" t="str">
        <f>TEXT(salesdata[[#This Row],[Date]],"dddd")</f>
        <v>Monday</v>
      </c>
      <c r="V2955" s="12">
        <f>IFERROR(salesdata[[#This Row],[Total Revenue]]/salesdata[[#This Row],[Total Units Sold]],0)</f>
        <v>4.8604632700231134</v>
      </c>
      <c r="W2955" s="1" t="str">
        <f>INDEX({"Product1","Product2","Product3","Product4"},MATCH(MAX(salesdata[[#This Row],[S-P1]],salesdata[[#This Row],[S-P2]],salesdata[[#This Row],[S-P3]],salesdata[[#This Row],[S-P4]]),CHOOSE({1,2,3,4},salesdata[[#This Row],[S-P1]],salesdata[[#This Row],[S-P2]],salesdata[[#This Row],[S-P3]],salesdata[[#This Row],[S-P4]]),0))</f>
        <v>Product3</v>
      </c>
      <c r="X2955" s="1" t="str">
        <f>IF(salesdata[[#This Row],[Total Revenue]]&gt;=70000,"High",IF(salesdata[[#This Row],[Total Revenue]]&gt;=40000,"Medium","Low"))</f>
        <v>Medium</v>
      </c>
      <c r="Y2955" s="1" t="str">
        <f>IFERROR(IF(SUMIF(salesdata[Year],salesdata[[#This Row],[Year]],salesdata[Total Revenue])&gt;SUMIF(salesdata[Year],salesdata[[#This Row],[Year]]-1,salesdata[Total Revenue]),"Growth Year","Decline Year"),"")</f>
        <v>Decline Year</v>
      </c>
    </row>
    <row r="2956" spans="1:25" x14ac:dyDescent="0.3">
      <c r="A2956" s="1">
        <v>2955</v>
      </c>
      <c r="B2956" s="2">
        <v>43298</v>
      </c>
      <c r="C2956" s="1">
        <v>2018</v>
      </c>
      <c r="D2956" s="1" t="s">
        <v>20</v>
      </c>
      <c r="E2956" s="1">
        <v>7</v>
      </c>
      <c r="F2956" s="3">
        <v>3067</v>
      </c>
      <c r="G2956" s="10">
        <v>9722.39</v>
      </c>
      <c r="H2956" s="12">
        <f>IFERROR(salesdata[[#This Row],[S-P1]]/salesdata[[#This Row],[Q-P1]],0)</f>
        <v>3.17</v>
      </c>
      <c r="I2956" s="3">
        <v>516</v>
      </c>
      <c r="J2956" s="10">
        <v>3271.44</v>
      </c>
      <c r="K2956" s="12">
        <f>IFERROR(salesdata[[#This Row],[S-P2]]/salesdata[[#This Row],[Q-P2]],0)</f>
        <v>6.34</v>
      </c>
      <c r="L2956" s="3">
        <v>2554</v>
      </c>
      <c r="M2956" s="10">
        <v>13842.68</v>
      </c>
      <c r="N2956" s="12">
        <f>IFERROR(salesdata[[#This Row],[S-P3]]/salesdata[[#This Row],[Q-P3]],0)</f>
        <v>5.42</v>
      </c>
      <c r="O2956" s="3">
        <v>1860</v>
      </c>
      <c r="P2956" s="10">
        <v>13261.8</v>
      </c>
      <c r="Q2956" s="12">
        <f>IFERROR(salesdata[[#This Row],[S-P4]]/salesdata[[#This Row],[Q-P4]],0)</f>
        <v>7.13</v>
      </c>
      <c r="R2956" s="3">
        <v>7997</v>
      </c>
      <c r="S2956" s="10">
        <v>40098.31</v>
      </c>
      <c r="T2956" s="1" t="str">
        <f>"Q"&amp;ROUNDUP(salesdata[[#This Row],[Month No.]]/3,0)</f>
        <v>Q3</v>
      </c>
      <c r="U2956" s="1" t="str">
        <f>TEXT(salesdata[[#This Row],[Date]],"dddd")</f>
        <v>Tuesday</v>
      </c>
      <c r="V2956" s="12">
        <f>IFERROR(salesdata[[#This Row],[Total Revenue]]/salesdata[[#This Row],[Total Units Sold]],0)</f>
        <v>5.0141690633987741</v>
      </c>
      <c r="W2956" s="1" t="str">
        <f>INDEX({"Product1","Product2","Product3","Product4"},MATCH(MAX(salesdata[[#This Row],[S-P1]],salesdata[[#This Row],[S-P2]],salesdata[[#This Row],[S-P3]],salesdata[[#This Row],[S-P4]]),CHOOSE({1,2,3,4},salesdata[[#This Row],[S-P1]],salesdata[[#This Row],[S-P2]],salesdata[[#This Row],[S-P3]],salesdata[[#This Row],[S-P4]]),0))</f>
        <v>Product3</v>
      </c>
      <c r="X2956" s="1" t="str">
        <f>IF(salesdata[[#This Row],[Total Revenue]]&gt;=70000,"High",IF(salesdata[[#This Row],[Total Revenue]]&gt;=40000,"Medium","Low"))</f>
        <v>Medium</v>
      </c>
      <c r="Y2956" s="1" t="str">
        <f>IFERROR(IF(SUMIF(salesdata[Year],salesdata[[#This Row],[Year]],salesdata[Total Revenue])&gt;SUMIF(salesdata[Year],salesdata[[#This Row],[Year]]-1,salesdata[Total Revenue]),"Growth Year","Decline Year"),"")</f>
        <v>Decline Year</v>
      </c>
    </row>
    <row r="2957" spans="1:25" x14ac:dyDescent="0.3">
      <c r="A2957" s="1">
        <v>2956</v>
      </c>
      <c r="B2957" s="2">
        <v>43299</v>
      </c>
      <c r="C2957" s="1">
        <v>2018</v>
      </c>
      <c r="D2957" s="1" t="s">
        <v>20</v>
      </c>
      <c r="E2957" s="1">
        <v>7</v>
      </c>
      <c r="F2957" s="3">
        <v>3310</v>
      </c>
      <c r="G2957" s="10">
        <v>10492.7</v>
      </c>
      <c r="H2957" s="12">
        <f>IFERROR(salesdata[[#This Row],[S-P1]]/salesdata[[#This Row],[Q-P1]],0)</f>
        <v>3.1700000000000004</v>
      </c>
      <c r="I2957" s="3">
        <v>1261</v>
      </c>
      <c r="J2957" s="10">
        <v>7994.74</v>
      </c>
      <c r="K2957" s="12">
        <f>IFERROR(salesdata[[#This Row],[S-P2]]/salesdata[[#This Row],[Q-P2]],0)</f>
        <v>6.34</v>
      </c>
      <c r="L2957" s="3">
        <v>5757</v>
      </c>
      <c r="M2957" s="10">
        <v>31202.94</v>
      </c>
      <c r="N2957" s="12">
        <f>IFERROR(salesdata[[#This Row],[S-P3]]/salesdata[[#This Row],[Q-P3]],0)</f>
        <v>5.42</v>
      </c>
      <c r="O2957" s="3">
        <v>321</v>
      </c>
      <c r="P2957" s="10">
        <v>2288.73</v>
      </c>
      <c r="Q2957" s="12">
        <f>IFERROR(salesdata[[#This Row],[S-P4]]/salesdata[[#This Row],[Q-P4]],0)</f>
        <v>7.13</v>
      </c>
      <c r="R2957" s="3">
        <v>10649</v>
      </c>
      <c r="S2957" s="10">
        <v>51979.11</v>
      </c>
      <c r="T2957" s="1" t="str">
        <f>"Q"&amp;ROUNDUP(salesdata[[#This Row],[Month No.]]/3,0)</f>
        <v>Q3</v>
      </c>
      <c r="U2957" s="1" t="str">
        <f>TEXT(salesdata[[#This Row],[Date]],"dddd")</f>
        <v>Wednesday</v>
      </c>
      <c r="V2957" s="12">
        <f>IFERROR(salesdata[[#This Row],[Total Revenue]]/salesdata[[#This Row],[Total Units Sold]],0)</f>
        <v>4.881125927317119</v>
      </c>
      <c r="W2957" s="1" t="str">
        <f>INDEX({"Product1","Product2","Product3","Product4"},MATCH(MAX(salesdata[[#This Row],[S-P1]],salesdata[[#This Row],[S-P2]],salesdata[[#This Row],[S-P3]],salesdata[[#This Row],[S-P4]]),CHOOSE({1,2,3,4},salesdata[[#This Row],[S-P1]],salesdata[[#This Row],[S-P2]],salesdata[[#This Row],[S-P3]],salesdata[[#This Row],[S-P4]]),0))</f>
        <v>Product3</v>
      </c>
      <c r="X2957" s="1" t="str">
        <f>IF(salesdata[[#This Row],[Total Revenue]]&gt;=70000,"High",IF(salesdata[[#This Row],[Total Revenue]]&gt;=40000,"Medium","Low"))</f>
        <v>Medium</v>
      </c>
      <c r="Y2957" s="1" t="str">
        <f>IFERROR(IF(SUMIF(salesdata[Year],salesdata[[#This Row],[Year]],salesdata[Total Revenue])&gt;SUMIF(salesdata[Year],salesdata[[#This Row],[Year]]-1,salesdata[Total Revenue]),"Growth Year","Decline Year"),"")</f>
        <v>Decline Year</v>
      </c>
    </row>
    <row r="2958" spans="1:25" x14ac:dyDescent="0.3">
      <c r="A2958" s="1">
        <v>2957</v>
      </c>
      <c r="B2958" s="2">
        <v>43300</v>
      </c>
      <c r="C2958" s="1">
        <v>2018</v>
      </c>
      <c r="D2958" s="1" t="s">
        <v>20</v>
      </c>
      <c r="E2958" s="1">
        <v>7</v>
      </c>
      <c r="F2958" s="3">
        <v>2744</v>
      </c>
      <c r="G2958" s="10">
        <v>8698.48</v>
      </c>
      <c r="H2958" s="12">
        <f>IFERROR(salesdata[[#This Row],[S-P1]]/salesdata[[#This Row],[Q-P1]],0)</f>
        <v>3.17</v>
      </c>
      <c r="I2958" s="3">
        <v>847</v>
      </c>
      <c r="J2958" s="10">
        <v>5369.98</v>
      </c>
      <c r="K2958" s="12">
        <f>IFERROR(salesdata[[#This Row],[S-P2]]/salesdata[[#This Row],[Q-P2]],0)</f>
        <v>6.34</v>
      </c>
      <c r="L2958" s="3">
        <v>2493</v>
      </c>
      <c r="M2958" s="10">
        <v>13512.06</v>
      </c>
      <c r="N2958" s="12">
        <f>IFERROR(salesdata[[#This Row],[S-P3]]/salesdata[[#This Row],[Q-P3]],0)</f>
        <v>5.42</v>
      </c>
      <c r="O2958" s="3">
        <v>1649</v>
      </c>
      <c r="P2958" s="10">
        <v>11757.37</v>
      </c>
      <c r="Q2958" s="12">
        <f>IFERROR(salesdata[[#This Row],[S-P4]]/salesdata[[#This Row],[Q-P4]],0)</f>
        <v>7.1300000000000008</v>
      </c>
      <c r="R2958" s="3">
        <v>7733</v>
      </c>
      <c r="S2958" s="10">
        <v>39337.89</v>
      </c>
      <c r="T2958" s="1" t="str">
        <f>"Q"&amp;ROUNDUP(salesdata[[#This Row],[Month No.]]/3,0)</f>
        <v>Q3</v>
      </c>
      <c r="U2958" s="1" t="str">
        <f>TEXT(salesdata[[#This Row],[Date]],"dddd")</f>
        <v>Thursday</v>
      </c>
      <c r="V2958" s="12">
        <f>IFERROR(salesdata[[#This Row],[Total Revenue]]/salesdata[[#This Row],[Total Units Sold]],0)</f>
        <v>5.0870153885943363</v>
      </c>
      <c r="W2958" s="1" t="str">
        <f>INDEX({"Product1","Product2","Product3","Product4"},MATCH(MAX(salesdata[[#This Row],[S-P1]],salesdata[[#This Row],[S-P2]],salesdata[[#This Row],[S-P3]],salesdata[[#This Row],[S-P4]]),CHOOSE({1,2,3,4},salesdata[[#This Row],[S-P1]],salesdata[[#This Row],[S-P2]],salesdata[[#This Row],[S-P3]],salesdata[[#This Row],[S-P4]]),0))</f>
        <v>Product3</v>
      </c>
      <c r="X2958" s="1" t="str">
        <f>IF(salesdata[[#This Row],[Total Revenue]]&gt;=70000,"High",IF(salesdata[[#This Row],[Total Revenue]]&gt;=40000,"Medium","Low"))</f>
        <v>Low</v>
      </c>
      <c r="Y2958" s="1" t="str">
        <f>IFERROR(IF(SUMIF(salesdata[Year],salesdata[[#This Row],[Year]],salesdata[Total Revenue])&gt;SUMIF(salesdata[Year],salesdata[[#This Row],[Year]]-1,salesdata[Total Revenue]),"Growth Year","Decline Year"),"")</f>
        <v>Decline Year</v>
      </c>
    </row>
    <row r="2959" spans="1:25" x14ac:dyDescent="0.3">
      <c r="A2959" s="1">
        <v>2958</v>
      </c>
      <c r="B2959" s="2">
        <v>43301</v>
      </c>
      <c r="C2959" s="1">
        <v>2018</v>
      </c>
      <c r="D2959" s="1" t="s">
        <v>20</v>
      </c>
      <c r="E2959" s="1">
        <v>7</v>
      </c>
      <c r="F2959" s="3">
        <v>3573</v>
      </c>
      <c r="G2959" s="10">
        <v>11326.41</v>
      </c>
      <c r="H2959" s="12">
        <f>IFERROR(salesdata[[#This Row],[S-P1]]/salesdata[[#This Row],[Q-P1]],0)</f>
        <v>3.17</v>
      </c>
      <c r="I2959" s="3">
        <v>2682</v>
      </c>
      <c r="J2959" s="10">
        <v>17003.88</v>
      </c>
      <c r="K2959" s="12">
        <f>IFERROR(salesdata[[#This Row],[S-P2]]/salesdata[[#This Row],[Q-P2]],0)</f>
        <v>6.3400000000000007</v>
      </c>
      <c r="L2959" s="3">
        <v>5966</v>
      </c>
      <c r="M2959" s="10">
        <v>32335.72</v>
      </c>
      <c r="N2959" s="12">
        <f>IFERROR(salesdata[[#This Row],[S-P3]]/salesdata[[#This Row],[Q-P3]],0)</f>
        <v>5.42</v>
      </c>
      <c r="O2959" s="3">
        <v>1888</v>
      </c>
      <c r="P2959" s="10">
        <v>13461.44</v>
      </c>
      <c r="Q2959" s="12">
        <f>IFERROR(salesdata[[#This Row],[S-P4]]/salesdata[[#This Row],[Q-P4]],0)</f>
        <v>7.13</v>
      </c>
      <c r="R2959" s="3">
        <v>14109</v>
      </c>
      <c r="S2959" s="10">
        <v>74127.45</v>
      </c>
      <c r="T2959" s="1" t="str">
        <f>"Q"&amp;ROUNDUP(salesdata[[#This Row],[Month No.]]/3,0)</f>
        <v>Q3</v>
      </c>
      <c r="U2959" s="1" t="str">
        <f>TEXT(salesdata[[#This Row],[Date]],"dddd")</f>
        <v>Friday</v>
      </c>
      <c r="V2959" s="12">
        <f>IFERROR(salesdata[[#This Row],[Total Revenue]]/salesdata[[#This Row],[Total Units Sold]],0)</f>
        <v>5.2539123963427601</v>
      </c>
      <c r="W2959" s="1" t="str">
        <f>INDEX({"Product1","Product2","Product3","Product4"},MATCH(MAX(salesdata[[#This Row],[S-P1]],salesdata[[#This Row],[S-P2]],salesdata[[#This Row],[S-P3]],salesdata[[#This Row],[S-P4]]),CHOOSE({1,2,3,4},salesdata[[#This Row],[S-P1]],salesdata[[#This Row],[S-P2]],salesdata[[#This Row],[S-P3]],salesdata[[#This Row],[S-P4]]),0))</f>
        <v>Product3</v>
      </c>
      <c r="X2959" s="1" t="str">
        <f>IF(salesdata[[#This Row],[Total Revenue]]&gt;=70000,"High",IF(salesdata[[#This Row],[Total Revenue]]&gt;=40000,"Medium","Low"))</f>
        <v>High</v>
      </c>
      <c r="Y2959" s="1" t="str">
        <f>IFERROR(IF(SUMIF(salesdata[Year],salesdata[[#This Row],[Year]],salesdata[Total Revenue])&gt;SUMIF(salesdata[Year],salesdata[[#This Row],[Year]]-1,salesdata[Total Revenue]),"Growth Year","Decline Year"),"")</f>
        <v>Decline Year</v>
      </c>
    </row>
    <row r="2960" spans="1:25" x14ac:dyDescent="0.3">
      <c r="A2960" s="1">
        <v>2959</v>
      </c>
      <c r="B2960" s="2">
        <v>43302</v>
      </c>
      <c r="C2960" s="1">
        <v>2018</v>
      </c>
      <c r="D2960" s="1" t="s">
        <v>20</v>
      </c>
      <c r="E2960" s="1">
        <v>7</v>
      </c>
      <c r="F2960" s="3">
        <v>1754</v>
      </c>
      <c r="G2960" s="10">
        <v>5560.18</v>
      </c>
      <c r="H2960" s="12">
        <f>IFERROR(salesdata[[#This Row],[S-P1]]/salesdata[[#This Row],[Q-P1]],0)</f>
        <v>3.1700000000000004</v>
      </c>
      <c r="I2960" s="3">
        <v>1356</v>
      </c>
      <c r="J2960" s="10">
        <v>8597.0400000000009</v>
      </c>
      <c r="K2960" s="12">
        <f>IFERROR(salesdata[[#This Row],[S-P2]]/salesdata[[#This Row],[Q-P2]],0)</f>
        <v>6.3400000000000007</v>
      </c>
      <c r="L2960" s="3">
        <v>3827</v>
      </c>
      <c r="M2960" s="10">
        <v>20742.34</v>
      </c>
      <c r="N2960" s="12">
        <f>IFERROR(salesdata[[#This Row],[S-P3]]/salesdata[[#This Row],[Q-P3]],0)</f>
        <v>5.42</v>
      </c>
      <c r="O2960" s="3">
        <v>1207</v>
      </c>
      <c r="P2960" s="10">
        <v>8605.91</v>
      </c>
      <c r="Q2960" s="12">
        <f>IFERROR(salesdata[[#This Row],[S-P4]]/salesdata[[#This Row],[Q-P4]],0)</f>
        <v>7.13</v>
      </c>
      <c r="R2960" s="3">
        <v>8144</v>
      </c>
      <c r="S2960" s="10">
        <v>43505.47</v>
      </c>
      <c r="T2960" s="1" t="str">
        <f>"Q"&amp;ROUNDUP(salesdata[[#This Row],[Month No.]]/3,0)</f>
        <v>Q3</v>
      </c>
      <c r="U2960" s="1" t="str">
        <f>TEXT(salesdata[[#This Row],[Date]],"dddd")</f>
        <v>Saturday</v>
      </c>
      <c r="V2960" s="12">
        <f>IFERROR(salesdata[[#This Row],[Total Revenue]]/salesdata[[#This Row],[Total Units Sold]],0)</f>
        <v>5.3420272593320242</v>
      </c>
      <c r="W2960" s="1" t="str">
        <f>INDEX({"Product1","Product2","Product3","Product4"},MATCH(MAX(salesdata[[#This Row],[S-P1]],salesdata[[#This Row],[S-P2]],salesdata[[#This Row],[S-P3]],salesdata[[#This Row],[S-P4]]),CHOOSE({1,2,3,4},salesdata[[#This Row],[S-P1]],salesdata[[#This Row],[S-P2]],salesdata[[#This Row],[S-P3]],salesdata[[#This Row],[S-P4]]),0))</f>
        <v>Product3</v>
      </c>
      <c r="X2960" s="1" t="str">
        <f>IF(salesdata[[#This Row],[Total Revenue]]&gt;=70000,"High",IF(salesdata[[#This Row],[Total Revenue]]&gt;=40000,"Medium","Low"))</f>
        <v>Medium</v>
      </c>
      <c r="Y2960" s="1" t="str">
        <f>IFERROR(IF(SUMIF(salesdata[Year],salesdata[[#This Row],[Year]],salesdata[Total Revenue])&gt;SUMIF(salesdata[Year],salesdata[[#This Row],[Year]]-1,salesdata[Total Revenue]),"Growth Year","Decline Year"),"")</f>
        <v>Decline Year</v>
      </c>
    </row>
    <row r="2961" spans="1:25" x14ac:dyDescent="0.3">
      <c r="A2961" s="1">
        <v>2960</v>
      </c>
      <c r="B2961" s="2">
        <v>43303</v>
      </c>
      <c r="C2961" s="1">
        <v>2018</v>
      </c>
      <c r="D2961" s="1" t="s">
        <v>20</v>
      </c>
      <c r="E2961" s="1">
        <v>7</v>
      </c>
      <c r="F2961" s="3">
        <v>6222</v>
      </c>
      <c r="G2961" s="10">
        <v>19723.740000000002</v>
      </c>
      <c r="H2961" s="12">
        <f>IFERROR(salesdata[[#This Row],[S-P1]]/salesdata[[#This Row],[Q-P1]],0)</f>
        <v>3.1700000000000004</v>
      </c>
      <c r="I2961" s="3">
        <v>1471</v>
      </c>
      <c r="J2961" s="10">
        <v>9326.14</v>
      </c>
      <c r="K2961" s="12">
        <f>IFERROR(salesdata[[#This Row],[S-P2]]/salesdata[[#This Row],[Q-P2]],0)</f>
        <v>6.34</v>
      </c>
      <c r="L2961" s="3">
        <v>602</v>
      </c>
      <c r="M2961" s="10">
        <v>3262.84</v>
      </c>
      <c r="N2961" s="12">
        <f>IFERROR(salesdata[[#This Row],[S-P3]]/salesdata[[#This Row],[Q-P3]],0)</f>
        <v>5.42</v>
      </c>
      <c r="O2961" s="3">
        <v>1702</v>
      </c>
      <c r="P2961" s="10">
        <v>12135.26</v>
      </c>
      <c r="Q2961" s="12">
        <f>IFERROR(salesdata[[#This Row],[S-P4]]/salesdata[[#This Row],[Q-P4]],0)</f>
        <v>7.13</v>
      </c>
      <c r="R2961" s="3">
        <v>9997</v>
      </c>
      <c r="S2961" s="10">
        <v>44447.98</v>
      </c>
      <c r="T2961" s="1" t="str">
        <f>"Q"&amp;ROUNDUP(salesdata[[#This Row],[Month No.]]/3,0)</f>
        <v>Q3</v>
      </c>
      <c r="U2961" s="1" t="str">
        <f>TEXT(salesdata[[#This Row],[Date]],"dddd")</f>
        <v>Sunday</v>
      </c>
      <c r="V2961" s="12">
        <f>IFERROR(salesdata[[#This Row],[Total Revenue]]/salesdata[[#This Row],[Total Units Sold]],0)</f>
        <v>4.4461318395518656</v>
      </c>
      <c r="W2961" s="1" t="str">
        <f>INDEX({"Product1","Product2","Product3","Product4"},MATCH(MAX(salesdata[[#This Row],[S-P1]],salesdata[[#This Row],[S-P2]],salesdata[[#This Row],[S-P3]],salesdata[[#This Row],[S-P4]]),CHOOSE({1,2,3,4},salesdata[[#This Row],[S-P1]],salesdata[[#This Row],[S-P2]],salesdata[[#This Row],[S-P3]],salesdata[[#This Row],[S-P4]]),0))</f>
        <v>Product1</v>
      </c>
      <c r="X2961" s="1" t="str">
        <f>IF(salesdata[[#This Row],[Total Revenue]]&gt;=70000,"High",IF(salesdata[[#This Row],[Total Revenue]]&gt;=40000,"Medium","Low"))</f>
        <v>Medium</v>
      </c>
      <c r="Y2961" s="1" t="str">
        <f>IFERROR(IF(SUMIF(salesdata[Year],salesdata[[#This Row],[Year]],salesdata[Total Revenue])&gt;SUMIF(salesdata[Year],salesdata[[#This Row],[Year]]-1,salesdata[Total Revenue]),"Growth Year","Decline Year"),"")</f>
        <v>Decline Year</v>
      </c>
    </row>
    <row r="2962" spans="1:25" x14ac:dyDescent="0.3">
      <c r="A2962" s="1">
        <v>2961</v>
      </c>
      <c r="B2962" s="2">
        <v>43304</v>
      </c>
      <c r="C2962" s="1">
        <v>2018</v>
      </c>
      <c r="D2962" s="1" t="s">
        <v>20</v>
      </c>
      <c r="E2962" s="1">
        <v>7</v>
      </c>
      <c r="F2962" s="3">
        <v>5450</v>
      </c>
      <c r="G2962" s="10">
        <v>17276.5</v>
      </c>
      <c r="H2962" s="12">
        <f>IFERROR(salesdata[[#This Row],[S-P1]]/salesdata[[#This Row],[Q-P1]],0)</f>
        <v>3.17</v>
      </c>
      <c r="I2962" s="3">
        <v>2569</v>
      </c>
      <c r="J2962" s="10">
        <v>16287.46</v>
      </c>
      <c r="K2962" s="12">
        <f>IFERROR(salesdata[[#This Row],[S-P2]]/salesdata[[#This Row],[Q-P2]],0)</f>
        <v>6.34</v>
      </c>
      <c r="L2962" s="3">
        <v>624</v>
      </c>
      <c r="M2962" s="10">
        <v>3382.08</v>
      </c>
      <c r="N2962" s="12">
        <f>IFERROR(salesdata[[#This Row],[S-P3]]/salesdata[[#This Row],[Q-P3]],0)</f>
        <v>5.42</v>
      </c>
      <c r="O2962" s="3">
        <v>1954</v>
      </c>
      <c r="P2962" s="10">
        <v>13932.02</v>
      </c>
      <c r="Q2962" s="12">
        <f>IFERROR(salesdata[[#This Row],[S-P4]]/salesdata[[#This Row],[Q-P4]],0)</f>
        <v>7.13</v>
      </c>
      <c r="R2962" s="3">
        <v>10597</v>
      </c>
      <c r="S2962" s="10">
        <v>50878.06</v>
      </c>
      <c r="T2962" s="1" t="str">
        <f>"Q"&amp;ROUNDUP(salesdata[[#This Row],[Month No.]]/3,0)</f>
        <v>Q3</v>
      </c>
      <c r="U2962" s="1" t="str">
        <f>TEXT(salesdata[[#This Row],[Date]],"dddd")</f>
        <v>Monday</v>
      </c>
      <c r="V2962" s="12">
        <f>IFERROR(salesdata[[#This Row],[Total Revenue]]/salesdata[[#This Row],[Total Units Sold]],0)</f>
        <v>4.8011758044729635</v>
      </c>
      <c r="W2962" s="1" t="str">
        <f>INDEX({"Product1","Product2","Product3","Product4"},MATCH(MAX(salesdata[[#This Row],[S-P1]],salesdata[[#This Row],[S-P2]],salesdata[[#This Row],[S-P3]],salesdata[[#This Row],[S-P4]]),CHOOSE({1,2,3,4},salesdata[[#This Row],[S-P1]],salesdata[[#This Row],[S-P2]],salesdata[[#This Row],[S-P3]],salesdata[[#This Row],[S-P4]]),0))</f>
        <v>Product1</v>
      </c>
      <c r="X2962" s="1" t="str">
        <f>IF(salesdata[[#This Row],[Total Revenue]]&gt;=70000,"High",IF(salesdata[[#This Row],[Total Revenue]]&gt;=40000,"Medium","Low"))</f>
        <v>Medium</v>
      </c>
      <c r="Y2962" s="1" t="str">
        <f>IFERROR(IF(SUMIF(salesdata[Year],salesdata[[#This Row],[Year]],salesdata[Total Revenue])&gt;SUMIF(salesdata[Year],salesdata[[#This Row],[Year]]-1,salesdata[Total Revenue]),"Growth Year","Decline Year"),"")</f>
        <v>Decline Year</v>
      </c>
    </row>
    <row r="2963" spans="1:25" x14ac:dyDescent="0.3">
      <c r="A2963" s="1">
        <v>2962</v>
      </c>
      <c r="B2963" s="2">
        <v>43305</v>
      </c>
      <c r="C2963" s="1">
        <v>2018</v>
      </c>
      <c r="D2963" s="1" t="s">
        <v>20</v>
      </c>
      <c r="E2963" s="1">
        <v>7</v>
      </c>
      <c r="F2963" s="3">
        <v>4004</v>
      </c>
      <c r="G2963" s="10">
        <v>12692.68</v>
      </c>
      <c r="H2963" s="12">
        <f>IFERROR(salesdata[[#This Row],[S-P1]]/salesdata[[#This Row],[Q-P1]],0)</f>
        <v>3.17</v>
      </c>
      <c r="I2963" s="3">
        <v>257</v>
      </c>
      <c r="J2963" s="10">
        <v>1629.38</v>
      </c>
      <c r="K2963" s="12">
        <f>IFERROR(salesdata[[#This Row],[S-P2]]/salesdata[[#This Row],[Q-P2]],0)</f>
        <v>6.3400000000000007</v>
      </c>
      <c r="L2963" s="3">
        <v>3788</v>
      </c>
      <c r="M2963" s="10">
        <v>20530.96</v>
      </c>
      <c r="N2963" s="12">
        <f>IFERROR(salesdata[[#This Row],[S-P3]]/salesdata[[#This Row],[Q-P3]],0)</f>
        <v>5.42</v>
      </c>
      <c r="O2963" s="3">
        <v>681</v>
      </c>
      <c r="P2963" s="10">
        <v>4855.53</v>
      </c>
      <c r="Q2963" s="12">
        <f>IFERROR(salesdata[[#This Row],[S-P4]]/salesdata[[#This Row],[Q-P4]],0)</f>
        <v>7.13</v>
      </c>
      <c r="R2963" s="3">
        <v>8730</v>
      </c>
      <c r="S2963" s="10">
        <v>39708.550000000003</v>
      </c>
      <c r="T2963" s="1" t="str">
        <f>"Q"&amp;ROUNDUP(salesdata[[#This Row],[Month No.]]/3,0)</f>
        <v>Q3</v>
      </c>
      <c r="U2963" s="1" t="str">
        <f>TEXT(salesdata[[#This Row],[Date]],"dddd")</f>
        <v>Tuesday</v>
      </c>
      <c r="V2963" s="12">
        <f>IFERROR(salesdata[[#This Row],[Total Revenue]]/salesdata[[#This Row],[Total Units Sold]],0)</f>
        <v>4.5485166093928981</v>
      </c>
      <c r="W2963" s="1" t="str">
        <f>INDEX({"Product1","Product2","Product3","Product4"},MATCH(MAX(salesdata[[#This Row],[S-P1]],salesdata[[#This Row],[S-P2]],salesdata[[#This Row],[S-P3]],salesdata[[#This Row],[S-P4]]),CHOOSE({1,2,3,4},salesdata[[#This Row],[S-P1]],salesdata[[#This Row],[S-P2]],salesdata[[#This Row],[S-P3]],salesdata[[#This Row],[S-P4]]),0))</f>
        <v>Product3</v>
      </c>
      <c r="X2963" s="1" t="str">
        <f>IF(salesdata[[#This Row],[Total Revenue]]&gt;=70000,"High",IF(salesdata[[#This Row],[Total Revenue]]&gt;=40000,"Medium","Low"))</f>
        <v>Low</v>
      </c>
      <c r="Y2963" s="1" t="str">
        <f>IFERROR(IF(SUMIF(salesdata[Year],salesdata[[#This Row],[Year]],salesdata[Total Revenue])&gt;SUMIF(salesdata[Year],salesdata[[#This Row],[Year]]-1,salesdata[Total Revenue]),"Growth Year","Decline Year"),"")</f>
        <v>Decline Year</v>
      </c>
    </row>
    <row r="2964" spans="1:25" x14ac:dyDescent="0.3">
      <c r="A2964" s="1">
        <v>2963</v>
      </c>
      <c r="B2964" s="2">
        <v>43306</v>
      </c>
      <c r="C2964" s="1">
        <v>2018</v>
      </c>
      <c r="D2964" s="1" t="s">
        <v>20</v>
      </c>
      <c r="E2964" s="1">
        <v>7</v>
      </c>
      <c r="F2964" s="3">
        <v>1838</v>
      </c>
      <c r="G2964" s="10">
        <v>5826.46</v>
      </c>
      <c r="H2964" s="12">
        <f>IFERROR(salesdata[[#This Row],[S-P1]]/salesdata[[#This Row],[Q-P1]],0)</f>
        <v>3.17</v>
      </c>
      <c r="I2964" s="3">
        <v>3832</v>
      </c>
      <c r="J2964" s="10">
        <v>24294.880000000001</v>
      </c>
      <c r="K2964" s="12">
        <f>IFERROR(salesdata[[#This Row],[S-P2]]/salesdata[[#This Row],[Q-P2]],0)</f>
        <v>6.34</v>
      </c>
      <c r="L2964" s="3">
        <v>3152</v>
      </c>
      <c r="M2964" s="10">
        <v>17083.84</v>
      </c>
      <c r="N2964" s="12">
        <f>IFERROR(salesdata[[#This Row],[S-P3]]/salesdata[[#This Row],[Q-P3]],0)</f>
        <v>5.42</v>
      </c>
      <c r="O2964" s="3">
        <v>1354</v>
      </c>
      <c r="P2964" s="10">
        <v>9654.02</v>
      </c>
      <c r="Q2964" s="12">
        <f>IFERROR(salesdata[[#This Row],[S-P4]]/salesdata[[#This Row],[Q-P4]],0)</f>
        <v>7.13</v>
      </c>
      <c r="R2964" s="3">
        <v>10176</v>
      </c>
      <c r="S2964" s="10">
        <v>56859.199999999997</v>
      </c>
      <c r="T2964" s="1" t="str">
        <f>"Q"&amp;ROUNDUP(salesdata[[#This Row],[Month No.]]/3,0)</f>
        <v>Q3</v>
      </c>
      <c r="U2964" s="1" t="str">
        <f>TEXT(salesdata[[#This Row],[Date]],"dddd")</f>
        <v>Wednesday</v>
      </c>
      <c r="V2964" s="12">
        <f>IFERROR(salesdata[[#This Row],[Total Revenue]]/salesdata[[#This Row],[Total Units Sold]],0)</f>
        <v>5.587578616352201</v>
      </c>
      <c r="W2964" s="1" t="str">
        <f>INDEX({"Product1","Product2","Product3","Product4"},MATCH(MAX(salesdata[[#This Row],[S-P1]],salesdata[[#This Row],[S-P2]],salesdata[[#This Row],[S-P3]],salesdata[[#This Row],[S-P4]]),CHOOSE({1,2,3,4},salesdata[[#This Row],[S-P1]],salesdata[[#This Row],[S-P2]],salesdata[[#This Row],[S-P3]],salesdata[[#This Row],[S-P4]]),0))</f>
        <v>Product2</v>
      </c>
      <c r="X2964" s="1" t="str">
        <f>IF(salesdata[[#This Row],[Total Revenue]]&gt;=70000,"High",IF(salesdata[[#This Row],[Total Revenue]]&gt;=40000,"Medium","Low"))</f>
        <v>Medium</v>
      </c>
      <c r="Y2964" s="1" t="str">
        <f>IFERROR(IF(SUMIF(salesdata[Year],salesdata[[#This Row],[Year]],salesdata[Total Revenue])&gt;SUMIF(salesdata[Year],salesdata[[#This Row],[Year]]-1,salesdata[Total Revenue]),"Growth Year","Decline Year"),"")</f>
        <v>Decline Year</v>
      </c>
    </row>
    <row r="2965" spans="1:25" x14ac:dyDescent="0.3">
      <c r="A2965" s="1">
        <v>2964</v>
      </c>
      <c r="B2965" s="2">
        <v>43307</v>
      </c>
      <c r="C2965" s="1">
        <v>2018</v>
      </c>
      <c r="D2965" s="1" t="s">
        <v>20</v>
      </c>
      <c r="E2965" s="1">
        <v>7</v>
      </c>
      <c r="F2965" s="3">
        <v>6114</v>
      </c>
      <c r="G2965" s="10">
        <v>19381.38</v>
      </c>
      <c r="H2965" s="12">
        <f>IFERROR(salesdata[[#This Row],[S-P1]]/salesdata[[#This Row],[Q-P1]],0)</f>
        <v>3.1700000000000004</v>
      </c>
      <c r="I2965" s="3">
        <v>2409</v>
      </c>
      <c r="J2965" s="10">
        <v>15273.06</v>
      </c>
      <c r="K2965" s="12">
        <f>IFERROR(salesdata[[#This Row],[S-P2]]/salesdata[[#This Row],[Q-P2]],0)</f>
        <v>6.34</v>
      </c>
      <c r="L2965" s="3">
        <v>2565</v>
      </c>
      <c r="M2965" s="10">
        <v>13902.3</v>
      </c>
      <c r="N2965" s="12">
        <f>IFERROR(salesdata[[#This Row],[S-P3]]/salesdata[[#This Row],[Q-P3]],0)</f>
        <v>5.42</v>
      </c>
      <c r="O2965" s="3">
        <v>1247</v>
      </c>
      <c r="P2965" s="10">
        <v>8891.11</v>
      </c>
      <c r="Q2965" s="12">
        <f>IFERROR(salesdata[[#This Row],[S-P4]]/salesdata[[#This Row],[Q-P4]],0)</f>
        <v>7.1300000000000008</v>
      </c>
      <c r="R2965" s="3">
        <v>12335</v>
      </c>
      <c r="S2965" s="10">
        <v>57447.85</v>
      </c>
      <c r="T2965" s="1" t="str">
        <f>"Q"&amp;ROUNDUP(salesdata[[#This Row],[Month No.]]/3,0)</f>
        <v>Q3</v>
      </c>
      <c r="U2965" s="1" t="str">
        <f>TEXT(salesdata[[#This Row],[Date]],"dddd")</f>
        <v>Thursday</v>
      </c>
      <c r="V2965" s="12">
        <f>IFERROR(salesdata[[#This Row],[Total Revenue]]/salesdata[[#This Row],[Total Units Sold]],0)</f>
        <v>4.6573044183218482</v>
      </c>
      <c r="W2965" s="1" t="str">
        <f>INDEX({"Product1","Product2","Product3","Product4"},MATCH(MAX(salesdata[[#This Row],[S-P1]],salesdata[[#This Row],[S-P2]],salesdata[[#This Row],[S-P3]],salesdata[[#This Row],[S-P4]]),CHOOSE({1,2,3,4},salesdata[[#This Row],[S-P1]],salesdata[[#This Row],[S-P2]],salesdata[[#This Row],[S-P3]],salesdata[[#This Row],[S-P4]]),0))</f>
        <v>Product1</v>
      </c>
      <c r="X2965" s="1" t="str">
        <f>IF(salesdata[[#This Row],[Total Revenue]]&gt;=70000,"High",IF(salesdata[[#This Row],[Total Revenue]]&gt;=40000,"Medium","Low"))</f>
        <v>Medium</v>
      </c>
      <c r="Y2965" s="1" t="str">
        <f>IFERROR(IF(SUMIF(salesdata[Year],salesdata[[#This Row],[Year]],salesdata[Total Revenue])&gt;SUMIF(salesdata[Year],salesdata[[#This Row],[Year]]-1,salesdata[Total Revenue]),"Growth Year","Decline Year"),"")</f>
        <v>Decline Year</v>
      </c>
    </row>
    <row r="2966" spans="1:25" x14ac:dyDescent="0.3">
      <c r="A2966" s="1">
        <v>2965</v>
      </c>
      <c r="B2966" s="2">
        <v>43308</v>
      </c>
      <c r="C2966" s="1">
        <v>2018</v>
      </c>
      <c r="D2966" s="1" t="s">
        <v>20</v>
      </c>
      <c r="E2966" s="1">
        <v>7</v>
      </c>
      <c r="F2966" s="3">
        <v>4556</v>
      </c>
      <c r="G2966" s="10">
        <v>14442.52</v>
      </c>
      <c r="H2966" s="12">
        <f>IFERROR(salesdata[[#This Row],[S-P1]]/salesdata[[#This Row],[Q-P1]],0)</f>
        <v>3.17</v>
      </c>
      <c r="I2966" s="3">
        <v>3915</v>
      </c>
      <c r="J2966" s="10">
        <v>24821.1</v>
      </c>
      <c r="K2966" s="12">
        <f>IFERROR(salesdata[[#This Row],[S-P2]]/salesdata[[#This Row],[Q-P2]],0)</f>
        <v>6.34</v>
      </c>
      <c r="L2966" s="3">
        <v>2502</v>
      </c>
      <c r="M2966" s="10">
        <v>13560.84</v>
      </c>
      <c r="N2966" s="12">
        <f>IFERROR(salesdata[[#This Row],[S-P3]]/salesdata[[#This Row],[Q-P3]],0)</f>
        <v>5.42</v>
      </c>
      <c r="O2966" s="3">
        <v>1760</v>
      </c>
      <c r="P2966" s="10">
        <v>12548.8</v>
      </c>
      <c r="Q2966" s="12">
        <f>IFERROR(salesdata[[#This Row],[S-P4]]/salesdata[[#This Row],[Q-P4]],0)</f>
        <v>7.13</v>
      </c>
      <c r="R2966" s="3">
        <v>12733</v>
      </c>
      <c r="S2966" s="10">
        <v>65373.26</v>
      </c>
      <c r="T2966" s="1" t="str">
        <f>"Q"&amp;ROUNDUP(salesdata[[#This Row],[Month No.]]/3,0)</f>
        <v>Q3</v>
      </c>
      <c r="U2966" s="1" t="str">
        <f>TEXT(salesdata[[#This Row],[Date]],"dddd")</f>
        <v>Friday</v>
      </c>
      <c r="V2966" s="12">
        <f>IFERROR(salesdata[[#This Row],[Total Revenue]]/salesdata[[#This Row],[Total Units Sold]],0)</f>
        <v>5.1341600565459826</v>
      </c>
      <c r="W2966" s="1" t="str">
        <f>INDEX({"Product1","Product2","Product3","Product4"},MATCH(MAX(salesdata[[#This Row],[S-P1]],salesdata[[#This Row],[S-P2]],salesdata[[#This Row],[S-P3]],salesdata[[#This Row],[S-P4]]),CHOOSE({1,2,3,4},salesdata[[#This Row],[S-P1]],salesdata[[#This Row],[S-P2]],salesdata[[#This Row],[S-P3]],salesdata[[#This Row],[S-P4]]),0))</f>
        <v>Product2</v>
      </c>
      <c r="X2966" s="1" t="str">
        <f>IF(salesdata[[#This Row],[Total Revenue]]&gt;=70000,"High",IF(salesdata[[#This Row],[Total Revenue]]&gt;=40000,"Medium","Low"))</f>
        <v>Medium</v>
      </c>
      <c r="Y2966" s="1" t="str">
        <f>IFERROR(IF(SUMIF(salesdata[Year],salesdata[[#This Row],[Year]],salesdata[Total Revenue])&gt;SUMIF(salesdata[Year],salesdata[[#This Row],[Year]]-1,salesdata[Total Revenue]),"Growth Year","Decline Year"),"")</f>
        <v>Decline Year</v>
      </c>
    </row>
    <row r="2967" spans="1:25" x14ac:dyDescent="0.3">
      <c r="A2967" s="1">
        <v>2966</v>
      </c>
      <c r="B2967" s="2">
        <v>43309</v>
      </c>
      <c r="C2967" s="1">
        <v>2018</v>
      </c>
      <c r="D2967" s="1" t="s">
        <v>20</v>
      </c>
      <c r="E2967" s="1">
        <v>7</v>
      </c>
      <c r="F2967" s="3">
        <v>7710</v>
      </c>
      <c r="G2967" s="10">
        <v>24440.7</v>
      </c>
      <c r="H2967" s="12">
        <f>IFERROR(salesdata[[#This Row],[S-P1]]/salesdata[[#This Row],[Q-P1]],0)</f>
        <v>3.17</v>
      </c>
      <c r="I2967" s="3">
        <v>2766</v>
      </c>
      <c r="J2967" s="10">
        <v>17536.439999999999</v>
      </c>
      <c r="K2967" s="12">
        <f>IFERROR(salesdata[[#This Row],[S-P2]]/salesdata[[#This Row],[Q-P2]],0)</f>
        <v>6.34</v>
      </c>
      <c r="L2967" s="3">
        <v>5526</v>
      </c>
      <c r="M2967" s="10">
        <v>29950.92</v>
      </c>
      <c r="N2967" s="12">
        <f>IFERROR(salesdata[[#This Row],[S-P3]]/salesdata[[#This Row],[Q-P3]],0)</f>
        <v>5.42</v>
      </c>
      <c r="O2967" s="3">
        <v>1274</v>
      </c>
      <c r="P2967" s="10">
        <v>9083.6200000000008</v>
      </c>
      <c r="Q2967" s="12">
        <f>IFERROR(salesdata[[#This Row],[S-P4]]/salesdata[[#This Row],[Q-P4]],0)</f>
        <v>7.1300000000000008</v>
      </c>
      <c r="R2967" s="3">
        <v>17276</v>
      </c>
      <c r="S2967" s="10">
        <v>81011.679999999993</v>
      </c>
      <c r="T2967" s="1" t="str">
        <f>"Q"&amp;ROUNDUP(salesdata[[#This Row],[Month No.]]/3,0)</f>
        <v>Q3</v>
      </c>
      <c r="U2967" s="1" t="str">
        <f>TEXT(salesdata[[#This Row],[Date]],"dddd")</f>
        <v>Saturday</v>
      </c>
      <c r="V2967" s="12">
        <f>IFERROR(salesdata[[#This Row],[Total Revenue]]/salesdata[[#This Row],[Total Units Sold]],0)</f>
        <v>4.6892614031025692</v>
      </c>
      <c r="W2967" s="1" t="str">
        <f>INDEX({"Product1","Product2","Product3","Product4"},MATCH(MAX(salesdata[[#This Row],[S-P1]],salesdata[[#This Row],[S-P2]],salesdata[[#This Row],[S-P3]],salesdata[[#This Row],[S-P4]]),CHOOSE({1,2,3,4},salesdata[[#This Row],[S-P1]],salesdata[[#This Row],[S-P2]],salesdata[[#This Row],[S-P3]],salesdata[[#This Row],[S-P4]]),0))</f>
        <v>Product3</v>
      </c>
      <c r="X2967" s="1" t="str">
        <f>IF(salesdata[[#This Row],[Total Revenue]]&gt;=70000,"High",IF(salesdata[[#This Row],[Total Revenue]]&gt;=40000,"Medium","Low"))</f>
        <v>High</v>
      </c>
      <c r="Y2967" s="1" t="str">
        <f>IFERROR(IF(SUMIF(salesdata[Year],salesdata[[#This Row],[Year]],salesdata[Total Revenue])&gt;SUMIF(salesdata[Year],salesdata[[#This Row],[Year]]-1,salesdata[Total Revenue]),"Growth Year","Decline Year"),"")</f>
        <v>Decline Year</v>
      </c>
    </row>
    <row r="2968" spans="1:25" x14ac:dyDescent="0.3">
      <c r="A2968" s="1">
        <v>2967</v>
      </c>
      <c r="B2968" s="2">
        <v>43310</v>
      </c>
      <c r="C2968" s="1">
        <v>2018</v>
      </c>
      <c r="D2968" s="1" t="s">
        <v>20</v>
      </c>
      <c r="E2968" s="1">
        <v>7</v>
      </c>
      <c r="F2968" s="3">
        <v>3250</v>
      </c>
      <c r="G2968" s="10">
        <v>10302.5</v>
      </c>
      <c r="H2968" s="12">
        <f>IFERROR(salesdata[[#This Row],[S-P1]]/salesdata[[#This Row],[Q-P1]],0)</f>
        <v>3.17</v>
      </c>
      <c r="I2968" s="3">
        <v>1667</v>
      </c>
      <c r="J2968" s="10">
        <v>10568.78</v>
      </c>
      <c r="K2968" s="12">
        <f>IFERROR(salesdata[[#This Row],[S-P2]]/salesdata[[#This Row],[Q-P2]],0)</f>
        <v>6.3400000000000007</v>
      </c>
      <c r="L2968" s="3">
        <v>435</v>
      </c>
      <c r="M2968" s="10">
        <v>2357.6999999999998</v>
      </c>
      <c r="N2968" s="12">
        <f>IFERROR(salesdata[[#This Row],[S-P3]]/salesdata[[#This Row],[Q-P3]],0)</f>
        <v>5.42</v>
      </c>
      <c r="O2968" s="3">
        <v>1538</v>
      </c>
      <c r="P2968" s="10">
        <v>10965.94</v>
      </c>
      <c r="Q2968" s="12">
        <f>IFERROR(salesdata[[#This Row],[S-P4]]/salesdata[[#This Row],[Q-P4]],0)</f>
        <v>7.13</v>
      </c>
      <c r="R2968" s="3">
        <v>6890</v>
      </c>
      <c r="S2968" s="10">
        <v>34194.92</v>
      </c>
      <c r="T2968" s="1" t="str">
        <f>"Q"&amp;ROUNDUP(salesdata[[#This Row],[Month No.]]/3,0)</f>
        <v>Q3</v>
      </c>
      <c r="U2968" s="1" t="str">
        <f>TEXT(salesdata[[#This Row],[Date]],"dddd")</f>
        <v>Sunday</v>
      </c>
      <c r="V2968" s="12">
        <f>IFERROR(salesdata[[#This Row],[Total Revenue]]/salesdata[[#This Row],[Total Units Sold]],0)</f>
        <v>4.9629782293178515</v>
      </c>
      <c r="W2968" s="1" t="str">
        <f>INDEX({"Product1","Product2","Product3","Product4"},MATCH(MAX(salesdata[[#This Row],[S-P1]],salesdata[[#This Row],[S-P2]],salesdata[[#This Row],[S-P3]],salesdata[[#This Row],[S-P4]]),CHOOSE({1,2,3,4},salesdata[[#This Row],[S-P1]],salesdata[[#This Row],[S-P2]],salesdata[[#This Row],[S-P3]],salesdata[[#This Row],[S-P4]]),0))</f>
        <v>Product4</v>
      </c>
      <c r="X2968" s="1" t="str">
        <f>IF(salesdata[[#This Row],[Total Revenue]]&gt;=70000,"High",IF(salesdata[[#This Row],[Total Revenue]]&gt;=40000,"Medium","Low"))</f>
        <v>Low</v>
      </c>
      <c r="Y2968" s="1" t="str">
        <f>IFERROR(IF(SUMIF(salesdata[Year],salesdata[[#This Row],[Year]],salesdata[Total Revenue])&gt;SUMIF(salesdata[Year],salesdata[[#This Row],[Year]]-1,salesdata[Total Revenue]),"Growth Year","Decline Year"),"")</f>
        <v>Decline Year</v>
      </c>
    </row>
    <row r="2969" spans="1:25" x14ac:dyDescent="0.3">
      <c r="A2969" s="1">
        <v>2968</v>
      </c>
      <c r="B2969" s="2">
        <v>43311</v>
      </c>
      <c r="C2969" s="1">
        <v>2018</v>
      </c>
      <c r="D2969" s="1" t="s">
        <v>20</v>
      </c>
      <c r="E2969" s="1">
        <v>7</v>
      </c>
      <c r="F2969" s="3">
        <v>1839</v>
      </c>
      <c r="G2969" s="10">
        <v>5829.63</v>
      </c>
      <c r="H2969" s="12">
        <f>IFERROR(salesdata[[#This Row],[S-P1]]/salesdata[[#This Row],[Q-P1]],0)</f>
        <v>3.17</v>
      </c>
      <c r="I2969" s="3">
        <v>1417</v>
      </c>
      <c r="J2969" s="10">
        <v>8983.7800000000007</v>
      </c>
      <c r="K2969" s="12">
        <f>IFERROR(salesdata[[#This Row],[S-P2]]/salesdata[[#This Row],[Q-P2]],0)</f>
        <v>6.3400000000000007</v>
      </c>
      <c r="L2969" s="3">
        <v>422</v>
      </c>
      <c r="M2969" s="10">
        <v>2287.2399999999998</v>
      </c>
      <c r="N2969" s="12">
        <f>IFERROR(salesdata[[#This Row],[S-P3]]/salesdata[[#This Row],[Q-P3]],0)</f>
        <v>5.419999999999999</v>
      </c>
      <c r="O2969" s="3">
        <v>1445</v>
      </c>
      <c r="P2969" s="10">
        <v>10302.85</v>
      </c>
      <c r="Q2969" s="12">
        <f>IFERROR(salesdata[[#This Row],[S-P4]]/salesdata[[#This Row],[Q-P4]],0)</f>
        <v>7.13</v>
      </c>
      <c r="R2969" s="3">
        <v>5123</v>
      </c>
      <c r="S2969" s="10">
        <v>27403.5</v>
      </c>
      <c r="T2969" s="1" t="str">
        <f>"Q"&amp;ROUNDUP(salesdata[[#This Row],[Month No.]]/3,0)</f>
        <v>Q3</v>
      </c>
      <c r="U2969" s="1" t="str">
        <f>TEXT(salesdata[[#This Row],[Date]],"dddd")</f>
        <v>Monday</v>
      </c>
      <c r="V2969" s="12">
        <f>IFERROR(salesdata[[#This Row],[Total Revenue]]/salesdata[[#This Row],[Total Units Sold]],0)</f>
        <v>5.3491118485262543</v>
      </c>
      <c r="W2969" s="1" t="str">
        <f>INDEX({"Product1","Product2","Product3","Product4"},MATCH(MAX(salesdata[[#This Row],[S-P1]],salesdata[[#This Row],[S-P2]],salesdata[[#This Row],[S-P3]],salesdata[[#This Row],[S-P4]]),CHOOSE({1,2,3,4},salesdata[[#This Row],[S-P1]],salesdata[[#This Row],[S-P2]],salesdata[[#This Row],[S-P3]],salesdata[[#This Row],[S-P4]]),0))</f>
        <v>Product4</v>
      </c>
      <c r="X2969" s="1" t="str">
        <f>IF(salesdata[[#This Row],[Total Revenue]]&gt;=70000,"High",IF(salesdata[[#This Row],[Total Revenue]]&gt;=40000,"Medium","Low"))</f>
        <v>Low</v>
      </c>
      <c r="Y2969" s="1" t="str">
        <f>IFERROR(IF(SUMIF(salesdata[Year],salesdata[[#This Row],[Year]],salesdata[Total Revenue])&gt;SUMIF(salesdata[Year],salesdata[[#This Row],[Year]]-1,salesdata[Total Revenue]),"Growth Year","Decline Year"),"")</f>
        <v>Decline Year</v>
      </c>
    </row>
    <row r="2970" spans="1:25" x14ac:dyDescent="0.3">
      <c r="A2970" s="1">
        <v>2969</v>
      </c>
      <c r="B2970" s="2">
        <v>43312</v>
      </c>
      <c r="C2970" s="1">
        <v>2018</v>
      </c>
      <c r="D2970" s="1" t="s">
        <v>20</v>
      </c>
      <c r="E2970" s="1">
        <v>7</v>
      </c>
      <c r="F2970" s="3">
        <v>1377</v>
      </c>
      <c r="G2970" s="10">
        <v>4365.09</v>
      </c>
      <c r="H2970" s="12">
        <f>IFERROR(salesdata[[#This Row],[S-P1]]/salesdata[[#This Row],[Q-P1]],0)</f>
        <v>3.17</v>
      </c>
      <c r="I2970" s="3">
        <v>3283</v>
      </c>
      <c r="J2970" s="10">
        <v>20814.22</v>
      </c>
      <c r="K2970" s="12">
        <f>IFERROR(salesdata[[#This Row],[S-P2]]/salesdata[[#This Row],[Q-P2]],0)</f>
        <v>6.3400000000000007</v>
      </c>
      <c r="L2970" s="3">
        <v>3420</v>
      </c>
      <c r="M2970" s="10">
        <v>18536.400000000001</v>
      </c>
      <c r="N2970" s="12">
        <f>IFERROR(salesdata[[#This Row],[S-P3]]/salesdata[[#This Row],[Q-P3]],0)</f>
        <v>5.4200000000000008</v>
      </c>
      <c r="O2970" s="3">
        <v>1587</v>
      </c>
      <c r="P2970" s="10">
        <v>11315.31</v>
      </c>
      <c r="Q2970" s="12">
        <f>IFERROR(salesdata[[#This Row],[S-P4]]/salesdata[[#This Row],[Q-P4]],0)</f>
        <v>7.13</v>
      </c>
      <c r="R2970" s="3">
        <v>9667</v>
      </c>
      <c r="S2970" s="10">
        <v>55031.02</v>
      </c>
      <c r="T2970" s="1" t="str">
        <f>"Q"&amp;ROUNDUP(salesdata[[#This Row],[Month No.]]/3,0)</f>
        <v>Q3</v>
      </c>
      <c r="U2970" s="1" t="str">
        <f>TEXT(salesdata[[#This Row],[Date]],"dddd")</f>
        <v>Tuesday</v>
      </c>
      <c r="V2970" s="12">
        <f>IFERROR(salesdata[[#This Row],[Total Revenue]]/salesdata[[#This Row],[Total Units Sold]],0)</f>
        <v>5.6926678390400332</v>
      </c>
      <c r="W2970" s="1" t="str">
        <f>INDEX({"Product1","Product2","Product3","Product4"},MATCH(MAX(salesdata[[#This Row],[S-P1]],salesdata[[#This Row],[S-P2]],salesdata[[#This Row],[S-P3]],salesdata[[#This Row],[S-P4]]),CHOOSE({1,2,3,4},salesdata[[#This Row],[S-P1]],salesdata[[#This Row],[S-P2]],salesdata[[#This Row],[S-P3]],salesdata[[#This Row],[S-P4]]),0))</f>
        <v>Product2</v>
      </c>
      <c r="X2970" s="1" t="str">
        <f>IF(salesdata[[#This Row],[Total Revenue]]&gt;=70000,"High",IF(salesdata[[#This Row],[Total Revenue]]&gt;=40000,"Medium","Low"))</f>
        <v>Medium</v>
      </c>
      <c r="Y2970" s="1" t="str">
        <f>IFERROR(IF(SUMIF(salesdata[Year],salesdata[[#This Row],[Year]],salesdata[Total Revenue])&gt;SUMIF(salesdata[Year],salesdata[[#This Row],[Year]]-1,salesdata[Total Revenue]),"Growth Year","Decline Year"),"")</f>
        <v>Decline Year</v>
      </c>
    </row>
    <row r="2971" spans="1:25" x14ac:dyDescent="0.3">
      <c r="A2971" s="1">
        <v>2970</v>
      </c>
      <c r="B2971" s="2">
        <v>43313</v>
      </c>
      <c r="C2971" s="1">
        <v>2018</v>
      </c>
      <c r="D2971" s="1" t="s">
        <v>21</v>
      </c>
      <c r="E2971" s="1">
        <v>8</v>
      </c>
      <c r="F2971" s="3">
        <v>6344</v>
      </c>
      <c r="G2971" s="10">
        <v>20110.48</v>
      </c>
      <c r="H2971" s="12">
        <f>IFERROR(salesdata[[#This Row],[S-P1]]/salesdata[[#This Row],[Q-P1]],0)</f>
        <v>3.17</v>
      </c>
      <c r="I2971" s="3">
        <v>1748</v>
      </c>
      <c r="J2971" s="10">
        <v>11082.32</v>
      </c>
      <c r="K2971" s="12">
        <f>IFERROR(salesdata[[#This Row],[S-P2]]/salesdata[[#This Row],[Q-P2]],0)</f>
        <v>6.34</v>
      </c>
      <c r="L2971" s="3">
        <v>2464</v>
      </c>
      <c r="M2971" s="10">
        <v>13354.88</v>
      </c>
      <c r="N2971" s="12">
        <f>IFERROR(salesdata[[#This Row],[S-P3]]/salesdata[[#This Row],[Q-P3]],0)</f>
        <v>5.42</v>
      </c>
      <c r="O2971" s="3">
        <v>502</v>
      </c>
      <c r="P2971" s="10">
        <v>3579.26</v>
      </c>
      <c r="Q2971" s="12">
        <f>IFERROR(salesdata[[#This Row],[S-P4]]/salesdata[[#This Row],[Q-P4]],0)</f>
        <v>7.1300000000000008</v>
      </c>
      <c r="R2971" s="3">
        <v>11058</v>
      </c>
      <c r="S2971" s="10">
        <v>48126.94</v>
      </c>
      <c r="T2971" s="1" t="str">
        <f>"Q"&amp;ROUNDUP(salesdata[[#This Row],[Month No.]]/3,0)</f>
        <v>Q3</v>
      </c>
      <c r="U2971" s="1" t="str">
        <f>TEXT(salesdata[[#This Row],[Date]],"dddd")</f>
        <v>Wednesday</v>
      </c>
      <c r="V2971" s="12">
        <f>IFERROR(salesdata[[#This Row],[Total Revenue]]/salesdata[[#This Row],[Total Units Sold]],0)</f>
        <v>4.3522282510399712</v>
      </c>
      <c r="W2971" s="1" t="str">
        <f>INDEX({"Product1","Product2","Product3","Product4"},MATCH(MAX(salesdata[[#This Row],[S-P1]],salesdata[[#This Row],[S-P2]],salesdata[[#This Row],[S-P3]],salesdata[[#This Row],[S-P4]]),CHOOSE({1,2,3,4},salesdata[[#This Row],[S-P1]],salesdata[[#This Row],[S-P2]],salesdata[[#This Row],[S-P3]],salesdata[[#This Row],[S-P4]]),0))</f>
        <v>Product1</v>
      </c>
      <c r="X2971" s="1" t="str">
        <f>IF(salesdata[[#This Row],[Total Revenue]]&gt;=70000,"High",IF(salesdata[[#This Row],[Total Revenue]]&gt;=40000,"Medium","Low"))</f>
        <v>Medium</v>
      </c>
      <c r="Y2971" s="1" t="str">
        <f>IFERROR(IF(SUMIF(salesdata[Year],salesdata[[#This Row],[Year]],salesdata[Total Revenue])&gt;SUMIF(salesdata[Year],salesdata[[#This Row],[Year]]-1,salesdata[Total Revenue]),"Growth Year","Decline Year"),"")</f>
        <v>Decline Year</v>
      </c>
    </row>
    <row r="2972" spans="1:25" x14ac:dyDescent="0.3">
      <c r="A2972" s="1">
        <v>2971</v>
      </c>
      <c r="B2972" s="2">
        <v>43314</v>
      </c>
      <c r="C2972" s="1">
        <v>2018</v>
      </c>
      <c r="D2972" s="1" t="s">
        <v>21</v>
      </c>
      <c r="E2972" s="1">
        <v>8</v>
      </c>
      <c r="F2972" s="3">
        <v>2402</v>
      </c>
      <c r="G2972" s="10">
        <v>7614.34</v>
      </c>
      <c r="H2972" s="12">
        <f>IFERROR(salesdata[[#This Row],[S-P1]]/salesdata[[#This Row],[Q-P1]],0)</f>
        <v>3.17</v>
      </c>
      <c r="I2972" s="3">
        <v>2857</v>
      </c>
      <c r="J2972" s="10">
        <v>18113.38</v>
      </c>
      <c r="K2972" s="12">
        <f>IFERROR(salesdata[[#This Row],[S-P2]]/salesdata[[#This Row],[Q-P2]],0)</f>
        <v>6.3400000000000007</v>
      </c>
      <c r="L2972" s="3">
        <v>4199</v>
      </c>
      <c r="M2972" s="10">
        <v>22758.58</v>
      </c>
      <c r="N2972" s="12">
        <f>IFERROR(salesdata[[#This Row],[S-P3]]/salesdata[[#This Row],[Q-P3]],0)</f>
        <v>5.4200000000000008</v>
      </c>
      <c r="O2972" s="3">
        <v>556</v>
      </c>
      <c r="P2972" s="10">
        <v>3964.28</v>
      </c>
      <c r="Q2972" s="12">
        <f>IFERROR(salesdata[[#This Row],[S-P4]]/salesdata[[#This Row],[Q-P4]],0)</f>
        <v>7.1300000000000008</v>
      </c>
      <c r="R2972" s="3">
        <v>10014</v>
      </c>
      <c r="S2972" s="10">
        <v>52450.58</v>
      </c>
      <c r="T2972" s="1" t="str">
        <f>"Q"&amp;ROUNDUP(salesdata[[#This Row],[Month No.]]/3,0)</f>
        <v>Q3</v>
      </c>
      <c r="U2972" s="1" t="str">
        <f>TEXT(salesdata[[#This Row],[Date]],"dddd")</f>
        <v>Thursday</v>
      </c>
      <c r="V2972" s="12">
        <f>IFERROR(salesdata[[#This Row],[Total Revenue]]/salesdata[[#This Row],[Total Units Sold]],0)</f>
        <v>5.237725184741362</v>
      </c>
      <c r="W2972" s="1" t="str">
        <f>INDEX({"Product1","Product2","Product3","Product4"},MATCH(MAX(salesdata[[#This Row],[S-P1]],salesdata[[#This Row],[S-P2]],salesdata[[#This Row],[S-P3]],salesdata[[#This Row],[S-P4]]),CHOOSE({1,2,3,4},salesdata[[#This Row],[S-P1]],salesdata[[#This Row],[S-P2]],salesdata[[#This Row],[S-P3]],salesdata[[#This Row],[S-P4]]),0))</f>
        <v>Product3</v>
      </c>
      <c r="X2972" s="1" t="str">
        <f>IF(salesdata[[#This Row],[Total Revenue]]&gt;=70000,"High",IF(salesdata[[#This Row],[Total Revenue]]&gt;=40000,"Medium","Low"))</f>
        <v>Medium</v>
      </c>
      <c r="Y2972" s="1" t="str">
        <f>IFERROR(IF(SUMIF(salesdata[Year],salesdata[[#This Row],[Year]],salesdata[Total Revenue])&gt;SUMIF(salesdata[Year],salesdata[[#This Row],[Year]]-1,salesdata[Total Revenue]),"Growth Year","Decline Year"),"")</f>
        <v>Decline Year</v>
      </c>
    </row>
    <row r="2973" spans="1:25" x14ac:dyDescent="0.3">
      <c r="A2973" s="1">
        <v>2972</v>
      </c>
      <c r="B2973" s="2">
        <v>43315</v>
      </c>
      <c r="C2973" s="1">
        <v>2018</v>
      </c>
      <c r="D2973" s="1" t="s">
        <v>21</v>
      </c>
      <c r="E2973" s="1">
        <v>8</v>
      </c>
      <c r="F2973" s="3">
        <v>5837</v>
      </c>
      <c r="G2973" s="10">
        <v>18503.29</v>
      </c>
      <c r="H2973" s="12">
        <f>IFERROR(salesdata[[#This Row],[S-P1]]/salesdata[[#This Row],[Q-P1]],0)</f>
        <v>3.17</v>
      </c>
      <c r="I2973" s="3">
        <v>3799</v>
      </c>
      <c r="J2973" s="10">
        <v>24085.66</v>
      </c>
      <c r="K2973" s="12">
        <f>IFERROR(salesdata[[#This Row],[S-P2]]/salesdata[[#This Row],[Q-P2]],0)</f>
        <v>6.34</v>
      </c>
      <c r="L2973" s="3">
        <v>2894</v>
      </c>
      <c r="M2973" s="10">
        <v>15685.48</v>
      </c>
      <c r="N2973" s="12">
        <f>IFERROR(salesdata[[#This Row],[S-P3]]/salesdata[[#This Row],[Q-P3]],0)</f>
        <v>5.42</v>
      </c>
      <c r="O2973" s="3">
        <v>374</v>
      </c>
      <c r="P2973" s="10">
        <v>2666.62</v>
      </c>
      <c r="Q2973" s="12">
        <f>IFERROR(salesdata[[#This Row],[S-P4]]/salesdata[[#This Row],[Q-P4]],0)</f>
        <v>7.13</v>
      </c>
      <c r="R2973" s="3">
        <v>12904</v>
      </c>
      <c r="S2973" s="10">
        <v>60941.05</v>
      </c>
      <c r="T2973" s="1" t="str">
        <f>"Q"&amp;ROUNDUP(salesdata[[#This Row],[Month No.]]/3,0)</f>
        <v>Q3</v>
      </c>
      <c r="U2973" s="1" t="str">
        <f>TEXT(salesdata[[#This Row],[Date]],"dddd")</f>
        <v>Friday</v>
      </c>
      <c r="V2973" s="12">
        <f>IFERROR(salesdata[[#This Row],[Total Revenue]]/salesdata[[#This Row],[Total Units Sold]],0)</f>
        <v>4.7226480161190327</v>
      </c>
      <c r="W2973" s="1" t="str">
        <f>INDEX({"Product1","Product2","Product3","Product4"},MATCH(MAX(salesdata[[#This Row],[S-P1]],salesdata[[#This Row],[S-P2]],salesdata[[#This Row],[S-P3]],salesdata[[#This Row],[S-P4]]),CHOOSE({1,2,3,4},salesdata[[#This Row],[S-P1]],salesdata[[#This Row],[S-P2]],salesdata[[#This Row],[S-P3]],salesdata[[#This Row],[S-P4]]),0))</f>
        <v>Product2</v>
      </c>
      <c r="X2973" s="1" t="str">
        <f>IF(salesdata[[#This Row],[Total Revenue]]&gt;=70000,"High",IF(salesdata[[#This Row],[Total Revenue]]&gt;=40000,"Medium","Low"))</f>
        <v>Medium</v>
      </c>
      <c r="Y2973" s="1" t="str">
        <f>IFERROR(IF(SUMIF(salesdata[Year],salesdata[[#This Row],[Year]],salesdata[Total Revenue])&gt;SUMIF(salesdata[Year],salesdata[[#This Row],[Year]]-1,salesdata[Total Revenue]),"Growth Year","Decline Year"),"")</f>
        <v>Decline Year</v>
      </c>
    </row>
    <row r="2974" spans="1:25" x14ac:dyDescent="0.3">
      <c r="A2974" s="1">
        <v>2973</v>
      </c>
      <c r="B2974" s="2">
        <v>43316</v>
      </c>
      <c r="C2974" s="1">
        <v>2018</v>
      </c>
      <c r="D2974" s="1" t="s">
        <v>21</v>
      </c>
      <c r="E2974" s="1">
        <v>8</v>
      </c>
      <c r="F2974" s="3">
        <v>4776</v>
      </c>
      <c r="G2974" s="10">
        <v>15139.92</v>
      </c>
      <c r="H2974" s="12">
        <f>IFERROR(salesdata[[#This Row],[S-P1]]/salesdata[[#This Row],[Q-P1]],0)</f>
        <v>3.17</v>
      </c>
      <c r="I2974" s="3">
        <v>788</v>
      </c>
      <c r="J2974" s="10">
        <v>4995.92</v>
      </c>
      <c r="K2974" s="12">
        <f>IFERROR(salesdata[[#This Row],[S-P2]]/salesdata[[#This Row],[Q-P2]],0)</f>
        <v>6.34</v>
      </c>
      <c r="L2974" s="3">
        <v>4444</v>
      </c>
      <c r="M2974" s="10">
        <v>24086.48</v>
      </c>
      <c r="N2974" s="12">
        <f>IFERROR(salesdata[[#This Row],[S-P3]]/salesdata[[#This Row],[Q-P3]],0)</f>
        <v>5.42</v>
      </c>
      <c r="O2974" s="3">
        <v>963</v>
      </c>
      <c r="P2974" s="10">
        <v>6866.19</v>
      </c>
      <c r="Q2974" s="12">
        <f>IFERROR(salesdata[[#This Row],[S-P4]]/salesdata[[#This Row],[Q-P4]],0)</f>
        <v>7.13</v>
      </c>
      <c r="R2974" s="3">
        <v>10971</v>
      </c>
      <c r="S2974" s="10">
        <v>51088.51</v>
      </c>
      <c r="T2974" s="1" t="str">
        <f>"Q"&amp;ROUNDUP(salesdata[[#This Row],[Month No.]]/3,0)</f>
        <v>Q3</v>
      </c>
      <c r="U2974" s="1" t="str">
        <f>TEXT(salesdata[[#This Row],[Date]],"dddd")</f>
        <v>Saturday</v>
      </c>
      <c r="V2974" s="12">
        <f>IFERROR(salesdata[[#This Row],[Total Revenue]]/salesdata[[#This Row],[Total Units Sold]],0)</f>
        <v>4.6566867195333153</v>
      </c>
      <c r="W2974" s="1" t="str">
        <f>INDEX({"Product1","Product2","Product3","Product4"},MATCH(MAX(salesdata[[#This Row],[S-P1]],salesdata[[#This Row],[S-P2]],salesdata[[#This Row],[S-P3]],salesdata[[#This Row],[S-P4]]),CHOOSE({1,2,3,4},salesdata[[#This Row],[S-P1]],salesdata[[#This Row],[S-P2]],salesdata[[#This Row],[S-P3]],salesdata[[#This Row],[S-P4]]),0))</f>
        <v>Product3</v>
      </c>
      <c r="X2974" s="1" t="str">
        <f>IF(salesdata[[#This Row],[Total Revenue]]&gt;=70000,"High",IF(salesdata[[#This Row],[Total Revenue]]&gt;=40000,"Medium","Low"))</f>
        <v>Medium</v>
      </c>
      <c r="Y2974" s="1" t="str">
        <f>IFERROR(IF(SUMIF(salesdata[Year],salesdata[[#This Row],[Year]],salesdata[Total Revenue])&gt;SUMIF(salesdata[Year],salesdata[[#This Row],[Year]]-1,salesdata[Total Revenue]),"Growth Year","Decline Year"),"")</f>
        <v>Decline Year</v>
      </c>
    </row>
    <row r="2975" spans="1:25" x14ac:dyDescent="0.3">
      <c r="A2975" s="1">
        <v>2974</v>
      </c>
      <c r="B2975" s="2">
        <v>43317</v>
      </c>
      <c r="C2975" s="1">
        <v>2018</v>
      </c>
      <c r="D2975" s="1" t="s">
        <v>21</v>
      </c>
      <c r="E2975" s="1">
        <v>8</v>
      </c>
      <c r="F2975" s="3">
        <v>2010</v>
      </c>
      <c r="G2975" s="10">
        <v>6371.7</v>
      </c>
      <c r="H2975" s="12">
        <f>IFERROR(salesdata[[#This Row],[S-P1]]/salesdata[[#This Row],[Q-P1]],0)</f>
        <v>3.17</v>
      </c>
      <c r="I2975" s="3">
        <v>921</v>
      </c>
      <c r="J2975" s="10">
        <v>5839.14</v>
      </c>
      <c r="K2975" s="12">
        <f>IFERROR(salesdata[[#This Row],[S-P2]]/salesdata[[#This Row],[Q-P2]],0)</f>
        <v>6.3400000000000007</v>
      </c>
      <c r="L2975" s="3">
        <v>5799</v>
      </c>
      <c r="M2975" s="10">
        <v>31430.58</v>
      </c>
      <c r="N2975" s="12">
        <f>IFERROR(salesdata[[#This Row],[S-P3]]/salesdata[[#This Row],[Q-P3]],0)</f>
        <v>5.42</v>
      </c>
      <c r="O2975" s="3">
        <v>1886</v>
      </c>
      <c r="P2975" s="10">
        <v>13447.18</v>
      </c>
      <c r="Q2975" s="12">
        <f>IFERROR(salesdata[[#This Row],[S-P4]]/salesdata[[#This Row],[Q-P4]],0)</f>
        <v>7.13</v>
      </c>
      <c r="R2975" s="3">
        <v>10616</v>
      </c>
      <c r="S2975" s="10">
        <v>57088.6</v>
      </c>
      <c r="T2975" s="1" t="str">
        <f>"Q"&amp;ROUNDUP(salesdata[[#This Row],[Month No.]]/3,0)</f>
        <v>Q3</v>
      </c>
      <c r="U2975" s="1" t="str">
        <f>TEXT(salesdata[[#This Row],[Date]],"dddd")</f>
        <v>Sunday</v>
      </c>
      <c r="V2975" s="12">
        <f>IFERROR(salesdata[[#This Row],[Total Revenue]]/salesdata[[#This Row],[Total Units Sold]],0)</f>
        <v>5.3775998492840991</v>
      </c>
      <c r="W2975" s="1" t="str">
        <f>INDEX({"Product1","Product2","Product3","Product4"},MATCH(MAX(salesdata[[#This Row],[S-P1]],salesdata[[#This Row],[S-P2]],salesdata[[#This Row],[S-P3]],salesdata[[#This Row],[S-P4]]),CHOOSE({1,2,3,4},salesdata[[#This Row],[S-P1]],salesdata[[#This Row],[S-P2]],salesdata[[#This Row],[S-P3]],salesdata[[#This Row],[S-P4]]),0))</f>
        <v>Product3</v>
      </c>
      <c r="X2975" s="1" t="str">
        <f>IF(salesdata[[#This Row],[Total Revenue]]&gt;=70000,"High",IF(salesdata[[#This Row],[Total Revenue]]&gt;=40000,"Medium","Low"))</f>
        <v>Medium</v>
      </c>
      <c r="Y2975" s="1" t="str">
        <f>IFERROR(IF(SUMIF(salesdata[Year],salesdata[[#This Row],[Year]],salesdata[Total Revenue])&gt;SUMIF(salesdata[Year],salesdata[[#This Row],[Year]]-1,salesdata[Total Revenue]),"Growth Year","Decline Year"),"")</f>
        <v>Decline Year</v>
      </c>
    </row>
    <row r="2976" spans="1:25" x14ac:dyDescent="0.3">
      <c r="A2976" s="1">
        <v>2975</v>
      </c>
      <c r="B2976" s="2">
        <v>43318</v>
      </c>
      <c r="C2976" s="1">
        <v>2018</v>
      </c>
      <c r="D2976" s="1" t="s">
        <v>21</v>
      </c>
      <c r="E2976" s="1">
        <v>8</v>
      </c>
      <c r="F2976" s="3">
        <v>4853</v>
      </c>
      <c r="G2976" s="10">
        <v>15384.01</v>
      </c>
      <c r="H2976" s="12">
        <f>IFERROR(salesdata[[#This Row],[S-P1]]/salesdata[[#This Row],[Q-P1]],0)</f>
        <v>3.17</v>
      </c>
      <c r="I2976" s="3">
        <v>3340</v>
      </c>
      <c r="J2976" s="10">
        <v>21175.599999999999</v>
      </c>
      <c r="K2976" s="12">
        <f>IFERROR(salesdata[[#This Row],[S-P2]]/salesdata[[#This Row],[Q-P2]],0)</f>
        <v>6.34</v>
      </c>
      <c r="L2976" s="3">
        <v>3940</v>
      </c>
      <c r="M2976" s="10">
        <v>21354.799999999999</v>
      </c>
      <c r="N2976" s="12">
        <f>IFERROR(salesdata[[#This Row],[S-P3]]/salesdata[[#This Row],[Q-P3]],0)</f>
        <v>5.42</v>
      </c>
      <c r="O2976" s="3">
        <v>470</v>
      </c>
      <c r="P2976" s="10">
        <v>3351.1</v>
      </c>
      <c r="Q2976" s="12">
        <f>IFERROR(salesdata[[#This Row],[S-P4]]/salesdata[[#This Row],[Q-P4]],0)</f>
        <v>7.13</v>
      </c>
      <c r="R2976" s="3">
        <v>12603</v>
      </c>
      <c r="S2976" s="10">
        <v>61265.51</v>
      </c>
      <c r="T2976" s="1" t="str">
        <f>"Q"&amp;ROUNDUP(salesdata[[#This Row],[Month No.]]/3,0)</f>
        <v>Q3</v>
      </c>
      <c r="U2976" s="1" t="str">
        <f>TEXT(salesdata[[#This Row],[Date]],"dddd")</f>
        <v>Monday</v>
      </c>
      <c r="V2976" s="12">
        <f>IFERROR(salesdata[[#This Row],[Total Revenue]]/salesdata[[#This Row],[Total Units Sold]],0)</f>
        <v>4.8611846385781163</v>
      </c>
      <c r="W2976" s="1" t="str">
        <f>INDEX({"Product1","Product2","Product3","Product4"},MATCH(MAX(salesdata[[#This Row],[S-P1]],salesdata[[#This Row],[S-P2]],salesdata[[#This Row],[S-P3]],salesdata[[#This Row],[S-P4]]),CHOOSE({1,2,3,4},salesdata[[#This Row],[S-P1]],salesdata[[#This Row],[S-P2]],salesdata[[#This Row],[S-P3]],salesdata[[#This Row],[S-P4]]),0))</f>
        <v>Product3</v>
      </c>
      <c r="X2976" s="1" t="str">
        <f>IF(salesdata[[#This Row],[Total Revenue]]&gt;=70000,"High",IF(salesdata[[#This Row],[Total Revenue]]&gt;=40000,"Medium","Low"))</f>
        <v>Medium</v>
      </c>
      <c r="Y2976" s="1" t="str">
        <f>IFERROR(IF(SUMIF(salesdata[Year],salesdata[[#This Row],[Year]],salesdata[Total Revenue])&gt;SUMIF(salesdata[Year],salesdata[[#This Row],[Year]]-1,salesdata[Total Revenue]),"Growth Year","Decline Year"),"")</f>
        <v>Decline Year</v>
      </c>
    </row>
    <row r="2977" spans="1:25" x14ac:dyDescent="0.3">
      <c r="A2977" s="1">
        <v>2976</v>
      </c>
      <c r="B2977" s="2">
        <v>43319</v>
      </c>
      <c r="C2977" s="1">
        <v>2018</v>
      </c>
      <c r="D2977" s="1" t="s">
        <v>21</v>
      </c>
      <c r="E2977" s="1">
        <v>8</v>
      </c>
      <c r="F2977" s="3">
        <v>7896</v>
      </c>
      <c r="G2977" s="10">
        <v>25030.32</v>
      </c>
      <c r="H2977" s="12">
        <f>IFERROR(salesdata[[#This Row],[S-P1]]/salesdata[[#This Row],[Q-P1]],0)</f>
        <v>3.17</v>
      </c>
      <c r="I2977" s="3">
        <v>989</v>
      </c>
      <c r="J2977" s="10">
        <v>6270.26</v>
      </c>
      <c r="K2977" s="12">
        <f>IFERROR(salesdata[[#This Row],[S-P2]]/salesdata[[#This Row],[Q-P2]],0)</f>
        <v>6.34</v>
      </c>
      <c r="L2977" s="3">
        <v>2098</v>
      </c>
      <c r="M2977" s="10">
        <v>11371.16</v>
      </c>
      <c r="N2977" s="12">
        <f>IFERROR(salesdata[[#This Row],[S-P3]]/salesdata[[#This Row],[Q-P3]],0)</f>
        <v>5.42</v>
      </c>
      <c r="O2977" s="3">
        <v>975</v>
      </c>
      <c r="P2977" s="10">
        <v>6951.75</v>
      </c>
      <c r="Q2977" s="12">
        <f>IFERROR(salesdata[[#This Row],[S-P4]]/salesdata[[#This Row],[Q-P4]],0)</f>
        <v>7.13</v>
      </c>
      <c r="R2977" s="3">
        <v>11958</v>
      </c>
      <c r="S2977" s="10">
        <v>49623.49</v>
      </c>
      <c r="T2977" s="1" t="str">
        <f>"Q"&amp;ROUNDUP(salesdata[[#This Row],[Month No.]]/3,0)</f>
        <v>Q3</v>
      </c>
      <c r="U2977" s="1" t="str">
        <f>TEXT(salesdata[[#This Row],[Date]],"dddd")</f>
        <v>Tuesday</v>
      </c>
      <c r="V2977" s="12">
        <f>IFERROR(salesdata[[#This Row],[Total Revenue]]/salesdata[[#This Row],[Total Units Sold]],0)</f>
        <v>4.149815186486034</v>
      </c>
      <c r="W2977" s="1" t="str">
        <f>INDEX({"Product1","Product2","Product3","Product4"},MATCH(MAX(salesdata[[#This Row],[S-P1]],salesdata[[#This Row],[S-P2]],salesdata[[#This Row],[S-P3]],salesdata[[#This Row],[S-P4]]),CHOOSE({1,2,3,4},salesdata[[#This Row],[S-P1]],salesdata[[#This Row],[S-P2]],salesdata[[#This Row],[S-P3]],salesdata[[#This Row],[S-P4]]),0))</f>
        <v>Product1</v>
      </c>
      <c r="X2977" s="1" t="str">
        <f>IF(salesdata[[#This Row],[Total Revenue]]&gt;=70000,"High",IF(salesdata[[#This Row],[Total Revenue]]&gt;=40000,"Medium","Low"))</f>
        <v>Medium</v>
      </c>
      <c r="Y2977" s="1" t="str">
        <f>IFERROR(IF(SUMIF(salesdata[Year],salesdata[[#This Row],[Year]],salesdata[Total Revenue])&gt;SUMIF(salesdata[Year],salesdata[[#This Row],[Year]]-1,salesdata[Total Revenue]),"Growth Year","Decline Year"),"")</f>
        <v>Decline Year</v>
      </c>
    </row>
    <row r="2978" spans="1:25" x14ac:dyDescent="0.3">
      <c r="A2978" s="1">
        <v>2977</v>
      </c>
      <c r="B2978" s="2">
        <v>43320</v>
      </c>
      <c r="C2978" s="1">
        <v>2018</v>
      </c>
      <c r="D2978" s="1" t="s">
        <v>21</v>
      </c>
      <c r="E2978" s="1">
        <v>8</v>
      </c>
      <c r="F2978" s="3">
        <v>6098</v>
      </c>
      <c r="G2978" s="10">
        <v>19330.66</v>
      </c>
      <c r="H2978" s="12">
        <f>IFERROR(salesdata[[#This Row],[S-P1]]/salesdata[[#This Row],[Q-P1]],0)</f>
        <v>3.17</v>
      </c>
      <c r="I2978" s="3">
        <v>1811</v>
      </c>
      <c r="J2978" s="10">
        <v>11481.74</v>
      </c>
      <c r="K2978" s="12">
        <f>IFERROR(salesdata[[#This Row],[S-P2]]/salesdata[[#This Row],[Q-P2]],0)</f>
        <v>6.34</v>
      </c>
      <c r="L2978" s="3">
        <v>2313</v>
      </c>
      <c r="M2978" s="10">
        <v>12536.46</v>
      </c>
      <c r="N2978" s="12">
        <f>IFERROR(salesdata[[#This Row],[S-P3]]/salesdata[[#This Row],[Q-P3]],0)</f>
        <v>5.42</v>
      </c>
      <c r="O2978" s="3">
        <v>1113</v>
      </c>
      <c r="P2978" s="10">
        <v>7935.69</v>
      </c>
      <c r="Q2978" s="12">
        <f>IFERROR(salesdata[[#This Row],[S-P4]]/salesdata[[#This Row],[Q-P4]],0)</f>
        <v>7.13</v>
      </c>
      <c r="R2978" s="3">
        <v>11335</v>
      </c>
      <c r="S2978" s="10">
        <v>51284.55</v>
      </c>
      <c r="T2978" s="1" t="str">
        <f>"Q"&amp;ROUNDUP(salesdata[[#This Row],[Month No.]]/3,0)</f>
        <v>Q3</v>
      </c>
      <c r="U2978" s="1" t="str">
        <f>TEXT(salesdata[[#This Row],[Date]],"dddd")</f>
        <v>Wednesday</v>
      </c>
      <c r="V2978" s="12">
        <f>IFERROR(salesdata[[#This Row],[Total Revenue]]/salesdata[[#This Row],[Total Units Sold]],0)</f>
        <v>4.5244419938244382</v>
      </c>
      <c r="W2978" s="1" t="str">
        <f>INDEX({"Product1","Product2","Product3","Product4"},MATCH(MAX(salesdata[[#This Row],[S-P1]],salesdata[[#This Row],[S-P2]],salesdata[[#This Row],[S-P3]],salesdata[[#This Row],[S-P4]]),CHOOSE({1,2,3,4},salesdata[[#This Row],[S-P1]],salesdata[[#This Row],[S-P2]],salesdata[[#This Row],[S-P3]],salesdata[[#This Row],[S-P4]]),0))</f>
        <v>Product1</v>
      </c>
      <c r="X2978" s="1" t="str">
        <f>IF(salesdata[[#This Row],[Total Revenue]]&gt;=70000,"High",IF(salesdata[[#This Row],[Total Revenue]]&gt;=40000,"Medium","Low"))</f>
        <v>Medium</v>
      </c>
      <c r="Y2978" s="1" t="str">
        <f>IFERROR(IF(SUMIF(salesdata[Year],salesdata[[#This Row],[Year]],salesdata[Total Revenue])&gt;SUMIF(salesdata[Year],salesdata[[#This Row],[Year]]-1,salesdata[Total Revenue]),"Growth Year","Decline Year"),"")</f>
        <v>Decline Year</v>
      </c>
    </row>
    <row r="2979" spans="1:25" x14ac:dyDescent="0.3">
      <c r="A2979" s="1">
        <v>2978</v>
      </c>
      <c r="B2979" s="2">
        <v>43321</v>
      </c>
      <c r="C2979" s="1">
        <v>2018</v>
      </c>
      <c r="D2979" s="1" t="s">
        <v>21</v>
      </c>
      <c r="E2979" s="1">
        <v>8</v>
      </c>
      <c r="F2979" s="3">
        <v>1459</v>
      </c>
      <c r="G2979" s="10">
        <v>4625.03</v>
      </c>
      <c r="H2979" s="12">
        <f>IFERROR(salesdata[[#This Row],[S-P1]]/salesdata[[#This Row],[Q-P1]],0)</f>
        <v>3.17</v>
      </c>
      <c r="I2979" s="3">
        <v>540</v>
      </c>
      <c r="J2979" s="10">
        <v>3423.6</v>
      </c>
      <c r="K2979" s="12">
        <f>IFERROR(salesdata[[#This Row],[S-P2]]/salesdata[[#This Row],[Q-P2]],0)</f>
        <v>6.34</v>
      </c>
      <c r="L2979" s="3">
        <v>4533</v>
      </c>
      <c r="M2979" s="10">
        <v>24568.86</v>
      </c>
      <c r="N2979" s="12">
        <f>IFERROR(salesdata[[#This Row],[S-P3]]/salesdata[[#This Row],[Q-P3]],0)</f>
        <v>5.42</v>
      </c>
      <c r="O2979" s="3">
        <v>1255</v>
      </c>
      <c r="P2979" s="10">
        <v>8948.15</v>
      </c>
      <c r="Q2979" s="12">
        <f>IFERROR(salesdata[[#This Row],[S-P4]]/salesdata[[#This Row],[Q-P4]],0)</f>
        <v>7.13</v>
      </c>
      <c r="R2979" s="3">
        <v>7787</v>
      </c>
      <c r="S2979" s="10">
        <v>41565.64</v>
      </c>
      <c r="T2979" s="1" t="str">
        <f>"Q"&amp;ROUNDUP(salesdata[[#This Row],[Month No.]]/3,0)</f>
        <v>Q3</v>
      </c>
      <c r="U2979" s="1" t="str">
        <f>TEXT(salesdata[[#This Row],[Date]],"dddd")</f>
        <v>Thursday</v>
      </c>
      <c r="V2979" s="12">
        <f>IFERROR(salesdata[[#This Row],[Total Revenue]]/salesdata[[#This Row],[Total Units Sold]],0)</f>
        <v>5.3378245794272505</v>
      </c>
      <c r="W2979" s="1" t="str">
        <f>INDEX({"Product1","Product2","Product3","Product4"},MATCH(MAX(salesdata[[#This Row],[S-P1]],salesdata[[#This Row],[S-P2]],salesdata[[#This Row],[S-P3]],salesdata[[#This Row],[S-P4]]),CHOOSE({1,2,3,4},salesdata[[#This Row],[S-P1]],salesdata[[#This Row],[S-P2]],salesdata[[#This Row],[S-P3]],salesdata[[#This Row],[S-P4]]),0))</f>
        <v>Product3</v>
      </c>
      <c r="X2979" s="1" t="str">
        <f>IF(salesdata[[#This Row],[Total Revenue]]&gt;=70000,"High",IF(salesdata[[#This Row],[Total Revenue]]&gt;=40000,"Medium","Low"))</f>
        <v>Medium</v>
      </c>
      <c r="Y2979" s="1" t="str">
        <f>IFERROR(IF(SUMIF(salesdata[Year],salesdata[[#This Row],[Year]],salesdata[Total Revenue])&gt;SUMIF(salesdata[Year],salesdata[[#This Row],[Year]]-1,salesdata[Total Revenue]),"Growth Year","Decline Year"),"")</f>
        <v>Decline Year</v>
      </c>
    </row>
    <row r="2980" spans="1:25" x14ac:dyDescent="0.3">
      <c r="A2980" s="1">
        <v>2979</v>
      </c>
      <c r="B2980" s="2">
        <v>43322</v>
      </c>
      <c r="C2980" s="1">
        <v>2018</v>
      </c>
      <c r="D2980" s="1" t="s">
        <v>21</v>
      </c>
      <c r="E2980" s="1">
        <v>8</v>
      </c>
      <c r="F2980" s="3">
        <v>2883</v>
      </c>
      <c r="G2980" s="10">
        <v>9139.11</v>
      </c>
      <c r="H2980" s="12">
        <f>IFERROR(salesdata[[#This Row],[S-P1]]/salesdata[[#This Row],[Q-P1]],0)</f>
        <v>3.1700000000000004</v>
      </c>
      <c r="I2980" s="3">
        <v>3987</v>
      </c>
      <c r="J2980" s="10">
        <v>25277.58</v>
      </c>
      <c r="K2980" s="12">
        <f>IFERROR(salesdata[[#This Row],[S-P2]]/salesdata[[#This Row],[Q-P2]],0)</f>
        <v>6.3400000000000007</v>
      </c>
      <c r="L2980" s="3">
        <v>5230</v>
      </c>
      <c r="M2980" s="10">
        <v>28346.6</v>
      </c>
      <c r="N2980" s="12">
        <f>IFERROR(salesdata[[#This Row],[S-P3]]/salesdata[[#This Row],[Q-P3]],0)</f>
        <v>5.42</v>
      </c>
      <c r="O2980" s="3">
        <v>924</v>
      </c>
      <c r="P2980" s="10">
        <v>6588.12</v>
      </c>
      <c r="Q2980" s="12">
        <f>IFERROR(salesdata[[#This Row],[S-P4]]/salesdata[[#This Row],[Q-P4]],0)</f>
        <v>7.13</v>
      </c>
      <c r="R2980" s="3">
        <v>13024</v>
      </c>
      <c r="S2980" s="10">
        <v>69351.41</v>
      </c>
      <c r="T2980" s="1" t="str">
        <f>"Q"&amp;ROUNDUP(salesdata[[#This Row],[Month No.]]/3,0)</f>
        <v>Q3</v>
      </c>
      <c r="U2980" s="1" t="str">
        <f>TEXT(salesdata[[#This Row],[Date]],"dddd")</f>
        <v>Friday</v>
      </c>
      <c r="V2980" s="12">
        <f>IFERROR(salesdata[[#This Row],[Total Revenue]]/salesdata[[#This Row],[Total Units Sold]],0)</f>
        <v>5.3248932739557739</v>
      </c>
      <c r="W2980" s="1" t="str">
        <f>INDEX({"Product1","Product2","Product3","Product4"},MATCH(MAX(salesdata[[#This Row],[S-P1]],salesdata[[#This Row],[S-P2]],salesdata[[#This Row],[S-P3]],salesdata[[#This Row],[S-P4]]),CHOOSE({1,2,3,4},salesdata[[#This Row],[S-P1]],salesdata[[#This Row],[S-P2]],salesdata[[#This Row],[S-P3]],salesdata[[#This Row],[S-P4]]),0))</f>
        <v>Product3</v>
      </c>
      <c r="X2980" s="1" t="str">
        <f>IF(salesdata[[#This Row],[Total Revenue]]&gt;=70000,"High",IF(salesdata[[#This Row],[Total Revenue]]&gt;=40000,"Medium","Low"))</f>
        <v>Medium</v>
      </c>
      <c r="Y2980" s="1" t="str">
        <f>IFERROR(IF(SUMIF(salesdata[Year],salesdata[[#This Row],[Year]],salesdata[Total Revenue])&gt;SUMIF(salesdata[Year],salesdata[[#This Row],[Year]]-1,salesdata[Total Revenue]),"Growth Year","Decline Year"),"")</f>
        <v>Decline Year</v>
      </c>
    </row>
    <row r="2981" spans="1:25" x14ac:dyDescent="0.3">
      <c r="A2981" s="1">
        <v>2980</v>
      </c>
      <c r="B2981" s="2">
        <v>43323</v>
      </c>
      <c r="C2981" s="1">
        <v>2018</v>
      </c>
      <c r="D2981" s="1" t="s">
        <v>21</v>
      </c>
      <c r="E2981" s="1">
        <v>8</v>
      </c>
      <c r="F2981" s="3">
        <v>7708</v>
      </c>
      <c r="G2981" s="10">
        <v>24434.36</v>
      </c>
      <c r="H2981" s="12">
        <f>IFERROR(salesdata[[#This Row],[S-P1]]/salesdata[[#This Row],[Q-P1]],0)</f>
        <v>3.17</v>
      </c>
      <c r="I2981" s="3">
        <v>416</v>
      </c>
      <c r="J2981" s="10">
        <v>2637.44</v>
      </c>
      <c r="K2981" s="12">
        <f>IFERROR(salesdata[[#This Row],[S-P2]]/salesdata[[#This Row],[Q-P2]],0)</f>
        <v>6.34</v>
      </c>
      <c r="L2981" s="3">
        <v>676</v>
      </c>
      <c r="M2981" s="10">
        <v>3663.92</v>
      </c>
      <c r="N2981" s="12">
        <f>IFERROR(salesdata[[#This Row],[S-P3]]/salesdata[[#This Row],[Q-P3]],0)</f>
        <v>5.42</v>
      </c>
      <c r="O2981" s="3">
        <v>588</v>
      </c>
      <c r="P2981" s="10">
        <v>4192.4399999999996</v>
      </c>
      <c r="Q2981" s="12">
        <f>IFERROR(salesdata[[#This Row],[S-P4]]/salesdata[[#This Row],[Q-P4]],0)</f>
        <v>7.129999999999999</v>
      </c>
      <c r="R2981" s="3">
        <v>9388</v>
      </c>
      <c r="S2981" s="10">
        <v>34928.160000000003</v>
      </c>
      <c r="T2981" s="1" t="str">
        <f>"Q"&amp;ROUNDUP(salesdata[[#This Row],[Month No.]]/3,0)</f>
        <v>Q3</v>
      </c>
      <c r="U2981" s="1" t="str">
        <f>TEXT(salesdata[[#This Row],[Date]],"dddd")</f>
        <v>Saturday</v>
      </c>
      <c r="V2981" s="12">
        <f>IFERROR(salesdata[[#This Row],[Total Revenue]]/salesdata[[#This Row],[Total Units Sold]],0)</f>
        <v>3.7205112910097999</v>
      </c>
      <c r="W2981" s="1" t="str">
        <f>INDEX({"Product1","Product2","Product3","Product4"},MATCH(MAX(salesdata[[#This Row],[S-P1]],salesdata[[#This Row],[S-P2]],salesdata[[#This Row],[S-P3]],salesdata[[#This Row],[S-P4]]),CHOOSE({1,2,3,4},salesdata[[#This Row],[S-P1]],salesdata[[#This Row],[S-P2]],salesdata[[#This Row],[S-P3]],salesdata[[#This Row],[S-P4]]),0))</f>
        <v>Product1</v>
      </c>
      <c r="X2981" s="1" t="str">
        <f>IF(salesdata[[#This Row],[Total Revenue]]&gt;=70000,"High",IF(salesdata[[#This Row],[Total Revenue]]&gt;=40000,"Medium","Low"))</f>
        <v>Low</v>
      </c>
      <c r="Y2981" s="1" t="str">
        <f>IFERROR(IF(SUMIF(salesdata[Year],salesdata[[#This Row],[Year]],salesdata[Total Revenue])&gt;SUMIF(salesdata[Year],salesdata[[#This Row],[Year]]-1,salesdata[Total Revenue]),"Growth Year","Decline Year"),"")</f>
        <v>Decline Year</v>
      </c>
    </row>
    <row r="2982" spans="1:25" x14ac:dyDescent="0.3">
      <c r="A2982" s="1">
        <v>2981</v>
      </c>
      <c r="B2982" s="2">
        <v>43324</v>
      </c>
      <c r="C2982" s="1">
        <v>2018</v>
      </c>
      <c r="D2982" s="1" t="s">
        <v>21</v>
      </c>
      <c r="E2982" s="1">
        <v>8</v>
      </c>
      <c r="F2982" s="3">
        <v>4522</v>
      </c>
      <c r="G2982" s="10">
        <v>14334.74</v>
      </c>
      <c r="H2982" s="12">
        <f>IFERROR(salesdata[[#This Row],[S-P1]]/salesdata[[#This Row],[Q-P1]],0)</f>
        <v>3.17</v>
      </c>
      <c r="I2982" s="3">
        <v>3655</v>
      </c>
      <c r="J2982" s="10">
        <v>23172.7</v>
      </c>
      <c r="K2982" s="12">
        <f>IFERROR(salesdata[[#This Row],[S-P2]]/salesdata[[#This Row],[Q-P2]],0)</f>
        <v>6.34</v>
      </c>
      <c r="L2982" s="3">
        <v>1465</v>
      </c>
      <c r="M2982" s="10">
        <v>7940.3</v>
      </c>
      <c r="N2982" s="12">
        <f>IFERROR(salesdata[[#This Row],[S-P3]]/salesdata[[#This Row],[Q-P3]],0)</f>
        <v>5.42</v>
      </c>
      <c r="O2982" s="3">
        <v>492</v>
      </c>
      <c r="P2982" s="10">
        <v>3507.96</v>
      </c>
      <c r="Q2982" s="12">
        <f>IFERROR(salesdata[[#This Row],[S-P4]]/salesdata[[#This Row],[Q-P4]],0)</f>
        <v>7.13</v>
      </c>
      <c r="R2982" s="3">
        <v>10134</v>
      </c>
      <c r="S2982" s="10">
        <v>48955.7</v>
      </c>
      <c r="T2982" s="1" t="str">
        <f>"Q"&amp;ROUNDUP(salesdata[[#This Row],[Month No.]]/3,0)</f>
        <v>Q3</v>
      </c>
      <c r="U2982" s="1" t="str">
        <f>TEXT(salesdata[[#This Row],[Date]],"dddd")</f>
        <v>Sunday</v>
      </c>
      <c r="V2982" s="12">
        <f>IFERROR(salesdata[[#This Row],[Total Revenue]]/salesdata[[#This Row],[Total Units Sold]],0)</f>
        <v>4.8308367870534834</v>
      </c>
      <c r="W2982" s="1" t="str">
        <f>INDEX({"Product1","Product2","Product3","Product4"},MATCH(MAX(salesdata[[#This Row],[S-P1]],salesdata[[#This Row],[S-P2]],salesdata[[#This Row],[S-P3]],salesdata[[#This Row],[S-P4]]),CHOOSE({1,2,3,4},salesdata[[#This Row],[S-P1]],salesdata[[#This Row],[S-P2]],salesdata[[#This Row],[S-P3]],salesdata[[#This Row],[S-P4]]),0))</f>
        <v>Product2</v>
      </c>
      <c r="X2982" s="1" t="str">
        <f>IF(salesdata[[#This Row],[Total Revenue]]&gt;=70000,"High",IF(salesdata[[#This Row],[Total Revenue]]&gt;=40000,"Medium","Low"))</f>
        <v>Medium</v>
      </c>
      <c r="Y2982" s="1" t="str">
        <f>IFERROR(IF(SUMIF(salesdata[Year],salesdata[[#This Row],[Year]],salesdata[Total Revenue])&gt;SUMIF(salesdata[Year],salesdata[[#This Row],[Year]]-1,salesdata[Total Revenue]),"Growth Year","Decline Year"),"")</f>
        <v>Decline Year</v>
      </c>
    </row>
    <row r="2983" spans="1:25" x14ac:dyDescent="0.3">
      <c r="A2983" s="1">
        <v>2982</v>
      </c>
      <c r="B2983" s="2">
        <v>43325</v>
      </c>
      <c r="C2983" s="1">
        <v>2018</v>
      </c>
      <c r="D2983" s="1" t="s">
        <v>21</v>
      </c>
      <c r="E2983" s="1">
        <v>8</v>
      </c>
      <c r="F2983" s="3">
        <v>3463</v>
      </c>
      <c r="G2983" s="10">
        <v>10977.71</v>
      </c>
      <c r="H2983" s="12">
        <f>IFERROR(salesdata[[#This Row],[S-P1]]/salesdata[[#This Row],[Q-P1]],0)</f>
        <v>3.17</v>
      </c>
      <c r="I2983" s="3">
        <v>738</v>
      </c>
      <c r="J2983" s="10">
        <v>4678.92</v>
      </c>
      <c r="K2983" s="12">
        <f>IFERROR(salesdata[[#This Row],[S-P2]]/salesdata[[#This Row],[Q-P2]],0)</f>
        <v>6.34</v>
      </c>
      <c r="L2983" s="3">
        <v>2375</v>
      </c>
      <c r="M2983" s="10">
        <v>12872.5</v>
      </c>
      <c r="N2983" s="12">
        <f>IFERROR(salesdata[[#This Row],[S-P3]]/salesdata[[#This Row],[Q-P3]],0)</f>
        <v>5.42</v>
      </c>
      <c r="O2983" s="3">
        <v>1718</v>
      </c>
      <c r="P2983" s="10">
        <v>12249.34</v>
      </c>
      <c r="Q2983" s="12">
        <f>IFERROR(salesdata[[#This Row],[S-P4]]/salesdata[[#This Row],[Q-P4]],0)</f>
        <v>7.13</v>
      </c>
      <c r="R2983" s="3">
        <v>8294</v>
      </c>
      <c r="S2983" s="10">
        <v>40778.47</v>
      </c>
      <c r="T2983" s="1" t="str">
        <f>"Q"&amp;ROUNDUP(salesdata[[#This Row],[Month No.]]/3,0)</f>
        <v>Q3</v>
      </c>
      <c r="U2983" s="1" t="str">
        <f>TEXT(salesdata[[#This Row],[Date]],"dddd")</f>
        <v>Monday</v>
      </c>
      <c r="V2983" s="12">
        <f>IFERROR(salesdata[[#This Row],[Total Revenue]]/salesdata[[#This Row],[Total Units Sold]],0)</f>
        <v>4.9166228598987223</v>
      </c>
      <c r="W2983" s="1" t="str">
        <f>INDEX({"Product1","Product2","Product3","Product4"},MATCH(MAX(salesdata[[#This Row],[S-P1]],salesdata[[#This Row],[S-P2]],salesdata[[#This Row],[S-P3]],salesdata[[#This Row],[S-P4]]),CHOOSE({1,2,3,4},salesdata[[#This Row],[S-P1]],salesdata[[#This Row],[S-P2]],salesdata[[#This Row],[S-P3]],salesdata[[#This Row],[S-P4]]),0))</f>
        <v>Product3</v>
      </c>
      <c r="X2983" s="1" t="str">
        <f>IF(salesdata[[#This Row],[Total Revenue]]&gt;=70000,"High",IF(salesdata[[#This Row],[Total Revenue]]&gt;=40000,"Medium","Low"))</f>
        <v>Medium</v>
      </c>
      <c r="Y2983" s="1" t="str">
        <f>IFERROR(IF(SUMIF(salesdata[Year],salesdata[[#This Row],[Year]],salesdata[Total Revenue])&gt;SUMIF(salesdata[Year],salesdata[[#This Row],[Year]]-1,salesdata[Total Revenue]),"Growth Year","Decline Year"),"")</f>
        <v>Decline Year</v>
      </c>
    </row>
    <row r="2984" spans="1:25" x14ac:dyDescent="0.3">
      <c r="A2984" s="1">
        <v>2983</v>
      </c>
      <c r="B2984" s="2">
        <v>43326</v>
      </c>
      <c r="C2984" s="1">
        <v>2018</v>
      </c>
      <c r="D2984" s="1" t="s">
        <v>21</v>
      </c>
      <c r="E2984" s="1">
        <v>8</v>
      </c>
      <c r="F2984" s="3">
        <v>2302</v>
      </c>
      <c r="G2984" s="10">
        <v>7297.34</v>
      </c>
      <c r="H2984" s="12">
        <f>IFERROR(salesdata[[#This Row],[S-P1]]/salesdata[[#This Row],[Q-P1]],0)</f>
        <v>3.17</v>
      </c>
      <c r="I2984" s="3">
        <v>2091</v>
      </c>
      <c r="J2984" s="10">
        <v>13256.94</v>
      </c>
      <c r="K2984" s="12">
        <f>IFERROR(salesdata[[#This Row],[S-P2]]/salesdata[[#This Row],[Q-P2]],0)</f>
        <v>6.34</v>
      </c>
      <c r="L2984" s="3">
        <v>2405</v>
      </c>
      <c r="M2984" s="10">
        <v>13035.1</v>
      </c>
      <c r="N2984" s="12">
        <f>IFERROR(salesdata[[#This Row],[S-P3]]/salesdata[[#This Row],[Q-P3]],0)</f>
        <v>5.42</v>
      </c>
      <c r="O2984" s="3">
        <v>1559</v>
      </c>
      <c r="P2984" s="10">
        <v>11115.67</v>
      </c>
      <c r="Q2984" s="12">
        <f>IFERROR(salesdata[[#This Row],[S-P4]]/salesdata[[#This Row],[Q-P4]],0)</f>
        <v>7.13</v>
      </c>
      <c r="R2984" s="3">
        <v>8357</v>
      </c>
      <c r="S2984" s="10">
        <v>44705.05</v>
      </c>
      <c r="T2984" s="1" t="str">
        <f>"Q"&amp;ROUNDUP(salesdata[[#This Row],[Month No.]]/3,0)</f>
        <v>Q3</v>
      </c>
      <c r="U2984" s="1" t="str">
        <f>TEXT(salesdata[[#This Row],[Date]],"dddd")</f>
        <v>Tuesday</v>
      </c>
      <c r="V2984" s="12">
        <f>IFERROR(salesdata[[#This Row],[Total Revenue]]/salesdata[[#This Row],[Total Units Sold]],0)</f>
        <v>5.3494136651908581</v>
      </c>
      <c r="W2984" s="1" t="str">
        <f>INDEX({"Product1","Product2","Product3","Product4"},MATCH(MAX(salesdata[[#This Row],[S-P1]],salesdata[[#This Row],[S-P2]],salesdata[[#This Row],[S-P3]],salesdata[[#This Row],[S-P4]]),CHOOSE({1,2,3,4},salesdata[[#This Row],[S-P1]],salesdata[[#This Row],[S-P2]],salesdata[[#This Row],[S-P3]],salesdata[[#This Row],[S-P4]]),0))</f>
        <v>Product2</v>
      </c>
      <c r="X2984" s="1" t="str">
        <f>IF(salesdata[[#This Row],[Total Revenue]]&gt;=70000,"High",IF(salesdata[[#This Row],[Total Revenue]]&gt;=40000,"Medium","Low"))</f>
        <v>Medium</v>
      </c>
      <c r="Y2984" s="1" t="str">
        <f>IFERROR(IF(SUMIF(salesdata[Year],salesdata[[#This Row],[Year]],salesdata[Total Revenue])&gt;SUMIF(salesdata[Year],salesdata[[#This Row],[Year]]-1,salesdata[Total Revenue]),"Growth Year","Decline Year"),"")</f>
        <v>Decline Year</v>
      </c>
    </row>
    <row r="2985" spans="1:25" x14ac:dyDescent="0.3">
      <c r="A2985" s="1">
        <v>2984</v>
      </c>
      <c r="B2985" s="2">
        <v>43327</v>
      </c>
      <c r="C2985" s="1">
        <v>2018</v>
      </c>
      <c r="D2985" s="1" t="s">
        <v>21</v>
      </c>
      <c r="E2985" s="1">
        <v>8</v>
      </c>
      <c r="F2985" s="3">
        <v>1979</v>
      </c>
      <c r="G2985" s="10">
        <v>6273.43</v>
      </c>
      <c r="H2985" s="12">
        <f>IFERROR(salesdata[[#This Row],[S-P1]]/salesdata[[#This Row],[Q-P1]],0)</f>
        <v>3.17</v>
      </c>
      <c r="I2985" s="3">
        <v>843</v>
      </c>
      <c r="J2985" s="10">
        <v>5344.62</v>
      </c>
      <c r="K2985" s="12">
        <f>IFERROR(salesdata[[#This Row],[S-P2]]/salesdata[[#This Row],[Q-P2]],0)</f>
        <v>6.34</v>
      </c>
      <c r="L2985" s="3">
        <v>3083</v>
      </c>
      <c r="M2985" s="10">
        <v>16709.86</v>
      </c>
      <c r="N2985" s="12">
        <f>IFERROR(salesdata[[#This Row],[S-P3]]/salesdata[[#This Row],[Q-P3]],0)</f>
        <v>5.42</v>
      </c>
      <c r="O2985" s="3">
        <v>1414</v>
      </c>
      <c r="P2985" s="10">
        <v>10081.82</v>
      </c>
      <c r="Q2985" s="12">
        <f>IFERROR(salesdata[[#This Row],[S-P4]]/salesdata[[#This Row],[Q-P4]],0)</f>
        <v>7.13</v>
      </c>
      <c r="R2985" s="3">
        <v>7319</v>
      </c>
      <c r="S2985" s="10">
        <v>38409.730000000003</v>
      </c>
      <c r="T2985" s="1" t="str">
        <f>"Q"&amp;ROUNDUP(salesdata[[#This Row],[Month No.]]/3,0)</f>
        <v>Q3</v>
      </c>
      <c r="U2985" s="1" t="str">
        <f>TEXT(salesdata[[#This Row],[Date]],"dddd")</f>
        <v>Wednesday</v>
      </c>
      <c r="V2985" s="12">
        <f>IFERROR(salesdata[[#This Row],[Total Revenue]]/salesdata[[#This Row],[Total Units Sold]],0)</f>
        <v>5.2479478070774697</v>
      </c>
      <c r="W2985" s="1" t="str">
        <f>INDEX({"Product1","Product2","Product3","Product4"},MATCH(MAX(salesdata[[#This Row],[S-P1]],salesdata[[#This Row],[S-P2]],salesdata[[#This Row],[S-P3]],salesdata[[#This Row],[S-P4]]),CHOOSE({1,2,3,4},salesdata[[#This Row],[S-P1]],salesdata[[#This Row],[S-P2]],salesdata[[#This Row],[S-P3]],salesdata[[#This Row],[S-P4]]),0))</f>
        <v>Product3</v>
      </c>
      <c r="X2985" s="1" t="str">
        <f>IF(salesdata[[#This Row],[Total Revenue]]&gt;=70000,"High",IF(salesdata[[#This Row],[Total Revenue]]&gt;=40000,"Medium","Low"))</f>
        <v>Low</v>
      </c>
      <c r="Y2985" s="1" t="str">
        <f>IFERROR(IF(SUMIF(salesdata[Year],salesdata[[#This Row],[Year]],salesdata[Total Revenue])&gt;SUMIF(salesdata[Year],salesdata[[#This Row],[Year]]-1,salesdata[Total Revenue]),"Growth Year","Decline Year"),"")</f>
        <v>Decline Year</v>
      </c>
    </row>
    <row r="2986" spans="1:25" x14ac:dyDescent="0.3">
      <c r="A2986" s="1">
        <v>2985</v>
      </c>
      <c r="B2986" s="2">
        <v>43328</v>
      </c>
      <c r="C2986" s="1">
        <v>2018</v>
      </c>
      <c r="D2986" s="1" t="s">
        <v>21</v>
      </c>
      <c r="E2986" s="1">
        <v>8</v>
      </c>
      <c r="F2986" s="3">
        <v>3981</v>
      </c>
      <c r="G2986" s="10">
        <v>12619.77</v>
      </c>
      <c r="H2986" s="12">
        <f>IFERROR(salesdata[[#This Row],[S-P1]]/salesdata[[#This Row],[Q-P1]],0)</f>
        <v>3.17</v>
      </c>
      <c r="I2986" s="3">
        <v>2545</v>
      </c>
      <c r="J2986" s="10">
        <v>16135.3</v>
      </c>
      <c r="K2986" s="12">
        <f>IFERROR(salesdata[[#This Row],[S-P2]]/salesdata[[#This Row],[Q-P2]],0)</f>
        <v>6.34</v>
      </c>
      <c r="L2986" s="3">
        <v>5153</v>
      </c>
      <c r="M2986" s="10">
        <v>27929.26</v>
      </c>
      <c r="N2986" s="12">
        <f>IFERROR(salesdata[[#This Row],[S-P3]]/salesdata[[#This Row],[Q-P3]],0)</f>
        <v>5.42</v>
      </c>
      <c r="O2986" s="3">
        <v>1871</v>
      </c>
      <c r="P2986" s="10">
        <v>13340.23</v>
      </c>
      <c r="Q2986" s="12">
        <f>IFERROR(salesdata[[#This Row],[S-P4]]/salesdata[[#This Row],[Q-P4]],0)</f>
        <v>7.13</v>
      </c>
      <c r="R2986" s="3">
        <v>13550</v>
      </c>
      <c r="S2986" s="10">
        <v>70024.56</v>
      </c>
      <c r="T2986" s="1" t="str">
        <f>"Q"&amp;ROUNDUP(salesdata[[#This Row],[Month No.]]/3,0)</f>
        <v>Q3</v>
      </c>
      <c r="U2986" s="1" t="str">
        <f>TEXT(salesdata[[#This Row],[Date]],"dddd")</f>
        <v>Thursday</v>
      </c>
      <c r="V2986" s="12">
        <f>IFERROR(salesdata[[#This Row],[Total Revenue]]/salesdata[[#This Row],[Total Units Sold]],0)</f>
        <v>5.1678642066420659</v>
      </c>
      <c r="W2986" s="1" t="str">
        <f>INDEX({"Product1","Product2","Product3","Product4"},MATCH(MAX(salesdata[[#This Row],[S-P1]],salesdata[[#This Row],[S-P2]],salesdata[[#This Row],[S-P3]],salesdata[[#This Row],[S-P4]]),CHOOSE({1,2,3,4},salesdata[[#This Row],[S-P1]],salesdata[[#This Row],[S-P2]],salesdata[[#This Row],[S-P3]],salesdata[[#This Row],[S-P4]]),0))</f>
        <v>Product3</v>
      </c>
      <c r="X2986" s="1" t="str">
        <f>IF(salesdata[[#This Row],[Total Revenue]]&gt;=70000,"High",IF(salesdata[[#This Row],[Total Revenue]]&gt;=40000,"Medium","Low"))</f>
        <v>High</v>
      </c>
      <c r="Y2986" s="1" t="str">
        <f>IFERROR(IF(SUMIF(salesdata[Year],salesdata[[#This Row],[Year]],salesdata[Total Revenue])&gt;SUMIF(salesdata[Year],salesdata[[#This Row],[Year]]-1,salesdata[Total Revenue]),"Growth Year","Decline Year"),"")</f>
        <v>Decline Year</v>
      </c>
    </row>
    <row r="2987" spans="1:25" x14ac:dyDescent="0.3">
      <c r="A2987" s="1">
        <v>2986</v>
      </c>
      <c r="B2987" s="2">
        <v>43329</v>
      </c>
      <c r="C2987" s="1">
        <v>2018</v>
      </c>
      <c r="D2987" s="1" t="s">
        <v>21</v>
      </c>
      <c r="E2987" s="1">
        <v>8</v>
      </c>
      <c r="F2987" s="3">
        <v>2560</v>
      </c>
      <c r="G2987" s="10">
        <v>8115.2</v>
      </c>
      <c r="H2987" s="12">
        <f>IFERROR(salesdata[[#This Row],[S-P1]]/salesdata[[#This Row],[Q-P1]],0)</f>
        <v>3.17</v>
      </c>
      <c r="I2987" s="3">
        <v>445</v>
      </c>
      <c r="J2987" s="10">
        <v>2821.3</v>
      </c>
      <c r="K2987" s="12">
        <f>IFERROR(salesdata[[#This Row],[S-P2]]/salesdata[[#This Row],[Q-P2]],0)</f>
        <v>6.3400000000000007</v>
      </c>
      <c r="L2987" s="3">
        <v>2940</v>
      </c>
      <c r="M2987" s="10">
        <v>15934.8</v>
      </c>
      <c r="N2987" s="12">
        <f>IFERROR(salesdata[[#This Row],[S-P3]]/salesdata[[#This Row],[Q-P3]],0)</f>
        <v>5.42</v>
      </c>
      <c r="O2987" s="3">
        <v>1769</v>
      </c>
      <c r="P2987" s="10">
        <v>12612.97</v>
      </c>
      <c r="Q2987" s="12">
        <f>IFERROR(salesdata[[#This Row],[S-P4]]/salesdata[[#This Row],[Q-P4]],0)</f>
        <v>7.13</v>
      </c>
      <c r="R2987" s="3">
        <v>7714</v>
      </c>
      <c r="S2987" s="10">
        <v>39484.269999999997</v>
      </c>
      <c r="T2987" s="1" t="str">
        <f>"Q"&amp;ROUNDUP(salesdata[[#This Row],[Month No.]]/3,0)</f>
        <v>Q3</v>
      </c>
      <c r="U2987" s="1" t="str">
        <f>TEXT(salesdata[[#This Row],[Date]],"dddd")</f>
        <v>Friday</v>
      </c>
      <c r="V2987" s="12">
        <f>IFERROR(salesdata[[#This Row],[Total Revenue]]/salesdata[[#This Row],[Total Units Sold]],0)</f>
        <v>5.1185208711433754</v>
      </c>
      <c r="W2987" s="1" t="str">
        <f>INDEX({"Product1","Product2","Product3","Product4"},MATCH(MAX(salesdata[[#This Row],[S-P1]],salesdata[[#This Row],[S-P2]],salesdata[[#This Row],[S-P3]],salesdata[[#This Row],[S-P4]]),CHOOSE({1,2,3,4},salesdata[[#This Row],[S-P1]],salesdata[[#This Row],[S-P2]],salesdata[[#This Row],[S-P3]],salesdata[[#This Row],[S-P4]]),0))</f>
        <v>Product3</v>
      </c>
      <c r="X2987" s="1" t="str">
        <f>IF(salesdata[[#This Row],[Total Revenue]]&gt;=70000,"High",IF(salesdata[[#This Row],[Total Revenue]]&gt;=40000,"Medium","Low"))</f>
        <v>Low</v>
      </c>
      <c r="Y2987" s="1" t="str">
        <f>IFERROR(IF(SUMIF(salesdata[Year],salesdata[[#This Row],[Year]],salesdata[Total Revenue])&gt;SUMIF(salesdata[Year],salesdata[[#This Row],[Year]]-1,salesdata[Total Revenue]),"Growth Year","Decline Year"),"")</f>
        <v>Decline Year</v>
      </c>
    </row>
    <row r="2988" spans="1:25" x14ac:dyDescent="0.3">
      <c r="A2988" s="1">
        <v>2987</v>
      </c>
      <c r="B2988" s="2">
        <v>43330</v>
      </c>
      <c r="C2988" s="1">
        <v>2018</v>
      </c>
      <c r="D2988" s="1" t="s">
        <v>21</v>
      </c>
      <c r="E2988" s="1">
        <v>8</v>
      </c>
      <c r="F2988" s="3">
        <v>3733</v>
      </c>
      <c r="G2988" s="10">
        <v>11833.61</v>
      </c>
      <c r="H2988" s="12">
        <f>IFERROR(salesdata[[#This Row],[S-P1]]/salesdata[[#This Row],[Q-P1]],0)</f>
        <v>3.1700000000000004</v>
      </c>
      <c r="I2988" s="3">
        <v>1386</v>
      </c>
      <c r="J2988" s="10">
        <v>8787.24</v>
      </c>
      <c r="K2988" s="12">
        <f>IFERROR(salesdata[[#This Row],[S-P2]]/salesdata[[#This Row],[Q-P2]],0)</f>
        <v>6.34</v>
      </c>
      <c r="L2988" s="3">
        <v>5910</v>
      </c>
      <c r="M2988" s="10">
        <v>32032.2</v>
      </c>
      <c r="N2988" s="12">
        <f>IFERROR(salesdata[[#This Row],[S-P3]]/salesdata[[#This Row],[Q-P3]],0)</f>
        <v>5.42</v>
      </c>
      <c r="O2988" s="3">
        <v>1185</v>
      </c>
      <c r="P2988" s="10">
        <v>8449.0499999999993</v>
      </c>
      <c r="Q2988" s="12">
        <f>IFERROR(salesdata[[#This Row],[S-P4]]/salesdata[[#This Row],[Q-P4]],0)</f>
        <v>7.129999999999999</v>
      </c>
      <c r="R2988" s="3">
        <v>12214</v>
      </c>
      <c r="S2988" s="10">
        <v>61102.1</v>
      </c>
      <c r="T2988" s="1" t="str">
        <f>"Q"&amp;ROUNDUP(salesdata[[#This Row],[Month No.]]/3,0)</f>
        <v>Q3</v>
      </c>
      <c r="U2988" s="1" t="str">
        <f>TEXT(salesdata[[#This Row],[Date]],"dddd")</f>
        <v>Saturday</v>
      </c>
      <c r="V2988" s="12">
        <f>IFERROR(salesdata[[#This Row],[Total Revenue]]/salesdata[[#This Row],[Total Units Sold]],0)</f>
        <v>5.0026281316522025</v>
      </c>
      <c r="W2988" s="1" t="str">
        <f>INDEX({"Product1","Product2","Product3","Product4"},MATCH(MAX(salesdata[[#This Row],[S-P1]],salesdata[[#This Row],[S-P2]],salesdata[[#This Row],[S-P3]],salesdata[[#This Row],[S-P4]]),CHOOSE({1,2,3,4},salesdata[[#This Row],[S-P1]],salesdata[[#This Row],[S-P2]],salesdata[[#This Row],[S-P3]],salesdata[[#This Row],[S-P4]]),0))</f>
        <v>Product3</v>
      </c>
      <c r="X2988" s="1" t="str">
        <f>IF(salesdata[[#This Row],[Total Revenue]]&gt;=70000,"High",IF(salesdata[[#This Row],[Total Revenue]]&gt;=40000,"Medium","Low"))</f>
        <v>Medium</v>
      </c>
      <c r="Y2988" s="1" t="str">
        <f>IFERROR(IF(SUMIF(salesdata[Year],salesdata[[#This Row],[Year]],salesdata[Total Revenue])&gt;SUMIF(salesdata[Year],salesdata[[#This Row],[Year]]-1,salesdata[Total Revenue]),"Growth Year","Decline Year"),"")</f>
        <v>Decline Year</v>
      </c>
    </row>
    <row r="2989" spans="1:25" x14ac:dyDescent="0.3">
      <c r="A2989" s="1">
        <v>2988</v>
      </c>
      <c r="B2989" s="2">
        <v>43331</v>
      </c>
      <c r="C2989" s="1">
        <v>2018</v>
      </c>
      <c r="D2989" s="1" t="s">
        <v>21</v>
      </c>
      <c r="E2989" s="1">
        <v>8</v>
      </c>
      <c r="F2989" s="3">
        <v>6188</v>
      </c>
      <c r="G2989" s="10">
        <v>19615.96</v>
      </c>
      <c r="H2989" s="12">
        <f>IFERROR(salesdata[[#This Row],[S-P1]]/salesdata[[#This Row],[Q-P1]],0)</f>
        <v>3.17</v>
      </c>
      <c r="I2989" s="3">
        <v>3188</v>
      </c>
      <c r="J2989" s="10">
        <v>20211.919999999998</v>
      </c>
      <c r="K2989" s="12">
        <f>IFERROR(salesdata[[#This Row],[S-P2]]/salesdata[[#This Row],[Q-P2]],0)</f>
        <v>6.34</v>
      </c>
      <c r="L2989" s="3">
        <v>3391</v>
      </c>
      <c r="M2989" s="10">
        <v>18379.22</v>
      </c>
      <c r="N2989" s="12">
        <f>IFERROR(salesdata[[#This Row],[S-P3]]/salesdata[[#This Row],[Q-P3]],0)</f>
        <v>5.42</v>
      </c>
      <c r="O2989" s="3">
        <v>439</v>
      </c>
      <c r="P2989" s="10">
        <v>3130.07</v>
      </c>
      <c r="Q2989" s="12">
        <f>IFERROR(salesdata[[#This Row],[S-P4]]/salesdata[[#This Row],[Q-P4]],0)</f>
        <v>7.1300000000000008</v>
      </c>
      <c r="R2989" s="3">
        <v>13206</v>
      </c>
      <c r="S2989" s="10">
        <v>61337.17</v>
      </c>
      <c r="T2989" s="1" t="str">
        <f>"Q"&amp;ROUNDUP(salesdata[[#This Row],[Month No.]]/3,0)</f>
        <v>Q3</v>
      </c>
      <c r="U2989" s="1" t="str">
        <f>TEXT(salesdata[[#This Row],[Date]],"dddd")</f>
        <v>Sunday</v>
      </c>
      <c r="V2989" s="12">
        <f>IFERROR(salesdata[[#This Row],[Total Revenue]]/salesdata[[#This Row],[Total Units Sold]],0)</f>
        <v>4.6446441011661364</v>
      </c>
      <c r="W2989" s="1" t="str">
        <f>INDEX({"Product1","Product2","Product3","Product4"},MATCH(MAX(salesdata[[#This Row],[S-P1]],salesdata[[#This Row],[S-P2]],salesdata[[#This Row],[S-P3]],salesdata[[#This Row],[S-P4]]),CHOOSE({1,2,3,4},salesdata[[#This Row],[S-P1]],salesdata[[#This Row],[S-P2]],salesdata[[#This Row],[S-P3]],salesdata[[#This Row],[S-P4]]),0))</f>
        <v>Product2</v>
      </c>
      <c r="X2989" s="1" t="str">
        <f>IF(salesdata[[#This Row],[Total Revenue]]&gt;=70000,"High",IF(salesdata[[#This Row],[Total Revenue]]&gt;=40000,"Medium","Low"))</f>
        <v>Medium</v>
      </c>
      <c r="Y2989" s="1" t="str">
        <f>IFERROR(IF(SUMIF(salesdata[Year],salesdata[[#This Row],[Year]],salesdata[Total Revenue])&gt;SUMIF(salesdata[Year],salesdata[[#This Row],[Year]]-1,salesdata[Total Revenue]),"Growth Year","Decline Year"),"")</f>
        <v>Decline Year</v>
      </c>
    </row>
    <row r="2990" spans="1:25" x14ac:dyDescent="0.3">
      <c r="A2990" s="1">
        <v>2989</v>
      </c>
      <c r="B2990" s="2">
        <v>43332</v>
      </c>
      <c r="C2990" s="1">
        <v>2018</v>
      </c>
      <c r="D2990" s="1" t="s">
        <v>21</v>
      </c>
      <c r="E2990" s="1">
        <v>8</v>
      </c>
      <c r="F2990" s="3">
        <v>3047</v>
      </c>
      <c r="G2990" s="10">
        <v>9658.99</v>
      </c>
      <c r="H2990" s="12">
        <f>IFERROR(salesdata[[#This Row],[S-P1]]/salesdata[[#This Row],[Q-P1]],0)</f>
        <v>3.17</v>
      </c>
      <c r="I2990" s="3">
        <v>3768</v>
      </c>
      <c r="J2990" s="10">
        <v>23889.119999999999</v>
      </c>
      <c r="K2990" s="12">
        <f>IFERROR(salesdata[[#This Row],[S-P2]]/salesdata[[#This Row],[Q-P2]],0)</f>
        <v>6.34</v>
      </c>
      <c r="L2990" s="3">
        <v>5824</v>
      </c>
      <c r="M2990" s="10">
        <v>31566.080000000002</v>
      </c>
      <c r="N2990" s="12">
        <f>IFERROR(salesdata[[#This Row],[S-P3]]/salesdata[[#This Row],[Q-P3]],0)</f>
        <v>5.42</v>
      </c>
      <c r="O2990" s="3">
        <v>1721</v>
      </c>
      <c r="P2990" s="10">
        <v>12270.73</v>
      </c>
      <c r="Q2990" s="12">
        <f>IFERROR(salesdata[[#This Row],[S-P4]]/salesdata[[#This Row],[Q-P4]],0)</f>
        <v>7.13</v>
      </c>
      <c r="R2990" s="3">
        <v>14360</v>
      </c>
      <c r="S2990" s="10">
        <v>77384.92</v>
      </c>
      <c r="T2990" s="1" t="str">
        <f>"Q"&amp;ROUNDUP(salesdata[[#This Row],[Month No.]]/3,0)</f>
        <v>Q3</v>
      </c>
      <c r="U2990" s="1" t="str">
        <f>TEXT(salesdata[[#This Row],[Date]],"dddd")</f>
        <v>Monday</v>
      </c>
      <c r="V2990" s="12">
        <f>IFERROR(salesdata[[#This Row],[Total Revenue]]/salesdata[[#This Row],[Total Units Sold]],0)</f>
        <v>5.3889220055710307</v>
      </c>
      <c r="W2990" s="1" t="str">
        <f>INDEX({"Product1","Product2","Product3","Product4"},MATCH(MAX(salesdata[[#This Row],[S-P1]],salesdata[[#This Row],[S-P2]],salesdata[[#This Row],[S-P3]],salesdata[[#This Row],[S-P4]]),CHOOSE({1,2,3,4},salesdata[[#This Row],[S-P1]],salesdata[[#This Row],[S-P2]],salesdata[[#This Row],[S-P3]],salesdata[[#This Row],[S-P4]]),0))</f>
        <v>Product3</v>
      </c>
      <c r="X2990" s="1" t="str">
        <f>IF(salesdata[[#This Row],[Total Revenue]]&gt;=70000,"High",IF(salesdata[[#This Row],[Total Revenue]]&gt;=40000,"Medium","Low"))</f>
        <v>High</v>
      </c>
      <c r="Y2990" s="1" t="str">
        <f>IFERROR(IF(SUMIF(salesdata[Year],salesdata[[#This Row],[Year]],salesdata[Total Revenue])&gt;SUMIF(salesdata[Year],salesdata[[#This Row],[Year]]-1,salesdata[Total Revenue]),"Growth Year","Decline Year"),"")</f>
        <v>Decline Year</v>
      </c>
    </row>
    <row r="2991" spans="1:25" x14ac:dyDescent="0.3">
      <c r="A2991" s="1">
        <v>2990</v>
      </c>
      <c r="B2991" s="2">
        <v>43333</v>
      </c>
      <c r="C2991" s="1">
        <v>2018</v>
      </c>
      <c r="D2991" s="1" t="s">
        <v>21</v>
      </c>
      <c r="E2991" s="1">
        <v>8</v>
      </c>
      <c r="F2991" s="3">
        <v>1632</v>
      </c>
      <c r="G2991" s="10">
        <v>5173.4399999999996</v>
      </c>
      <c r="H2991" s="12">
        <f>IFERROR(salesdata[[#This Row],[S-P1]]/salesdata[[#This Row],[Q-P1]],0)</f>
        <v>3.17</v>
      </c>
      <c r="I2991" s="3">
        <v>1060</v>
      </c>
      <c r="J2991" s="10">
        <v>6720.4</v>
      </c>
      <c r="K2991" s="12">
        <f>IFERROR(salesdata[[#This Row],[S-P2]]/salesdata[[#This Row],[Q-P2]],0)</f>
        <v>6.34</v>
      </c>
      <c r="L2991" s="3">
        <v>3872</v>
      </c>
      <c r="M2991" s="10">
        <v>20986.240000000002</v>
      </c>
      <c r="N2991" s="12">
        <f>IFERROR(salesdata[[#This Row],[S-P3]]/salesdata[[#This Row],[Q-P3]],0)</f>
        <v>5.4200000000000008</v>
      </c>
      <c r="O2991" s="3">
        <v>1427</v>
      </c>
      <c r="P2991" s="10">
        <v>10174.51</v>
      </c>
      <c r="Q2991" s="12">
        <f>IFERROR(salesdata[[#This Row],[S-P4]]/salesdata[[#This Row],[Q-P4]],0)</f>
        <v>7.13</v>
      </c>
      <c r="R2991" s="3">
        <v>7991</v>
      </c>
      <c r="S2991" s="10">
        <v>43054.59</v>
      </c>
      <c r="T2991" s="1" t="str">
        <f>"Q"&amp;ROUNDUP(salesdata[[#This Row],[Month No.]]/3,0)</f>
        <v>Q3</v>
      </c>
      <c r="U2991" s="1" t="str">
        <f>TEXT(salesdata[[#This Row],[Date]],"dddd")</f>
        <v>Tuesday</v>
      </c>
      <c r="V2991" s="12">
        <f>IFERROR(salesdata[[#This Row],[Total Revenue]]/salesdata[[#This Row],[Total Units Sold]],0)</f>
        <v>5.3878851207608554</v>
      </c>
      <c r="W2991" s="1" t="str">
        <f>INDEX({"Product1","Product2","Product3","Product4"},MATCH(MAX(salesdata[[#This Row],[S-P1]],salesdata[[#This Row],[S-P2]],salesdata[[#This Row],[S-P3]],salesdata[[#This Row],[S-P4]]),CHOOSE({1,2,3,4},salesdata[[#This Row],[S-P1]],salesdata[[#This Row],[S-P2]],salesdata[[#This Row],[S-P3]],salesdata[[#This Row],[S-P4]]),0))</f>
        <v>Product3</v>
      </c>
      <c r="X2991" s="1" t="str">
        <f>IF(salesdata[[#This Row],[Total Revenue]]&gt;=70000,"High",IF(salesdata[[#This Row],[Total Revenue]]&gt;=40000,"Medium","Low"))</f>
        <v>Medium</v>
      </c>
      <c r="Y2991" s="1" t="str">
        <f>IFERROR(IF(SUMIF(salesdata[Year],salesdata[[#This Row],[Year]],salesdata[Total Revenue])&gt;SUMIF(salesdata[Year],salesdata[[#This Row],[Year]]-1,salesdata[Total Revenue]),"Growth Year","Decline Year"),"")</f>
        <v>Decline Year</v>
      </c>
    </row>
    <row r="2992" spans="1:25" x14ac:dyDescent="0.3">
      <c r="A2992" s="1">
        <v>2991</v>
      </c>
      <c r="B2992" s="2">
        <v>43334</v>
      </c>
      <c r="C2992" s="1">
        <v>2018</v>
      </c>
      <c r="D2992" s="1" t="s">
        <v>21</v>
      </c>
      <c r="E2992" s="1">
        <v>8</v>
      </c>
      <c r="F2992" s="3">
        <v>7938</v>
      </c>
      <c r="G2992" s="10">
        <v>25163.46</v>
      </c>
      <c r="H2992" s="12">
        <f>IFERROR(salesdata[[#This Row],[S-P1]]/salesdata[[#This Row],[Q-P1]],0)</f>
        <v>3.17</v>
      </c>
      <c r="I2992" s="3">
        <v>3021</v>
      </c>
      <c r="J2992" s="10">
        <v>19153.14</v>
      </c>
      <c r="K2992" s="12">
        <f>IFERROR(salesdata[[#This Row],[S-P2]]/salesdata[[#This Row],[Q-P2]],0)</f>
        <v>6.34</v>
      </c>
      <c r="L2992" s="3">
        <v>4468</v>
      </c>
      <c r="M2992" s="10">
        <v>24216.560000000001</v>
      </c>
      <c r="N2992" s="12">
        <f>IFERROR(salesdata[[#This Row],[S-P3]]/salesdata[[#This Row],[Q-P3]],0)</f>
        <v>5.42</v>
      </c>
      <c r="O2992" s="3">
        <v>859</v>
      </c>
      <c r="P2992" s="10">
        <v>6124.67</v>
      </c>
      <c r="Q2992" s="12">
        <f>IFERROR(salesdata[[#This Row],[S-P4]]/salesdata[[#This Row],[Q-P4]],0)</f>
        <v>7.13</v>
      </c>
      <c r="R2992" s="3">
        <v>16286</v>
      </c>
      <c r="S2992" s="10">
        <v>74657.83</v>
      </c>
      <c r="T2992" s="1" t="str">
        <f>"Q"&amp;ROUNDUP(salesdata[[#This Row],[Month No.]]/3,0)</f>
        <v>Q3</v>
      </c>
      <c r="U2992" s="1" t="str">
        <f>TEXT(salesdata[[#This Row],[Date]],"dddd")</f>
        <v>Wednesday</v>
      </c>
      <c r="V2992" s="12">
        <f>IFERROR(salesdata[[#This Row],[Total Revenue]]/salesdata[[#This Row],[Total Units Sold]],0)</f>
        <v>4.5841722952228912</v>
      </c>
      <c r="W2992" s="1" t="str">
        <f>INDEX({"Product1","Product2","Product3","Product4"},MATCH(MAX(salesdata[[#This Row],[S-P1]],salesdata[[#This Row],[S-P2]],salesdata[[#This Row],[S-P3]],salesdata[[#This Row],[S-P4]]),CHOOSE({1,2,3,4},salesdata[[#This Row],[S-P1]],salesdata[[#This Row],[S-P2]],salesdata[[#This Row],[S-P3]],salesdata[[#This Row],[S-P4]]),0))</f>
        <v>Product1</v>
      </c>
      <c r="X2992" s="1" t="str">
        <f>IF(salesdata[[#This Row],[Total Revenue]]&gt;=70000,"High",IF(salesdata[[#This Row],[Total Revenue]]&gt;=40000,"Medium","Low"))</f>
        <v>High</v>
      </c>
      <c r="Y2992" s="1" t="str">
        <f>IFERROR(IF(SUMIF(salesdata[Year],salesdata[[#This Row],[Year]],salesdata[Total Revenue])&gt;SUMIF(salesdata[Year],salesdata[[#This Row],[Year]]-1,salesdata[Total Revenue]),"Growth Year","Decline Year"),"")</f>
        <v>Decline Year</v>
      </c>
    </row>
    <row r="2993" spans="1:25" x14ac:dyDescent="0.3">
      <c r="A2993" s="1">
        <v>2992</v>
      </c>
      <c r="B2993" s="2">
        <v>43335</v>
      </c>
      <c r="C2993" s="1">
        <v>2018</v>
      </c>
      <c r="D2993" s="1" t="s">
        <v>21</v>
      </c>
      <c r="E2993" s="1">
        <v>8</v>
      </c>
      <c r="F2993" s="3">
        <v>2377</v>
      </c>
      <c r="G2993" s="10">
        <v>7535.09</v>
      </c>
      <c r="H2993" s="12">
        <f>IFERROR(salesdata[[#This Row],[S-P1]]/salesdata[[#This Row],[Q-P1]],0)</f>
        <v>3.17</v>
      </c>
      <c r="I2993" s="3">
        <v>2468</v>
      </c>
      <c r="J2993" s="10">
        <v>15647.12</v>
      </c>
      <c r="K2993" s="12">
        <f>IFERROR(salesdata[[#This Row],[S-P2]]/salesdata[[#This Row],[Q-P2]],0)</f>
        <v>6.3400000000000007</v>
      </c>
      <c r="L2993" s="3">
        <v>2397</v>
      </c>
      <c r="M2993" s="10">
        <v>12991.74</v>
      </c>
      <c r="N2993" s="12">
        <f>IFERROR(salesdata[[#This Row],[S-P3]]/salesdata[[#This Row],[Q-P3]],0)</f>
        <v>5.42</v>
      </c>
      <c r="O2993" s="3">
        <v>1560</v>
      </c>
      <c r="P2993" s="10">
        <v>11122.8</v>
      </c>
      <c r="Q2993" s="12">
        <f>IFERROR(salesdata[[#This Row],[S-P4]]/salesdata[[#This Row],[Q-P4]],0)</f>
        <v>7.13</v>
      </c>
      <c r="R2993" s="3">
        <v>8802</v>
      </c>
      <c r="S2993" s="10">
        <v>47296.75</v>
      </c>
      <c r="T2993" s="1" t="str">
        <f>"Q"&amp;ROUNDUP(salesdata[[#This Row],[Month No.]]/3,0)</f>
        <v>Q3</v>
      </c>
      <c r="U2993" s="1" t="str">
        <f>TEXT(salesdata[[#This Row],[Date]],"dddd")</f>
        <v>Thursday</v>
      </c>
      <c r="V2993" s="12">
        <f>IFERROR(salesdata[[#This Row],[Total Revenue]]/salesdata[[#This Row],[Total Units Sold]],0)</f>
        <v>5.3734094523971825</v>
      </c>
      <c r="W2993" s="1" t="str">
        <f>INDEX({"Product1","Product2","Product3","Product4"},MATCH(MAX(salesdata[[#This Row],[S-P1]],salesdata[[#This Row],[S-P2]],salesdata[[#This Row],[S-P3]],salesdata[[#This Row],[S-P4]]),CHOOSE({1,2,3,4},salesdata[[#This Row],[S-P1]],salesdata[[#This Row],[S-P2]],salesdata[[#This Row],[S-P3]],salesdata[[#This Row],[S-P4]]),0))</f>
        <v>Product2</v>
      </c>
      <c r="X2993" s="1" t="str">
        <f>IF(salesdata[[#This Row],[Total Revenue]]&gt;=70000,"High",IF(salesdata[[#This Row],[Total Revenue]]&gt;=40000,"Medium","Low"))</f>
        <v>Medium</v>
      </c>
      <c r="Y2993" s="1" t="str">
        <f>IFERROR(IF(SUMIF(salesdata[Year],salesdata[[#This Row],[Year]],salesdata[Total Revenue])&gt;SUMIF(salesdata[Year],salesdata[[#This Row],[Year]]-1,salesdata[Total Revenue]),"Growth Year","Decline Year"),"")</f>
        <v>Decline Year</v>
      </c>
    </row>
    <row r="2994" spans="1:25" x14ac:dyDescent="0.3">
      <c r="A2994" s="1">
        <v>2993</v>
      </c>
      <c r="B2994" s="2">
        <v>43336</v>
      </c>
      <c r="C2994" s="1">
        <v>2018</v>
      </c>
      <c r="D2994" s="1" t="s">
        <v>21</v>
      </c>
      <c r="E2994" s="1">
        <v>8</v>
      </c>
      <c r="F2994" s="3">
        <v>940</v>
      </c>
      <c r="G2994" s="10">
        <v>2979.8</v>
      </c>
      <c r="H2994" s="12">
        <f>IFERROR(salesdata[[#This Row],[S-P1]]/salesdata[[#This Row],[Q-P1]],0)</f>
        <v>3.1700000000000004</v>
      </c>
      <c r="I2994" s="3">
        <v>3025</v>
      </c>
      <c r="J2994" s="10">
        <v>19178.5</v>
      </c>
      <c r="K2994" s="12">
        <f>IFERROR(salesdata[[#This Row],[S-P2]]/salesdata[[#This Row],[Q-P2]],0)</f>
        <v>6.34</v>
      </c>
      <c r="L2994" s="3">
        <v>574</v>
      </c>
      <c r="M2994" s="10">
        <v>3111.08</v>
      </c>
      <c r="N2994" s="12">
        <f>IFERROR(salesdata[[#This Row],[S-P3]]/salesdata[[#This Row],[Q-P3]],0)</f>
        <v>5.42</v>
      </c>
      <c r="O2994" s="3">
        <v>1272</v>
      </c>
      <c r="P2994" s="10">
        <v>9069.36</v>
      </c>
      <c r="Q2994" s="12">
        <f>IFERROR(salesdata[[#This Row],[S-P4]]/salesdata[[#This Row],[Q-P4]],0)</f>
        <v>7.1300000000000008</v>
      </c>
      <c r="R2994" s="3">
        <v>5811</v>
      </c>
      <c r="S2994" s="10">
        <v>34338.74</v>
      </c>
      <c r="T2994" s="1" t="str">
        <f>"Q"&amp;ROUNDUP(salesdata[[#This Row],[Month No.]]/3,0)</f>
        <v>Q3</v>
      </c>
      <c r="U2994" s="1" t="str">
        <f>TEXT(salesdata[[#This Row],[Date]],"dddd")</f>
        <v>Friday</v>
      </c>
      <c r="V2994" s="12">
        <f>IFERROR(salesdata[[#This Row],[Total Revenue]]/salesdata[[#This Row],[Total Units Sold]],0)</f>
        <v>5.9092651867148511</v>
      </c>
      <c r="W2994" s="1" t="str">
        <f>INDEX({"Product1","Product2","Product3","Product4"},MATCH(MAX(salesdata[[#This Row],[S-P1]],salesdata[[#This Row],[S-P2]],salesdata[[#This Row],[S-P3]],salesdata[[#This Row],[S-P4]]),CHOOSE({1,2,3,4},salesdata[[#This Row],[S-P1]],salesdata[[#This Row],[S-P2]],salesdata[[#This Row],[S-P3]],salesdata[[#This Row],[S-P4]]),0))</f>
        <v>Product2</v>
      </c>
      <c r="X2994" s="1" t="str">
        <f>IF(salesdata[[#This Row],[Total Revenue]]&gt;=70000,"High",IF(salesdata[[#This Row],[Total Revenue]]&gt;=40000,"Medium","Low"))</f>
        <v>Low</v>
      </c>
      <c r="Y2994" s="1" t="str">
        <f>IFERROR(IF(SUMIF(salesdata[Year],salesdata[[#This Row],[Year]],salesdata[Total Revenue])&gt;SUMIF(salesdata[Year],salesdata[[#This Row],[Year]]-1,salesdata[Total Revenue]),"Growth Year","Decline Year"),"")</f>
        <v>Decline Year</v>
      </c>
    </row>
    <row r="2995" spans="1:25" x14ac:dyDescent="0.3">
      <c r="A2995" s="1">
        <v>2994</v>
      </c>
      <c r="B2995" s="2">
        <v>43337</v>
      </c>
      <c r="C2995" s="1">
        <v>2018</v>
      </c>
      <c r="D2995" s="1" t="s">
        <v>21</v>
      </c>
      <c r="E2995" s="1">
        <v>8</v>
      </c>
      <c r="F2995" s="3">
        <v>6321</v>
      </c>
      <c r="G2995" s="10">
        <v>20037.57</v>
      </c>
      <c r="H2995" s="12">
        <f>IFERROR(salesdata[[#This Row],[S-P1]]/salesdata[[#This Row],[Q-P1]],0)</f>
        <v>3.17</v>
      </c>
      <c r="I2995" s="3">
        <v>772</v>
      </c>
      <c r="J2995" s="10">
        <v>4894.4799999999996</v>
      </c>
      <c r="K2995" s="12">
        <f>IFERROR(salesdata[[#This Row],[S-P2]]/salesdata[[#This Row],[Q-P2]],0)</f>
        <v>6.34</v>
      </c>
      <c r="L2995" s="3">
        <v>603</v>
      </c>
      <c r="M2995" s="10">
        <v>3268.26</v>
      </c>
      <c r="N2995" s="12">
        <f>IFERROR(salesdata[[#This Row],[S-P3]]/salesdata[[#This Row],[Q-P3]],0)</f>
        <v>5.42</v>
      </c>
      <c r="O2995" s="3">
        <v>485</v>
      </c>
      <c r="P2995" s="10">
        <v>3458.05</v>
      </c>
      <c r="Q2995" s="12">
        <f>IFERROR(salesdata[[#This Row],[S-P4]]/salesdata[[#This Row],[Q-P4]],0)</f>
        <v>7.1300000000000008</v>
      </c>
      <c r="R2995" s="3">
        <v>8181</v>
      </c>
      <c r="S2995" s="10">
        <v>31658.36</v>
      </c>
      <c r="T2995" s="1" t="str">
        <f>"Q"&amp;ROUNDUP(salesdata[[#This Row],[Month No.]]/3,0)</f>
        <v>Q3</v>
      </c>
      <c r="U2995" s="1" t="str">
        <f>TEXT(salesdata[[#This Row],[Date]],"dddd")</f>
        <v>Saturday</v>
      </c>
      <c r="V2995" s="12">
        <f>IFERROR(salesdata[[#This Row],[Total Revenue]]/salesdata[[#This Row],[Total Units Sold]],0)</f>
        <v>3.8697420853196434</v>
      </c>
      <c r="W2995" s="1" t="str">
        <f>INDEX({"Product1","Product2","Product3","Product4"},MATCH(MAX(salesdata[[#This Row],[S-P1]],salesdata[[#This Row],[S-P2]],salesdata[[#This Row],[S-P3]],salesdata[[#This Row],[S-P4]]),CHOOSE({1,2,3,4},salesdata[[#This Row],[S-P1]],salesdata[[#This Row],[S-P2]],salesdata[[#This Row],[S-P3]],salesdata[[#This Row],[S-P4]]),0))</f>
        <v>Product1</v>
      </c>
      <c r="X2995" s="1" t="str">
        <f>IF(salesdata[[#This Row],[Total Revenue]]&gt;=70000,"High",IF(salesdata[[#This Row],[Total Revenue]]&gt;=40000,"Medium","Low"))</f>
        <v>Low</v>
      </c>
      <c r="Y2995" s="1" t="str">
        <f>IFERROR(IF(SUMIF(salesdata[Year],salesdata[[#This Row],[Year]],salesdata[Total Revenue])&gt;SUMIF(salesdata[Year],salesdata[[#This Row],[Year]]-1,salesdata[Total Revenue]),"Growth Year","Decline Year"),"")</f>
        <v>Decline Year</v>
      </c>
    </row>
    <row r="2996" spans="1:25" x14ac:dyDescent="0.3">
      <c r="A2996" s="1">
        <v>2995</v>
      </c>
      <c r="B2996" s="2">
        <v>43338</v>
      </c>
      <c r="C2996" s="1">
        <v>2018</v>
      </c>
      <c r="D2996" s="1" t="s">
        <v>21</v>
      </c>
      <c r="E2996" s="1">
        <v>8</v>
      </c>
      <c r="F2996" s="3">
        <v>4103</v>
      </c>
      <c r="G2996" s="10">
        <v>13006.51</v>
      </c>
      <c r="H2996" s="12">
        <f>IFERROR(salesdata[[#This Row],[S-P1]]/salesdata[[#This Row],[Q-P1]],0)</f>
        <v>3.17</v>
      </c>
      <c r="I2996" s="3">
        <v>2555</v>
      </c>
      <c r="J2996" s="10">
        <v>16198.7</v>
      </c>
      <c r="K2996" s="12">
        <f>IFERROR(salesdata[[#This Row],[S-P2]]/salesdata[[#This Row],[Q-P2]],0)</f>
        <v>6.34</v>
      </c>
      <c r="L2996" s="3">
        <v>2839</v>
      </c>
      <c r="M2996" s="10">
        <v>15387.38</v>
      </c>
      <c r="N2996" s="12">
        <f>IFERROR(salesdata[[#This Row],[S-P3]]/salesdata[[#This Row],[Q-P3]],0)</f>
        <v>5.42</v>
      </c>
      <c r="O2996" s="3">
        <v>684</v>
      </c>
      <c r="P2996" s="10">
        <v>4876.92</v>
      </c>
      <c r="Q2996" s="12">
        <f>IFERROR(salesdata[[#This Row],[S-P4]]/salesdata[[#This Row],[Q-P4]],0)</f>
        <v>7.13</v>
      </c>
      <c r="R2996" s="3">
        <v>10181</v>
      </c>
      <c r="S2996" s="10">
        <v>49469.51</v>
      </c>
      <c r="T2996" s="1" t="str">
        <f>"Q"&amp;ROUNDUP(salesdata[[#This Row],[Month No.]]/3,0)</f>
        <v>Q3</v>
      </c>
      <c r="U2996" s="1" t="str">
        <f>TEXT(salesdata[[#This Row],[Date]],"dddd")</f>
        <v>Sunday</v>
      </c>
      <c r="V2996" s="12">
        <f>IFERROR(salesdata[[#This Row],[Total Revenue]]/salesdata[[#This Row],[Total Units Sold]],0)</f>
        <v>4.8590030448875359</v>
      </c>
      <c r="W2996" s="1" t="str">
        <f>INDEX({"Product1","Product2","Product3","Product4"},MATCH(MAX(salesdata[[#This Row],[S-P1]],salesdata[[#This Row],[S-P2]],salesdata[[#This Row],[S-P3]],salesdata[[#This Row],[S-P4]]),CHOOSE({1,2,3,4},salesdata[[#This Row],[S-P1]],salesdata[[#This Row],[S-P2]],salesdata[[#This Row],[S-P3]],salesdata[[#This Row],[S-P4]]),0))</f>
        <v>Product2</v>
      </c>
      <c r="X2996" s="1" t="str">
        <f>IF(salesdata[[#This Row],[Total Revenue]]&gt;=70000,"High",IF(salesdata[[#This Row],[Total Revenue]]&gt;=40000,"Medium","Low"))</f>
        <v>Medium</v>
      </c>
      <c r="Y2996" s="1" t="str">
        <f>IFERROR(IF(SUMIF(salesdata[Year],salesdata[[#This Row],[Year]],salesdata[Total Revenue])&gt;SUMIF(salesdata[Year],salesdata[[#This Row],[Year]]-1,salesdata[Total Revenue]),"Growth Year","Decline Year"),"")</f>
        <v>Decline Year</v>
      </c>
    </row>
    <row r="2997" spans="1:25" x14ac:dyDescent="0.3">
      <c r="A2997" s="1">
        <v>2996</v>
      </c>
      <c r="B2997" s="2">
        <v>43339</v>
      </c>
      <c r="C2997" s="1">
        <v>2018</v>
      </c>
      <c r="D2997" s="1" t="s">
        <v>21</v>
      </c>
      <c r="E2997" s="1">
        <v>8</v>
      </c>
      <c r="F2997" s="3">
        <v>3871</v>
      </c>
      <c r="G2997" s="10">
        <v>12271.07</v>
      </c>
      <c r="H2997" s="12">
        <f>IFERROR(salesdata[[#This Row],[S-P1]]/salesdata[[#This Row],[Q-P1]],0)</f>
        <v>3.17</v>
      </c>
      <c r="I2997" s="3">
        <v>1767</v>
      </c>
      <c r="J2997" s="10">
        <v>11202.78</v>
      </c>
      <c r="K2997" s="12">
        <f>IFERROR(salesdata[[#This Row],[S-P2]]/salesdata[[#This Row],[Q-P2]],0)</f>
        <v>6.3400000000000007</v>
      </c>
      <c r="L2997" s="3">
        <v>359</v>
      </c>
      <c r="M2997" s="10">
        <v>1945.78</v>
      </c>
      <c r="N2997" s="12">
        <f>IFERROR(salesdata[[#This Row],[S-P3]]/salesdata[[#This Row],[Q-P3]],0)</f>
        <v>5.42</v>
      </c>
      <c r="O2997" s="3">
        <v>443</v>
      </c>
      <c r="P2997" s="10">
        <v>3158.59</v>
      </c>
      <c r="Q2997" s="12">
        <f>IFERROR(salesdata[[#This Row],[S-P4]]/salesdata[[#This Row],[Q-P4]],0)</f>
        <v>7.13</v>
      </c>
      <c r="R2997" s="3">
        <v>6440</v>
      </c>
      <c r="S2997" s="10">
        <v>28578.22</v>
      </c>
      <c r="T2997" s="1" t="str">
        <f>"Q"&amp;ROUNDUP(salesdata[[#This Row],[Month No.]]/3,0)</f>
        <v>Q3</v>
      </c>
      <c r="U2997" s="1" t="str">
        <f>TEXT(salesdata[[#This Row],[Date]],"dddd")</f>
        <v>Monday</v>
      </c>
      <c r="V2997" s="12">
        <f>IFERROR(salesdata[[#This Row],[Total Revenue]]/salesdata[[#This Row],[Total Units Sold]],0)</f>
        <v>4.4376118012422365</v>
      </c>
      <c r="W2997" s="1" t="str">
        <f>INDEX({"Product1","Product2","Product3","Product4"},MATCH(MAX(salesdata[[#This Row],[S-P1]],salesdata[[#This Row],[S-P2]],salesdata[[#This Row],[S-P3]],salesdata[[#This Row],[S-P4]]),CHOOSE({1,2,3,4},salesdata[[#This Row],[S-P1]],salesdata[[#This Row],[S-P2]],salesdata[[#This Row],[S-P3]],salesdata[[#This Row],[S-P4]]),0))</f>
        <v>Product1</v>
      </c>
      <c r="X2997" s="1" t="str">
        <f>IF(salesdata[[#This Row],[Total Revenue]]&gt;=70000,"High",IF(salesdata[[#This Row],[Total Revenue]]&gt;=40000,"Medium","Low"))</f>
        <v>Low</v>
      </c>
      <c r="Y2997" s="1" t="str">
        <f>IFERROR(IF(SUMIF(salesdata[Year],salesdata[[#This Row],[Year]],salesdata[Total Revenue])&gt;SUMIF(salesdata[Year],salesdata[[#This Row],[Year]]-1,salesdata[Total Revenue]),"Growth Year","Decline Year"),"")</f>
        <v>Decline Year</v>
      </c>
    </row>
    <row r="2998" spans="1:25" x14ac:dyDescent="0.3">
      <c r="A2998" s="1">
        <v>2997</v>
      </c>
      <c r="B2998" s="2">
        <v>43340</v>
      </c>
      <c r="C2998" s="1">
        <v>2018</v>
      </c>
      <c r="D2998" s="1" t="s">
        <v>21</v>
      </c>
      <c r="E2998" s="1">
        <v>8</v>
      </c>
      <c r="F2998" s="3">
        <v>4407</v>
      </c>
      <c r="G2998" s="10">
        <v>13970.19</v>
      </c>
      <c r="H2998" s="12">
        <f>IFERROR(salesdata[[#This Row],[S-P1]]/salesdata[[#This Row],[Q-P1]],0)</f>
        <v>3.17</v>
      </c>
      <c r="I2998" s="3">
        <v>1856</v>
      </c>
      <c r="J2998" s="10">
        <v>11767.04</v>
      </c>
      <c r="K2998" s="12">
        <f>IFERROR(salesdata[[#This Row],[S-P2]]/salesdata[[#This Row],[Q-P2]],0)</f>
        <v>6.3400000000000007</v>
      </c>
      <c r="L2998" s="3">
        <v>3943</v>
      </c>
      <c r="M2998" s="10">
        <v>21371.06</v>
      </c>
      <c r="N2998" s="12">
        <f>IFERROR(salesdata[[#This Row],[S-P3]]/salesdata[[#This Row],[Q-P3]],0)</f>
        <v>5.42</v>
      </c>
      <c r="O2998" s="3">
        <v>585</v>
      </c>
      <c r="P2998" s="10">
        <v>4171.05</v>
      </c>
      <c r="Q2998" s="12">
        <f>IFERROR(salesdata[[#This Row],[S-P4]]/salesdata[[#This Row],[Q-P4]],0)</f>
        <v>7.13</v>
      </c>
      <c r="R2998" s="3">
        <v>10791</v>
      </c>
      <c r="S2998" s="10">
        <v>51279.34</v>
      </c>
      <c r="T2998" s="1" t="str">
        <f>"Q"&amp;ROUNDUP(salesdata[[#This Row],[Month No.]]/3,0)</f>
        <v>Q3</v>
      </c>
      <c r="U2998" s="1" t="str">
        <f>TEXT(salesdata[[#This Row],[Date]],"dddd")</f>
        <v>Tuesday</v>
      </c>
      <c r="V2998" s="12">
        <f>IFERROR(salesdata[[#This Row],[Total Revenue]]/salesdata[[#This Row],[Total Units Sold]],0)</f>
        <v>4.7520470762672593</v>
      </c>
      <c r="W2998" s="1" t="str">
        <f>INDEX({"Product1","Product2","Product3","Product4"},MATCH(MAX(salesdata[[#This Row],[S-P1]],salesdata[[#This Row],[S-P2]],salesdata[[#This Row],[S-P3]],salesdata[[#This Row],[S-P4]]),CHOOSE({1,2,3,4},salesdata[[#This Row],[S-P1]],salesdata[[#This Row],[S-P2]],salesdata[[#This Row],[S-P3]],salesdata[[#This Row],[S-P4]]),0))</f>
        <v>Product3</v>
      </c>
      <c r="X2998" s="1" t="str">
        <f>IF(salesdata[[#This Row],[Total Revenue]]&gt;=70000,"High",IF(salesdata[[#This Row],[Total Revenue]]&gt;=40000,"Medium","Low"))</f>
        <v>Medium</v>
      </c>
      <c r="Y2998" s="1" t="str">
        <f>IFERROR(IF(SUMIF(salesdata[Year],salesdata[[#This Row],[Year]],salesdata[Total Revenue])&gt;SUMIF(salesdata[Year],salesdata[[#This Row],[Year]]-1,salesdata[Total Revenue]),"Growth Year","Decline Year"),"")</f>
        <v>Decline Year</v>
      </c>
    </row>
    <row r="2999" spans="1:25" x14ac:dyDescent="0.3">
      <c r="A2999" s="1">
        <v>2998</v>
      </c>
      <c r="B2999" s="2">
        <v>43341</v>
      </c>
      <c r="C2999" s="1">
        <v>2018</v>
      </c>
      <c r="D2999" s="1" t="s">
        <v>21</v>
      </c>
      <c r="E2999" s="1">
        <v>8</v>
      </c>
      <c r="F2999" s="3">
        <v>6683</v>
      </c>
      <c r="G2999" s="10">
        <v>21185.11</v>
      </c>
      <c r="H2999" s="12">
        <f>IFERROR(salesdata[[#This Row],[S-P1]]/salesdata[[#This Row],[Q-P1]],0)</f>
        <v>3.17</v>
      </c>
      <c r="I2999" s="3">
        <v>2879</v>
      </c>
      <c r="J2999" s="10">
        <v>18252.86</v>
      </c>
      <c r="K2999" s="12">
        <f>IFERROR(salesdata[[#This Row],[S-P2]]/salesdata[[#This Row],[Q-P2]],0)</f>
        <v>6.34</v>
      </c>
      <c r="L2999" s="3">
        <v>1350</v>
      </c>
      <c r="M2999" s="10">
        <v>7317</v>
      </c>
      <c r="N2999" s="12">
        <f>IFERROR(salesdata[[#This Row],[S-P3]]/salesdata[[#This Row],[Q-P3]],0)</f>
        <v>5.42</v>
      </c>
      <c r="O2999" s="3">
        <v>1127</v>
      </c>
      <c r="P2999" s="10">
        <v>8035.51</v>
      </c>
      <c r="Q2999" s="12">
        <f>IFERROR(salesdata[[#This Row],[S-P4]]/salesdata[[#This Row],[Q-P4]],0)</f>
        <v>7.13</v>
      </c>
      <c r="R2999" s="3">
        <v>12039</v>
      </c>
      <c r="S2999" s="10">
        <v>54790.48</v>
      </c>
      <c r="T2999" s="1" t="str">
        <f>"Q"&amp;ROUNDUP(salesdata[[#This Row],[Month No.]]/3,0)</f>
        <v>Q3</v>
      </c>
      <c r="U2999" s="1" t="str">
        <f>TEXT(salesdata[[#This Row],[Date]],"dddd")</f>
        <v>Wednesday</v>
      </c>
      <c r="V2999" s="12">
        <f>IFERROR(salesdata[[#This Row],[Total Revenue]]/salesdata[[#This Row],[Total Units Sold]],0)</f>
        <v>4.5510823158069611</v>
      </c>
      <c r="W2999" s="1" t="str">
        <f>INDEX({"Product1","Product2","Product3","Product4"},MATCH(MAX(salesdata[[#This Row],[S-P1]],salesdata[[#This Row],[S-P2]],salesdata[[#This Row],[S-P3]],salesdata[[#This Row],[S-P4]]),CHOOSE({1,2,3,4},salesdata[[#This Row],[S-P1]],salesdata[[#This Row],[S-P2]],salesdata[[#This Row],[S-P3]],salesdata[[#This Row],[S-P4]]),0))</f>
        <v>Product1</v>
      </c>
      <c r="X2999" s="1" t="str">
        <f>IF(salesdata[[#This Row],[Total Revenue]]&gt;=70000,"High",IF(salesdata[[#This Row],[Total Revenue]]&gt;=40000,"Medium","Low"))</f>
        <v>Medium</v>
      </c>
      <c r="Y2999" s="1" t="str">
        <f>IFERROR(IF(SUMIF(salesdata[Year],salesdata[[#This Row],[Year]],salesdata[Total Revenue])&gt;SUMIF(salesdata[Year],salesdata[[#This Row],[Year]]-1,salesdata[Total Revenue]),"Growth Year","Decline Year"),"")</f>
        <v>Decline Year</v>
      </c>
    </row>
    <row r="3000" spans="1:25" x14ac:dyDescent="0.3">
      <c r="A3000" s="1">
        <v>2999</v>
      </c>
      <c r="B3000" s="2">
        <v>43343</v>
      </c>
      <c r="C3000" s="1">
        <v>2018</v>
      </c>
      <c r="D3000" s="1" t="s">
        <v>21</v>
      </c>
      <c r="E3000" s="1">
        <v>8</v>
      </c>
      <c r="F3000" s="3">
        <v>4837</v>
      </c>
      <c r="G3000" s="10">
        <v>15333.29</v>
      </c>
      <c r="H3000" s="12">
        <f>IFERROR(salesdata[[#This Row],[S-P1]]/salesdata[[#This Row],[Q-P1]],0)</f>
        <v>3.1700000000000004</v>
      </c>
      <c r="I3000" s="3">
        <v>2976</v>
      </c>
      <c r="J3000" s="10">
        <v>18867.84</v>
      </c>
      <c r="K3000" s="12">
        <f>IFERROR(salesdata[[#This Row],[S-P2]]/salesdata[[#This Row],[Q-P2]],0)</f>
        <v>6.34</v>
      </c>
      <c r="L3000" s="3">
        <v>1093</v>
      </c>
      <c r="M3000" s="10">
        <v>5924.06</v>
      </c>
      <c r="N3000" s="12">
        <f>IFERROR(salesdata[[#This Row],[S-P3]]/salesdata[[#This Row],[Q-P3]],0)</f>
        <v>5.42</v>
      </c>
      <c r="O3000" s="3">
        <v>1203</v>
      </c>
      <c r="P3000" s="10">
        <v>8577.39</v>
      </c>
      <c r="Q3000" s="12">
        <f>IFERROR(salesdata[[#This Row],[S-P4]]/salesdata[[#This Row],[Q-P4]],0)</f>
        <v>7.13</v>
      </c>
      <c r="R3000" s="3">
        <v>10109</v>
      </c>
      <c r="S3000" s="10">
        <v>48702.58</v>
      </c>
      <c r="T3000" s="1" t="str">
        <f>"Q"&amp;ROUNDUP(salesdata[[#This Row],[Month No.]]/3,0)</f>
        <v>Q3</v>
      </c>
      <c r="U3000" s="1" t="str">
        <f>TEXT(salesdata[[#This Row],[Date]],"dddd")</f>
        <v>Friday</v>
      </c>
      <c r="V3000" s="12">
        <f>IFERROR(salesdata[[#This Row],[Total Revenue]]/salesdata[[#This Row],[Total Units Sold]],0)</f>
        <v>4.8177445840340294</v>
      </c>
      <c r="W3000" s="1" t="str">
        <f>INDEX({"Product1","Product2","Product3","Product4"},MATCH(MAX(salesdata[[#This Row],[S-P1]],salesdata[[#This Row],[S-P2]],salesdata[[#This Row],[S-P3]],salesdata[[#This Row],[S-P4]]),CHOOSE({1,2,3,4},salesdata[[#This Row],[S-P1]],salesdata[[#This Row],[S-P2]],salesdata[[#This Row],[S-P3]],salesdata[[#This Row],[S-P4]]),0))</f>
        <v>Product2</v>
      </c>
      <c r="X3000" s="1" t="str">
        <f>IF(salesdata[[#This Row],[Total Revenue]]&gt;=70000,"High",IF(salesdata[[#This Row],[Total Revenue]]&gt;=40000,"Medium","Low"))</f>
        <v>Medium</v>
      </c>
      <c r="Y3000" s="1" t="str">
        <f>IFERROR(IF(SUMIF(salesdata[Year],salesdata[[#This Row],[Year]],salesdata[Total Revenue])&gt;SUMIF(salesdata[Year],salesdata[[#This Row],[Year]]-1,salesdata[Total Revenue]),"Growth Year","Decline Year"),"")</f>
        <v>Decline Year</v>
      </c>
    </row>
    <row r="3001" spans="1:25" x14ac:dyDescent="0.3">
      <c r="A3001" s="1">
        <v>3000</v>
      </c>
      <c r="B3001" s="2">
        <v>43344</v>
      </c>
      <c r="C3001" s="1">
        <v>2018</v>
      </c>
      <c r="D3001" s="1" t="s">
        <v>22</v>
      </c>
      <c r="E3001" s="1">
        <v>9</v>
      </c>
      <c r="F3001" s="3">
        <v>745</v>
      </c>
      <c r="G3001" s="10">
        <v>2361.65</v>
      </c>
      <c r="H3001" s="12">
        <f>IFERROR(salesdata[[#This Row],[S-P1]]/salesdata[[#This Row],[Q-P1]],0)</f>
        <v>3.17</v>
      </c>
      <c r="I3001" s="3">
        <v>2657</v>
      </c>
      <c r="J3001" s="10">
        <v>16845.38</v>
      </c>
      <c r="K3001" s="12">
        <f>IFERROR(salesdata[[#This Row],[S-P2]]/salesdata[[#This Row],[Q-P2]],0)</f>
        <v>6.3400000000000007</v>
      </c>
      <c r="L3001" s="3">
        <v>1256</v>
      </c>
      <c r="M3001" s="10">
        <v>6807.52</v>
      </c>
      <c r="N3001" s="12">
        <f>IFERROR(salesdata[[#This Row],[S-P3]]/salesdata[[#This Row],[Q-P3]],0)</f>
        <v>5.42</v>
      </c>
      <c r="O3001" s="3">
        <v>1827</v>
      </c>
      <c r="P3001" s="10">
        <v>13026.51</v>
      </c>
      <c r="Q3001" s="12">
        <f>IFERROR(salesdata[[#This Row],[S-P4]]/salesdata[[#This Row],[Q-P4]],0)</f>
        <v>7.13</v>
      </c>
      <c r="R3001" s="3">
        <v>6485</v>
      </c>
      <c r="S3001" s="10">
        <v>39041.06</v>
      </c>
      <c r="T3001" s="1" t="str">
        <f>"Q"&amp;ROUNDUP(salesdata[[#This Row],[Month No.]]/3,0)</f>
        <v>Q3</v>
      </c>
      <c r="U3001" s="1" t="str">
        <f>TEXT(salesdata[[#This Row],[Date]],"dddd")</f>
        <v>Saturday</v>
      </c>
      <c r="V3001" s="12">
        <f>IFERROR(salesdata[[#This Row],[Total Revenue]]/salesdata[[#This Row],[Total Units Sold]],0)</f>
        <v>6.020209714726291</v>
      </c>
      <c r="W3001" s="1" t="str">
        <f>INDEX({"Product1","Product2","Product3","Product4"},MATCH(MAX(salesdata[[#This Row],[S-P1]],salesdata[[#This Row],[S-P2]],salesdata[[#This Row],[S-P3]],salesdata[[#This Row],[S-P4]]),CHOOSE({1,2,3,4},salesdata[[#This Row],[S-P1]],salesdata[[#This Row],[S-P2]],salesdata[[#This Row],[S-P3]],salesdata[[#This Row],[S-P4]]),0))</f>
        <v>Product2</v>
      </c>
      <c r="X3001" s="1" t="str">
        <f>IF(salesdata[[#This Row],[Total Revenue]]&gt;=70000,"High",IF(salesdata[[#This Row],[Total Revenue]]&gt;=40000,"Medium","Low"))</f>
        <v>Low</v>
      </c>
      <c r="Y3001" s="1" t="str">
        <f>IFERROR(IF(SUMIF(salesdata[Year],salesdata[[#This Row],[Year]],salesdata[Total Revenue])&gt;SUMIF(salesdata[Year],salesdata[[#This Row],[Year]]-1,salesdata[Total Revenue]),"Growth Year","Decline Year"),"")</f>
        <v>Decline Year</v>
      </c>
    </row>
    <row r="3002" spans="1:25" x14ac:dyDescent="0.3">
      <c r="A3002" s="1">
        <v>3001</v>
      </c>
      <c r="B3002" s="2">
        <v>43345</v>
      </c>
      <c r="C3002" s="1">
        <v>2018</v>
      </c>
      <c r="D3002" s="1" t="s">
        <v>22</v>
      </c>
      <c r="E3002" s="1">
        <v>9</v>
      </c>
      <c r="F3002" s="3">
        <v>1207</v>
      </c>
      <c r="G3002" s="10">
        <v>3826.19</v>
      </c>
      <c r="H3002" s="12">
        <f>IFERROR(salesdata[[#This Row],[S-P1]]/salesdata[[#This Row],[Q-P1]],0)</f>
        <v>3.17</v>
      </c>
      <c r="I3002" s="3">
        <v>1836</v>
      </c>
      <c r="J3002" s="10">
        <v>11640.24</v>
      </c>
      <c r="K3002" s="12">
        <f>IFERROR(salesdata[[#This Row],[S-P2]]/salesdata[[#This Row],[Q-P2]],0)</f>
        <v>6.34</v>
      </c>
      <c r="L3002" s="3">
        <v>4913</v>
      </c>
      <c r="M3002" s="10">
        <v>26628.46</v>
      </c>
      <c r="N3002" s="12">
        <f>IFERROR(salesdata[[#This Row],[S-P3]]/salesdata[[#This Row],[Q-P3]],0)</f>
        <v>5.42</v>
      </c>
      <c r="O3002" s="3">
        <v>831</v>
      </c>
      <c r="P3002" s="10">
        <v>5925.03</v>
      </c>
      <c r="Q3002" s="12">
        <f>IFERROR(salesdata[[#This Row],[S-P4]]/salesdata[[#This Row],[Q-P4]],0)</f>
        <v>7.13</v>
      </c>
      <c r="R3002" s="3">
        <v>8787</v>
      </c>
      <c r="S3002" s="10">
        <v>48019.92</v>
      </c>
      <c r="T3002" s="1" t="str">
        <f>"Q"&amp;ROUNDUP(salesdata[[#This Row],[Month No.]]/3,0)</f>
        <v>Q3</v>
      </c>
      <c r="U3002" s="1" t="str">
        <f>TEXT(salesdata[[#This Row],[Date]],"dddd")</f>
        <v>Sunday</v>
      </c>
      <c r="V3002" s="12">
        <f>IFERROR(salesdata[[#This Row],[Total Revenue]]/salesdata[[#This Row],[Total Units Sold]],0)</f>
        <v>5.4648822123591669</v>
      </c>
      <c r="W3002" s="1" t="str">
        <f>INDEX({"Product1","Product2","Product3","Product4"},MATCH(MAX(salesdata[[#This Row],[S-P1]],salesdata[[#This Row],[S-P2]],salesdata[[#This Row],[S-P3]],salesdata[[#This Row],[S-P4]]),CHOOSE({1,2,3,4},salesdata[[#This Row],[S-P1]],salesdata[[#This Row],[S-P2]],salesdata[[#This Row],[S-P3]],salesdata[[#This Row],[S-P4]]),0))</f>
        <v>Product3</v>
      </c>
      <c r="X3002" s="1" t="str">
        <f>IF(salesdata[[#This Row],[Total Revenue]]&gt;=70000,"High",IF(salesdata[[#This Row],[Total Revenue]]&gt;=40000,"Medium","Low"))</f>
        <v>Medium</v>
      </c>
      <c r="Y3002" s="1" t="str">
        <f>IFERROR(IF(SUMIF(salesdata[Year],salesdata[[#This Row],[Year]],salesdata[Total Revenue])&gt;SUMIF(salesdata[Year],salesdata[[#This Row],[Year]]-1,salesdata[Total Revenue]),"Growth Year","Decline Year"),"")</f>
        <v>Decline Year</v>
      </c>
    </row>
    <row r="3003" spans="1:25" x14ac:dyDescent="0.3">
      <c r="A3003" s="1">
        <v>3002</v>
      </c>
      <c r="B3003" s="2">
        <v>43346</v>
      </c>
      <c r="C3003" s="1">
        <v>2018</v>
      </c>
      <c r="D3003" s="1" t="s">
        <v>22</v>
      </c>
      <c r="E3003" s="1">
        <v>9</v>
      </c>
      <c r="F3003" s="3">
        <v>1969</v>
      </c>
      <c r="G3003" s="10">
        <v>6241.73</v>
      </c>
      <c r="H3003" s="12">
        <f>IFERROR(salesdata[[#This Row],[S-P1]]/salesdata[[#This Row],[Q-P1]],0)</f>
        <v>3.17</v>
      </c>
      <c r="I3003" s="3">
        <v>1835</v>
      </c>
      <c r="J3003" s="10">
        <v>11633.9</v>
      </c>
      <c r="K3003" s="12">
        <f>IFERROR(salesdata[[#This Row],[S-P2]]/salesdata[[#This Row],[Q-P2]],0)</f>
        <v>6.34</v>
      </c>
      <c r="L3003" s="3">
        <v>3555</v>
      </c>
      <c r="M3003" s="10">
        <v>19268.099999999999</v>
      </c>
      <c r="N3003" s="12">
        <f>IFERROR(salesdata[[#This Row],[S-P3]]/salesdata[[#This Row],[Q-P3]],0)</f>
        <v>5.42</v>
      </c>
      <c r="O3003" s="3">
        <v>1433</v>
      </c>
      <c r="P3003" s="10">
        <v>10217.290000000001</v>
      </c>
      <c r="Q3003" s="12">
        <f>IFERROR(salesdata[[#This Row],[S-P4]]/salesdata[[#This Row],[Q-P4]],0)</f>
        <v>7.1300000000000008</v>
      </c>
      <c r="R3003" s="3">
        <v>8792</v>
      </c>
      <c r="S3003" s="10">
        <v>47361.02</v>
      </c>
      <c r="T3003" s="1" t="str">
        <f>"Q"&amp;ROUNDUP(salesdata[[#This Row],[Month No.]]/3,0)</f>
        <v>Q3</v>
      </c>
      <c r="U3003" s="1" t="str">
        <f>TEXT(salesdata[[#This Row],[Date]],"dddd")</f>
        <v>Monday</v>
      </c>
      <c r="V3003" s="12">
        <f>IFERROR(salesdata[[#This Row],[Total Revenue]]/salesdata[[#This Row],[Total Units Sold]],0)</f>
        <v>5.3868312101910822</v>
      </c>
      <c r="W3003" s="1" t="str">
        <f>INDEX({"Product1","Product2","Product3","Product4"},MATCH(MAX(salesdata[[#This Row],[S-P1]],salesdata[[#This Row],[S-P2]],salesdata[[#This Row],[S-P3]],salesdata[[#This Row],[S-P4]]),CHOOSE({1,2,3,4},salesdata[[#This Row],[S-P1]],salesdata[[#This Row],[S-P2]],salesdata[[#This Row],[S-P3]],salesdata[[#This Row],[S-P4]]),0))</f>
        <v>Product3</v>
      </c>
      <c r="X3003" s="1" t="str">
        <f>IF(salesdata[[#This Row],[Total Revenue]]&gt;=70000,"High",IF(salesdata[[#This Row],[Total Revenue]]&gt;=40000,"Medium","Low"))</f>
        <v>Medium</v>
      </c>
      <c r="Y3003" s="1" t="str">
        <f>IFERROR(IF(SUMIF(salesdata[Year],salesdata[[#This Row],[Year]],salesdata[Total Revenue])&gt;SUMIF(salesdata[Year],salesdata[[#This Row],[Year]]-1,salesdata[Total Revenue]),"Growth Year","Decline Year"),"")</f>
        <v>Decline Year</v>
      </c>
    </row>
    <row r="3004" spans="1:25" x14ac:dyDescent="0.3">
      <c r="A3004" s="1">
        <v>3003</v>
      </c>
      <c r="B3004" s="2">
        <v>43347</v>
      </c>
      <c r="C3004" s="1">
        <v>2018</v>
      </c>
      <c r="D3004" s="1" t="s">
        <v>22</v>
      </c>
      <c r="E3004" s="1">
        <v>9</v>
      </c>
      <c r="F3004" s="3">
        <v>5953</v>
      </c>
      <c r="G3004" s="10">
        <v>18871.009999999998</v>
      </c>
      <c r="H3004" s="12">
        <f>IFERROR(salesdata[[#This Row],[S-P1]]/salesdata[[#This Row],[Q-P1]],0)</f>
        <v>3.17</v>
      </c>
      <c r="I3004" s="3">
        <v>3505</v>
      </c>
      <c r="J3004" s="10">
        <v>22221.7</v>
      </c>
      <c r="K3004" s="12">
        <f>IFERROR(salesdata[[#This Row],[S-P2]]/salesdata[[#This Row],[Q-P2]],0)</f>
        <v>6.34</v>
      </c>
      <c r="L3004" s="3">
        <v>2363</v>
      </c>
      <c r="M3004" s="10">
        <v>12807.46</v>
      </c>
      <c r="N3004" s="12">
        <f>IFERROR(salesdata[[#This Row],[S-P3]]/salesdata[[#This Row],[Q-P3]],0)</f>
        <v>5.42</v>
      </c>
      <c r="O3004" s="3">
        <v>1915</v>
      </c>
      <c r="P3004" s="10">
        <v>13653.95</v>
      </c>
      <c r="Q3004" s="12">
        <f>IFERROR(salesdata[[#This Row],[S-P4]]/salesdata[[#This Row],[Q-P4]],0)</f>
        <v>7.1300000000000008</v>
      </c>
      <c r="R3004" s="3">
        <v>13736</v>
      </c>
      <c r="S3004" s="10">
        <v>67554.12</v>
      </c>
      <c r="T3004" s="1" t="str">
        <f>"Q"&amp;ROUNDUP(salesdata[[#This Row],[Month No.]]/3,0)</f>
        <v>Q3</v>
      </c>
      <c r="U3004" s="1" t="str">
        <f>TEXT(salesdata[[#This Row],[Date]],"dddd")</f>
        <v>Tuesday</v>
      </c>
      <c r="V3004" s="12">
        <f>IFERROR(salesdata[[#This Row],[Total Revenue]]/salesdata[[#This Row],[Total Units Sold]],0)</f>
        <v>4.9180343622597551</v>
      </c>
      <c r="W3004" s="1" t="str">
        <f>INDEX({"Product1","Product2","Product3","Product4"},MATCH(MAX(salesdata[[#This Row],[S-P1]],salesdata[[#This Row],[S-P2]],salesdata[[#This Row],[S-P3]],salesdata[[#This Row],[S-P4]]),CHOOSE({1,2,3,4},salesdata[[#This Row],[S-P1]],salesdata[[#This Row],[S-P2]],salesdata[[#This Row],[S-P3]],salesdata[[#This Row],[S-P4]]),0))</f>
        <v>Product2</v>
      </c>
      <c r="X3004" s="1" t="str">
        <f>IF(salesdata[[#This Row],[Total Revenue]]&gt;=70000,"High",IF(salesdata[[#This Row],[Total Revenue]]&gt;=40000,"Medium","Low"))</f>
        <v>Medium</v>
      </c>
      <c r="Y3004" s="1" t="str">
        <f>IFERROR(IF(SUMIF(salesdata[Year],salesdata[[#This Row],[Year]],salesdata[Total Revenue])&gt;SUMIF(salesdata[Year],salesdata[[#This Row],[Year]]-1,salesdata[Total Revenue]),"Growth Year","Decline Year"),"")</f>
        <v>Decline Year</v>
      </c>
    </row>
    <row r="3005" spans="1:25" x14ac:dyDescent="0.3">
      <c r="A3005" s="1">
        <v>3004</v>
      </c>
      <c r="B3005" s="2">
        <v>43348</v>
      </c>
      <c r="C3005" s="1">
        <v>2018</v>
      </c>
      <c r="D3005" s="1" t="s">
        <v>22</v>
      </c>
      <c r="E3005" s="1">
        <v>9</v>
      </c>
      <c r="F3005" s="3">
        <v>4477</v>
      </c>
      <c r="G3005" s="10">
        <v>14192.09</v>
      </c>
      <c r="H3005" s="12">
        <f>IFERROR(salesdata[[#This Row],[S-P1]]/salesdata[[#This Row],[Q-P1]],0)</f>
        <v>3.17</v>
      </c>
      <c r="I3005" s="3">
        <v>3936</v>
      </c>
      <c r="J3005" s="10">
        <v>24954.240000000002</v>
      </c>
      <c r="K3005" s="12">
        <f>IFERROR(salesdata[[#This Row],[S-P2]]/salesdata[[#This Row],[Q-P2]],0)</f>
        <v>6.3400000000000007</v>
      </c>
      <c r="L3005" s="3">
        <v>4562</v>
      </c>
      <c r="M3005" s="10">
        <v>24726.04</v>
      </c>
      <c r="N3005" s="12">
        <f>IFERROR(salesdata[[#This Row],[S-P3]]/salesdata[[#This Row],[Q-P3]],0)</f>
        <v>5.42</v>
      </c>
      <c r="O3005" s="3">
        <v>1600</v>
      </c>
      <c r="P3005" s="10">
        <v>11408</v>
      </c>
      <c r="Q3005" s="12">
        <f>IFERROR(salesdata[[#This Row],[S-P4]]/salesdata[[#This Row],[Q-P4]],0)</f>
        <v>7.13</v>
      </c>
      <c r="R3005" s="3">
        <v>14575</v>
      </c>
      <c r="S3005" s="10">
        <v>75280.37</v>
      </c>
      <c r="T3005" s="1" t="str">
        <f>"Q"&amp;ROUNDUP(salesdata[[#This Row],[Month No.]]/3,0)</f>
        <v>Q3</v>
      </c>
      <c r="U3005" s="1" t="str">
        <f>TEXT(salesdata[[#This Row],[Date]],"dddd")</f>
        <v>Wednesday</v>
      </c>
      <c r="V3005" s="12">
        <f>IFERROR(salesdata[[#This Row],[Total Revenue]]/salesdata[[#This Row],[Total Units Sold]],0)</f>
        <v>5.1650339622641503</v>
      </c>
      <c r="W3005" s="1" t="str">
        <f>INDEX({"Product1","Product2","Product3","Product4"},MATCH(MAX(salesdata[[#This Row],[S-P1]],salesdata[[#This Row],[S-P2]],salesdata[[#This Row],[S-P3]],salesdata[[#This Row],[S-P4]]),CHOOSE({1,2,3,4},salesdata[[#This Row],[S-P1]],salesdata[[#This Row],[S-P2]],salesdata[[#This Row],[S-P3]],salesdata[[#This Row],[S-P4]]),0))</f>
        <v>Product2</v>
      </c>
      <c r="X3005" s="1" t="str">
        <f>IF(salesdata[[#This Row],[Total Revenue]]&gt;=70000,"High",IF(salesdata[[#This Row],[Total Revenue]]&gt;=40000,"Medium","Low"))</f>
        <v>High</v>
      </c>
      <c r="Y3005" s="1" t="str">
        <f>IFERROR(IF(SUMIF(salesdata[Year],salesdata[[#This Row],[Year]],salesdata[Total Revenue])&gt;SUMIF(salesdata[Year],salesdata[[#This Row],[Year]]-1,salesdata[Total Revenue]),"Growth Year","Decline Year"),"")</f>
        <v>Decline Year</v>
      </c>
    </row>
    <row r="3006" spans="1:25" x14ac:dyDescent="0.3">
      <c r="A3006" s="1">
        <v>3005</v>
      </c>
      <c r="B3006" s="2">
        <v>43349</v>
      </c>
      <c r="C3006" s="1">
        <v>2018</v>
      </c>
      <c r="D3006" s="1" t="s">
        <v>22</v>
      </c>
      <c r="E3006" s="1">
        <v>9</v>
      </c>
      <c r="F3006" s="3">
        <v>2784</v>
      </c>
      <c r="G3006" s="10">
        <v>8825.2800000000007</v>
      </c>
      <c r="H3006" s="12">
        <f>IFERROR(salesdata[[#This Row],[S-P1]]/salesdata[[#This Row],[Q-P1]],0)</f>
        <v>3.1700000000000004</v>
      </c>
      <c r="I3006" s="3">
        <v>1727</v>
      </c>
      <c r="J3006" s="10">
        <v>10949.18</v>
      </c>
      <c r="K3006" s="12">
        <f>IFERROR(salesdata[[#This Row],[S-P2]]/salesdata[[#This Row],[Q-P2]],0)</f>
        <v>6.34</v>
      </c>
      <c r="L3006" s="3">
        <v>5486</v>
      </c>
      <c r="M3006" s="10">
        <v>29734.12</v>
      </c>
      <c r="N3006" s="12">
        <f>IFERROR(salesdata[[#This Row],[S-P3]]/salesdata[[#This Row],[Q-P3]],0)</f>
        <v>5.42</v>
      </c>
      <c r="O3006" s="3">
        <v>1820</v>
      </c>
      <c r="P3006" s="10">
        <v>12976.6</v>
      </c>
      <c r="Q3006" s="12">
        <f>IFERROR(salesdata[[#This Row],[S-P4]]/salesdata[[#This Row],[Q-P4]],0)</f>
        <v>7.13</v>
      </c>
      <c r="R3006" s="3">
        <v>11817</v>
      </c>
      <c r="S3006" s="10">
        <v>62485.18</v>
      </c>
      <c r="T3006" s="1" t="str">
        <f>"Q"&amp;ROUNDUP(salesdata[[#This Row],[Month No.]]/3,0)</f>
        <v>Q3</v>
      </c>
      <c r="U3006" s="1" t="str">
        <f>TEXT(salesdata[[#This Row],[Date]],"dddd")</f>
        <v>Thursday</v>
      </c>
      <c r="V3006" s="12">
        <f>IFERROR(salesdata[[#This Row],[Total Revenue]]/salesdata[[#This Row],[Total Units Sold]],0)</f>
        <v>5.2877363120927479</v>
      </c>
      <c r="W3006" s="1" t="str">
        <f>INDEX({"Product1","Product2","Product3","Product4"},MATCH(MAX(salesdata[[#This Row],[S-P1]],salesdata[[#This Row],[S-P2]],salesdata[[#This Row],[S-P3]],salesdata[[#This Row],[S-P4]]),CHOOSE({1,2,3,4},salesdata[[#This Row],[S-P1]],salesdata[[#This Row],[S-P2]],salesdata[[#This Row],[S-P3]],salesdata[[#This Row],[S-P4]]),0))</f>
        <v>Product3</v>
      </c>
      <c r="X3006" s="1" t="str">
        <f>IF(salesdata[[#This Row],[Total Revenue]]&gt;=70000,"High",IF(salesdata[[#This Row],[Total Revenue]]&gt;=40000,"Medium","Low"))</f>
        <v>Medium</v>
      </c>
      <c r="Y3006" s="1" t="str">
        <f>IFERROR(IF(SUMIF(salesdata[Year],salesdata[[#This Row],[Year]],salesdata[Total Revenue])&gt;SUMIF(salesdata[Year],salesdata[[#This Row],[Year]]-1,salesdata[Total Revenue]),"Growth Year","Decline Year"),"")</f>
        <v>Decline Year</v>
      </c>
    </row>
    <row r="3007" spans="1:25" x14ac:dyDescent="0.3">
      <c r="A3007" s="1">
        <v>3006</v>
      </c>
      <c r="B3007" s="2">
        <v>43350</v>
      </c>
      <c r="C3007" s="1">
        <v>2018</v>
      </c>
      <c r="D3007" s="1" t="s">
        <v>22</v>
      </c>
      <c r="E3007" s="1">
        <v>9</v>
      </c>
      <c r="F3007" s="3">
        <v>6731</v>
      </c>
      <c r="G3007" s="10">
        <v>21337.27</v>
      </c>
      <c r="H3007" s="12">
        <f>IFERROR(salesdata[[#This Row],[S-P1]]/salesdata[[#This Row],[Q-P1]],0)</f>
        <v>3.17</v>
      </c>
      <c r="I3007" s="3">
        <v>917</v>
      </c>
      <c r="J3007" s="10">
        <v>5813.78</v>
      </c>
      <c r="K3007" s="12">
        <f>IFERROR(salesdata[[#This Row],[S-P2]]/salesdata[[#This Row],[Q-P2]],0)</f>
        <v>6.34</v>
      </c>
      <c r="L3007" s="3">
        <v>792</v>
      </c>
      <c r="M3007" s="10">
        <v>4292.6400000000003</v>
      </c>
      <c r="N3007" s="12">
        <f>IFERROR(salesdata[[#This Row],[S-P3]]/salesdata[[#This Row],[Q-P3]],0)</f>
        <v>5.4200000000000008</v>
      </c>
      <c r="O3007" s="3">
        <v>844</v>
      </c>
      <c r="P3007" s="10">
        <v>6017.72</v>
      </c>
      <c r="Q3007" s="12">
        <f>IFERROR(salesdata[[#This Row],[S-P4]]/salesdata[[#This Row],[Q-P4]],0)</f>
        <v>7.13</v>
      </c>
      <c r="R3007" s="3">
        <v>9284</v>
      </c>
      <c r="S3007" s="10">
        <v>37461.410000000003</v>
      </c>
      <c r="T3007" s="1" t="str">
        <f>"Q"&amp;ROUNDUP(salesdata[[#This Row],[Month No.]]/3,0)</f>
        <v>Q3</v>
      </c>
      <c r="U3007" s="1" t="str">
        <f>TEXT(salesdata[[#This Row],[Date]],"dddd")</f>
        <v>Friday</v>
      </c>
      <c r="V3007" s="12">
        <f>IFERROR(salesdata[[#This Row],[Total Revenue]]/salesdata[[#This Row],[Total Units Sold]],0)</f>
        <v>4.0350506247307196</v>
      </c>
      <c r="W3007" s="1" t="str">
        <f>INDEX({"Product1","Product2","Product3","Product4"},MATCH(MAX(salesdata[[#This Row],[S-P1]],salesdata[[#This Row],[S-P2]],salesdata[[#This Row],[S-P3]],salesdata[[#This Row],[S-P4]]),CHOOSE({1,2,3,4},salesdata[[#This Row],[S-P1]],salesdata[[#This Row],[S-P2]],salesdata[[#This Row],[S-P3]],salesdata[[#This Row],[S-P4]]),0))</f>
        <v>Product1</v>
      </c>
      <c r="X3007" s="1" t="str">
        <f>IF(salesdata[[#This Row],[Total Revenue]]&gt;=70000,"High",IF(salesdata[[#This Row],[Total Revenue]]&gt;=40000,"Medium","Low"))</f>
        <v>Low</v>
      </c>
      <c r="Y3007" s="1" t="str">
        <f>IFERROR(IF(SUMIF(salesdata[Year],salesdata[[#This Row],[Year]],salesdata[Total Revenue])&gt;SUMIF(salesdata[Year],salesdata[[#This Row],[Year]]-1,salesdata[Total Revenue]),"Growth Year","Decline Year"),"")</f>
        <v>Decline Year</v>
      </c>
    </row>
    <row r="3008" spans="1:25" x14ac:dyDescent="0.3">
      <c r="A3008" s="1">
        <v>3007</v>
      </c>
      <c r="B3008" s="2">
        <v>43351</v>
      </c>
      <c r="C3008" s="1">
        <v>2018</v>
      </c>
      <c r="D3008" s="1" t="s">
        <v>22</v>
      </c>
      <c r="E3008" s="1">
        <v>9</v>
      </c>
      <c r="F3008" s="3">
        <v>2448</v>
      </c>
      <c r="G3008" s="10">
        <v>7760.16</v>
      </c>
      <c r="H3008" s="12">
        <f>IFERROR(salesdata[[#This Row],[S-P1]]/salesdata[[#This Row],[Q-P1]],0)</f>
        <v>3.17</v>
      </c>
      <c r="I3008" s="3">
        <v>3525</v>
      </c>
      <c r="J3008" s="10">
        <v>22348.5</v>
      </c>
      <c r="K3008" s="12">
        <f>IFERROR(salesdata[[#This Row],[S-P2]]/salesdata[[#This Row],[Q-P2]],0)</f>
        <v>6.34</v>
      </c>
      <c r="L3008" s="3">
        <v>1875</v>
      </c>
      <c r="M3008" s="10">
        <v>10162.5</v>
      </c>
      <c r="N3008" s="12">
        <f>IFERROR(salesdata[[#This Row],[S-P3]]/salesdata[[#This Row],[Q-P3]],0)</f>
        <v>5.42</v>
      </c>
      <c r="O3008" s="3">
        <v>472</v>
      </c>
      <c r="P3008" s="10">
        <v>3365.36</v>
      </c>
      <c r="Q3008" s="12">
        <f>IFERROR(salesdata[[#This Row],[S-P4]]/salesdata[[#This Row],[Q-P4]],0)</f>
        <v>7.13</v>
      </c>
      <c r="R3008" s="3">
        <v>8320</v>
      </c>
      <c r="S3008" s="10">
        <v>43636.52</v>
      </c>
      <c r="T3008" s="1" t="str">
        <f>"Q"&amp;ROUNDUP(salesdata[[#This Row],[Month No.]]/3,0)</f>
        <v>Q3</v>
      </c>
      <c r="U3008" s="1" t="str">
        <f>TEXT(salesdata[[#This Row],[Date]],"dddd")</f>
        <v>Saturday</v>
      </c>
      <c r="V3008" s="12">
        <f>IFERROR(salesdata[[#This Row],[Total Revenue]]/salesdata[[#This Row],[Total Units Sold]],0)</f>
        <v>5.2447740384615384</v>
      </c>
      <c r="W3008" s="1" t="str">
        <f>INDEX({"Product1","Product2","Product3","Product4"},MATCH(MAX(salesdata[[#This Row],[S-P1]],salesdata[[#This Row],[S-P2]],salesdata[[#This Row],[S-P3]],salesdata[[#This Row],[S-P4]]),CHOOSE({1,2,3,4},salesdata[[#This Row],[S-P1]],salesdata[[#This Row],[S-P2]],salesdata[[#This Row],[S-P3]],salesdata[[#This Row],[S-P4]]),0))</f>
        <v>Product2</v>
      </c>
      <c r="X3008" s="1" t="str">
        <f>IF(salesdata[[#This Row],[Total Revenue]]&gt;=70000,"High",IF(salesdata[[#This Row],[Total Revenue]]&gt;=40000,"Medium","Low"))</f>
        <v>Medium</v>
      </c>
      <c r="Y3008" s="1" t="str">
        <f>IFERROR(IF(SUMIF(salesdata[Year],salesdata[[#This Row],[Year]],salesdata[Total Revenue])&gt;SUMIF(salesdata[Year],salesdata[[#This Row],[Year]]-1,salesdata[Total Revenue]),"Growth Year","Decline Year"),"")</f>
        <v>Decline Year</v>
      </c>
    </row>
    <row r="3009" spans="1:25" x14ac:dyDescent="0.3">
      <c r="A3009" s="1">
        <v>3008</v>
      </c>
      <c r="B3009" s="2">
        <v>43352</v>
      </c>
      <c r="C3009" s="1">
        <v>2018</v>
      </c>
      <c r="D3009" s="1" t="s">
        <v>22</v>
      </c>
      <c r="E3009" s="1">
        <v>9</v>
      </c>
      <c r="F3009" s="3">
        <v>2191</v>
      </c>
      <c r="G3009" s="10">
        <v>6945.47</v>
      </c>
      <c r="H3009" s="12">
        <f>IFERROR(salesdata[[#This Row],[S-P1]]/salesdata[[#This Row],[Q-P1]],0)</f>
        <v>3.17</v>
      </c>
      <c r="I3009" s="3">
        <v>2935</v>
      </c>
      <c r="J3009" s="10">
        <v>18607.900000000001</v>
      </c>
      <c r="K3009" s="12">
        <f>IFERROR(salesdata[[#This Row],[S-P2]]/salesdata[[#This Row],[Q-P2]],0)</f>
        <v>6.3400000000000007</v>
      </c>
      <c r="L3009" s="3">
        <v>4439</v>
      </c>
      <c r="M3009" s="10">
        <v>24059.38</v>
      </c>
      <c r="N3009" s="12">
        <f>IFERROR(salesdata[[#This Row],[S-P3]]/salesdata[[#This Row],[Q-P3]],0)</f>
        <v>5.42</v>
      </c>
      <c r="O3009" s="3">
        <v>1348</v>
      </c>
      <c r="P3009" s="10">
        <v>9611.24</v>
      </c>
      <c r="Q3009" s="12">
        <f>IFERROR(salesdata[[#This Row],[S-P4]]/salesdata[[#This Row],[Q-P4]],0)</f>
        <v>7.13</v>
      </c>
      <c r="R3009" s="3">
        <v>10913</v>
      </c>
      <c r="S3009" s="10">
        <v>59223.99</v>
      </c>
      <c r="T3009" s="1" t="str">
        <f>"Q"&amp;ROUNDUP(salesdata[[#This Row],[Month No.]]/3,0)</f>
        <v>Q3</v>
      </c>
      <c r="U3009" s="1" t="str">
        <f>TEXT(salesdata[[#This Row],[Date]],"dddd")</f>
        <v>Sunday</v>
      </c>
      <c r="V3009" s="12">
        <f>IFERROR(salesdata[[#This Row],[Total Revenue]]/salesdata[[#This Row],[Total Units Sold]],0)</f>
        <v>5.4269211032713276</v>
      </c>
      <c r="W3009" s="1" t="str">
        <f>INDEX({"Product1","Product2","Product3","Product4"},MATCH(MAX(salesdata[[#This Row],[S-P1]],salesdata[[#This Row],[S-P2]],salesdata[[#This Row],[S-P3]],salesdata[[#This Row],[S-P4]]),CHOOSE({1,2,3,4},salesdata[[#This Row],[S-P1]],salesdata[[#This Row],[S-P2]],salesdata[[#This Row],[S-P3]],salesdata[[#This Row],[S-P4]]),0))</f>
        <v>Product3</v>
      </c>
      <c r="X3009" s="1" t="str">
        <f>IF(salesdata[[#This Row],[Total Revenue]]&gt;=70000,"High",IF(salesdata[[#This Row],[Total Revenue]]&gt;=40000,"Medium","Low"))</f>
        <v>Medium</v>
      </c>
      <c r="Y3009" s="1" t="str">
        <f>IFERROR(IF(SUMIF(salesdata[Year],salesdata[[#This Row],[Year]],salesdata[Total Revenue])&gt;SUMIF(salesdata[Year],salesdata[[#This Row],[Year]]-1,salesdata[Total Revenue]),"Growth Year","Decline Year"),"")</f>
        <v>Decline Year</v>
      </c>
    </row>
    <row r="3010" spans="1:25" x14ac:dyDescent="0.3">
      <c r="A3010" s="1">
        <v>3009</v>
      </c>
      <c r="B3010" s="2">
        <v>43353</v>
      </c>
      <c r="C3010" s="1">
        <v>2018</v>
      </c>
      <c r="D3010" s="1" t="s">
        <v>22</v>
      </c>
      <c r="E3010" s="1">
        <v>9</v>
      </c>
      <c r="F3010" s="3">
        <v>3133</v>
      </c>
      <c r="G3010" s="10">
        <v>9931.61</v>
      </c>
      <c r="H3010" s="12">
        <f>IFERROR(salesdata[[#This Row],[S-P1]]/salesdata[[#This Row],[Q-P1]],0)</f>
        <v>3.1700000000000004</v>
      </c>
      <c r="I3010" s="3">
        <v>1437</v>
      </c>
      <c r="J3010" s="10">
        <v>9110.58</v>
      </c>
      <c r="K3010" s="12">
        <f>IFERROR(salesdata[[#This Row],[S-P2]]/salesdata[[#This Row],[Q-P2]],0)</f>
        <v>6.34</v>
      </c>
      <c r="L3010" s="3">
        <v>3205</v>
      </c>
      <c r="M3010" s="10">
        <v>17371.099999999999</v>
      </c>
      <c r="N3010" s="12">
        <f>IFERROR(salesdata[[#This Row],[S-P3]]/salesdata[[#This Row],[Q-P3]],0)</f>
        <v>5.42</v>
      </c>
      <c r="O3010" s="3">
        <v>1421</v>
      </c>
      <c r="P3010" s="10">
        <v>10131.73</v>
      </c>
      <c r="Q3010" s="12">
        <f>IFERROR(salesdata[[#This Row],[S-P4]]/salesdata[[#This Row],[Q-P4]],0)</f>
        <v>7.13</v>
      </c>
      <c r="R3010" s="3">
        <v>9196</v>
      </c>
      <c r="S3010" s="10">
        <v>46545.02</v>
      </c>
      <c r="T3010" s="1" t="str">
        <f>"Q"&amp;ROUNDUP(salesdata[[#This Row],[Month No.]]/3,0)</f>
        <v>Q3</v>
      </c>
      <c r="U3010" s="1" t="str">
        <f>TEXT(salesdata[[#This Row],[Date]],"dddd")</f>
        <v>Monday</v>
      </c>
      <c r="V3010" s="12">
        <f>IFERROR(salesdata[[#This Row],[Total Revenue]]/salesdata[[#This Row],[Total Units Sold]],0)</f>
        <v>5.0614419312744667</v>
      </c>
      <c r="W3010" s="1" t="str">
        <f>INDEX({"Product1","Product2","Product3","Product4"},MATCH(MAX(salesdata[[#This Row],[S-P1]],salesdata[[#This Row],[S-P2]],salesdata[[#This Row],[S-P3]],salesdata[[#This Row],[S-P4]]),CHOOSE({1,2,3,4},salesdata[[#This Row],[S-P1]],salesdata[[#This Row],[S-P2]],salesdata[[#This Row],[S-P3]],salesdata[[#This Row],[S-P4]]),0))</f>
        <v>Product3</v>
      </c>
      <c r="X3010" s="1" t="str">
        <f>IF(salesdata[[#This Row],[Total Revenue]]&gt;=70000,"High",IF(salesdata[[#This Row],[Total Revenue]]&gt;=40000,"Medium","Low"))</f>
        <v>Medium</v>
      </c>
      <c r="Y3010" s="1" t="str">
        <f>IFERROR(IF(SUMIF(salesdata[Year],salesdata[[#This Row],[Year]],salesdata[Total Revenue])&gt;SUMIF(salesdata[Year],salesdata[[#This Row],[Year]]-1,salesdata[Total Revenue]),"Growth Year","Decline Year"),"")</f>
        <v>Decline Year</v>
      </c>
    </row>
    <row r="3011" spans="1:25" x14ac:dyDescent="0.3">
      <c r="A3011" s="1">
        <v>3010</v>
      </c>
      <c r="B3011" s="2">
        <v>43354</v>
      </c>
      <c r="C3011" s="1">
        <v>2018</v>
      </c>
      <c r="D3011" s="1" t="s">
        <v>22</v>
      </c>
      <c r="E3011" s="1">
        <v>9</v>
      </c>
      <c r="F3011" s="3">
        <v>2374</v>
      </c>
      <c r="G3011" s="10">
        <v>7525.58</v>
      </c>
      <c r="H3011" s="12">
        <f>IFERROR(salesdata[[#This Row],[S-P1]]/salesdata[[#This Row],[Q-P1]],0)</f>
        <v>3.17</v>
      </c>
      <c r="I3011" s="3">
        <v>3755</v>
      </c>
      <c r="J3011" s="10">
        <v>23806.7</v>
      </c>
      <c r="K3011" s="12">
        <f>IFERROR(salesdata[[#This Row],[S-P2]]/salesdata[[#This Row],[Q-P2]],0)</f>
        <v>6.34</v>
      </c>
      <c r="L3011" s="3">
        <v>3070</v>
      </c>
      <c r="M3011" s="10">
        <v>16639.400000000001</v>
      </c>
      <c r="N3011" s="12">
        <f>IFERROR(salesdata[[#This Row],[S-P3]]/salesdata[[#This Row],[Q-P3]],0)</f>
        <v>5.4200000000000008</v>
      </c>
      <c r="O3011" s="3">
        <v>841</v>
      </c>
      <c r="P3011" s="10">
        <v>5996.33</v>
      </c>
      <c r="Q3011" s="12">
        <f>IFERROR(salesdata[[#This Row],[S-P4]]/salesdata[[#This Row],[Q-P4]],0)</f>
        <v>7.13</v>
      </c>
      <c r="R3011" s="3">
        <v>10040</v>
      </c>
      <c r="S3011" s="10">
        <v>53968.01</v>
      </c>
      <c r="T3011" s="1" t="str">
        <f>"Q"&amp;ROUNDUP(salesdata[[#This Row],[Month No.]]/3,0)</f>
        <v>Q3</v>
      </c>
      <c r="U3011" s="1" t="str">
        <f>TEXT(salesdata[[#This Row],[Date]],"dddd")</f>
        <v>Tuesday</v>
      </c>
      <c r="V3011" s="12">
        <f>IFERROR(salesdata[[#This Row],[Total Revenue]]/salesdata[[#This Row],[Total Units Sold]],0)</f>
        <v>5.3752998007968129</v>
      </c>
      <c r="W3011" s="1" t="str">
        <f>INDEX({"Product1","Product2","Product3","Product4"},MATCH(MAX(salesdata[[#This Row],[S-P1]],salesdata[[#This Row],[S-P2]],salesdata[[#This Row],[S-P3]],salesdata[[#This Row],[S-P4]]),CHOOSE({1,2,3,4},salesdata[[#This Row],[S-P1]],salesdata[[#This Row],[S-P2]],salesdata[[#This Row],[S-P3]],salesdata[[#This Row],[S-P4]]),0))</f>
        <v>Product2</v>
      </c>
      <c r="X3011" s="1" t="str">
        <f>IF(salesdata[[#This Row],[Total Revenue]]&gt;=70000,"High",IF(salesdata[[#This Row],[Total Revenue]]&gt;=40000,"Medium","Low"))</f>
        <v>Medium</v>
      </c>
      <c r="Y3011" s="1" t="str">
        <f>IFERROR(IF(SUMIF(salesdata[Year],salesdata[[#This Row],[Year]],salesdata[Total Revenue])&gt;SUMIF(salesdata[Year],salesdata[[#This Row],[Year]]-1,salesdata[Total Revenue]),"Growth Year","Decline Year"),"")</f>
        <v>Decline Year</v>
      </c>
    </row>
    <row r="3012" spans="1:25" x14ac:dyDescent="0.3">
      <c r="A3012" s="1">
        <v>3011</v>
      </c>
      <c r="B3012" s="2">
        <v>43355</v>
      </c>
      <c r="C3012" s="1">
        <v>2018</v>
      </c>
      <c r="D3012" s="1" t="s">
        <v>22</v>
      </c>
      <c r="E3012" s="1">
        <v>9</v>
      </c>
      <c r="F3012" s="3">
        <v>6927</v>
      </c>
      <c r="G3012" s="10">
        <v>21958.59</v>
      </c>
      <c r="H3012" s="12">
        <f>IFERROR(salesdata[[#This Row],[S-P1]]/salesdata[[#This Row],[Q-P1]],0)</f>
        <v>3.17</v>
      </c>
      <c r="I3012" s="3">
        <v>2956</v>
      </c>
      <c r="J3012" s="10">
        <v>18741.04</v>
      </c>
      <c r="K3012" s="12">
        <f>IFERROR(salesdata[[#This Row],[S-P2]]/salesdata[[#This Row],[Q-P2]],0)</f>
        <v>6.34</v>
      </c>
      <c r="L3012" s="3">
        <v>5746</v>
      </c>
      <c r="M3012" s="10">
        <v>31143.32</v>
      </c>
      <c r="N3012" s="12">
        <f>IFERROR(salesdata[[#This Row],[S-P3]]/salesdata[[#This Row],[Q-P3]],0)</f>
        <v>5.42</v>
      </c>
      <c r="O3012" s="3">
        <v>263</v>
      </c>
      <c r="P3012" s="10">
        <v>1875.19</v>
      </c>
      <c r="Q3012" s="12">
        <f>IFERROR(salesdata[[#This Row],[S-P4]]/salesdata[[#This Row],[Q-P4]],0)</f>
        <v>7.13</v>
      </c>
      <c r="R3012" s="3">
        <v>15892</v>
      </c>
      <c r="S3012" s="10">
        <v>73718.14</v>
      </c>
      <c r="T3012" s="1" t="str">
        <f>"Q"&amp;ROUNDUP(salesdata[[#This Row],[Month No.]]/3,0)</f>
        <v>Q3</v>
      </c>
      <c r="U3012" s="1" t="str">
        <f>TEXT(salesdata[[#This Row],[Date]],"dddd")</f>
        <v>Wednesday</v>
      </c>
      <c r="V3012" s="12">
        <f>IFERROR(salesdata[[#This Row],[Total Revenue]]/salesdata[[#This Row],[Total Units Sold]],0)</f>
        <v>4.6386949408507423</v>
      </c>
      <c r="W3012" s="1" t="str">
        <f>INDEX({"Product1","Product2","Product3","Product4"},MATCH(MAX(salesdata[[#This Row],[S-P1]],salesdata[[#This Row],[S-P2]],salesdata[[#This Row],[S-P3]],salesdata[[#This Row],[S-P4]]),CHOOSE({1,2,3,4},salesdata[[#This Row],[S-P1]],salesdata[[#This Row],[S-P2]],salesdata[[#This Row],[S-P3]],salesdata[[#This Row],[S-P4]]),0))</f>
        <v>Product3</v>
      </c>
      <c r="X3012" s="1" t="str">
        <f>IF(salesdata[[#This Row],[Total Revenue]]&gt;=70000,"High",IF(salesdata[[#This Row],[Total Revenue]]&gt;=40000,"Medium","Low"))</f>
        <v>High</v>
      </c>
      <c r="Y3012" s="1" t="str">
        <f>IFERROR(IF(SUMIF(salesdata[Year],salesdata[[#This Row],[Year]],salesdata[Total Revenue])&gt;SUMIF(salesdata[Year],salesdata[[#This Row],[Year]]-1,salesdata[Total Revenue]),"Growth Year","Decline Year"),"")</f>
        <v>Decline Year</v>
      </c>
    </row>
    <row r="3013" spans="1:25" x14ac:dyDescent="0.3">
      <c r="A3013" s="1">
        <v>3012</v>
      </c>
      <c r="B3013" s="2">
        <v>43356</v>
      </c>
      <c r="C3013" s="1">
        <v>2018</v>
      </c>
      <c r="D3013" s="1" t="s">
        <v>22</v>
      </c>
      <c r="E3013" s="1">
        <v>9</v>
      </c>
      <c r="F3013" s="3">
        <v>2461</v>
      </c>
      <c r="G3013" s="10">
        <v>7801.37</v>
      </c>
      <c r="H3013" s="12">
        <f>IFERROR(salesdata[[#This Row],[S-P1]]/salesdata[[#This Row],[Q-P1]],0)</f>
        <v>3.17</v>
      </c>
      <c r="I3013" s="3">
        <v>2862</v>
      </c>
      <c r="J3013" s="10">
        <v>18145.080000000002</v>
      </c>
      <c r="K3013" s="12">
        <f>IFERROR(salesdata[[#This Row],[S-P2]]/salesdata[[#This Row],[Q-P2]],0)</f>
        <v>6.3400000000000007</v>
      </c>
      <c r="L3013" s="3">
        <v>4458</v>
      </c>
      <c r="M3013" s="10">
        <v>24162.36</v>
      </c>
      <c r="N3013" s="12">
        <f>IFERROR(salesdata[[#This Row],[S-P3]]/salesdata[[#This Row],[Q-P3]],0)</f>
        <v>5.42</v>
      </c>
      <c r="O3013" s="3">
        <v>1824</v>
      </c>
      <c r="P3013" s="10">
        <v>13005.12</v>
      </c>
      <c r="Q3013" s="12">
        <f>IFERROR(salesdata[[#This Row],[S-P4]]/salesdata[[#This Row],[Q-P4]],0)</f>
        <v>7.1300000000000008</v>
      </c>
      <c r="R3013" s="3">
        <v>11605</v>
      </c>
      <c r="S3013" s="10">
        <v>63113.93</v>
      </c>
      <c r="T3013" s="1" t="str">
        <f>"Q"&amp;ROUNDUP(salesdata[[#This Row],[Month No.]]/3,0)</f>
        <v>Q3</v>
      </c>
      <c r="U3013" s="1" t="str">
        <f>TEXT(salesdata[[#This Row],[Date]],"dddd")</f>
        <v>Thursday</v>
      </c>
      <c r="V3013" s="12">
        <f>IFERROR(salesdata[[#This Row],[Total Revenue]]/salesdata[[#This Row],[Total Units Sold]],0)</f>
        <v>5.438511848341232</v>
      </c>
      <c r="W3013" s="1" t="str">
        <f>INDEX({"Product1","Product2","Product3","Product4"},MATCH(MAX(salesdata[[#This Row],[S-P1]],salesdata[[#This Row],[S-P2]],salesdata[[#This Row],[S-P3]],salesdata[[#This Row],[S-P4]]),CHOOSE({1,2,3,4},salesdata[[#This Row],[S-P1]],salesdata[[#This Row],[S-P2]],salesdata[[#This Row],[S-P3]],salesdata[[#This Row],[S-P4]]),0))</f>
        <v>Product3</v>
      </c>
      <c r="X3013" s="1" t="str">
        <f>IF(salesdata[[#This Row],[Total Revenue]]&gt;=70000,"High",IF(salesdata[[#This Row],[Total Revenue]]&gt;=40000,"Medium","Low"))</f>
        <v>Medium</v>
      </c>
      <c r="Y3013" s="1" t="str">
        <f>IFERROR(IF(SUMIF(salesdata[Year],salesdata[[#This Row],[Year]],salesdata[Total Revenue])&gt;SUMIF(salesdata[Year],salesdata[[#This Row],[Year]]-1,salesdata[Total Revenue]),"Growth Year","Decline Year"),"")</f>
        <v>Decline Year</v>
      </c>
    </row>
    <row r="3014" spans="1:25" x14ac:dyDescent="0.3">
      <c r="A3014" s="1">
        <v>3013</v>
      </c>
      <c r="B3014" s="2">
        <v>43357</v>
      </c>
      <c r="C3014" s="1">
        <v>2018</v>
      </c>
      <c r="D3014" s="1" t="s">
        <v>22</v>
      </c>
      <c r="E3014" s="1">
        <v>9</v>
      </c>
      <c r="F3014" s="3">
        <v>5941</v>
      </c>
      <c r="G3014" s="10">
        <v>18832.97</v>
      </c>
      <c r="H3014" s="12">
        <f>IFERROR(salesdata[[#This Row],[S-P1]]/salesdata[[#This Row],[Q-P1]],0)</f>
        <v>3.1700000000000004</v>
      </c>
      <c r="I3014" s="3">
        <v>2705</v>
      </c>
      <c r="J3014" s="10">
        <v>17149.7</v>
      </c>
      <c r="K3014" s="12">
        <f>IFERROR(salesdata[[#This Row],[S-P2]]/salesdata[[#This Row],[Q-P2]],0)</f>
        <v>6.34</v>
      </c>
      <c r="L3014" s="3">
        <v>5397</v>
      </c>
      <c r="M3014" s="10">
        <v>29251.74</v>
      </c>
      <c r="N3014" s="12">
        <f>IFERROR(salesdata[[#This Row],[S-P3]]/salesdata[[#This Row],[Q-P3]],0)</f>
        <v>5.42</v>
      </c>
      <c r="O3014" s="3">
        <v>893</v>
      </c>
      <c r="P3014" s="10">
        <v>6367.09</v>
      </c>
      <c r="Q3014" s="12">
        <f>IFERROR(salesdata[[#This Row],[S-P4]]/salesdata[[#This Row],[Q-P4]],0)</f>
        <v>7.13</v>
      </c>
      <c r="R3014" s="3">
        <v>14936</v>
      </c>
      <c r="S3014" s="10">
        <v>71601.5</v>
      </c>
      <c r="T3014" s="1" t="str">
        <f>"Q"&amp;ROUNDUP(salesdata[[#This Row],[Month No.]]/3,0)</f>
        <v>Q3</v>
      </c>
      <c r="U3014" s="1" t="str">
        <f>TEXT(salesdata[[#This Row],[Date]],"dddd")</f>
        <v>Friday</v>
      </c>
      <c r="V3014" s="12">
        <f>IFERROR(salesdata[[#This Row],[Total Revenue]]/salesdata[[#This Row],[Total Units Sold]],0)</f>
        <v>4.7938872522763791</v>
      </c>
      <c r="W3014" s="1" t="str">
        <f>INDEX({"Product1","Product2","Product3","Product4"},MATCH(MAX(salesdata[[#This Row],[S-P1]],salesdata[[#This Row],[S-P2]],salesdata[[#This Row],[S-P3]],salesdata[[#This Row],[S-P4]]),CHOOSE({1,2,3,4},salesdata[[#This Row],[S-P1]],salesdata[[#This Row],[S-P2]],salesdata[[#This Row],[S-P3]],salesdata[[#This Row],[S-P4]]),0))</f>
        <v>Product3</v>
      </c>
      <c r="X3014" s="1" t="str">
        <f>IF(salesdata[[#This Row],[Total Revenue]]&gt;=70000,"High",IF(salesdata[[#This Row],[Total Revenue]]&gt;=40000,"Medium","Low"))</f>
        <v>High</v>
      </c>
      <c r="Y3014" s="1" t="str">
        <f>IFERROR(IF(SUMIF(salesdata[Year],salesdata[[#This Row],[Year]],salesdata[Total Revenue])&gt;SUMIF(salesdata[Year],salesdata[[#This Row],[Year]]-1,salesdata[Total Revenue]),"Growth Year","Decline Year"),"")</f>
        <v>Decline Year</v>
      </c>
    </row>
    <row r="3015" spans="1:25" x14ac:dyDescent="0.3">
      <c r="A3015" s="1">
        <v>3014</v>
      </c>
      <c r="B3015" s="2">
        <v>43358</v>
      </c>
      <c r="C3015" s="1">
        <v>2018</v>
      </c>
      <c r="D3015" s="1" t="s">
        <v>22</v>
      </c>
      <c r="E3015" s="1">
        <v>9</v>
      </c>
      <c r="F3015" s="3">
        <v>4032</v>
      </c>
      <c r="G3015" s="10">
        <v>12781.44</v>
      </c>
      <c r="H3015" s="12">
        <f>IFERROR(salesdata[[#This Row],[S-P1]]/salesdata[[#This Row],[Q-P1]],0)</f>
        <v>3.17</v>
      </c>
      <c r="I3015" s="3">
        <v>2376</v>
      </c>
      <c r="J3015" s="10">
        <v>15063.84</v>
      </c>
      <c r="K3015" s="12">
        <f>IFERROR(salesdata[[#This Row],[S-P2]]/salesdata[[#This Row],[Q-P2]],0)</f>
        <v>6.34</v>
      </c>
      <c r="L3015" s="3">
        <v>5932</v>
      </c>
      <c r="M3015" s="10">
        <v>32151.439999999999</v>
      </c>
      <c r="N3015" s="12">
        <f>IFERROR(salesdata[[#This Row],[S-P3]]/salesdata[[#This Row],[Q-P3]],0)</f>
        <v>5.42</v>
      </c>
      <c r="O3015" s="3">
        <v>797</v>
      </c>
      <c r="P3015" s="10">
        <v>5682.61</v>
      </c>
      <c r="Q3015" s="12">
        <f>IFERROR(salesdata[[#This Row],[S-P4]]/salesdata[[#This Row],[Q-P4]],0)</f>
        <v>7.13</v>
      </c>
      <c r="R3015" s="3">
        <v>13137</v>
      </c>
      <c r="S3015" s="10">
        <v>65679.33</v>
      </c>
      <c r="T3015" s="1" t="str">
        <f>"Q"&amp;ROUNDUP(salesdata[[#This Row],[Month No.]]/3,0)</f>
        <v>Q3</v>
      </c>
      <c r="U3015" s="1" t="str">
        <f>TEXT(salesdata[[#This Row],[Date]],"dddd")</f>
        <v>Saturday</v>
      </c>
      <c r="V3015" s="12">
        <f>IFERROR(salesdata[[#This Row],[Total Revenue]]/salesdata[[#This Row],[Total Units Sold]],0)</f>
        <v>4.999568394610642</v>
      </c>
      <c r="W3015" s="1" t="str">
        <f>INDEX({"Product1","Product2","Product3","Product4"},MATCH(MAX(salesdata[[#This Row],[S-P1]],salesdata[[#This Row],[S-P2]],salesdata[[#This Row],[S-P3]],salesdata[[#This Row],[S-P4]]),CHOOSE({1,2,3,4},salesdata[[#This Row],[S-P1]],salesdata[[#This Row],[S-P2]],salesdata[[#This Row],[S-P3]],salesdata[[#This Row],[S-P4]]),0))</f>
        <v>Product3</v>
      </c>
      <c r="X3015" s="1" t="str">
        <f>IF(salesdata[[#This Row],[Total Revenue]]&gt;=70000,"High",IF(salesdata[[#This Row],[Total Revenue]]&gt;=40000,"Medium","Low"))</f>
        <v>Medium</v>
      </c>
      <c r="Y3015" s="1" t="str">
        <f>IFERROR(IF(SUMIF(salesdata[Year],salesdata[[#This Row],[Year]],salesdata[Total Revenue])&gt;SUMIF(salesdata[Year],salesdata[[#This Row],[Year]]-1,salesdata[Total Revenue]),"Growth Year","Decline Year"),"")</f>
        <v>Decline Year</v>
      </c>
    </row>
    <row r="3016" spans="1:25" x14ac:dyDescent="0.3">
      <c r="A3016" s="1">
        <v>3015</v>
      </c>
      <c r="B3016" s="2">
        <v>43359</v>
      </c>
      <c r="C3016" s="1">
        <v>2018</v>
      </c>
      <c r="D3016" s="1" t="s">
        <v>22</v>
      </c>
      <c r="E3016" s="1">
        <v>9</v>
      </c>
      <c r="F3016" s="3">
        <v>2830</v>
      </c>
      <c r="G3016" s="10">
        <v>8971.1</v>
      </c>
      <c r="H3016" s="12">
        <f>IFERROR(salesdata[[#This Row],[S-P1]]/salesdata[[#This Row],[Q-P1]],0)</f>
        <v>3.17</v>
      </c>
      <c r="I3016" s="3">
        <v>2182</v>
      </c>
      <c r="J3016" s="10">
        <v>13833.88</v>
      </c>
      <c r="K3016" s="12">
        <f>IFERROR(salesdata[[#This Row],[S-P2]]/salesdata[[#This Row],[Q-P2]],0)</f>
        <v>6.34</v>
      </c>
      <c r="L3016" s="3">
        <v>2809</v>
      </c>
      <c r="M3016" s="10">
        <v>15224.78</v>
      </c>
      <c r="N3016" s="12">
        <f>IFERROR(salesdata[[#This Row],[S-P3]]/salesdata[[#This Row],[Q-P3]],0)</f>
        <v>5.42</v>
      </c>
      <c r="O3016" s="3">
        <v>517</v>
      </c>
      <c r="P3016" s="10">
        <v>3686.21</v>
      </c>
      <c r="Q3016" s="12">
        <f>IFERROR(salesdata[[#This Row],[S-P4]]/salesdata[[#This Row],[Q-P4]],0)</f>
        <v>7.13</v>
      </c>
      <c r="R3016" s="3">
        <v>8338</v>
      </c>
      <c r="S3016" s="10">
        <v>41715.97</v>
      </c>
      <c r="T3016" s="1" t="str">
        <f>"Q"&amp;ROUNDUP(salesdata[[#This Row],[Month No.]]/3,0)</f>
        <v>Q3</v>
      </c>
      <c r="U3016" s="1" t="str">
        <f>TEXT(salesdata[[#This Row],[Date]],"dddd")</f>
        <v>Sunday</v>
      </c>
      <c r="V3016" s="12">
        <f>IFERROR(salesdata[[#This Row],[Total Revenue]]/salesdata[[#This Row],[Total Units Sold]],0)</f>
        <v>5.0031146557927562</v>
      </c>
      <c r="W3016" s="1" t="str">
        <f>INDEX({"Product1","Product2","Product3","Product4"},MATCH(MAX(salesdata[[#This Row],[S-P1]],salesdata[[#This Row],[S-P2]],salesdata[[#This Row],[S-P3]],salesdata[[#This Row],[S-P4]]),CHOOSE({1,2,3,4},salesdata[[#This Row],[S-P1]],salesdata[[#This Row],[S-P2]],salesdata[[#This Row],[S-P3]],salesdata[[#This Row],[S-P4]]),0))</f>
        <v>Product3</v>
      </c>
      <c r="X3016" s="1" t="str">
        <f>IF(salesdata[[#This Row],[Total Revenue]]&gt;=70000,"High",IF(salesdata[[#This Row],[Total Revenue]]&gt;=40000,"Medium","Low"))</f>
        <v>Medium</v>
      </c>
      <c r="Y3016" s="1" t="str">
        <f>IFERROR(IF(SUMIF(salesdata[Year],salesdata[[#This Row],[Year]],salesdata[Total Revenue])&gt;SUMIF(salesdata[Year],salesdata[[#This Row],[Year]]-1,salesdata[Total Revenue]),"Growth Year","Decline Year"),"")</f>
        <v>Decline Year</v>
      </c>
    </row>
    <row r="3017" spans="1:25" x14ac:dyDescent="0.3">
      <c r="A3017" s="1">
        <v>3016</v>
      </c>
      <c r="B3017" s="2">
        <v>43360</v>
      </c>
      <c r="C3017" s="1">
        <v>2018</v>
      </c>
      <c r="D3017" s="1" t="s">
        <v>22</v>
      </c>
      <c r="E3017" s="1">
        <v>9</v>
      </c>
      <c r="F3017" s="3">
        <v>6859</v>
      </c>
      <c r="G3017" s="10">
        <v>21743.03</v>
      </c>
      <c r="H3017" s="12">
        <f>IFERROR(salesdata[[#This Row],[S-P1]]/salesdata[[#This Row],[Q-P1]],0)</f>
        <v>3.17</v>
      </c>
      <c r="I3017" s="3">
        <v>1766</v>
      </c>
      <c r="J3017" s="10">
        <v>11196.44</v>
      </c>
      <c r="K3017" s="12">
        <f>IFERROR(salesdata[[#This Row],[S-P2]]/salesdata[[#This Row],[Q-P2]],0)</f>
        <v>6.34</v>
      </c>
      <c r="L3017" s="3">
        <v>5381</v>
      </c>
      <c r="M3017" s="10">
        <v>29165.02</v>
      </c>
      <c r="N3017" s="12">
        <f>IFERROR(salesdata[[#This Row],[S-P3]]/salesdata[[#This Row],[Q-P3]],0)</f>
        <v>5.42</v>
      </c>
      <c r="O3017" s="3">
        <v>962</v>
      </c>
      <c r="P3017" s="10">
        <v>6859.06</v>
      </c>
      <c r="Q3017" s="12">
        <f>IFERROR(salesdata[[#This Row],[S-P4]]/salesdata[[#This Row],[Q-P4]],0)</f>
        <v>7.1300000000000008</v>
      </c>
      <c r="R3017" s="3">
        <v>14968</v>
      </c>
      <c r="S3017" s="10">
        <v>68963.55</v>
      </c>
      <c r="T3017" s="1" t="str">
        <f>"Q"&amp;ROUNDUP(salesdata[[#This Row],[Month No.]]/3,0)</f>
        <v>Q3</v>
      </c>
      <c r="U3017" s="1" t="str">
        <f>TEXT(salesdata[[#This Row],[Date]],"dddd")</f>
        <v>Monday</v>
      </c>
      <c r="V3017" s="12">
        <f>IFERROR(salesdata[[#This Row],[Total Revenue]]/salesdata[[#This Row],[Total Units Sold]],0)</f>
        <v>4.6073991181186535</v>
      </c>
      <c r="W3017" s="1" t="str">
        <f>INDEX({"Product1","Product2","Product3","Product4"},MATCH(MAX(salesdata[[#This Row],[S-P1]],salesdata[[#This Row],[S-P2]],salesdata[[#This Row],[S-P3]],salesdata[[#This Row],[S-P4]]),CHOOSE({1,2,3,4},salesdata[[#This Row],[S-P1]],salesdata[[#This Row],[S-P2]],salesdata[[#This Row],[S-P3]],salesdata[[#This Row],[S-P4]]),0))</f>
        <v>Product3</v>
      </c>
      <c r="X3017" s="1" t="str">
        <f>IF(salesdata[[#This Row],[Total Revenue]]&gt;=70000,"High",IF(salesdata[[#This Row],[Total Revenue]]&gt;=40000,"Medium","Low"))</f>
        <v>Medium</v>
      </c>
      <c r="Y3017" s="1" t="str">
        <f>IFERROR(IF(SUMIF(salesdata[Year],salesdata[[#This Row],[Year]],salesdata[Total Revenue])&gt;SUMIF(salesdata[Year],salesdata[[#This Row],[Year]]-1,salesdata[Total Revenue]),"Growth Year","Decline Year"),"")</f>
        <v>Decline Year</v>
      </c>
    </row>
    <row r="3018" spans="1:25" x14ac:dyDescent="0.3">
      <c r="A3018" s="1">
        <v>3017</v>
      </c>
      <c r="B3018" s="2">
        <v>43361</v>
      </c>
      <c r="C3018" s="1">
        <v>2018</v>
      </c>
      <c r="D3018" s="1" t="s">
        <v>22</v>
      </c>
      <c r="E3018" s="1">
        <v>9</v>
      </c>
      <c r="F3018" s="3">
        <v>1695</v>
      </c>
      <c r="G3018" s="10">
        <v>5373.15</v>
      </c>
      <c r="H3018" s="12">
        <f>IFERROR(salesdata[[#This Row],[S-P1]]/salesdata[[#This Row],[Q-P1]],0)</f>
        <v>3.17</v>
      </c>
      <c r="I3018" s="3">
        <v>2581</v>
      </c>
      <c r="J3018" s="10">
        <v>16363.54</v>
      </c>
      <c r="K3018" s="12">
        <f>IFERROR(salesdata[[#This Row],[S-P2]]/salesdata[[#This Row],[Q-P2]],0)</f>
        <v>6.3400000000000007</v>
      </c>
      <c r="L3018" s="3">
        <v>5537</v>
      </c>
      <c r="M3018" s="10">
        <v>30010.54</v>
      </c>
      <c r="N3018" s="12">
        <f>IFERROR(salesdata[[#This Row],[S-P3]]/salesdata[[#This Row],[Q-P3]],0)</f>
        <v>5.42</v>
      </c>
      <c r="O3018" s="3">
        <v>1502</v>
      </c>
      <c r="P3018" s="10">
        <v>10709.26</v>
      </c>
      <c r="Q3018" s="12">
        <f>IFERROR(salesdata[[#This Row],[S-P4]]/salesdata[[#This Row],[Q-P4]],0)</f>
        <v>7.13</v>
      </c>
      <c r="R3018" s="3">
        <v>11315</v>
      </c>
      <c r="S3018" s="10">
        <v>62456.49</v>
      </c>
      <c r="T3018" s="1" t="str">
        <f>"Q"&amp;ROUNDUP(salesdata[[#This Row],[Month No.]]/3,0)</f>
        <v>Q3</v>
      </c>
      <c r="U3018" s="1" t="str">
        <f>TEXT(salesdata[[#This Row],[Date]],"dddd")</f>
        <v>Tuesday</v>
      </c>
      <c r="V3018" s="12">
        <f>IFERROR(salesdata[[#This Row],[Total Revenue]]/salesdata[[#This Row],[Total Units Sold]],0)</f>
        <v>5.5197958462218288</v>
      </c>
      <c r="W3018" s="1" t="str">
        <f>INDEX({"Product1","Product2","Product3","Product4"},MATCH(MAX(salesdata[[#This Row],[S-P1]],salesdata[[#This Row],[S-P2]],salesdata[[#This Row],[S-P3]],salesdata[[#This Row],[S-P4]]),CHOOSE({1,2,3,4},salesdata[[#This Row],[S-P1]],salesdata[[#This Row],[S-P2]],salesdata[[#This Row],[S-P3]],salesdata[[#This Row],[S-P4]]),0))</f>
        <v>Product3</v>
      </c>
      <c r="X3018" s="1" t="str">
        <f>IF(salesdata[[#This Row],[Total Revenue]]&gt;=70000,"High",IF(salesdata[[#This Row],[Total Revenue]]&gt;=40000,"Medium","Low"))</f>
        <v>Medium</v>
      </c>
      <c r="Y3018" s="1" t="str">
        <f>IFERROR(IF(SUMIF(salesdata[Year],salesdata[[#This Row],[Year]],salesdata[Total Revenue])&gt;SUMIF(salesdata[Year],salesdata[[#This Row],[Year]]-1,salesdata[Total Revenue]),"Growth Year","Decline Year"),"")</f>
        <v>Decline Year</v>
      </c>
    </row>
    <row r="3019" spans="1:25" x14ac:dyDescent="0.3">
      <c r="A3019" s="1">
        <v>3018</v>
      </c>
      <c r="B3019" s="2">
        <v>43362</v>
      </c>
      <c r="C3019" s="1">
        <v>2018</v>
      </c>
      <c r="D3019" s="1" t="s">
        <v>22</v>
      </c>
      <c r="E3019" s="1">
        <v>9</v>
      </c>
      <c r="F3019" s="3">
        <v>3865</v>
      </c>
      <c r="G3019" s="10">
        <v>12252.05</v>
      </c>
      <c r="H3019" s="12">
        <f>IFERROR(salesdata[[#This Row],[S-P1]]/salesdata[[#This Row],[Q-P1]],0)</f>
        <v>3.17</v>
      </c>
      <c r="I3019" s="3">
        <v>268</v>
      </c>
      <c r="J3019" s="10">
        <v>1699.12</v>
      </c>
      <c r="K3019" s="12">
        <f>IFERROR(salesdata[[#This Row],[S-P2]]/salesdata[[#This Row],[Q-P2]],0)</f>
        <v>6.34</v>
      </c>
      <c r="L3019" s="3">
        <v>1634</v>
      </c>
      <c r="M3019" s="10">
        <v>8856.2800000000007</v>
      </c>
      <c r="N3019" s="12">
        <f>IFERROR(salesdata[[#This Row],[S-P3]]/salesdata[[#This Row],[Q-P3]],0)</f>
        <v>5.4200000000000008</v>
      </c>
      <c r="O3019" s="3">
        <v>511</v>
      </c>
      <c r="P3019" s="10">
        <v>3643.43</v>
      </c>
      <c r="Q3019" s="12">
        <f>IFERROR(salesdata[[#This Row],[S-P4]]/salesdata[[#This Row],[Q-P4]],0)</f>
        <v>7.13</v>
      </c>
      <c r="R3019" s="3">
        <v>6278</v>
      </c>
      <c r="S3019" s="10">
        <v>26450.880000000001</v>
      </c>
      <c r="T3019" s="1" t="str">
        <f>"Q"&amp;ROUNDUP(salesdata[[#This Row],[Month No.]]/3,0)</f>
        <v>Q3</v>
      </c>
      <c r="U3019" s="1" t="str">
        <f>TEXT(salesdata[[#This Row],[Date]],"dddd")</f>
        <v>Wednesday</v>
      </c>
      <c r="V3019" s="12">
        <f>IFERROR(salesdata[[#This Row],[Total Revenue]]/salesdata[[#This Row],[Total Units Sold]],0)</f>
        <v>4.2132653711373047</v>
      </c>
      <c r="W3019" s="1" t="str">
        <f>INDEX({"Product1","Product2","Product3","Product4"},MATCH(MAX(salesdata[[#This Row],[S-P1]],salesdata[[#This Row],[S-P2]],salesdata[[#This Row],[S-P3]],salesdata[[#This Row],[S-P4]]),CHOOSE({1,2,3,4},salesdata[[#This Row],[S-P1]],salesdata[[#This Row],[S-P2]],salesdata[[#This Row],[S-P3]],salesdata[[#This Row],[S-P4]]),0))</f>
        <v>Product1</v>
      </c>
      <c r="X3019" s="1" t="str">
        <f>IF(salesdata[[#This Row],[Total Revenue]]&gt;=70000,"High",IF(salesdata[[#This Row],[Total Revenue]]&gt;=40000,"Medium","Low"))</f>
        <v>Low</v>
      </c>
      <c r="Y3019" s="1" t="str">
        <f>IFERROR(IF(SUMIF(salesdata[Year],salesdata[[#This Row],[Year]],salesdata[Total Revenue])&gt;SUMIF(salesdata[Year],salesdata[[#This Row],[Year]]-1,salesdata[Total Revenue]),"Growth Year","Decline Year"),"")</f>
        <v>Decline Year</v>
      </c>
    </row>
    <row r="3020" spans="1:25" x14ac:dyDescent="0.3">
      <c r="A3020" s="1">
        <v>3019</v>
      </c>
      <c r="B3020" s="2">
        <v>43363</v>
      </c>
      <c r="C3020" s="1">
        <v>2018</v>
      </c>
      <c r="D3020" s="1" t="s">
        <v>22</v>
      </c>
      <c r="E3020" s="1">
        <v>9</v>
      </c>
      <c r="F3020" s="3">
        <v>7689</v>
      </c>
      <c r="G3020" s="10">
        <v>24374.13</v>
      </c>
      <c r="H3020" s="12">
        <f>IFERROR(salesdata[[#This Row],[S-P1]]/salesdata[[#This Row],[Q-P1]],0)</f>
        <v>3.17</v>
      </c>
      <c r="I3020" s="3">
        <v>1171</v>
      </c>
      <c r="J3020" s="10">
        <v>7424.14</v>
      </c>
      <c r="K3020" s="12">
        <f>IFERROR(salesdata[[#This Row],[S-P2]]/salesdata[[#This Row],[Q-P2]],0)</f>
        <v>6.34</v>
      </c>
      <c r="L3020" s="3">
        <v>5998</v>
      </c>
      <c r="M3020" s="10">
        <v>32509.16</v>
      </c>
      <c r="N3020" s="12">
        <f>IFERROR(salesdata[[#This Row],[S-P3]]/salesdata[[#This Row],[Q-P3]],0)</f>
        <v>5.42</v>
      </c>
      <c r="O3020" s="3">
        <v>324</v>
      </c>
      <c r="P3020" s="10">
        <v>2310.12</v>
      </c>
      <c r="Q3020" s="12">
        <f>IFERROR(salesdata[[#This Row],[S-P4]]/salesdata[[#This Row],[Q-P4]],0)</f>
        <v>7.13</v>
      </c>
      <c r="R3020" s="3">
        <v>15182</v>
      </c>
      <c r="S3020" s="10">
        <v>66617.55</v>
      </c>
      <c r="T3020" s="1" t="str">
        <f>"Q"&amp;ROUNDUP(salesdata[[#This Row],[Month No.]]/3,0)</f>
        <v>Q3</v>
      </c>
      <c r="U3020" s="1" t="str">
        <f>TEXT(salesdata[[#This Row],[Date]],"dddd")</f>
        <v>Thursday</v>
      </c>
      <c r="V3020" s="12">
        <f>IFERROR(salesdata[[#This Row],[Total Revenue]]/salesdata[[#This Row],[Total Units Sold]],0)</f>
        <v>4.3879297852720329</v>
      </c>
      <c r="W3020" s="1" t="str">
        <f>INDEX({"Product1","Product2","Product3","Product4"},MATCH(MAX(salesdata[[#This Row],[S-P1]],salesdata[[#This Row],[S-P2]],salesdata[[#This Row],[S-P3]],salesdata[[#This Row],[S-P4]]),CHOOSE({1,2,3,4},salesdata[[#This Row],[S-P1]],salesdata[[#This Row],[S-P2]],salesdata[[#This Row],[S-P3]],salesdata[[#This Row],[S-P4]]),0))</f>
        <v>Product3</v>
      </c>
      <c r="X3020" s="1" t="str">
        <f>IF(salesdata[[#This Row],[Total Revenue]]&gt;=70000,"High",IF(salesdata[[#This Row],[Total Revenue]]&gt;=40000,"Medium","Low"))</f>
        <v>Medium</v>
      </c>
      <c r="Y3020" s="1" t="str">
        <f>IFERROR(IF(SUMIF(salesdata[Year],salesdata[[#This Row],[Year]],salesdata[Total Revenue])&gt;SUMIF(salesdata[Year],salesdata[[#This Row],[Year]]-1,salesdata[Total Revenue]),"Growth Year","Decline Year"),"")</f>
        <v>Decline Year</v>
      </c>
    </row>
    <row r="3021" spans="1:25" x14ac:dyDescent="0.3">
      <c r="A3021" s="1">
        <v>3020</v>
      </c>
      <c r="B3021" s="2">
        <v>43364</v>
      </c>
      <c r="C3021" s="1">
        <v>2018</v>
      </c>
      <c r="D3021" s="1" t="s">
        <v>22</v>
      </c>
      <c r="E3021" s="1">
        <v>9</v>
      </c>
      <c r="F3021" s="3">
        <v>3660</v>
      </c>
      <c r="G3021" s="10">
        <v>11602.2</v>
      </c>
      <c r="H3021" s="12">
        <f>IFERROR(salesdata[[#This Row],[S-P1]]/salesdata[[#This Row],[Q-P1]],0)</f>
        <v>3.1700000000000004</v>
      </c>
      <c r="I3021" s="3">
        <v>2155</v>
      </c>
      <c r="J3021" s="10">
        <v>13662.7</v>
      </c>
      <c r="K3021" s="12">
        <f>IFERROR(salesdata[[#This Row],[S-P2]]/salesdata[[#This Row],[Q-P2]],0)</f>
        <v>6.3400000000000007</v>
      </c>
      <c r="L3021" s="3">
        <v>3347</v>
      </c>
      <c r="M3021" s="10">
        <v>18140.740000000002</v>
      </c>
      <c r="N3021" s="12">
        <f>IFERROR(salesdata[[#This Row],[S-P3]]/salesdata[[#This Row],[Q-P3]],0)</f>
        <v>5.4200000000000008</v>
      </c>
      <c r="O3021" s="3">
        <v>940</v>
      </c>
      <c r="P3021" s="10">
        <v>6702.2</v>
      </c>
      <c r="Q3021" s="12">
        <f>IFERROR(salesdata[[#This Row],[S-P4]]/salesdata[[#This Row],[Q-P4]],0)</f>
        <v>7.13</v>
      </c>
      <c r="R3021" s="3">
        <v>10102</v>
      </c>
      <c r="S3021" s="10">
        <v>50107.839999999997</v>
      </c>
      <c r="T3021" s="1" t="str">
        <f>"Q"&amp;ROUNDUP(salesdata[[#This Row],[Month No.]]/3,0)</f>
        <v>Q3</v>
      </c>
      <c r="U3021" s="1" t="str">
        <f>TEXT(salesdata[[#This Row],[Date]],"dddd")</f>
        <v>Friday</v>
      </c>
      <c r="V3021" s="12">
        <f>IFERROR(salesdata[[#This Row],[Total Revenue]]/salesdata[[#This Row],[Total Units Sold]],0)</f>
        <v>4.9601900613739849</v>
      </c>
      <c r="W3021" s="1" t="str">
        <f>INDEX({"Product1","Product2","Product3","Product4"},MATCH(MAX(salesdata[[#This Row],[S-P1]],salesdata[[#This Row],[S-P2]],salesdata[[#This Row],[S-P3]],salesdata[[#This Row],[S-P4]]),CHOOSE({1,2,3,4},salesdata[[#This Row],[S-P1]],salesdata[[#This Row],[S-P2]],salesdata[[#This Row],[S-P3]],salesdata[[#This Row],[S-P4]]),0))</f>
        <v>Product3</v>
      </c>
      <c r="X3021" s="1" t="str">
        <f>IF(salesdata[[#This Row],[Total Revenue]]&gt;=70000,"High",IF(salesdata[[#This Row],[Total Revenue]]&gt;=40000,"Medium","Low"))</f>
        <v>Medium</v>
      </c>
      <c r="Y3021" s="1" t="str">
        <f>IFERROR(IF(SUMIF(salesdata[Year],salesdata[[#This Row],[Year]],salesdata[Total Revenue])&gt;SUMIF(salesdata[Year],salesdata[[#This Row],[Year]]-1,salesdata[Total Revenue]),"Growth Year","Decline Year"),"")</f>
        <v>Decline Year</v>
      </c>
    </row>
    <row r="3022" spans="1:25" x14ac:dyDescent="0.3">
      <c r="A3022" s="1">
        <v>3021</v>
      </c>
      <c r="B3022" s="2">
        <v>43365</v>
      </c>
      <c r="C3022" s="1">
        <v>2018</v>
      </c>
      <c r="D3022" s="1" t="s">
        <v>22</v>
      </c>
      <c r="E3022" s="1">
        <v>9</v>
      </c>
      <c r="F3022" s="3">
        <v>292</v>
      </c>
      <c r="G3022" s="10">
        <v>925.64</v>
      </c>
      <c r="H3022" s="12">
        <f>IFERROR(salesdata[[#This Row],[S-P1]]/salesdata[[#This Row],[Q-P1]],0)</f>
        <v>3.17</v>
      </c>
      <c r="I3022" s="3">
        <v>1293</v>
      </c>
      <c r="J3022" s="10">
        <v>8197.6200000000008</v>
      </c>
      <c r="K3022" s="12">
        <f>IFERROR(salesdata[[#This Row],[S-P2]]/salesdata[[#This Row],[Q-P2]],0)</f>
        <v>6.3400000000000007</v>
      </c>
      <c r="L3022" s="3">
        <v>5786</v>
      </c>
      <c r="M3022" s="10">
        <v>31360.12</v>
      </c>
      <c r="N3022" s="12">
        <f>IFERROR(salesdata[[#This Row],[S-P3]]/salesdata[[#This Row],[Q-P3]],0)</f>
        <v>5.42</v>
      </c>
      <c r="O3022" s="3">
        <v>958</v>
      </c>
      <c r="P3022" s="10">
        <v>6830.54</v>
      </c>
      <c r="Q3022" s="12">
        <f>IFERROR(salesdata[[#This Row],[S-P4]]/salesdata[[#This Row],[Q-P4]],0)</f>
        <v>7.13</v>
      </c>
      <c r="R3022" s="3">
        <v>8329</v>
      </c>
      <c r="S3022" s="10">
        <v>47313.919999999998</v>
      </c>
      <c r="T3022" s="1" t="str">
        <f>"Q"&amp;ROUNDUP(salesdata[[#This Row],[Month No.]]/3,0)</f>
        <v>Q3</v>
      </c>
      <c r="U3022" s="1" t="str">
        <f>TEXT(salesdata[[#This Row],[Date]],"dddd")</f>
        <v>Saturday</v>
      </c>
      <c r="V3022" s="12">
        <f>IFERROR(salesdata[[#This Row],[Total Revenue]]/salesdata[[#This Row],[Total Units Sold]],0)</f>
        <v>5.6806243246488171</v>
      </c>
      <c r="W3022" s="1" t="str">
        <f>INDEX({"Product1","Product2","Product3","Product4"},MATCH(MAX(salesdata[[#This Row],[S-P1]],salesdata[[#This Row],[S-P2]],salesdata[[#This Row],[S-P3]],salesdata[[#This Row],[S-P4]]),CHOOSE({1,2,3,4},salesdata[[#This Row],[S-P1]],salesdata[[#This Row],[S-P2]],salesdata[[#This Row],[S-P3]],salesdata[[#This Row],[S-P4]]),0))</f>
        <v>Product3</v>
      </c>
      <c r="X3022" s="1" t="str">
        <f>IF(salesdata[[#This Row],[Total Revenue]]&gt;=70000,"High",IF(salesdata[[#This Row],[Total Revenue]]&gt;=40000,"Medium","Low"))</f>
        <v>Medium</v>
      </c>
      <c r="Y3022" s="1" t="str">
        <f>IFERROR(IF(SUMIF(salesdata[Year],salesdata[[#This Row],[Year]],salesdata[Total Revenue])&gt;SUMIF(salesdata[Year],salesdata[[#This Row],[Year]]-1,salesdata[Total Revenue]),"Growth Year","Decline Year"),"")</f>
        <v>Decline Year</v>
      </c>
    </row>
    <row r="3023" spans="1:25" x14ac:dyDescent="0.3">
      <c r="A3023" s="1">
        <v>3022</v>
      </c>
      <c r="B3023" s="2">
        <v>43366</v>
      </c>
      <c r="C3023" s="1">
        <v>2018</v>
      </c>
      <c r="D3023" s="1" t="s">
        <v>22</v>
      </c>
      <c r="E3023" s="1">
        <v>9</v>
      </c>
      <c r="F3023" s="3">
        <v>3044</v>
      </c>
      <c r="G3023" s="10">
        <v>9649.48</v>
      </c>
      <c r="H3023" s="12">
        <f>IFERROR(salesdata[[#This Row],[S-P1]]/salesdata[[#This Row],[Q-P1]],0)</f>
        <v>3.17</v>
      </c>
      <c r="I3023" s="3">
        <v>2045</v>
      </c>
      <c r="J3023" s="10">
        <v>12965.3</v>
      </c>
      <c r="K3023" s="12">
        <f>IFERROR(salesdata[[#This Row],[S-P2]]/salesdata[[#This Row],[Q-P2]],0)</f>
        <v>6.34</v>
      </c>
      <c r="L3023" s="3">
        <v>1447</v>
      </c>
      <c r="M3023" s="10">
        <v>7842.74</v>
      </c>
      <c r="N3023" s="12">
        <f>IFERROR(salesdata[[#This Row],[S-P3]]/salesdata[[#This Row],[Q-P3]],0)</f>
        <v>5.42</v>
      </c>
      <c r="O3023" s="3">
        <v>1498</v>
      </c>
      <c r="P3023" s="10">
        <v>10680.74</v>
      </c>
      <c r="Q3023" s="12">
        <f>IFERROR(salesdata[[#This Row],[S-P4]]/salesdata[[#This Row],[Q-P4]],0)</f>
        <v>7.13</v>
      </c>
      <c r="R3023" s="3">
        <v>8034</v>
      </c>
      <c r="S3023" s="10">
        <v>41138.26</v>
      </c>
      <c r="T3023" s="1" t="str">
        <f>"Q"&amp;ROUNDUP(salesdata[[#This Row],[Month No.]]/3,0)</f>
        <v>Q3</v>
      </c>
      <c r="U3023" s="1" t="str">
        <f>TEXT(salesdata[[#This Row],[Date]],"dddd")</f>
        <v>Sunday</v>
      </c>
      <c r="V3023" s="12">
        <f>IFERROR(salesdata[[#This Row],[Total Revenue]]/salesdata[[#This Row],[Total Units Sold]],0)</f>
        <v>5.1205202887727159</v>
      </c>
      <c r="W3023" s="1" t="str">
        <f>INDEX({"Product1","Product2","Product3","Product4"},MATCH(MAX(salesdata[[#This Row],[S-P1]],salesdata[[#This Row],[S-P2]],salesdata[[#This Row],[S-P3]],salesdata[[#This Row],[S-P4]]),CHOOSE({1,2,3,4},salesdata[[#This Row],[S-P1]],salesdata[[#This Row],[S-P2]],salesdata[[#This Row],[S-P3]],salesdata[[#This Row],[S-P4]]),0))</f>
        <v>Product2</v>
      </c>
      <c r="X3023" s="1" t="str">
        <f>IF(salesdata[[#This Row],[Total Revenue]]&gt;=70000,"High",IF(salesdata[[#This Row],[Total Revenue]]&gt;=40000,"Medium","Low"))</f>
        <v>Medium</v>
      </c>
      <c r="Y3023" s="1" t="str">
        <f>IFERROR(IF(SUMIF(salesdata[Year],salesdata[[#This Row],[Year]],salesdata[Total Revenue])&gt;SUMIF(salesdata[Year],salesdata[[#This Row],[Year]]-1,salesdata[Total Revenue]),"Growth Year","Decline Year"),"")</f>
        <v>Decline Year</v>
      </c>
    </row>
    <row r="3024" spans="1:25" x14ac:dyDescent="0.3">
      <c r="A3024" s="1">
        <v>3023</v>
      </c>
      <c r="B3024" s="2">
        <v>43367</v>
      </c>
      <c r="C3024" s="1">
        <v>2018</v>
      </c>
      <c r="D3024" s="1" t="s">
        <v>22</v>
      </c>
      <c r="E3024" s="1">
        <v>9</v>
      </c>
      <c r="F3024" s="3">
        <v>3414</v>
      </c>
      <c r="G3024" s="10">
        <v>10822.38</v>
      </c>
      <c r="H3024" s="12">
        <f>IFERROR(salesdata[[#This Row],[S-P1]]/salesdata[[#This Row],[Q-P1]],0)</f>
        <v>3.17</v>
      </c>
      <c r="I3024" s="3">
        <v>1274</v>
      </c>
      <c r="J3024" s="10">
        <v>8077.16</v>
      </c>
      <c r="K3024" s="12">
        <f>IFERROR(salesdata[[#This Row],[S-P2]]/salesdata[[#This Row],[Q-P2]],0)</f>
        <v>6.34</v>
      </c>
      <c r="L3024" s="3">
        <v>3616</v>
      </c>
      <c r="M3024" s="10">
        <v>19598.72</v>
      </c>
      <c r="N3024" s="12">
        <f>IFERROR(salesdata[[#This Row],[S-P3]]/salesdata[[#This Row],[Q-P3]],0)</f>
        <v>5.42</v>
      </c>
      <c r="O3024" s="3">
        <v>1925</v>
      </c>
      <c r="P3024" s="10">
        <v>13725.25</v>
      </c>
      <c r="Q3024" s="12">
        <f>IFERROR(salesdata[[#This Row],[S-P4]]/salesdata[[#This Row],[Q-P4]],0)</f>
        <v>7.13</v>
      </c>
      <c r="R3024" s="3">
        <v>10229</v>
      </c>
      <c r="S3024" s="10">
        <v>52223.51</v>
      </c>
      <c r="T3024" s="1" t="str">
        <f>"Q"&amp;ROUNDUP(salesdata[[#This Row],[Month No.]]/3,0)</f>
        <v>Q3</v>
      </c>
      <c r="U3024" s="1" t="str">
        <f>TEXT(salesdata[[#This Row],[Date]],"dddd")</f>
        <v>Monday</v>
      </c>
      <c r="V3024" s="12">
        <f>IFERROR(salesdata[[#This Row],[Total Revenue]]/salesdata[[#This Row],[Total Units Sold]],0)</f>
        <v>5.105436504057093</v>
      </c>
      <c r="W3024" s="1" t="str">
        <f>INDEX({"Product1","Product2","Product3","Product4"},MATCH(MAX(salesdata[[#This Row],[S-P1]],salesdata[[#This Row],[S-P2]],salesdata[[#This Row],[S-P3]],salesdata[[#This Row],[S-P4]]),CHOOSE({1,2,3,4},salesdata[[#This Row],[S-P1]],salesdata[[#This Row],[S-P2]],salesdata[[#This Row],[S-P3]],salesdata[[#This Row],[S-P4]]),0))</f>
        <v>Product3</v>
      </c>
      <c r="X3024" s="1" t="str">
        <f>IF(salesdata[[#This Row],[Total Revenue]]&gt;=70000,"High",IF(salesdata[[#This Row],[Total Revenue]]&gt;=40000,"Medium","Low"))</f>
        <v>Medium</v>
      </c>
      <c r="Y3024" s="1" t="str">
        <f>IFERROR(IF(SUMIF(salesdata[Year],salesdata[[#This Row],[Year]],salesdata[Total Revenue])&gt;SUMIF(salesdata[Year],salesdata[[#This Row],[Year]]-1,salesdata[Total Revenue]),"Growth Year","Decline Year"),"")</f>
        <v>Decline Year</v>
      </c>
    </row>
    <row r="3025" spans="1:25" x14ac:dyDescent="0.3">
      <c r="A3025" s="1">
        <v>3024</v>
      </c>
      <c r="B3025" s="2">
        <v>43368</v>
      </c>
      <c r="C3025" s="1">
        <v>2018</v>
      </c>
      <c r="D3025" s="1" t="s">
        <v>22</v>
      </c>
      <c r="E3025" s="1">
        <v>9</v>
      </c>
      <c r="F3025" s="3">
        <v>6850</v>
      </c>
      <c r="G3025" s="10">
        <v>21714.5</v>
      </c>
      <c r="H3025" s="12">
        <f>IFERROR(salesdata[[#This Row],[S-P1]]/salesdata[[#This Row],[Q-P1]],0)</f>
        <v>3.17</v>
      </c>
      <c r="I3025" s="3">
        <v>867</v>
      </c>
      <c r="J3025" s="10">
        <v>5496.78</v>
      </c>
      <c r="K3025" s="12">
        <f>IFERROR(salesdata[[#This Row],[S-P2]]/salesdata[[#This Row],[Q-P2]],0)</f>
        <v>6.34</v>
      </c>
      <c r="L3025" s="3">
        <v>4210</v>
      </c>
      <c r="M3025" s="10">
        <v>22818.2</v>
      </c>
      <c r="N3025" s="12">
        <f>IFERROR(salesdata[[#This Row],[S-P3]]/salesdata[[#This Row],[Q-P3]],0)</f>
        <v>5.42</v>
      </c>
      <c r="O3025" s="3">
        <v>606</v>
      </c>
      <c r="P3025" s="10">
        <v>4320.78</v>
      </c>
      <c r="Q3025" s="12">
        <f>IFERROR(salesdata[[#This Row],[S-P4]]/salesdata[[#This Row],[Q-P4]],0)</f>
        <v>7.13</v>
      </c>
      <c r="R3025" s="3">
        <v>12533</v>
      </c>
      <c r="S3025" s="10">
        <v>54350.26</v>
      </c>
      <c r="T3025" s="1" t="str">
        <f>"Q"&amp;ROUNDUP(salesdata[[#This Row],[Month No.]]/3,0)</f>
        <v>Q3</v>
      </c>
      <c r="U3025" s="1" t="str">
        <f>TEXT(salesdata[[#This Row],[Date]],"dddd")</f>
        <v>Tuesday</v>
      </c>
      <c r="V3025" s="12">
        <f>IFERROR(salesdata[[#This Row],[Total Revenue]]/salesdata[[#This Row],[Total Units Sold]],0)</f>
        <v>4.3365722492619483</v>
      </c>
      <c r="W3025" s="1" t="str">
        <f>INDEX({"Product1","Product2","Product3","Product4"},MATCH(MAX(salesdata[[#This Row],[S-P1]],salesdata[[#This Row],[S-P2]],salesdata[[#This Row],[S-P3]],salesdata[[#This Row],[S-P4]]),CHOOSE({1,2,3,4},salesdata[[#This Row],[S-P1]],salesdata[[#This Row],[S-P2]],salesdata[[#This Row],[S-P3]],salesdata[[#This Row],[S-P4]]),0))</f>
        <v>Product3</v>
      </c>
      <c r="X3025" s="1" t="str">
        <f>IF(salesdata[[#This Row],[Total Revenue]]&gt;=70000,"High",IF(salesdata[[#This Row],[Total Revenue]]&gt;=40000,"Medium","Low"))</f>
        <v>Medium</v>
      </c>
      <c r="Y3025" s="1" t="str">
        <f>IFERROR(IF(SUMIF(salesdata[Year],salesdata[[#This Row],[Year]],salesdata[Total Revenue])&gt;SUMIF(salesdata[Year],salesdata[[#This Row],[Year]]-1,salesdata[Total Revenue]),"Growth Year","Decline Year"),"")</f>
        <v>Decline Year</v>
      </c>
    </row>
    <row r="3026" spans="1:25" x14ac:dyDescent="0.3">
      <c r="A3026" s="1">
        <v>3025</v>
      </c>
      <c r="B3026" s="2">
        <v>43369</v>
      </c>
      <c r="C3026" s="1">
        <v>2018</v>
      </c>
      <c r="D3026" s="1" t="s">
        <v>22</v>
      </c>
      <c r="E3026" s="1">
        <v>9</v>
      </c>
      <c r="F3026" s="3">
        <v>2425</v>
      </c>
      <c r="G3026" s="10">
        <v>7687.25</v>
      </c>
      <c r="H3026" s="12">
        <f>IFERROR(salesdata[[#This Row],[S-P1]]/salesdata[[#This Row],[Q-P1]],0)</f>
        <v>3.17</v>
      </c>
      <c r="I3026" s="3">
        <v>1256</v>
      </c>
      <c r="J3026" s="10">
        <v>7963.04</v>
      </c>
      <c r="K3026" s="12">
        <f>IFERROR(salesdata[[#This Row],[S-P2]]/salesdata[[#This Row],[Q-P2]],0)</f>
        <v>6.34</v>
      </c>
      <c r="L3026" s="3">
        <v>5820</v>
      </c>
      <c r="M3026" s="10">
        <v>31544.400000000001</v>
      </c>
      <c r="N3026" s="12">
        <f>IFERROR(salesdata[[#This Row],[S-P3]]/salesdata[[#This Row],[Q-P3]],0)</f>
        <v>5.42</v>
      </c>
      <c r="O3026" s="3">
        <v>780</v>
      </c>
      <c r="P3026" s="10">
        <v>5561.4</v>
      </c>
      <c r="Q3026" s="12">
        <f>IFERROR(salesdata[[#This Row],[S-P4]]/salesdata[[#This Row],[Q-P4]],0)</f>
        <v>7.13</v>
      </c>
      <c r="R3026" s="3">
        <v>10281</v>
      </c>
      <c r="S3026" s="10">
        <v>52756.09</v>
      </c>
      <c r="T3026" s="1" t="str">
        <f>"Q"&amp;ROUNDUP(salesdata[[#This Row],[Month No.]]/3,0)</f>
        <v>Q3</v>
      </c>
      <c r="U3026" s="1" t="str">
        <f>TEXT(salesdata[[#This Row],[Date]],"dddd")</f>
        <v>Wednesday</v>
      </c>
      <c r="V3026" s="12">
        <f>IFERROR(salesdata[[#This Row],[Total Revenue]]/salesdata[[#This Row],[Total Units Sold]],0)</f>
        <v>5.1314162046493532</v>
      </c>
      <c r="W3026" s="1" t="str">
        <f>INDEX({"Product1","Product2","Product3","Product4"},MATCH(MAX(salesdata[[#This Row],[S-P1]],salesdata[[#This Row],[S-P2]],salesdata[[#This Row],[S-P3]],salesdata[[#This Row],[S-P4]]),CHOOSE({1,2,3,4},salesdata[[#This Row],[S-P1]],salesdata[[#This Row],[S-P2]],salesdata[[#This Row],[S-P3]],salesdata[[#This Row],[S-P4]]),0))</f>
        <v>Product3</v>
      </c>
      <c r="X3026" s="1" t="str">
        <f>IF(salesdata[[#This Row],[Total Revenue]]&gt;=70000,"High",IF(salesdata[[#This Row],[Total Revenue]]&gt;=40000,"Medium","Low"))</f>
        <v>Medium</v>
      </c>
      <c r="Y3026" s="1" t="str">
        <f>IFERROR(IF(SUMIF(salesdata[Year],salesdata[[#This Row],[Year]],salesdata[Total Revenue])&gt;SUMIF(salesdata[Year],salesdata[[#This Row],[Year]]-1,salesdata[Total Revenue]),"Growth Year","Decline Year"),"")</f>
        <v>Decline Year</v>
      </c>
    </row>
    <row r="3027" spans="1:25" x14ac:dyDescent="0.3">
      <c r="A3027" s="1">
        <v>3026</v>
      </c>
      <c r="B3027" s="2">
        <v>43370</v>
      </c>
      <c r="C3027" s="1">
        <v>2018</v>
      </c>
      <c r="D3027" s="1" t="s">
        <v>22</v>
      </c>
      <c r="E3027" s="1">
        <v>9</v>
      </c>
      <c r="F3027" s="3">
        <v>6899</v>
      </c>
      <c r="G3027" s="10">
        <v>21869.83</v>
      </c>
      <c r="H3027" s="12">
        <f>IFERROR(salesdata[[#This Row],[S-P1]]/salesdata[[#This Row],[Q-P1]],0)</f>
        <v>3.1700000000000004</v>
      </c>
      <c r="I3027" s="3">
        <v>3933</v>
      </c>
      <c r="J3027" s="10">
        <v>24935.22</v>
      </c>
      <c r="K3027" s="12">
        <f>IFERROR(salesdata[[#This Row],[S-P2]]/salesdata[[#This Row],[Q-P2]],0)</f>
        <v>6.34</v>
      </c>
      <c r="L3027" s="3">
        <v>4515</v>
      </c>
      <c r="M3027" s="10">
        <v>24471.3</v>
      </c>
      <c r="N3027" s="12">
        <f>IFERROR(salesdata[[#This Row],[S-P3]]/salesdata[[#This Row],[Q-P3]],0)</f>
        <v>5.42</v>
      </c>
      <c r="O3027" s="3">
        <v>1447</v>
      </c>
      <c r="P3027" s="10">
        <v>10317.11</v>
      </c>
      <c r="Q3027" s="12">
        <f>IFERROR(salesdata[[#This Row],[S-P4]]/salesdata[[#This Row],[Q-P4]],0)</f>
        <v>7.1300000000000008</v>
      </c>
      <c r="R3027" s="3">
        <v>16794</v>
      </c>
      <c r="S3027" s="10">
        <v>81593.460000000006</v>
      </c>
      <c r="T3027" s="1" t="str">
        <f>"Q"&amp;ROUNDUP(salesdata[[#This Row],[Month No.]]/3,0)</f>
        <v>Q3</v>
      </c>
      <c r="U3027" s="1" t="str">
        <f>TEXT(salesdata[[#This Row],[Date]],"dddd")</f>
        <v>Thursday</v>
      </c>
      <c r="V3027" s="12">
        <f>IFERROR(salesdata[[#This Row],[Total Revenue]]/salesdata[[#This Row],[Total Units Sold]],0)</f>
        <v>4.8584887459807078</v>
      </c>
      <c r="W3027" s="1" t="str">
        <f>INDEX({"Product1","Product2","Product3","Product4"},MATCH(MAX(salesdata[[#This Row],[S-P1]],salesdata[[#This Row],[S-P2]],salesdata[[#This Row],[S-P3]],salesdata[[#This Row],[S-P4]]),CHOOSE({1,2,3,4},salesdata[[#This Row],[S-P1]],salesdata[[#This Row],[S-P2]],salesdata[[#This Row],[S-P3]],salesdata[[#This Row],[S-P4]]),0))</f>
        <v>Product2</v>
      </c>
      <c r="X3027" s="1" t="str">
        <f>IF(salesdata[[#This Row],[Total Revenue]]&gt;=70000,"High",IF(salesdata[[#This Row],[Total Revenue]]&gt;=40000,"Medium","Low"))</f>
        <v>High</v>
      </c>
      <c r="Y3027" s="1" t="str">
        <f>IFERROR(IF(SUMIF(salesdata[Year],salesdata[[#This Row],[Year]],salesdata[Total Revenue])&gt;SUMIF(salesdata[Year],salesdata[[#This Row],[Year]]-1,salesdata[Total Revenue]),"Growth Year","Decline Year"),"")</f>
        <v>Decline Year</v>
      </c>
    </row>
    <row r="3028" spans="1:25" x14ac:dyDescent="0.3">
      <c r="A3028" s="1">
        <v>3027</v>
      </c>
      <c r="B3028" s="2">
        <v>43371</v>
      </c>
      <c r="C3028" s="1">
        <v>2018</v>
      </c>
      <c r="D3028" s="1" t="s">
        <v>22</v>
      </c>
      <c r="E3028" s="1">
        <v>9</v>
      </c>
      <c r="F3028" s="3">
        <v>1855</v>
      </c>
      <c r="G3028" s="10">
        <v>5880.35</v>
      </c>
      <c r="H3028" s="12">
        <f>IFERROR(salesdata[[#This Row],[S-P1]]/salesdata[[#This Row],[Q-P1]],0)</f>
        <v>3.1700000000000004</v>
      </c>
      <c r="I3028" s="3">
        <v>3035</v>
      </c>
      <c r="J3028" s="10">
        <v>19241.900000000001</v>
      </c>
      <c r="K3028" s="12">
        <f>IFERROR(salesdata[[#This Row],[S-P2]]/salesdata[[#This Row],[Q-P2]],0)</f>
        <v>6.3400000000000007</v>
      </c>
      <c r="L3028" s="3">
        <v>4569</v>
      </c>
      <c r="M3028" s="10">
        <v>24763.98</v>
      </c>
      <c r="N3028" s="12">
        <f>IFERROR(salesdata[[#This Row],[S-P3]]/salesdata[[#This Row],[Q-P3]],0)</f>
        <v>5.42</v>
      </c>
      <c r="O3028" s="3">
        <v>577</v>
      </c>
      <c r="P3028" s="10">
        <v>4114.01</v>
      </c>
      <c r="Q3028" s="12">
        <f>IFERROR(salesdata[[#This Row],[S-P4]]/salesdata[[#This Row],[Q-P4]],0)</f>
        <v>7.1300000000000008</v>
      </c>
      <c r="R3028" s="3">
        <v>10036</v>
      </c>
      <c r="S3028" s="10">
        <v>54000.24</v>
      </c>
      <c r="T3028" s="1" t="str">
        <f>"Q"&amp;ROUNDUP(salesdata[[#This Row],[Month No.]]/3,0)</f>
        <v>Q3</v>
      </c>
      <c r="U3028" s="1" t="str">
        <f>TEXT(salesdata[[#This Row],[Date]],"dddd")</f>
        <v>Friday</v>
      </c>
      <c r="V3028" s="12">
        <f>IFERROR(salesdata[[#This Row],[Total Revenue]]/salesdata[[#This Row],[Total Units Sold]],0)</f>
        <v>5.3806536468712629</v>
      </c>
      <c r="W3028" s="1" t="str">
        <f>INDEX({"Product1","Product2","Product3","Product4"},MATCH(MAX(salesdata[[#This Row],[S-P1]],salesdata[[#This Row],[S-P2]],salesdata[[#This Row],[S-P3]],salesdata[[#This Row],[S-P4]]),CHOOSE({1,2,3,4},salesdata[[#This Row],[S-P1]],salesdata[[#This Row],[S-P2]],salesdata[[#This Row],[S-P3]],salesdata[[#This Row],[S-P4]]),0))</f>
        <v>Product3</v>
      </c>
      <c r="X3028" s="1" t="str">
        <f>IF(salesdata[[#This Row],[Total Revenue]]&gt;=70000,"High",IF(salesdata[[#This Row],[Total Revenue]]&gt;=40000,"Medium","Low"))</f>
        <v>Medium</v>
      </c>
      <c r="Y3028" s="1" t="str">
        <f>IFERROR(IF(SUMIF(salesdata[Year],salesdata[[#This Row],[Year]],salesdata[Total Revenue])&gt;SUMIF(salesdata[Year],salesdata[[#This Row],[Year]]-1,salesdata[Total Revenue]),"Growth Year","Decline Year"),"")</f>
        <v>Decline Year</v>
      </c>
    </row>
    <row r="3029" spans="1:25" x14ac:dyDescent="0.3">
      <c r="A3029" s="1">
        <v>3028</v>
      </c>
      <c r="B3029" s="2">
        <v>43372</v>
      </c>
      <c r="C3029" s="1">
        <v>2018</v>
      </c>
      <c r="D3029" s="1" t="s">
        <v>22</v>
      </c>
      <c r="E3029" s="1">
        <v>9</v>
      </c>
      <c r="F3029" s="3">
        <v>2651</v>
      </c>
      <c r="G3029" s="10">
        <v>8403.67</v>
      </c>
      <c r="H3029" s="12">
        <f>IFERROR(salesdata[[#This Row],[S-P1]]/salesdata[[#This Row],[Q-P1]],0)</f>
        <v>3.17</v>
      </c>
      <c r="I3029" s="3">
        <v>1569</v>
      </c>
      <c r="J3029" s="10">
        <v>9947.4599999999991</v>
      </c>
      <c r="K3029" s="12">
        <f>IFERROR(salesdata[[#This Row],[S-P2]]/salesdata[[#This Row],[Q-P2]],0)</f>
        <v>6.34</v>
      </c>
      <c r="L3029" s="3">
        <v>4894</v>
      </c>
      <c r="M3029" s="10">
        <v>26525.48</v>
      </c>
      <c r="N3029" s="12">
        <f>IFERROR(salesdata[[#This Row],[S-P3]]/salesdata[[#This Row],[Q-P3]],0)</f>
        <v>5.42</v>
      </c>
      <c r="O3029" s="3">
        <v>1429</v>
      </c>
      <c r="P3029" s="10">
        <v>10188.77</v>
      </c>
      <c r="Q3029" s="12">
        <f>IFERROR(salesdata[[#This Row],[S-P4]]/salesdata[[#This Row],[Q-P4]],0)</f>
        <v>7.13</v>
      </c>
      <c r="R3029" s="3">
        <v>10543</v>
      </c>
      <c r="S3029" s="10">
        <v>55065.38</v>
      </c>
      <c r="T3029" s="1" t="str">
        <f>"Q"&amp;ROUNDUP(salesdata[[#This Row],[Month No.]]/3,0)</f>
        <v>Q3</v>
      </c>
      <c r="U3029" s="1" t="str">
        <f>TEXT(salesdata[[#This Row],[Date]],"dddd")</f>
        <v>Saturday</v>
      </c>
      <c r="V3029" s="12">
        <f>IFERROR(salesdata[[#This Row],[Total Revenue]]/salesdata[[#This Row],[Total Units Sold]],0)</f>
        <v>5.2229327515887318</v>
      </c>
      <c r="W3029" s="1" t="str">
        <f>INDEX({"Product1","Product2","Product3","Product4"},MATCH(MAX(salesdata[[#This Row],[S-P1]],salesdata[[#This Row],[S-P2]],salesdata[[#This Row],[S-P3]],salesdata[[#This Row],[S-P4]]),CHOOSE({1,2,3,4},salesdata[[#This Row],[S-P1]],salesdata[[#This Row],[S-P2]],salesdata[[#This Row],[S-P3]],salesdata[[#This Row],[S-P4]]),0))</f>
        <v>Product3</v>
      </c>
      <c r="X3029" s="1" t="str">
        <f>IF(salesdata[[#This Row],[Total Revenue]]&gt;=70000,"High",IF(salesdata[[#This Row],[Total Revenue]]&gt;=40000,"Medium","Low"))</f>
        <v>Medium</v>
      </c>
      <c r="Y3029" s="1" t="str">
        <f>IFERROR(IF(SUMIF(salesdata[Year],salesdata[[#This Row],[Year]],salesdata[Total Revenue])&gt;SUMIF(salesdata[Year],salesdata[[#This Row],[Year]]-1,salesdata[Total Revenue]),"Growth Year","Decline Year"),"")</f>
        <v>Decline Year</v>
      </c>
    </row>
    <row r="3030" spans="1:25" x14ac:dyDescent="0.3">
      <c r="A3030" s="1">
        <v>3029</v>
      </c>
      <c r="B3030" s="2">
        <v>43373</v>
      </c>
      <c r="C3030" s="1">
        <v>2018</v>
      </c>
      <c r="D3030" s="1" t="s">
        <v>22</v>
      </c>
      <c r="E3030" s="1">
        <v>9</v>
      </c>
      <c r="F3030" s="3">
        <v>6651</v>
      </c>
      <c r="G3030" s="10">
        <v>21083.67</v>
      </c>
      <c r="H3030" s="12">
        <f>IFERROR(salesdata[[#This Row],[S-P1]]/salesdata[[#This Row],[Q-P1]],0)</f>
        <v>3.17</v>
      </c>
      <c r="I3030" s="3">
        <v>2724</v>
      </c>
      <c r="J3030" s="10">
        <v>17270.16</v>
      </c>
      <c r="K3030" s="12">
        <f>IFERROR(salesdata[[#This Row],[S-P2]]/salesdata[[#This Row],[Q-P2]],0)</f>
        <v>6.34</v>
      </c>
      <c r="L3030" s="3">
        <v>5515</v>
      </c>
      <c r="M3030" s="10">
        <v>29891.3</v>
      </c>
      <c r="N3030" s="12">
        <f>IFERROR(salesdata[[#This Row],[S-P3]]/salesdata[[#This Row],[Q-P3]],0)</f>
        <v>5.42</v>
      </c>
      <c r="O3030" s="3">
        <v>562</v>
      </c>
      <c r="P3030" s="10">
        <v>4007.06</v>
      </c>
      <c r="Q3030" s="12">
        <f>IFERROR(salesdata[[#This Row],[S-P4]]/salesdata[[#This Row],[Q-P4]],0)</f>
        <v>7.13</v>
      </c>
      <c r="R3030" s="3">
        <v>15452</v>
      </c>
      <c r="S3030" s="10">
        <v>72252.19</v>
      </c>
      <c r="T3030" s="1" t="str">
        <f>"Q"&amp;ROUNDUP(salesdata[[#This Row],[Month No.]]/3,0)</f>
        <v>Q3</v>
      </c>
      <c r="U3030" s="1" t="str">
        <f>TEXT(salesdata[[#This Row],[Date]],"dddd")</f>
        <v>Sunday</v>
      </c>
      <c r="V3030" s="12">
        <f>IFERROR(salesdata[[#This Row],[Total Revenue]]/salesdata[[#This Row],[Total Units Sold]],0)</f>
        <v>4.675911856070412</v>
      </c>
      <c r="W3030" s="1" t="str">
        <f>INDEX({"Product1","Product2","Product3","Product4"},MATCH(MAX(salesdata[[#This Row],[S-P1]],salesdata[[#This Row],[S-P2]],salesdata[[#This Row],[S-P3]],salesdata[[#This Row],[S-P4]]),CHOOSE({1,2,3,4},salesdata[[#This Row],[S-P1]],salesdata[[#This Row],[S-P2]],salesdata[[#This Row],[S-P3]],salesdata[[#This Row],[S-P4]]),0))</f>
        <v>Product3</v>
      </c>
      <c r="X3030" s="1" t="str">
        <f>IF(salesdata[[#This Row],[Total Revenue]]&gt;=70000,"High",IF(salesdata[[#This Row],[Total Revenue]]&gt;=40000,"Medium","Low"))</f>
        <v>High</v>
      </c>
      <c r="Y3030" s="1" t="str">
        <f>IFERROR(IF(SUMIF(salesdata[Year],salesdata[[#This Row],[Year]],salesdata[Total Revenue])&gt;SUMIF(salesdata[Year],salesdata[[#This Row],[Year]]-1,salesdata[Total Revenue]),"Growth Year","Decline Year"),"")</f>
        <v>Decline Year</v>
      </c>
    </row>
    <row r="3031" spans="1:25" x14ac:dyDescent="0.3">
      <c r="A3031" s="1">
        <v>3030</v>
      </c>
      <c r="B3031" s="2">
        <v>43374</v>
      </c>
      <c r="C3031" s="1">
        <v>2018</v>
      </c>
      <c r="D3031" s="1" t="s">
        <v>23</v>
      </c>
      <c r="E3031" s="1">
        <v>10</v>
      </c>
      <c r="F3031" s="3">
        <v>5017</v>
      </c>
      <c r="G3031" s="10">
        <v>15903.89</v>
      </c>
      <c r="H3031" s="12">
        <f>IFERROR(salesdata[[#This Row],[S-P1]]/salesdata[[#This Row],[Q-P1]],0)</f>
        <v>3.17</v>
      </c>
      <c r="I3031" s="3">
        <v>1581</v>
      </c>
      <c r="J3031" s="10">
        <v>10023.540000000001</v>
      </c>
      <c r="K3031" s="12">
        <f>IFERROR(salesdata[[#This Row],[S-P2]]/salesdata[[#This Row],[Q-P2]],0)</f>
        <v>6.3400000000000007</v>
      </c>
      <c r="L3031" s="3">
        <v>1476</v>
      </c>
      <c r="M3031" s="10">
        <v>7999.92</v>
      </c>
      <c r="N3031" s="12">
        <f>IFERROR(salesdata[[#This Row],[S-P3]]/salesdata[[#This Row],[Q-P3]],0)</f>
        <v>5.42</v>
      </c>
      <c r="O3031" s="3">
        <v>1292</v>
      </c>
      <c r="P3031" s="10">
        <v>9211.9599999999991</v>
      </c>
      <c r="Q3031" s="12">
        <f>IFERROR(salesdata[[#This Row],[S-P4]]/salesdata[[#This Row],[Q-P4]],0)</f>
        <v>7.129999999999999</v>
      </c>
      <c r="R3031" s="3">
        <v>9366</v>
      </c>
      <c r="S3031" s="10">
        <v>43139.31</v>
      </c>
      <c r="T3031" s="1" t="str">
        <f>"Q"&amp;ROUNDUP(salesdata[[#This Row],[Month No.]]/3,0)</f>
        <v>Q4</v>
      </c>
      <c r="U3031" s="1" t="str">
        <f>TEXT(salesdata[[#This Row],[Date]],"dddd")</f>
        <v>Monday</v>
      </c>
      <c r="V3031" s="12">
        <f>IFERROR(salesdata[[#This Row],[Total Revenue]]/salesdata[[#This Row],[Total Units Sold]],0)</f>
        <v>4.6059481101857784</v>
      </c>
      <c r="W3031" s="1" t="str">
        <f>INDEX({"Product1","Product2","Product3","Product4"},MATCH(MAX(salesdata[[#This Row],[S-P1]],salesdata[[#This Row],[S-P2]],salesdata[[#This Row],[S-P3]],salesdata[[#This Row],[S-P4]]),CHOOSE({1,2,3,4},salesdata[[#This Row],[S-P1]],salesdata[[#This Row],[S-P2]],salesdata[[#This Row],[S-P3]],salesdata[[#This Row],[S-P4]]),0))</f>
        <v>Product1</v>
      </c>
      <c r="X3031" s="1" t="str">
        <f>IF(salesdata[[#This Row],[Total Revenue]]&gt;=70000,"High",IF(salesdata[[#This Row],[Total Revenue]]&gt;=40000,"Medium","Low"))</f>
        <v>Medium</v>
      </c>
      <c r="Y3031" s="1" t="str">
        <f>IFERROR(IF(SUMIF(salesdata[Year],salesdata[[#This Row],[Year]],salesdata[Total Revenue])&gt;SUMIF(salesdata[Year],salesdata[[#This Row],[Year]]-1,salesdata[Total Revenue]),"Growth Year","Decline Year"),"")</f>
        <v>Decline Year</v>
      </c>
    </row>
    <row r="3032" spans="1:25" x14ac:dyDescent="0.3">
      <c r="A3032" s="1">
        <v>3031</v>
      </c>
      <c r="B3032" s="2">
        <v>43375</v>
      </c>
      <c r="C3032" s="1">
        <v>2018</v>
      </c>
      <c r="D3032" s="1" t="s">
        <v>23</v>
      </c>
      <c r="E3032" s="1">
        <v>10</v>
      </c>
      <c r="F3032" s="3">
        <v>1101</v>
      </c>
      <c r="G3032" s="10">
        <v>3490.17</v>
      </c>
      <c r="H3032" s="12">
        <f>IFERROR(salesdata[[#This Row],[S-P1]]/salesdata[[#This Row],[Q-P1]],0)</f>
        <v>3.17</v>
      </c>
      <c r="I3032" s="3">
        <v>1787</v>
      </c>
      <c r="J3032" s="10">
        <v>11329.58</v>
      </c>
      <c r="K3032" s="12">
        <f>IFERROR(salesdata[[#This Row],[S-P2]]/salesdata[[#This Row],[Q-P2]],0)</f>
        <v>6.34</v>
      </c>
      <c r="L3032" s="3">
        <v>672</v>
      </c>
      <c r="M3032" s="10">
        <v>3642.24</v>
      </c>
      <c r="N3032" s="12">
        <f>IFERROR(salesdata[[#This Row],[S-P3]]/salesdata[[#This Row],[Q-P3]],0)</f>
        <v>5.42</v>
      </c>
      <c r="O3032" s="3">
        <v>615</v>
      </c>
      <c r="P3032" s="10">
        <v>4384.95</v>
      </c>
      <c r="Q3032" s="12">
        <f>IFERROR(salesdata[[#This Row],[S-P4]]/salesdata[[#This Row],[Q-P4]],0)</f>
        <v>7.13</v>
      </c>
      <c r="R3032" s="3">
        <v>4175</v>
      </c>
      <c r="S3032" s="10">
        <v>22846.94</v>
      </c>
      <c r="T3032" s="1" t="str">
        <f>"Q"&amp;ROUNDUP(salesdata[[#This Row],[Month No.]]/3,0)</f>
        <v>Q4</v>
      </c>
      <c r="U3032" s="1" t="str">
        <f>TEXT(salesdata[[#This Row],[Date]],"dddd")</f>
        <v>Tuesday</v>
      </c>
      <c r="V3032" s="12">
        <f>IFERROR(salesdata[[#This Row],[Total Revenue]]/salesdata[[#This Row],[Total Units Sold]],0)</f>
        <v>5.4723209580838317</v>
      </c>
      <c r="W3032" s="1" t="str">
        <f>INDEX({"Product1","Product2","Product3","Product4"},MATCH(MAX(salesdata[[#This Row],[S-P1]],salesdata[[#This Row],[S-P2]],salesdata[[#This Row],[S-P3]],salesdata[[#This Row],[S-P4]]),CHOOSE({1,2,3,4},salesdata[[#This Row],[S-P1]],salesdata[[#This Row],[S-P2]],salesdata[[#This Row],[S-P3]],salesdata[[#This Row],[S-P4]]),0))</f>
        <v>Product2</v>
      </c>
      <c r="X3032" s="1" t="str">
        <f>IF(salesdata[[#This Row],[Total Revenue]]&gt;=70000,"High",IF(salesdata[[#This Row],[Total Revenue]]&gt;=40000,"Medium","Low"))</f>
        <v>Low</v>
      </c>
      <c r="Y3032" s="1" t="str">
        <f>IFERROR(IF(SUMIF(salesdata[Year],salesdata[[#This Row],[Year]],salesdata[Total Revenue])&gt;SUMIF(salesdata[Year],salesdata[[#This Row],[Year]]-1,salesdata[Total Revenue]),"Growth Year","Decline Year"),"")</f>
        <v>Decline Year</v>
      </c>
    </row>
    <row r="3033" spans="1:25" x14ac:dyDescent="0.3">
      <c r="A3033" s="1">
        <v>3032</v>
      </c>
      <c r="B3033" s="2">
        <v>43376</v>
      </c>
      <c r="C3033" s="1">
        <v>2018</v>
      </c>
      <c r="D3033" s="1" t="s">
        <v>23</v>
      </c>
      <c r="E3033" s="1">
        <v>10</v>
      </c>
      <c r="F3033" s="3">
        <v>4886</v>
      </c>
      <c r="G3033" s="10">
        <v>15488.62</v>
      </c>
      <c r="H3033" s="12">
        <f>IFERROR(salesdata[[#This Row],[S-P1]]/salesdata[[#This Row],[Q-P1]],0)</f>
        <v>3.1700000000000004</v>
      </c>
      <c r="I3033" s="3">
        <v>1670</v>
      </c>
      <c r="J3033" s="10">
        <v>10587.8</v>
      </c>
      <c r="K3033" s="12">
        <f>IFERROR(salesdata[[#This Row],[S-P2]]/salesdata[[#This Row],[Q-P2]],0)</f>
        <v>6.34</v>
      </c>
      <c r="L3033" s="3">
        <v>4187</v>
      </c>
      <c r="M3033" s="10">
        <v>22693.54</v>
      </c>
      <c r="N3033" s="12">
        <f>IFERROR(salesdata[[#This Row],[S-P3]]/salesdata[[#This Row],[Q-P3]],0)</f>
        <v>5.42</v>
      </c>
      <c r="O3033" s="3">
        <v>1628</v>
      </c>
      <c r="P3033" s="10">
        <v>11607.64</v>
      </c>
      <c r="Q3033" s="12">
        <f>IFERROR(salesdata[[#This Row],[S-P4]]/salesdata[[#This Row],[Q-P4]],0)</f>
        <v>7.13</v>
      </c>
      <c r="R3033" s="3">
        <v>12371</v>
      </c>
      <c r="S3033" s="10">
        <v>60377.599999999999</v>
      </c>
      <c r="T3033" s="1" t="str">
        <f>"Q"&amp;ROUNDUP(salesdata[[#This Row],[Month No.]]/3,0)</f>
        <v>Q4</v>
      </c>
      <c r="U3033" s="1" t="str">
        <f>TEXT(salesdata[[#This Row],[Date]],"dddd")</f>
        <v>Wednesday</v>
      </c>
      <c r="V3033" s="12">
        <f>IFERROR(salesdata[[#This Row],[Total Revenue]]/salesdata[[#This Row],[Total Units Sold]],0)</f>
        <v>4.880575539568345</v>
      </c>
      <c r="W3033" s="1" t="str">
        <f>INDEX({"Product1","Product2","Product3","Product4"},MATCH(MAX(salesdata[[#This Row],[S-P1]],salesdata[[#This Row],[S-P2]],salesdata[[#This Row],[S-P3]],salesdata[[#This Row],[S-P4]]),CHOOSE({1,2,3,4},salesdata[[#This Row],[S-P1]],salesdata[[#This Row],[S-P2]],salesdata[[#This Row],[S-P3]],salesdata[[#This Row],[S-P4]]),0))</f>
        <v>Product3</v>
      </c>
      <c r="X3033" s="1" t="str">
        <f>IF(salesdata[[#This Row],[Total Revenue]]&gt;=70000,"High",IF(salesdata[[#This Row],[Total Revenue]]&gt;=40000,"Medium","Low"))</f>
        <v>Medium</v>
      </c>
      <c r="Y3033" s="1" t="str">
        <f>IFERROR(IF(SUMIF(salesdata[Year],salesdata[[#This Row],[Year]],salesdata[Total Revenue])&gt;SUMIF(salesdata[Year],salesdata[[#This Row],[Year]]-1,salesdata[Total Revenue]),"Growth Year","Decline Year"),"")</f>
        <v>Decline Year</v>
      </c>
    </row>
    <row r="3034" spans="1:25" x14ac:dyDescent="0.3">
      <c r="A3034" s="1">
        <v>3033</v>
      </c>
      <c r="B3034" s="2">
        <v>43377</v>
      </c>
      <c r="C3034" s="1">
        <v>2018</v>
      </c>
      <c r="D3034" s="1" t="s">
        <v>23</v>
      </c>
      <c r="E3034" s="1">
        <v>10</v>
      </c>
      <c r="F3034" s="3">
        <v>3575</v>
      </c>
      <c r="G3034" s="10">
        <v>11332.75</v>
      </c>
      <c r="H3034" s="12">
        <f>IFERROR(salesdata[[#This Row],[S-P1]]/salesdata[[#This Row],[Q-P1]],0)</f>
        <v>3.17</v>
      </c>
      <c r="I3034" s="3">
        <v>3562</v>
      </c>
      <c r="J3034" s="10">
        <v>22583.08</v>
      </c>
      <c r="K3034" s="12">
        <f>IFERROR(salesdata[[#This Row],[S-P2]]/salesdata[[#This Row],[Q-P2]],0)</f>
        <v>6.3400000000000007</v>
      </c>
      <c r="L3034" s="3">
        <v>917</v>
      </c>
      <c r="M3034" s="10">
        <v>4970.1400000000003</v>
      </c>
      <c r="N3034" s="12">
        <f>IFERROR(salesdata[[#This Row],[S-P3]]/salesdata[[#This Row],[Q-P3]],0)</f>
        <v>5.42</v>
      </c>
      <c r="O3034" s="3">
        <v>276</v>
      </c>
      <c r="P3034" s="10">
        <v>1967.88</v>
      </c>
      <c r="Q3034" s="12">
        <f>IFERROR(salesdata[[#This Row],[S-P4]]/salesdata[[#This Row],[Q-P4]],0)</f>
        <v>7.1300000000000008</v>
      </c>
      <c r="R3034" s="3">
        <v>8330</v>
      </c>
      <c r="S3034" s="10">
        <v>40853.85</v>
      </c>
      <c r="T3034" s="1" t="str">
        <f>"Q"&amp;ROUNDUP(salesdata[[#This Row],[Month No.]]/3,0)</f>
        <v>Q4</v>
      </c>
      <c r="U3034" s="1" t="str">
        <f>TEXT(salesdata[[#This Row],[Date]],"dddd")</f>
        <v>Thursday</v>
      </c>
      <c r="V3034" s="12">
        <f>IFERROR(salesdata[[#This Row],[Total Revenue]]/salesdata[[#This Row],[Total Units Sold]],0)</f>
        <v>4.9044237695078028</v>
      </c>
      <c r="W3034" s="1" t="str">
        <f>INDEX({"Product1","Product2","Product3","Product4"},MATCH(MAX(salesdata[[#This Row],[S-P1]],salesdata[[#This Row],[S-P2]],salesdata[[#This Row],[S-P3]],salesdata[[#This Row],[S-P4]]),CHOOSE({1,2,3,4},salesdata[[#This Row],[S-P1]],salesdata[[#This Row],[S-P2]],salesdata[[#This Row],[S-P3]],salesdata[[#This Row],[S-P4]]),0))</f>
        <v>Product2</v>
      </c>
      <c r="X3034" s="1" t="str">
        <f>IF(salesdata[[#This Row],[Total Revenue]]&gt;=70000,"High",IF(salesdata[[#This Row],[Total Revenue]]&gt;=40000,"Medium","Low"))</f>
        <v>Medium</v>
      </c>
      <c r="Y3034" s="1" t="str">
        <f>IFERROR(IF(SUMIF(salesdata[Year],salesdata[[#This Row],[Year]],salesdata[Total Revenue])&gt;SUMIF(salesdata[Year],salesdata[[#This Row],[Year]]-1,salesdata[Total Revenue]),"Growth Year","Decline Year"),"")</f>
        <v>Decline Year</v>
      </c>
    </row>
    <row r="3035" spans="1:25" x14ac:dyDescent="0.3">
      <c r="A3035" s="1">
        <v>3034</v>
      </c>
      <c r="B3035" s="2">
        <v>43378</v>
      </c>
      <c r="C3035" s="1">
        <v>2018</v>
      </c>
      <c r="D3035" s="1" t="s">
        <v>23</v>
      </c>
      <c r="E3035" s="1">
        <v>10</v>
      </c>
      <c r="F3035" s="3">
        <v>2579</v>
      </c>
      <c r="G3035" s="10">
        <v>8175.43</v>
      </c>
      <c r="H3035" s="12">
        <f>IFERROR(salesdata[[#This Row],[S-P1]]/salesdata[[#This Row],[Q-P1]],0)</f>
        <v>3.17</v>
      </c>
      <c r="I3035" s="3">
        <v>1313</v>
      </c>
      <c r="J3035" s="10">
        <v>8324.42</v>
      </c>
      <c r="K3035" s="12">
        <f>IFERROR(salesdata[[#This Row],[S-P2]]/salesdata[[#This Row],[Q-P2]],0)</f>
        <v>6.34</v>
      </c>
      <c r="L3035" s="3">
        <v>2825</v>
      </c>
      <c r="M3035" s="10">
        <v>15311.5</v>
      </c>
      <c r="N3035" s="12">
        <f>IFERROR(salesdata[[#This Row],[S-P3]]/salesdata[[#This Row],[Q-P3]],0)</f>
        <v>5.42</v>
      </c>
      <c r="O3035" s="3">
        <v>938</v>
      </c>
      <c r="P3035" s="10">
        <v>6687.94</v>
      </c>
      <c r="Q3035" s="12">
        <f>IFERROR(salesdata[[#This Row],[S-P4]]/salesdata[[#This Row],[Q-P4]],0)</f>
        <v>7.13</v>
      </c>
      <c r="R3035" s="3">
        <v>7655</v>
      </c>
      <c r="S3035" s="10">
        <v>38499.29</v>
      </c>
      <c r="T3035" s="1" t="str">
        <f>"Q"&amp;ROUNDUP(salesdata[[#This Row],[Month No.]]/3,0)</f>
        <v>Q4</v>
      </c>
      <c r="U3035" s="1" t="str">
        <f>TEXT(salesdata[[#This Row],[Date]],"dddd")</f>
        <v>Friday</v>
      </c>
      <c r="V3035" s="12">
        <f>IFERROR(salesdata[[#This Row],[Total Revenue]]/salesdata[[#This Row],[Total Units Sold]],0)</f>
        <v>5.0292998040496411</v>
      </c>
      <c r="W3035" s="1" t="str">
        <f>INDEX({"Product1","Product2","Product3","Product4"},MATCH(MAX(salesdata[[#This Row],[S-P1]],salesdata[[#This Row],[S-P2]],salesdata[[#This Row],[S-P3]],salesdata[[#This Row],[S-P4]]),CHOOSE({1,2,3,4},salesdata[[#This Row],[S-P1]],salesdata[[#This Row],[S-P2]],salesdata[[#This Row],[S-P3]],salesdata[[#This Row],[S-P4]]),0))</f>
        <v>Product3</v>
      </c>
      <c r="X3035" s="1" t="str">
        <f>IF(salesdata[[#This Row],[Total Revenue]]&gt;=70000,"High",IF(salesdata[[#This Row],[Total Revenue]]&gt;=40000,"Medium","Low"))</f>
        <v>Low</v>
      </c>
      <c r="Y3035" s="1" t="str">
        <f>IFERROR(IF(SUMIF(salesdata[Year],salesdata[[#This Row],[Year]],salesdata[Total Revenue])&gt;SUMIF(salesdata[Year],salesdata[[#This Row],[Year]]-1,salesdata[Total Revenue]),"Growth Year","Decline Year"),"")</f>
        <v>Decline Year</v>
      </c>
    </row>
    <row r="3036" spans="1:25" x14ac:dyDescent="0.3">
      <c r="A3036" s="1">
        <v>3035</v>
      </c>
      <c r="B3036" s="2">
        <v>43379</v>
      </c>
      <c r="C3036" s="1">
        <v>2018</v>
      </c>
      <c r="D3036" s="1" t="s">
        <v>23</v>
      </c>
      <c r="E3036" s="1">
        <v>10</v>
      </c>
      <c r="F3036" s="3">
        <v>1710</v>
      </c>
      <c r="G3036" s="10">
        <v>5420.7</v>
      </c>
      <c r="H3036" s="12">
        <f>IFERROR(salesdata[[#This Row],[S-P1]]/salesdata[[#This Row],[Q-P1]],0)</f>
        <v>3.17</v>
      </c>
      <c r="I3036" s="3">
        <v>2679</v>
      </c>
      <c r="J3036" s="10">
        <v>16984.86</v>
      </c>
      <c r="K3036" s="12">
        <f>IFERROR(salesdata[[#This Row],[S-P2]]/salesdata[[#This Row],[Q-P2]],0)</f>
        <v>6.34</v>
      </c>
      <c r="L3036" s="3">
        <v>4738</v>
      </c>
      <c r="M3036" s="10">
        <v>25679.96</v>
      </c>
      <c r="N3036" s="12">
        <f>IFERROR(salesdata[[#This Row],[S-P3]]/salesdata[[#This Row],[Q-P3]],0)</f>
        <v>5.42</v>
      </c>
      <c r="O3036" s="3">
        <v>1367</v>
      </c>
      <c r="P3036" s="10">
        <v>9746.7099999999991</v>
      </c>
      <c r="Q3036" s="12">
        <f>IFERROR(salesdata[[#This Row],[S-P4]]/salesdata[[#This Row],[Q-P4]],0)</f>
        <v>7.129999999999999</v>
      </c>
      <c r="R3036" s="3">
        <v>10494</v>
      </c>
      <c r="S3036" s="10">
        <v>57832.23</v>
      </c>
      <c r="T3036" s="1" t="str">
        <f>"Q"&amp;ROUNDUP(salesdata[[#This Row],[Month No.]]/3,0)</f>
        <v>Q4</v>
      </c>
      <c r="U3036" s="1" t="str">
        <f>TEXT(salesdata[[#This Row],[Date]],"dddd")</f>
        <v>Saturday</v>
      </c>
      <c r="V3036" s="12">
        <f>IFERROR(salesdata[[#This Row],[Total Revenue]]/salesdata[[#This Row],[Total Units Sold]],0)</f>
        <v>5.5109805603201831</v>
      </c>
      <c r="W3036" s="1" t="str">
        <f>INDEX({"Product1","Product2","Product3","Product4"},MATCH(MAX(salesdata[[#This Row],[S-P1]],salesdata[[#This Row],[S-P2]],salesdata[[#This Row],[S-P3]],salesdata[[#This Row],[S-P4]]),CHOOSE({1,2,3,4},salesdata[[#This Row],[S-P1]],salesdata[[#This Row],[S-P2]],salesdata[[#This Row],[S-P3]],salesdata[[#This Row],[S-P4]]),0))</f>
        <v>Product3</v>
      </c>
      <c r="X3036" s="1" t="str">
        <f>IF(salesdata[[#This Row],[Total Revenue]]&gt;=70000,"High",IF(salesdata[[#This Row],[Total Revenue]]&gt;=40000,"Medium","Low"))</f>
        <v>Medium</v>
      </c>
      <c r="Y3036" s="1" t="str">
        <f>IFERROR(IF(SUMIF(salesdata[Year],salesdata[[#This Row],[Year]],salesdata[Total Revenue])&gt;SUMIF(salesdata[Year],salesdata[[#This Row],[Year]]-1,salesdata[Total Revenue]),"Growth Year","Decline Year"),"")</f>
        <v>Decline Year</v>
      </c>
    </row>
    <row r="3037" spans="1:25" x14ac:dyDescent="0.3">
      <c r="A3037" s="1">
        <v>3036</v>
      </c>
      <c r="B3037" s="2">
        <v>43380</v>
      </c>
      <c r="C3037" s="1">
        <v>2018</v>
      </c>
      <c r="D3037" s="1" t="s">
        <v>23</v>
      </c>
      <c r="E3037" s="1">
        <v>10</v>
      </c>
      <c r="F3037" s="3">
        <v>6193</v>
      </c>
      <c r="G3037" s="10">
        <v>19631.810000000001</v>
      </c>
      <c r="H3037" s="12">
        <f>IFERROR(salesdata[[#This Row],[S-P1]]/salesdata[[#This Row],[Q-P1]],0)</f>
        <v>3.1700000000000004</v>
      </c>
      <c r="I3037" s="3">
        <v>2584</v>
      </c>
      <c r="J3037" s="10">
        <v>16382.56</v>
      </c>
      <c r="K3037" s="12">
        <f>IFERROR(salesdata[[#This Row],[S-P2]]/salesdata[[#This Row],[Q-P2]],0)</f>
        <v>6.34</v>
      </c>
      <c r="L3037" s="3">
        <v>1208</v>
      </c>
      <c r="M3037" s="10">
        <v>6547.36</v>
      </c>
      <c r="N3037" s="12">
        <f>IFERROR(salesdata[[#This Row],[S-P3]]/salesdata[[#This Row],[Q-P3]],0)</f>
        <v>5.42</v>
      </c>
      <c r="O3037" s="3">
        <v>1005</v>
      </c>
      <c r="P3037" s="10">
        <v>7165.65</v>
      </c>
      <c r="Q3037" s="12">
        <f>IFERROR(salesdata[[#This Row],[S-P4]]/salesdata[[#This Row],[Q-P4]],0)</f>
        <v>7.13</v>
      </c>
      <c r="R3037" s="3">
        <v>10990</v>
      </c>
      <c r="S3037" s="10">
        <v>49727.38</v>
      </c>
      <c r="T3037" s="1" t="str">
        <f>"Q"&amp;ROUNDUP(salesdata[[#This Row],[Month No.]]/3,0)</f>
        <v>Q4</v>
      </c>
      <c r="U3037" s="1" t="str">
        <f>TEXT(salesdata[[#This Row],[Date]],"dddd")</f>
        <v>Sunday</v>
      </c>
      <c r="V3037" s="12">
        <f>IFERROR(salesdata[[#This Row],[Total Revenue]]/salesdata[[#This Row],[Total Units Sold]],0)</f>
        <v>4.5247843494085531</v>
      </c>
      <c r="W3037" s="1" t="str">
        <f>INDEX({"Product1","Product2","Product3","Product4"},MATCH(MAX(salesdata[[#This Row],[S-P1]],salesdata[[#This Row],[S-P2]],salesdata[[#This Row],[S-P3]],salesdata[[#This Row],[S-P4]]),CHOOSE({1,2,3,4},salesdata[[#This Row],[S-P1]],salesdata[[#This Row],[S-P2]],salesdata[[#This Row],[S-P3]],salesdata[[#This Row],[S-P4]]),0))</f>
        <v>Product1</v>
      </c>
      <c r="X3037" s="1" t="str">
        <f>IF(salesdata[[#This Row],[Total Revenue]]&gt;=70000,"High",IF(salesdata[[#This Row],[Total Revenue]]&gt;=40000,"Medium","Low"))</f>
        <v>Medium</v>
      </c>
      <c r="Y3037" s="1" t="str">
        <f>IFERROR(IF(SUMIF(salesdata[Year],salesdata[[#This Row],[Year]],salesdata[Total Revenue])&gt;SUMIF(salesdata[Year],salesdata[[#This Row],[Year]]-1,salesdata[Total Revenue]),"Growth Year","Decline Year"),"")</f>
        <v>Decline Year</v>
      </c>
    </row>
    <row r="3038" spans="1:25" x14ac:dyDescent="0.3">
      <c r="A3038" s="1">
        <v>3037</v>
      </c>
      <c r="B3038" s="2">
        <v>43381</v>
      </c>
      <c r="C3038" s="1">
        <v>2018</v>
      </c>
      <c r="D3038" s="1" t="s">
        <v>23</v>
      </c>
      <c r="E3038" s="1">
        <v>10</v>
      </c>
      <c r="F3038" s="3">
        <v>611</v>
      </c>
      <c r="G3038" s="10">
        <v>1936.87</v>
      </c>
      <c r="H3038" s="12">
        <f>IFERROR(salesdata[[#This Row],[S-P1]]/salesdata[[#This Row],[Q-P1]],0)</f>
        <v>3.17</v>
      </c>
      <c r="I3038" s="3">
        <v>3897</v>
      </c>
      <c r="J3038" s="10">
        <v>24706.98</v>
      </c>
      <c r="K3038" s="12">
        <f>IFERROR(salesdata[[#This Row],[S-P2]]/salesdata[[#This Row],[Q-P2]],0)</f>
        <v>6.34</v>
      </c>
      <c r="L3038" s="3">
        <v>2370</v>
      </c>
      <c r="M3038" s="10">
        <v>12845.4</v>
      </c>
      <c r="N3038" s="12">
        <f>IFERROR(salesdata[[#This Row],[S-P3]]/salesdata[[#This Row],[Q-P3]],0)</f>
        <v>5.42</v>
      </c>
      <c r="O3038" s="3">
        <v>1784</v>
      </c>
      <c r="P3038" s="10">
        <v>12719.92</v>
      </c>
      <c r="Q3038" s="12">
        <f>IFERROR(salesdata[[#This Row],[S-P4]]/salesdata[[#This Row],[Q-P4]],0)</f>
        <v>7.13</v>
      </c>
      <c r="R3038" s="3">
        <v>8662</v>
      </c>
      <c r="S3038" s="10">
        <v>52209.17</v>
      </c>
      <c r="T3038" s="1" t="str">
        <f>"Q"&amp;ROUNDUP(salesdata[[#This Row],[Month No.]]/3,0)</f>
        <v>Q4</v>
      </c>
      <c r="U3038" s="1" t="str">
        <f>TEXT(salesdata[[#This Row],[Date]],"dddd")</f>
        <v>Monday</v>
      </c>
      <c r="V3038" s="12">
        <f>IFERROR(salesdata[[#This Row],[Total Revenue]]/salesdata[[#This Row],[Total Units Sold]],0)</f>
        <v>6.027380512583699</v>
      </c>
      <c r="W3038" s="1" t="str">
        <f>INDEX({"Product1","Product2","Product3","Product4"},MATCH(MAX(salesdata[[#This Row],[S-P1]],salesdata[[#This Row],[S-P2]],salesdata[[#This Row],[S-P3]],salesdata[[#This Row],[S-P4]]),CHOOSE({1,2,3,4},salesdata[[#This Row],[S-P1]],salesdata[[#This Row],[S-P2]],salesdata[[#This Row],[S-P3]],salesdata[[#This Row],[S-P4]]),0))</f>
        <v>Product2</v>
      </c>
      <c r="X3038" s="1" t="str">
        <f>IF(salesdata[[#This Row],[Total Revenue]]&gt;=70000,"High",IF(salesdata[[#This Row],[Total Revenue]]&gt;=40000,"Medium","Low"))</f>
        <v>Medium</v>
      </c>
      <c r="Y3038" s="1" t="str">
        <f>IFERROR(IF(SUMIF(salesdata[Year],salesdata[[#This Row],[Year]],salesdata[Total Revenue])&gt;SUMIF(salesdata[Year],salesdata[[#This Row],[Year]]-1,salesdata[Total Revenue]),"Growth Year","Decline Year"),"")</f>
        <v>Decline Year</v>
      </c>
    </row>
    <row r="3039" spans="1:25" x14ac:dyDescent="0.3">
      <c r="A3039" s="1">
        <v>3038</v>
      </c>
      <c r="B3039" s="2">
        <v>43382</v>
      </c>
      <c r="C3039" s="1">
        <v>2018</v>
      </c>
      <c r="D3039" s="1" t="s">
        <v>23</v>
      </c>
      <c r="E3039" s="1">
        <v>10</v>
      </c>
      <c r="F3039" s="3">
        <v>7177</v>
      </c>
      <c r="G3039" s="10">
        <v>22751.09</v>
      </c>
      <c r="H3039" s="12">
        <f>IFERROR(salesdata[[#This Row],[S-P1]]/salesdata[[#This Row],[Q-P1]],0)</f>
        <v>3.17</v>
      </c>
      <c r="I3039" s="3">
        <v>497</v>
      </c>
      <c r="J3039" s="10">
        <v>3150.98</v>
      </c>
      <c r="K3039" s="12">
        <f>IFERROR(salesdata[[#This Row],[S-P2]]/salesdata[[#This Row],[Q-P2]],0)</f>
        <v>6.34</v>
      </c>
      <c r="L3039" s="3">
        <v>4586</v>
      </c>
      <c r="M3039" s="10">
        <v>24856.12</v>
      </c>
      <c r="N3039" s="12">
        <f>IFERROR(salesdata[[#This Row],[S-P3]]/salesdata[[#This Row],[Q-P3]],0)</f>
        <v>5.42</v>
      </c>
      <c r="O3039" s="3">
        <v>336</v>
      </c>
      <c r="P3039" s="10">
        <v>2395.6799999999998</v>
      </c>
      <c r="Q3039" s="12">
        <f>IFERROR(salesdata[[#This Row],[S-P4]]/salesdata[[#This Row],[Q-P4]],0)</f>
        <v>7.13</v>
      </c>
      <c r="R3039" s="3">
        <v>12596</v>
      </c>
      <c r="S3039" s="10">
        <v>53153.87</v>
      </c>
      <c r="T3039" s="1" t="str">
        <f>"Q"&amp;ROUNDUP(salesdata[[#This Row],[Month No.]]/3,0)</f>
        <v>Q4</v>
      </c>
      <c r="U3039" s="1" t="str">
        <f>TEXT(salesdata[[#This Row],[Date]],"dddd")</f>
        <v>Tuesday</v>
      </c>
      <c r="V3039" s="12">
        <f>IFERROR(salesdata[[#This Row],[Total Revenue]]/salesdata[[#This Row],[Total Units Sold]],0)</f>
        <v>4.2199007621467137</v>
      </c>
      <c r="W3039" s="1" t="str">
        <f>INDEX({"Product1","Product2","Product3","Product4"},MATCH(MAX(salesdata[[#This Row],[S-P1]],salesdata[[#This Row],[S-P2]],salesdata[[#This Row],[S-P3]],salesdata[[#This Row],[S-P4]]),CHOOSE({1,2,3,4},salesdata[[#This Row],[S-P1]],salesdata[[#This Row],[S-P2]],salesdata[[#This Row],[S-P3]],salesdata[[#This Row],[S-P4]]),0))</f>
        <v>Product3</v>
      </c>
      <c r="X3039" s="1" t="str">
        <f>IF(salesdata[[#This Row],[Total Revenue]]&gt;=70000,"High",IF(salesdata[[#This Row],[Total Revenue]]&gt;=40000,"Medium","Low"))</f>
        <v>Medium</v>
      </c>
      <c r="Y3039" s="1" t="str">
        <f>IFERROR(IF(SUMIF(salesdata[Year],salesdata[[#This Row],[Year]],salesdata[Total Revenue])&gt;SUMIF(salesdata[Year],salesdata[[#This Row],[Year]]-1,salesdata[Total Revenue]),"Growth Year","Decline Year"),"")</f>
        <v>Decline Year</v>
      </c>
    </row>
    <row r="3040" spans="1:25" x14ac:dyDescent="0.3">
      <c r="A3040" s="1">
        <v>3039</v>
      </c>
      <c r="B3040" s="2">
        <v>43383</v>
      </c>
      <c r="C3040" s="1">
        <v>2018</v>
      </c>
      <c r="D3040" s="1" t="s">
        <v>23</v>
      </c>
      <c r="E3040" s="1">
        <v>10</v>
      </c>
      <c r="F3040" s="3">
        <v>5868</v>
      </c>
      <c r="G3040" s="10">
        <v>18601.560000000001</v>
      </c>
      <c r="H3040" s="12">
        <f>IFERROR(salesdata[[#This Row],[S-P1]]/salesdata[[#This Row],[Q-P1]],0)</f>
        <v>3.1700000000000004</v>
      </c>
      <c r="I3040" s="3">
        <v>3489</v>
      </c>
      <c r="J3040" s="10">
        <v>22120.26</v>
      </c>
      <c r="K3040" s="12">
        <f>IFERROR(salesdata[[#This Row],[S-P2]]/salesdata[[#This Row],[Q-P2]],0)</f>
        <v>6.34</v>
      </c>
      <c r="L3040" s="3">
        <v>2692</v>
      </c>
      <c r="M3040" s="10">
        <v>14590.64</v>
      </c>
      <c r="N3040" s="12">
        <f>IFERROR(salesdata[[#This Row],[S-P3]]/salesdata[[#This Row],[Q-P3]],0)</f>
        <v>5.42</v>
      </c>
      <c r="O3040" s="3">
        <v>1847</v>
      </c>
      <c r="P3040" s="10">
        <v>13169.11</v>
      </c>
      <c r="Q3040" s="12">
        <f>IFERROR(salesdata[[#This Row],[S-P4]]/salesdata[[#This Row],[Q-P4]],0)</f>
        <v>7.13</v>
      </c>
      <c r="R3040" s="3">
        <v>13896</v>
      </c>
      <c r="S3040" s="10">
        <v>68481.570000000007</v>
      </c>
      <c r="T3040" s="1" t="str">
        <f>"Q"&amp;ROUNDUP(salesdata[[#This Row],[Month No.]]/3,0)</f>
        <v>Q4</v>
      </c>
      <c r="U3040" s="1" t="str">
        <f>TEXT(salesdata[[#This Row],[Date]],"dddd")</f>
        <v>Wednesday</v>
      </c>
      <c r="V3040" s="12">
        <f>IFERROR(salesdata[[#This Row],[Total Revenue]]/salesdata[[#This Row],[Total Units Sold]],0)</f>
        <v>4.9281498272884292</v>
      </c>
      <c r="W3040" s="1" t="str">
        <f>INDEX({"Product1","Product2","Product3","Product4"},MATCH(MAX(salesdata[[#This Row],[S-P1]],salesdata[[#This Row],[S-P2]],salesdata[[#This Row],[S-P3]],salesdata[[#This Row],[S-P4]]),CHOOSE({1,2,3,4},salesdata[[#This Row],[S-P1]],salesdata[[#This Row],[S-P2]],salesdata[[#This Row],[S-P3]],salesdata[[#This Row],[S-P4]]),0))</f>
        <v>Product2</v>
      </c>
      <c r="X3040" s="1" t="str">
        <f>IF(salesdata[[#This Row],[Total Revenue]]&gt;=70000,"High",IF(salesdata[[#This Row],[Total Revenue]]&gt;=40000,"Medium","Low"))</f>
        <v>Medium</v>
      </c>
      <c r="Y3040" s="1" t="str">
        <f>IFERROR(IF(SUMIF(salesdata[Year],salesdata[[#This Row],[Year]],salesdata[Total Revenue])&gt;SUMIF(salesdata[Year],salesdata[[#This Row],[Year]]-1,salesdata[Total Revenue]),"Growth Year","Decline Year"),"")</f>
        <v>Decline Year</v>
      </c>
    </row>
    <row r="3041" spans="1:25" x14ac:dyDescent="0.3">
      <c r="A3041" s="1">
        <v>3040</v>
      </c>
      <c r="B3041" s="2">
        <v>43384</v>
      </c>
      <c r="C3041" s="1">
        <v>2018</v>
      </c>
      <c r="D3041" s="1" t="s">
        <v>23</v>
      </c>
      <c r="E3041" s="1">
        <v>10</v>
      </c>
      <c r="F3041" s="3">
        <v>4780</v>
      </c>
      <c r="G3041" s="10">
        <v>15152.6</v>
      </c>
      <c r="H3041" s="12">
        <f>IFERROR(salesdata[[#This Row],[S-P1]]/salesdata[[#This Row],[Q-P1]],0)</f>
        <v>3.17</v>
      </c>
      <c r="I3041" s="3">
        <v>2813</v>
      </c>
      <c r="J3041" s="10">
        <v>17834.419999999998</v>
      </c>
      <c r="K3041" s="12">
        <f>IFERROR(salesdata[[#This Row],[S-P2]]/salesdata[[#This Row],[Q-P2]],0)</f>
        <v>6.339999999999999</v>
      </c>
      <c r="L3041" s="3">
        <v>586</v>
      </c>
      <c r="M3041" s="10">
        <v>3176.12</v>
      </c>
      <c r="N3041" s="12">
        <f>IFERROR(salesdata[[#This Row],[S-P3]]/salesdata[[#This Row],[Q-P3]],0)</f>
        <v>5.42</v>
      </c>
      <c r="O3041" s="3">
        <v>425</v>
      </c>
      <c r="P3041" s="10">
        <v>3030.25</v>
      </c>
      <c r="Q3041" s="12">
        <f>IFERROR(salesdata[[#This Row],[S-P4]]/salesdata[[#This Row],[Q-P4]],0)</f>
        <v>7.13</v>
      </c>
      <c r="R3041" s="3">
        <v>8604</v>
      </c>
      <c r="S3041" s="10">
        <v>39193.39</v>
      </c>
      <c r="T3041" s="1" t="str">
        <f>"Q"&amp;ROUNDUP(salesdata[[#This Row],[Month No.]]/3,0)</f>
        <v>Q4</v>
      </c>
      <c r="U3041" s="1" t="str">
        <f>TEXT(salesdata[[#This Row],[Date]],"dddd")</f>
        <v>Thursday</v>
      </c>
      <c r="V3041" s="12">
        <f>IFERROR(salesdata[[#This Row],[Total Revenue]]/salesdata[[#This Row],[Total Units Sold]],0)</f>
        <v>4.5552522082752205</v>
      </c>
      <c r="W3041" s="1" t="str">
        <f>INDEX({"Product1","Product2","Product3","Product4"},MATCH(MAX(salesdata[[#This Row],[S-P1]],salesdata[[#This Row],[S-P2]],salesdata[[#This Row],[S-P3]],salesdata[[#This Row],[S-P4]]),CHOOSE({1,2,3,4},salesdata[[#This Row],[S-P1]],salesdata[[#This Row],[S-P2]],salesdata[[#This Row],[S-P3]],salesdata[[#This Row],[S-P4]]),0))</f>
        <v>Product2</v>
      </c>
      <c r="X3041" s="1" t="str">
        <f>IF(salesdata[[#This Row],[Total Revenue]]&gt;=70000,"High",IF(salesdata[[#This Row],[Total Revenue]]&gt;=40000,"Medium","Low"))</f>
        <v>Low</v>
      </c>
      <c r="Y3041" s="1" t="str">
        <f>IFERROR(IF(SUMIF(salesdata[Year],salesdata[[#This Row],[Year]],salesdata[Total Revenue])&gt;SUMIF(salesdata[Year],salesdata[[#This Row],[Year]]-1,salesdata[Total Revenue]),"Growth Year","Decline Year"),"")</f>
        <v>Decline Year</v>
      </c>
    </row>
    <row r="3042" spans="1:25" x14ac:dyDescent="0.3">
      <c r="A3042" s="1">
        <v>3041</v>
      </c>
      <c r="B3042" s="2">
        <v>43385</v>
      </c>
      <c r="C3042" s="1">
        <v>2018</v>
      </c>
      <c r="D3042" s="1" t="s">
        <v>23</v>
      </c>
      <c r="E3042" s="1">
        <v>10</v>
      </c>
      <c r="F3042" s="3">
        <v>494</v>
      </c>
      <c r="G3042" s="10">
        <v>1565.98</v>
      </c>
      <c r="H3042" s="12">
        <f>IFERROR(salesdata[[#This Row],[S-P1]]/salesdata[[#This Row],[Q-P1]],0)</f>
        <v>3.17</v>
      </c>
      <c r="I3042" s="3">
        <v>1004</v>
      </c>
      <c r="J3042" s="10">
        <v>6365.36</v>
      </c>
      <c r="K3042" s="12">
        <f>IFERROR(salesdata[[#This Row],[S-P2]]/salesdata[[#This Row],[Q-P2]],0)</f>
        <v>6.34</v>
      </c>
      <c r="L3042" s="3">
        <v>623</v>
      </c>
      <c r="M3042" s="10">
        <v>3376.66</v>
      </c>
      <c r="N3042" s="12">
        <f>IFERROR(salesdata[[#This Row],[S-P3]]/salesdata[[#This Row],[Q-P3]],0)</f>
        <v>5.42</v>
      </c>
      <c r="O3042" s="3">
        <v>1608</v>
      </c>
      <c r="P3042" s="10">
        <v>11465.04</v>
      </c>
      <c r="Q3042" s="12">
        <f>IFERROR(salesdata[[#This Row],[S-P4]]/salesdata[[#This Row],[Q-P4]],0)</f>
        <v>7.1300000000000008</v>
      </c>
      <c r="R3042" s="3">
        <v>3729</v>
      </c>
      <c r="S3042" s="10">
        <v>22773.040000000001</v>
      </c>
      <c r="T3042" s="1" t="str">
        <f>"Q"&amp;ROUNDUP(salesdata[[#This Row],[Month No.]]/3,0)</f>
        <v>Q4</v>
      </c>
      <c r="U3042" s="1" t="str">
        <f>TEXT(salesdata[[#This Row],[Date]],"dddd")</f>
        <v>Friday</v>
      </c>
      <c r="V3042" s="12">
        <f>IFERROR(salesdata[[#This Row],[Total Revenue]]/salesdata[[#This Row],[Total Units Sold]],0)</f>
        <v>6.1070099222311613</v>
      </c>
      <c r="W3042" s="1" t="str">
        <f>INDEX({"Product1","Product2","Product3","Product4"},MATCH(MAX(salesdata[[#This Row],[S-P1]],salesdata[[#This Row],[S-P2]],salesdata[[#This Row],[S-P3]],salesdata[[#This Row],[S-P4]]),CHOOSE({1,2,3,4},salesdata[[#This Row],[S-P1]],salesdata[[#This Row],[S-P2]],salesdata[[#This Row],[S-P3]],salesdata[[#This Row],[S-P4]]),0))</f>
        <v>Product4</v>
      </c>
      <c r="X3042" s="1" t="str">
        <f>IF(salesdata[[#This Row],[Total Revenue]]&gt;=70000,"High",IF(salesdata[[#This Row],[Total Revenue]]&gt;=40000,"Medium","Low"))</f>
        <v>Low</v>
      </c>
      <c r="Y3042" s="1" t="str">
        <f>IFERROR(IF(SUMIF(salesdata[Year],salesdata[[#This Row],[Year]],salesdata[Total Revenue])&gt;SUMIF(salesdata[Year],salesdata[[#This Row],[Year]]-1,salesdata[Total Revenue]),"Growth Year","Decline Year"),"")</f>
        <v>Decline Year</v>
      </c>
    </row>
    <row r="3043" spans="1:25" x14ac:dyDescent="0.3">
      <c r="A3043" s="1">
        <v>3042</v>
      </c>
      <c r="B3043" s="2">
        <v>43386</v>
      </c>
      <c r="C3043" s="1">
        <v>2018</v>
      </c>
      <c r="D3043" s="1" t="s">
        <v>23</v>
      </c>
      <c r="E3043" s="1">
        <v>10</v>
      </c>
      <c r="F3043" s="3">
        <v>527</v>
      </c>
      <c r="G3043" s="10">
        <v>1670.59</v>
      </c>
      <c r="H3043" s="12">
        <f>IFERROR(salesdata[[#This Row],[S-P1]]/salesdata[[#This Row],[Q-P1]],0)</f>
        <v>3.17</v>
      </c>
      <c r="I3043" s="3">
        <v>863</v>
      </c>
      <c r="J3043" s="10">
        <v>5471.42</v>
      </c>
      <c r="K3043" s="12">
        <f>IFERROR(salesdata[[#This Row],[S-P2]]/salesdata[[#This Row],[Q-P2]],0)</f>
        <v>6.34</v>
      </c>
      <c r="L3043" s="3">
        <v>5328</v>
      </c>
      <c r="M3043" s="10">
        <v>28877.759999999998</v>
      </c>
      <c r="N3043" s="12">
        <f>IFERROR(salesdata[[#This Row],[S-P3]]/salesdata[[#This Row],[Q-P3]],0)</f>
        <v>5.42</v>
      </c>
      <c r="O3043" s="3">
        <v>1669</v>
      </c>
      <c r="P3043" s="10">
        <v>11899.97</v>
      </c>
      <c r="Q3043" s="12">
        <f>IFERROR(salesdata[[#This Row],[S-P4]]/salesdata[[#This Row],[Q-P4]],0)</f>
        <v>7.13</v>
      </c>
      <c r="R3043" s="3">
        <v>8387</v>
      </c>
      <c r="S3043" s="10">
        <v>47919.74</v>
      </c>
      <c r="T3043" s="1" t="str">
        <f>"Q"&amp;ROUNDUP(salesdata[[#This Row],[Month No.]]/3,0)</f>
        <v>Q4</v>
      </c>
      <c r="U3043" s="1" t="str">
        <f>TEXT(salesdata[[#This Row],[Date]],"dddd")</f>
        <v>Saturday</v>
      </c>
      <c r="V3043" s="12">
        <f>IFERROR(salesdata[[#This Row],[Total Revenue]]/salesdata[[#This Row],[Total Units Sold]],0)</f>
        <v>5.7135733873852388</v>
      </c>
      <c r="W3043" s="1" t="str">
        <f>INDEX({"Product1","Product2","Product3","Product4"},MATCH(MAX(salesdata[[#This Row],[S-P1]],salesdata[[#This Row],[S-P2]],salesdata[[#This Row],[S-P3]],salesdata[[#This Row],[S-P4]]),CHOOSE({1,2,3,4},salesdata[[#This Row],[S-P1]],salesdata[[#This Row],[S-P2]],salesdata[[#This Row],[S-P3]],salesdata[[#This Row],[S-P4]]),0))</f>
        <v>Product3</v>
      </c>
      <c r="X3043" s="1" t="str">
        <f>IF(salesdata[[#This Row],[Total Revenue]]&gt;=70000,"High",IF(salesdata[[#This Row],[Total Revenue]]&gt;=40000,"Medium","Low"))</f>
        <v>Medium</v>
      </c>
      <c r="Y3043" s="1" t="str">
        <f>IFERROR(IF(SUMIF(salesdata[Year],salesdata[[#This Row],[Year]],salesdata[Total Revenue])&gt;SUMIF(salesdata[Year],salesdata[[#This Row],[Year]]-1,salesdata[Total Revenue]),"Growth Year","Decline Year"),"")</f>
        <v>Decline Year</v>
      </c>
    </row>
    <row r="3044" spans="1:25" x14ac:dyDescent="0.3">
      <c r="A3044" s="1">
        <v>3043</v>
      </c>
      <c r="B3044" s="2">
        <v>43387</v>
      </c>
      <c r="C3044" s="1">
        <v>2018</v>
      </c>
      <c r="D3044" s="1" t="s">
        <v>23</v>
      </c>
      <c r="E3044" s="1">
        <v>10</v>
      </c>
      <c r="F3044" s="3">
        <v>831</v>
      </c>
      <c r="G3044" s="10">
        <v>2634.27</v>
      </c>
      <c r="H3044" s="12">
        <f>IFERROR(salesdata[[#This Row],[S-P1]]/salesdata[[#This Row],[Q-P1]],0)</f>
        <v>3.17</v>
      </c>
      <c r="I3044" s="3">
        <v>3544</v>
      </c>
      <c r="J3044" s="10">
        <v>22468.959999999999</v>
      </c>
      <c r="K3044" s="12">
        <f>IFERROR(salesdata[[#This Row],[S-P2]]/salesdata[[#This Row],[Q-P2]],0)</f>
        <v>6.34</v>
      </c>
      <c r="L3044" s="3">
        <v>4737</v>
      </c>
      <c r="M3044" s="10">
        <v>25674.54</v>
      </c>
      <c r="N3044" s="12">
        <f>IFERROR(salesdata[[#This Row],[S-P3]]/salesdata[[#This Row],[Q-P3]],0)</f>
        <v>5.42</v>
      </c>
      <c r="O3044" s="3">
        <v>1539</v>
      </c>
      <c r="P3044" s="10">
        <v>10973.07</v>
      </c>
      <c r="Q3044" s="12">
        <f>IFERROR(salesdata[[#This Row],[S-P4]]/salesdata[[#This Row],[Q-P4]],0)</f>
        <v>7.13</v>
      </c>
      <c r="R3044" s="3">
        <v>10651</v>
      </c>
      <c r="S3044" s="10">
        <v>61750.84</v>
      </c>
      <c r="T3044" s="1" t="str">
        <f>"Q"&amp;ROUNDUP(salesdata[[#This Row],[Month No.]]/3,0)</f>
        <v>Q4</v>
      </c>
      <c r="U3044" s="1" t="str">
        <f>TEXT(salesdata[[#This Row],[Date]],"dddd")</f>
        <v>Sunday</v>
      </c>
      <c r="V3044" s="12">
        <f>IFERROR(salesdata[[#This Row],[Total Revenue]]/salesdata[[#This Row],[Total Units Sold]],0)</f>
        <v>5.7976565580696642</v>
      </c>
      <c r="W3044" s="1" t="str">
        <f>INDEX({"Product1","Product2","Product3","Product4"},MATCH(MAX(salesdata[[#This Row],[S-P1]],salesdata[[#This Row],[S-P2]],salesdata[[#This Row],[S-P3]],salesdata[[#This Row],[S-P4]]),CHOOSE({1,2,3,4},salesdata[[#This Row],[S-P1]],salesdata[[#This Row],[S-P2]],salesdata[[#This Row],[S-P3]],salesdata[[#This Row],[S-P4]]),0))</f>
        <v>Product3</v>
      </c>
      <c r="X3044" s="1" t="str">
        <f>IF(salesdata[[#This Row],[Total Revenue]]&gt;=70000,"High",IF(salesdata[[#This Row],[Total Revenue]]&gt;=40000,"Medium","Low"))</f>
        <v>Medium</v>
      </c>
      <c r="Y3044" s="1" t="str">
        <f>IFERROR(IF(SUMIF(salesdata[Year],salesdata[[#This Row],[Year]],salesdata[Total Revenue])&gt;SUMIF(salesdata[Year],salesdata[[#This Row],[Year]]-1,salesdata[Total Revenue]),"Growth Year","Decline Year"),"")</f>
        <v>Decline Year</v>
      </c>
    </row>
    <row r="3045" spans="1:25" x14ac:dyDescent="0.3">
      <c r="A3045" s="1">
        <v>3044</v>
      </c>
      <c r="B3045" s="2">
        <v>43388</v>
      </c>
      <c r="C3045" s="1">
        <v>2018</v>
      </c>
      <c r="D3045" s="1" t="s">
        <v>23</v>
      </c>
      <c r="E3045" s="1">
        <v>10</v>
      </c>
      <c r="F3045" s="3">
        <v>4025</v>
      </c>
      <c r="G3045" s="10">
        <v>12759.25</v>
      </c>
      <c r="H3045" s="12">
        <f>IFERROR(salesdata[[#This Row],[S-P1]]/salesdata[[#This Row],[Q-P1]],0)</f>
        <v>3.17</v>
      </c>
      <c r="I3045" s="3">
        <v>1460</v>
      </c>
      <c r="J3045" s="10">
        <v>9256.4</v>
      </c>
      <c r="K3045" s="12">
        <f>IFERROR(salesdata[[#This Row],[S-P2]]/salesdata[[#This Row],[Q-P2]],0)</f>
        <v>6.34</v>
      </c>
      <c r="L3045" s="3">
        <v>3050</v>
      </c>
      <c r="M3045" s="10">
        <v>16531</v>
      </c>
      <c r="N3045" s="12">
        <f>IFERROR(salesdata[[#This Row],[S-P3]]/salesdata[[#This Row],[Q-P3]],0)</f>
        <v>5.42</v>
      </c>
      <c r="O3045" s="3">
        <v>754</v>
      </c>
      <c r="P3045" s="10">
        <v>5376.02</v>
      </c>
      <c r="Q3045" s="12">
        <f>IFERROR(salesdata[[#This Row],[S-P4]]/salesdata[[#This Row],[Q-P4]],0)</f>
        <v>7.1300000000000008</v>
      </c>
      <c r="R3045" s="3">
        <v>9289</v>
      </c>
      <c r="S3045" s="10">
        <v>43922.67</v>
      </c>
      <c r="T3045" s="1" t="str">
        <f>"Q"&amp;ROUNDUP(salesdata[[#This Row],[Month No.]]/3,0)</f>
        <v>Q4</v>
      </c>
      <c r="U3045" s="1" t="str">
        <f>TEXT(salesdata[[#This Row],[Date]],"dddd")</f>
        <v>Monday</v>
      </c>
      <c r="V3045" s="12">
        <f>IFERROR(salesdata[[#This Row],[Total Revenue]]/salesdata[[#This Row],[Total Units Sold]],0)</f>
        <v>4.7284605447303258</v>
      </c>
      <c r="W3045" s="1" t="str">
        <f>INDEX({"Product1","Product2","Product3","Product4"},MATCH(MAX(salesdata[[#This Row],[S-P1]],salesdata[[#This Row],[S-P2]],salesdata[[#This Row],[S-P3]],salesdata[[#This Row],[S-P4]]),CHOOSE({1,2,3,4},salesdata[[#This Row],[S-P1]],salesdata[[#This Row],[S-P2]],salesdata[[#This Row],[S-P3]],salesdata[[#This Row],[S-P4]]),0))</f>
        <v>Product3</v>
      </c>
      <c r="X3045" s="1" t="str">
        <f>IF(salesdata[[#This Row],[Total Revenue]]&gt;=70000,"High",IF(salesdata[[#This Row],[Total Revenue]]&gt;=40000,"Medium","Low"))</f>
        <v>Medium</v>
      </c>
      <c r="Y3045" s="1" t="str">
        <f>IFERROR(IF(SUMIF(salesdata[Year],salesdata[[#This Row],[Year]],salesdata[Total Revenue])&gt;SUMIF(salesdata[Year],salesdata[[#This Row],[Year]]-1,salesdata[Total Revenue]),"Growth Year","Decline Year"),"")</f>
        <v>Decline Year</v>
      </c>
    </row>
    <row r="3046" spans="1:25" x14ac:dyDescent="0.3">
      <c r="A3046" s="1">
        <v>3045</v>
      </c>
      <c r="B3046" s="2">
        <v>43389</v>
      </c>
      <c r="C3046" s="1">
        <v>2018</v>
      </c>
      <c r="D3046" s="1" t="s">
        <v>23</v>
      </c>
      <c r="E3046" s="1">
        <v>10</v>
      </c>
      <c r="F3046" s="3">
        <v>7711</v>
      </c>
      <c r="G3046" s="10">
        <v>24443.87</v>
      </c>
      <c r="H3046" s="12">
        <f>IFERROR(salesdata[[#This Row],[S-P1]]/salesdata[[#This Row],[Q-P1]],0)</f>
        <v>3.17</v>
      </c>
      <c r="I3046" s="3">
        <v>536</v>
      </c>
      <c r="J3046" s="10">
        <v>3398.24</v>
      </c>
      <c r="K3046" s="12">
        <f>IFERROR(salesdata[[#This Row],[S-P2]]/salesdata[[#This Row],[Q-P2]],0)</f>
        <v>6.34</v>
      </c>
      <c r="L3046" s="3">
        <v>5333</v>
      </c>
      <c r="M3046" s="10">
        <v>28904.86</v>
      </c>
      <c r="N3046" s="12">
        <f>IFERROR(salesdata[[#This Row],[S-P3]]/salesdata[[#This Row],[Q-P3]],0)</f>
        <v>5.42</v>
      </c>
      <c r="O3046" s="3">
        <v>1025</v>
      </c>
      <c r="P3046" s="10">
        <v>7308.25</v>
      </c>
      <c r="Q3046" s="12">
        <f>IFERROR(salesdata[[#This Row],[S-P4]]/salesdata[[#This Row],[Q-P4]],0)</f>
        <v>7.13</v>
      </c>
      <c r="R3046" s="3">
        <v>14605</v>
      </c>
      <c r="S3046" s="10">
        <v>64055.22</v>
      </c>
      <c r="T3046" s="1" t="str">
        <f>"Q"&amp;ROUNDUP(salesdata[[#This Row],[Month No.]]/3,0)</f>
        <v>Q4</v>
      </c>
      <c r="U3046" s="1" t="str">
        <f>TEXT(salesdata[[#This Row],[Date]],"dddd")</f>
        <v>Tuesday</v>
      </c>
      <c r="V3046" s="12">
        <f>IFERROR(salesdata[[#This Row],[Total Revenue]]/salesdata[[#This Row],[Total Units Sold]],0)</f>
        <v>4.3858418349880175</v>
      </c>
      <c r="W3046" s="1" t="str">
        <f>INDEX({"Product1","Product2","Product3","Product4"},MATCH(MAX(salesdata[[#This Row],[S-P1]],salesdata[[#This Row],[S-P2]],salesdata[[#This Row],[S-P3]],salesdata[[#This Row],[S-P4]]),CHOOSE({1,2,3,4},salesdata[[#This Row],[S-P1]],salesdata[[#This Row],[S-P2]],salesdata[[#This Row],[S-P3]],salesdata[[#This Row],[S-P4]]),0))</f>
        <v>Product3</v>
      </c>
      <c r="X3046" s="1" t="str">
        <f>IF(salesdata[[#This Row],[Total Revenue]]&gt;=70000,"High",IF(salesdata[[#This Row],[Total Revenue]]&gt;=40000,"Medium","Low"))</f>
        <v>Medium</v>
      </c>
      <c r="Y3046" s="1" t="str">
        <f>IFERROR(IF(SUMIF(salesdata[Year],salesdata[[#This Row],[Year]],salesdata[Total Revenue])&gt;SUMIF(salesdata[Year],salesdata[[#This Row],[Year]]-1,salesdata[Total Revenue]),"Growth Year","Decline Year"),"")</f>
        <v>Decline Year</v>
      </c>
    </row>
    <row r="3047" spans="1:25" x14ac:dyDescent="0.3">
      <c r="A3047" s="1">
        <v>3046</v>
      </c>
      <c r="B3047" s="2">
        <v>43390</v>
      </c>
      <c r="C3047" s="1">
        <v>2018</v>
      </c>
      <c r="D3047" s="1" t="s">
        <v>23</v>
      </c>
      <c r="E3047" s="1">
        <v>10</v>
      </c>
      <c r="F3047" s="3">
        <v>1288</v>
      </c>
      <c r="G3047" s="10">
        <v>4082.96</v>
      </c>
      <c r="H3047" s="12">
        <f>IFERROR(salesdata[[#This Row],[S-P1]]/salesdata[[#This Row],[Q-P1]],0)</f>
        <v>3.17</v>
      </c>
      <c r="I3047" s="3">
        <v>2965</v>
      </c>
      <c r="J3047" s="10">
        <v>18798.099999999999</v>
      </c>
      <c r="K3047" s="12">
        <f>IFERROR(salesdata[[#This Row],[S-P2]]/salesdata[[#This Row],[Q-P2]],0)</f>
        <v>6.34</v>
      </c>
      <c r="L3047" s="3">
        <v>4365</v>
      </c>
      <c r="M3047" s="10">
        <v>23658.3</v>
      </c>
      <c r="N3047" s="12">
        <f>IFERROR(salesdata[[#This Row],[S-P3]]/salesdata[[#This Row],[Q-P3]],0)</f>
        <v>5.42</v>
      </c>
      <c r="O3047" s="3">
        <v>758</v>
      </c>
      <c r="P3047" s="10">
        <v>5404.54</v>
      </c>
      <c r="Q3047" s="12">
        <f>IFERROR(salesdata[[#This Row],[S-P4]]/salesdata[[#This Row],[Q-P4]],0)</f>
        <v>7.13</v>
      </c>
      <c r="R3047" s="3">
        <v>9376</v>
      </c>
      <c r="S3047" s="10">
        <v>51943.9</v>
      </c>
      <c r="T3047" s="1" t="str">
        <f>"Q"&amp;ROUNDUP(salesdata[[#This Row],[Month No.]]/3,0)</f>
        <v>Q4</v>
      </c>
      <c r="U3047" s="1" t="str">
        <f>TEXT(salesdata[[#This Row],[Date]],"dddd")</f>
        <v>Wednesday</v>
      </c>
      <c r="V3047" s="12">
        <f>IFERROR(salesdata[[#This Row],[Total Revenue]]/salesdata[[#This Row],[Total Units Sold]],0)</f>
        <v>5.5400917235494882</v>
      </c>
      <c r="W3047" s="1" t="str">
        <f>INDEX({"Product1","Product2","Product3","Product4"},MATCH(MAX(salesdata[[#This Row],[S-P1]],salesdata[[#This Row],[S-P2]],salesdata[[#This Row],[S-P3]],salesdata[[#This Row],[S-P4]]),CHOOSE({1,2,3,4},salesdata[[#This Row],[S-P1]],salesdata[[#This Row],[S-P2]],salesdata[[#This Row],[S-P3]],salesdata[[#This Row],[S-P4]]),0))</f>
        <v>Product3</v>
      </c>
      <c r="X3047" s="1" t="str">
        <f>IF(salesdata[[#This Row],[Total Revenue]]&gt;=70000,"High",IF(salesdata[[#This Row],[Total Revenue]]&gt;=40000,"Medium","Low"))</f>
        <v>Medium</v>
      </c>
      <c r="Y3047" s="1" t="str">
        <f>IFERROR(IF(SUMIF(salesdata[Year],salesdata[[#This Row],[Year]],salesdata[Total Revenue])&gt;SUMIF(salesdata[Year],salesdata[[#This Row],[Year]]-1,salesdata[Total Revenue]),"Growth Year","Decline Year"),"")</f>
        <v>Decline Year</v>
      </c>
    </row>
    <row r="3048" spans="1:25" x14ac:dyDescent="0.3">
      <c r="A3048" s="1">
        <v>3047</v>
      </c>
      <c r="B3048" s="2">
        <v>43391</v>
      </c>
      <c r="C3048" s="1">
        <v>2018</v>
      </c>
      <c r="D3048" s="1" t="s">
        <v>23</v>
      </c>
      <c r="E3048" s="1">
        <v>10</v>
      </c>
      <c r="F3048" s="3">
        <v>4637</v>
      </c>
      <c r="G3048" s="10">
        <v>14699.29</v>
      </c>
      <c r="H3048" s="12">
        <f>IFERROR(salesdata[[#This Row],[S-P1]]/salesdata[[#This Row],[Q-P1]],0)</f>
        <v>3.1700000000000004</v>
      </c>
      <c r="I3048" s="3">
        <v>1640</v>
      </c>
      <c r="J3048" s="10">
        <v>10397.6</v>
      </c>
      <c r="K3048" s="12">
        <f>IFERROR(salesdata[[#This Row],[S-P2]]/salesdata[[#This Row],[Q-P2]],0)</f>
        <v>6.34</v>
      </c>
      <c r="L3048" s="3">
        <v>1430</v>
      </c>
      <c r="M3048" s="10">
        <v>7750.6</v>
      </c>
      <c r="N3048" s="12">
        <f>IFERROR(salesdata[[#This Row],[S-P3]]/salesdata[[#This Row],[Q-P3]],0)</f>
        <v>5.42</v>
      </c>
      <c r="O3048" s="3">
        <v>1362</v>
      </c>
      <c r="P3048" s="10">
        <v>9711.06</v>
      </c>
      <c r="Q3048" s="12">
        <f>IFERROR(salesdata[[#This Row],[S-P4]]/salesdata[[#This Row],[Q-P4]],0)</f>
        <v>7.13</v>
      </c>
      <c r="R3048" s="3">
        <v>9069</v>
      </c>
      <c r="S3048" s="10">
        <v>42558.55</v>
      </c>
      <c r="T3048" s="1" t="str">
        <f>"Q"&amp;ROUNDUP(salesdata[[#This Row],[Month No.]]/3,0)</f>
        <v>Q4</v>
      </c>
      <c r="U3048" s="1" t="str">
        <f>TEXT(salesdata[[#This Row],[Date]],"dddd")</f>
        <v>Thursday</v>
      </c>
      <c r="V3048" s="12">
        <f>IFERROR(salesdata[[#This Row],[Total Revenue]]/salesdata[[#This Row],[Total Units Sold]],0)</f>
        <v>4.6927500275664356</v>
      </c>
      <c r="W3048" s="1" t="str">
        <f>INDEX({"Product1","Product2","Product3","Product4"},MATCH(MAX(salesdata[[#This Row],[S-P1]],salesdata[[#This Row],[S-P2]],salesdata[[#This Row],[S-P3]],salesdata[[#This Row],[S-P4]]),CHOOSE({1,2,3,4},salesdata[[#This Row],[S-P1]],salesdata[[#This Row],[S-P2]],salesdata[[#This Row],[S-P3]],salesdata[[#This Row],[S-P4]]),0))</f>
        <v>Product1</v>
      </c>
      <c r="X3048" s="1" t="str">
        <f>IF(salesdata[[#This Row],[Total Revenue]]&gt;=70000,"High",IF(salesdata[[#This Row],[Total Revenue]]&gt;=40000,"Medium","Low"))</f>
        <v>Medium</v>
      </c>
      <c r="Y3048" s="1" t="str">
        <f>IFERROR(IF(SUMIF(salesdata[Year],salesdata[[#This Row],[Year]],salesdata[Total Revenue])&gt;SUMIF(salesdata[Year],salesdata[[#This Row],[Year]]-1,salesdata[Total Revenue]),"Growth Year","Decline Year"),"")</f>
        <v>Decline Year</v>
      </c>
    </row>
    <row r="3049" spans="1:25" x14ac:dyDescent="0.3">
      <c r="A3049" s="1">
        <v>3048</v>
      </c>
      <c r="B3049" s="2">
        <v>43392</v>
      </c>
      <c r="C3049" s="1">
        <v>2018</v>
      </c>
      <c r="D3049" s="1" t="s">
        <v>23</v>
      </c>
      <c r="E3049" s="1">
        <v>10</v>
      </c>
      <c r="F3049" s="3">
        <v>4561</v>
      </c>
      <c r="G3049" s="10">
        <v>14458.37</v>
      </c>
      <c r="H3049" s="12">
        <f>IFERROR(salesdata[[#This Row],[S-P1]]/salesdata[[#This Row],[Q-P1]],0)</f>
        <v>3.1700000000000004</v>
      </c>
      <c r="I3049" s="3">
        <v>931</v>
      </c>
      <c r="J3049" s="10">
        <v>5902.54</v>
      </c>
      <c r="K3049" s="12">
        <f>IFERROR(salesdata[[#This Row],[S-P2]]/salesdata[[#This Row],[Q-P2]],0)</f>
        <v>6.34</v>
      </c>
      <c r="L3049" s="3">
        <v>3532</v>
      </c>
      <c r="M3049" s="10">
        <v>19143.439999999999</v>
      </c>
      <c r="N3049" s="12">
        <f>IFERROR(salesdata[[#This Row],[S-P3]]/salesdata[[#This Row],[Q-P3]],0)</f>
        <v>5.42</v>
      </c>
      <c r="O3049" s="3">
        <v>1110</v>
      </c>
      <c r="P3049" s="10">
        <v>7914.3</v>
      </c>
      <c r="Q3049" s="12">
        <f>IFERROR(salesdata[[#This Row],[S-P4]]/salesdata[[#This Row],[Q-P4]],0)</f>
        <v>7.13</v>
      </c>
      <c r="R3049" s="3">
        <v>10134</v>
      </c>
      <c r="S3049" s="10">
        <v>47418.65</v>
      </c>
      <c r="T3049" s="1" t="str">
        <f>"Q"&amp;ROUNDUP(salesdata[[#This Row],[Month No.]]/3,0)</f>
        <v>Q4</v>
      </c>
      <c r="U3049" s="1" t="str">
        <f>TEXT(salesdata[[#This Row],[Date]],"dddd")</f>
        <v>Friday</v>
      </c>
      <c r="V3049" s="12">
        <f>IFERROR(salesdata[[#This Row],[Total Revenue]]/salesdata[[#This Row],[Total Units Sold]],0)</f>
        <v>4.6791641997237026</v>
      </c>
      <c r="W3049" s="1" t="str">
        <f>INDEX({"Product1","Product2","Product3","Product4"},MATCH(MAX(salesdata[[#This Row],[S-P1]],salesdata[[#This Row],[S-P2]],salesdata[[#This Row],[S-P3]],salesdata[[#This Row],[S-P4]]),CHOOSE({1,2,3,4},salesdata[[#This Row],[S-P1]],salesdata[[#This Row],[S-P2]],salesdata[[#This Row],[S-P3]],salesdata[[#This Row],[S-P4]]),0))</f>
        <v>Product3</v>
      </c>
      <c r="X3049" s="1" t="str">
        <f>IF(salesdata[[#This Row],[Total Revenue]]&gt;=70000,"High",IF(salesdata[[#This Row],[Total Revenue]]&gt;=40000,"Medium","Low"))</f>
        <v>Medium</v>
      </c>
      <c r="Y3049" s="1" t="str">
        <f>IFERROR(IF(SUMIF(salesdata[Year],salesdata[[#This Row],[Year]],salesdata[Total Revenue])&gt;SUMIF(salesdata[Year],salesdata[[#This Row],[Year]]-1,salesdata[Total Revenue]),"Growth Year","Decline Year"),"")</f>
        <v>Decline Year</v>
      </c>
    </row>
    <row r="3050" spans="1:25" x14ac:dyDescent="0.3">
      <c r="A3050" s="1">
        <v>3049</v>
      </c>
      <c r="B3050" s="2">
        <v>43393</v>
      </c>
      <c r="C3050" s="1">
        <v>2018</v>
      </c>
      <c r="D3050" s="1" t="s">
        <v>23</v>
      </c>
      <c r="E3050" s="1">
        <v>10</v>
      </c>
      <c r="F3050" s="3">
        <v>4286</v>
      </c>
      <c r="G3050" s="10">
        <v>13586.62</v>
      </c>
      <c r="H3050" s="12">
        <f>IFERROR(salesdata[[#This Row],[S-P1]]/salesdata[[#This Row],[Q-P1]],0)</f>
        <v>3.1700000000000004</v>
      </c>
      <c r="I3050" s="3">
        <v>1267</v>
      </c>
      <c r="J3050" s="10">
        <v>8032.78</v>
      </c>
      <c r="K3050" s="12">
        <f>IFERROR(salesdata[[#This Row],[S-P2]]/salesdata[[#This Row],[Q-P2]],0)</f>
        <v>6.34</v>
      </c>
      <c r="L3050" s="3">
        <v>1827</v>
      </c>
      <c r="M3050" s="10">
        <v>9902.34</v>
      </c>
      <c r="N3050" s="12">
        <f>IFERROR(salesdata[[#This Row],[S-P3]]/salesdata[[#This Row],[Q-P3]],0)</f>
        <v>5.42</v>
      </c>
      <c r="O3050" s="3">
        <v>1659</v>
      </c>
      <c r="P3050" s="10">
        <v>11828.67</v>
      </c>
      <c r="Q3050" s="12">
        <f>IFERROR(salesdata[[#This Row],[S-P4]]/salesdata[[#This Row],[Q-P4]],0)</f>
        <v>7.13</v>
      </c>
      <c r="R3050" s="3">
        <v>9039</v>
      </c>
      <c r="S3050" s="10">
        <v>43350.41</v>
      </c>
      <c r="T3050" s="1" t="str">
        <f>"Q"&amp;ROUNDUP(salesdata[[#This Row],[Month No.]]/3,0)</f>
        <v>Q4</v>
      </c>
      <c r="U3050" s="1" t="str">
        <f>TEXT(salesdata[[#This Row],[Date]],"dddd")</f>
        <v>Saturday</v>
      </c>
      <c r="V3050" s="12">
        <f>IFERROR(salesdata[[#This Row],[Total Revenue]]/salesdata[[#This Row],[Total Units Sold]],0)</f>
        <v>4.7959298594977327</v>
      </c>
      <c r="W3050" s="1" t="str">
        <f>INDEX({"Product1","Product2","Product3","Product4"},MATCH(MAX(salesdata[[#This Row],[S-P1]],salesdata[[#This Row],[S-P2]],salesdata[[#This Row],[S-P3]],salesdata[[#This Row],[S-P4]]),CHOOSE({1,2,3,4},salesdata[[#This Row],[S-P1]],salesdata[[#This Row],[S-P2]],salesdata[[#This Row],[S-P3]],salesdata[[#This Row],[S-P4]]),0))</f>
        <v>Product1</v>
      </c>
      <c r="X3050" s="1" t="str">
        <f>IF(salesdata[[#This Row],[Total Revenue]]&gt;=70000,"High",IF(salesdata[[#This Row],[Total Revenue]]&gt;=40000,"Medium","Low"))</f>
        <v>Medium</v>
      </c>
      <c r="Y3050" s="1" t="str">
        <f>IFERROR(IF(SUMIF(salesdata[Year],salesdata[[#This Row],[Year]],salesdata[Total Revenue])&gt;SUMIF(salesdata[Year],salesdata[[#This Row],[Year]]-1,salesdata[Total Revenue]),"Growth Year","Decline Year"),"")</f>
        <v>Decline Year</v>
      </c>
    </row>
    <row r="3051" spans="1:25" x14ac:dyDescent="0.3">
      <c r="A3051" s="1">
        <v>3050</v>
      </c>
      <c r="B3051" s="2">
        <v>43394</v>
      </c>
      <c r="C3051" s="1">
        <v>2018</v>
      </c>
      <c r="D3051" s="1" t="s">
        <v>23</v>
      </c>
      <c r="E3051" s="1">
        <v>10</v>
      </c>
      <c r="F3051" s="3">
        <v>7863</v>
      </c>
      <c r="G3051" s="10">
        <v>24925.71</v>
      </c>
      <c r="H3051" s="12">
        <f>IFERROR(salesdata[[#This Row],[S-P1]]/salesdata[[#This Row],[Q-P1]],0)</f>
        <v>3.17</v>
      </c>
      <c r="I3051" s="3">
        <v>3450</v>
      </c>
      <c r="J3051" s="10">
        <v>21873</v>
      </c>
      <c r="K3051" s="12">
        <f>IFERROR(salesdata[[#This Row],[S-P2]]/salesdata[[#This Row],[Q-P2]],0)</f>
        <v>6.34</v>
      </c>
      <c r="L3051" s="3">
        <v>4906</v>
      </c>
      <c r="M3051" s="10">
        <v>26590.52</v>
      </c>
      <c r="N3051" s="12">
        <f>IFERROR(salesdata[[#This Row],[S-P3]]/salesdata[[#This Row],[Q-P3]],0)</f>
        <v>5.42</v>
      </c>
      <c r="O3051" s="3">
        <v>1064</v>
      </c>
      <c r="P3051" s="10">
        <v>7586.32</v>
      </c>
      <c r="Q3051" s="12">
        <f>IFERROR(salesdata[[#This Row],[S-P4]]/salesdata[[#This Row],[Q-P4]],0)</f>
        <v>7.13</v>
      </c>
      <c r="R3051" s="3">
        <v>17283</v>
      </c>
      <c r="S3051" s="10">
        <v>80975.55</v>
      </c>
      <c r="T3051" s="1" t="str">
        <f>"Q"&amp;ROUNDUP(salesdata[[#This Row],[Month No.]]/3,0)</f>
        <v>Q4</v>
      </c>
      <c r="U3051" s="1" t="str">
        <f>TEXT(salesdata[[#This Row],[Date]],"dddd")</f>
        <v>Sunday</v>
      </c>
      <c r="V3051" s="12">
        <f>IFERROR(salesdata[[#This Row],[Total Revenue]]/salesdata[[#This Row],[Total Units Sold]],0)</f>
        <v>4.685271654226697</v>
      </c>
      <c r="W3051" s="1" t="str">
        <f>INDEX({"Product1","Product2","Product3","Product4"},MATCH(MAX(salesdata[[#This Row],[S-P1]],salesdata[[#This Row],[S-P2]],salesdata[[#This Row],[S-P3]],salesdata[[#This Row],[S-P4]]),CHOOSE({1,2,3,4},salesdata[[#This Row],[S-P1]],salesdata[[#This Row],[S-P2]],salesdata[[#This Row],[S-P3]],salesdata[[#This Row],[S-P4]]),0))</f>
        <v>Product3</v>
      </c>
      <c r="X3051" s="1" t="str">
        <f>IF(salesdata[[#This Row],[Total Revenue]]&gt;=70000,"High",IF(salesdata[[#This Row],[Total Revenue]]&gt;=40000,"Medium","Low"))</f>
        <v>High</v>
      </c>
      <c r="Y3051" s="1" t="str">
        <f>IFERROR(IF(SUMIF(salesdata[Year],salesdata[[#This Row],[Year]],salesdata[Total Revenue])&gt;SUMIF(salesdata[Year],salesdata[[#This Row],[Year]]-1,salesdata[Total Revenue]),"Growth Year","Decline Year"),"")</f>
        <v>Decline Year</v>
      </c>
    </row>
    <row r="3052" spans="1:25" x14ac:dyDescent="0.3">
      <c r="A3052" s="1">
        <v>3051</v>
      </c>
      <c r="B3052" s="2">
        <v>43395</v>
      </c>
      <c r="C3052" s="1">
        <v>2018</v>
      </c>
      <c r="D3052" s="1" t="s">
        <v>23</v>
      </c>
      <c r="E3052" s="1">
        <v>10</v>
      </c>
      <c r="F3052" s="3">
        <v>7384</v>
      </c>
      <c r="G3052" s="10">
        <v>23407.279999999999</v>
      </c>
      <c r="H3052" s="12">
        <f>IFERROR(salesdata[[#This Row],[S-P1]]/salesdata[[#This Row],[Q-P1]],0)</f>
        <v>3.17</v>
      </c>
      <c r="I3052" s="3">
        <v>1433</v>
      </c>
      <c r="J3052" s="10">
        <v>9085.2199999999993</v>
      </c>
      <c r="K3052" s="12">
        <f>IFERROR(salesdata[[#This Row],[S-P2]]/salesdata[[#This Row],[Q-P2]],0)</f>
        <v>6.34</v>
      </c>
      <c r="L3052" s="3">
        <v>3271</v>
      </c>
      <c r="M3052" s="10">
        <v>17728.82</v>
      </c>
      <c r="N3052" s="12">
        <f>IFERROR(salesdata[[#This Row],[S-P3]]/salesdata[[#This Row],[Q-P3]],0)</f>
        <v>5.42</v>
      </c>
      <c r="O3052" s="3">
        <v>838</v>
      </c>
      <c r="P3052" s="10">
        <v>5974.94</v>
      </c>
      <c r="Q3052" s="12">
        <f>IFERROR(salesdata[[#This Row],[S-P4]]/salesdata[[#This Row],[Q-P4]],0)</f>
        <v>7.13</v>
      </c>
      <c r="R3052" s="3">
        <v>12926</v>
      </c>
      <c r="S3052" s="10">
        <v>56196.26</v>
      </c>
      <c r="T3052" s="1" t="str">
        <f>"Q"&amp;ROUNDUP(salesdata[[#This Row],[Month No.]]/3,0)</f>
        <v>Q4</v>
      </c>
      <c r="U3052" s="1" t="str">
        <f>TEXT(salesdata[[#This Row],[Date]],"dddd")</f>
        <v>Monday</v>
      </c>
      <c r="V3052" s="12">
        <f>IFERROR(salesdata[[#This Row],[Total Revenue]]/salesdata[[#This Row],[Total Units Sold]],0)</f>
        <v>4.3475367476404152</v>
      </c>
      <c r="W3052" s="1" t="str">
        <f>INDEX({"Product1","Product2","Product3","Product4"},MATCH(MAX(salesdata[[#This Row],[S-P1]],salesdata[[#This Row],[S-P2]],salesdata[[#This Row],[S-P3]],salesdata[[#This Row],[S-P4]]),CHOOSE({1,2,3,4},salesdata[[#This Row],[S-P1]],salesdata[[#This Row],[S-P2]],salesdata[[#This Row],[S-P3]],salesdata[[#This Row],[S-P4]]),0))</f>
        <v>Product1</v>
      </c>
      <c r="X3052" s="1" t="str">
        <f>IF(salesdata[[#This Row],[Total Revenue]]&gt;=70000,"High",IF(salesdata[[#This Row],[Total Revenue]]&gt;=40000,"Medium","Low"))</f>
        <v>Medium</v>
      </c>
      <c r="Y3052" s="1" t="str">
        <f>IFERROR(IF(SUMIF(salesdata[Year],salesdata[[#This Row],[Year]],salesdata[Total Revenue])&gt;SUMIF(salesdata[Year],salesdata[[#This Row],[Year]]-1,salesdata[Total Revenue]),"Growth Year","Decline Year"),"")</f>
        <v>Decline Year</v>
      </c>
    </row>
    <row r="3053" spans="1:25" x14ac:dyDescent="0.3">
      <c r="A3053" s="1">
        <v>3052</v>
      </c>
      <c r="B3053" s="2">
        <v>43396</v>
      </c>
      <c r="C3053" s="1">
        <v>2018</v>
      </c>
      <c r="D3053" s="1" t="s">
        <v>23</v>
      </c>
      <c r="E3053" s="1">
        <v>10</v>
      </c>
      <c r="F3053" s="3">
        <v>3089</v>
      </c>
      <c r="G3053" s="10">
        <v>9792.1299999999992</v>
      </c>
      <c r="H3053" s="12">
        <f>IFERROR(salesdata[[#This Row],[S-P1]]/salesdata[[#This Row],[Q-P1]],0)</f>
        <v>3.17</v>
      </c>
      <c r="I3053" s="3">
        <v>2988</v>
      </c>
      <c r="J3053" s="10">
        <v>18943.919999999998</v>
      </c>
      <c r="K3053" s="12">
        <f>IFERROR(salesdata[[#This Row],[S-P2]]/salesdata[[#This Row],[Q-P2]],0)</f>
        <v>6.34</v>
      </c>
      <c r="L3053" s="3">
        <v>2621</v>
      </c>
      <c r="M3053" s="10">
        <v>14205.82</v>
      </c>
      <c r="N3053" s="12">
        <f>IFERROR(salesdata[[#This Row],[S-P3]]/salesdata[[#This Row],[Q-P3]],0)</f>
        <v>5.42</v>
      </c>
      <c r="O3053" s="3">
        <v>1450</v>
      </c>
      <c r="P3053" s="10">
        <v>10338.5</v>
      </c>
      <c r="Q3053" s="12">
        <f>IFERROR(salesdata[[#This Row],[S-P4]]/salesdata[[#This Row],[Q-P4]],0)</f>
        <v>7.13</v>
      </c>
      <c r="R3053" s="3">
        <v>10148</v>
      </c>
      <c r="S3053" s="10">
        <v>53280.37</v>
      </c>
      <c r="T3053" s="1" t="str">
        <f>"Q"&amp;ROUNDUP(salesdata[[#This Row],[Month No.]]/3,0)</f>
        <v>Q4</v>
      </c>
      <c r="U3053" s="1" t="str">
        <f>TEXT(salesdata[[#This Row],[Date]],"dddd")</f>
        <v>Tuesday</v>
      </c>
      <c r="V3053" s="12">
        <f>IFERROR(salesdata[[#This Row],[Total Revenue]]/salesdata[[#This Row],[Total Units Sold]],0)</f>
        <v>5.2503320851399291</v>
      </c>
      <c r="W3053" s="1" t="str">
        <f>INDEX({"Product1","Product2","Product3","Product4"},MATCH(MAX(salesdata[[#This Row],[S-P1]],salesdata[[#This Row],[S-P2]],salesdata[[#This Row],[S-P3]],salesdata[[#This Row],[S-P4]]),CHOOSE({1,2,3,4},salesdata[[#This Row],[S-P1]],salesdata[[#This Row],[S-P2]],salesdata[[#This Row],[S-P3]],salesdata[[#This Row],[S-P4]]),0))</f>
        <v>Product2</v>
      </c>
      <c r="X3053" s="1" t="str">
        <f>IF(salesdata[[#This Row],[Total Revenue]]&gt;=70000,"High",IF(salesdata[[#This Row],[Total Revenue]]&gt;=40000,"Medium","Low"))</f>
        <v>Medium</v>
      </c>
      <c r="Y3053" s="1" t="str">
        <f>IFERROR(IF(SUMIF(salesdata[Year],salesdata[[#This Row],[Year]],salesdata[Total Revenue])&gt;SUMIF(salesdata[Year],salesdata[[#This Row],[Year]]-1,salesdata[Total Revenue]),"Growth Year","Decline Year"),"")</f>
        <v>Decline Year</v>
      </c>
    </row>
    <row r="3054" spans="1:25" x14ac:dyDescent="0.3">
      <c r="A3054" s="1">
        <v>3053</v>
      </c>
      <c r="B3054" s="2">
        <v>43397</v>
      </c>
      <c r="C3054" s="1">
        <v>2018</v>
      </c>
      <c r="D3054" s="1" t="s">
        <v>23</v>
      </c>
      <c r="E3054" s="1">
        <v>10</v>
      </c>
      <c r="F3054" s="3">
        <v>1874</v>
      </c>
      <c r="G3054" s="10">
        <v>5940.58</v>
      </c>
      <c r="H3054" s="12">
        <f>IFERROR(salesdata[[#This Row],[S-P1]]/salesdata[[#This Row],[Q-P1]],0)</f>
        <v>3.17</v>
      </c>
      <c r="I3054" s="3">
        <v>3945</v>
      </c>
      <c r="J3054" s="10">
        <v>25011.3</v>
      </c>
      <c r="K3054" s="12">
        <f>IFERROR(salesdata[[#This Row],[S-P2]]/salesdata[[#This Row],[Q-P2]],0)</f>
        <v>6.34</v>
      </c>
      <c r="L3054" s="3">
        <v>2496</v>
      </c>
      <c r="M3054" s="10">
        <v>13528.32</v>
      </c>
      <c r="N3054" s="12">
        <f>IFERROR(salesdata[[#This Row],[S-P3]]/salesdata[[#This Row],[Q-P3]],0)</f>
        <v>5.42</v>
      </c>
      <c r="O3054" s="3">
        <v>1141</v>
      </c>
      <c r="P3054" s="10">
        <v>8135.33</v>
      </c>
      <c r="Q3054" s="12">
        <f>IFERROR(salesdata[[#This Row],[S-P4]]/salesdata[[#This Row],[Q-P4]],0)</f>
        <v>7.13</v>
      </c>
      <c r="R3054" s="3">
        <v>9456</v>
      </c>
      <c r="S3054" s="10">
        <v>52615.53</v>
      </c>
      <c r="T3054" s="1" t="str">
        <f>"Q"&amp;ROUNDUP(salesdata[[#This Row],[Month No.]]/3,0)</f>
        <v>Q4</v>
      </c>
      <c r="U3054" s="1" t="str">
        <f>TEXT(salesdata[[#This Row],[Date]],"dddd")</f>
        <v>Wednesday</v>
      </c>
      <c r="V3054" s="12">
        <f>IFERROR(salesdata[[#This Row],[Total Revenue]]/salesdata[[#This Row],[Total Units Sold]],0)</f>
        <v>5.5642480964467005</v>
      </c>
      <c r="W3054" s="1" t="str">
        <f>INDEX({"Product1","Product2","Product3","Product4"},MATCH(MAX(salesdata[[#This Row],[S-P1]],salesdata[[#This Row],[S-P2]],salesdata[[#This Row],[S-P3]],salesdata[[#This Row],[S-P4]]),CHOOSE({1,2,3,4},salesdata[[#This Row],[S-P1]],salesdata[[#This Row],[S-P2]],salesdata[[#This Row],[S-P3]],salesdata[[#This Row],[S-P4]]),0))</f>
        <v>Product2</v>
      </c>
      <c r="X3054" s="1" t="str">
        <f>IF(salesdata[[#This Row],[Total Revenue]]&gt;=70000,"High",IF(salesdata[[#This Row],[Total Revenue]]&gt;=40000,"Medium","Low"))</f>
        <v>Medium</v>
      </c>
      <c r="Y3054" s="1" t="str">
        <f>IFERROR(IF(SUMIF(salesdata[Year],salesdata[[#This Row],[Year]],salesdata[Total Revenue])&gt;SUMIF(salesdata[Year],salesdata[[#This Row],[Year]]-1,salesdata[Total Revenue]),"Growth Year","Decline Year"),"")</f>
        <v>Decline Year</v>
      </c>
    </row>
    <row r="3055" spans="1:25" x14ac:dyDescent="0.3">
      <c r="A3055" s="1">
        <v>3054</v>
      </c>
      <c r="B3055" s="2">
        <v>43398</v>
      </c>
      <c r="C3055" s="1">
        <v>2018</v>
      </c>
      <c r="D3055" s="1" t="s">
        <v>23</v>
      </c>
      <c r="E3055" s="1">
        <v>10</v>
      </c>
      <c r="F3055" s="3">
        <v>3135</v>
      </c>
      <c r="G3055" s="10">
        <v>9937.9500000000007</v>
      </c>
      <c r="H3055" s="12">
        <f>IFERROR(salesdata[[#This Row],[S-P1]]/salesdata[[#This Row],[Q-P1]],0)</f>
        <v>3.1700000000000004</v>
      </c>
      <c r="I3055" s="3">
        <v>2781</v>
      </c>
      <c r="J3055" s="10">
        <v>17631.54</v>
      </c>
      <c r="K3055" s="12">
        <f>IFERROR(salesdata[[#This Row],[S-P2]]/salesdata[[#This Row],[Q-P2]],0)</f>
        <v>6.3400000000000007</v>
      </c>
      <c r="L3055" s="3">
        <v>5631</v>
      </c>
      <c r="M3055" s="10">
        <v>30520.02</v>
      </c>
      <c r="N3055" s="12">
        <f>IFERROR(salesdata[[#This Row],[S-P3]]/salesdata[[#This Row],[Q-P3]],0)</f>
        <v>5.42</v>
      </c>
      <c r="O3055" s="3">
        <v>1666</v>
      </c>
      <c r="P3055" s="10">
        <v>11878.58</v>
      </c>
      <c r="Q3055" s="12">
        <f>IFERROR(salesdata[[#This Row],[S-P4]]/salesdata[[#This Row],[Q-P4]],0)</f>
        <v>7.13</v>
      </c>
      <c r="R3055" s="3">
        <v>13213</v>
      </c>
      <c r="S3055" s="10">
        <v>69968.09</v>
      </c>
      <c r="T3055" s="1" t="str">
        <f>"Q"&amp;ROUNDUP(salesdata[[#This Row],[Month No.]]/3,0)</f>
        <v>Q4</v>
      </c>
      <c r="U3055" s="1" t="str">
        <f>TEXT(salesdata[[#This Row],[Date]],"dddd")</f>
        <v>Thursday</v>
      </c>
      <c r="V3055" s="12">
        <f>IFERROR(salesdata[[#This Row],[Total Revenue]]/salesdata[[#This Row],[Total Units Sold]],0)</f>
        <v>5.2953977143722089</v>
      </c>
      <c r="W3055" s="1" t="str">
        <f>INDEX({"Product1","Product2","Product3","Product4"},MATCH(MAX(salesdata[[#This Row],[S-P1]],salesdata[[#This Row],[S-P2]],salesdata[[#This Row],[S-P3]],salesdata[[#This Row],[S-P4]]),CHOOSE({1,2,3,4},salesdata[[#This Row],[S-P1]],salesdata[[#This Row],[S-P2]],salesdata[[#This Row],[S-P3]],salesdata[[#This Row],[S-P4]]),0))</f>
        <v>Product3</v>
      </c>
      <c r="X3055" s="1" t="str">
        <f>IF(salesdata[[#This Row],[Total Revenue]]&gt;=70000,"High",IF(salesdata[[#This Row],[Total Revenue]]&gt;=40000,"Medium","Low"))</f>
        <v>Medium</v>
      </c>
      <c r="Y3055" s="1" t="str">
        <f>IFERROR(IF(SUMIF(salesdata[Year],salesdata[[#This Row],[Year]],salesdata[Total Revenue])&gt;SUMIF(salesdata[Year],salesdata[[#This Row],[Year]]-1,salesdata[Total Revenue]),"Growth Year","Decline Year"),"")</f>
        <v>Decline Year</v>
      </c>
    </row>
    <row r="3056" spans="1:25" x14ac:dyDescent="0.3">
      <c r="A3056" s="1">
        <v>3055</v>
      </c>
      <c r="B3056" s="2">
        <v>43399</v>
      </c>
      <c r="C3056" s="1">
        <v>2018</v>
      </c>
      <c r="D3056" s="1" t="s">
        <v>23</v>
      </c>
      <c r="E3056" s="1">
        <v>10</v>
      </c>
      <c r="F3056" s="3">
        <v>7904</v>
      </c>
      <c r="G3056" s="10">
        <v>25055.68</v>
      </c>
      <c r="H3056" s="12">
        <f>IFERROR(salesdata[[#This Row],[S-P1]]/salesdata[[#This Row],[Q-P1]],0)</f>
        <v>3.17</v>
      </c>
      <c r="I3056" s="3">
        <v>1276</v>
      </c>
      <c r="J3056" s="10">
        <v>8089.84</v>
      </c>
      <c r="K3056" s="12">
        <f>IFERROR(salesdata[[#This Row],[S-P2]]/salesdata[[#This Row],[Q-P2]],0)</f>
        <v>6.34</v>
      </c>
      <c r="L3056" s="3">
        <v>770</v>
      </c>
      <c r="M3056" s="10">
        <v>4173.3999999999996</v>
      </c>
      <c r="N3056" s="12">
        <f>IFERROR(salesdata[[#This Row],[S-P3]]/salesdata[[#This Row],[Q-P3]],0)</f>
        <v>5.42</v>
      </c>
      <c r="O3056" s="3">
        <v>1771</v>
      </c>
      <c r="P3056" s="10">
        <v>12627.23</v>
      </c>
      <c r="Q3056" s="12">
        <f>IFERROR(salesdata[[#This Row],[S-P4]]/salesdata[[#This Row],[Q-P4]],0)</f>
        <v>7.13</v>
      </c>
      <c r="R3056" s="3">
        <v>11721</v>
      </c>
      <c r="S3056" s="10">
        <v>49946.15</v>
      </c>
      <c r="T3056" s="1" t="str">
        <f>"Q"&amp;ROUNDUP(salesdata[[#This Row],[Month No.]]/3,0)</f>
        <v>Q4</v>
      </c>
      <c r="U3056" s="1" t="str">
        <f>TEXT(salesdata[[#This Row],[Date]],"dddd")</f>
        <v>Friday</v>
      </c>
      <c r="V3056" s="12">
        <f>IFERROR(salesdata[[#This Row],[Total Revenue]]/salesdata[[#This Row],[Total Units Sold]],0)</f>
        <v>4.2612533060319091</v>
      </c>
      <c r="W3056" s="1" t="str">
        <f>INDEX({"Product1","Product2","Product3","Product4"},MATCH(MAX(salesdata[[#This Row],[S-P1]],salesdata[[#This Row],[S-P2]],salesdata[[#This Row],[S-P3]],salesdata[[#This Row],[S-P4]]),CHOOSE({1,2,3,4},salesdata[[#This Row],[S-P1]],salesdata[[#This Row],[S-P2]],salesdata[[#This Row],[S-P3]],salesdata[[#This Row],[S-P4]]),0))</f>
        <v>Product1</v>
      </c>
      <c r="X3056" s="1" t="str">
        <f>IF(salesdata[[#This Row],[Total Revenue]]&gt;=70000,"High",IF(salesdata[[#This Row],[Total Revenue]]&gt;=40000,"Medium","Low"))</f>
        <v>Medium</v>
      </c>
      <c r="Y3056" s="1" t="str">
        <f>IFERROR(IF(SUMIF(salesdata[Year],salesdata[[#This Row],[Year]],salesdata[Total Revenue])&gt;SUMIF(salesdata[Year],salesdata[[#This Row],[Year]]-1,salesdata[Total Revenue]),"Growth Year","Decline Year"),"")</f>
        <v>Decline Year</v>
      </c>
    </row>
    <row r="3057" spans="1:25" x14ac:dyDescent="0.3">
      <c r="A3057" s="1">
        <v>3056</v>
      </c>
      <c r="B3057" s="2">
        <v>43400</v>
      </c>
      <c r="C3057" s="1">
        <v>2018</v>
      </c>
      <c r="D3057" s="1" t="s">
        <v>23</v>
      </c>
      <c r="E3057" s="1">
        <v>10</v>
      </c>
      <c r="F3057" s="3">
        <v>2980</v>
      </c>
      <c r="G3057" s="10">
        <v>9446.6</v>
      </c>
      <c r="H3057" s="12">
        <f>IFERROR(salesdata[[#This Row],[S-P1]]/salesdata[[#This Row],[Q-P1]],0)</f>
        <v>3.17</v>
      </c>
      <c r="I3057" s="3">
        <v>861</v>
      </c>
      <c r="J3057" s="10">
        <v>5458.74</v>
      </c>
      <c r="K3057" s="12">
        <f>IFERROR(salesdata[[#This Row],[S-P2]]/salesdata[[#This Row],[Q-P2]],0)</f>
        <v>6.34</v>
      </c>
      <c r="L3057" s="3">
        <v>997</v>
      </c>
      <c r="M3057" s="10">
        <v>5403.74</v>
      </c>
      <c r="N3057" s="12">
        <f>IFERROR(salesdata[[#This Row],[S-P3]]/salesdata[[#This Row],[Q-P3]],0)</f>
        <v>5.42</v>
      </c>
      <c r="O3057" s="3">
        <v>943</v>
      </c>
      <c r="P3057" s="10">
        <v>6723.59</v>
      </c>
      <c r="Q3057" s="12">
        <f>IFERROR(salesdata[[#This Row],[S-P4]]/salesdata[[#This Row],[Q-P4]],0)</f>
        <v>7.13</v>
      </c>
      <c r="R3057" s="3">
        <v>5781</v>
      </c>
      <c r="S3057" s="10">
        <v>27032.67</v>
      </c>
      <c r="T3057" s="1" t="str">
        <f>"Q"&amp;ROUNDUP(salesdata[[#This Row],[Month No.]]/3,0)</f>
        <v>Q4</v>
      </c>
      <c r="U3057" s="1" t="str">
        <f>TEXT(salesdata[[#This Row],[Date]],"dddd")</f>
        <v>Saturday</v>
      </c>
      <c r="V3057" s="12">
        <f>IFERROR(salesdata[[#This Row],[Total Revenue]]/salesdata[[#This Row],[Total Units Sold]],0)</f>
        <v>4.6761235080435908</v>
      </c>
      <c r="W3057" s="1" t="str">
        <f>INDEX({"Product1","Product2","Product3","Product4"},MATCH(MAX(salesdata[[#This Row],[S-P1]],salesdata[[#This Row],[S-P2]],salesdata[[#This Row],[S-P3]],salesdata[[#This Row],[S-P4]]),CHOOSE({1,2,3,4},salesdata[[#This Row],[S-P1]],salesdata[[#This Row],[S-P2]],salesdata[[#This Row],[S-P3]],salesdata[[#This Row],[S-P4]]),0))</f>
        <v>Product1</v>
      </c>
      <c r="X3057" s="1" t="str">
        <f>IF(salesdata[[#This Row],[Total Revenue]]&gt;=70000,"High",IF(salesdata[[#This Row],[Total Revenue]]&gt;=40000,"Medium","Low"))</f>
        <v>Low</v>
      </c>
      <c r="Y3057" s="1" t="str">
        <f>IFERROR(IF(SUMIF(salesdata[Year],salesdata[[#This Row],[Year]],salesdata[Total Revenue])&gt;SUMIF(salesdata[Year],salesdata[[#This Row],[Year]]-1,salesdata[Total Revenue]),"Growth Year","Decline Year"),"")</f>
        <v>Decline Year</v>
      </c>
    </row>
    <row r="3058" spans="1:25" x14ac:dyDescent="0.3">
      <c r="A3058" s="1">
        <v>3057</v>
      </c>
      <c r="B3058" s="2">
        <v>43401</v>
      </c>
      <c r="C3058" s="1">
        <v>2018</v>
      </c>
      <c r="D3058" s="1" t="s">
        <v>23</v>
      </c>
      <c r="E3058" s="1">
        <v>10</v>
      </c>
      <c r="F3058" s="3">
        <v>7553</v>
      </c>
      <c r="G3058" s="10">
        <v>23943.01</v>
      </c>
      <c r="H3058" s="12">
        <f>IFERROR(salesdata[[#This Row],[S-P1]]/salesdata[[#This Row],[Q-P1]],0)</f>
        <v>3.17</v>
      </c>
      <c r="I3058" s="3">
        <v>1324</v>
      </c>
      <c r="J3058" s="10">
        <v>8394.16</v>
      </c>
      <c r="K3058" s="12">
        <f>IFERROR(salesdata[[#This Row],[S-P2]]/salesdata[[#This Row],[Q-P2]],0)</f>
        <v>6.34</v>
      </c>
      <c r="L3058" s="3">
        <v>3261</v>
      </c>
      <c r="M3058" s="10">
        <v>17674.62</v>
      </c>
      <c r="N3058" s="12">
        <f>IFERROR(salesdata[[#This Row],[S-P3]]/salesdata[[#This Row],[Q-P3]],0)</f>
        <v>5.42</v>
      </c>
      <c r="O3058" s="3">
        <v>1011</v>
      </c>
      <c r="P3058" s="10">
        <v>7208.43</v>
      </c>
      <c r="Q3058" s="12">
        <f>IFERROR(salesdata[[#This Row],[S-P4]]/salesdata[[#This Row],[Q-P4]],0)</f>
        <v>7.13</v>
      </c>
      <c r="R3058" s="3">
        <v>13149</v>
      </c>
      <c r="S3058" s="10">
        <v>57220.22</v>
      </c>
      <c r="T3058" s="1" t="str">
        <f>"Q"&amp;ROUNDUP(salesdata[[#This Row],[Month No.]]/3,0)</f>
        <v>Q4</v>
      </c>
      <c r="U3058" s="1" t="str">
        <f>TEXT(salesdata[[#This Row],[Date]],"dddd")</f>
        <v>Sunday</v>
      </c>
      <c r="V3058" s="12">
        <f>IFERROR(salesdata[[#This Row],[Total Revenue]]/salesdata[[#This Row],[Total Units Sold]],0)</f>
        <v>4.3516784546353335</v>
      </c>
      <c r="W3058" s="1" t="str">
        <f>INDEX({"Product1","Product2","Product3","Product4"},MATCH(MAX(salesdata[[#This Row],[S-P1]],salesdata[[#This Row],[S-P2]],salesdata[[#This Row],[S-P3]],salesdata[[#This Row],[S-P4]]),CHOOSE({1,2,3,4},salesdata[[#This Row],[S-P1]],salesdata[[#This Row],[S-P2]],salesdata[[#This Row],[S-P3]],salesdata[[#This Row],[S-P4]]),0))</f>
        <v>Product1</v>
      </c>
      <c r="X3058" s="1" t="str">
        <f>IF(salesdata[[#This Row],[Total Revenue]]&gt;=70000,"High",IF(salesdata[[#This Row],[Total Revenue]]&gt;=40000,"Medium","Low"))</f>
        <v>Medium</v>
      </c>
      <c r="Y3058" s="1" t="str">
        <f>IFERROR(IF(SUMIF(salesdata[Year],salesdata[[#This Row],[Year]],salesdata[Total Revenue])&gt;SUMIF(salesdata[Year],salesdata[[#This Row],[Year]]-1,salesdata[Total Revenue]),"Growth Year","Decline Year"),"")</f>
        <v>Decline Year</v>
      </c>
    </row>
    <row r="3059" spans="1:25" x14ac:dyDescent="0.3">
      <c r="A3059" s="1">
        <v>3058</v>
      </c>
      <c r="B3059" s="2">
        <v>43402</v>
      </c>
      <c r="C3059" s="1">
        <v>2018</v>
      </c>
      <c r="D3059" s="1" t="s">
        <v>23</v>
      </c>
      <c r="E3059" s="1">
        <v>10</v>
      </c>
      <c r="F3059" s="3">
        <v>2060</v>
      </c>
      <c r="G3059" s="10">
        <v>6530.2</v>
      </c>
      <c r="H3059" s="12">
        <f>IFERROR(salesdata[[#This Row],[S-P1]]/salesdata[[#This Row],[Q-P1]],0)</f>
        <v>3.17</v>
      </c>
      <c r="I3059" s="3">
        <v>3426</v>
      </c>
      <c r="J3059" s="10">
        <v>21720.84</v>
      </c>
      <c r="K3059" s="12">
        <f>IFERROR(salesdata[[#This Row],[S-P2]]/salesdata[[#This Row],[Q-P2]],0)</f>
        <v>6.34</v>
      </c>
      <c r="L3059" s="3">
        <v>1900</v>
      </c>
      <c r="M3059" s="10">
        <v>10298</v>
      </c>
      <c r="N3059" s="12">
        <f>IFERROR(salesdata[[#This Row],[S-P3]]/salesdata[[#This Row],[Q-P3]],0)</f>
        <v>5.42</v>
      </c>
      <c r="O3059" s="3">
        <v>516</v>
      </c>
      <c r="P3059" s="10">
        <v>3679.08</v>
      </c>
      <c r="Q3059" s="12">
        <f>IFERROR(salesdata[[#This Row],[S-P4]]/salesdata[[#This Row],[Q-P4]],0)</f>
        <v>7.13</v>
      </c>
      <c r="R3059" s="3">
        <v>7902</v>
      </c>
      <c r="S3059" s="10">
        <v>42228.12</v>
      </c>
      <c r="T3059" s="1" t="str">
        <f>"Q"&amp;ROUNDUP(salesdata[[#This Row],[Month No.]]/3,0)</f>
        <v>Q4</v>
      </c>
      <c r="U3059" s="1" t="str">
        <f>TEXT(salesdata[[#This Row],[Date]],"dddd")</f>
        <v>Monday</v>
      </c>
      <c r="V3059" s="12">
        <f>IFERROR(salesdata[[#This Row],[Total Revenue]]/salesdata[[#This Row],[Total Units Sold]],0)</f>
        <v>5.3439787395596055</v>
      </c>
      <c r="W3059" s="1" t="str">
        <f>INDEX({"Product1","Product2","Product3","Product4"},MATCH(MAX(salesdata[[#This Row],[S-P1]],salesdata[[#This Row],[S-P2]],salesdata[[#This Row],[S-P3]],salesdata[[#This Row],[S-P4]]),CHOOSE({1,2,3,4},salesdata[[#This Row],[S-P1]],salesdata[[#This Row],[S-P2]],salesdata[[#This Row],[S-P3]],salesdata[[#This Row],[S-P4]]),0))</f>
        <v>Product2</v>
      </c>
      <c r="X3059" s="1" t="str">
        <f>IF(salesdata[[#This Row],[Total Revenue]]&gt;=70000,"High",IF(salesdata[[#This Row],[Total Revenue]]&gt;=40000,"Medium","Low"))</f>
        <v>Medium</v>
      </c>
      <c r="Y3059" s="1" t="str">
        <f>IFERROR(IF(SUMIF(salesdata[Year],salesdata[[#This Row],[Year]],salesdata[Total Revenue])&gt;SUMIF(salesdata[Year],salesdata[[#This Row],[Year]]-1,salesdata[Total Revenue]),"Growth Year","Decline Year"),"")</f>
        <v>Decline Year</v>
      </c>
    </row>
    <row r="3060" spans="1:25" x14ac:dyDescent="0.3">
      <c r="A3060" s="1">
        <v>3059</v>
      </c>
      <c r="B3060" s="2">
        <v>43403</v>
      </c>
      <c r="C3060" s="1">
        <v>2018</v>
      </c>
      <c r="D3060" s="1" t="s">
        <v>23</v>
      </c>
      <c r="E3060" s="1">
        <v>10</v>
      </c>
      <c r="F3060" s="3">
        <v>1144</v>
      </c>
      <c r="G3060" s="10">
        <v>3626.48</v>
      </c>
      <c r="H3060" s="12">
        <f>IFERROR(salesdata[[#This Row],[S-P1]]/salesdata[[#This Row],[Q-P1]],0)</f>
        <v>3.17</v>
      </c>
      <c r="I3060" s="3">
        <v>1067</v>
      </c>
      <c r="J3060" s="10">
        <v>6764.78</v>
      </c>
      <c r="K3060" s="12">
        <f>IFERROR(salesdata[[#This Row],[S-P2]]/salesdata[[#This Row],[Q-P2]],0)</f>
        <v>6.34</v>
      </c>
      <c r="L3060" s="3">
        <v>478</v>
      </c>
      <c r="M3060" s="10">
        <v>2590.7600000000002</v>
      </c>
      <c r="N3060" s="12">
        <f>IFERROR(salesdata[[#This Row],[S-P3]]/salesdata[[#This Row],[Q-P3]],0)</f>
        <v>5.4200000000000008</v>
      </c>
      <c r="O3060" s="3">
        <v>677</v>
      </c>
      <c r="P3060" s="10">
        <v>4827.01</v>
      </c>
      <c r="Q3060" s="12">
        <f>IFERROR(salesdata[[#This Row],[S-P4]]/salesdata[[#This Row],[Q-P4]],0)</f>
        <v>7.13</v>
      </c>
      <c r="R3060" s="3">
        <v>3366</v>
      </c>
      <c r="S3060" s="10">
        <v>17809.03</v>
      </c>
      <c r="T3060" s="1" t="str">
        <f>"Q"&amp;ROUNDUP(salesdata[[#This Row],[Month No.]]/3,0)</f>
        <v>Q4</v>
      </c>
      <c r="U3060" s="1" t="str">
        <f>TEXT(salesdata[[#This Row],[Date]],"dddd")</f>
        <v>Tuesday</v>
      </c>
      <c r="V3060" s="12">
        <f>IFERROR(salesdata[[#This Row],[Total Revenue]]/salesdata[[#This Row],[Total Units Sold]],0)</f>
        <v>5.2908585858585857</v>
      </c>
      <c r="W3060" s="1" t="str">
        <f>INDEX({"Product1","Product2","Product3","Product4"},MATCH(MAX(salesdata[[#This Row],[S-P1]],salesdata[[#This Row],[S-P2]],salesdata[[#This Row],[S-P3]],salesdata[[#This Row],[S-P4]]),CHOOSE({1,2,3,4},salesdata[[#This Row],[S-P1]],salesdata[[#This Row],[S-P2]],salesdata[[#This Row],[S-P3]],salesdata[[#This Row],[S-P4]]),0))</f>
        <v>Product2</v>
      </c>
      <c r="X3060" s="1" t="str">
        <f>IF(salesdata[[#This Row],[Total Revenue]]&gt;=70000,"High",IF(salesdata[[#This Row],[Total Revenue]]&gt;=40000,"Medium","Low"))</f>
        <v>Low</v>
      </c>
      <c r="Y3060" s="1" t="str">
        <f>IFERROR(IF(SUMIF(salesdata[Year],salesdata[[#This Row],[Year]],salesdata[Total Revenue])&gt;SUMIF(salesdata[Year],salesdata[[#This Row],[Year]]-1,salesdata[Total Revenue]),"Growth Year","Decline Year"),"")</f>
        <v>Decline Year</v>
      </c>
    </row>
    <row r="3061" spans="1:25" x14ac:dyDescent="0.3">
      <c r="A3061" s="1">
        <v>3060</v>
      </c>
      <c r="B3061" s="2">
        <v>43405</v>
      </c>
      <c r="C3061" s="1">
        <v>2018</v>
      </c>
      <c r="D3061" s="1" t="s">
        <v>24</v>
      </c>
      <c r="E3061" s="1">
        <v>11</v>
      </c>
      <c r="F3061" s="3">
        <v>1534</v>
      </c>
      <c r="G3061" s="10">
        <v>4862.78</v>
      </c>
      <c r="H3061" s="12">
        <f>IFERROR(salesdata[[#This Row],[S-P1]]/salesdata[[#This Row],[Q-P1]],0)</f>
        <v>3.17</v>
      </c>
      <c r="I3061" s="3">
        <v>3236</v>
      </c>
      <c r="J3061" s="10">
        <v>20516.240000000002</v>
      </c>
      <c r="K3061" s="12">
        <f>IFERROR(salesdata[[#This Row],[S-P2]]/salesdata[[#This Row],[Q-P2]],0)</f>
        <v>6.3400000000000007</v>
      </c>
      <c r="L3061" s="3">
        <v>556</v>
      </c>
      <c r="M3061" s="10">
        <v>3013.52</v>
      </c>
      <c r="N3061" s="12">
        <f>IFERROR(salesdata[[#This Row],[S-P3]]/salesdata[[#This Row],[Q-P3]],0)</f>
        <v>5.42</v>
      </c>
      <c r="O3061" s="3">
        <v>732</v>
      </c>
      <c r="P3061" s="10">
        <v>5219.16</v>
      </c>
      <c r="Q3061" s="12">
        <f>IFERROR(salesdata[[#This Row],[S-P4]]/salesdata[[#This Row],[Q-P4]],0)</f>
        <v>7.13</v>
      </c>
      <c r="R3061" s="3">
        <v>6058</v>
      </c>
      <c r="S3061" s="10">
        <v>33611.699999999997</v>
      </c>
      <c r="T3061" s="1" t="str">
        <f>"Q"&amp;ROUNDUP(salesdata[[#This Row],[Month No.]]/3,0)</f>
        <v>Q4</v>
      </c>
      <c r="U3061" s="1" t="str">
        <f>TEXT(salesdata[[#This Row],[Date]],"dddd")</f>
        <v>Thursday</v>
      </c>
      <c r="V3061" s="12">
        <f>IFERROR(salesdata[[#This Row],[Total Revenue]]/salesdata[[#This Row],[Total Units Sold]],0)</f>
        <v>5.5483162759986788</v>
      </c>
      <c r="W3061" s="1" t="str">
        <f>INDEX({"Product1","Product2","Product3","Product4"},MATCH(MAX(salesdata[[#This Row],[S-P1]],salesdata[[#This Row],[S-P2]],salesdata[[#This Row],[S-P3]],salesdata[[#This Row],[S-P4]]),CHOOSE({1,2,3,4},salesdata[[#This Row],[S-P1]],salesdata[[#This Row],[S-P2]],salesdata[[#This Row],[S-P3]],salesdata[[#This Row],[S-P4]]),0))</f>
        <v>Product2</v>
      </c>
      <c r="X3061" s="1" t="str">
        <f>IF(salesdata[[#This Row],[Total Revenue]]&gt;=70000,"High",IF(salesdata[[#This Row],[Total Revenue]]&gt;=40000,"Medium","Low"))</f>
        <v>Low</v>
      </c>
      <c r="Y3061" s="1" t="str">
        <f>IFERROR(IF(SUMIF(salesdata[Year],salesdata[[#This Row],[Year]],salesdata[Total Revenue])&gt;SUMIF(salesdata[Year],salesdata[[#This Row],[Year]]-1,salesdata[Total Revenue]),"Growth Year","Decline Year"),"")</f>
        <v>Decline Year</v>
      </c>
    </row>
    <row r="3062" spans="1:25" x14ac:dyDescent="0.3">
      <c r="A3062" s="1">
        <v>3061</v>
      </c>
      <c r="B3062" s="2">
        <v>43406</v>
      </c>
      <c r="C3062" s="1">
        <v>2018</v>
      </c>
      <c r="D3062" s="1" t="s">
        <v>24</v>
      </c>
      <c r="E3062" s="1">
        <v>11</v>
      </c>
      <c r="F3062" s="3">
        <v>1293</v>
      </c>
      <c r="G3062" s="10">
        <v>4098.8100000000004</v>
      </c>
      <c r="H3062" s="12">
        <f>IFERROR(salesdata[[#This Row],[S-P1]]/salesdata[[#This Row],[Q-P1]],0)</f>
        <v>3.1700000000000004</v>
      </c>
      <c r="I3062" s="3">
        <v>695</v>
      </c>
      <c r="J3062" s="10">
        <v>4406.3</v>
      </c>
      <c r="K3062" s="12">
        <f>IFERROR(salesdata[[#This Row],[S-P2]]/salesdata[[#This Row],[Q-P2]],0)</f>
        <v>6.34</v>
      </c>
      <c r="L3062" s="3">
        <v>2985</v>
      </c>
      <c r="M3062" s="10">
        <v>16178.7</v>
      </c>
      <c r="N3062" s="12">
        <f>IFERROR(salesdata[[#This Row],[S-P3]]/salesdata[[#This Row],[Q-P3]],0)</f>
        <v>5.42</v>
      </c>
      <c r="O3062" s="3">
        <v>1096</v>
      </c>
      <c r="P3062" s="10">
        <v>7814.48</v>
      </c>
      <c r="Q3062" s="12">
        <f>IFERROR(salesdata[[#This Row],[S-P4]]/salesdata[[#This Row],[Q-P4]],0)</f>
        <v>7.13</v>
      </c>
      <c r="R3062" s="3">
        <v>6069</v>
      </c>
      <c r="S3062" s="10">
        <v>32498.29</v>
      </c>
      <c r="T3062" s="1" t="str">
        <f>"Q"&amp;ROUNDUP(salesdata[[#This Row],[Month No.]]/3,0)</f>
        <v>Q4</v>
      </c>
      <c r="U3062" s="1" t="str">
        <f>TEXT(salesdata[[#This Row],[Date]],"dddd")</f>
        <v>Friday</v>
      </c>
      <c r="V3062" s="12">
        <f>IFERROR(salesdata[[#This Row],[Total Revenue]]/salesdata[[#This Row],[Total Units Sold]],0)</f>
        <v>5.3548014499917613</v>
      </c>
      <c r="W3062" s="1" t="str">
        <f>INDEX({"Product1","Product2","Product3","Product4"},MATCH(MAX(salesdata[[#This Row],[S-P1]],salesdata[[#This Row],[S-P2]],salesdata[[#This Row],[S-P3]],salesdata[[#This Row],[S-P4]]),CHOOSE({1,2,3,4},salesdata[[#This Row],[S-P1]],salesdata[[#This Row],[S-P2]],salesdata[[#This Row],[S-P3]],salesdata[[#This Row],[S-P4]]),0))</f>
        <v>Product3</v>
      </c>
      <c r="X3062" s="1" t="str">
        <f>IF(salesdata[[#This Row],[Total Revenue]]&gt;=70000,"High",IF(salesdata[[#This Row],[Total Revenue]]&gt;=40000,"Medium","Low"))</f>
        <v>Low</v>
      </c>
      <c r="Y3062" s="1" t="str">
        <f>IFERROR(IF(SUMIF(salesdata[Year],salesdata[[#This Row],[Year]],salesdata[Total Revenue])&gt;SUMIF(salesdata[Year],salesdata[[#This Row],[Year]]-1,salesdata[Total Revenue]),"Growth Year","Decline Year"),"")</f>
        <v>Decline Year</v>
      </c>
    </row>
    <row r="3063" spans="1:25" x14ac:dyDescent="0.3">
      <c r="A3063" s="1">
        <v>3062</v>
      </c>
      <c r="B3063" s="2">
        <v>43407</v>
      </c>
      <c r="C3063" s="1">
        <v>2018</v>
      </c>
      <c r="D3063" s="1" t="s">
        <v>24</v>
      </c>
      <c r="E3063" s="1">
        <v>11</v>
      </c>
      <c r="F3063" s="3">
        <v>1802</v>
      </c>
      <c r="G3063" s="10">
        <v>5712.34</v>
      </c>
      <c r="H3063" s="12">
        <f>IFERROR(salesdata[[#This Row],[S-P1]]/salesdata[[#This Row],[Q-P1]],0)</f>
        <v>3.17</v>
      </c>
      <c r="I3063" s="3">
        <v>1195</v>
      </c>
      <c r="J3063" s="10">
        <v>7576.3</v>
      </c>
      <c r="K3063" s="12">
        <f>IFERROR(salesdata[[#This Row],[S-P2]]/salesdata[[#This Row],[Q-P2]],0)</f>
        <v>6.34</v>
      </c>
      <c r="L3063" s="3">
        <v>4155</v>
      </c>
      <c r="M3063" s="10">
        <v>22520.1</v>
      </c>
      <c r="N3063" s="12">
        <f>IFERROR(salesdata[[#This Row],[S-P3]]/salesdata[[#This Row],[Q-P3]],0)</f>
        <v>5.42</v>
      </c>
      <c r="O3063" s="3">
        <v>1413</v>
      </c>
      <c r="P3063" s="10">
        <v>10074.69</v>
      </c>
      <c r="Q3063" s="12">
        <f>IFERROR(salesdata[[#This Row],[S-P4]]/salesdata[[#This Row],[Q-P4]],0)</f>
        <v>7.1300000000000008</v>
      </c>
      <c r="R3063" s="3">
        <v>8565</v>
      </c>
      <c r="S3063" s="10">
        <v>45883.43</v>
      </c>
      <c r="T3063" s="1" t="str">
        <f>"Q"&amp;ROUNDUP(salesdata[[#This Row],[Month No.]]/3,0)</f>
        <v>Q4</v>
      </c>
      <c r="U3063" s="1" t="str">
        <f>TEXT(salesdata[[#This Row],[Date]],"dddd")</f>
        <v>Saturday</v>
      </c>
      <c r="V3063" s="12">
        <f>IFERROR(salesdata[[#This Row],[Total Revenue]]/salesdata[[#This Row],[Total Units Sold]],0)</f>
        <v>5.3570846468184472</v>
      </c>
      <c r="W3063" s="1" t="str">
        <f>INDEX({"Product1","Product2","Product3","Product4"},MATCH(MAX(salesdata[[#This Row],[S-P1]],salesdata[[#This Row],[S-P2]],salesdata[[#This Row],[S-P3]],salesdata[[#This Row],[S-P4]]),CHOOSE({1,2,3,4},salesdata[[#This Row],[S-P1]],salesdata[[#This Row],[S-P2]],salesdata[[#This Row],[S-P3]],salesdata[[#This Row],[S-P4]]),0))</f>
        <v>Product3</v>
      </c>
      <c r="X3063" s="1" t="str">
        <f>IF(salesdata[[#This Row],[Total Revenue]]&gt;=70000,"High",IF(salesdata[[#This Row],[Total Revenue]]&gt;=40000,"Medium","Low"))</f>
        <v>Medium</v>
      </c>
      <c r="Y3063" s="1" t="str">
        <f>IFERROR(IF(SUMIF(salesdata[Year],salesdata[[#This Row],[Year]],salesdata[Total Revenue])&gt;SUMIF(salesdata[Year],salesdata[[#This Row],[Year]]-1,salesdata[Total Revenue]),"Growth Year","Decline Year"),"")</f>
        <v>Decline Year</v>
      </c>
    </row>
    <row r="3064" spans="1:25" x14ac:dyDescent="0.3">
      <c r="A3064" s="1">
        <v>3063</v>
      </c>
      <c r="B3064" s="2">
        <v>43408</v>
      </c>
      <c r="C3064" s="1">
        <v>2018</v>
      </c>
      <c r="D3064" s="1" t="s">
        <v>24</v>
      </c>
      <c r="E3064" s="1">
        <v>11</v>
      </c>
      <c r="F3064" s="3">
        <v>7553</v>
      </c>
      <c r="G3064" s="10">
        <v>23943.01</v>
      </c>
      <c r="H3064" s="12">
        <f>IFERROR(salesdata[[#This Row],[S-P1]]/salesdata[[#This Row],[Q-P1]],0)</f>
        <v>3.17</v>
      </c>
      <c r="I3064" s="3">
        <v>387</v>
      </c>
      <c r="J3064" s="10">
        <v>2453.58</v>
      </c>
      <c r="K3064" s="12">
        <f>IFERROR(salesdata[[#This Row],[S-P2]]/salesdata[[#This Row],[Q-P2]],0)</f>
        <v>6.34</v>
      </c>
      <c r="L3064" s="3">
        <v>1828</v>
      </c>
      <c r="M3064" s="10">
        <v>9907.76</v>
      </c>
      <c r="N3064" s="12">
        <f>IFERROR(salesdata[[#This Row],[S-P3]]/salesdata[[#This Row],[Q-P3]],0)</f>
        <v>5.42</v>
      </c>
      <c r="O3064" s="3">
        <v>741</v>
      </c>
      <c r="P3064" s="10">
        <v>5283.33</v>
      </c>
      <c r="Q3064" s="12">
        <f>IFERROR(salesdata[[#This Row],[S-P4]]/salesdata[[#This Row],[Q-P4]],0)</f>
        <v>7.13</v>
      </c>
      <c r="R3064" s="3">
        <v>10509</v>
      </c>
      <c r="S3064" s="10">
        <v>41587.68</v>
      </c>
      <c r="T3064" s="1" t="str">
        <f>"Q"&amp;ROUNDUP(salesdata[[#This Row],[Month No.]]/3,0)</f>
        <v>Q4</v>
      </c>
      <c r="U3064" s="1" t="str">
        <f>TEXT(salesdata[[#This Row],[Date]],"dddd")</f>
        <v>Sunday</v>
      </c>
      <c r="V3064" s="12">
        <f>IFERROR(salesdata[[#This Row],[Total Revenue]]/salesdata[[#This Row],[Total Units Sold]],0)</f>
        <v>3.9573394233514132</v>
      </c>
      <c r="W3064" s="1" t="str">
        <f>INDEX({"Product1","Product2","Product3","Product4"},MATCH(MAX(salesdata[[#This Row],[S-P1]],salesdata[[#This Row],[S-P2]],salesdata[[#This Row],[S-P3]],salesdata[[#This Row],[S-P4]]),CHOOSE({1,2,3,4},salesdata[[#This Row],[S-P1]],salesdata[[#This Row],[S-P2]],salesdata[[#This Row],[S-P3]],salesdata[[#This Row],[S-P4]]),0))</f>
        <v>Product1</v>
      </c>
      <c r="X3064" s="1" t="str">
        <f>IF(salesdata[[#This Row],[Total Revenue]]&gt;=70000,"High",IF(salesdata[[#This Row],[Total Revenue]]&gt;=40000,"Medium","Low"))</f>
        <v>Medium</v>
      </c>
      <c r="Y3064" s="1" t="str">
        <f>IFERROR(IF(SUMIF(salesdata[Year],salesdata[[#This Row],[Year]],salesdata[Total Revenue])&gt;SUMIF(salesdata[Year],salesdata[[#This Row],[Year]]-1,salesdata[Total Revenue]),"Growth Year","Decline Year"),"")</f>
        <v>Decline Year</v>
      </c>
    </row>
    <row r="3065" spans="1:25" x14ac:dyDescent="0.3">
      <c r="A3065" s="1">
        <v>3064</v>
      </c>
      <c r="B3065" s="2">
        <v>43409</v>
      </c>
      <c r="C3065" s="1">
        <v>2018</v>
      </c>
      <c r="D3065" s="1" t="s">
        <v>24</v>
      </c>
      <c r="E3065" s="1">
        <v>11</v>
      </c>
      <c r="F3065" s="3">
        <v>1506</v>
      </c>
      <c r="G3065" s="10">
        <v>4774.0200000000004</v>
      </c>
      <c r="H3065" s="12">
        <f>IFERROR(salesdata[[#This Row],[S-P1]]/salesdata[[#This Row],[Q-P1]],0)</f>
        <v>3.1700000000000004</v>
      </c>
      <c r="I3065" s="3">
        <v>3800</v>
      </c>
      <c r="J3065" s="10">
        <v>24092</v>
      </c>
      <c r="K3065" s="12">
        <f>IFERROR(salesdata[[#This Row],[S-P2]]/salesdata[[#This Row],[Q-P2]],0)</f>
        <v>6.34</v>
      </c>
      <c r="L3065" s="3">
        <v>2609</v>
      </c>
      <c r="M3065" s="10">
        <v>14140.78</v>
      </c>
      <c r="N3065" s="12">
        <f>IFERROR(salesdata[[#This Row],[S-P3]]/salesdata[[#This Row],[Q-P3]],0)</f>
        <v>5.42</v>
      </c>
      <c r="O3065" s="3">
        <v>1534</v>
      </c>
      <c r="P3065" s="10">
        <v>10937.42</v>
      </c>
      <c r="Q3065" s="12">
        <f>IFERROR(salesdata[[#This Row],[S-P4]]/salesdata[[#This Row],[Q-P4]],0)</f>
        <v>7.13</v>
      </c>
      <c r="R3065" s="3">
        <v>9449</v>
      </c>
      <c r="S3065" s="10">
        <v>53944.22</v>
      </c>
      <c r="T3065" s="1" t="str">
        <f>"Q"&amp;ROUNDUP(salesdata[[#This Row],[Month No.]]/3,0)</f>
        <v>Q4</v>
      </c>
      <c r="U3065" s="1" t="str">
        <f>TEXT(salesdata[[#This Row],[Date]],"dddd")</f>
        <v>Monday</v>
      </c>
      <c r="V3065" s="12">
        <f>IFERROR(salesdata[[#This Row],[Total Revenue]]/salesdata[[#This Row],[Total Units Sold]],0)</f>
        <v>5.7089871944121073</v>
      </c>
      <c r="W3065" s="1" t="str">
        <f>INDEX({"Product1","Product2","Product3","Product4"},MATCH(MAX(salesdata[[#This Row],[S-P1]],salesdata[[#This Row],[S-P2]],salesdata[[#This Row],[S-P3]],salesdata[[#This Row],[S-P4]]),CHOOSE({1,2,3,4},salesdata[[#This Row],[S-P1]],salesdata[[#This Row],[S-P2]],salesdata[[#This Row],[S-P3]],salesdata[[#This Row],[S-P4]]),0))</f>
        <v>Product2</v>
      </c>
      <c r="X3065" s="1" t="str">
        <f>IF(salesdata[[#This Row],[Total Revenue]]&gt;=70000,"High",IF(salesdata[[#This Row],[Total Revenue]]&gt;=40000,"Medium","Low"))</f>
        <v>Medium</v>
      </c>
      <c r="Y3065" s="1" t="str">
        <f>IFERROR(IF(SUMIF(salesdata[Year],salesdata[[#This Row],[Year]],salesdata[Total Revenue])&gt;SUMIF(salesdata[Year],salesdata[[#This Row],[Year]]-1,salesdata[Total Revenue]),"Growth Year","Decline Year"),"")</f>
        <v>Decline Year</v>
      </c>
    </row>
    <row r="3066" spans="1:25" x14ac:dyDescent="0.3">
      <c r="A3066" s="1">
        <v>3065</v>
      </c>
      <c r="B3066" s="2">
        <v>43410</v>
      </c>
      <c r="C3066" s="1">
        <v>2018</v>
      </c>
      <c r="D3066" s="1" t="s">
        <v>24</v>
      </c>
      <c r="E3066" s="1">
        <v>11</v>
      </c>
      <c r="F3066" s="3">
        <v>7791</v>
      </c>
      <c r="G3066" s="10">
        <v>24697.47</v>
      </c>
      <c r="H3066" s="12">
        <f>IFERROR(salesdata[[#This Row],[S-P1]]/salesdata[[#This Row],[Q-P1]],0)</f>
        <v>3.17</v>
      </c>
      <c r="I3066" s="3">
        <v>1374</v>
      </c>
      <c r="J3066" s="10">
        <v>8711.16</v>
      </c>
      <c r="K3066" s="12">
        <f>IFERROR(salesdata[[#This Row],[S-P2]]/salesdata[[#This Row],[Q-P2]],0)</f>
        <v>6.34</v>
      </c>
      <c r="L3066" s="3">
        <v>5732</v>
      </c>
      <c r="M3066" s="10">
        <v>31067.439999999999</v>
      </c>
      <c r="N3066" s="12">
        <f>IFERROR(salesdata[[#This Row],[S-P3]]/salesdata[[#This Row],[Q-P3]],0)</f>
        <v>5.42</v>
      </c>
      <c r="O3066" s="3">
        <v>754</v>
      </c>
      <c r="P3066" s="10">
        <v>5376.02</v>
      </c>
      <c r="Q3066" s="12">
        <f>IFERROR(salesdata[[#This Row],[S-P4]]/salesdata[[#This Row],[Q-P4]],0)</f>
        <v>7.1300000000000008</v>
      </c>
      <c r="R3066" s="3">
        <v>15651</v>
      </c>
      <c r="S3066" s="10">
        <v>69852.09</v>
      </c>
      <c r="T3066" s="1" t="str">
        <f>"Q"&amp;ROUNDUP(salesdata[[#This Row],[Month No.]]/3,0)</f>
        <v>Q4</v>
      </c>
      <c r="U3066" s="1" t="str">
        <f>TEXT(salesdata[[#This Row],[Date]],"dddd")</f>
        <v>Tuesday</v>
      </c>
      <c r="V3066" s="12">
        <f>IFERROR(salesdata[[#This Row],[Total Revenue]]/salesdata[[#This Row],[Total Units Sold]],0)</f>
        <v>4.4631071497028945</v>
      </c>
      <c r="W3066" s="1" t="str">
        <f>INDEX({"Product1","Product2","Product3","Product4"},MATCH(MAX(salesdata[[#This Row],[S-P1]],salesdata[[#This Row],[S-P2]],salesdata[[#This Row],[S-P3]],salesdata[[#This Row],[S-P4]]),CHOOSE({1,2,3,4},salesdata[[#This Row],[S-P1]],salesdata[[#This Row],[S-P2]],salesdata[[#This Row],[S-P3]],salesdata[[#This Row],[S-P4]]),0))</f>
        <v>Product3</v>
      </c>
      <c r="X3066" s="1" t="str">
        <f>IF(salesdata[[#This Row],[Total Revenue]]&gt;=70000,"High",IF(salesdata[[#This Row],[Total Revenue]]&gt;=40000,"Medium","Low"))</f>
        <v>Medium</v>
      </c>
      <c r="Y3066" s="1" t="str">
        <f>IFERROR(IF(SUMIF(salesdata[Year],salesdata[[#This Row],[Year]],salesdata[Total Revenue])&gt;SUMIF(salesdata[Year],salesdata[[#This Row],[Year]]-1,salesdata[Total Revenue]),"Growth Year","Decline Year"),"")</f>
        <v>Decline Year</v>
      </c>
    </row>
    <row r="3067" spans="1:25" x14ac:dyDescent="0.3">
      <c r="A3067" s="1">
        <v>3066</v>
      </c>
      <c r="B3067" s="2">
        <v>43411</v>
      </c>
      <c r="C3067" s="1">
        <v>2018</v>
      </c>
      <c r="D3067" s="1" t="s">
        <v>24</v>
      </c>
      <c r="E3067" s="1">
        <v>11</v>
      </c>
      <c r="F3067" s="3">
        <v>2027</v>
      </c>
      <c r="G3067" s="10">
        <v>6425.59</v>
      </c>
      <c r="H3067" s="12">
        <f>IFERROR(salesdata[[#This Row],[S-P1]]/salesdata[[#This Row],[Q-P1]],0)</f>
        <v>3.17</v>
      </c>
      <c r="I3067" s="3">
        <v>1854</v>
      </c>
      <c r="J3067" s="10">
        <v>11754.36</v>
      </c>
      <c r="K3067" s="12">
        <f>IFERROR(salesdata[[#This Row],[S-P2]]/salesdata[[#This Row],[Q-P2]],0)</f>
        <v>6.3400000000000007</v>
      </c>
      <c r="L3067" s="3">
        <v>5124</v>
      </c>
      <c r="M3067" s="10">
        <v>27772.080000000002</v>
      </c>
      <c r="N3067" s="12">
        <f>IFERROR(salesdata[[#This Row],[S-P3]]/salesdata[[#This Row],[Q-P3]],0)</f>
        <v>5.42</v>
      </c>
      <c r="O3067" s="3">
        <v>1648</v>
      </c>
      <c r="P3067" s="10">
        <v>11750.24</v>
      </c>
      <c r="Q3067" s="12">
        <f>IFERROR(salesdata[[#This Row],[S-P4]]/salesdata[[#This Row],[Q-P4]],0)</f>
        <v>7.13</v>
      </c>
      <c r="R3067" s="3">
        <v>10653</v>
      </c>
      <c r="S3067" s="10">
        <v>57702.27</v>
      </c>
      <c r="T3067" s="1" t="str">
        <f>"Q"&amp;ROUNDUP(salesdata[[#This Row],[Month No.]]/3,0)</f>
        <v>Q4</v>
      </c>
      <c r="U3067" s="1" t="str">
        <f>TEXT(salesdata[[#This Row],[Date]],"dddd")</f>
        <v>Wednesday</v>
      </c>
      <c r="V3067" s="12">
        <f>IFERROR(salesdata[[#This Row],[Total Revenue]]/salesdata[[#This Row],[Total Units Sold]],0)</f>
        <v>5.416527738665164</v>
      </c>
      <c r="W3067" s="1" t="str">
        <f>INDEX({"Product1","Product2","Product3","Product4"},MATCH(MAX(salesdata[[#This Row],[S-P1]],salesdata[[#This Row],[S-P2]],salesdata[[#This Row],[S-P3]],salesdata[[#This Row],[S-P4]]),CHOOSE({1,2,3,4},salesdata[[#This Row],[S-P1]],salesdata[[#This Row],[S-P2]],salesdata[[#This Row],[S-P3]],salesdata[[#This Row],[S-P4]]),0))</f>
        <v>Product3</v>
      </c>
      <c r="X3067" s="1" t="str">
        <f>IF(salesdata[[#This Row],[Total Revenue]]&gt;=70000,"High",IF(salesdata[[#This Row],[Total Revenue]]&gt;=40000,"Medium","Low"))</f>
        <v>Medium</v>
      </c>
      <c r="Y3067" s="1" t="str">
        <f>IFERROR(IF(SUMIF(salesdata[Year],salesdata[[#This Row],[Year]],salesdata[Total Revenue])&gt;SUMIF(salesdata[Year],salesdata[[#This Row],[Year]]-1,salesdata[Total Revenue]),"Growth Year","Decline Year"),"")</f>
        <v>Decline Year</v>
      </c>
    </row>
    <row r="3068" spans="1:25" x14ac:dyDescent="0.3">
      <c r="A3068" s="1">
        <v>3067</v>
      </c>
      <c r="B3068" s="2">
        <v>43412</v>
      </c>
      <c r="C3068" s="1">
        <v>2018</v>
      </c>
      <c r="D3068" s="1" t="s">
        <v>24</v>
      </c>
      <c r="E3068" s="1">
        <v>11</v>
      </c>
      <c r="F3068" s="3">
        <v>7482</v>
      </c>
      <c r="G3068" s="10">
        <v>23717.94</v>
      </c>
      <c r="H3068" s="12">
        <f>IFERROR(salesdata[[#This Row],[S-P1]]/salesdata[[#This Row],[Q-P1]],0)</f>
        <v>3.17</v>
      </c>
      <c r="I3068" s="3">
        <v>1684</v>
      </c>
      <c r="J3068" s="10">
        <v>10676.56</v>
      </c>
      <c r="K3068" s="12">
        <f>IFERROR(salesdata[[#This Row],[S-P2]]/salesdata[[#This Row],[Q-P2]],0)</f>
        <v>6.34</v>
      </c>
      <c r="L3068" s="3">
        <v>3709</v>
      </c>
      <c r="M3068" s="10">
        <v>20102.78</v>
      </c>
      <c r="N3068" s="12">
        <f>IFERROR(salesdata[[#This Row],[S-P3]]/salesdata[[#This Row],[Q-P3]],0)</f>
        <v>5.42</v>
      </c>
      <c r="O3068" s="3">
        <v>369</v>
      </c>
      <c r="P3068" s="10">
        <v>2630.97</v>
      </c>
      <c r="Q3068" s="12">
        <f>IFERROR(salesdata[[#This Row],[S-P4]]/salesdata[[#This Row],[Q-P4]],0)</f>
        <v>7.13</v>
      </c>
      <c r="R3068" s="3">
        <v>13244</v>
      </c>
      <c r="S3068" s="10">
        <v>57128.25</v>
      </c>
      <c r="T3068" s="1" t="str">
        <f>"Q"&amp;ROUNDUP(salesdata[[#This Row],[Month No.]]/3,0)</f>
        <v>Q4</v>
      </c>
      <c r="U3068" s="1" t="str">
        <f>TEXT(salesdata[[#This Row],[Date]],"dddd")</f>
        <v>Thursday</v>
      </c>
      <c r="V3068" s="12">
        <f>IFERROR(salesdata[[#This Row],[Total Revenue]]/salesdata[[#This Row],[Total Units Sold]],0)</f>
        <v>4.3135193295077014</v>
      </c>
      <c r="W3068" s="1" t="str">
        <f>INDEX({"Product1","Product2","Product3","Product4"},MATCH(MAX(salesdata[[#This Row],[S-P1]],salesdata[[#This Row],[S-P2]],salesdata[[#This Row],[S-P3]],salesdata[[#This Row],[S-P4]]),CHOOSE({1,2,3,4},salesdata[[#This Row],[S-P1]],salesdata[[#This Row],[S-P2]],salesdata[[#This Row],[S-P3]],salesdata[[#This Row],[S-P4]]),0))</f>
        <v>Product1</v>
      </c>
      <c r="X3068" s="1" t="str">
        <f>IF(salesdata[[#This Row],[Total Revenue]]&gt;=70000,"High",IF(salesdata[[#This Row],[Total Revenue]]&gt;=40000,"Medium","Low"))</f>
        <v>Medium</v>
      </c>
      <c r="Y3068" s="1" t="str">
        <f>IFERROR(IF(SUMIF(salesdata[Year],salesdata[[#This Row],[Year]],salesdata[Total Revenue])&gt;SUMIF(salesdata[Year],salesdata[[#This Row],[Year]]-1,salesdata[Total Revenue]),"Growth Year","Decline Year"),"")</f>
        <v>Decline Year</v>
      </c>
    </row>
    <row r="3069" spans="1:25" x14ac:dyDescent="0.3">
      <c r="A3069" s="1">
        <v>3068</v>
      </c>
      <c r="B3069" s="2">
        <v>43413</v>
      </c>
      <c r="C3069" s="1">
        <v>2018</v>
      </c>
      <c r="D3069" s="1" t="s">
        <v>24</v>
      </c>
      <c r="E3069" s="1">
        <v>11</v>
      </c>
      <c r="F3069" s="3">
        <v>4797</v>
      </c>
      <c r="G3069" s="10">
        <v>15206.49</v>
      </c>
      <c r="H3069" s="12">
        <f>IFERROR(salesdata[[#This Row],[S-P1]]/salesdata[[#This Row],[Q-P1]],0)</f>
        <v>3.17</v>
      </c>
      <c r="I3069" s="3">
        <v>1663</v>
      </c>
      <c r="J3069" s="10">
        <v>10543.42</v>
      </c>
      <c r="K3069" s="12">
        <f>IFERROR(salesdata[[#This Row],[S-P2]]/salesdata[[#This Row],[Q-P2]],0)</f>
        <v>6.34</v>
      </c>
      <c r="L3069" s="3">
        <v>4898</v>
      </c>
      <c r="M3069" s="10">
        <v>26547.16</v>
      </c>
      <c r="N3069" s="12">
        <f>IFERROR(salesdata[[#This Row],[S-P3]]/salesdata[[#This Row],[Q-P3]],0)</f>
        <v>5.42</v>
      </c>
      <c r="O3069" s="3">
        <v>1057</v>
      </c>
      <c r="P3069" s="10">
        <v>7536.41</v>
      </c>
      <c r="Q3069" s="12">
        <f>IFERROR(salesdata[[#This Row],[S-P4]]/salesdata[[#This Row],[Q-P4]],0)</f>
        <v>7.13</v>
      </c>
      <c r="R3069" s="3">
        <v>12415</v>
      </c>
      <c r="S3069" s="10">
        <v>59833.48</v>
      </c>
      <c r="T3069" s="1" t="str">
        <f>"Q"&amp;ROUNDUP(salesdata[[#This Row],[Month No.]]/3,0)</f>
        <v>Q4</v>
      </c>
      <c r="U3069" s="1" t="str">
        <f>TEXT(salesdata[[#This Row],[Date]],"dddd")</f>
        <v>Friday</v>
      </c>
      <c r="V3069" s="12">
        <f>IFERROR(salesdata[[#This Row],[Total Revenue]]/salesdata[[#This Row],[Total Units Sold]],0)</f>
        <v>4.8194506645187278</v>
      </c>
      <c r="W3069" s="1" t="str">
        <f>INDEX({"Product1","Product2","Product3","Product4"},MATCH(MAX(salesdata[[#This Row],[S-P1]],salesdata[[#This Row],[S-P2]],salesdata[[#This Row],[S-P3]],salesdata[[#This Row],[S-P4]]),CHOOSE({1,2,3,4},salesdata[[#This Row],[S-P1]],salesdata[[#This Row],[S-P2]],salesdata[[#This Row],[S-P3]],salesdata[[#This Row],[S-P4]]),0))</f>
        <v>Product3</v>
      </c>
      <c r="X3069" s="1" t="str">
        <f>IF(salesdata[[#This Row],[Total Revenue]]&gt;=70000,"High",IF(salesdata[[#This Row],[Total Revenue]]&gt;=40000,"Medium","Low"))</f>
        <v>Medium</v>
      </c>
      <c r="Y3069" s="1" t="str">
        <f>IFERROR(IF(SUMIF(salesdata[Year],salesdata[[#This Row],[Year]],salesdata[Total Revenue])&gt;SUMIF(salesdata[Year],salesdata[[#This Row],[Year]]-1,salesdata[Total Revenue]),"Growth Year","Decline Year"),"")</f>
        <v>Decline Year</v>
      </c>
    </row>
    <row r="3070" spans="1:25" x14ac:dyDescent="0.3">
      <c r="A3070" s="1">
        <v>3069</v>
      </c>
      <c r="B3070" s="2">
        <v>43414</v>
      </c>
      <c r="C3070" s="1">
        <v>2018</v>
      </c>
      <c r="D3070" s="1" t="s">
        <v>24</v>
      </c>
      <c r="E3070" s="1">
        <v>11</v>
      </c>
      <c r="F3070" s="3">
        <v>4456</v>
      </c>
      <c r="G3070" s="10">
        <v>14125.52</v>
      </c>
      <c r="H3070" s="12">
        <f>IFERROR(salesdata[[#This Row],[S-P1]]/salesdata[[#This Row],[Q-P1]],0)</f>
        <v>3.17</v>
      </c>
      <c r="I3070" s="3">
        <v>1527</v>
      </c>
      <c r="J3070" s="10">
        <v>9681.18</v>
      </c>
      <c r="K3070" s="12">
        <f>IFERROR(salesdata[[#This Row],[S-P2]]/salesdata[[#This Row],[Q-P2]],0)</f>
        <v>6.34</v>
      </c>
      <c r="L3070" s="3">
        <v>1943</v>
      </c>
      <c r="M3070" s="10">
        <v>10531.06</v>
      </c>
      <c r="N3070" s="12">
        <f>IFERROR(salesdata[[#This Row],[S-P3]]/salesdata[[#This Row],[Q-P3]],0)</f>
        <v>5.42</v>
      </c>
      <c r="O3070" s="3">
        <v>1274</v>
      </c>
      <c r="P3070" s="10">
        <v>9083.6200000000008</v>
      </c>
      <c r="Q3070" s="12">
        <f>IFERROR(salesdata[[#This Row],[S-P4]]/salesdata[[#This Row],[Q-P4]],0)</f>
        <v>7.1300000000000008</v>
      </c>
      <c r="R3070" s="3">
        <v>9200</v>
      </c>
      <c r="S3070" s="10">
        <v>43421.38</v>
      </c>
      <c r="T3070" s="1" t="str">
        <f>"Q"&amp;ROUNDUP(salesdata[[#This Row],[Month No.]]/3,0)</f>
        <v>Q4</v>
      </c>
      <c r="U3070" s="1" t="str">
        <f>TEXT(salesdata[[#This Row],[Date]],"dddd")</f>
        <v>Saturday</v>
      </c>
      <c r="V3070" s="12">
        <f>IFERROR(salesdata[[#This Row],[Total Revenue]]/salesdata[[#This Row],[Total Units Sold]],0)</f>
        <v>4.719715217391304</v>
      </c>
      <c r="W3070" s="1" t="str">
        <f>INDEX({"Product1","Product2","Product3","Product4"},MATCH(MAX(salesdata[[#This Row],[S-P1]],salesdata[[#This Row],[S-P2]],salesdata[[#This Row],[S-P3]],salesdata[[#This Row],[S-P4]]),CHOOSE({1,2,3,4},salesdata[[#This Row],[S-P1]],salesdata[[#This Row],[S-P2]],salesdata[[#This Row],[S-P3]],salesdata[[#This Row],[S-P4]]),0))</f>
        <v>Product1</v>
      </c>
      <c r="X3070" s="1" t="str">
        <f>IF(salesdata[[#This Row],[Total Revenue]]&gt;=70000,"High",IF(salesdata[[#This Row],[Total Revenue]]&gt;=40000,"Medium","Low"))</f>
        <v>Medium</v>
      </c>
      <c r="Y3070" s="1" t="str">
        <f>IFERROR(IF(SUMIF(salesdata[Year],salesdata[[#This Row],[Year]],salesdata[Total Revenue])&gt;SUMIF(salesdata[Year],salesdata[[#This Row],[Year]]-1,salesdata[Total Revenue]),"Growth Year","Decline Year"),"")</f>
        <v>Decline Year</v>
      </c>
    </row>
    <row r="3071" spans="1:25" x14ac:dyDescent="0.3">
      <c r="A3071" s="1">
        <v>3070</v>
      </c>
      <c r="B3071" s="2">
        <v>43415</v>
      </c>
      <c r="C3071" s="1">
        <v>2018</v>
      </c>
      <c r="D3071" s="1" t="s">
        <v>24</v>
      </c>
      <c r="E3071" s="1">
        <v>11</v>
      </c>
      <c r="F3071" s="3">
        <v>5090</v>
      </c>
      <c r="G3071" s="10">
        <v>16135.3</v>
      </c>
      <c r="H3071" s="12">
        <f>IFERROR(salesdata[[#This Row],[S-P1]]/salesdata[[#This Row],[Q-P1]],0)</f>
        <v>3.17</v>
      </c>
      <c r="I3071" s="3">
        <v>312</v>
      </c>
      <c r="J3071" s="10">
        <v>1978.08</v>
      </c>
      <c r="K3071" s="12">
        <f>IFERROR(salesdata[[#This Row],[S-P2]]/salesdata[[#This Row],[Q-P2]],0)</f>
        <v>6.34</v>
      </c>
      <c r="L3071" s="3">
        <v>3142</v>
      </c>
      <c r="M3071" s="10">
        <v>17029.64</v>
      </c>
      <c r="N3071" s="12">
        <f>IFERROR(salesdata[[#This Row],[S-P3]]/salesdata[[#This Row],[Q-P3]],0)</f>
        <v>5.42</v>
      </c>
      <c r="O3071" s="3">
        <v>777</v>
      </c>
      <c r="P3071" s="10">
        <v>5540.01</v>
      </c>
      <c r="Q3071" s="12">
        <f>IFERROR(salesdata[[#This Row],[S-P4]]/salesdata[[#This Row],[Q-P4]],0)</f>
        <v>7.13</v>
      </c>
      <c r="R3071" s="3">
        <v>9321</v>
      </c>
      <c r="S3071" s="10">
        <v>40683.03</v>
      </c>
      <c r="T3071" s="1" t="str">
        <f>"Q"&amp;ROUNDUP(salesdata[[#This Row],[Month No.]]/3,0)</f>
        <v>Q4</v>
      </c>
      <c r="U3071" s="1" t="str">
        <f>TEXT(salesdata[[#This Row],[Date]],"dddd")</f>
        <v>Sunday</v>
      </c>
      <c r="V3071" s="12">
        <f>IFERROR(salesdata[[#This Row],[Total Revenue]]/salesdata[[#This Row],[Total Units Sold]],0)</f>
        <v>4.3646636626971356</v>
      </c>
      <c r="W3071" s="1" t="str">
        <f>INDEX({"Product1","Product2","Product3","Product4"},MATCH(MAX(salesdata[[#This Row],[S-P1]],salesdata[[#This Row],[S-P2]],salesdata[[#This Row],[S-P3]],salesdata[[#This Row],[S-P4]]),CHOOSE({1,2,3,4},salesdata[[#This Row],[S-P1]],salesdata[[#This Row],[S-P2]],salesdata[[#This Row],[S-P3]],salesdata[[#This Row],[S-P4]]),0))</f>
        <v>Product3</v>
      </c>
      <c r="X3071" s="1" t="str">
        <f>IF(salesdata[[#This Row],[Total Revenue]]&gt;=70000,"High",IF(salesdata[[#This Row],[Total Revenue]]&gt;=40000,"Medium","Low"))</f>
        <v>Medium</v>
      </c>
      <c r="Y3071" s="1" t="str">
        <f>IFERROR(IF(SUMIF(salesdata[Year],salesdata[[#This Row],[Year]],salesdata[Total Revenue])&gt;SUMIF(salesdata[Year],salesdata[[#This Row],[Year]]-1,salesdata[Total Revenue]),"Growth Year","Decline Year"),"")</f>
        <v>Decline Year</v>
      </c>
    </row>
    <row r="3072" spans="1:25" x14ac:dyDescent="0.3">
      <c r="A3072" s="1">
        <v>3071</v>
      </c>
      <c r="B3072" s="2">
        <v>43416</v>
      </c>
      <c r="C3072" s="1">
        <v>2018</v>
      </c>
      <c r="D3072" s="1" t="s">
        <v>24</v>
      </c>
      <c r="E3072" s="1">
        <v>11</v>
      </c>
      <c r="F3072" s="3">
        <v>4628</v>
      </c>
      <c r="G3072" s="10">
        <v>14670.76</v>
      </c>
      <c r="H3072" s="12">
        <f>IFERROR(salesdata[[#This Row],[S-P1]]/salesdata[[#This Row],[Q-P1]],0)</f>
        <v>3.17</v>
      </c>
      <c r="I3072" s="3">
        <v>330</v>
      </c>
      <c r="J3072" s="10">
        <v>2092.1999999999998</v>
      </c>
      <c r="K3072" s="12">
        <f>IFERROR(salesdata[[#This Row],[S-P2]]/salesdata[[#This Row],[Q-P2]],0)</f>
        <v>6.34</v>
      </c>
      <c r="L3072" s="3">
        <v>4181</v>
      </c>
      <c r="M3072" s="10">
        <v>22661.02</v>
      </c>
      <c r="N3072" s="12">
        <f>IFERROR(salesdata[[#This Row],[S-P3]]/salesdata[[#This Row],[Q-P3]],0)</f>
        <v>5.42</v>
      </c>
      <c r="O3072" s="3">
        <v>889</v>
      </c>
      <c r="P3072" s="10">
        <v>6338.57</v>
      </c>
      <c r="Q3072" s="12">
        <f>IFERROR(salesdata[[#This Row],[S-P4]]/salesdata[[#This Row],[Q-P4]],0)</f>
        <v>7.13</v>
      </c>
      <c r="R3072" s="3">
        <v>10028</v>
      </c>
      <c r="S3072" s="10">
        <v>45762.55</v>
      </c>
      <c r="T3072" s="1" t="str">
        <f>"Q"&amp;ROUNDUP(salesdata[[#This Row],[Month No.]]/3,0)</f>
        <v>Q4</v>
      </c>
      <c r="U3072" s="1" t="str">
        <f>TEXT(salesdata[[#This Row],[Date]],"dddd")</f>
        <v>Monday</v>
      </c>
      <c r="V3072" s="12">
        <f>IFERROR(salesdata[[#This Row],[Total Revenue]]/salesdata[[#This Row],[Total Units Sold]],0)</f>
        <v>4.5634772636617473</v>
      </c>
      <c r="W3072" s="1" t="str">
        <f>INDEX({"Product1","Product2","Product3","Product4"},MATCH(MAX(salesdata[[#This Row],[S-P1]],salesdata[[#This Row],[S-P2]],salesdata[[#This Row],[S-P3]],salesdata[[#This Row],[S-P4]]),CHOOSE({1,2,3,4},salesdata[[#This Row],[S-P1]],salesdata[[#This Row],[S-P2]],salesdata[[#This Row],[S-P3]],salesdata[[#This Row],[S-P4]]),0))</f>
        <v>Product3</v>
      </c>
      <c r="X3072" s="1" t="str">
        <f>IF(salesdata[[#This Row],[Total Revenue]]&gt;=70000,"High",IF(salesdata[[#This Row],[Total Revenue]]&gt;=40000,"Medium","Low"))</f>
        <v>Medium</v>
      </c>
      <c r="Y3072" s="1" t="str">
        <f>IFERROR(IF(SUMIF(salesdata[Year],salesdata[[#This Row],[Year]],salesdata[Total Revenue])&gt;SUMIF(salesdata[Year],salesdata[[#This Row],[Year]]-1,salesdata[Total Revenue]),"Growth Year","Decline Year"),"")</f>
        <v>Decline Year</v>
      </c>
    </row>
    <row r="3073" spans="1:25" x14ac:dyDescent="0.3">
      <c r="A3073" s="1">
        <v>3072</v>
      </c>
      <c r="B3073" s="2">
        <v>43417</v>
      </c>
      <c r="C3073" s="1">
        <v>2018</v>
      </c>
      <c r="D3073" s="1" t="s">
        <v>24</v>
      </c>
      <c r="E3073" s="1">
        <v>11</v>
      </c>
      <c r="F3073" s="3">
        <v>4971</v>
      </c>
      <c r="G3073" s="10">
        <v>15758.07</v>
      </c>
      <c r="H3073" s="12">
        <f>IFERROR(salesdata[[#This Row],[S-P1]]/salesdata[[#This Row],[Q-P1]],0)</f>
        <v>3.17</v>
      </c>
      <c r="I3073" s="3">
        <v>1333</v>
      </c>
      <c r="J3073" s="10">
        <v>8451.2199999999993</v>
      </c>
      <c r="K3073" s="12">
        <f>IFERROR(salesdata[[#This Row],[S-P2]]/salesdata[[#This Row],[Q-P2]],0)</f>
        <v>6.34</v>
      </c>
      <c r="L3073" s="3">
        <v>3053</v>
      </c>
      <c r="M3073" s="10">
        <v>16547.259999999998</v>
      </c>
      <c r="N3073" s="12">
        <f>IFERROR(salesdata[[#This Row],[S-P3]]/salesdata[[#This Row],[Q-P3]],0)</f>
        <v>5.419999999999999</v>
      </c>
      <c r="O3073" s="3">
        <v>1996</v>
      </c>
      <c r="P3073" s="10">
        <v>14231.48</v>
      </c>
      <c r="Q3073" s="12">
        <f>IFERROR(salesdata[[#This Row],[S-P4]]/salesdata[[#This Row],[Q-P4]],0)</f>
        <v>7.13</v>
      </c>
      <c r="R3073" s="3">
        <v>11353</v>
      </c>
      <c r="S3073" s="10">
        <v>54988.03</v>
      </c>
      <c r="T3073" s="1" t="str">
        <f>"Q"&amp;ROUNDUP(salesdata[[#This Row],[Month No.]]/3,0)</f>
        <v>Q4</v>
      </c>
      <c r="U3073" s="1" t="str">
        <f>TEXT(salesdata[[#This Row],[Date]],"dddd")</f>
        <v>Tuesday</v>
      </c>
      <c r="V3073" s="12">
        <f>IFERROR(salesdata[[#This Row],[Total Revenue]]/salesdata[[#This Row],[Total Units Sold]],0)</f>
        <v>4.8434801374086147</v>
      </c>
      <c r="W3073" s="1" t="str">
        <f>INDEX({"Product1","Product2","Product3","Product4"},MATCH(MAX(salesdata[[#This Row],[S-P1]],salesdata[[#This Row],[S-P2]],salesdata[[#This Row],[S-P3]],salesdata[[#This Row],[S-P4]]),CHOOSE({1,2,3,4},salesdata[[#This Row],[S-P1]],salesdata[[#This Row],[S-P2]],salesdata[[#This Row],[S-P3]],salesdata[[#This Row],[S-P4]]),0))</f>
        <v>Product3</v>
      </c>
      <c r="X3073" s="1" t="str">
        <f>IF(salesdata[[#This Row],[Total Revenue]]&gt;=70000,"High",IF(salesdata[[#This Row],[Total Revenue]]&gt;=40000,"Medium","Low"))</f>
        <v>Medium</v>
      </c>
      <c r="Y3073" s="1" t="str">
        <f>IFERROR(IF(SUMIF(salesdata[Year],salesdata[[#This Row],[Year]],salesdata[Total Revenue])&gt;SUMIF(salesdata[Year],salesdata[[#This Row],[Year]]-1,salesdata[Total Revenue]),"Growth Year","Decline Year"),"")</f>
        <v>Decline Year</v>
      </c>
    </row>
    <row r="3074" spans="1:25" x14ac:dyDescent="0.3">
      <c r="A3074" s="1">
        <v>3073</v>
      </c>
      <c r="B3074" s="2">
        <v>43418</v>
      </c>
      <c r="C3074" s="1">
        <v>2018</v>
      </c>
      <c r="D3074" s="1" t="s">
        <v>24</v>
      </c>
      <c r="E3074" s="1">
        <v>11</v>
      </c>
      <c r="F3074" s="3">
        <v>5822</v>
      </c>
      <c r="G3074" s="10">
        <v>18455.740000000002</v>
      </c>
      <c r="H3074" s="12">
        <f>IFERROR(salesdata[[#This Row],[S-P1]]/salesdata[[#This Row],[Q-P1]],0)</f>
        <v>3.1700000000000004</v>
      </c>
      <c r="I3074" s="3">
        <v>1935</v>
      </c>
      <c r="J3074" s="10">
        <v>12267.9</v>
      </c>
      <c r="K3074" s="12">
        <f>IFERROR(salesdata[[#This Row],[S-P2]]/salesdata[[#This Row],[Q-P2]],0)</f>
        <v>6.34</v>
      </c>
      <c r="L3074" s="3">
        <v>5498</v>
      </c>
      <c r="M3074" s="10">
        <v>29799.16</v>
      </c>
      <c r="N3074" s="12">
        <f>IFERROR(salesdata[[#This Row],[S-P3]]/salesdata[[#This Row],[Q-P3]],0)</f>
        <v>5.42</v>
      </c>
      <c r="O3074" s="3">
        <v>413</v>
      </c>
      <c r="P3074" s="10">
        <v>2944.69</v>
      </c>
      <c r="Q3074" s="12">
        <f>IFERROR(salesdata[[#This Row],[S-P4]]/salesdata[[#This Row],[Q-P4]],0)</f>
        <v>7.13</v>
      </c>
      <c r="R3074" s="3">
        <v>13668</v>
      </c>
      <c r="S3074" s="10">
        <v>63467.49</v>
      </c>
      <c r="T3074" s="1" t="str">
        <f>"Q"&amp;ROUNDUP(salesdata[[#This Row],[Month No.]]/3,0)</f>
        <v>Q4</v>
      </c>
      <c r="U3074" s="1" t="str">
        <f>TEXT(salesdata[[#This Row],[Date]],"dddd")</f>
        <v>Wednesday</v>
      </c>
      <c r="V3074" s="12">
        <f>IFERROR(salesdata[[#This Row],[Total Revenue]]/salesdata[[#This Row],[Total Units Sold]],0)</f>
        <v>4.6435096575943806</v>
      </c>
      <c r="W3074" s="1" t="str">
        <f>INDEX({"Product1","Product2","Product3","Product4"},MATCH(MAX(salesdata[[#This Row],[S-P1]],salesdata[[#This Row],[S-P2]],salesdata[[#This Row],[S-P3]],salesdata[[#This Row],[S-P4]]),CHOOSE({1,2,3,4},salesdata[[#This Row],[S-P1]],salesdata[[#This Row],[S-P2]],salesdata[[#This Row],[S-P3]],salesdata[[#This Row],[S-P4]]),0))</f>
        <v>Product3</v>
      </c>
      <c r="X3074" s="1" t="str">
        <f>IF(salesdata[[#This Row],[Total Revenue]]&gt;=70000,"High",IF(salesdata[[#This Row],[Total Revenue]]&gt;=40000,"Medium","Low"))</f>
        <v>Medium</v>
      </c>
      <c r="Y3074" s="1" t="str">
        <f>IFERROR(IF(SUMIF(salesdata[Year],salesdata[[#This Row],[Year]],salesdata[Total Revenue])&gt;SUMIF(salesdata[Year],salesdata[[#This Row],[Year]]-1,salesdata[Total Revenue]),"Growth Year","Decline Year"),"")</f>
        <v>Decline Year</v>
      </c>
    </row>
    <row r="3075" spans="1:25" x14ac:dyDescent="0.3">
      <c r="A3075" s="1">
        <v>3074</v>
      </c>
      <c r="B3075" s="2">
        <v>43419</v>
      </c>
      <c r="C3075" s="1">
        <v>2018</v>
      </c>
      <c r="D3075" s="1" t="s">
        <v>24</v>
      </c>
      <c r="E3075" s="1">
        <v>11</v>
      </c>
      <c r="F3075" s="3">
        <v>1990</v>
      </c>
      <c r="G3075" s="10">
        <v>6308.3</v>
      </c>
      <c r="H3075" s="12">
        <f>IFERROR(salesdata[[#This Row],[S-P1]]/salesdata[[#This Row],[Q-P1]],0)</f>
        <v>3.17</v>
      </c>
      <c r="I3075" s="3">
        <v>1965</v>
      </c>
      <c r="J3075" s="10">
        <v>12458.1</v>
      </c>
      <c r="K3075" s="12">
        <f>IFERROR(salesdata[[#This Row],[S-P2]]/salesdata[[#This Row],[Q-P2]],0)</f>
        <v>6.34</v>
      </c>
      <c r="L3075" s="3">
        <v>303</v>
      </c>
      <c r="M3075" s="10">
        <v>1642.26</v>
      </c>
      <c r="N3075" s="12">
        <f>IFERROR(salesdata[[#This Row],[S-P3]]/salesdata[[#This Row],[Q-P3]],0)</f>
        <v>5.42</v>
      </c>
      <c r="O3075" s="3">
        <v>910</v>
      </c>
      <c r="P3075" s="10">
        <v>6488.3</v>
      </c>
      <c r="Q3075" s="12">
        <f>IFERROR(salesdata[[#This Row],[S-P4]]/salesdata[[#This Row],[Q-P4]],0)</f>
        <v>7.13</v>
      </c>
      <c r="R3075" s="3">
        <v>5168</v>
      </c>
      <c r="S3075" s="10">
        <v>26896.959999999999</v>
      </c>
      <c r="T3075" s="1" t="str">
        <f>"Q"&amp;ROUNDUP(salesdata[[#This Row],[Month No.]]/3,0)</f>
        <v>Q4</v>
      </c>
      <c r="U3075" s="1" t="str">
        <f>TEXT(salesdata[[#This Row],[Date]],"dddd")</f>
        <v>Thursday</v>
      </c>
      <c r="V3075" s="12">
        <f>IFERROR(salesdata[[#This Row],[Total Revenue]]/salesdata[[#This Row],[Total Units Sold]],0)</f>
        <v>5.2045201238390089</v>
      </c>
      <c r="W3075" s="1" t="str">
        <f>INDEX({"Product1","Product2","Product3","Product4"},MATCH(MAX(salesdata[[#This Row],[S-P1]],salesdata[[#This Row],[S-P2]],salesdata[[#This Row],[S-P3]],salesdata[[#This Row],[S-P4]]),CHOOSE({1,2,3,4},salesdata[[#This Row],[S-P1]],salesdata[[#This Row],[S-P2]],salesdata[[#This Row],[S-P3]],salesdata[[#This Row],[S-P4]]),0))</f>
        <v>Product2</v>
      </c>
      <c r="X3075" s="1" t="str">
        <f>IF(salesdata[[#This Row],[Total Revenue]]&gt;=70000,"High",IF(salesdata[[#This Row],[Total Revenue]]&gt;=40000,"Medium","Low"))</f>
        <v>Low</v>
      </c>
      <c r="Y3075" s="1" t="str">
        <f>IFERROR(IF(SUMIF(salesdata[Year],salesdata[[#This Row],[Year]],salesdata[Total Revenue])&gt;SUMIF(salesdata[Year],salesdata[[#This Row],[Year]]-1,salesdata[Total Revenue]),"Growth Year","Decline Year"),"")</f>
        <v>Decline Year</v>
      </c>
    </row>
    <row r="3076" spans="1:25" x14ac:dyDescent="0.3">
      <c r="A3076" s="1">
        <v>3075</v>
      </c>
      <c r="B3076" s="2">
        <v>43420</v>
      </c>
      <c r="C3076" s="1">
        <v>2018</v>
      </c>
      <c r="D3076" s="1" t="s">
        <v>24</v>
      </c>
      <c r="E3076" s="1">
        <v>11</v>
      </c>
      <c r="F3076" s="3">
        <v>6128</v>
      </c>
      <c r="G3076" s="10">
        <v>19425.759999999998</v>
      </c>
      <c r="H3076" s="12">
        <f>IFERROR(salesdata[[#This Row],[S-P1]]/salesdata[[#This Row],[Q-P1]],0)</f>
        <v>3.17</v>
      </c>
      <c r="I3076" s="3">
        <v>261</v>
      </c>
      <c r="J3076" s="10">
        <v>1654.74</v>
      </c>
      <c r="K3076" s="12">
        <f>IFERROR(salesdata[[#This Row],[S-P2]]/salesdata[[#This Row],[Q-P2]],0)</f>
        <v>6.34</v>
      </c>
      <c r="L3076" s="3">
        <v>1186</v>
      </c>
      <c r="M3076" s="10">
        <v>6428.12</v>
      </c>
      <c r="N3076" s="12">
        <f>IFERROR(salesdata[[#This Row],[S-P3]]/salesdata[[#This Row],[Q-P3]],0)</f>
        <v>5.42</v>
      </c>
      <c r="O3076" s="3">
        <v>691</v>
      </c>
      <c r="P3076" s="10">
        <v>4926.83</v>
      </c>
      <c r="Q3076" s="12">
        <f>IFERROR(salesdata[[#This Row],[S-P4]]/salesdata[[#This Row],[Q-P4]],0)</f>
        <v>7.13</v>
      </c>
      <c r="R3076" s="3">
        <v>8266</v>
      </c>
      <c r="S3076" s="10">
        <v>32435.45</v>
      </c>
      <c r="T3076" s="1" t="str">
        <f>"Q"&amp;ROUNDUP(salesdata[[#This Row],[Month No.]]/3,0)</f>
        <v>Q4</v>
      </c>
      <c r="U3076" s="1" t="str">
        <f>TEXT(salesdata[[#This Row],[Date]],"dddd")</f>
        <v>Friday</v>
      </c>
      <c r="V3076" s="12">
        <f>IFERROR(salesdata[[#This Row],[Total Revenue]]/salesdata[[#This Row],[Total Units Sold]],0)</f>
        <v>3.923959593515606</v>
      </c>
      <c r="W3076" s="1" t="str">
        <f>INDEX({"Product1","Product2","Product3","Product4"},MATCH(MAX(salesdata[[#This Row],[S-P1]],salesdata[[#This Row],[S-P2]],salesdata[[#This Row],[S-P3]],salesdata[[#This Row],[S-P4]]),CHOOSE({1,2,3,4},salesdata[[#This Row],[S-P1]],salesdata[[#This Row],[S-P2]],salesdata[[#This Row],[S-P3]],salesdata[[#This Row],[S-P4]]),0))</f>
        <v>Product1</v>
      </c>
      <c r="X3076" s="1" t="str">
        <f>IF(salesdata[[#This Row],[Total Revenue]]&gt;=70000,"High",IF(salesdata[[#This Row],[Total Revenue]]&gt;=40000,"Medium","Low"))</f>
        <v>Low</v>
      </c>
      <c r="Y3076" s="1" t="str">
        <f>IFERROR(IF(SUMIF(salesdata[Year],salesdata[[#This Row],[Year]],salesdata[Total Revenue])&gt;SUMIF(salesdata[Year],salesdata[[#This Row],[Year]]-1,salesdata[Total Revenue]),"Growth Year","Decline Year"),"")</f>
        <v>Decline Year</v>
      </c>
    </row>
    <row r="3077" spans="1:25" x14ac:dyDescent="0.3">
      <c r="A3077" s="1">
        <v>3076</v>
      </c>
      <c r="B3077" s="2">
        <v>43421</v>
      </c>
      <c r="C3077" s="1">
        <v>2018</v>
      </c>
      <c r="D3077" s="1" t="s">
        <v>24</v>
      </c>
      <c r="E3077" s="1">
        <v>11</v>
      </c>
      <c r="F3077" s="3">
        <v>6732</v>
      </c>
      <c r="G3077" s="10">
        <v>21340.44</v>
      </c>
      <c r="H3077" s="12">
        <f>IFERROR(salesdata[[#This Row],[S-P1]]/salesdata[[#This Row],[Q-P1]],0)</f>
        <v>3.17</v>
      </c>
      <c r="I3077" s="3">
        <v>1280</v>
      </c>
      <c r="J3077" s="10">
        <v>8115.2</v>
      </c>
      <c r="K3077" s="12">
        <f>IFERROR(salesdata[[#This Row],[S-P2]]/salesdata[[#This Row],[Q-P2]],0)</f>
        <v>6.34</v>
      </c>
      <c r="L3077" s="3">
        <v>3394</v>
      </c>
      <c r="M3077" s="10">
        <v>18395.48</v>
      </c>
      <c r="N3077" s="12">
        <f>IFERROR(salesdata[[#This Row],[S-P3]]/salesdata[[#This Row],[Q-P3]],0)</f>
        <v>5.42</v>
      </c>
      <c r="O3077" s="3">
        <v>1343</v>
      </c>
      <c r="P3077" s="10">
        <v>9575.59</v>
      </c>
      <c r="Q3077" s="12">
        <f>IFERROR(salesdata[[#This Row],[S-P4]]/salesdata[[#This Row],[Q-P4]],0)</f>
        <v>7.13</v>
      </c>
      <c r="R3077" s="3">
        <v>12749</v>
      </c>
      <c r="S3077" s="10">
        <v>57426.71</v>
      </c>
      <c r="T3077" s="1" t="str">
        <f>"Q"&amp;ROUNDUP(salesdata[[#This Row],[Month No.]]/3,0)</f>
        <v>Q4</v>
      </c>
      <c r="U3077" s="1" t="str">
        <f>TEXT(salesdata[[#This Row],[Date]],"dddd")</f>
        <v>Saturday</v>
      </c>
      <c r="V3077" s="12">
        <f>IFERROR(salesdata[[#This Row],[Total Revenue]]/salesdata[[#This Row],[Total Units Sold]],0)</f>
        <v>4.5044089732528043</v>
      </c>
      <c r="W3077" s="1" t="str">
        <f>INDEX({"Product1","Product2","Product3","Product4"},MATCH(MAX(salesdata[[#This Row],[S-P1]],salesdata[[#This Row],[S-P2]],salesdata[[#This Row],[S-P3]],salesdata[[#This Row],[S-P4]]),CHOOSE({1,2,3,4},salesdata[[#This Row],[S-P1]],salesdata[[#This Row],[S-P2]],salesdata[[#This Row],[S-P3]],salesdata[[#This Row],[S-P4]]),0))</f>
        <v>Product1</v>
      </c>
      <c r="X3077" s="1" t="str">
        <f>IF(salesdata[[#This Row],[Total Revenue]]&gt;=70000,"High",IF(salesdata[[#This Row],[Total Revenue]]&gt;=40000,"Medium","Low"))</f>
        <v>Medium</v>
      </c>
      <c r="Y3077" s="1" t="str">
        <f>IFERROR(IF(SUMIF(salesdata[Year],salesdata[[#This Row],[Year]],salesdata[Total Revenue])&gt;SUMIF(salesdata[Year],salesdata[[#This Row],[Year]]-1,salesdata[Total Revenue]),"Growth Year","Decline Year"),"")</f>
        <v>Decline Year</v>
      </c>
    </row>
    <row r="3078" spans="1:25" x14ac:dyDescent="0.3">
      <c r="A3078" s="1">
        <v>3077</v>
      </c>
      <c r="B3078" s="2">
        <v>43422</v>
      </c>
      <c r="C3078" s="1">
        <v>2018</v>
      </c>
      <c r="D3078" s="1" t="s">
        <v>24</v>
      </c>
      <c r="E3078" s="1">
        <v>11</v>
      </c>
      <c r="F3078" s="3">
        <v>1793</v>
      </c>
      <c r="G3078" s="10">
        <v>5683.81</v>
      </c>
      <c r="H3078" s="12">
        <f>IFERROR(salesdata[[#This Row],[S-P1]]/salesdata[[#This Row],[Q-P1]],0)</f>
        <v>3.1700000000000004</v>
      </c>
      <c r="I3078" s="3">
        <v>3019</v>
      </c>
      <c r="J3078" s="10">
        <v>19140.46</v>
      </c>
      <c r="K3078" s="12">
        <f>IFERROR(salesdata[[#This Row],[S-P2]]/salesdata[[#This Row],[Q-P2]],0)</f>
        <v>6.34</v>
      </c>
      <c r="L3078" s="3">
        <v>3117</v>
      </c>
      <c r="M3078" s="10">
        <v>16894.14</v>
      </c>
      <c r="N3078" s="12">
        <f>IFERROR(salesdata[[#This Row],[S-P3]]/salesdata[[#This Row],[Q-P3]],0)</f>
        <v>5.42</v>
      </c>
      <c r="O3078" s="3">
        <v>1191</v>
      </c>
      <c r="P3078" s="10">
        <v>8491.83</v>
      </c>
      <c r="Q3078" s="12">
        <f>IFERROR(salesdata[[#This Row],[S-P4]]/salesdata[[#This Row],[Q-P4]],0)</f>
        <v>7.13</v>
      </c>
      <c r="R3078" s="3">
        <v>9120</v>
      </c>
      <c r="S3078" s="10">
        <v>50210.239999999998</v>
      </c>
      <c r="T3078" s="1" t="str">
        <f>"Q"&amp;ROUNDUP(salesdata[[#This Row],[Month No.]]/3,0)</f>
        <v>Q4</v>
      </c>
      <c r="U3078" s="1" t="str">
        <f>TEXT(salesdata[[#This Row],[Date]],"dddd")</f>
        <v>Sunday</v>
      </c>
      <c r="V3078" s="12">
        <f>IFERROR(salesdata[[#This Row],[Total Revenue]]/salesdata[[#This Row],[Total Units Sold]],0)</f>
        <v>5.5055087719298239</v>
      </c>
      <c r="W3078" s="1" t="str">
        <f>INDEX({"Product1","Product2","Product3","Product4"},MATCH(MAX(salesdata[[#This Row],[S-P1]],salesdata[[#This Row],[S-P2]],salesdata[[#This Row],[S-P3]],salesdata[[#This Row],[S-P4]]),CHOOSE({1,2,3,4},salesdata[[#This Row],[S-P1]],salesdata[[#This Row],[S-P2]],salesdata[[#This Row],[S-P3]],salesdata[[#This Row],[S-P4]]),0))</f>
        <v>Product2</v>
      </c>
      <c r="X3078" s="1" t="str">
        <f>IF(salesdata[[#This Row],[Total Revenue]]&gt;=70000,"High",IF(salesdata[[#This Row],[Total Revenue]]&gt;=40000,"Medium","Low"))</f>
        <v>Medium</v>
      </c>
      <c r="Y3078" s="1" t="str">
        <f>IFERROR(IF(SUMIF(salesdata[Year],salesdata[[#This Row],[Year]],salesdata[Total Revenue])&gt;SUMIF(salesdata[Year],salesdata[[#This Row],[Year]]-1,salesdata[Total Revenue]),"Growth Year","Decline Year"),"")</f>
        <v>Decline Year</v>
      </c>
    </row>
    <row r="3079" spans="1:25" x14ac:dyDescent="0.3">
      <c r="A3079" s="1">
        <v>3078</v>
      </c>
      <c r="B3079" s="2">
        <v>43423</v>
      </c>
      <c r="C3079" s="1">
        <v>2018</v>
      </c>
      <c r="D3079" s="1" t="s">
        <v>24</v>
      </c>
      <c r="E3079" s="1">
        <v>11</v>
      </c>
      <c r="F3079" s="3">
        <v>5898</v>
      </c>
      <c r="G3079" s="10">
        <v>18696.66</v>
      </c>
      <c r="H3079" s="12">
        <f>IFERROR(salesdata[[#This Row],[S-P1]]/salesdata[[#This Row],[Q-P1]],0)</f>
        <v>3.17</v>
      </c>
      <c r="I3079" s="3">
        <v>1691</v>
      </c>
      <c r="J3079" s="10">
        <v>10720.94</v>
      </c>
      <c r="K3079" s="12">
        <f>IFERROR(salesdata[[#This Row],[S-P2]]/salesdata[[#This Row],[Q-P2]],0)</f>
        <v>6.34</v>
      </c>
      <c r="L3079" s="3">
        <v>3306</v>
      </c>
      <c r="M3079" s="10">
        <v>17918.52</v>
      </c>
      <c r="N3079" s="12">
        <f>IFERROR(salesdata[[#This Row],[S-P3]]/salesdata[[#This Row],[Q-P3]],0)</f>
        <v>5.42</v>
      </c>
      <c r="O3079" s="3">
        <v>1430</v>
      </c>
      <c r="P3079" s="10">
        <v>10195.9</v>
      </c>
      <c r="Q3079" s="12">
        <f>IFERROR(salesdata[[#This Row],[S-P4]]/salesdata[[#This Row],[Q-P4]],0)</f>
        <v>7.13</v>
      </c>
      <c r="R3079" s="3">
        <v>12325</v>
      </c>
      <c r="S3079" s="10">
        <v>57532.02</v>
      </c>
      <c r="T3079" s="1" t="str">
        <f>"Q"&amp;ROUNDUP(salesdata[[#This Row],[Month No.]]/3,0)</f>
        <v>Q4</v>
      </c>
      <c r="U3079" s="1" t="str">
        <f>TEXT(salesdata[[#This Row],[Date]],"dddd")</f>
        <v>Monday</v>
      </c>
      <c r="V3079" s="12">
        <f>IFERROR(salesdata[[#This Row],[Total Revenue]]/salesdata[[#This Row],[Total Units Sold]],0)</f>
        <v>4.6679123732251515</v>
      </c>
      <c r="W3079" s="1" t="str">
        <f>INDEX({"Product1","Product2","Product3","Product4"},MATCH(MAX(salesdata[[#This Row],[S-P1]],salesdata[[#This Row],[S-P2]],salesdata[[#This Row],[S-P3]],salesdata[[#This Row],[S-P4]]),CHOOSE({1,2,3,4},salesdata[[#This Row],[S-P1]],salesdata[[#This Row],[S-P2]],salesdata[[#This Row],[S-P3]],salesdata[[#This Row],[S-P4]]),0))</f>
        <v>Product1</v>
      </c>
      <c r="X3079" s="1" t="str">
        <f>IF(salesdata[[#This Row],[Total Revenue]]&gt;=70000,"High",IF(salesdata[[#This Row],[Total Revenue]]&gt;=40000,"Medium","Low"))</f>
        <v>Medium</v>
      </c>
      <c r="Y3079" s="1" t="str">
        <f>IFERROR(IF(SUMIF(salesdata[Year],salesdata[[#This Row],[Year]],salesdata[Total Revenue])&gt;SUMIF(salesdata[Year],salesdata[[#This Row],[Year]]-1,salesdata[Total Revenue]),"Growth Year","Decline Year"),"")</f>
        <v>Decline Year</v>
      </c>
    </row>
    <row r="3080" spans="1:25" x14ac:dyDescent="0.3">
      <c r="A3080" s="1">
        <v>3079</v>
      </c>
      <c r="B3080" s="2">
        <v>43424</v>
      </c>
      <c r="C3080" s="1">
        <v>2018</v>
      </c>
      <c r="D3080" s="1" t="s">
        <v>24</v>
      </c>
      <c r="E3080" s="1">
        <v>11</v>
      </c>
      <c r="F3080" s="3">
        <v>6457</v>
      </c>
      <c r="G3080" s="10">
        <v>20468.689999999999</v>
      </c>
      <c r="H3080" s="12">
        <f>IFERROR(salesdata[[#This Row],[S-P1]]/salesdata[[#This Row],[Q-P1]],0)</f>
        <v>3.17</v>
      </c>
      <c r="I3080" s="3">
        <v>3579</v>
      </c>
      <c r="J3080" s="10">
        <v>22690.86</v>
      </c>
      <c r="K3080" s="12">
        <f>IFERROR(salesdata[[#This Row],[S-P2]]/salesdata[[#This Row],[Q-P2]],0)</f>
        <v>6.34</v>
      </c>
      <c r="L3080" s="3">
        <v>2973</v>
      </c>
      <c r="M3080" s="10">
        <v>16113.66</v>
      </c>
      <c r="N3080" s="12">
        <f>IFERROR(salesdata[[#This Row],[S-P3]]/salesdata[[#This Row],[Q-P3]],0)</f>
        <v>5.42</v>
      </c>
      <c r="O3080" s="3">
        <v>1150</v>
      </c>
      <c r="P3080" s="10">
        <v>8199.5</v>
      </c>
      <c r="Q3080" s="12">
        <f>IFERROR(salesdata[[#This Row],[S-P4]]/salesdata[[#This Row],[Q-P4]],0)</f>
        <v>7.13</v>
      </c>
      <c r="R3080" s="3">
        <v>14159</v>
      </c>
      <c r="S3080" s="10">
        <v>67472.710000000006</v>
      </c>
      <c r="T3080" s="1" t="str">
        <f>"Q"&amp;ROUNDUP(salesdata[[#This Row],[Month No.]]/3,0)</f>
        <v>Q4</v>
      </c>
      <c r="U3080" s="1" t="str">
        <f>TEXT(salesdata[[#This Row],[Date]],"dddd")</f>
        <v>Tuesday</v>
      </c>
      <c r="V3080" s="12">
        <f>IFERROR(salesdata[[#This Row],[Total Revenue]]/salesdata[[#This Row],[Total Units Sold]],0)</f>
        <v>4.7653584292676037</v>
      </c>
      <c r="W3080" s="1" t="str">
        <f>INDEX({"Product1","Product2","Product3","Product4"},MATCH(MAX(salesdata[[#This Row],[S-P1]],salesdata[[#This Row],[S-P2]],salesdata[[#This Row],[S-P3]],salesdata[[#This Row],[S-P4]]),CHOOSE({1,2,3,4},salesdata[[#This Row],[S-P1]],salesdata[[#This Row],[S-P2]],salesdata[[#This Row],[S-P3]],salesdata[[#This Row],[S-P4]]),0))</f>
        <v>Product2</v>
      </c>
      <c r="X3080" s="1" t="str">
        <f>IF(salesdata[[#This Row],[Total Revenue]]&gt;=70000,"High",IF(salesdata[[#This Row],[Total Revenue]]&gt;=40000,"Medium","Low"))</f>
        <v>Medium</v>
      </c>
      <c r="Y3080" s="1" t="str">
        <f>IFERROR(IF(SUMIF(salesdata[Year],salesdata[[#This Row],[Year]],salesdata[Total Revenue])&gt;SUMIF(salesdata[Year],salesdata[[#This Row],[Year]]-1,salesdata[Total Revenue]),"Growth Year","Decline Year"),"")</f>
        <v>Decline Year</v>
      </c>
    </row>
    <row r="3081" spans="1:25" x14ac:dyDescent="0.3">
      <c r="A3081" s="1">
        <v>3080</v>
      </c>
      <c r="B3081" s="2">
        <v>43425</v>
      </c>
      <c r="C3081" s="1">
        <v>2018</v>
      </c>
      <c r="D3081" s="1" t="s">
        <v>24</v>
      </c>
      <c r="E3081" s="1">
        <v>11</v>
      </c>
      <c r="F3081" s="3">
        <v>3891</v>
      </c>
      <c r="G3081" s="10">
        <v>12334.47</v>
      </c>
      <c r="H3081" s="12">
        <f>IFERROR(salesdata[[#This Row],[S-P1]]/salesdata[[#This Row],[Q-P1]],0)</f>
        <v>3.17</v>
      </c>
      <c r="I3081" s="3">
        <v>2133</v>
      </c>
      <c r="J3081" s="10">
        <v>13523.22</v>
      </c>
      <c r="K3081" s="12">
        <f>IFERROR(salesdata[[#This Row],[S-P2]]/salesdata[[#This Row],[Q-P2]],0)</f>
        <v>6.34</v>
      </c>
      <c r="L3081" s="3">
        <v>2291</v>
      </c>
      <c r="M3081" s="10">
        <v>12417.22</v>
      </c>
      <c r="N3081" s="12">
        <f>IFERROR(salesdata[[#This Row],[S-P3]]/salesdata[[#This Row],[Q-P3]],0)</f>
        <v>5.42</v>
      </c>
      <c r="O3081" s="3">
        <v>1190</v>
      </c>
      <c r="P3081" s="10">
        <v>8484.7000000000007</v>
      </c>
      <c r="Q3081" s="12">
        <f>IFERROR(salesdata[[#This Row],[S-P4]]/salesdata[[#This Row],[Q-P4]],0)</f>
        <v>7.1300000000000008</v>
      </c>
      <c r="R3081" s="3">
        <v>9505</v>
      </c>
      <c r="S3081" s="10">
        <v>46759.61</v>
      </c>
      <c r="T3081" s="1" t="str">
        <f>"Q"&amp;ROUNDUP(salesdata[[#This Row],[Month No.]]/3,0)</f>
        <v>Q4</v>
      </c>
      <c r="U3081" s="1" t="str">
        <f>TEXT(salesdata[[#This Row],[Date]],"dddd")</f>
        <v>Wednesday</v>
      </c>
      <c r="V3081" s="12">
        <f>IFERROR(salesdata[[#This Row],[Total Revenue]]/salesdata[[#This Row],[Total Units Sold]],0)</f>
        <v>4.919475013150973</v>
      </c>
      <c r="W3081" s="1" t="str">
        <f>INDEX({"Product1","Product2","Product3","Product4"},MATCH(MAX(salesdata[[#This Row],[S-P1]],salesdata[[#This Row],[S-P2]],salesdata[[#This Row],[S-P3]],salesdata[[#This Row],[S-P4]]),CHOOSE({1,2,3,4},salesdata[[#This Row],[S-P1]],salesdata[[#This Row],[S-P2]],salesdata[[#This Row],[S-P3]],salesdata[[#This Row],[S-P4]]),0))</f>
        <v>Product2</v>
      </c>
      <c r="X3081" s="1" t="str">
        <f>IF(salesdata[[#This Row],[Total Revenue]]&gt;=70000,"High",IF(salesdata[[#This Row],[Total Revenue]]&gt;=40000,"Medium","Low"))</f>
        <v>Medium</v>
      </c>
      <c r="Y3081" s="1" t="str">
        <f>IFERROR(IF(SUMIF(salesdata[Year],salesdata[[#This Row],[Year]],salesdata[Total Revenue])&gt;SUMIF(salesdata[Year],salesdata[[#This Row],[Year]]-1,salesdata[Total Revenue]),"Growth Year","Decline Year"),"")</f>
        <v>Decline Year</v>
      </c>
    </row>
    <row r="3082" spans="1:25" x14ac:dyDescent="0.3">
      <c r="A3082" s="1">
        <v>3081</v>
      </c>
      <c r="B3082" s="2">
        <v>43426</v>
      </c>
      <c r="C3082" s="1">
        <v>2018</v>
      </c>
      <c r="D3082" s="1" t="s">
        <v>24</v>
      </c>
      <c r="E3082" s="1">
        <v>11</v>
      </c>
      <c r="F3082" s="3">
        <v>1548</v>
      </c>
      <c r="G3082" s="10">
        <v>4907.16</v>
      </c>
      <c r="H3082" s="12">
        <f>IFERROR(salesdata[[#This Row],[S-P1]]/salesdata[[#This Row],[Q-P1]],0)</f>
        <v>3.17</v>
      </c>
      <c r="I3082" s="3">
        <v>334</v>
      </c>
      <c r="J3082" s="10">
        <v>2117.56</v>
      </c>
      <c r="K3082" s="12">
        <f>IFERROR(salesdata[[#This Row],[S-P2]]/salesdata[[#This Row],[Q-P2]],0)</f>
        <v>6.34</v>
      </c>
      <c r="L3082" s="3">
        <v>3804</v>
      </c>
      <c r="M3082" s="10">
        <v>20617.68</v>
      </c>
      <c r="N3082" s="12">
        <f>IFERROR(salesdata[[#This Row],[S-P3]]/salesdata[[#This Row],[Q-P3]],0)</f>
        <v>5.42</v>
      </c>
      <c r="O3082" s="3">
        <v>488</v>
      </c>
      <c r="P3082" s="10">
        <v>3479.44</v>
      </c>
      <c r="Q3082" s="12">
        <f>IFERROR(salesdata[[#This Row],[S-P4]]/salesdata[[#This Row],[Q-P4]],0)</f>
        <v>7.13</v>
      </c>
      <c r="R3082" s="3">
        <v>6174</v>
      </c>
      <c r="S3082" s="10">
        <v>31121.84</v>
      </c>
      <c r="T3082" s="1" t="str">
        <f>"Q"&amp;ROUNDUP(salesdata[[#This Row],[Month No.]]/3,0)</f>
        <v>Q4</v>
      </c>
      <c r="U3082" s="1" t="str">
        <f>TEXT(salesdata[[#This Row],[Date]],"dddd")</f>
        <v>Thursday</v>
      </c>
      <c r="V3082" s="12">
        <f>IFERROR(salesdata[[#This Row],[Total Revenue]]/salesdata[[#This Row],[Total Units Sold]],0)</f>
        <v>5.0407904114026563</v>
      </c>
      <c r="W3082" s="1" t="str">
        <f>INDEX({"Product1","Product2","Product3","Product4"},MATCH(MAX(salesdata[[#This Row],[S-P1]],salesdata[[#This Row],[S-P2]],salesdata[[#This Row],[S-P3]],salesdata[[#This Row],[S-P4]]),CHOOSE({1,2,3,4},salesdata[[#This Row],[S-P1]],salesdata[[#This Row],[S-P2]],salesdata[[#This Row],[S-P3]],salesdata[[#This Row],[S-P4]]),0))</f>
        <v>Product3</v>
      </c>
      <c r="X3082" s="1" t="str">
        <f>IF(salesdata[[#This Row],[Total Revenue]]&gt;=70000,"High",IF(salesdata[[#This Row],[Total Revenue]]&gt;=40000,"Medium","Low"))</f>
        <v>Low</v>
      </c>
      <c r="Y3082" s="1" t="str">
        <f>IFERROR(IF(SUMIF(salesdata[Year],salesdata[[#This Row],[Year]],salesdata[Total Revenue])&gt;SUMIF(salesdata[Year],salesdata[[#This Row],[Year]]-1,salesdata[Total Revenue]),"Growth Year","Decline Year"),"")</f>
        <v>Decline Year</v>
      </c>
    </row>
    <row r="3083" spans="1:25" x14ac:dyDescent="0.3">
      <c r="A3083" s="1">
        <v>3082</v>
      </c>
      <c r="B3083" s="2">
        <v>43427</v>
      </c>
      <c r="C3083" s="1">
        <v>2018</v>
      </c>
      <c r="D3083" s="1" t="s">
        <v>24</v>
      </c>
      <c r="E3083" s="1">
        <v>11</v>
      </c>
      <c r="F3083" s="3">
        <v>1899</v>
      </c>
      <c r="G3083" s="10">
        <v>6019.83</v>
      </c>
      <c r="H3083" s="12">
        <f>IFERROR(salesdata[[#This Row],[S-P1]]/salesdata[[#This Row],[Q-P1]],0)</f>
        <v>3.17</v>
      </c>
      <c r="I3083" s="3">
        <v>1248</v>
      </c>
      <c r="J3083" s="10">
        <v>7912.32</v>
      </c>
      <c r="K3083" s="12">
        <f>IFERROR(salesdata[[#This Row],[S-P2]]/salesdata[[#This Row],[Q-P2]],0)</f>
        <v>6.34</v>
      </c>
      <c r="L3083" s="3">
        <v>283</v>
      </c>
      <c r="M3083" s="10">
        <v>1533.86</v>
      </c>
      <c r="N3083" s="12">
        <f>IFERROR(salesdata[[#This Row],[S-P3]]/salesdata[[#This Row],[Q-P3]],0)</f>
        <v>5.42</v>
      </c>
      <c r="O3083" s="3">
        <v>986</v>
      </c>
      <c r="P3083" s="10">
        <v>7030.18</v>
      </c>
      <c r="Q3083" s="12">
        <f>IFERROR(salesdata[[#This Row],[S-P4]]/salesdata[[#This Row],[Q-P4]],0)</f>
        <v>7.13</v>
      </c>
      <c r="R3083" s="3">
        <v>4416</v>
      </c>
      <c r="S3083" s="10">
        <v>22496.19</v>
      </c>
      <c r="T3083" s="1" t="str">
        <f>"Q"&amp;ROUNDUP(salesdata[[#This Row],[Month No.]]/3,0)</f>
        <v>Q4</v>
      </c>
      <c r="U3083" s="1" t="str">
        <f>TEXT(salesdata[[#This Row],[Date]],"dddd")</f>
        <v>Friday</v>
      </c>
      <c r="V3083" s="12">
        <f>IFERROR(salesdata[[#This Row],[Total Revenue]]/salesdata[[#This Row],[Total Units Sold]],0)</f>
        <v>5.0942459239130429</v>
      </c>
      <c r="W3083" s="1" t="str">
        <f>INDEX({"Product1","Product2","Product3","Product4"},MATCH(MAX(salesdata[[#This Row],[S-P1]],salesdata[[#This Row],[S-P2]],salesdata[[#This Row],[S-P3]],salesdata[[#This Row],[S-P4]]),CHOOSE({1,2,3,4},salesdata[[#This Row],[S-P1]],salesdata[[#This Row],[S-P2]],salesdata[[#This Row],[S-P3]],salesdata[[#This Row],[S-P4]]),0))</f>
        <v>Product2</v>
      </c>
      <c r="X3083" s="1" t="str">
        <f>IF(salesdata[[#This Row],[Total Revenue]]&gt;=70000,"High",IF(salesdata[[#This Row],[Total Revenue]]&gt;=40000,"Medium","Low"))</f>
        <v>Low</v>
      </c>
      <c r="Y3083" s="1" t="str">
        <f>IFERROR(IF(SUMIF(salesdata[Year],salesdata[[#This Row],[Year]],salesdata[Total Revenue])&gt;SUMIF(salesdata[Year],salesdata[[#This Row],[Year]]-1,salesdata[Total Revenue]),"Growth Year","Decline Year"),"")</f>
        <v>Decline Year</v>
      </c>
    </row>
    <row r="3084" spans="1:25" x14ac:dyDescent="0.3">
      <c r="A3084" s="1">
        <v>3083</v>
      </c>
      <c r="B3084" s="2">
        <v>43428</v>
      </c>
      <c r="C3084" s="1">
        <v>2018</v>
      </c>
      <c r="D3084" s="1" t="s">
        <v>24</v>
      </c>
      <c r="E3084" s="1">
        <v>11</v>
      </c>
      <c r="F3084" s="3">
        <v>5353</v>
      </c>
      <c r="G3084" s="10">
        <v>16969.009999999998</v>
      </c>
      <c r="H3084" s="12">
        <f>IFERROR(salesdata[[#This Row],[S-P1]]/salesdata[[#This Row],[Q-P1]],0)</f>
        <v>3.1699999999999995</v>
      </c>
      <c r="I3084" s="3">
        <v>1858</v>
      </c>
      <c r="J3084" s="10">
        <v>11779.72</v>
      </c>
      <c r="K3084" s="12">
        <f>IFERROR(salesdata[[#This Row],[S-P2]]/salesdata[[#This Row],[Q-P2]],0)</f>
        <v>6.34</v>
      </c>
      <c r="L3084" s="3">
        <v>2611</v>
      </c>
      <c r="M3084" s="10">
        <v>14151.62</v>
      </c>
      <c r="N3084" s="12">
        <f>IFERROR(salesdata[[#This Row],[S-P3]]/salesdata[[#This Row],[Q-P3]],0)</f>
        <v>5.42</v>
      </c>
      <c r="O3084" s="3">
        <v>537</v>
      </c>
      <c r="P3084" s="10">
        <v>3828.81</v>
      </c>
      <c r="Q3084" s="12">
        <f>IFERROR(salesdata[[#This Row],[S-P4]]/salesdata[[#This Row],[Q-P4]],0)</f>
        <v>7.13</v>
      </c>
      <c r="R3084" s="3">
        <v>10359</v>
      </c>
      <c r="S3084" s="10">
        <v>46729.16</v>
      </c>
      <c r="T3084" s="1" t="str">
        <f>"Q"&amp;ROUNDUP(salesdata[[#This Row],[Month No.]]/3,0)</f>
        <v>Q4</v>
      </c>
      <c r="U3084" s="1" t="str">
        <f>TEXT(salesdata[[#This Row],[Date]],"dddd")</f>
        <v>Saturday</v>
      </c>
      <c r="V3084" s="12">
        <f>IFERROR(salesdata[[#This Row],[Total Revenue]]/salesdata[[#This Row],[Total Units Sold]],0)</f>
        <v>4.5109721015542048</v>
      </c>
      <c r="W3084" s="1" t="str">
        <f>INDEX({"Product1","Product2","Product3","Product4"},MATCH(MAX(salesdata[[#This Row],[S-P1]],salesdata[[#This Row],[S-P2]],salesdata[[#This Row],[S-P3]],salesdata[[#This Row],[S-P4]]),CHOOSE({1,2,3,4},salesdata[[#This Row],[S-P1]],salesdata[[#This Row],[S-P2]],salesdata[[#This Row],[S-P3]],salesdata[[#This Row],[S-P4]]),0))</f>
        <v>Product1</v>
      </c>
      <c r="X3084" s="1" t="str">
        <f>IF(salesdata[[#This Row],[Total Revenue]]&gt;=70000,"High",IF(salesdata[[#This Row],[Total Revenue]]&gt;=40000,"Medium","Low"))</f>
        <v>Medium</v>
      </c>
      <c r="Y3084" s="1" t="str">
        <f>IFERROR(IF(SUMIF(salesdata[Year],salesdata[[#This Row],[Year]],salesdata[Total Revenue])&gt;SUMIF(salesdata[Year],salesdata[[#This Row],[Year]]-1,salesdata[Total Revenue]),"Growth Year","Decline Year"),"")</f>
        <v>Decline Year</v>
      </c>
    </row>
    <row r="3085" spans="1:25" x14ac:dyDescent="0.3">
      <c r="A3085" s="1">
        <v>3084</v>
      </c>
      <c r="B3085" s="2">
        <v>43429</v>
      </c>
      <c r="C3085" s="1">
        <v>2018</v>
      </c>
      <c r="D3085" s="1" t="s">
        <v>24</v>
      </c>
      <c r="E3085" s="1">
        <v>11</v>
      </c>
      <c r="F3085" s="3">
        <v>3226</v>
      </c>
      <c r="G3085" s="10">
        <v>10226.42</v>
      </c>
      <c r="H3085" s="12">
        <f>IFERROR(salesdata[[#This Row],[S-P1]]/salesdata[[#This Row],[Q-P1]],0)</f>
        <v>3.17</v>
      </c>
      <c r="I3085" s="3">
        <v>1609</v>
      </c>
      <c r="J3085" s="10">
        <v>10201.06</v>
      </c>
      <c r="K3085" s="12">
        <f>IFERROR(salesdata[[#This Row],[S-P2]]/salesdata[[#This Row],[Q-P2]],0)</f>
        <v>6.34</v>
      </c>
      <c r="L3085" s="3">
        <v>4446</v>
      </c>
      <c r="M3085" s="10">
        <v>24097.32</v>
      </c>
      <c r="N3085" s="12">
        <f>IFERROR(salesdata[[#This Row],[S-P3]]/salesdata[[#This Row],[Q-P3]],0)</f>
        <v>5.42</v>
      </c>
      <c r="O3085" s="3">
        <v>1548</v>
      </c>
      <c r="P3085" s="10">
        <v>11037.24</v>
      </c>
      <c r="Q3085" s="12">
        <f>IFERROR(salesdata[[#This Row],[S-P4]]/salesdata[[#This Row],[Q-P4]],0)</f>
        <v>7.13</v>
      </c>
      <c r="R3085" s="3">
        <v>10829</v>
      </c>
      <c r="S3085" s="10">
        <v>55562.04</v>
      </c>
      <c r="T3085" s="1" t="str">
        <f>"Q"&amp;ROUNDUP(salesdata[[#This Row],[Month No.]]/3,0)</f>
        <v>Q4</v>
      </c>
      <c r="U3085" s="1" t="str">
        <f>TEXT(salesdata[[#This Row],[Date]],"dddd")</f>
        <v>Sunday</v>
      </c>
      <c r="V3085" s="12">
        <f>IFERROR(salesdata[[#This Row],[Total Revenue]]/salesdata[[#This Row],[Total Units Sold]],0)</f>
        <v>5.1308560347215808</v>
      </c>
      <c r="W3085" s="1" t="str">
        <f>INDEX({"Product1","Product2","Product3","Product4"},MATCH(MAX(salesdata[[#This Row],[S-P1]],salesdata[[#This Row],[S-P2]],salesdata[[#This Row],[S-P3]],salesdata[[#This Row],[S-P4]]),CHOOSE({1,2,3,4},salesdata[[#This Row],[S-P1]],salesdata[[#This Row],[S-P2]],salesdata[[#This Row],[S-P3]],salesdata[[#This Row],[S-P4]]),0))</f>
        <v>Product3</v>
      </c>
      <c r="X3085" s="1" t="str">
        <f>IF(salesdata[[#This Row],[Total Revenue]]&gt;=70000,"High",IF(salesdata[[#This Row],[Total Revenue]]&gt;=40000,"Medium","Low"))</f>
        <v>Medium</v>
      </c>
      <c r="Y3085" s="1" t="str">
        <f>IFERROR(IF(SUMIF(salesdata[Year],salesdata[[#This Row],[Year]],salesdata[Total Revenue])&gt;SUMIF(salesdata[Year],salesdata[[#This Row],[Year]]-1,salesdata[Total Revenue]),"Growth Year","Decline Year"),"")</f>
        <v>Decline Year</v>
      </c>
    </row>
    <row r="3086" spans="1:25" x14ac:dyDescent="0.3">
      <c r="A3086" s="1">
        <v>3085</v>
      </c>
      <c r="B3086" s="2">
        <v>43430</v>
      </c>
      <c r="C3086" s="1">
        <v>2018</v>
      </c>
      <c r="D3086" s="1" t="s">
        <v>24</v>
      </c>
      <c r="E3086" s="1">
        <v>11</v>
      </c>
      <c r="F3086" s="3">
        <v>2008</v>
      </c>
      <c r="G3086" s="10">
        <v>6365.36</v>
      </c>
      <c r="H3086" s="12">
        <f>IFERROR(salesdata[[#This Row],[S-P1]]/salesdata[[#This Row],[Q-P1]],0)</f>
        <v>3.17</v>
      </c>
      <c r="I3086" s="3">
        <v>2833</v>
      </c>
      <c r="J3086" s="10">
        <v>17961.22</v>
      </c>
      <c r="K3086" s="12">
        <f>IFERROR(salesdata[[#This Row],[S-P2]]/salesdata[[#This Row],[Q-P2]],0)</f>
        <v>6.3400000000000007</v>
      </c>
      <c r="L3086" s="3">
        <v>5594</v>
      </c>
      <c r="M3086" s="10">
        <v>30319.48</v>
      </c>
      <c r="N3086" s="12">
        <f>IFERROR(salesdata[[#This Row],[S-P3]]/salesdata[[#This Row],[Q-P3]],0)</f>
        <v>5.42</v>
      </c>
      <c r="O3086" s="3">
        <v>382</v>
      </c>
      <c r="P3086" s="10">
        <v>2723.66</v>
      </c>
      <c r="Q3086" s="12">
        <f>IFERROR(salesdata[[#This Row],[S-P4]]/salesdata[[#This Row],[Q-P4]],0)</f>
        <v>7.13</v>
      </c>
      <c r="R3086" s="3">
        <v>10817</v>
      </c>
      <c r="S3086" s="10">
        <v>57369.72</v>
      </c>
      <c r="T3086" s="1" t="str">
        <f>"Q"&amp;ROUNDUP(salesdata[[#This Row],[Month No.]]/3,0)</f>
        <v>Q4</v>
      </c>
      <c r="U3086" s="1" t="str">
        <f>TEXT(salesdata[[#This Row],[Date]],"dddd")</f>
        <v>Monday</v>
      </c>
      <c r="V3086" s="12">
        <f>IFERROR(salesdata[[#This Row],[Total Revenue]]/salesdata[[#This Row],[Total Units Sold]],0)</f>
        <v>5.3036627530738656</v>
      </c>
      <c r="W3086" s="1" t="str">
        <f>INDEX({"Product1","Product2","Product3","Product4"},MATCH(MAX(salesdata[[#This Row],[S-P1]],salesdata[[#This Row],[S-P2]],salesdata[[#This Row],[S-P3]],salesdata[[#This Row],[S-P4]]),CHOOSE({1,2,3,4},salesdata[[#This Row],[S-P1]],salesdata[[#This Row],[S-P2]],salesdata[[#This Row],[S-P3]],salesdata[[#This Row],[S-P4]]),0))</f>
        <v>Product3</v>
      </c>
      <c r="X3086" s="1" t="str">
        <f>IF(salesdata[[#This Row],[Total Revenue]]&gt;=70000,"High",IF(salesdata[[#This Row],[Total Revenue]]&gt;=40000,"Medium","Low"))</f>
        <v>Medium</v>
      </c>
      <c r="Y3086" s="1" t="str">
        <f>IFERROR(IF(SUMIF(salesdata[Year],salesdata[[#This Row],[Year]],salesdata[Total Revenue])&gt;SUMIF(salesdata[Year],salesdata[[#This Row],[Year]]-1,salesdata[Total Revenue]),"Growth Year","Decline Year"),"")</f>
        <v>Decline Year</v>
      </c>
    </row>
    <row r="3087" spans="1:25" x14ac:dyDescent="0.3">
      <c r="A3087" s="1">
        <v>3086</v>
      </c>
      <c r="B3087" s="2">
        <v>43431</v>
      </c>
      <c r="C3087" s="1">
        <v>2018</v>
      </c>
      <c r="D3087" s="1" t="s">
        <v>24</v>
      </c>
      <c r="E3087" s="1">
        <v>11</v>
      </c>
      <c r="F3087" s="3">
        <v>3517</v>
      </c>
      <c r="G3087" s="10">
        <v>11148.89</v>
      </c>
      <c r="H3087" s="12">
        <f>IFERROR(salesdata[[#This Row],[S-P1]]/salesdata[[#This Row],[Q-P1]],0)</f>
        <v>3.17</v>
      </c>
      <c r="I3087" s="3">
        <v>1529</v>
      </c>
      <c r="J3087" s="10">
        <v>9693.86</v>
      </c>
      <c r="K3087" s="12">
        <f>IFERROR(salesdata[[#This Row],[S-P2]]/salesdata[[#This Row],[Q-P2]],0)</f>
        <v>6.3400000000000007</v>
      </c>
      <c r="L3087" s="3">
        <v>2695</v>
      </c>
      <c r="M3087" s="10">
        <v>14606.9</v>
      </c>
      <c r="N3087" s="12">
        <f>IFERROR(salesdata[[#This Row],[S-P3]]/salesdata[[#This Row],[Q-P3]],0)</f>
        <v>5.42</v>
      </c>
      <c r="O3087" s="3">
        <v>1408</v>
      </c>
      <c r="P3087" s="10">
        <v>10039.040000000001</v>
      </c>
      <c r="Q3087" s="12">
        <f>IFERROR(salesdata[[#This Row],[S-P4]]/salesdata[[#This Row],[Q-P4]],0)</f>
        <v>7.1300000000000008</v>
      </c>
      <c r="R3087" s="3">
        <v>9149</v>
      </c>
      <c r="S3087" s="10">
        <v>45488.69</v>
      </c>
      <c r="T3087" s="1" t="str">
        <f>"Q"&amp;ROUNDUP(salesdata[[#This Row],[Month No.]]/3,0)</f>
        <v>Q4</v>
      </c>
      <c r="U3087" s="1" t="str">
        <f>TEXT(salesdata[[#This Row],[Date]],"dddd")</f>
        <v>Tuesday</v>
      </c>
      <c r="V3087" s="12">
        <f>IFERROR(salesdata[[#This Row],[Total Revenue]]/salesdata[[#This Row],[Total Units Sold]],0)</f>
        <v>4.9719849163843044</v>
      </c>
      <c r="W3087" s="1" t="str">
        <f>INDEX({"Product1","Product2","Product3","Product4"},MATCH(MAX(salesdata[[#This Row],[S-P1]],salesdata[[#This Row],[S-P2]],salesdata[[#This Row],[S-P3]],salesdata[[#This Row],[S-P4]]),CHOOSE({1,2,3,4},salesdata[[#This Row],[S-P1]],salesdata[[#This Row],[S-P2]],salesdata[[#This Row],[S-P3]],salesdata[[#This Row],[S-P4]]),0))</f>
        <v>Product3</v>
      </c>
      <c r="X3087" s="1" t="str">
        <f>IF(salesdata[[#This Row],[Total Revenue]]&gt;=70000,"High",IF(salesdata[[#This Row],[Total Revenue]]&gt;=40000,"Medium","Low"))</f>
        <v>Medium</v>
      </c>
      <c r="Y3087" s="1" t="str">
        <f>IFERROR(IF(SUMIF(salesdata[Year],salesdata[[#This Row],[Year]],salesdata[Total Revenue])&gt;SUMIF(salesdata[Year],salesdata[[#This Row],[Year]]-1,salesdata[Total Revenue]),"Growth Year","Decline Year"),"")</f>
        <v>Decline Year</v>
      </c>
    </row>
    <row r="3088" spans="1:25" x14ac:dyDescent="0.3">
      <c r="A3088" s="1">
        <v>3087</v>
      </c>
      <c r="B3088" s="2">
        <v>43432</v>
      </c>
      <c r="C3088" s="1">
        <v>2018</v>
      </c>
      <c r="D3088" s="1" t="s">
        <v>24</v>
      </c>
      <c r="E3088" s="1">
        <v>11</v>
      </c>
      <c r="F3088" s="3">
        <v>1302</v>
      </c>
      <c r="G3088" s="10">
        <v>4127.34</v>
      </c>
      <c r="H3088" s="12">
        <f>IFERROR(salesdata[[#This Row],[S-P1]]/salesdata[[#This Row],[Q-P1]],0)</f>
        <v>3.17</v>
      </c>
      <c r="I3088" s="3">
        <v>3736</v>
      </c>
      <c r="J3088" s="10">
        <v>23686.240000000002</v>
      </c>
      <c r="K3088" s="12">
        <f>IFERROR(salesdata[[#This Row],[S-P2]]/salesdata[[#This Row],[Q-P2]],0)</f>
        <v>6.3400000000000007</v>
      </c>
      <c r="L3088" s="3">
        <v>2165</v>
      </c>
      <c r="M3088" s="10">
        <v>11734.3</v>
      </c>
      <c r="N3088" s="12">
        <f>IFERROR(salesdata[[#This Row],[S-P3]]/salesdata[[#This Row],[Q-P3]],0)</f>
        <v>5.42</v>
      </c>
      <c r="O3088" s="3">
        <v>1446</v>
      </c>
      <c r="P3088" s="10">
        <v>10309.98</v>
      </c>
      <c r="Q3088" s="12">
        <f>IFERROR(salesdata[[#This Row],[S-P4]]/salesdata[[#This Row],[Q-P4]],0)</f>
        <v>7.13</v>
      </c>
      <c r="R3088" s="3">
        <v>8649</v>
      </c>
      <c r="S3088" s="10">
        <v>49857.86</v>
      </c>
      <c r="T3088" s="1" t="str">
        <f>"Q"&amp;ROUNDUP(salesdata[[#This Row],[Month No.]]/3,0)</f>
        <v>Q4</v>
      </c>
      <c r="U3088" s="1" t="str">
        <f>TEXT(salesdata[[#This Row],[Date]],"dddd")</f>
        <v>Wednesday</v>
      </c>
      <c r="V3088" s="12">
        <f>IFERROR(salesdata[[#This Row],[Total Revenue]]/salesdata[[#This Row],[Total Units Sold]],0)</f>
        <v>5.7645808764018964</v>
      </c>
      <c r="W3088" s="1" t="str">
        <f>INDEX({"Product1","Product2","Product3","Product4"},MATCH(MAX(salesdata[[#This Row],[S-P1]],salesdata[[#This Row],[S-P2]],salesdata[[#This Row],[S-P3]],salesdata[[#This Row],[S-P4]]),CHOOSE({1,2,3,4},salesdata[[#This Row],[S-P1]],salesdata[[#This Row],[S-P2]],salesdata[[#This Row],[S-P3]],salesdata[[#This Row],[S-P4]]),0))</f>
        <v>Product2</v>
      </c>
      <c r="X3088" s="1" t="str">
        <f>IF(salesdata[[#This Row],[Total Revenue]]&gt;=70000,"High",IF(salesdata[[#This Row],[Total Revenue]]&gt;=40000,"Medium","Low"))</f>
        <v>Medium</v>
      </c>
      <c r="Y3088" s="1" t="str">
        <f>IFERROR(IF(SUMIF(salesdata[Year],salesdata[[#This Row],[Year]],salesdata[Total Revenue])&gt;SUMIF(salesdata[Year],salesdata[[#This Row],[Year]]-1,salesdata[Total Revenue]),"Growth Year","Decline Year"),"")</f>
        <v>Decline Year</v>
      </c>
    </row>
    <row r="3089" spans="1:25" x14ac:dyDescent="0.3">
      <c r="A3089" s="1">
        <v>3088</v>
      </c>
      <c r="B3089" s="2">
        <v>43433</v>
      </c>
      <c r="C3089" s="1">
        <v>2018</v>
      </c>
      <c r="D3089" s="1" t="s">
        <v>24</v>
      </c>
      <c r="E3089" s="1">
        <v>11</v>
      </c>
      <c r="F3089" s="3">
        <v>2974</v>
      </c>
      <c r="G3089" s="10">
        <v>9427.58</v>
      </c>
      <c r="H3089" s="12">
        <f>IFERROR(salesdata[[#This Row],[S-P1]]/salesdata[[#This Row],[Q-P1]],0)</f>
        <v>3.17</v>
      </c>
      <c r="I3089" s="3">
        <v>2012</v>
      </c>
      <c r="J3089" s="10">
        <v>12756.08</v>
      </c>
      <c r="K3089" s="12">
        <f>IFERROR(salesdata[[#This Row],[S-P2]]/salesdata[[#This Row],[Q-P2]],0)</f>
        <v>6.34</v>
      </c>
      <c r="L3089" s="3">
        <v>1272</v>
      </c>
      <c r="M3089" s="10">
        <v>6894.24</v>
      </c>
      <c r="N3089" s="12">
        <f>IFERROR(salesdata[[#This Row],[S-P3]]/salesdata[[#This Row],[Q-P3]],0)</f>
        <v>5.42</v>
      </c>
      <c r="O3089" s="3">
        <v>1869</v>
      </c>
      <c r="P3089" s="10">
        <v>13325.97</v>
      </c>
      <c r="Q3089" s="12">
        <f>IFERROR(salesdata[[#This Row],[S-P4]]/salesdata[[#This Row],[Q-P4]],0)</f>
        <v>7.13</v>
      </c>
      <c r="R3089" s="3">
        <v>8127</v>
      </c>
      <c r="S3089" s="10">
        <v>42403.87</v>
      </c>
      <c r="T3089" s="1" t="str">
        <f>"Q"&amp;ROUNDUP(salesdata[[#This Row],[Month No.]]/3,0)</f>
        <v>Q4</v>
      </c>
      <c r="U3089" s="1" t="str">
        <f>TEXT(salesdata[[#This Row],[Date]],"dddd")</f>
        <v>Thursday</v>
      </c>
      <c r="V3089" s="12">
        <f>IFERROR(salesdata[[#This Row],[Total Revenue]]/salesdata[[#This Row],[Total Units Sold]],0)</f>
        <v>5.2176535006767564</v>
      </c>
      <c r="W3089" s="1" t="str">
        <f>INDEX({"Product1","Product2","Product3","Product4"},MATCH(MAX(salesdata[[#This Row],[S-P1]],salesdata[[#This Row],[S-P2]],salesdata[[#This Row],[S-P3]],salesdata[[#This Row],[S-P4]]),CHOOSE({1,2,3,4},salesdata[[#This Row],[S-P1]],salesdata[[#This Row],[S-P2]],salesdata[[#This Row],[S-P3]],salesdata[[#This Row],[S-P4]]),0))</f>
        <v>Product4</v>
      </c>
      <c r="X3089" s="1" t="str">
        <f>IF(salesdata[[#This Row],[Total Revenue]]&gt;=70000,"High",IF(salesdata[[#This Row],[Total Revenue]]&gt;=40000,"Medium","Low"))</f>
        <v>Medium</v>
      </c>
      <c r="Y3089" s="1" t="str">
        <f>IFERROR(IF(SUMIF(salesdata[Year],salesdata[[#This Row],[Year]],salesdata[Total Revenue])&gt;SUMIF(salesdata[Year],salesdata[[#This Row],[Year]]-1,salesdata[Total Revenue]),"Growth Year","Decline Year"),"")</f>
        <v>Decline Year</v>
      </c>
    </row>
    <row r="3090" spans="1:25" x14ac:dyDescent="0.3">
      <c r="A3090" s="1">
        <v>3089</v>
      </c>
      <c r="B3090" s="2">
        <v>43434</v>
      </c>
      <c r="C3090" s="1">
        <v>2018</v>
      </c>
      <c r="D3090" s="1" t="s">
        <v>24</v>
      </c>
      <c r="E3090" s="1">
        <v>11</v>
      </c>
      <c r="F3090" s="3">
        <v>3926</v>
      </c>
      <c r="G3090" s="10">
        <v>12445.42</v>
      </c>
      <c r="H3090" s="12">
        <f>IFERROR(salesdata[[#This Row],[S-P1]]/salesdata[[#This Row],[Q-P1]],0)</f>
        <v>3.17</v>
      </c>
      <c r="I3090" s="3">
        <v>1204</v>
      </c>
      <c r="J3090" s="10">
        <v>7633.36</v>
      </c>
      <c r="K3090" s="12">
        <f>IFERROR(salesdata[[#This Row],[S-P2]]/salesdata[[#This Row],[Q-P2]],0)</f>
        <v>6.34</v>
      </c>
      <c r="L3090" s="3">
        <v>5793</v>
      </c>
      <c r="M3090" s="10">
        <v>31398.06</v>
      </c>
      <c r="N3090" s="12">
        <f>IFERROR(salesdata[[#This Row],[S-P3]]/salesdata[[#This Row],[Q-P3]],0)</f>
        <v>5.42</v>
      </c>
      <c r="O3090" s="3">
        <v>825</v>
      </c>
      <c r="P3090" s="10">
        <v>5882.25</v>
      </c>
      <c r="Q3090" s="12">
        <f>IFERROR(salesdata[[#This Row],[S-P4]]/salesdata[[#This Row],[Q-P4]],0)</f>
        <v>7.13</v>
      </c>
      <c r="R3090" s="3">
        <v>11748</v>
      </c>
      <c r="S3090" s="10">
        <v>57359.09</v>
      </c>
      <c r="T3090" s="1" t="str">
        <f>"Q"&amp;ROUNDUP(salesdata[[#This Row],[Month No.]]/3,0)</f>
        <v>Q4</v>
      </c>
      <c r="U3090" s="1" t="str">
        <f>TEXT(salesdata[[#This Row],[Date]],"dddd")</f>
        <v>Friday</v>
      </c>
      <c r="V3090" s="12">
        <f>IFERROR(salesdata[[#This Row],[Total Revenue]]/salesdata[[#This Row],[Total Units Sold]],0)</f>
        <v>4.8824557371467483</v>
      </c>
      <c r="W3090" s="1" t="str">
        <f>INDEX({"Product1","Product2","Product3","Product4"},MATCH(MAX(salesdata[[#This Row],[S-P1]],salesdata[[#This Row],[S-P2]],salesdata[[#This Row],[S-P3]],salesdata[[#This Row],[S-P4]]),CHOOSE({1,2,3,4},salesdata[[#This Row],[S-P1]],salesdata[[#This Row],[S-P2]],salesdata[[#This Row],[S-P3]],salesdata[[#This Row],[S-P4]]),0))</f>
        <v>Product3</v>
      </c>
      <c r="X3090" s="1" t="str">
        <f>IF(salesdata[[#This Row],[Total Revenue]]&gt;=70000,"High",IF(salesdata[[#This Row],[Total Revenue]]&gt;=40000,"Medium","Low"))</f>
        <v>Medium</v>
      </c>
      <c r="Y3090" s="1" t="str">
        <f>IFERROR(IF(SUMIF(salesdata[Year],salesdata[[#This Row],[Year]],salesdata[Total Revenue])&gt;SUMIF(salesdata[Year],salesdata[[#This Row],[Year]]-1,salesdata[Total Revenue]),"Growth Year","Decline Year"),"")</f>
        <v>Decline Year</v>
      </c>
    </row>
    <row r="3091" spans="1:25" x14ac:dyDescent="0.3">
      <c r="A3091" s="1">
        <v>3090</v>
      </c>
      <c r="B3091" s="2">
        <v>43435</v>
      </c>
      <c r="C3091" s="1">
        <v>2018</v>
      </c>
      <c r="D3091" s="1" t="s">
        <v>25</v>
      </c>
      <c r="E3091" s="1">
        <v>12</v>
      </c>
      <c r="F3091" s="3">
        <v>614</v>
      </c>
      <c r="G3091" s="10">
        <v>1946.38</v>
      </c>
      <c r="H3091" s="12">
        <f>IFERROR(salesdata[[#This Row],[S-P1]]/salesdata[[#This Row],[Q-P1]],0)</f>
        <v>3.1700000000000004</v>
      </c>
      <c r="I3091" s="3">
        <v>1868</v>
      </c>
      <c r="J3091" s="10">
        <v>11843.12</v>
      </c>
      <c r="K3091" s="12">
        <f>IFERROR(salesdata[[#This Row],[S-P2]]/salesdata[[#This Row],[Q-P2]],0)</f>
        <v>6.3400000000000007</v>
      </c>
      <c r="L3091" s="3">
        <v>2293</v>
      </c>
      <c r="M3091" s="10">
        <v>12428.06</v>
      </c>
      <c r="N3091" s="12">
        <f>IFERROR(salesdata[[#This Row],[S-P3]]/salesdata[[#This Row],[Q-P3]],0)</f>
        <v>5.42</v>
      </c>
      <c r="O3091" s="3">
        <v>1863</v>
      </c>
      <c r="P3091" s="10">
        <v>13283.19</v>
      </c>
      <c r="Q3091" s="12">
        <f>IFERROR(salesdata[[#This Row],[S-P4]]/salesdata[[#This Row],[Q-P4]],0)</f>
        <v>7.13</v>
      </c>
      <c r="R3091" s="3">
        <v>6638</v>
      </c>
      <c r="S3091" s="10">
        <v>39500.75</v>
      </c>
      <c r="T3091" s="1" t="str">
        <f>"Q"&amp;ROUNDUP(salesdata[[#This Row],[Month No.]]/3,0)</f>
        <v>Q4</v>
      </c>
      <c r="U3091" s="1" t="str">
        <f>TEXT(salesdata[[#This Row],[Date]],"dddd")</f>
        <v>Saturday</v>
      </c>
      <c r="V3091" s="12">
        <f>IFERROR(salesdata[[#This Row],[Total Revenue]]/salesdata[[#This Row],[Total Units Sold]],0)</f>
        <v>5.950700512202471</v>
      </c>
      <c r="W3091" s="1" t="str">
        <f>INDEX({"Product1","Product2","Product3","Product4"},MATCH(MAX(salesdata[[#This Row],[S-P1]],salesdata[[#This Row],[S-P2]],salesdata[[#This Row],[S-P3]],salesdata[[#This Row],[S-P4]]),CHOOSE({1,2,3,4},salesdata[[#This Row],[S-P1]],salesdata[[#This Row],[S-P2]],salesdata[[#This Row],[S-P3]],salesdata[[#This Row],[S-P4]]),0))</f>
        <v>Product4</v>
      </c>
      <c r="X3091" s="1" t="str">
        <f>IF(salesdata[[#This Row],[Total Revenue]]&gt;=70000,"High",IF(salesdata[[#This Row],[Total Revenue]]&gt;=40000,"Medium","Low"))</f>
        <v>Low</v>
      </c>
      <c r="Y3091" s="1" t="str">
        <f>IFERROR(IF(SUMIF(salesdata[Year],salesdata[[#This Row],[Year]],salesdata[Total Revenue])&gt;SUMIF(salesdata[Year],salesdata[[#This Row],[Year]]-1,salesdata[Total Revenue]),"Growth Year","Decline Year"),"")</f>
        <v>Decline Year</v>
      </c>
    </row>
    <row r="3092" spans="1:25" x14ac:dyDescent="0.3">
      <c r="A3092" s="1">
        <v>3091</v>
      </c>
      <c r="B3092" s="2">
        <v>43436</v>
      </c>
      <c r="C3092" s="1">
        <v>2018</v>
      </c>
      <c r="D3092" s="1" t="s">
        <v>25</v>
      </c>
      <c r="E3092" s="1">
        <v>12</v>
      </c>
      <c r="F3092" s="3">
        <v>3984</v>
      </c>
      <c r="G3092" s="10">
        <v>12629.28</v>
      </c>
      <c r="H3092" s="12">
        <f>IFERROR(salesdata[[#This Row],[S-P1]]/salesdata[[#This Row],[Q-P1]],0)</f>
        <v>3.1700000000000004</v>
      </c>
      <c r="I3092" s="3">
        <v>2829</v>
      </c>
      <c r="J3092" s="10">
        <v>17935.86</v>
      </c>
      <c r="K3092" s="12">
        <f>IFERROR(salesdata[[#This Row],[S-P2]]/salesdata[[#This Row],[Q-P2]],0)</f>
        <v>6.34</v>
      </c>
      <c r="L3092" s="3">
        <v>3021</v>
      </c>
      <c r="M3092" s="10">
        <v>16373.82</v>
      </c>
      <c r="N3092" s="12">
        <f>IFERROR(salesdata[[#This Row],[S-P3]]/salesdata[[#This Row],[Q-P3]],0)</f>
        <v>5.42</v>
      </c>
      <c r="O3092" s="3">
        <v>1491</v>
      </c>
      <c r="P3092" s="10">
        <v>10630.83</v>
      </c>
      <c r="Q3092" s="12">
        <f>IFERROR(salesdata[[#This Row],[S-P4]]/salesdata[[#This Row],[Q-P4]],0)</f>
        <v>7.13</v>
      </c>
      <c r="R3092" s="3">
        <v>11325</v>
      </c>
      <c r="S3092" s="10">
        <v>57569.79</v>
      </c>
      <c r="T3092" s="1" t="str">
        <f>"Q"&amp;ROUNDUP(salesdata[[#This Row],[Month No.]]/3,0)</f>
        <v>Q4</v>
      </c>
      <c r="U3092" s="1" t="str">
        <f>TEXT(salesdata[[#This Row],[Date]],"dddd")</f>
        <v>Sunday</v>
      </c>
      <c r="V3092" s="12">
        <f>IFERROR(salesdata[[#This Row],[Total Revenue]]/salesdata[[#This Row],[Total Units Sold]],0)</f>
        <v>5.0834251655629137</v>
      </c>
      <c r="W3092" s="1" t="str">
        <f>INDEX({"Product1","Product2","Product3","Product4"},MATCH(MAX(salesdata[[#This Row],[S-P1]],salesdata[[#This Row],[S-P2]],salesdata[[#This Row],[S-P3]],salesdata[[#This Row],[S-P4]]),CHOOSE({1,2,3,4},salesdata[[#This Row],[S-P1]],salesdata[[#This Row],[S-P2]],salesdata[[#This Row],[S-P3]],salesdata[[#This Row],[S-P4]]),0))</f>
        <v>Product2</v>
      </c>
      <c r="X3092" s="1" t="str">
        <f>IF(salesdata[[#This Row],[Total Revenue]]&gt;=70000,"High",IF(salesdata[[#This Row],[Total Revenue]]&gt;=40000,"Medium","Low"))</f>
        <v>Medium</v>
      </c>
      <c r="Y3092" s="1" t="str">
        <f>IFERROR(IF(SUMIF(salesdata[Year],salesdata[[#This Row],[Year]],salesdata[Total Revenue])&gt;SUMIF(salesdata[Year],salesdata[[#This Row],[Year]]-1,salesdata[Total Revenue]),"Growth Year","Decline Year"),"")</f>
        <v>Decline Year</v>
      </c>
    </row>
    <row r="3093" spans="1:25" x14ac:dyDescent="0.3">
      <c r="A3093" s="1">
        <v>3092</v>
      </c>
      <c r="B3093" s="2">
        <v>43437</v>
      </c>
      <c r="C3093" s="1">
        <v>2018</v>
      </c>
      <c r="D3093" s="1" t="s">
        <v>25</v>
      </c>
      <c r="E3093" s="1">
        <v>12</v>
      </c>
      <c r="F3093" s="3">
        <v>4878</v>
      </c>
      <c r="G3093" s="10">
        <v>15463.26</v>
      </c>
      <c r="H3093" s="12">
        <f>IFERROR(salesdata[[#This Row],[S-P1]]/salesdata[[#This Row],[Q-P1]],0)</f>
        <v>3.17</v>
      </c>
      <c r="I3093" s="3">
        <v>3561</v>
      </c>
      <c r="J3093" s="10">
        <v>22576.74</v>
      </c>
      <c r="K3093" s="12">
        <f>IFERROR(salesdata[[#This Row],[S-P2]]/salesdata[[#This Row],[Q-P2]],0)</f>
        <v>6.3400000000000007</v>
      </c>
      <c r="L3093" s="3">
        <v>2961</v>
      </c>
      <c r="M3093" s="10">
        <v>16048.62</v>
      </c>
      <c r="N3093" s="12">
        <f>IFERROR(salesdata[[#This Row],[S-P3]]/salesdata[[#This Row],[Q-P3]],0)</f>
        <v>5.42</v>
      </c>
      <c r="O3093" s="3">
        <v>1967</v>
      </c>
      <c r="P3093" s="10">
        <v>14024.71</v>
      </c>
      <c r="Q3093" s="12">
        <f>IFERROR(salesdata[[#This Row],[S-P4]]/salesdata[[#This Row],[Q-P4]],0)</f>
        <v>7.13</v>
      </c>
      <c r="R3093" s="3">
        <v>13367</v>
      </c>
      <c r="S3093" s="10">
        <v>68113.33</v>
      </c>
      <c r="T3093" s="1" t="str">
        <f>"Q"&amp;ROUNDUP(salesdata[[#This Row],[Month No.]]/3,0)</f>
        <v>Q4</v>
      </c>
      <c r="U3093" s="1" t="str">
        <f>TEXT(salesdata[[#This Row],[Date]],"dddd")</f>
        <v>Monday</v>
      </c>
      <c r="V3093" s="12">
        <f>IFERROR(salesdata[[#This Row],[Total Revenue]]/salesdata[[#This Row],[Total Units Sold]],0)</f>
        <v>5.0956332759781553</v>
      </c>
      <c r="W3093" s="1" t="str">
        <f>INDEX({"Product1","Product2","Product3","Product4"},MATCH(MAX(salesdata[[#This Row],[S-P1]],salesdata[[#This Row],[S-P2]],salesdata[[#This Row],[S-P3]],salesdata[[#This Row],[S-P4]]),CHOOSE({1,2,3,4},salesdata[[#This Row],[S-P1]],salesdata[[#This Row],[S-P2]],salesdata[[#This Row],[S-P3]],salesdata[[#This Row],[S-P4]]),0))</f>
        <v>Product2</v>
      </c>
      <c r="X3093" s="1" t="str">
        <f>IF(salesdata[[#This Row],[Total Revenue]]&gt;=70000,"High",IF(salesdata[[#This Row],[Total Revenue]]&gt;=40000,"Medium","Low"))</f>
        <v>Medium</v>
      </c>
      <c r="Y3093" s="1" t="str">
        <f>IFERROR(IF(SUMIF(salesdata[Year],salesdata[[#This Row],[Year]],salesdata[Total Revenue])&gt;SUMIF(salesdata[Year],salesdata[[#This Row],[Year]]-1,salesdata[Total Revenue]),"Growth Year","Decline Year"),"")</f>
        <v>Decline Year</v>
      </c>
    </row>
    <row r="3094" spans="1:25" x14ac:dyDescent="0.3">
      <c r="A3094" s="1">
        <v>3093</v>
      </c>
      <c r="B3094" s="2">
        <v>43438</v>
      </c>
      <c r="C3094" s="1">
        <v>2018</v>
      </c>
      <c r="D3094" s="1" t="s">
        <v>25</v>
      </c>
      <c r="E3094" s="1">
        <v>12</v>
      </c>
      <c r="F3094" s="3">
        <v>6815</v>
      </c>
      <c r="G3094" s="10">
        <v>21603.55</v>
      </c>
      <c r="H3094" s="12">
        <f>IFERROR(salesdata[[#This Row],[S-P1]]/salesdata[[#This Row],[Q-P1]],0)</f>
        <v>3.17</v>
      </c>
      <c r="I3094" s="3">
        <v>2668</v>
      </c>
      <c r="J3094" s="10">
        <v>16915.12</v>
      </c>
      <c r="K3094" s="12">
        <f>IFERROR(salesdata[[#This Row],[S-P2]]/salesdata[[#This Row],[Q-P2]],0)</f>
        <v>6.34</v>
      </c>
      <c r="L3094" s="3">
        <v>4458</v>
      </c>
      <c r="M3094" s="10">
        <v>24162.36</v>
      </c>
      <c r="N3094" s="12">
        <f>IFERROR(salesdata[[#This Row],[S-P3]]/salesdata[[#This Row],[Q-P3]],0)</f>
        <v>5.42</v>
      </c>
      <c r="O3094" s="3">
        <v>628</v>
      </c>
      <c r="P3094" s="10">
        <v>4477.6400000000003</v>
      </c>
      <c r="Q3094" s="12">
        <f>IFERROR(salesdata[[#This Row],[S-P4]]/salesdata[[#This Row],[Q-P4]],0)</f>
        <v>7.1300000000000008</v>
      </c>
      <c r="R3094" s="3">
        <v>14569</v>
      </c>
      <c r="S3094" s="10">
        <v>67158.67</v>
      </c>
      <c r="T3094" s="1" t="str">
        <f>"Q"&amp;ROUNDUP(salesdata[[#This Row],[Month No.]]/3,0)</f>
        <v>Q4</v>
      </c>
      <c r="U3094" s="1" t="str">
        <f>TEXT(salesdata[[#This Row],[Date]],"dddd")</f>
        <v>Tuesday</v>
      </c>
      <c r="V3094" s="12">
        <f>IFERROR(salesdata[[#This Row],[Total Revenue]]/salesdata[[#This Row],[Total Units Sold]],0)</f>
        <v>4.609696616102684</v>
      </c>
      <c r="W3094" s="1" t="str">
        <f>INDEX({"Product1","Product2","Product3","Product4"},MATCH(MAX(salesdata[[#This Row],[S-P1]],salesdata[[#This Row],[S-P2]],salesdata[[#This Row],[S-P3]],salesdata[[#This Row],[S-P4]]),CHOOSE({1,2,3,4},salesdata[[#This Row],[S-P1]],salesdata[[#This Row],[S-P2]],salesdata[[#This Row],[S-P3]],salesdata[[#This Row],[S-P4]]),0))</f>
        <v>Product3</v>
      </c>
      <c r="X3094" s="1" t="str">
        <f>IF(salesdata[[#This Row],[Total Revenue]]&gt;=70000,"High",IF(salesdata[[#This Row],[Total Revenue]]&gt;=40000,"Medium","Low"))</f>
        <v>Medium</v>
      </c>
      <c r="Y3094" s="1" t="str">
        <f>IFERROR(IF(SUMIF(salesdata[Year],salesdata[[#This Row],[Year]],salesdata[Total Revenue])&gt;SUMIF(salesdata[Year],salesdata[[#This Row],[Year]]-1,salesdata[Total Revenue]),"Growth Year","Decline Year"),"")</f>
        <v>Decline Year</v>
      </c>
    </row>
    <row r="3095" spans="1:25" x14ac:dyDescent="0.3">
      <c r="A3095" s="1">
        <v>3094</v>
      </c>
      <c r="B3095" s="2">
        <v>43439</v>
      </c>
      <c r="C3095" s="1">
        <v>2018</v>
      </c>
      <c r="D3095" s="1" t="s">
        <v>25</v>
      </c>
      <c r="E3095" s="1">
        <v>12</v>
      </c>
      <c r="F3095" s="3">
        <v>3313</v>
      </c>
      <c r="G3095" s="10">
        <v>10502.21</v>
      </c>
      <c r="H3095" s="12">
        <f>IFERROR(salesdata[[#This Row],[S-P1]]/salesdata[[#This Row],[Q-P1]],0)</f>
        <v>3.17</v>
      </c>
      <c r="I3095" s="3">
        <v>3555</v>
      </c>
      <c r="J3095" s="10">
        <v>22538.7</v>
      </c>
      <c r="K3095" s="12">
        <f>IFERROR(salesdata[[#This Row],[S-P2]]/salesdata[[#This Row],[Q-P2]],0)</f>
        <v>6.34</v>
      </c>
      <c r="L3095" s="3">
        <v>3034</v>
      </c>
      <c r="M3095" s="10">
        <v>16444.28</v>
      </c>
      <c r="N3095" s="12">
        <f>IFERROR(salesdata[[#This Row],[S-P3]]/salesdata[[#This Row],[Q-P3]],0)</f>
        <v>5.42</v>
      </c>
      <c r="O3095" s="3">
        <v>1035</v>
      </c>
      <c r="P3095" s="10">
        <v>7379.55</v>
      </c>
      <c r="Q3095" s="12">
        <f>IFERROR(salesdata[[#This Row],[S-P4]]/salesdata[[#This Row],[Q-P4]],0)</f>
        <v>7.13</v>
      </c>
      <c r="R3095" s="3">
        <v>10937</v>
      </c>
      <c r="S3095" s="10">
        <v>56864.74</v>
      </c>
      <c r="T3095" s="1" t="str">
        <f>"Q"&amp;ROUNDUP(salesdata[[#This Row],[Month No.]]/3,0)</f>
        <v>Q4</v>
      </c>
      <c r="U3095" s="1" t="str">
        <f>TEXT(salesdata[[#This Row],[Date]],"dddd")</f>
        <v>Wednesday</v>
      </c>
      <c r="V3095" s="12">
        <f>IFERROR(salesdata[[#This Row],[Total Revenue]]/salesdata[[#This Row],[Total Units Sold]],0)</f>
        <v>5.19929962512572</v>
      </c>
      <c r="W3095" s="1" t="str">
        <f>INDEX({"Product1","Product2","Product3","Product4"},MATCH(MAX(salesdata[[#This Row],[S-P1]],salesdata[[#This Row],[S-P2]],salesdata[[#This Row],[S-P3]],salesdata[[#This Row],[S-P4]]),CHOOSE({1,2,3,4},salesdata[[#This Row],[S-P1]],salesdata[[#This Row],[S-P2]],salesdata[[#This Row],[S-P3]],salesdata[[#This Row],[S-P4]]),0))</f>
        <v>Product2</v>
      </c>
      <c r="X3095" s="1" t="str">
        <f>IF(salesdata[[#This Row],[Total Revenue]]&gt;=70000,"High",IF(salesdata[[#This Row],[Total Revenue]]&gt;=40000,"Medium","Low"))</f>
        <v>Medium</v>
      </c>
      <c r="Y3095" s="1" t="str">
        <f>IFERROR(IF(SUMIF(salesdata[Year],salesdata[[#This Row],[Year]],salesdata[Total Revenue])&gt;SUMIF(salesdata[Year],salesdata[[#This Row],[Year]]-1,salesdata[Total Revenue]),"Growth Year","Decline Year"),"")</f>
        <v>Decline Year</v>
      </c>
    </row>
    <row r="3096" spans="1:25" x14ac:dyDescent="0.3">
      <c r="A3096" s="1">
        <v>3095</v>
      </c>
      <c r="B3096" s="2">
        <v>43440</v>
      </c>
      <c r="C3096" s="1">
        <v>2018</v>
      </c>
      <c r="D3096" s="1" t="s">
        <v>25</v>
      </c>
      <c r="E3096" s="1">
        <v>12</v>
      </c>
      <c r="F3096" s="3">
        <v>7316</v>
      </c>
      <c r="G3096" s="10">
        <v>23191.72</v>
      </c>
      <c r="H3096" s="12">
        <f>IFERROR(salesdata[[#This Row],[S-P1]]/salesdata[[#This Row],[Q-P1]],0)</f>
        <v>3.1700000000000004</v>
      </c>
      <c r="I3096" s="3">
        <v>2680</v>
      </c>
      <c r="J3096" s="10">
        <v>16991.2</v>
      </c>
      <c r="K3096" s="12">
        <f>IFERROR(salesdata[[#This Row],[S-P2]]/salesdata[[#This Row],[Q-P2]],0)</f>
        <v>6.34</v>
      </c>
      <c r="L3096" s="3">
        <v>1026</v>
      </c>
      <c r="M3096" s="10">
        <v>5560.92</v>
      </c>
      <c r="N3096" s="12">
        <f>IFERROR(salesdata[[#This Row],[S-P3]]/salesdata[[#This Row],[Q-P3]],0)</f>
        <v>5.42</v>
      </c>
      <c r="O3096" s="3">
        <v>579</v>
      </c>
      <c r="P3096" s="10">
        <v>4128.2700000000004</v>
      </c>
      <c r="Q3096" s="12">
        <f>IFERROR(salesdata[[#This Row],[S-P4]]/salesdata[[#This Row],[Q-P4]],0)</f>
        <v>7.1300000000000008</v>
      </c>
      <c r="R3096" s="3">
        <v>11601</v>
      </c>
      <c r="S3096" s="10">
        <v>49872.11</v>
      </c>
      <c r="T3096" s="1" t="str">
        <f>"Q"&amp;ROUNDUP(salesdata[[#This Row],[Month No.]]/3,0)</f>
        <v>Q4</v>
      </c>
      <c r="U3096" s="1" t="str">
        <f>TEXT(salesdata[[#This Row],[Date]],"dddd")</f>
        <v>Thursday</v>
      </c>
      <c r="V3096" s="12">
        <f>IFERROR(salesdata[[#This Row],[Total Revenue]]/salesdata[[#This Row],[Total Units Sold]],0)</f>
        <v>4.2989492285147834</v>
      </c>
      <c r="W3096" s="1" t="str">
        <f>INDEX({"Product1","Product2","Product3","Product4"},MATCH(MAX(salesdata[[#This Row],[S-P1]],salesdata[[#This Row],[S-P2]],salesdata[[#This Row],[S-P3]],salesdata[[#This Row],[S-P4]]),CHOOSE({1,2,3,4},salesdata[[#This Row],[S-P1]],salesdata[[#This Row],[S-P2]],salesdata[[#This Row],[S-P3]],salesdata[[#This Row],[S-P4]]),0))</f>
        <v>Product1</v>
      </c>
      <c r="X3096" s="1" t="str">
        <f>IF(salesdata[[#This Row],[Total Revenue]]&gt;=70000,"High",IF(salesdata[[#This Row],[Total Revenue]]&gt;=40000,"Medium","Low"))</f>
        <v>Medium</v>
      </c>
      <c r="Y3096" s="1" t="str">
        <f>IFERROR(IF(SUMIF(salesdata[Year],salesdata[[#This Row],[Year]],salesdata[Total Revenue])&gt;SUMIF(salesdata[Year],salesdata[[#This Row],[Year]]-1,salesdata[Total Revenue]),"Growth Year","Decline Year"),"")</f>
        <v>Decline Year</v>
      </c>
    </row>
    <row r="3097" spans="1:25" x14ac:dyDescent="0.3">
      <c r="A3097" s="1">
        <v>3096</v>
      </c>
      <c r="B3097" s="2">
        <v>43441</v>
      </c>
      <c r="C3097" s="1">
        <v>2018</v>
      </c>
      <c r="D3097" s="1" t="s">
        <v>25</v>
      </c>
      <c r="E3097" s="1">
        <v>12</v>
      </c>
      <c r="F3097" s="3">
        <v>5463</v>
      </c>
      <c r="G3097" s="10">
        <v>17317.71</v>
      </c>
      <c r="H3097" s="12">
        <f>IFERROR(salesdata[[#This Row],[S-P1]]/salesdata[[#This Row],[Q-P1]],0)</f>
        <v>3.17</v>
      </c>
      <c r="I3097" s="3">
        <v>730</v>
      </c>
      <c r="J3097" s="10">
        <v>4628.2</v>
      </c>
      <c r="K3097" s="12">
        <f>IFERROR(salesdata[[#This Row],[S-P2]]/salesdata[[#This Row],[Q-P2]],0)</f>
        <v>6.34</v>
      </c>
      <c r="L3097" s="3">
        <v>522</v>
      </c>
      <c r="M3097" s="10">
        <v>2829.24</v>
      </c>
      <c r="N3097" s="12">
        <f>IFERROR(salesdata[[#This Row],[S-P3]]/salesdata[[#This Row],[Q-P3]],0)</f>
        <v>5.42</v>
      </c>
      <c r="O3097" s="3">
        <v>295</v>
      </c>
      <c r="P3097" s="10">
        <v>2103.35</v>
      </c>
      <c r="Q3097" s="12">
        <f>IFERROR(salesdata[[#This Row],[S-P4]]/salesdata[[#This Row],[Q-P4]],0)</f>
        <v>7.13</v>
      </c>
      <c r="R3097" s="3">
        <v>7010</v>
      </c>
      <c r="S3097" s="10">
        <v>26878.5</v>
      </c>
      <c r="T3097" s="1" t="str">
        <f>"Q"&amp;ROUNDUP(salesdata[[#This Row],[Month No.]]/3,0)</f>
        <v>Q4</v>
      </c>
      <c r="U3097" s="1" t="str">
        <f>TEXT(salesdata[[#This Row],[Date]],"dddd")</f>
        <v>Friday</v>
      </c>
      <c r="V3097" s="12">
        <f>IFERROR(salesdata[[#This Row],[Total Revenue]]/salesdata[[#This Row],[Total Units Sold]],0)</f>
        <v>3.8343081312410843</v>
      </c>
      <c r="W3097" s="1" t="str">
        <f>INDEX({"Product1","Product2","Product3","Product4"},MATCH(MAX(salesdata[[#This Row],[S-P1]],salesdata[[#This Row],[S-P2]],salesdata[[#This Row],[S-P3]],salesdata[[#This Row],[S-P4]]),CHOOSE({1,2,3,4},salesdata[[#This Row],[S-P1]],salesdata[[#This Row],[S-P2]],salesdata[[#This Row],[S-P3]],salesdata[[#This Row],[S-P4]]),0))</f>
        <v>Product1</v>
      </c>
      <c r="X3097" s="1" t="str">
        <f>IF(salesdata[[#This Row],[Total Revenue]]&gt;=70000,"High",IF(salesdata[[#This Row],[Total Revenue]]&gt;=40000,"Medium","Low"))</f>
        <v>Low</v>
      </c>
      <c r="Y3097" s="1" t="str">
        <f>IFERROR(IF(SUMIF(salesdata[Year],salesdata[[#This Row],[Year]],salesdata[Total Revenue])&gt;SUMIF(salesdata[Year],salesdata[[#This Row],[Year]]-1,salesdata[Total Revenue]),"Growth Year","Decline Year"),"")</f>
        <v>Decline Year</v>
      </c>
    </row>
    <row r="3098" spans="1:25" x14ac:dyDescent="0.3">
      <c r="A3098" s="1">
        <v>3097</v>
      </c>
      <c r="B3098" s="2">
        <v>43442</v>
      </c>
      <c r="C3098" s="1">
        <v>2018</v>
      </c>
      <c r="D3098" s="1" t="s">
        <v>25</v>
      </c>
      <c r="E3098" s="1">
        <v>12</v>
      </c>
      <c r="F3098" s="3">
        <v>5996</v>
      </c>
      <c r="G3098" s="10">
        <v>19007.32</v>
      </c>
      <c r="H3098" s="12">
        <f>IFERROR(salesdata[[#This Row],[S-P1]]/salesdata[[#This Row],[Q-P1]],0)</f>
        <v>3.17</v>
      </c>
      <c r="I3098" s="3">
        <v>656</v>
      </c>
      <c r="J3098" s="10">
        <v>4159.04</v>
      </c>
      <c r="K3098" s="12">
        <f>IFERROR(salesdata[[#This Row],[S-P2]]/salesdata[[#This Row],[Q-P2]],0)</f>
        <v>6.34</v>
      </c>
      <c r="L3098" s="3">
        <v>3667</v>
      </c>
      <c r="M3098" s="10">
        <v>19875.14</v>
      </c>
      <c r="N3098" s="12">
        <f>IFERROR(salesdata[[#This Row],[S-P3]]/salesdata[[#This Row],[Q-P3]],0)</f>
        <v>5.42</v>
      </c>
      <c r="O3098" s="3">
        <v>575</v>
      </c>
      <c r="P3098" s="10">
        <v>4099.75</v>
      </c>
      <c r="Q3098" s="12">
        <f>IFERROR(salesdata[[#This Row],[S-P4]]/salesdata[[#This Row],[Q-P4]],0)</f>
        <v>7.13</v>
      </c>
      <c r="R3098" s="3">
        <v>10894</v>
      </c>
      <c r="S3098" s="10">
        <v>47141.25</v>
      </c>
      <c r="T3098" s="1" t="str">
        <f>"Q"&amp;ROUNDUP(salesdata[[#This Row],[Month No.]]/3,0)</f>
        <v>Q4</v>
      </c>
      <c r="U3098" s="1" t="str">
        <f>TEXT(salesdata[[#This Row],[Date]],"dddd")</f>
        <v>Saturday</v>
      </c>
      <c r="V3098" s="12">
        <f>IFERROR(salesdata[[#This Row],[Total Revenue]]/salesdata[[#This Row],[Total Units Sold]],0)</f>
        <v>4.3272673031026256</v>
      </c>
      <c r="W3098" s="1" t="str">
        <f>INDEX({"Product1","Product2","Product3","Product4"},MATCH(MAX(salesdata[[#This Row],[S-P1]],salesdata[[#This Row],[S-P2]],salesdata[[#This Row],[S-P3]],salesdata[[#This Row],[S-P4]]),CHOOSE({1,2,3,4},salesdata[[#This Row],[S-P1]],salesdata[[#This Row],[S-P2]],salesdata[[#This Row],[S-P3]],salesdata[[#This Row],[S-P4]]),0))</f>
        <v>Product3</v>
      </c>
      <c r="X3098" s="1" t="str">
        <f>IF(salesdata[[#This Row],[Total Revenue]]&gt;=70000,"High",IF(salesdata[[#This Row],[Total Revenue]]&gt;=40000,"Medium","Low"))</f>
        <v>Medium</v>
      </c>
      <c r="Y3098" s="1" t="str">
        <f>IFERROR(IF(SUMIF(salesdata[Year],salesdata[[#This Row],[Year]],salesdata[Total Revenue])&gt;SUMIF(salesdata[Year],salesdata[[#This Row],[Year]]-1,salesdata[Total Revenue]),"Growth Year","Decline Year"),"")</f>
        <v>Decline Year</v>
      </c>
    </row>
    <row r="3099" spans="1:25" x14ac:dyDescent="0.3">
      <c r="A3099" s="1">
        <v>3098</v>
      </c>
      <c r="B3099" s="2">
        <v>43443</v>
      </c>
      <c r="C3099" s="1">
        <v>2018</v>
      </c>
      <c r="D3099" s="1" t="s">
        <v>25</v>
      </c>
      <c r="E3099" s="1">
        <v>12</v>
      </c>
      <c r="F3099" s="3">
        <v>6753</v>
      </c>
      <c r="G3099" s="10">
        <v>21407.01</v>
      </c>
      <c r="H3099" s="12">
        <f>IFERROR(salesdata[[#This Row],[S-P1]]/salesdata[[#This Row],[Q-P1]],0)</f>
        <v>3.17</v>
      </c>
      <c r="I3099" s="3">
        <v>793</v>
      </c>
      <c r="J3099" s="10">
        <v>5027.62</v>
      </c>
      <c r="K3099" s="12">
        <f>IFERROR(salesdata[[#This Row],[S-P2]]/salesdata[[#This Row],[Q-P2]],0)</f>
        <v>6.34</v>
      </c>
      <c r="L3099" s="3">
        <v>2289</v>
      </c>
      <c r="M3099" s="10">
        <v>12406.38</v>
      </c>
      <c r="N3099" s="12">
        <f>IFERROR(salesdata[[#This Row],[S-P3]]/salesdata[[#This Row],[Q-P3]],0)</f>
        <v>5.42</v>
      </c>
      <c r="O3099" s="3">
        <v>865</v>
      </c>
      <c r="P3099" s="10">
        <v>6167.45</v>
      </c>
      <c r="Q3099" s="12">
        <f>IFERROR(salesdata[[#This Row],[S-P4]]/salesdata[[#This Row],[Q-P4]],0)</f>
        <v>7.13</v>
      </c>
      <c r="R3099" s="3">
        <v>10700</v>
      </c>
      <c r="S3099" s="10">
        <v>45008.46</v>
      </c>
      <c r="T3099" s="1" t="str">
        <f>"Q"&amp;ROUNDUP(salesdata[[#This Row],[Month No.]]/3,0)</f>
        <v>Q4</v>
      </c>
      <c r="U3099" s="1" t="str">
        <f>TEXT(salesdata[[#This Row],[Date]],"dddd")</f>
        <v>Sunday</v>
      </c>
      <c r="V3099" s="12">
        <f>IFERROR(salesdata[[#This Row],[Total Revenue]]/salesdata[[#This Row],[Total Units Sold]],0)</f>
        <v>4.2063981308411211</v>
      </c>
      <c r="W3099" s="1" t="str">
        <f>INDEX({"Product1","Product2","Product3","Product4"},MATCH(MAX(salesdata[[#This Row],[S-P1]],salesdata[[#This Row],[S-P2]],salesdata[[#This Row],[S-P3]],salesdata[[#This Row],[S-P4]]),CHOOSE({1,2,3,4},salesdata[[#This Row],[S-P1]],salesdata[[#This Row],[S-P2]],salesdata[[#This Row],[S-P3]],salesdata[[#This Row],[S-P4]]),0))</f>
        <v>Product1</v>
      </c>
      <c r="X3099" s="1" t="str">
        <f>IF(salesdata[[#This Row],[Total Revenue]]&gt;=70000,"High",IF(salesdata[[#This Row],[Total Revenue]]&gt;=40000,"Medium","Low"))</f>
        <v>Medium</v>
      </c>
      <c r="Y3099" s="1" t="str">
        <f>IFERROR(IF(SUMIF(salesdata[Year],salesdata[[#This Row],[Year]],salesdata[Total Revenue])&gt;SUMIF(salesdata[Year],salesdata[[#This Row],[Year]]-1,salesdata[Total Revenue]),"Growth Year","Decline Year"),"")</f>
        <v>Decline Year</v>
      </c>
    </row>
    <row r="3100" spans="1:25" x14ac:dyDescent="0.3">
      <c r="A3100" s="1">
        <v>3099</v>
      </c>
      <c r="B3100" s="2">
        <v>43444</v>
      </c>
      <c r="C3100" s="1">
        <v>2018</v>
      </c>
      <c r="D3100" s="1" t="s">
        <v>25</v>
      </c>
      <c r="E3100" s="1">
        <v>12</v>
      </c>
      <c r="F3100" s="3">
        <v>492</v>
      </c>
      <c r="G3100" s="10">
        <v>1559.64</v>
      </c>
      <c r="H3100" s="12">
        <f>IFERROR(salesdata[[#This Row],[S-P1]]/salesdata[[#This Row],[Q-P1]],0)</f>
        <v>3.1700000000000004</v>
      </c>
      <c r="I3100" s="3">
        <v>734</v>
      </c>
      <c r="J3100" s="10">
        <v>4653.5600000000004</v>
      </c>
      <c r="K3100" s="12">
        <f>IFERROR(salesdata[[#This Row],[S-P2]]/salesdata[[#This Row],[Q-P2]],0)</f>
        <v>6.3400000000000007</v>
      </c>
      <c r="L3100" s="3">
        <v>5228</v>
      </c>
      <c r="M3100" s="10">
        <v>28335.759999999998</v>
      </c>
      <c r="N3100" s="12">
        <f>IFERROR(salesdata[[#This Row],[S-P3]]/salesdata[[#This Row],[Q-P3]],0)</f>
        <v>5.42</v>
      </c>
      <c r="O3100" s="3">
        <v>625</v>
      </c>
      <c r="P3100" s="10">
        <v>4456.25</v>
      </c>
      <c r="Q3100" s="12">
        <f>IFERROR(salesdata[[#This Row],[S-P4]]/salesdata[[#This Row],[Q-P4]],0)</f>
        <v>7.13</v>
      </c>
      <c r="R3100" s="3">
        <v>7079</v>
      </c>
      <c r="S3100" s="10">
        <v>39005.21</v>
      </c>
      <c r="T3100" s="1" t="str">
        <f>"Q"&amp;ROUNDUP(salesdata[[#This Row],[Month No.]]/3,0)</f>
        <v>Q4</v>
      </c>
      <c r="U3100" s="1" t="str">
        <f>TEXT(salesdata[[#This Row],[Date]],"dddd")</f>
        <v>Monday</v>
      </c>
      <c r="V3100" s="12">
        <f>IFERROR(salesdata[[#This Row],[Total Revenue]]/salesdata[[#This Row],[Total Units Sold]],0)</f>
        <v>5.5099886989687805</v>
      </c>
      <c r="W3100" s="1" t="str">
        <f>INDEX({"Product1","Product2","Product3","Product4"},MATCH(MAX(salesdata[[#This Row],[S-P1]],salesdata[[#This Row],[S-P2]],salesdata[[#This Row],[S-P3]],salesdata[[#This Row],[S-P4]]),CHOOSE({1,2,3,4},salesdata[[#This Row],[S-P1]],salesdata[[#This Row],[S-P2]],salesdata[[#This Row],[S-P3]],salesdata[[#This Row],[S-P4]]),0))</f>
        <v>Product3</v>
      </c>
      <c r="X3100" s="1" t="str">
        <f>IF(salesdata[[#This Row],[Total Revenue]]&gt;=70000,"High",IF(salesdata[[#This Row],[Total Revenue]]&gt;=40000,"Medium","Low"))</f>
        <v>Low</v>
      </c>
      <c r="Y3100" s="1" t="str">
        <f>IFERROR(IF(SUMIF(salesdata[Year],salesdata[[#This Row],[Year]],salesdata[Total Revenue])&gt;SUMIF(salesdata[Year],salesdata[[#This Row],[Year]]-1,salesdata[Total Revenue]),"Growth Year","Decline Year"),"")</f>
        <v>Decline Year</v>
      </c>
    </row>
    <row r="3101" spans="1:25" x14ac:dyDescent="0.3">
      <c r="A3101" s="1">
        <v>3100</v>
      </c>
      <c r="B3101" s="2">
        <v>43445</v>
      </c>
      <c r="C3101" s="1">
        <v>2018</v>
      </c>
      <c r="D3101" s="1" t="s">
        <v>25</v>
      </c>
      <c r="E3101" s="1">
        <v>12</v>
      </c>
      <c r="F3101" s="3">
        <v>1430</v>
      </c>
      <c r="G3101" s="10">
        <v>4533.1000000000004</v>
      </c>
      <c r="H3101" s="12">
        <f>IFERROR(salesdata[[#This Row],[S-P1]]/salesdata[[#This Row],[Q-P1]],0)</f>
        <v>3.1700000000000004</v>
      </c>
      <c r="I3101" s="3">
        <v>2726</v>
      </c>
      <c r="J3101" s="10">
        <v>17282.84</v>
      </c>
      <c r="K3101" s="12">
        <f>IFERROR(salesdata[[#This Row],[S-P2]]/salesdata[[#This Row],[Q-P2]],0)</f>
        <v>6.34</v>
      </c>
      <c r="L3101" s="3">
        <v>3925</v>
      </c>
      <c r="M3101" s="10">
        <v>21273.5</v>
      </c>
      <c r="N3101" s="12">
        <f>IFERROR(salesdata[[#This Row],[S-P3]]/salesdata[[#This Row],[Q-P3]],0)</f>
        <v>5.42</v>
      </c>
      <c r="O3101" s="3">
        <v>1996</v>
      </c>
      <c r="P3101" s="10">
        <v>14231.48</v>
      </c>
      <c r="Q3101" s="12">
        <f>IFERROR(salesdata[[#This Row],[S-P4]]/salesdata[[#This Row],[Q-P4]],0)</f>
        <v>7.13</v>
      </c>
      <c r="R3101" s="3">
        <v>10077</v>
      </c>
      <c r="S3101" s="10">
        <v>57320.92</v>
      </c>
      <c r="T3101" s="1" t="str">
        <f>"Q"&amp;ROUNDUP(salesdata[[#This Row],[Month No.]]/3,0)</f>
        <v>Q4</v>
      </c>
      <c r="U3101" s="1" t="str">
        <f>TEXT(salesdata[[#This Row],[Date]],"dddd")</f>
        <v>Tuesday</v>
      </c>
      <c r="V3101" s="12">
        <f>IFERROR(salesdata[[#This Row],[Total Revenue]]/salesdata[[#This Row],[Total Units Sold]],0)</f>
        <v>5.6882921504415993</v>
      </c>
      <c r="W3101" s="1" t="str">
        <f>INDEX({"Product1","Product2","Product3","Product4"},MATCH(MAX(salesdata[[#This Row],[S-P1]],salesdata[[#This Row],[S-P2]],salesdata[[#This Row],[S-P3]],salesdata[[#This Row],[S-P4]]),CHOOSE({1,2,3,4},salesdata[[#This Row],[S-P1]],salesdata[[#This Row],[S-P2]],salesdata[[#This Row],[S-P3]],salesdata[[#This Row],[S-P4]]),0))</f>
        <v>Product3</v>
      </c>
      <c r="X3101" s="1" t="str">
        <f>IF(salesdata[[#This Row],[Total Revenue]]&gt;=70000,"High",IF(salesdata[[#This Row],[Total Revenue]]&gt;=40000,"Medium","Low"))</f>
        <v>Medium</v>
      </c>
      <c r="Y3101" s="1" t="str">
        <f>IFERROR(IF(SUMIF(salesdata[Year],salesdata[[#This Row],[Year]],salesdata[Total Revenue])&gt;SUMIF(salesdata[Year],salesdata[[#This Row],[Year]]-1,salesdata[Total Revenue]),"Growth Year","Decline Year"),"")</f>
        <v>Decline Year</v>
      </c>
    </row>
    <row r="3102" spans="1:25" x14ac:dyDescent="0.3">
      <c r="A3102" s="1">
        <v>3101</v>
      </c>
      <c r="B3102" s="2">
        <v>43446</v>
      </c>
      <c r="C3102" s="1">
        <v>2018</v>
      </c>
      <c r="D3102" s="1" t="s">
        <v>25</v>
      </c>
      <c r="E3102" s="1">
        <v>12</v>
      </c>
      <c r="F3102" s="3">
        <v>3452</v>
      </c>
      <c r="G3102" s="10">
        <v>10942.84</v>
      </c>
      <c r="H3102" s="12">
        <f>IFERROR(salesdata[[#This Row],[S-P1]]/salesdata[[#This Row],[Q-P1]],0)</f>
        <v>3.17</v>
      </c>
      <c r="I3102" s="3">
        <v>2213</v>
      </c>
      <c r="J3102" s="10">
        <v>14030.42</v>
      </c>
      <c r="K3102" s="12">
        <f>IFERROR(salesdata[[#This Row],[S-P2]]/salesdata[[#This Row],[Q-P2]],0)</f>
        <v>6.34</v>
      </c>
      <c r="L3102" s="3">
        <v>3608</v>
      </c>
      <c r="M3102" s="10">
        <v>19555.36</v>
      </c>
      <c r="N3102" s="12">
        <f>IFERROR(salesdata[[#This Row],[S-P3]]/salesdata[[#This Row],[Q-P3]],0)</f>
        <v>5.42</v>
      </c>
      <c r="O3102" s="3">
        <v>701</v>
      </c>
      <c r="P3102" s="10">
        <v>4998.13</v>
      </c>
      <c r="Q3102" s="12">
        <f>IFERROR(salesdata[[#This Row],[S-P4]]/salesdata[[#This Row],[Q-P4]],0)</f>
        <v>7.13</v>
      </c>
      <c r="R3102" s="3">
        <v>9974</v>
      </c>
      <c r="S3102" s="10">
        <v>49526.75</v>
      </c>
      <c r="T3102" s="1" t="str">
        <f>"Q"&amp;ROUNDUP(salesdata[[#This Row],[Month No.]]/3,0)</f>
        <v>Q4</v>
      </c>
      <c r="U3102" s="1" t="str">
        <f>TEXT(salesdata[[#This Row],[Date]],"dddd")</f>
        <v>Wednesday</v>
      </c>
      <c r="V3102" s="12">
        <f>IFERROR(salesdata[[#This Row],[Total Revenue]]/salesdata[[#This Row],[Total Units Sold]],0)</f>
        <v>4.9655855223581309</v>
      </c>
      <c r="W3102" s="1" t="str">
        <f>INDEX({"Product1","Product2","Product3","Product4"},MATCH(MAX(salesdata[[#This Row],[S-P1]],salesdata[[#This Row],[S-P2]],salesdata[[#This Row],[S-P3]],salesdata[[#This Row],[S-P4]]),CHOOSE({1,2,3,4},salesdata[[#This Row],[S-P1]],salesdata[[#This Row],[S-P2]],salesdata[[#This Row],[S-P3]],salesdata[[#This Row],[S-P4]]),0))</f>
        <v>Product3</v>
      </c>
      <c r="X3102" s="1" t="str">
        <f>IF(salesdata[[#This Row],[Total Revenue]]&gt;=70000,"High",IF(salesdata[[#This Row],[Total Revenue]]&gt;=40000,"Medium","Low"))</f>
        <v>Medium</v>
      </c>
      <c r="Y3102" s="1" t="str">
        <f>IFERROR(IF(SUMIF(salesdata[Year],salesdata[[#This Row],[Year]],salesdata[Total Revenue])&gt;SUMIF(salesdata[Year],salesdata[[#This Row],[Year]]-1,salesdata[Total Revenue]),"Growth Year","Decline Year"),"")</f>
        <v>Decline Year</v>
      </c>
    </row>
    <row r="3103" spans="1:25" x14ac:dyDescent="0.3">
      <c r="A3103" s="1">
        <v>3102</v>
      </c>
      <c r="B3103" s="2">
        <v>43447</v>
      </c>
      <c r="C3103" s="1">
        <v>2018</v>
      </c>
      <c r="D3103" s="1" t="s">
        <v>25</v>
      </c>
      <c r="E3103" s="1">
        <v>12</v>
      </c>
      <c r="F3103" s="3">
        <v>6188</v>
      </c>
      <c r="G3103" s="10">
        <v>19615.96</v>
      </c>
      <c r="H3103" s="12">
        <f>IFERROR(salesdata[[#This Row],[S-P1]]/salesdata[[#This Row],[Q-P1]],0)</f>
        <v>3.17</v>
      </c>
      <c r="I3103" s="3">
        <v>1808</v>
      </c>
      <c r="J3103" s="10">
        <v>11462.72</v>
      </c>
      <c r="K3103" s="12">
        <f>IFERROR(salesdata[[#This Row],[S-P2]]/salesdata[[#This Row],[Q-P2]],0)</f>
        <v>6.34</v>
      </c>
      <c r="L3103" s="3">
        <v>475</v>
      </c>
      <c r="M3103" s="10">
        <v>2574.5</v>
      </c>
      <c r="N3103" s="12">
        <f>IFERROR(salesdata[[#This Row],[S-P3]]/salesdata[[#This Row],[Q-P3]],0)</f>
        <v>5.42</v>
      </c>
      <c r="O3103" s="3">
        <v>1026</v>
      </c>
      <c r="P3103" s="10">
        <v>7315.38</v>
      </c>
      <c r="Q3103" s="12">
        <f>IFERROR(salesdata[[#This Row],[S-P4]]/salesdata[[#This Row],[Q-P4]],0)</f>
        <v>7.13</v>
      </c>
      <c r="R3103" s="3">
        <v>9497</v>
      </c>
      <c r="S3103" s="10">
        <v>40968.559999999998</v>
      </c>
      <c r="T3103" s="1" t="str">
        <f>"Q"&amp;ROUNDUP(salesdata[[#This Row],[Month No.]]/3,0)</f>
        <v>Q4</v>
      </c>
      <c r="U3103" s="1" t="str">
        <f>TEXT(salesdata[[#This Row],[Date]],"dddd")</f>
        <v>Thursday</v>
      </c>
      <c r="V3103" s="12">
        <f>IFERROR(salesdata[[#This Row],[Total Revenue]]/salesdata[[#This Row],[Total Units Sold]],0)</f>
        <v>4.3138422659787299</v>
      </c>
      <c r="W3103" s="1" t="str">
        <f>INDEX({"Product1","Product2","Product3","Product4"},MATCH(MAX(salesdata[[#This Row],[S-P1]],salesdata[[#This Row],[S-P2]],salesdata[[#This Row],[S-P3]],salesdata[[#This Row],[S-P4]]),CHOOSE({1,2,3,4},salesdata[[#This Row],[S-P1]],salesdata[[#This Row],[S-P2]],salesdata[[#This Row],[S-P3]],salesdata[[#This Row],[S-P4]]),0))</f>
        <v>Product1</v>
      </c>
      <c r="X3103" s="1" t="str">
        <f>IF(salesdata[[#This Row],[Total Revenue]]&gt;=70000,"High",IF(salesdata[[#This Row],[Total Revenue]]&gt;=40000,"Medium","Low"))</f>
        <v>Medium</v>
      </c>
      <c r="Y3103" s="1" t="str">
        <f>IFERROR(IF(SUMIF(salesdata[Year],salesdata[[#This Row],[Year]],salesdata[Total Revenue])&gt;SUMIF(salesdata[Year],salesdata[[#This Row],[Year]]-1,salesdata[Total Revenue]),"Growth Year","Decline Year"),"")</f>
        <v>Decline Year</v>
      </c>
    </row>
    <row r="3104" spans="1:25" x14ac:dyDescent="0.3">
      <c r="A3104" s="1">
        <v>3103</v>
      </c>
      <c r="B3104" s="2">
        <v>43448</v>
      </c>
      <c r="C3104" s="1">
        <v>2018</v>
      </c>
      <c r="D3104" s="1" t="s">
        <v>25</v>
      </c>
      <c r="E3104" s="1">
        <v>12</v>
      </c>
      <c r="F3104" s="3">
        <v>1161</v>
      </c>
      <c r="G3104" s="10">
        <v>3680.37</v>
      </c>
      <c r="H3104" s="12">
        <f>IFERROR(salesdata[[#This Row],[S-P1]]/salesdata[[#This Row],[Q-P1]],0)</f>
        <v>3.17</v>
      </c>
      <c r="I3104" s="3">
        <v>2814</v>
      </c>
      <c r="J3104" s="10">
        <v>17840.759999999998</v>
      </c>
      <c r="K3104" s="12">
        <f>IFERROR(salesdata[[#This Row],[S-P2]]/salesdata[[#This Row],[Q-P2]],0)</f>
        <v>6.34</v>
      </c>
      <c r="L3104" s="3">
        <v>959</v>
      </c>
      <c r="M3104" s="10">
        <v>5197.78</v>
      </c>
      <c r="N3104" s="12">
        <f>IFERROR(salesdata[[#This Row],[S-P3]]/salesdata[[#This Row],[Q-P3]],0)</f>
        <v>5.42</v>
      </c>
      <c r="O3104" s="3">
        <v>1011</v>
      </c>
      <c r="P3104" s="10">
        <v>7208.43</v>
      </c>
      <c r="Q3104" s="12">
        <f>IFERROR(salesdata[[#This Row],[S-P4]]/salesdata[[#This Row],[Q-P4]],0)</f>
        <v>7.13</v>
      </c>
      <c r="R3104" s="3">
        <v>5945</v>
      </c>
      <c r="S3104" s="10">
        <v>33927.339999999997</v>
      </c>
      <c r="T3104" s="1" t="str">
        <f>"Q"&amp;ROUNDUP(salesdata[[#This Row],[Month No.]]/3,0)</f>
        <v>Q4</v>
      </c>
      <c r="U3104" s="1" t="str">
        <f>TEXT(salesdata[[#This Row],[Date]],"dddd")</f>
        <v>Friday</v>
      </c>
      <c r="V3104" s="12">
        <f>IFERROR(salesdata[[#This Row],[Total Revenue]]/salesdata[[#This Row],[Total Units Sold]],0)</f>
        <v>5.7068696383515549</v>
      </c>
      <c r="W3104" s="1" t="str">
        <f>INDEX({"Product1","Product2","Product3","Product4"},MATCH(MAX(salesdata[[#This Row],[S-P1]],salesdata[[#This Row],[S-P2]],salesdata[[#This Row],[S-P3]],salesdata[[#This Row],[S-P4]]),CHOOSE({1,2,3,4},salesdata[[#This Row],[S-P1]],salesdata[[#This Row],[S-P2]],salesdata[[#This Row],[S-P3]],salesdata[[#This Row],[S-P4]]),0))</f>
        <v>Product2</v>
      </c>
      <c r="X3104" s="1" t="str">
        <f>IF(salesdata[[#This Row],[Total Revenue]]&gt;=70000,"High",IF(salesdata[[#This Row],[Total Revenue]]&gt;=40000,"Medium","Low"))</f>
        <v>Low</v>
      </c>
      <c r="Y3104" s="1" t="str">
        <f>IFERROR(IF(SUMIF(salesdata[Year],salesdata[[#This Row],[Year]],salesdata[Total Revenue])&gt;SUMIF(salesdata[Year],salesdata[[#This Row],[Year]]-1,salesdata[Total Revenue]),"Growth Year","Decline Year"),"")</f>
        <v>Decline Year</v>
      </c>
    </row>
    <row r="3105" spans="1:25" x14ac:dyDescent="0.3">
      <c r="A3105" s="1">
        <v>3104</v>
      </c>
      <c r="B3105" s="2">
        <v>43449</v>
      </c>
      <c r="C3105" s="1">
        <v>2018</v>
      </c>
      <c r="D3105" s="1" t="s">
        <v>25</v>
      </c>
      <c r="E3105" s="1">
        <v>12</v>
      </c>
      <c r="F3105" s="3">
        <v>7316</v>
      </c>
      <c r="G3105" s="10">
        <v>23191.72</v>
      </c>
      <c r="H3105" s="12">
        <f>IFERROR(salesdata[[#This Row],[S-P1]]/salesdata[[#This Row],[Q-P1]],0)</f>
        <v>3.1700000000000004</v>
      </c>
      <c r="I3105" s="3">
        <v>663</v>
      </c>
      <c r="J3105" s="10">
        <v>4203.42</v>
      </c>
      <c r="K3105" s="12">
        <f>IFERROR(salesdata[[#This Row],[S-P2]]/salesdata[[#This Row],[Q-P2]],0)</f>
        <v>6.34</v>
      </c>
      <c r="L3105" s="3">
        <v>2453</v>
      </c>
      <c r="M3105" s="10">
        <v>13295.26</v>
      </c>
      <c r="N3105" s="12">
        <f>IFERROR(salesdata[[#This Row],[S-P3]]/salesdata[[#This Row],[Q-P3]],0)</f>
        <v>5.42</v>
      </c>
      <c r="O3105" s="3">
        <v>1915</v>
      </c>
      <c r="P3105" s="10">
        <v>13653.95</v>
      </c>
      <c r="Q3105" s="12">
        <f>IFERROR(salesdata[[#This Row],[S-P4]]/salesdata[[#This Row],[Q-P4]],0)</f>
        <v>7.1300000000000008</v>
      </c>
      <c r="R3105" s="3">
        <v>12347</v>
      </c>
      <c r="S3105" s="10">
        <v>54344.35</v>
      </c>
      <c r="T3105" s="1" t="str">
        <f>"Q"&amp;ROUNDUP(salesdata[[#This Row],[Month No.]]/3,0)</f>
        <v>Q4</v>
      </c>
      <c r="U3105" s="1" t="str">
        <f>TEXT(salesdata[[#This Row],[Date]],"dddd")</f>
        <v>Saturday</v>
      </c>
      <c r="V3105" s="12">
        <f>IFERROR(salesdata[[#This Row],[Total Revenue]]/salesdata[[#This Row],[Total Units Sold]],0)</f>
        <v>4.4014213979104237</v>
      </c>
      <c r="W3105" s="1" t="str">
        <f>INDEX({"Product1","Product2","Product3","Product4"},MATCH(MAX(salesdata[[#This Row],[S-P1]],salesdata[[#This Row],[S-P2]],salesdata[[#This Row],[S-P3]],salesdata[[#This Row],[S-P4]]),CHOOSE({1,2,3,4},salesdata[[#This Row],[S-P1]],salesdata[[#This Row],[S-P2]],salesdata[[#This Row],[S-P3]],salesdata[[#This Row],[S-P4]]),0))</f>
        <v>Product1</v>
      </c>
      <c r="X3105" s="1" t="str">
        <f>IF(salesdata[[#This Row],[Total Revenue]]&gt;=70000,"High",IF(salesdata[[#This Row],[Total Revenue]]&gt;=40000,"Medium","Low"))</f>
        <v>Medium</v>
      </c>
      <c r="Y3105" s="1" t="str">
        <f>IFERROR(IF(SUMIF(salesdata[Year],salesdata[[#This Row],[Year]],salesdata[Total Revenue])&gt;SUMIF(salesdata[Year],salesdata[[#This Row],[Year]]-1,salesdata[Total Revenue]),"Growth Year","Decline Year"),"")</f>
        <v>Decline Year</v>
      </c>
    </row>
    <row r="3106" spans="1:25" x14ac:dyDescent="0.3">
      <c r="A3106" s="1">
        <v>3105</v>
      </c>
      <c r="B3106" s="2">
        <v>43450</v>
      </c>
      <c r="C3106" s="1">
        <v>2018</v>
      </c>
      <c r="D3106" s="1" t="s">
        <v>25</v>
      </c>
      <c r="E3106" s="1">
        <v>12</v>
      </c>
      <c r="F3106" s="3">
        <v>5331</v>
      </c>
      <c r="G3106" s="10">
        <v>16899.27</v>
      </c>
      <c r="H3106" s="12">
        <f>IFERROR(salesdata[[#This Row],[S-P1]]/salesdata[[#This Row],[Q-P1]],0)</f>
        <v>3.17</v>
      </c>
      <c r="I3106" s="3">
        <v>757</v>
      </c>
      <c r="J3106" s="10">
        <v>4799.38</v>
      </c>
      <c r="K3106" s="12">
        <f>IFERROR(salesdata[[#This Row],[S-P2]]/salesdata[[#This Row],[Q-P2]],0)</f>
        <v>6.34</v>
      </c>
      <c r="L3106" s="3">
        <v>3479</v>
      </c>
      <c r="M3106" s="10">
        <v>18856.18</v>
      </c>
      <c r="N3106" s="12">
        <f>IFERROR(salesdata[[#This Row],[S-P3]]/salesdata[[#This Row],[Q-P3]],0)</f>
        <v>5.42</v>
      </c>
      <c r="O3106" s="3">
        <v>1908</v>
      </c>
      <c r="P3106" s="10">
        <v>13604.04</v>
      </c>
      <c r="Q3106" s="12">
        <f>IFERROR(salesdata[[#This Row],[S-P4]]/salesdata[[#This Row],[Q-P4]],0)</f>
        <v>7.1300000000000008</v>
      </c>
      <c r="R3106" s="3">
        <v>11475</v>
      </c>
      <c r="S3106" s="10">
        <v>54158.87</v>
      </c>
      <c r="T3106" s="1" t="str">
        <f>"Q"&amp;ROUNDUP(salesdata[[#This Row],[Month No.]]/3,0)</f>
        <v>Q4</v>
      </c>
      <c r="U3106" s="1" t="str">
        <f>TEXT(salesdata[[#This Row],[Date]],"dddd")</f>
        <v>Sunday</v>
      </c>
      <c r="V3106" s="12">
        <f>IFERROR(salesdata[[#This Row],[Total Revenue]]/salesdata[[#This Row],[Total Units Sold]],0)</f>
        <v>4.7197272331154689</v>
      </c>
      <c r="W3106" s="1" t="str">
        <f>INDEX({"Product1","Product2","Product3","Product4"},MATCH(MAX(salesdata[[#This Row],[S-P1]],salesdata[[#This Row],[S-P2]],salesdata[[#This Row],[S-P3]],salesdata[[#This Row],[S-P4]]),CHOOSE({1,2,3,4},salesdata[[#This Row],[S-P1]],salesdata[[#This Row],[S-P2]],salesdata[[#This Row],[S-P3]],salesdata[[#This Row],[S-P4]]),0))</f>
        <v>Product3</v>
      </c>
      <c r="X3106" s="1" t="str">
        <f>IF(salesdata[[#This Row],[Total Revenue]]&gt;=70000,"High",IF(salesdata[[#This Row],[Total Revenue]]&gt;=40000,"Medium","Low"))</f>
        <v>Medium</v>
      </c>
      <c r="Y3106" s="1" t="str">
        <f>IFERROR(IF(SUMIF(salesdata[Year],salesdata[[#This Row],[Year]],salesdata[Total Revenue])&gt;SUMIF(salesdata[Year],salesdata[[#This Row],[Year]]-1,salesdata[Total Revenue]),"Growth Year","Decline Year"),"")</f>
        <v>Decline Year</v>
      </c>
    </row>
    <row r="3107" spans="1:25" x14ac:dyDescent="0.3">
      <c r="A3107" s="1">
        <v>3106</v>
      </c>
      <c r="B3107" s="2">
        <v>43451</v>
      </c>
      <c r="C3107" s="1">
        <v>2018</v>
      </c>
      <c r="D3107" s="1" t="s">
        <v>25</v>
      </c>
      <c r="E3107" s="1">
        <v>12</v>
      </c>
      <c r="F3107" s="3">
        <v>2670</v>
      </c>
      <c r="G3107" s="10">
        <v>8463.9</v>
      </c>
      <c r="H3107" s="12">
        <f>IFERROR(salesdata[[#This Row],[S-P1]]/salesdata[[#This Row],[Q-P1]],0)</f>
        <v>3.17</v>
      </c>
      <c r="I3107" s="3">
        <v>338</v>
      </c>
      <c r="J3107" s="10">
        <v>2142.92</v>
      </c>
      <c r="K3107" s="12">
        <f>IFERROR(salesdata[[#This Row],[S-P2]]/salesdata[[#This Row],[Q-P2]],0)</f>
        <v>6.34</v>
      </c>
      <c r="L3107" s="3">
        <v>4092</v>
      </c>
      <c r="M3107" s="10">
        <v>22178.639999999999</v>
      </c>
      <c r="N3107" s="12">
        <f>IFERROR(salesdata[[#This Row],[S-P3]]/salesdata[[#This Row],[Q-P3]],0)</f>
        <v>5.42</v>
      </c>
      <c r="O3107" s="3">
        <v>1451</v>
      </c>
      <c r="P3107" s="10">
        <v>10345.629999999999</v>
      </c>
      <c r="Q3107" s="12">
        <f>IFERROR(salesdata[[#This Row],[S-P4]]/salesdata[[#This Row],[Q-P4]],0)</f>
        <v>7.129999999999999</v>
      </c>
      <c r="R3107" s="3">
        <v>8551</v>
      </c>
      <c r="S3107" s="10">
        <v>43131.09</v>
      </c>
      <c r="T3107" s="1" t="str">
        <f>"Q"&amp;ROUNDUP(salesdata[[#This Row],[Month No.]]/3,0)</f>
        <v>Q4</v>
      </c>
      <c r="U3107" s="1" t="str">
        <f>TEXT(salesdata[[#This Row],[Date]],"dddd")</f>
        <v>Monday</v>
      </c>
      <c r="V3107" s="12">
        <f>IFERROR(salesdata[[#This Row],[Total Revenue]]/salesdata[[#This Row],[Total Units Sold]],0)</f>
        <v>5.0439819904104777</v>
      </c>
      <c r="W3107" s="1" t="str">
        <f>INDEX({"Product1","Product2","Product3","Product4"},MATCH(MAX(salesdata[[#This Row],[S-P1]],salesdata[[#This Row],[S-P2]],salesdata[[#This Row],[S-P3]],salesdata[[#This Row],[S-P4]]),CHOOSE({1,2,3,4},salesdata[[#This Row],[S-P1]],salesdata[[#This Row],[S-P2]],salesdata[[#This Row],[S-P3]],salesdata[[#This Row],[S-P4]]),0))</f>
        <v>Product3</v>
      </c>
      <c r="X3107" s="1" t="str">
        <f>IF(salesdata[[#This Row],[Total Revenue]]&gt;=70000,"High",IF(salesdata[[#This Row],[Total Revenue]]&gt;=40000,"Medium","Low"))</f>
        <v>Medium</v>
      </c>
      <c r="Y3107" s="1" t="str">
        <f>IFERROR(IF(SUMIF(salesdata[Year],salesdata[[#This Row],[Year]],salesdata[Total Revenue])&gt;SUMIF(salesdata[Year],salesdata[[#This Row],[Year]]-1,salesdata[Total Revenue]),"Growth Year","Decline Year"),"")</f>
        <v>Decline Year</v>
      </c>
    </row>
    <row r="3108" spans="1:25" x14ac:dyDescent="0.3">
      <c r="A3108" s="1">
        <v>3107</v>
      </c>
      <c r="B3108" s="2">
        <v>43452</v>
      </c>
      <c r="C3108" s="1">
        <v>2018</v>
      </c>
      <c r="D3108" s="1" t="s">
        <v>25</v>
      </c>
      <c r="E3108" s="1">
        <v>12</v>
      </c>
      <c r="F3108" s="3">
        <v>2252</v>
      </c>
      <c r="G3108" s="10">
        <v>7138.84</v>
      </c>
      <c r="H3108" s="12">
        <f>IFERROR(salesdata[[#This Row],[S-P1]]/salesdata[[#This Row],[Q-P1]],0)</f>
        <v>3.17</v>
      </c>
      <c r="I3108" s="3">
        <v>2929</v>
      </c>
      <c r="J3108" s="10">
        <v>18569.86</v>
      </c>
      <c r="K3108" s="12">
        <f>IFERROR(salesdata[[#This Row],[S-P2]]/salesdata[[#This Row],[Q-P2]],0)</f>
        <v>6.34</v>
      </c>
      <c r="L3108" s="3">
        <v>4778</v>
      </c>
      <c r="M3108" s="10">
        <v>25896.76</v>
      </c>
      <c r="N3108" s="12">
        <f>IFERROR(salesdata[[#This Row],[S-P3]]/salesdata[[#This Row],[Q-P3]],0)</f>
        <v>5.42</v>
      </c>
      <c r="O3108" s="3">
        <v>290</v>
      </c>
      <c r="P3108" s="10">
        <v>2067.6999999999998</v>
      </c>
      <c r="Q3108" s="12">
        <f>IFERROR(salesdata[[#This Row],[S-P4]]/salesdata[[#This Row],[Q-P4]],0)</f>
        <v>7.129999999999999</v>
      </c>
      <c r="R3108" s="3">
        <v>10249</v>
      </c>
      <c r="S3108" s="10">
        <v>53673.16</v>
      </c>
      <c r="T3108" s="1" t="str">
        <f>"Q"&amp;ROUNDUP(salesdata[[#This Row],[Month No.]]/3,0)</f>
        <v>Q4</v>
      </c>
      <c r="U3108" s="1" t="str">
        <f>TEXT(salesdata[[#This Row],[Date]],"dddd")</f>
        <v>Tuesday</v>
      </c>
      <c r="V3108" s="12">
        <f>IFERROR(salesdata[[#This Row],[Total Revenue]]/salesdata[[#This Row],[Total Units Sold]],0)</f>
        <v>5.2369167723680361</v>
      </c>
      <c r="W3108" s="1" t="str">
        <f>INDEX({"Product1","Product2","Product3","Product4"},MATCH(MAX(salesdata[[#This Row],[S-P1]],salesdata[[#This Row],[S-P2]],salesdata[[#This Row],[S-P3]],salesdata[[#This Row],[S-P4]]),CHOOSE({1,2,3,4},salesdata[[#This Row],[S-P1]],salesdata[[#This Row],[S-P2]],salesdata[[#This Row],[S-P3]],salesdata[[#This Row],[S-P4]]),0))</f>
        <v>Product3</v>
      </c>
      <c r="X3108" s="1" t="str">
        <f>IF(salesdata[[#This Row],[Total Revenue]]&gt;=70000,"High",IF(salesdata[[#This Row],[Total Revenue]]&gt;=40000,"Medium","Low"))</f>
        <v>Medium</v>
      </c>
      <c r="Y3108" s="1" t="str">
        <f>IFERROR(IF(SUMIF(salesdata[Year],salesdata[[#This Row],[Year]],salesdata[Total Revenue])&gt;SUMIF(salesdata[Year],salesdata[[#This Row],[Year]]-1,salesdata[Total Revenue]),"Growth Year","Decline Year"),"")</f>
        <v>Decline Year</v>
      </c>
    </row>
    <row r="3109" spans="1:25" x14ac:dyDescent="0.3">
      <c r="A3109" s="1">
        <v>3108</v>
      </c>
      <c r="B3109" s="2">
        <v>43453</v>
      </c>
      <c r="C3109" s="1">
        <v>2018</v>
      </c>
      <c r="D3109" s="1" t="s">
        <v>25</v>
      </c>
      <c r="E3109" s="1">
        <v>12</v>
      </c>
      <c r="F3109" s="3">
        <v>3405</v>
      </c>
      <c r="G3109" s="10">
        <v>10793.85</v>
      </c>
      <c r="H3109" s="12">
        <f>IFERROR(salesdata[[#This Row],[S-P1]]/salesdata[[#This Row],[Q-P1]],0)</f>
        <v>3.17</v>
      </c>
      <c r="I3109" s="3">
        <v>978</v>
      </c>
      <c r="J3109" s="10">
        <v>6200.52</v>
      </c>
      <c r="K3109" s="12">
        <f>IFERROR(salesdata[[#This Row],[S-P2]]/salesdata[[#This Row],[Q-P2]],0)</f>
        <v>6.3400000000000007</v>
      </c>
      <c r="L3109" s="3">
        <v>4791</v>
      </c>
      <c r="M3109" s="10">
        <v>25967.22</v>
      </c>
      <c r="N3109" s="12">
        <f>IFERROR(salesdata[[#This Row],[S-P3]]/salesdata[[#This Row],[Q-P3]],0)</f>
        <v>5.42</v>
      </c>
      <c r="O3109" s="3">
        <v>1964</v>
      </c>
      <c r="P3109" s="10">
        <v>14003.32</v>
      </c>
      <c r="Q3109" s="12">
        <f>IFERROR(salesdata[[#This Row],[S-P4]]/salesdata[[#This Row],[Q-P4]],0)</f>
        <v>7.13</v>
      </c>
      <c r="R3109" s="3">
        <v>11138</v>
      </c>
      <c r="S3109" s="10">
        <v>56964.91</v>
      </c>
      <c r="T3109" s="1" t="str">
        <f>"Q"&amp;ROUNDUP(salesdata[[#This Row],[Month No.]]/3,0)</f>
        <v>Q4</v>
      </c>
      <c r="U3109" s="1" t="str">
        <f>TEXT(salesdata[[#This Row],[Date]],"dddd")</f>
        <v>Wednesday</v>
      </c>
      <c r="V3109" s="12">
        <f>IFERROR(salesdata[[#This Row],[Total Revenue]]/salesdata[[#This Row],[Total Units Sold]],0)</f>
        <v>5.1144648949542111</v>
      </c>
      <c r="W3109" s="1" t="str">
        <f>INDEX({"Product1","Product2","Product3","Product4"},MATCH(MAX(salesdata[[#This Row],[S-P1]],salesdata[[#This Row],[S-P2]],salesdata[[#This Row],[S-P3]],salesdata[[#This Row],[S-P4]]),CHOOSE({1,2,3,4},salesdata[[#This Row],[S-P1]],salesdata[[#This Row],[S-P2]],salesdata[[#This Row],[S-P3]],salesdata[[#This Row],[S-P4]]),0))</f>
        <v>Product3</v>
      </c>
      <c r="X3109" s="1" t="str">
        <f>IF(salesdata[[#This Row],[Total Revenue]]&gt;=70000,"High",IF(salesdata[[#This Row],[Total Revenue]]&gt;=40000,"Medium","Low"))</f>
        <v>Medium</v>
      </c>
      <c r="Y3109" s="1" t="str">
        <f>IFERROR(IF(SUMIF(salesdata[Year],salesdata[[#This Row],[Year]],salesdata[Total Revenue])&gt;SUMIF(salesdata[Year],salesdata[[#This Row],[Year]]-1,salesdata[Total Revenue]),"Growth Year","Decline Year"),"")</f>
        <v>Decline Year</v>
      </c>
    </row>
    <row r="3110" spans="1:25" x14ac:dyDescent="0.3">
      <c r="A3110" s="1">
        <v>3109</v>
      </c>
      <c r="B3110" s="2">
        <v>43454</v>
      </c>
      <c r="C3110" s="1">
        <v>2018</v>
      </c>
      <c r="D3110" s="1" t="s">
        <v>25</v>
      </c>
      <c r="E3110" s="1">
        <v>12</v>
      </c>
      <c r="F3110" s="3">
        <v>2703</v>
      </c>
      <c r="G3110" s="10">
        <v>8568.51</v>
      </c>
      <c r="H3110" s="12">
        <f>IFERROR(salesdata[[#This Row],[S-P1]]/salesdata[[#This Row],[Q-P1]],0)</f>
        <v>3.17</v>
      </c>
      <c r="I3110" s="3">
        <v>1978</v>
      </c>
      <c r="J3110" s="10">
        <v>12540.52</v>
      </c>
      <c r="K3110" s="12">
        <f>IFERROR(salesdata[[#This Row],[S-P2]]/salesdata[[#This Row],[Q-P2]],0)</f>
        <v>6.34</v>
      </c>
      <c r="L3110" s="3">
        <v>3370</v>
      </c>
      <c r="M3110" s="10">
        <v>18265.400000000001</v>
      </c>
      <c r="N3110" s="12">
        <f>IFERROR(salesdata[[#This Row],[S-P3]]/salesdata[[#This Row],[Q-P3]],0)</f>
        <v>5.4200000000000008</v>
      </c>
      <c r="O3110" s="3">
        <v>1822</v>
      </c>
      <c r="P3110" s="10">
        <v>12990.86</v>
      </c>
      <c r="Q3110" s="12">
        <f>IFERROR(salesdata[[#This Row],[S-P4]]/salesdata[[#This Row],[Q-P4]],0)</f>
        <v>7.13</v>
      </c>
      <c r="R3110" s="3">
        <v>9873</v>
      </c>
      <c r="S3110" s="10">
        <v>52365.29</v>
      </c>
      <c r="T3110" s="1" t="str">
        <f>"Q"&amp;ROUNDUP(salesdata[[#This Row],[Month No.]]/3,0)</f>
        <v>Q4</v>
      </c>
      <c r="U3110" s="1" t="str">
        <f>TEXT(salesdata[[#This Row],[Date]],"dddd")</f>
        <v>Thursday</v>
      </c>
      <c r="V3110" s="12">
        <f>IFERROR(salesdata[[#This Row],[Total Revenue]]/salesdata[[#This Row],[Total Units Sold]],0)</f>
        <v>5.303888382457207</v>
      </c>
      <c r="W3110" s="1" t="str">
        <f>INDEX({"Product1","Product2","Product3","Product4"},MATCH(MAX(salesdata[[#This Row],[S-P1]],salesdata[[#This Row],[S-P2]],salesdata[[#This Row],[S-P3]],salesdata[[#This Row],[S-P4]]),CHOOSE({1,2,3,4},salesdata[[#This Row],[S-P1]],salesdata[[#This Row],[S-P2]],salesdata[[#This Row],[S-P3]],salesdata[[#This Row],[S-P4]]),0))</f>
        <v>Product3</v>
      </c>
      <c r="X3110" s="1" t="str">
        <f>IF(salesdata[[#This Row],[Total Revenue]]&gt;=70000,"High",IF(salesdata[[#This Row],[Total Revenue]]&gt;=40000,"Medium","Low"))</f>
        <v>Medium</v>
      </c>
      <c r="Y3110" s="1" t="str">
        <f>IFERROR(IF(SUMIF(salesdata[Year],salesdata[[#This Row],[Year]],salesdata[Total Revenue])&gt;SUMIF(salesdata[Year],salesdata[[#This Row],[Year]]-1,salesdata[Total Revenue]),"Growth Year","Decline Year"),"")</f>
        <v>Decline Year</v>
      </c>
    </row>
    <row r="3111" spans="1:25" x14ac:dyDescent="0.3">
      <c r="A3111" s="1">
        <v>3110</v>
      </c>
      <c r="B3111" s="2">
        <v>43455</v>
      </c>
      <c r="C3111" s="1">
        <v>2018</v>
      </c>
      <c r="D3111" s="1" t="s">
        <v>25</v>
      </c>
      <c r="E3111" s="1">
        <v>12</v>
      </c>
      <c r="F3111" s="3">
        <v>7968</v>
      </c>
      <c r="G3111" s="10">
        <v>25258.560000000001</v>
      </c>
      <c r="H3111" s="12">
        <f>IFERROR(salesdata[[#This Row],[S-P1]]/salesdata[[#This Row],[Q-P1]],0)</f>
        <v>3.1700000000000004</v>
      </c>
      <c r="I3111" s="3">
        <v>2656</v>
      </c>
      <c r="J3111" s="10">
        <v>16839.04</v>
      </c>
      <c r="K3111" s="12">
        <f>IFERROR(salesdata[[#This Row],[S-P2]]/salesdata[[#This Row],[Q-P2]],0)</f>
        <v>6.3400000000000007</v>
      </c>
      <c r="L3111" s="3">
        <v>704</v>
      </c>
      <c r="M3111" s="10">
        <v>3815.68</v>
      </c>
      <c r="N3111" s="12">
        <f>IFERROR(salesdata[[#This Row],[S-P3]]/salesdata[[#This Row],[Q-P3]],0)</f>
        <v>5.42</v>
      </c>
      <c r="O3111" s="3">
        <v>1188</v>
      </c>
      <c r="P3111" s="10">
        <v>8470.44</v>
      </c>
      <c r="Q3111" s="12">
        <f>IFERROR(salesdata[[#This Row],[S-P4]]/salesdata[[#This Row],[Q-P4]],0)</f>
        <v>7.1300000000000008</v>
      </c>
      <c r="R3111" s="3">
        <v>12516</v>
      </c>
      <c r="S3111" s="10">
        <v>54383.72</v>
      </c>
      <c r="T3111" s="1" t="str">
        <f>"Q"&amp;ROUNDUP(salesdata[[#This Row],[Month No.]]/3,0)</f>
        <v>Q4</v>
      </c>
      <c r="U3111" s="1" t="str">
        <f>TEXT(salesdata[[#This Row],[Date]],"dddd")</f>
        <v>Friday</v>
      </c>
      <c r="V3111" s="12">
        <f>IFERROR(salesdata[[#This Row],[Total Revenue]]/salesdata[[#This Row],[Total Units Sold]],0)</f>
        <v>4.3451358261425375</v>
      </c>
      <c r="W3111" s="1" t="str">
        <f>INDEX({"Product1","Product2","Product3","Product4"},MATCH(MAX(salesdata[[#This Row],[S-P1]],salesdata[[#This Row],[S-P2]],salesdata[[#This Row],[S-P3]],salesdata[[#This Row],[S-P4]]),CHOOSE({1,2,3,4},salesdata[[#This Row],[S-P1]],salesdata[[#This Row],[S-P2]],salesdata[[#This Row],[S-P3]],salesdata[[#This Row],[S-P4]]),0))</f>
        <v>Product1</v>
      </c>
      <c r="X3111" s="1" t="str">
        <f>IF(salesdata[[#This Row],[Total Revenue]]&gt;=70000,"High",IF(salesdata[[#This Row],[Total Revenue]]&gt;=40000,"Medium","Low"))</f>
        <v>Medium</v>
      </c>
      <c r="Y3111" s="1" t="str">
        <f>IFERROR(IF(SUMIF(salesdata[Year],salesdata[[#This Row],[Year]],salesdata[Total Revenue])&gt;SUMIF(salesdata[Year],salesdata[[#This Row],[Year]]-1,salesdata[Total Revenue]),"Growth Year","Decline Year"),"")</f>
        <v>Decline Year</v>
      </c>
    </row>
    <row r="3112" spans="1:25" x14ac:dyDescent="0.3">
      <c r="A3112" s="1">
        <v>3111</v>
      </c>
      <c r="B3112" s="2">
        <v>43456</v>
      </c>
      <c r="C3112" s="1">
        <v>2018</v>
      </c>
      <c r="D3112" s="1" t="s">
        <v>25</v>
      </c>
      <c r="E3112" s="1">
        <v>12</v>
      </c>
      <c r="F3112" s="3">
        <v>6252</v>
      </c>
      <c r="G3112" s="10">
        <v>19818.84</v>
      </c>
      <c r="H3112" s="12">
        <f>IFERROR(salesdata[[#This Row],[S-P1]]/salesdata[[#This Row],[Q-P1]],0)</f>
        <v>3.17</v>
      </c>
      <c r="I3112" s="3">
        <v>580</v>
      </c>
      <c r="J3112" s="10">
        <v>3677.2</v>
      </c>
      <c r="K3112" s="12">
        <f>IFERROR(salesdata[[#This Row],[S-P2]]/salesdata[[#This Row],[Q-P2]],0)</f>
        <v>6.34</v>
      </c>
      <c r="L3112" s="3">
        <v>3130</v>
      </c>
      <c r="M3112" s="10">
        <v>16964.599999999999</v>
      </c>
      <c r="N3112" s="12">
        <f>IFERROR(salesdata[[#This Row],[S-P3]]/salesdata[[#This Row],[Q-P3]],0)</f>
        <v>5.42</v>
      </c>
      <c r="O3112" s="3">
        <v>1119</v>
      </c>
      <c r="P3112" s="10">
        <v>7978.47</v>
      </c>
      <c r="Q3112" s="12">
        <f>IFERROR(salesdata[[#This Row],[S-P4]]/salesdata[[#This Row],[Q-P4]],0)</f>
        <v>7.13</v>
      </c>
      <c r="R3112" s="3">
        <v>11081</v>
      </c>
      <c r="S3112" s="10">
        <v>48439.11</v>
      </c>
      <c r="T3112" s="1" t="str">
        <f>"Q"&amp;ROUNDUP(salesdata[[#This Row],[Month No.]]/3,0)</f>
        <v>Q4</v>
      </c>
      <c r="U3112" s="1" t="str">
        <f>TEXT(salesdata[[#This Row],[Date]],"dddd")</f>
        <v>Saturday</v>
      </c>
      <c r="V3112" s="12">
        <f>IFERROR(salesdata[[#This Row],[Total Revenue]]/salesdata[[#This Row],[Total Units Sold]],0)</f>
        <v>4.3713663026802632</v>
      </c>
      <c r="W3112" s="1" t="str">
        <f>INDEX({"Product1","Product2","Product3","Product4"},MATCH(MAX(salesdata[[#This Row],[S-P1]],salesdata[[#This Row],[S-P2]],salesdata[[#This Row],[S-P3]],salesdata[[#This Row],[S-P4]]),CHOOSE({1,2,3,4},salesdata[[#This Row],[S-P1]],salesdata[[#This Row],[S-P2]],salesdata[[#This Row],[S-P3]],salesdata[[#This Row],[S-P4]]),0))</f>
        <v>Product1</v>
      </c>
      <c r="X3112" s="1" t="str">
        <f>IF(salesdata[[#This Row],[Total Revenue]]&gt;=70000,"High",IF(salesdata[[#This Row],[Total Revenue]]&gt;=40000,"Medium","Low"))</f>
        <v>Medium</v>
      </c>
      <c r="Y3112" s="1" t="str">
        <f>IFERROR(IF(SUMIF(salesdata[Year],salesdata[[#This Row],[Year]],salesdata[Total Revenue])&gt;SUMIF(salesdata[Year],salesdata[[#This Row],[Year]]-1,salesdata[Total Revenue]),"Growth Year","Decline Year"),"")</f>
        <v>Decline Year</v>
      </c>
    </row>
    <row r="3113" spans="1:25" x14ac:dyDescent="0.3">
      <c r="A3113" s="1">
        <v>3112</v>
      </c>
      <c r="B3113" s="2">
        <v>43457</v>
      </c>
      <c r="C3113" s="1">
        <v>2018</v>
      </c>
      <c r="D3113" s="1" t="s">
        <v>25</v>
      </c>
      <c r="E3113" s="1">
        <v>12</v>
      </c>
      <c r="F3113" s="3">
        <v>3139</v>
      </c>
      <c r="G3113" s="10">
        <v>9950.6299999999992</v>
      </c>
      <c r="H3113" s="12">
        <f>IFERROR(salesdata[[#This Row],[S-P1]]/salesdata[[#This Row],[Q-P1]],0)</f>
        <v>3.17</v>
      </c>
      <c r="I3113" s="3">
        <v>752</v>
      </c>
      <c r="J3113" s="10">
        <v>4767.68</v>
      </c>
      <c r="K3113" s="12">
        <f>IFERROR(salesdata[[#This Row],[S-P2]]/salesdata[[#This Row],[Q-P2]],0)</f>
        <v>6.3400000000000007</v>
      </c>
      <c r="L3113" s="3">
        <v>823</v>
      </c>
      <c r="M3113" s="10">
        <v>4460.66</v>
      </c>
      <c r="N3113" s="12">
        <f>IFERROR(salesdata[[#This Row],[S-P3]]/salesdata[[#This Row],[Q-P3]],0)</f>
        <v>5.42</v>
      </c>
      <c r="O3113" s="3">
        <v>1247</v>
      </c>
      <c r="P3113" s="10">
        <v>8891.11</v>
      </c>
      <c r="Q3113" s="12">
        <f>IFERROR(salesdata[[#This Row],[S-P4]]/salesdata[[#This Row],[Q-P4]],0)</f>
        <v>7.1300000000000008</v>
      </c>
      <c r="R3113" s="3">
        <v>5961</v>
      </c>
      <c r="S3113" s="10">
        <v>28070.080000000002</v>
      </c>
      <c r="T3113" s="1" t="str">
        <f>"Q"&amp;ROUNDUP(salesdata[[#This Row],[Month No.]]/3,0)</f>
        <v>Q4</v>
      </c>
      <c r="U3113" s="1" t="str">
        <f>TEXT(salesdata[[#This Row],[Date]],"dddd")</f>
        <v>Sunday</v>
      </c>
      <c r="V3113" s="12">
        <f>IFERROR(salesdata[[#This Row],[Total Revenue]]/salesdata[[#This Row],[Total Units Sold]],0)</f>
        <v>4.7089548733433988</v>
      </c>
      <c r="W3113" s="1" t="str">
        <f>INDEX({"Product1","Product2","Product3","Product4"},MATCH(MAX(salesdata[[#This Row],[S-P1]],salesdata[[#This Row],[S-P2]],salesdata[[#This Row],[S-P3]],salesdata[[#This Row],[S-P4]]),CHOOSE({1,2,3,4},salesdata[[#This Row],[S-P1]],salesdata[[#This Row],[S-P2]],salesdata[[#This Row],[S-P3]],salesdata[[#This Row],[S-P4]]),0))</f>
        <v>Product1</v>
      </c>
      <c r="X3113" s="1" t="str">
        <f>IF(salesdata[[#This Row],[Total Revenue]]&gt;=70000,"High",IF(salesdata[[#This Row],[Total Revenue]]&gt;=40000,"Medium","Low"))</f>
        <v>Low</v>
      </c>
      <c r="Y3113" s="1" t="str">
        <f>IFERROR(IF(SUMIF(salesdata[Year],salesdata[[#This Row],[Year]],salesdata[Total Revenue])&gt;SUMIF(salesdata[Year],salesdata[[#This Row],[Year]]-1,salesdata[Total Revenue]),"Growth Year","Decline Year"),"")</f>
        <v>Decline Year</v>
      </c>
    </row>
    <row r="3114" spans="1:25" x14ac:dyDescent="0.3">
      <c r="A3114" s="1">
        <v>3113</v>
      </c>
      <c r="B3114" s="2">
        <v>43458</v>
      </c>
      <c r="C3114" s="1">
        <v>2018</v>
      </c>
      <c r="D3114" s="1" t="s">
        <v>25</v>
      </c>
      <c r="E3114" s="1">
        <v>12</v>
      </c>
      <c r="F3114" s="3">
        <v>4631</v>
      </c>
      <c r="G3114" s="10">
        <v>14680.27</v>
      </c>
      <c r="H3114" s="12">
        <f>IFERROR(salesdata[[#This Row],[S-P1]]/salesdata[[#This Row],[Q-P1]],0)</f>
        <v>3.17</v>
      </c>
      <c r="I3114" s="3">
        <v>885</v>
      </c>
      <c r="J3114" s="10">
        <v>5610.9</v>
      </c>
      <c r="K3114" s="12">
        <f>IFERROR(salesdata[[#This Row],[S-P2]]/salesdata[[#This Row],[Q-P2]],0)</f>
        <v>6.34</v>
      </c>
      <c r="L3114" s="3">
        <v>5663</v>
      </c>
      <c r="M3114" s="10">
        <v>30693.46</v>
      </c>
      <c r="N3114" s="12">
        <f>IFERROR(salesdata[[#This Row],[S-P3]]/salesdata[[#This Row],[Q-P3]],0)</f>
        <v>5.42</v>
      </c>
      <c r="O3114" s="3">
        <v>1323</v>
      </c>
      <c r="P3114" s="10">
        <v>9432.99</v>
      </c>
      <c r="Q3114" s="12">
        <f>IFERROR(salesdata[[#This Row],[S-P4]]/salesdata[[#This Row],[Q-P4]],0)</f>
        <v>7.13</v>
      </c>
      <c r="R3114" s="3">
        <v>12502</v>
      </c>
      <c r="S3114" s="10">
        <v>60417.62</v>
      </c>
      <c r="T3114" s="1" t="str">
        <f>"Q"&amp;ROUNDUP(salesdata[[#This Row],[Month No.]]/3,0)</f>
        <v>Q4</v>
      </c>
      <c r="U3114" s="1" t="str">
        <f>TEXT(salesdata[[#This Row],[Date]],"dddd")</f>
        <v>Monday</v>
      </c>
      <c r="V3114" s="12">
        <f>IFERROR(salesdata[[#This Row],[Total Revenue]]/salesdata[[#This Row],[Total Units Sold]],0)</f>
        <v>4.8326363781794912</v>
      </c>
      <c r="W3114" s="1" t="str">
        <f>INDEX({"Product1","Product2","Product3","Product4"},MATCH(MAX(salesdata[[#This Row],[S-P1]],salesdata[[#This Row],[S-P2]],salesdata[[#This Row],[S-P3]],salesdata[[#This Row],[S-P4]]),CHOOSE({1,2,3,4},salesdata[[#This Row],[S-P1]],salesdata[[#This Row],[S-P2]],salesdata[[#This Row],[S-P3]],salesdata[[#This Row],[S-P4]]),0))</f>
        <v>Product3</v>
      </c>
      <c r="X3114" s="1" t="str">
        <f>IF(salesdata[[#This Row],[Total Revenue]]&gt;=70000,"High",IF(salesdata[[#This Row],[Total Revenue]]&gt;=40000,"Medium","Low"))</f>
        <v>Medium</v>
      </c>
      <c r="Y3114" s="1" t="str">
        <f>IFERROR(IF(SUMIF(salesdata[Year],salesdata[[#This Row],[Year]],salesdata[Total Revenue])&gt;SUMIF(salesdata[Year],salesdata[[#This Row],[Year]]-1,salesdata[Total Revenue]),"Growth Year","Decline Year"),"")</f>
        <v>Decline Year</v>
      </c>
    </row>
    <row r="3115" spans="1:25" x14ac:dyDescent="0.3">
      <c r="A3115" s="1">
        <v>3114</v>
      </c>
      <c r="B3115" s="2">
        <v>43459</v>
      </c>
      <c r="C3115" s="1">
        <v>2018</v>
      </c>
      <c r="D3115" s="1" t="s">
        <v>25</v>
      </c>
      <c r="E3115" s="1">
        <v>12</v>
      </c>
      <c r="F3115" s="3">
        <v>7998</v>
      </c>
      <c r="G3115" s="10">
        <v>25353.66</v>
      </c>
      <c r="H3115" s="12">
        <f>IFERROR(salesdata[[#This Row],[S-P1]]/salesdata[[#This Row],[Q-P1]],0)</f>
        <v>3.17</v>
      </c>
      <c r="I3115" s="3">
        <v>3917</v>
      </c>
      <c r="J3115" s="10">
        <v>24833.78</v>
      </c>
      <c r="K3115" s="12">
        <f>IFERROR(salesdata[[#This Row],[S-P2]]/salesdata[[#This Row],[Q-P2]],0)</f>
        <v>6.34</v>
      </c>
      <c r="L3115" s="3">
        <v>2182</v>
      </c>
      <c r="M3115" s="10">
        <v>11826.44</v>
      </c>
      <c r="N3115" s="12">
        <f>IFERROR(salesdata[[#This Row],[S-P3]]/salesdata[[#This Row],[Q-P3]],0)</f>
        <v>5.42</v>
      </c>
      <c r="O3115" s="3">
        <v>433</v>
      </c>
      <c r="P3115" s="10">
        <v>3087.29</v>
      </c>
      <c r="Q3115" s="12">
        <f>IFERROR(salesdata[[#This Row],[S-P4]]/salesdata[[#This Row],[Q-P4]],0)</f>
        <v>7.13</v>
      </c>
      <c r="R3115" s="3">
        <v>14530</v>
      </c>
      <c r="S3115" s="10">
        <v>65101.17</v>
      </c>
      <c r="T3115" s="1" t="str">
        <f>"Q"&amp;ROUNDUP(salesdata[[#This Row],[Month No.]]/3,0)</f>
        <v>Q4</v>
      </c>
      <c r="U3115" s="1" t="str">
        <f>TEXT(salesdata[[#This Row],[Date]],"dddd")</f>
        <v>Tuesday</v>
      </c>
      <c r="V3115" s="12">
        <f>IFERROR(salesdata[[#This Row],[Total Revenue]]/salesdata[[#This Row],[Total Units Sold]],0)</f>
        <v>4.4804659325533374</v>
      </c>
      <c r="W3115" s="1" t="str">
        <f>INDEX({"Product1","Product2","Product3","Product4"},MATCH(MAX(salesdata[[#This Row],[S-P1]],salesdata[[#This Row],[S-P2]],salesdata[[#This Row],[S-P3]],salesdata[[#This Row],[S-P4]]),CHOOSE({1,2,3,4},salesdata[[#This Row],[S-P1]],salesdata[[#This Row],[S-P2]],salesdata[[#This Row],[S-P3]],salesdata[[#This Row],[S-P4]]),0))</f>
        <v>Product1</v>
      </c>
      <c r="X3115" s="1" t="str">
        <f>IF(salesdata[[#This Row],[Total Revenue]]&gt;=70000,"High",IF(salesdata[[#This Row],[Total Revenue]]&gt;=40000,"Medium","Low"))</f>
        <v>Medium</v>
      </c>
      <c r="Y3115" s="1" t="str">
        <f>IFERROR(IF(SUMIF(salesdata[Year],salesdata[[#This Row],[Year]],salesdata[Total Revenue])&gt;SUMIF(salesdata[Year],salesdata[[#This Row],[Year]]-1,salesdata[Total Revenue]),"Growth Year","Decline Year"),"")</f>
        <v>Decline Year</v>
      </c>
    </row>
    <row r="3116" spans="1:25" x14ac:dyDescent="0.3">
      <c r="A3116" s="1">
        <v>3115</v>
      </c>
      <c r="B3116" s="2">
        <v>43460</v>
      </c>
      <c r="C3116" s="1">
        <v>2018</v>
      </c>
      <c r="D3116" s="1" t="s">
        <v>25</v>
      </c>
      <c r="E3116" s="1">
        <v>12</v>
      </c>
      <c r="F3116" s="3">
        <v>5099</v>
      </c>
      <c r="G3116" s="10">
        <v>16163.83</v>
      </c>
      <c r="H3116" s="12">
        <f>IFERROR(salesdata[[#This Row],[S-P1]]/salesdata[[#This Row],[Q-P1]],0)</f>
        <v>3.17</v>
      </c>
      <c r="I3116" s="3">
        <v>3448</v>
      </c>
      <c r="J3116" s="10">
        <v>21860.32</v>
      </c>
      <c r="K3116" s="12">
        <f>IFERROR(salesdata[[#This Row],[S-P2]]/salesdata[[#This Row],[Q-P2]],0)</f>
        <v>6.34</v>
      </c>
      <c r="L3116" s="3">
        <v>2711</v>
      </c>
      <c r="M3116" s="10">
        <v>14693.62</v>
      </c>
      <c r="N3116" s="12">
        <f>IFERROR(salesdata[[#This Row],[S-P3]]/salesdata[[#This Row],[Q-P3]],0)</f>
        <v>5.42</v>
      </c>
      <c r="O3116" s="3">
        <v>1647</v>
      </c>
      <c r="P3116" s="10">
        <v>11743.11</v>
      </c>
      <c r="Q3116" s="12">
        <f>IFERROR(salesdata[[#This Row],[S-P4]]/salesdata[[#This Row],[Q-P4]],0)</f>
        <v>7.1300000000000008</v>
      </c>
      <c r="R3116" s="3">
        <v>12905</v>
      </c>
      <c r="S3116" s="10">
        <v>64460.88</v>
      </c>
      <c r="T3116" s="1" t="str">
        <f>"Q"&amp;ROUNDUP(salesdata[[#This Row],[Month No.]]/3,0)</f>
        <v>Q4</v>
      </c>
      <c r="U3116" s="1" t="str">
        <f>TEXT(salesdata[[#This Row],[Date]],"dddd")</f>
        <v>Wednesday</v>
      </c>
      <c r="V3116" s="12">
        <f>IFERROR(salesdata[[#This Row],[Total Revenue]]/salesdata[[#This Row],[Total Units Sold]],0)</f>
        <v>4.9950313831848119</v>
      </c>
      <c r="W3116" s="1" t="str">
        <f>INDEX({"Product1","Product2","Product3","Product4"},MATCH(MAX(salesdata[[#This Row],[S-P1]],salesdata[[#This Row],[S-P2]],salesdata[[#This Row],[S-P3]],salesdata[[#This Row],[S-P4]]),CHOOSE({1,2,3,4},salesdata[[#This Row],[S-P1]],salesdata[[#This Row],[S-P2]],salesdata[[#This Row],[S-P3]],salesdata[[#This Row],[S-P4]]),0))</f>
        <v>Product2</v>
      </c>
      <c r="X3116" s="1" t="str">
        <f>IF(salesdata[[#This Row],[Total Revenue]]&gt;=70000,"High",IF(salesdata[[#This Row],[Total Revenue]]&gt;=40000,"Medium","Low"))</f>
        <v>Medium</v>
      </c>
      <c r="Y3116" s="1" t="str">
        <f>IFERROR(IF(SUMIF(salesdata[Year],salesdata[[#This Row],[Year]],salesdata[Total Revenue])&gt;SUMIF(salesdata[Year],salesdata[[#This Row],[Year]]-1,salesdata[Total Revenue]),"Growth Year","Decline Year"),"")</f>
        <v>Decline Year</v>
      </c>
    </row>
    <row r="3117" spans="1:25" x14ac:dyDescent="0.3">
      <c r="A3117" s="1">
        <v>3116</v>
      </c>
      <c r="B3117" s="2">
        <v>43461</v>
      </c>
      <c r="C3117" s="1">
        <v>2018</v>
      </c>
      <c r="D3117" s="1" t="s">
        <v>25</v>
      </c>
      <c r="E3117" s="1">
        <v>12</v>
      </c>
      <c r="F3117" s="3">
        <v>2378</v>
      </c>
      <c r="G3117" s="10">
        <v>7538.26</v>
      </c>
      <c r="H3117" s="12">
        <f>IFERROR(salesdata[[#This Row],[S-P1]]/salesdata[[#This Row],[Q-P1]],0)</f>
        <v>3.17</v>
      </c>
      <c r="I3117" s="3">
        <v>1436</v>
      </c>
      <c r="J3117" s="10">
        <v>9104.24</v>
      </c>
      <c r="K3117" s="12">
        <f>IFERROR(salesdata[[#This Row],[S-P2]]/salesdata[[#This Row],[Q-P2]],0)</f>
        <v>6.34</v>
      </c>
      <c r="L3117" s="3">
        <v>1348</v>
      </c>
      <c r="M3117" s="10">
        <v>7306.16</v>
      </c>
      <c r="N3117" s="12">
        <f>IFERROR(salesdata[[#This Row],[S-P3]]/salesdata[[#This Row],[Q-P3]],0)</f>
        <v>5.42</v>
      </c>
      <c r="O3117" s="3">
        <v>1007</v>
      </c>
      <c r="P3117" s="10">
        <v>7179.91</v>
      </c>
      <c r="Q3117" s="12">
        <f>IFERROR(salesdata[[#This Row],[S-P4]]/salesdata[[#This Row],[Q-P4]],0)</f>
        <v>7.13</v>
      </c>
      <c r="R3117" s="3">
        <v>6169</v>
      </c>
      <c r="S3117" s="10">
        <v>31128.57</v>
      </c>
      <c r="T3117" s="1" t="str">
        <f>"Q"&amp;ROUNDUP(salesdata[[#This Row],[Month No.]]/3,0)</f>
        <v>Q4</v>
      </c>
      <c r="U3117" s="1" t="str">
        <f>TEXT(salesdata[[#This Row],[Date]],"dddd")</f>
        <v>Thursday</v>
      </c>
      <c r="V3117" s="12">
        <f>IFERROR(salesdata[[#This Row],[Total Revenue]]/salesdata[[#This Row],[Total Units Sold]],0)</f>
        <v>5.0459669314313507</v>
      </c>
      <c r="W3117" s="1" t="str">
        <f>INDEX({"Product1","Product2","Product3","Product4"},MATCH(MAX(salesdata[[#This Row],[S-P1]],salesdata[[#This Row],[S-P2]],salesdata[[#This Row],[S-P3]],salesdata[[#This Row],[S-P4]]),CHOOSE({1,2,3,4},salesdata[[#This Row],[S-P1]],salesdata[[#This Row],[S-P2]],salesdata[[#This Row],[S-P3]],salesdata[[#This Row],[S-P4]]),0))</f>
        <v>Product2</v>
      </c>
      <c r="X3117" s="1" t="str">
        <f>IF(salesdata[[#This Row],[Total Revenue]]&gt;=70000,"High",IF(salesdata[[#This Row],[Total Revenue]]&gt;=40000,"Medium","Low"))</f>
        <v>Low</v>
      </c>
      <c r="Y3117" s="1" t="str">
        <f>IFERROR(IF(SUMIF(salesdata[Year],salesdata[[#This Row],[Year]],salesdata[Total Revenue])&gt;SUMIF(salesdata[Year],salesdata[[#This Row],[Year]]-1,salesdata[Total Revenue]),"Growth Year","Decline Year"),"")</f>
        <v>Decline Year</v>
      </c>
    </row>
    <row r="3118" spans="1:25" x14ac:dyDescent="0.3">
      <c r="A3118" s="1">
        <v>3117</v>
      </c>
      <c r="B3118" s="2">
        <v>43462</v>
      </c>
      <c r="C3118" s="1">
        <v>2018</v>
      </c>
      <c r="D3118" s="1" t="s">
        <v>25</v>
      </c>
      <c r="E3118" s="1">
        <v>12</v>
      </c>
      <c r="F3118" s="3">
        <v>2531</v>
      </c>
      <c r="G3118" s="10">
        <v>8023.27</v>
      </c>
      <c r="H3118" s="12">
        <f>IFERROR(salesdata[[#This Row],[S-P1]]/salesdata[[#This Row],[Q-P1]],0)</f>
        <v>3.1700000000000004</v>
      </c>
      <c r="I3118" s="3">
        <v>1169</v>
      </c>
      <c r="J3118" s="10">
        <v>7411.46</v>
      </c>
      <c r="K3118" s="12">
        <f>IFERROR(salesdata[[#This Row],[S-P2]]/salesdata[[#This Row],[Q-P2]],0)</f>
        <v>6.34</v>
      </c>
      <c r="L3118" s="3">
        <v>1524</v>
      </c>
      <c r="M3118" s="10">
        <v>8260.08</v>
      </c>
      <c r="N3118" s="12">
        <f>IFERROR(salesdata[[#This Row],[S-P3]]/salesdata[[#This Row],[Q-P3]],0)</f>
        <v>5.42</v>
      </c>
      <c r="O3118" s="3">
        <v>607</v>
      </c>
      <c r="P3118" s="10">
        <v>4327.91</v>
      </c>
      <c r="Q3118" s="12">
        <f>IFERROR(salesdata[[#This Row],[S-P4]]/salesdata[[#This Row],[Q-P4]],0)</f>
        <v>7.13</v>
      </c>
      <c r="R3118" s="3">
        <v>5831</v>
      </c>
      <c r="S3118" s="10">
        <v>28022.720000000001</v>
      </c>
      <c r="T3118" s="1" t="str">
        <f>"Q"&amp;ROUNDUP(salesdata[[#This Row],[Month No.]]/3,0)</f>
        <v>Q4</v>
      </c>
      <c r="U3118" s="1" t="str">
        <f>TEXT(salesdata[[#This Row],[Date]],"dddd")</f>
        <v>Friday</v>
      </c>
      <c r="V3118" s="12">
        <f>IFERROR(salesdata[[#This Row],[Total Revenue]]/salesdata[[#This Row],[Total Units Sold]],0)</f>
        <v>4.8058171840164636</v>
      </c>
      <c r="W3118" s="1" t="str">
        <f>INDEX({"Product1","Product2","Product3","Product4"},MATCH(MAX(salesdata[[#This Row],[S-P1]],salesdata[[#This Row],[S-P2]],salesdata[[#This Row],[S-P3]],salesdata[[#This Row],[S-P4]]),CHOOSE({1,2,3,4},salesdata[[#This Row],[S-P1]],salesdata[[#This Row],[S-P2]],salesdata[[#This Row],[S-P3]],salesdata[[#This Row],[S-P4]]),0))</f>
        <v>Product3</v>
      </c>
      <c r="X3118" s="1" t="str">
        <f>IF(salesdata[[#This Row],[Total Revenue]]&gt;=70000,"High",IF(salesdata[[#This Row],[Total Revenue]]&gt;=40000,"Medium","Low"))</f>
        <v>Low</v>
      </c>
      <c r="Y3118" s="1" t="str">
        <f>IFERROR(IF(SUMIF(salesdata[Year],salesdata[[#This Row],[Year]],salesdata[Total Revenue])&gt;SUMIF(salesdata[Year],salesdata[[#This Row],[Year]]-1,salesdata[Total Revenue]),"Growth Year","Decline Year"),"")</f>
        <v>Decline Year</v>
      </c>
    </row>
    <row r="3119" spans="1:25" x14ac:dyDescent="0.3">
      <c r="A3119" s="1">
        <v>3118</v>
      </c>
      <c r="B3119" s="2">
        <v>43463</v>
      </c>
      <c r="C3119" s="1">
        <v>2018</v>
      </c>
      <c r="D3119" s="1" t="s">
        <v>25</v>
      </c>
      <c r="E3119" s="1">
        <v>12</v>
      </c>
      <c r="F3119" s="3">
        <v>7702</v>
      </c>
      <c r="G3119" s="10">
        <v>24415.34</v>
      </c>
      <c r="H3119" s="12">
        <f>IFERROR(salesdata[[#This Row],[S-P1]]/salesdata[[#This Row],[Q-P1]],0)</f>
        <v>3.17</v>
      </c>
      <c r="I3119" s="3">
        <v>2514</v>
      </c>
      <c r="J3119" s="10">
        <v>15938.76</v>
      </c>
      <c r="K3119" s="12">
        <f>IFERROR(salesdata[[#This Row],[S-P2]]/salesdata[[#This Row],[Q-P2]],0)</f>
        <v>6.34</v>
      </c>
      <c r="L3119" s="3">
        <v>5793</v>
      </c>
      <c r="M3119" s="10">
        <v>31398.06</v>
      </c>
      <c r="N3119" s="12">
        <f>IFERROR(salesdata[[#This Row],[S-P3]]/salesdata[[#This Row],[Q-P3]],0)</f>
        <v>5.42</v>
      </c>
      <c r="O3119" s="3">
        <v>1452</v>
      </c>
      <c r="P3119" s="10">
        <v>10352.76</v>
      </c>
      <c r="Q3119" s="12">
        <f>IFERROR(salesdata[[#This Row],[S-P4]]/salesdata[[#This Row],[Q-P4]],0)</f>
        <v>7.13</v>
      </c>
      <c r="R3119" s="3">
        <v>17461</v>
      </c>
      <c r="S3119" s="10">
        <v>82104.92</v>
      </c>
      <c r="T3119" s="1" t="str">
        <f>"Q"&amp;ROUNDUP(salesdata[[#This Row],[Month No.]]/3,0)</f>
        <v>Q4</v>
      </c>
      <c r="U3119" s="1" t="str">
        <f>TEXT(salesdata[[#This Row],[Date]],"dddd")</f>
        <v>Saturday</v>
      </c>
      <c r="V3119" s="12">
        <f>IFERROR(salesdata[[#This Row],[Total Revenue]]/salesdata[[#This Row],[Total Units Sold]],0)</f>
        <v>4.7021888780711301</v>
      </c>
      <c r="W3119" s="1" t="str">
        <f>INDEX({"Product1","Product2","Product3","Product4"},MATCH(MAX(salesdata[[#This Row],[S-P1]],salesdata[[#This Row],[S-P2]],salesdata[[#This Row],[S-P3]],salesdata[[#This Row],[S-P4]]),CHOOSE({1,2,3,4},salesdata[[#This Row],[S-P1]],salesdata[[#This Row],[S-P2]],salesdata[[#This Row],[S-P3]],salesdata[[#This Row],[S-P4]]),0))</f>
        <v>Product3</v>
      </c>
      <c r="X3119" s="1" t="str">
        <f>IF(salesdata[[#This Row],[Total Revenue]]&gt;=70000,"High",IF(salesdata[[#This Row],[Total Revenue]]&gt;=40000,"Medium","Low"))</f>
        <v>High</v>
      </c>
      <c r="Y3119" s="1" t="str">
        <f>IFERROR(IF(SUMIF(salesdata[Year],salesdata[[#This Row],[Year]],salesdata[Total Revenue])&gt;SUMIF(salesdata[Year],salesdata[[#This Row],[Year]]-1,salesdata[Total Revenue]),"Growth Year","Decline Year"),"")</f>
        <v>Decline Year</v>
      </c>
    </row>
    <row r="3120" spans="1:25" x14ac:dyDescent="0.3">
      <c r="A3120" s="1">
        <v>3119</v>
      </c>
      <c r="B3120" s="2">
        <v>43464</v>
      </c>
      <c r="C3120" s="1">
        <v>2018</v>
      </c>
      <c r="D3120" s="1" t="s">
        <v>25</v>
      </c>
      <c r="E3120" s="1">
        <v>12</v>
      </c>
      <c r="F3120" s="3">
        <v>3173</v>
      </c>
      <c r="G3120" s="10">
        <v>10058.41</v>
      </c>
      <c r="H3120" s="12">
        <f>IFERROR(salesdata[[#This Row],[S-P1]]/salesdata[[#This Row],[Q-P1]],0)</f>
        <v>3.17</v>
      </c>
      <c r="I3120" s="3">
        <v>2006</v>
      </c>
      <c r="J3120" s="10">
        <v>12718.04</v>
      </c>
      <c r="K3120" s="12">
        <f>IFERROR(salesdata[[#This Row],[S-P2]]/salesdata[[#This Row],[Q-P2]],0)</f>
        <v>6.3400000000000007</v>
      </c>
      <c r="L3120" s="3">
        <v>3391</v>
      </c>
      <c r="M3120" s="10">
        <v>18379.22</v>
      </c>
      <c r="N3120" s="12">
        <f>IFERROR(salesdata[[#This Row],[S-P3]]/salesdata[[#This Row],[Q-P3]],0)</f>
        <v>5.42</v>
      </c>
      <c r="O3120" s="3">
        <v>1722</v>
      </c>
      <c r="P3120" s="10">
        <v>12277.86</v>
      </c>
      <c r="Q3120" s="12">
        <f>IFERROR(salesdata[[#This Row],[S-P4]]/salesdata[[#This Row],[Q-P4]],0)</f>
        <v>7.1300000000000008</v>
      </c>
      <c r="R3120" s="3">
        <v>10292</v>
      </c>
      <c r="S3120" s="10">
        <v>53433.53</v>
      </c>
      <c r="T3120" s="1" t="str">
        <f>"Q"&amp;ROUNDUP(salesdata[[#This Row],[Month No.]]/3,0)</f>
        <v>Q4</v>
      </c>
      <c r="U3120" s="1" t="str">
        <f>TEXT(salesdata[[#This Row],[Date]],"dddd")</f>
        <v>Sunday</v>
      </c>
      <c r="V3120" s="12">
        <f>IFERROR(salesdata[[#This Row],[Total Revenue]]/salesdata[[#This Row],[Total Units Sold]],0)</f>
        <v>5.191753789350952</v>
      </c>
      <c r="W3120" s="1" t="str">
        <f>INDEX({"Product1","Product2","Product3","Product4"},MATCH(MAX(salesdata[[#This Row],[S-P1]],salesdata[[#This Row],[S-P2]],salesdata[[#This Row],[S-P3]],salesdata[[#This Row],[S-P4]]),CHOOSE({1,2,3,4},salesdata[[#This Row],[S-P1]],salesdata[[#This Row],[S-P2]],salesdata[[#This Row],[S-P3]],salesdata[[#This Row],[S-P4]]),0))</f>
        <v>Product3</v>
      </c>
      <c r="X3120" s="1" t="str">
        <f>IF(salesdata[[#This Row],[Total Revenue]]&gt;=70000,"High",IF(salesdata[[#This Row],[Total Revenue]]&gt;=40000,"Medium","Low"))</f>
        <v>Medium</v>
      </c>
      <c r="Y3120" s="1" t="str">
        <f>IFERROR(IF(SUMIF(salesdata[Year],salesdata[[#This Row],[Year]],salesdata[Total Revenue])&gt;SUMIF(salesdata[Year],salesdata[[#This Row],[Year]]-1,salesdata[Total Revenue]),"Growth Year","Decline Year"),"")</f>
        <v>Decline Year</v>
      </c>
    </row>
    <row r="3121" spans="1:25" x14ac:dyDescent="0.3">
      <c r="A3121" s="1">
        <v>3120</v>
      </c>
      <c r="B3121" s="2">
        <v>43466</v>
      </c>
      <c r="C3121" s="1">
        <v>2019</v>
      </c>
      <c r="D3121" s="1" t="s">
        <v>26</v>
      </c>
      <c r="E3121" s="1">
        <v>1</v>
      </c>
      <c r="F3121" s="3">
        <v>1661</v>
      </c>
      <c r="G3121" s="10">
        <v>5265.37</v>
      </c>
      <c r="H3121" s="12">
        <f>IFERROR(salesdata[[#This Row],[S-P1]]/salesdata[[#This Row],[Q-P1]],0)</f>
        <v>3.17</v>
      </c>
      <c r="I3121" s="3">
        <v>1142</v>
      </c>
      <c r="J3121" s="10">
        <v>7240.28</v>
      </c>
      <c r="K3121" s="12">
        <f>IFERROR(salesdata[[#This Row],[S-P2]]/salesdata[[#This Row],[Q-P2]],0)</f>
        <v>6.34</v>
      </c>
      <c r="L3121" s="3">
        <v>5748</v>
      </c>
      <c r="M3121" s="10">
        <v>31154.16</v>
      </c>
      <c r="N3121" s="12">
        <f>IFERROR(salesdata[[#This Row],[S-P3]]/salesdata[[#This Row],[Q-P3]],0)</f>
        <v>5.42</v>
      </c>
      <c r="O3121" s="3">
        <v>991</v>
      </c>
      <c r="P3121" s="10">
        <v>7065.83</v>
      </c>
      <c r="Q3121" s="12">
        <f>IFERROR(salesdata[[#This Row],[S-P4]]/salesdata[[#This Row],[Q-P4]],0)</f>
        <v>7.13</v>
      </c>
      <c r="R3121" s="3">
        <v>9542</v>
      </c>
      <c r="S3121" s="10">
        <v>50725.64</v>
      </c>
      <c r="T3121" s="1" t="str">
        <f>"Q"&amp;ROUNDUP(salesdata[[#This Row],[Month No.]]/3,0)</f>
        <v>Q1</v>
      </c>
      <c r="U3121" s="1" t="str">
        <f>TEXT(salesdata[[#This Row],[Date]],"dddd")</f>
        <v>Tuesday</v>
      </c>
      <c r="V3121" s="12">
        <f>IFERROR(salesdata[[#This Row],[Total Revenue]]/salesdata[[#This Row],[Total Units Sold]],0)</f>
        <v>5.3160385663382934</v>
      </c>
      <c r="W3121" s="1" t="str">
        <f>INDEX({"Product1","Product2","Product3","Product4"},MATCH(MAX(salesdata[[#This Row],[S-P1]],salesdata[[#This Row],[S-P2]],salesdata[[#This Row],[S-P3]],salesdata[[#This Row],[S-P4]]),CHOOSE({1,2,3,4},salesdata[[#This Row],[S-P1]],salesdata[[#This Row],[S-P2]],salesdata[[#This Row],[S-P3]],salesdata[[#This Row],[S-P4]]),0))</f>
        <v>Product3</v>
      </c>
      <c r="X3121" s="1" t="str">
        <f>IF(salesdata[[#This Row],[Total Revenue]]&gt;=70000,"High",IF(salesdata[[#This Row],[Total Revenue]]&gt;=40000,"Medium","Low"))</f>
        <v>Medium</v>
      </c>
      <c r="Y3121" s="1" t="str">
        <f>IFERROR(IF(SUMIF(salesdata[Year],salesdata[[#This Row],[Year]],salesdata[Total Revenue])&gt;SUMIF(salesdata[Year],salesdata[[#This Row],[Year]]-1,salesdata[Total Revenue]),"Growth Year","Decline Year"),"")</f>
        <v>Growth Year</v>
      </c>
    </row>
    <row r="3122" spans="1:25" x14ac:dyDescent="0.3">
      <c r="A3122" s="1">
        <v>3121</v>
      </c>
      <c r="B3122" s="2">
        <v>43467</v>
      </c>
      <c r="C3122" s="1">
        <v>2019</v>
      </c>
      <c r="D3122" s="1" t="s">
        <v>26</v>
      </c>
      <c r="E3122" s="1">
        <v>1</v>
      </c>
      <c r="F3122" s="3">
        <v>3157</v>
      </c>
      <c r="G3122" s="10">
        <v>10007.69</v>
      </c>
      <c r="H3122" s="12">
        <f>IFERROR(salesdata[[#This Row],[S-P1]]/salesdata[[#This Row],[Q-P1]],0)</f>
        <v>3.1700000000000004</v>
      </c>
      <c r="I3122" s="3">
        <v>715</v>
      </c>
      <c r="J3122" s="10">
        <v>4533.1000000000004</v>
      </c>
      <c r="K3122" s="12">
        <f>IFERROR(salesdata[[#This Row],[S-P2]]/salesdata[[#This Row],[Q-P2]],0)</f>
        <v>6.3400000000000007</v>
      </c>
      <c r="L3122" s="3">
        <v>4730</v>
      </c>
      <c r="M3122" s="10">
        <v>25636.6</v>
      </c>
      <c r="N3122" s="12">
        <f>IFERROR(salesdata[[#This Row],[S-P3]]/salesdata[[#This Row],[Q-P3]],0)</f>
        <v>5.42</v>
      </c>
      <c r="O3122" s="3">
        <v>1623</v>
      </c>
      <c r="P3122" s="10">
        <v>11571.99</v>
      </c>
      <c r="Q3122" s="12">
        <f>IFERROR(salesdata[[#This Row],[S-P4]]/salesdata[[#This Row],[Q-P4]],0)</f>
        <v>7.13</v>
      </c>
      <c r="R3122" s="3">
        <v>10225</v>
      </c>
      <c r="S3122" s="10">
        <v>51749.38</v>
      </c>
      <c r="T3122" s="1" t="str">
        <f>"Q"&amp;ROUNDUP(salesdata[[#This Row],[Month No.]]/3,0)</f>
        <v>Q1</v>
      </c>
      <c r="U3122" s="1" t="str">
        <f>TEXT(salesdata[[#This Row],[Date]],"dddd")</f>
        <v>Wednesday</v>
      </c>
      <c r="V3122" s="12">
        <f>IFERROR(salesdata[[#This Row],[Total Revenue]]/salesdata[[#This Row],[Total Units Sold]],0)</f>
        <v>5.0610640586797064</v>
      </c>
      <c r="W3122" s="1" t="str">
        <f>INDEX({"Product1","Product2","Product3","Product4"},MATCH(MAX(salesdata[[#This Row],[S-P1]],salesdata[[#This Row],[S-P2]],salesdata[[#This Row],[S-P3]],salesdata[[#This Row],[S-P4]]),CHOOSE({1,2,3,4},salesdata[[#This Row],[S-P1]],salesdata[[#This Row],[S-P2]],salesdata[[#This Row],[S-P3]],salesdata[[#This Row],[S-P4]]),0))</f>
        <v>Product3</v>
      </c>
      <c r="X3122" s="1" t="str">
        <f>IF(salesdata[[#This Row],[Total Revenue]]&gt;=70000,"High",IF(salesdata[[#This Row],[Total Revenue]]&gt;=40000,"Medium","Low"))</f>
        <v>Medium</v>
      </c>
      <c r="Y3122" s="1" t="str">
        <f>IFERROR(IF(SUMIF(salesdata[Year],salesdata[[#This Row],[Year]],salesdata[Total Revenue])&gt;SUMIF(salesdata[Year],salesdata[[#This Row],[Year]]-1,salesdata[Total Revenue]),"Growth Year","Decline Year"),"")</f>
        <v>Growth Year</v>
      </c>
    </row>
    <row r="3123" spans="1:25" x14ac:dyDescent="0.3">
      <c r="A3123" s="1">
        <v>3122</v>
      </c>
      <c r="B3123" s="2">
        <v>43468</v>
      </c>
      <c r="C3123" s="1">
        <v>2019</v>
      </c>
      <c r="D3123" s="1" t="s">
        <v>26</v>
      </c>
      <c r="E3123" s="1">
        <v>1</v>
      </c>
      <c r="F3123" s="3">
        <v>4156</v>
      </c>
      <c r="G3123" s="10">
        <v>13174.52</v>
      </c>
      <c r="H3123" s="12">
        <f>IFERROR(salesdata[[#This Row],[S-P1]]/salesdata[[#This Row],[Q-P1]],0)</f>
        <v>3.17</v>
      </c>
      <c r="I3123" s="3">
        <v>879</v>
      </c>
      <c r="J3123" s="10">
        <v>5572.86</v>
      </c>
      <c r="K3123" s="12">
        <f>IFERROR(salesdata[[#This Row],[S-P2]]/salesdata[[#This Row],[Q-P2]],0)</f>
        <v>6.34</v>
      </c>
      <c r="L3123" s="3">
        <v>1243</v>
      </c>
      <c r="M3123" s="10">
        <v>6737.06</v>
      </c>
      <c r="N3123" s="12">
        <f>IFERROR(salesdata[[#This Row],[S-P3]]/salesdata[[#This Row],[Q-P3]],0)</f>
        <v>5.42</v>
      </c>
      <c r="O3123" s="3">
        <v>1287</v>
      </c>
      <c r="P3123" s="10">
        <v>9176.31</v>
      </c>
      <c r="Q3123" s="12">
        <f>IFERROR(salesdata[[#This Row],[S-P4]]/salesdata[[#This Row],[Q-P4]],0)</f>
        <v>7.13</v>
      </c>
      <c r="R3123" s="3">
        <v>7565</v>
      </c>
      <c r="S3123" s="10">
        <v>34660.75</v>
      </c>
      <c r="T3123" s="1" t="str">
        <f>"Q"&amp;ROUNDUP(salesdata[[#This Row],[Month No.]]/3,0)</f>
        <v>Q1</v>
      </c>
      <c r="U3123" s="1" t="str">
        <f>TEXT(salesdata[[#This Row],[Date]],"dddd")</f>
        <v>Thursday</v>
      </c>
      <c r="V3123" s="12">
        <f>IFERROR(salesdata[[#This Row],[Total Revenue]]/salesdata[[#This Row],[Total Units Sold]],0)</f>
        <v>4.5817250495703901</v>
      </c>
      <c r="W3123" s="1" t="str">
        <f>INDEX({"Product1","Product2","Product3","Product4"},MATCH(MAX(salesdata[[#This Row],[S-P1]],salesdata[[#This Row],[S-P2]],salesdata[[#This Row],[S-P3]],salesdata[[#This Row],[S-P4]]),CHOOSE({1,2,3,4},salesdata[[#This Row],[S-P1]],salesdata[[#This Row],[S-P2]],salesdata[[#This Row],[S-P3]],salesdata[[#This Row],[S-P4]]),0))</f>
        <v>Product1</v>
      </c>
      <c r="X3123" s="1" t="str">
        <f>IF(salesdata[[#This Row],[Total Revenue]]&gt;=70000,"High",IF(salesdata[[#This Row],[Total Revenue]]&gt;=40000,"Medium","Low"))</f>
        <v>Low</v>
      </c>
      <c r="Y3123" s="1" t="str">
        <f>IFERROR(IF(SUMIF(salesdata[Year],salesdata[[#This Row],[Year]],salesdata[Total Revenue])&gt;SUMIF(salesdata[Year],salesdata[[#This Row],[Year]]-1,salesdata[Total Revenue]),"Growth Year","Decline Year"),"")</f>
        <v>Growth Year</v>
      </c>
    </row>
    <row r="3124" spans="1:25" x14ac:dyDescent="0.3">
      <c r="A3124" s="1">
        <v>3123</v>
      </c>
      <c r="B3124" s="2">
        <v>43469</v>
      </c>
      <c r="C3124" s="1">
        <v>2019</v>
      </c>
      <c r="D3124" s="1" t="s">
        <v>26</v>
      </c>
      <c r="E3124" s="1">
        <v>1</v>
      </c>
      <c r="F3124" s="3">
        <v>893</v>
      </c>
      <c r="G3124" s="10">
        <v>2830.81</v>
      </c>
      <c r="H3124" s="12">
        <f>IFERROR(salesdata[[#This Row],[S-P1]]/salesdata[[#This Row],[Q-P1]],0)</f>
        <v>3.17</v>
      </c>
      <c r="I3124" s="3">
        <v>1264</v>
      </c>
      <c r="J3124" s="10">
        <v>8013.76</v>
      </c>
      <c r="K3124" s="12">
        <f>IFERROR(salesdata[[#This Row],[S-P2]]/salesdata[[#This Row],[Q-P2]],0)</f>
        <v>6.34</v>
      </c>
      <c r="L3124" s="3">
        <v>3553</v>
      </c>
      <c r="M3124" s="10">
        <v>19257.259999999998</v>
      </c>
      <c r="N3124" s="12">
        <f>IFERROR(salesdata[[#This Row],[S-P3]]/salesdata[[#This Row],[Q-P3]],0)</f>
        <v>5.42</v>
      </c>
      <c r="O3124" s="3">
        <v>1240</v>
      </c>
      <c r="P3124" s="10">
        <v>8841.2000000000007</v>
      </c>
      <c r="Q3124" s="12">
        <f>IFERROR(salesdata[[#This Row],[S-P4]]/salesdata[[#This Row],[Q-P4]],0)</f>
        <v>7.1300000000000008</v>
      </c>
      <c r="R3124" s="3">
        <v>6950</v>
      </c>
      <c r="S3124" s="10">
        <v>38943.03</v>
      </c>
      <c r="T3124" s="1" t="str">
        <f>"Q"&amp;ROUNDUP(salesdata[[#This Row],[Month No.]]/3,0)</f>
        <v>Q1</v>
      </c>
      <c r="U3124" s="1" t="str">
        <f>TEXT(salesdata[[#This Row],[Date]],"dddd")</f>
        <v>Friday</v>
      </c>
      <c r="V3124" s="12">
        <f>IFERROR(salesdata[[#This Row],[Total Revenue]]/salesdata[[#This Row],[Total Units Sold]],0)</f>
        <v>5.6033136690647476</v>
      </c>
      <c r="W3124" s="1" t="str">
        <f>INDEX({"Product1","Product2","Product3","Product4"},MATCH(MAX(salesdata[[#This Row],[S-P1]],salesdata[[#This Row],[S-P2]],salesdata[[#This Row],[S-P3]],salesdata[[#This Row],[S-P4]]),CHOOSE({1,2,3,4},salesdata[[#This Row],[S-P1]],salesdata[[#This Row],[S-P2]],salesdata[[#This Row],[S-P3]],salesdata[[#This Row],[S-P4]]),0))</f>
        <v>Product3</v>
      </c>
      <c r="X3124" s="1" t="str">
        <f>IF(salesdata[[#This Row],[Total Revenue]]&gt;=70000,"High",IF(salesdata[[#This Row],[Total Revenue]]&gt;=40000,"Medium","Low"))</f>
        <v>Low</v>
      </c>
      <c r="Y3124" s="1" t="str">
        <f>IFERROR(IF(SUMIF(salesdata[Year],salesdata[[#This Row],[Year]],salesdata[Total Revenue])&gt;SUMIF(salesdata[Year],salesdata[[#This Row],[Year]]-1,salesdata[Total Revenue]),"Growth Year","Decline Year"),"")</f>
        <v>Growth Year</v>
      </c>
    </row>
    <row r="3125" spans="1:25" x14ac:dyDescent="0.3">
      <c r="A3125" s="1">
        <v>3124</v>
      </c>
      <c r="B3125" s="2">
        <v>43470</v>
      </c>
      <c r="C3125" s="1">
        <v>2019</v>
      </c>
      <c r="D3125" s="1" t="s">
        <v>26</v>
      </c>
      <c r="E3125" s="1">
        <v>1</v>
      </c>
      <c r="F3125" s="3">
        <v>2496</v>
      </c>
      <c r="G3125" s="10">
        <v>7912.32</v>
      </c>
      <c r="H3125" s="12">
        <f>IFERROR(salesdata[[#This Row],[S-P1]]/salesdata[[#This Row],[Q-P1]],0)</f>
        <v>3.17</v>
      </c>
      <c r="I3125" s="3">
        <v>939</v>
      </c>
      <c r="J3125" s="10">
        <v>5953.26</v>
      </c>
      <c r="K3125" s="12">
        <f>IFERROR(salesdata[[#This Row],[S-P2]]/salesdata[[#This Row],[Q-P2]],0)</f>
        <v>6.34</v>
      </c>
      <c r="L3125" s="3">
        <v>4443</v>
      </c>
      <c r="M3125" s="10">
        <v>24081.06</v>
      </c>
      <c r="N3125" s="12">
        <f>IFERROR(salesdata[[#This Row],[S-P3]]/salesdata[[#This Row],[Q-P3]],0)</f>
        <v>5.42</v>
      </c>
      <c r="O3125" s="3">
        <v>1768</v>
      </c>
      <c r="P3125" s="10">
        <v>12605.84</v>
      </c>
      <c r="Q3125" s="12">
        <f>IFERROR(salesdata[[#This Row],[S-P4]]/salesdata[[#This Row],[Q-P4]],0)</f>
        <v>7.13</v>
      </c>
      <c r="R3125" s="3">
        <v>9646</v>
      </c>
      <c r="S3125" s="10">
        <v>50552.480000000003</v>
      </c>
      <c r="T3125" s="1" t="str">
        <f>"Q"&amp;ROUNDUP(salesdata[[#This Row],[Month No.]]/3,0)</f>
        <v>Q1</v>
      </c>
      <c r="U3125" s="1" t="str">
        <f>TEXT(salesdata[[#This Row],[Date]],"dddd")</f>
        <v>Saturday</v>
      </c>
      <c r="V3125" s="12">
        <f>IFERROR(salesdata[[#This Row],[Total Revenue]]/salesdata[[#This Row],[Total Units Sold]],0)</f>
        <v>5.2407713041675308</v>
      </c>
      <c r="W3125" s="1" t="str">
        <f>INDEX({"Product1","Product2","Product3","Product4"},MATCH(MAX(salesdata[[#This Row],[S-P1]],salesdata[[#This Row],[S-P2]],salesdata[[#This Row],[S-P3]],salesdata[[#This Row],[S-P4]]),CHOOSE({1,2,3,4},salesdata[[#This Row],[S-P1]],salesdata[[#This Row],[S-P2]],salesdata[[#This Row],[S-P3]],salesdata[[#This Row],[S-P4]]),0))</f>
        <v>Product3</v>
      </c>
      <c r="X3125" s="1" t="str">
        <f>IF(salesdata[[#This Row],[Total Revenue]]&gt;=70000,"High",IF(salesdata[[#This Row],[Total Revenue]]&gt;=40000,"Medium","Low"))</f>
        <v>Medium</v>
      </c>
      <c r="Y3125" s="1" t="str">
        <f>IFERROR(IF(SUMIF(salesdata[Year],salesdata[[#This Row],[Year]],salesdata[Total Revenue])&gt;SUMIF(salesdata[Year],salesdata[[#This Row],[Year]]-1,salesdata[Total Revenue]),"Growth Year","Decline Year"),"")</f>
        <v>Growth Year</v>
      </c>
    </row>
    <row r="3126" spans="1:25" x14ac:dyDescent="0.3">
      <c r="A3126" s="1">
        <v>3125</v>
      </c>
      <c r="B3126" s="2">
        <v>43471</v>
      </c>
      <c r="C3126" s="1">
        <v>2019</v>
      </c>
      <c r="D3126" s="1" t="s">
        <v>26</v>
      </c>
      <c r="E3126" s="1">
        <v>1</v>
      </c>
      <c r="F3126" s="3">
        <v>4875</v>
      </c>
      <c r="G3126" s="10">
        <v>15453.75</v>
      </c>
      <c r="H3126" s="12">
        <f>IFERROR(salesdata[[#This Row],[S-P1]]/salesdata[[#This Row],[Q-P1]],0)</f>
        <v>3.17</v>
      </c>
      <c r="I3126" s="3">
        <v>1090</v>
      </c>
      <c r="J3126" s="10">
        <v>6910.6</v>
      </c>
      <c r="K3126" s="12">
        <f>IFERROR(salesdata[[#This Row],[S-P2]]/salesdata[[#This Row],[Q-P2]],0)</f>
        <v>6.3400000000000007</v>
      </c>
      <c r="L3126" s="3">
        <v>5158</v>
      </c>
      <c r="M3126" s="10">
        <v>27956.36</v>
      </c>
      <c r="N3126" s="12">
        <f>IFERROR(salesdata[[#This Row],[S-P3]]/salesdata[[#This Row],[Q-P3]],0)</f>
        <v>5.42</v>
      </c>
      <c r="O3126" s="3">
        <v>1477</v>
      </c>
      <c r="P3126" s="10">
        <v>10531.01</v>
      </c>
      <c r="Q3126" s="12">
        <f>IFERROR(salesdata[[#This Row],[S-P4]]/salesdata[[#This Row],[Q-P4]],0)</f>
        <v>7.13</v>
      </c>
      <c r="R3126" s="3">
        <v>12600</v>
      </c>
      <c r="S3126" s="10">
        <v>60851.72</v>
      </c>
      <c r="T3126" s="1" t="str">
        <f>"Q"&amp;ROUNDUP(salesdata[[#This Row],[Month No.]]/3,0)</f>
        <v>Q1</v>
      </c>
      <c r="U3126" s="1" t="str">
        <f>TEXT(salesdata[[#This Row],[Date]],"dddd")</f>
        <v>Sunday</v>
      </c>
      <c r="V3126" s="12">
        <f>IFERROR(salesdata[[#This Row],[Total Revenue]]/salesdata[[#This Row],[Total Units Sold]],0)</f>
        <v>4.8295015873015874</v>
      </c>
      <c r="W3126" s="1" t="str">
        <f>INDEX({"Product1","Product2","Product3","Product4"},MATCH(MAX(salesdata[[#This Row],[S-P1]],salesdata[[#This Row],[S-P2]],salesdata[[#This Row],[S-P3]],salesdata[[#This Row],[S-P4]]),CHOOSE({1,2,3,4},salesdata[[#This Row],[S-P1]],salesdata[[#This Row],[S-P2]],salesdata[[#This Row],[S-P3]],salesdata[[#This Row],[S-P4]]),0))</f>
        <v>Product3</v>
      </c>
      <c r="X3126" s="1" t="str">
        <f>IF(salesdata[[#This Row],[Total Revenue]]&gt;=70000,"High",IF(salesdata[[#This Row],[Total Revenue]]&gt;=40000,"Medium","Low"))</f>
        <v>Medium</v>
      </c>
      <c r="Y3126" s="1" t="str">
        <f>IFERROR(IF(SUMIF(salesdata[Year],salesdata[[#This Row],[Year]],salesdata[Total Revenue])&gt;SUMIF(salesdata[Year],salesdata[[#This Row],[Year]]-1,salesdata[Total Revenue]),"Growth Year","Decline Year"),"")</f>
        <v>Growth Year</v>
      </c>
    </row>
    <row r="3127" spans="1:25" x14ac:dyDescent="0.3">
      <c r="A3127" s="1">
        <v>3126</v>
      </c>
      <c r="B3127" s="2">
        <v>43472</v>
      </c>
      <c r="C3127" s="1">
        <v>2019</v>
      </c>
      <c r="D3127" s="1" t="s">
        <v>26</v>
      </c>
      <c r="E3127" s="1">
        <v>1</v>
      </c>
      <c r="F3127" s="3">
        <v>6313</v>
      </c>
      <c r="G3127" s="10">
        <v>20012.21</v>
      </c>
      <c r="H3127" s="12">
        <f>IFERROR(salesdata[[#This Row],[S-P1]]/salesdata[[#This Row],[Q-P1]],0)</f>
        <v>3.17</v>
      </c>
      <c r="I3127" s="3">
        <v>2269</v>
      </c>
      <c r="J3127" s="10">
        <v>14385.46</v>
      </c>
      <c r="K3127" s="12">
        <f>IFERROR(salesdata[[#This Row],[S-P2]]/salesdata[[#This Row],[Q-P2]],0)</f>
        <v>6.34</v>
      </c>
      <c r="L3127" s="3">
        <v>2375</v>
      </c>
      <c r="M3127" s="10">
        <v>12872.5</v>
      </c>
      <c r="N3127" s="12">
        <f>IFERROR(salesdata[[#This Row],[S-P3]]/salesdata[[#This Row],[Q-P3]],0)</f>
        <v>5.42</v>
      </c>
      <c r="O3127" s="3">
        <v>1472</v>
      </c>
      <c r="P3127" s="10">
        <v>10495.36</v>
      </c>
      <c r="Q3127" s="12">
        <f>IFERROR(salesdata[[#This Row],[S-P4]]/salesdata[[#This Row],[Q-P4]],0)</f>
        <v>7.1300000000000008</v>
      </c>
      <c r="R3127" s="3">
        <v>12429</v>
      </c>
      <c r="S3127" s="10">
        <v>57765.53</v>
      </c>
      <c r="T3127" s="1" t="str">
        <f>"Q"&amp;ROUNDUP(salesdata[[#This Row],[Month No.]]/3,0)</f>
        <v>Q1</v>
      </c>
      <c r="U3127" s="1" t="str">
        <f>TEXT(salesdata[[#This Row],[Date]],"dddd")</f>
        <v>Monday</v>
      </c>
      <c r="V3127" s="12">
        <f>IFERROR(salesdata[[#This Row],[Total Revenue]]/salesdata[[#This Row],[Total Units Sold]],0)</f>
        <v>4.6476410008850273</v>
      </c>
      <c r="W3127" s="1" t="str">
        <f>INDEX({"Product1","Product2","Product3","Product4"},MATCH(MAX(salesdata[[#This Row],[S-P1]],salesdata[[#This Row],[S-P2]],salesdata[[#This Row],[S-P3]],salesdata[[#This Row],[S-P4]]),CHOOSE({1,2,3,4},salesdata[[#This Row],[S-P1]],salesdata[[#This Row],[S-P2]],salesdata[[#This Row],[S-P3]],salesdata[[#This Row],[S-P4]]),0))</f>
        <v>Product1</v>
      </c>
      <c r="X3127" s="1" t="str">
        <f>IF(salesdata[[#This Row],[Total Revenue]]&gt;=70000,"High",IF(salesdata[[#This Row],[Total Revenue]]&gt;=40000,"Medium","Low"))</f>
        <v>Medium</v>
      </c>
      <c r="Y3127" s="1" t="str">
        <f>IFERROR(IF(SUMIF(salesdata[Year],salesdata[[#This Row],[Year]],salesdata[Total Revenue])&gt;SUMIF(salesdata[Year],salesdata[[#This Row],[Year]]-1,salesdata[Total Revenue]),"Growth Year","Decline Year"),"")</f>
        <v>Growth Year</v>
      </c>
    </row>
    <row r="3128" spans="1:25" x14ac:dyDescent="0.3">
      <c r="A3128" s="1">
        <v>3127</v>
      </c>
      <c r="B3128" s="2">
        <v>43473</v>
      </c>
      <c r="C3128" s="1">
        <v>2019</v>
      </c>
      <c r="D3128" s="1" t="s">
        <v>26</v>
      </c>
      <c r="E3128" s="1">
        <v>1</v>
      </c>
      <c r="F3128" s="3">
        <v>455</v>
      </c>
      <c r="G3128" s="10">
        <v>1442.35</v>
      </c>
      <c r="H3128" s="12">
        <f>IFERROR(salesdata[[#This Row],[S-P1]]/salesdata[[#This Row],[Q-P1]],0)</f>
        <v>3.17</v>
      </c>
      <c r="I3128" s="3">
        <v>3179</v>
      </c>
      <c r="J3128" s="10">
        <v>20154.86</v>
      </c>
      <c r="K3128" s="12">
        <f>IFERROR(salesdata[[#This Row],[S-P2]]/salesdata[[#This Row],[Q-P2]],0)</f>
        <v>6.34</v>
      </c>
      <c r="L3128" s="3">
        <v>1594</v>
      </c>
      <c r="M3128" s="10">
        <v>8639.48</v>
      </c>
      <c r="N3128" s="12">
        <f>IFERROR(salesdata[[#This Row],[S-P3]]/salesdata[[#This Row],[Q-P3]],0)</f>
        <v>5.42</v>
      </c>
      <c r="O3128" s="3">
        <v>938</v>
      </c>
      <c r="P3128" s="10">
        <v>6687.94</v>
      </c>
      <c r="Q3128" s="12">
        <f>IFERROR(salesdata[[#This Row],[S-P4]]/salesdata[[#This Row],[Q-P4]],0)</f>
        <v>7.13</v>
      </c>
      <c r="R3128" s="3">
        <v>6166</v>
      </c>
      <c r="S3128" s="10">
        <v>36924.629999999997</v>
      </c>
      <c r="T3128" s="1" t="str">
        <f>"Q"&amp;ROUNDUP(salesdata[[#This Row],[Month No.]]/3,0)</f>
        <v>Q1</v>
      </c>
      <c r="U3128" s="1" t="str">
        <f>TEXT(salesdata[[#This Row],[Date]],"dddd")</f>
        <v>Tuesday</v>
      </c>
      <c r="V3128" s="12">
        <f>IFERROR(salesdata[[#This Row],[Total Revenue]]/salesdata[[#This Row],[Total Units Sold]],0)</f>
        <v>5.9884252351605571</v>
      </c>
      <c r="W3128" s="1" t="str">
        <f>INDEX({"Product1","Product2","Product3","Product4"},MATCH(MAX(salesdata[[#This Row],[S-P1]],salesdata[[#This Row],[S-P2]],salesdata[[#This Row],[S-P3]],salesdata[[#This Row],[S-P4]]),CHOOSE({1,2,3,4},salesdata[[#This Row],[S-P1]],salesdata[[#This Row],[S-P2]],salesdata[[#This Row],[S-P3]],salesdata[[#This Row],[S-P4]]),0))</f>
        <v>Product2</v>
      </c>
      <c r="X3128" s="1" t="str">
        <f>IF(salesdata[[#This Row],[Total Revenue]]&gt;=70000,"High",IF(salesdata[[#This Row],[Total Revenue]]&gt;=40000,"Medium","Low"))</f>
        <v>Low</v>
      </c>
      <c r="Y3128" s="1" t="str">
        <f>IFERROR(IF(SUMIF(salesdata[Year],salesdata[[#This Row],[Year]],salesdata[Total Revenue])&gt;SUMIF(salesdata[Year],salesdata[[#This Row],[Year]]-1,salesdata[Total Revenue]),"Growth Year","Decline Year"),"")</f>
        <v>Growth Year</v>
      </c>
    </row>
    <row r="3129" spans="1:25" x14ac:dyDescent="0.3">
      <c r="A3129" s="1">
        <v>3128</v>
      </c>
      <c r="B3129" s="2">
        <v>43474</v>
      </c>
      <c r="C3129" s="1">
        <v>2019</v>
      </c>
      <c r="D3129" s="1" t="s">
        <v>26</v>
      </c>
      <c r="E3129" s="1">
        <v>1</v>
      </c>
      <c r="F3129" s="3">
        <v>3050</v>
      </c>
      <c r="G3129" s="10">
        <v>9668.5</v>
      </c>
      <c r="H3129" s="12">
        <f>IFERROR(salesdata[[#This Row],[S-P1]]/salesdata[[#This Row],[Q-P1]],0)</f>
        <v>3.17</v>
      </c>
      <c r="I3129" s="3">
        <v>2494</v>
      </c>
      <c r="J3129" s="10">
        <v>15811.96</v>
      </c>
      <c r="K3129" s="12">
        <f>IFERROR(salesdata[[#This Row],[S-P2]]/salesdata[[#This Row],[Q-P2]],0)</f>
        <v>6.34</v>
      </c>
      <c r="L3129" s="3">
        <v>830</v>
      </c>
      <c r="M3129" s="10">
        <v>4498.6000000000004</v>
      </c>
      <c r="N3129" s="12">
        <f>IFERROR(salesdata[[#This Row],[S-P3]]/salesdata[[#This Row],[Q-P3]],0)</f>
        <v>5.4200000000000008</v>
      </c>
      <c r="O3129" s="3">
        <v>313</v>
      </c>
      <c r="P3129" s="10">
        <v>2231.69</v>
      </c>
      <c r="Q3129" s="12">
        <f>IFERROR(salesdata[[#This Row],[S-P4]]/salesdata[[#This Row],[Q-P4]],0)</f>
        <v>7.13</v>
      </c>
      <c r="R3129" s="3">
        <v>6687</v>
      </c>
      <c r="S3129" s="10">
        <v>32210.75</v>
      </c>
      <c r="T3129" s="1" t="str">
        <f>"Q"&amp;ROUNDUP(salesdata[[#This Row],[Month No.]]/3,0)</f>
        <v>Q1</v>
      </c>
      <c r="U3129" s="1" t="str">
        <f>TEXT(salesdata[[#This Row],[Date]],"dddd")</f>
        <v>Wednesday</v>
      </c>
      <c r="V3129" s="12">
        <f>IFERROR(salesdata[[#This Row],[Total Revenue]]/salesdata[[#This Row],[Total Units Sold]],0)</f>
        <v>4.8169208912815913</v>
      </c>
      <c r="W3129" s="1" t="str">
        <f>INDEX({"Product1","Product2","Product3","Product4"},MATCH(MAX(salesdata[[#This Row],[S-P1]],salesdata[[#This Row],[S-P2]],salesdata[[#This Row],[S-P3]],salesdata[[#This Row],[S-P4]]),CHOOSE({1,2,3,4},salesdata[[#This Row],[S-P1]],salesdata[[#This Row],[S-P2]],salesdata[[#This Row],[S-P3]],salesdata[[#This Row],[S-P4]]),0))</f>
        <v>Product2</v>
      </c>
      <c r="X3129" s="1" t="str">
        <f>IF(salesdata[[#This Row],[Total Revenue]]&gt;=70000,"High",IF(salesdata[[#This Row],[Total Revenue]]&gt;=40000,"Medium","Low"))</f>
        <v>Low</v>
      </c>
      <c r="Y3129" s="1" t="str">
        <f>IFERROR(IF(SUMIF(salesdata[Year],salesdata[[#This Row],[Year]],salesdata[Total Revenue])&gt;SUMIF(salesdata[Year],salesdata[[#This Row],[Year]]-1,salesdata[Total Revenue]),"Growth Year","Decline Year"),"")</f>
        <v>Growth Year</v>
      </c>
    </row>
    <row r="3130" spans="1:25" x14ac:dyDescent="0.3">
      <c r="A3130" s="1">
        <v>3129</v>
      </c>
      <c r="B3130" s="2">
        <v>43475</v>
      </c>
      <c r="C3130" s="1">
        <v>2019</v>
      </c>
      <c r="D3130" s="1" t="s">
        <v>26</v>
      </c>
      <c r="E3130" s="1">
        <v>1</v>
      </c>
      <c r="F3130" s="3">
        <v>6158</v>
      </c>
      <c r="G3130" s="10">
        <v>19520.86</v>
      </c>
      <c r="H3130" s="12">
        <f>IFERROR(salesdata[[#This Row],[S-P1]]/salesdata[[#This Row],[Q-P1]],0)</f>
        <v>3.17</v>
      </c>
      <c r="I3130" s="3">
        <v>3060</v>
      </c>
      <c r="J3130" s="10">
        <v>19400.400000000001</v>
      </c>
      <c r="K3130" s="12">
        <f>IFERROR(salesdata[[#This Row],[S-P2]]/salesdata[[#This Row],[Q-P2]],0)</f>
        <v>6.3400000000000007</v>
      </c>
      <c r="L3130" s="3">
        <v>3674</v>
      </c>
      <c r="M3130" s="10">
        <v>19913.080000000002</v>
      </c>
      <c r="N3130" s="12">
        <f>IFERROR(salesdata[[#This Row],[S-P3]]/salesdata[[#This Row],[Q-P3]],0)</f>
        <v>5.4200000000000008</v>
      </c>
      <c r="O3130" s="3">
        <v>1722</v>
      </c>
      <c r="P3130" s="10">
        <v>12277.86</v>
      </c>
      <c r="Q3130" s="12">
        <f>IFERROR(salesdata[[#This Row],[S-P4]]/salesdata[[#This Row],[Q-P4]],0)</f>
        <v>7.1300000000000008</v>
      </c>
      <c r="R3130" s="3">
        <v>14614</v>
      </c>
      <c r="S3130" s="10">
        <v>71112.2</v>
      </c>
      <c r="T3130" s="1" t="str">
        <f>"Q"&amp;ROUNDUP(salesdata[[#This Row],[Month No.]]/3,0)</f>
        <v>Q1</v>
      </c>
      <c r="U3130" s="1" t="str">
        <f>TEXT(salesdata[[#This Row],[Date]],"dddd")</f>
        <v>Thursday</v>
      </c>
      <c r="V3130" s="12">
        <f>IFERROR(salesdata[[#This Row],[Total Revenue]]/salesdata[[#This Row],[Total Units Sold]],0)</f>
        <v>4.866032571506774</v>
      </c>
      <c r="W3130" s="1" t="str">
        <f>INDEX({"Product1","Product2","Product3","Product4"},MATCH(MAX(salesdata[[#This Row],[S-P1]],salesdata[[#This Row],[S-P2]],salesdata[[#This Row],[S-P3]],salesdata[[#This Row],[S-P4]]),CHOOSE({1,2,3,4},salesdata[[#This Row],[S-P1]],salesdata[[#This Row],[S-P2]],salesdata[[#This Row],[S-P3]],salesdata[[#This Row],[S-P4]]),0))</f>
        <v>Product3</v>
      </c>
      <c r="X3130" s="1" t="str">
        <f>IF(salesdata[[#This Row],[Total Revenue]]&gt;=70000,"High",IF(salesdata[[#This Row],[Total Revenue]]&gt;=40000,"Medium","Low"))</f>
        <v>High</v>
      </c>
      <c r="Y3130" s="1" t="str">
        <f>IFERROR(IF(SUMIF(salesdata[Year],salesdata[[#This Row],[Year]],salesdata[Total Revenue])&gt;SUMIF(salesdata[Year],salesdata[[#This Row],[Year]]-1,salesdata[Total Revenue]),"Growth Year","Decline Year"),"")</f>
        <v>Growth Year</v>
      </c>
    </row>
    <row r="3131" spans="1:25" x14ac:dyDescent="0.3">
      <c r="A3131" s="1">
        <v>3130</v>
      </c>
      <c r="B3131" s="2">
        <v>43476</v>
      </c>
      <c r="C3131" s="1">
        <v>2019</v>
      </c>
      <c r="D3131" s="1" t="s">
        <v>26</v>
      </c>
      <c r="E3131" s="1">
        <v>1</v>
      </c>
      <c r="F3131" s="3">
        <v>1402</v>
      </c>
      <c r="G3131" s="10">
        <v>4444.34</v>
      </c>
      <c r="H3131" s="12">
        <f>IFERROR(salesdata[[#This Row],[S-P1]]/salesdata[[#This Row],[Q-P1]],0)</f>
        <v>3.17</v>
      </c>
      <c r="I3131" s="3">
        <v>831</v>
      </c>
      <c r="J3131" s="10">
        <v>5268.54</v>
      </c>
      <c r="K3131" s="12">
        <f>IFERROR(salesdata[[#This Row],[S-P2]]/salesdata[[#This Row],[Q-P2]],0)</f>
        <v>6.34</v>
      </c>
      <c r="L3131" s="3">
        <v>1979</v>
      </c>
      <c r="M3131" s="10">
        <v>10726.18</v>
      </c>
      <c r="N3131" s="12">
        <f>IFERROR(salesdata[[#This Row],[S-P3]]/salesdata[[#This Row],[Q-P3]],0)</f>
        <v>5.42</v>
      </c>
      <c r="O3131" s="3">
        <v>1242</v>
      </c>
      <c r="P3131" s="10">
        <v>8855.4599999999991</v>
      </c>
      <c r="Q3131" s="12">
        <f>IFERROR(salesdata[[#This Row],[S-P4]]/salesdata[[#This Row],[Q-P4]],0)</f>
        <v>7.129999999999999</v>
      </c>
      <c r="R3131" s="3">
        <v>5454</v>
      </c>
      <c r="S3131" s="10">
        <v>29294.52</v>
      </c>
      <c r="T3131" s="1" t="str">
        <f>"Q"&amp;ROUNDUP(salesdata[[#This Row],[Month No.]]/3,0)</f>
        <v>Q1</v>
      </c>
      <c r="U3131" s="1" t="str">
        <f>TEXT(salesdata[[#This Row],[Date]],"dddd")</f>
        <v>Friday</v>
      </c>
      <c r="V3131" s="12">
        <f>IFERROR(salesdata[[#This Row],[Total Revenue]]/salesdata[[#This Row],[Total Units Sold]],0)</f>
        <v>5.3711991199119913</v>
      </c>
      <c r="W3131" s="1" t="str">
        <f>INDEX({"Product1","Product2","Product3","Product4"},MATCH(MAX(salesdata[[#This Row],[S-P1]],salesdata[[#This Row],[S-P2]],salesdata[[#This Row],[S-P3]],salesdata[[#This Row],[S-P4]]),CHOOSE({1,2,3,4},salesdata[[#This Row],[S-P1]],salesdata[[#This Row],[S-P2]],salesdata[[#This Row],[S-P3]],salesdata[[#This Row],[S-P4]]),0))</f>
        <v>Product3</v>
      </c>
      <c r="X3131" s="1" t="str">
        <f>IF(salesdata[[#This Row],[Total Revenue]]&gt;=70000,"High",IF(salesdata[[#This Row],[Total Revenue]]&gt;=40000,"Medium","Low"))</f>
        <v>Low</v>
      </c>
      <c r="Y3131" s="1" t="str">
        <f>IFERROR(IF(SUMIF(salesdata[Year],salesdata[[#This Row],[Year]],salesdata[Total Revenue])&gt;SUMIF(salesdata[Year],salesdata[[#This Row],[Year]]-1,salesdata[Total Revenue]),"Growth Year","Decline Year"),"")</f>
        <v>Growth Year</v>
      </c>
    </row>
    <row r="3132" spans="1:25" x14ac:dyDescent="0.3">
      <c r="A3132" s="1">
        <v>3131</v>
      </c>
      <c r="B3132" s="2">
        <v>43477</v>
      </c>
      <c r="C3132" s="1">
        <v>2019</v>
      </c>
      <c r="D3132" s="1" t="s">
        <v>26</v>
      </c>
      <c r="E3132" s="1">
        <v>1</v>
      </c>
      <c r="F3132" s="3">
        <v>7722</v>
      </c>
      <c r="G3132" s="10">
        <v>24478.74</v>
      </c>
      <c r="H3132" s="12">
        <f>IFERROR(salesdata[[#This Row],[S-P1]]/salesdata[[#This Row],[Q-P1]],0)</f>
        <v>3.1700000000000004</v>
      </c>
      <c r="I3132" s="3">
        <v>884</v>
      </c>
      <c r="J3132" s="10">
        <v>5604.56</v>
      </c>
      <c r="K3132" s="12">
        <f>IFERROR(salesdata[[#This Row],[S-P2]]/salesdata[[#This Row],[Q-P2]],0)</f>
        <v>6.3400000000000007</v>
      </c>
      <c r="L3132" s="3">
        <v>2307</v>
      </c>
      <c r="M3132" s="10">
        <v>12503.94</v>
      </c>
      <c r="N3132" s="12">
        <f>IFERROR(salesdata[[#This Row],[S-P3]]/salesdata[[#This Row],[Q-P3]],0)</f>
        <v>5.42</v>
      </c>
      <c r="O3132" s="3">
        <v>1506</v>
      </c>
      <c r="P3132" s="10">
        <v>10737.78</v>
      </c>
      <c r="Q3132" s="12">
        <f>IFERROR(salesdata[[#This Row],[S-P4]]/salesdata[[#This Row],[Q-P4]],0)</f>
        <v>7.1300000000000008</v>
      </c>
      <c r="R3132" s="3">
        <v>12419</v>
      </c>
      <c r="S3132" s="10">
        <v>53325.02</v>
      </c>
      <c r="T3132" s="1" t="str">
        <f>"Q"&amp;ROUNDUP(salesdata[[#This Row],[Month No.]]/3,0)</f>
        <v>Q1</v>
      </c>
      <c r="U3132" s="1" t="str">
        <f>TEXT(salesdata[[#This Row],[Date]],"dddd")</f>
        <v>Saturday</v>
      </c>
      <c r="V3132" s="12">
        <f>IFERROR(salesdata[[#This Row],[Total Revenue]]/salesdata[[#This Row],[Total Units Sold]],0)</f>
        <v>4.2938255898220463</v>
      </c>
      <c r="W3132" s="1" t="str">
        <f>INDEX({"Product1","Product2","Product3","Product4"},MATCH(MAX(salesdata[[#This Row],[S-P1]],salesdata[[#This Row],[S-P2]],salesdata[[#This Row],[S-P3]],salesdata[[#This Row],[S-P4]]),CHOOSE({1,2,3,4},salesdata[[#This Row],[S-P1]],salesdata[[#This Row],[S-P2]],salesdata[[#This Row],[S-P3]],salesdata[[#This Row],[S-P4]]),0))</f>
        <v>Product1</v>
      </c>
      <c r="X3132" s="1" t="str">
        <f>IF(salesdata[[#This Row],[Total Revenue]]&gt;=70000,"High",IF(salesdata[[#This Row],[Total Revenue]]&gt;=40000,"Medium","Low"))</f>
        <v>Medium</v>
      </c>
      <c r="Y3132" s="1" t="str">
        <f>IFERROR(IF(SUMIF(salesdata[Year],salesdata[[#This Row],[Year]],salesdata[Total Revenue])&gt;SUMIF(salesdata[Year],salesdata[[#This Row],[Year]]-1,salesdata[Total Revenue]),"Growth Year","Decline Year"),"")</f>
        <v>Growth Year</v>
      </c>
    </row>
    <row r="3133" spans="1:25" x14ac:dyDescent="0.3">
      <c r="A3133" s="1">
        <v>3132</v>
      </c>
      <c r="B3133" s="2">
        <v>43478</v>
      </c>
      <c r="C3133" s="1">
        <v>2019</v>
      </c>
      <c r="D3133" s="1" t="s">
        <v>26</v>
      </c>
      <c r="E3133" s="1">
        <v>1</v>
      </c>
      <c r="F3133" s="3">
        <v>6853</v>
      </c>
      <c r="G3133" s="10">
        <v>21724.01</v>
      </c>
      <c r="H3133" s="12">
        <f>IFERROR(salesdata[[#This Row],[S-P1]]/salesdata[[#This Row],[Q-P1]],0)</f>
        <v>3.17</v>
      </c>
      <c r="I3133" s="3">
        <v>1162</v>
      </c>
      <c r="J3133" s="10">
        <v>7367.08</v>
      </c>
      <c r="K3133" s="12">
        <f>IFERROR(salesdata[[#This Row],[S-P2]]/salesdata[[#This Row],[Q-P2]],0)</f>
        <v>6.34</v>
      </c>
      <c r="L3133" s="3">
        <v>349</v>
      </c>
      <c r="M3133" s="10">
        <v>1891.58</v>
      </c>
      <c r="N3133" s="12">
        <f>IFERROR(salesdata[[#This Row],[S-P3]]/salesdata[[#This Row],[Q-P3]],0)</f>
        <v>5.42</v>
      </c>
      <c r="O3133" s="3">
        <v>601</v>
      </c>
      <c r="P3133" s="10">
        <v>4285.13</v>
      </c>
      <c r="Q3133" s="12">
        <f>IFERROR(salesdata[[#This Row],[S-P4]]/salesdata[[#This Row],[Q-P4]],0)</f>
        <v>7.13</v>
      </c>
      <c r="R3133" s="3">
        <v>8965</v>
      </c>
      <c r="S3133" s="10">
        <v>35267.800000000003</v>
      </c>
      <c r="T3133" s="1" t="str">
        <f>"Q"&amp;ROUNDUP(salesdata[[#This Row],[Month No.]]/3,0)</f>
        <v>Q1</v>
      </c>
      <c r="U3133" s="1" t="str">
        <f>TEXT(salesdata[[#This Row],[Date]],"dddd")</f>
        <v>Sunday</v>
      </c>
      <c r="V3133" s="12">
        <f>IFERROR(salesdata[[#This Row],[Total Revenue]]/salesdata[[#This Row],[Total Units Sold]],0)</f>
        <v>3.9339431121026216</v>
      </c>
      <c r="W3133" s="1" t="str">
        <f>INDEX({"Product1","Product2","Product3","Product4"},MATCH(MAX(salesdata[[#This Row],[S-P1]],salesdata[[#This Row],[S-P2]],salesdata[[#This Row],[S-P3]],salesdata[[#This Row],[S-P4]]),CHOOSE({1,2,3,4},salesdata[[#This Row],[S-P1]],salesdata[[#This Row],[S-P2]],salesdata[[#This Row],[S-P3]],salesdata[[#This Row],[S-P4]]),0))</f>
        <v>Product1</v>
      </c>
      <c r="X3133" s="1" t="str">
        <f>IF(salesdata[[#This Row],[Total Revenue]]&gt;=70000,"High",IF(salesdata[[#This Row],[Total Revenue]]&gt;=40000,"Medium","Low"))</f>
        <v>Low</v>
      </c>
      <c r="Y3133" s="1" t="str">
        <f>IFERROR(IF(SUMIF(salesdata[Year],salesdata[[#This Row],[Year]],salesdata[Total Revenue])&gt;SUMIF(salesdata[Year],salesdata[[#This Row],[Year]]-1,salesdata[Total Revenue]),"Growth Year","Decline Year"),"")</f>
        <v>Growth Year</v>
      </c>
    </row>
    <row r="3134" spans="1:25" x14ac:dyDescent="0.3">
      <c r="A3134" s="1">
        <v>3133</v>
      </c>
      <c r="B3134" s="2">
        <v>43479</v>
      </c>
      <c r="C3134" s="1">
        <v>2019</v>
      </c>
      <c r="D3134" s="1" t="s">
        <v>26</v>
      </c>
      <c r="E3134" s="1">
        <v>1</v>
      </c>
      <c r="F3134" s="3">
        <v>3333</v>
      </c>
      <c r="G3134" s="10">
        <v>10565.61</v>
      </c>
      <c r="H3134" s="12">
        <f>IFERROR(salesdata[[#This Row],[S-P1]]/salesdata[[#This Row],[Q-P1]],0)</f>
        <v>3.1700000000000004</v>
      </c>
      <c r="I3134" s="3">
        <v>3368</v>
      </c>
      <c r="J3134" s="10">
        <v>21353.119999999999</v>
      </c>
      <c r="K3134" s="12">
        <f>IFERROR(salesdata[[#This Row],[S-P2]]/salesdata[[#This Row],[Q-P2]],0)</f>
        <v>6.34</v>
      </c>
      <c r="L3134" s="3">
        <v>5154</v>
      </c>
      <c r="M3134" s="10">
        <v>27934.68</v>
      </c>
      <c r="N3134" s="12">
        <f>IFERROR(salesdata[[#This Row],[S-P3]]/salesdata[[#This Row],[Q-P3]],0)</f>
        <v>5.42</v>
      </c>
      <c r="O3134" s="3">
        <v>818</v>
      </c>
      <c r="P3134" s="10">
        <v>5832.34</v>
      </c>
      <c r="Q3134" s="12">
        <f>IFERROR(salesdata[[#This Row],[S-P4]]/salesdata[[#This Row],[Q-P4]],0)</f>
        <v>7.13</v>
      </c>
      <c r="R3134" s="3">
        <v>12673</v>
      </c>
      <c r="S3134" s="10">
        <v>65685.75</v>
      </c>
      <c r="T3134" s="1" t="str">
        <f>"Q"&amp;ROUNDUP(salesdata[[#This Row],[Month No.]]/3,0)</f>
        <v>Q1</v>
      </c>
      <c r="U3134" s="1" t="str">
        <f>TEXT(salesdata[[#This Row],[Date]],"dddd")</f>
        <v>Monday</v>
      </c>
      <c r="V3134" s="12">
        <f>IFERROR(salesdata[[#This Row],[Total Revenue]]/salesdata[[#This Row],[Total Units Sold]],0)</f>
        <v>5.1831255424919123</v>
      </c>
      <c r="W3134" s="1" t="str">
        <f>INDEX({"Product1","Product2","Product3","Product4"},MATCH(MAX(salesdata[[#This Row],[S-P1]],salesdata[[#This Row],[S-P2]],salesdata[[#This Row],[S-P3]],salesdata[[#This Row],[S-P4]]),CHOOSE({1,2,3,4},salesdata[[#This Row],[S-P1]],salesdata[[#This Row],[S-P2]],salesdata[[#This Row],[S-P3]],salesdata[[#This Row],[S-P4]]),0))</f>
        <v>Product3</v>
      </c>
      <c r="X3134" s="1" t="str">
        <f>IF(salesdata[[#This Row],[Total Revenue]]&gt;=70000,"High",IF(salesdata[[#This Row],[Total Revenue]]&gt;=40000,"Medium","Low"))</f>
        <v>Medium</v>
      </c>
      <c r="Y3134" s="1" t="str">
        <f>IFERROR(IF(SUMIF(salesdata[Year],salesdata[[#This Row],[Year]],salesdata[Total Revenue])&gt;SUMIF(salesdata[Year],salesdata[[#This Row],[Year]]-1,salesdata[Total Revenue]),"Growth Year","Decline Year"),"")</f>
        <v>Growth Year</v>
      </c>
    </row>
    <row r="3135" spans="1:25" x14ac:dyDescent="0.3">
      <c r="A3135" s="1">
        <v>3134</v>
      </c>
      <c r="B3135" s="2">
        <v>43480</v>
      </c>
      <c r="C3135" s="1">
        <v>2019</v>
      </c>
      <c r="D3135" s="1" t="s">
        <v>26</v>
      </c>
      <c r="E3135" s="1">
        <v>1</v>
      </c>
      <c r="F3135" s="3">
        <v>7483</v>
      </c>
      <c r="G3135" s="10">
        <v>23721.11</v>
      </c>
      <c r="H3135" s="12">
        <f>IFERROR(salesdata[[#This Row],[S-P1]]/salesdata[[#This Row],[Q-P1]],0)</f>
        <v>3.17</v>
      </c>
      <c r="I3135" s="3">
        <v>1578</v>
      </c>
      <c r="J3135" s="10">
        <v>10004.52</v>
      </c>
      <c r="K3135" s="12">
        <f>IFERROR(salesdata[[#This Row],[S-P2]]/salesdata[[#This Row],[Q-P2]],0)</f>
        <v>6.34</v>
      </c>
      <c r="L3135" s="3">
        <v>3247</v>
      </c>
      <c r="M3135" s="10">
        <v>17598.740000000002</v>
      </c>
      <c r="N3135" s="12">
        <f>IFERROR(salesdata[[#This Row],[S-P3]]/salesdata[[#This Row],[Q-P3]],0)</f>
        <v>5.4200000000000008</v>
      </c>
      <c r="O3135" s="3">
        <v>502</v>
      </c>
      <c r="P3135" s="10">
        <v>3579.26</v>
      </c>
      <c r="Q3135" s="12">
        <f>IFERROR(salesdata[[#This Row],[S-P4]]/salesdata[[#This Row],[Q-P4]],0)</f>
        <v>7.1300000000000008</v>
      </c>
      <c r="R3135" s="3">
        <v>12810</v>
      </c>
      <c r="S3135" s="10">
        <v>54903.63</v>
      </c>
      <c r="T3135" s="1" t="str">
        <f>"Q"&amp;ROUNDUP(salesdata[[#This Row],[Month No.]]/3,0)</f>
        <v>Q1</v>
      </c>
      <c r="U3135" s="1" t="str">
        <f>TEXT(salesdata[[#This Row],[Date]],"dddd")</f>
        <v>Tuesday</v>
      </c>
      <c r="V3135" s="12">
        <f>IFERROR(salesdata[[#This Row],[Total Revenue]]/salesdata[[#This Row],[Total Units Sold]],0)</f>
        <v>4.2859976580796255</v>
      </c>
      <c r="W3135" s="1" t="str">
        <f>INDEX({"Product1","Product2","Product3","Product4"},MATCH(MAX(salesdata[[#This Row],[S-P1]],salesdata[[#This Row],[S-P2]],salesdata[[#This Row],[S-P3]],salesdata[[#This Row],[S-P4]]),CHOOSE({1,2,3,4},salesdata[[#This Row],[S-P1]],salesdata[[#This Row],[S-P2]],salesdata[[#This Row],[S-P3]],salesdata[[#This Row],[S-P4]]),0))</f>
        <v>Product1</v>
      </c>
      <c r="X3135" s="1" t="str">
        <f>IF(salesdata[[#This Row],[Total Revenue]]&gt;=70000,"High",IF(salesdata[[#This Row],[Total Revenue]]&gt;=40000,"Medium","Low"))</f>
        <v>Medium</v>
      </c>
      <c r="Y3135" s="1" t="str">
        <f>IFERROR(IF(SUMIF(salesdata[Year],salesdata[[#This Row],[Year]],salesdata[Total Revenue])&gt;SUMIF(salesdata[Year],salesdata[[#This Row],[Year]]-1,salesdata[Total Revenue]),"Growth Year","Decline Year"),"")</f>
        <v>Growth Year</v>
      </c>
    </row>
    <row r="3136" spans="1:25" x14ac:dyDescent="0.3">
      <c r="A3136" s="1">
        <v>3135</v>
      </c>
      <c r="B3136" s="2">
        <v>43481</v>
      </c>
      <c r="C3136" s="1">
        <v>2019</v>
      </c>
      <c r="D3136" s="1" t="s">
        <v>26</v>
      </c>
      <c r="E3136" s="1">
        <v>1</v>
      </c>
      <c r="F3136" s="3">
        <v>2998</v>
      </c>
      <c r="G3136" s="10">
        <v>9503.66</v>
      </c>
      <c r="H3136" s="12">
        <f>IFERROR(salesdata[[#This Row],[S-P1]]/salesdata[[#This Row],[Q-P1]],0)</f>
        <v>3.17</v>
      </c>
      <c r="I3136" s="3">
        <v>3277</v>
      </c>
      <c r="J3136" s="10">
        <v>20776.18</v>
      </c>
      <c r="K3136" s="12">
        <f>IFERROR(salesdata[[#This Row],[S-P2]]/salesdata[[#This Row],[Q-P2]],0)</f>
        <v>6.34</v>
      </c>
      <c r="L3136" s="3">
        <v>4393</v>
      </c>
      <c r="M3136" s="10">
        <v>23810.06</v>
      </c>
      <c r="N3136" s="12">
        <f>IFERROR(salesdata[[#This Row],[S-P3]]/salesdata[[#This Row],[Q-P3]],0)</f>
        <v>5.42</v>
      </c>
      <c r="O3136" s="3">
        <v>1629</v>
      </c>
      <c r="P3136" s="10">
        <v>11614.77</v>
      </c>
      <c r="Q3136" s="12">
        <f>IFERROR(salesdata[[#This Row],[S-P4]]/salesdata[[#This Row],[Q-P4]],0)</f>
        <v>7.13</v>
      </c>
      <c r="R3136" s="3">
        <v>12297</v>
      </c>
      <c r="S3136" s="10">
        <v>65704.67</v>
      </c>
      <c r="T3136" s="1" t="str">
        <f>"Q"&amp;ROUNDUP(salesdata[[#This Row],[Month No.]]/3,0)</f>
        <v>Q1</v>
      </c>
      <c r="U3136" s="1" t="str">
        <f>TEXT(salesdata[[#This Row],[Date]],"dddd")</f>
        <v>Wednesday</v>
      </c>
      <c r="V3136" s="12">
        <f>IFERROR(salesdata[[#This Row],[Total Revenue]]/salesdata[[#This Row],[Total Units Sold]],0)</f>
        <v>5.3431462958445151</v>
      </c>
      <c r="W3136" s="1" t="str">
        <f>INDEX({"Product1","Product2","Product3","Product4"},MATCH(MAX(salesdata[[#This Row],[S-P1]],salesdata[[#This Row],[S-P2]],salesdata[[#This Row],[S-P3]],salesdata[[#This Row],[S-P4]]),CHOOSE({1,2,3,4},salesdata[[#This Row],[S-P1]],salesdata[[#This Row],[S-P2]],salesdata[[#This Row],[S-P3]],salesdata[[#This Row],[S-P4]]),0))</f>
        <v>Product3</v>
      </c>
      <c r="X3136" s="1" t="str">
        <f>IF(salesdata[[#This Row],[Total Revenue]]&gt;=70000,"High",IF(salesdata[[#This Row],[Total Revenue]]&gt;=40000,"Medium","Low"))</f>
        <v>Medium</v>
      </c>
      <c r="Y3136" s="1" t="str">
        <f>IFERROR(IF(SUMIF(salesdata[Year],salesdata[[#This Row],[Year]],salesdata[Total Revenue])&gt;SUMIF(salesdata[Year],salesdata[[#This Row],[Year]]-1,salesdata[Total Revenue]),"Growth Year","Decline Year"),"")</f>
        <v>Growth Year</v>
      </c>
    </row>
    <row r="3137" spans="1:25" x14ac:dyDescent="0.3">
      <c r="A3137" s="1">
        <v>3136</v>
      </c>
      <c r="B3137" s="2">
        <v>43482</v>
      </c>
      <c r="C3137" s="1">
        <v>2019</v>
      </c>
      <c r="D3137" s="1" t="s">
        <v>26</v>
      </c>
      <c r="E3137" s="1">
        <v>1</v>
      </c>
      <c r="F3137" s="3">
        <v>5835</v>
      </c>
      <c r="G3137" s="10">
        <v>18496.95</v>
      </c>
      <c r="H3137" s="12">
        <f>IFERROR(salesdata[[#This Row],[S-P1]]/salesdata[[#This Row],[Q-P1]],0)</f>
        <v>3.17</v>
      </c>
      <c r="I3137" s="3">
        <v>3147</v>
      </c>
      <c r="J3137" s="10">
        <v>19951.98</v>
      </c>
      <c r="K3137" s="12">
        <f>IFERROR(salesdata[[#This Row],[S-P2]]/salesdata[[#This Row],[Q-P2]],0)</f>
        <v>6.34</v>
      </c>
      <c r="L3137" s="3">
        <v>1128</v>
      </c>
      <c r="M3137" s="10">
        <v>6113.76</v>
      </c>
      <c r="N3137" s="12">
        <f>IFERROR(salesdata[[#This Row],[S-P3]]/salesdata[[#This Row],[Q-P3]],0)</f>
        <v>5.42</v>
      </c>
      <c r="O3137" s="3">
        <v>1471</v>
      </c>
      <c r="P3137" s="10">
        <v>10488.23</v>
      </c>
      <c r="Q3137" s="12">
        <f>IFERROR(salesdata[[#This Row],[S-P4]]/salesdata[[#This Row],[Q-P4]],0)</f>
        <v>7.13</v>
      </c>
      <c r="R3137" s="3">
        <v>11581</v>
      </c>
      <c r="S3137" s="10">
        <v>55050.92</v>
      </c>
      <c r="T3137" s="1" t="str">
        <f>"Q"&amp;ROUNDUP(salesdata[[#This Row],[Month No.]]/3,0)</f>
        <v>Q1</v>
      </c>
      <c r="U3137" s="1" t="str">
        <f>TEXT(salesdata[[#This Row],[Date]],"dddd")</f>
        <v>Thursday</v>
      </c>
      <c r="V3137" s="12">
        <f>IFERROR(salesdata[[#This Row],[Total Revenue]]/salesdata[[#This Row],[Total Units Sold]],0)</f>
        <v>4.7535549607115097</v>
      </c>
      <c r="W3137" s="1" t="str">
        <f>INDEX({"Product1","Product2","Product3","Product4"},MATCH(MAX(salesdata[[#This Row],[S-P1]],salesdata[[#This Row],[S-P2]],salesdata[[#This Row],[S-P3]],salesdata[[#This Row],[S-P4]]),CHOOSE({1,2,3,4},salesdata[[#This Row],[S-P1]],salesdata[[#This Row],[S-P2]],salesdata[[#This Row],[S-P3]],salesdata[[#This Row],[S-P4]]),0))</f>
        <v>Product2</v>
      </c>
      <c r="X3137" s="1" t="str">
        <f>IF(salesdata[[#This Row],[Total Revenue]]&gt;=70000,"High",IF(salesdata[[#This Row],[Total Revenue]]&gt;=40000,"Medium","Low"))</f>
        <v>Medium</v>
      </c>
      <c r="Y3137" s="1" t="str">
        <f>IFERROR(IF(SUMIF(salesdata[Year],salesdata[[#This Row],[Year]],salesdata[Total Revenue])&gt;SUMIF(salesdata[Year],salesdata[[#This Row],[Year]]-1,salesdata[Total Revenue]),"Growth Year","Decline Year"),"")</f>
        <v>Growth Year</v>
      </c>
    </row>
    <row r="3138" spans="1:25" x14ac:dyDescent="0.3">
      <c r="A3138" s="1">
        <v>3137</v>
      </c>
      <c r="B3138" s="2">
        <v>43483</v>
      </c>
      <c r="C3138" s="1">
        <v>2019</v>
      </c>
      <c r="D3138" s="1" t="s">
        <v>26</v>
      </c>
      <c r="E3138" s="1">
        <v>1</v>
      </c>
      <c r="F3138" s="3">
        <v>6222</v>
      </c>
      <c r="G3138" s="10">
        <v>19723.740000000002</v>
      </c>
      <c r="H3138" s="12">
        <f>IFERROR(salesdata[[#This Row],[S-P1]]/salesdata[[#This Row],[Q-P1]],0)</f>
        <v>3.1700000000000004</v>
      </c>
      <c r="I3138" s="3">
        <v>2782</v>
      </c>
      <c r="J3138" s="10">
        <v>17637.88</v>
      </c>
      <c r="K3138" s="12">
        <f>IFERROR(salesdata[[#This Row],[S-P2]]/salesdata[[#This Row],[Q-P2]],0)</f>
        <v>6.3400000000000007</v>
      </c>
      <c r="L3138" s="3">
        <v>1901</v>
      </c>
      <c r="M3138" s="10">
        <v>10303.42</v>
      </c>
      <c r="N3138" s="12">
        <f>IFERROR(salesdata[[#This Row],[S-P3]]/salesdata[[#This Row],[Q-P3]],0)</f>
        <v>5.42</v>
      </c>
      <c r="O3138" s="3">
        <v>540</v>
      </c>
      <c r="P3138" s="10">
        <v>3850.2</v>
      </c>
      <c r="Q3138" s="12">
        <f>IFERROR(salesdata[[#This Row],[S-P4]]/salesdata[[#This Row],[Q-P4]],0)</f>
        <v>7.13</v>
      </c>
      <c r="R3138" s="3">
        <v>11445</v>
      </c>
      <c r="S3138" s="10">
        <v>51515.24</v>
      </c>
      <c r="T3138" s="1" t="str">
        <f>"Q"&amp;ROUNDUP(salesdata[[#This Row],[Month No.]]/3,0)</f>
        <v>Q1</v>
      </c>
      <c r="U3138" s="1" t="str">
        <f>TEXT(salesdata[[#This Row],[Date]],"dddd")</f>
        <v>Friday</v>
      </c>
      <c r="V3138" s="12">
        <f>IFERROR(salesdata[[#This Row],[Total Revenue]]/salesdata[[#This Row],[Total Units Sold]],0)</f>
        <v>4.5011131498470949</v>
      </c>
      <c r="W3138" s="1" t="str">
        <f>INDEX({"Product1","Product2","Product3","Product4"},MATCH(MAX(salesdata[[#This Row],[S-P1]],salesdata[[#This Row],[S-P2]],salesdata[[#This Row],[S-P3]],salesdata[[#This Row],[S-P4]]),CHOOSE({1,2,3,4},salesdata[[#This Row],[S-P1]],salesdata[[#This Row],[S-P2]],salesdata[[#This Row],[S-P3]],salesdata[[#This Row],[S-P4]]),0))</f>
        <v>Product1</v>
      </c>
      <c r="X3138" s="1" t="str">
        <f>IF(salesdata[[#This Row],[Total Revenue]]&gt;=70000,"High",IF(salesdata[[#This Row],[Total Revenue]]&gt;=40000,"Medium","Low"))</f>
        <v>Medium</v>
      </c>
      <c r="Y3138" s="1" t="str">
        <f>IFERROR(IF(SUMIF(salesdata[Year],salesdata[[#This Row],[Year]],salesdata[Total Revenue])&gt;SUMIF(salesdata[Year],salesdata[[#This Row],[Year]]-1,salesdata[Total Revenue]),"Growth Year","Decline Year"),"")</f>
        <v>Growth Year</v>
      </c>
    </row>
    <row r="3139" spans="1:25" x14ac:dyDescent="0.3">
      <c r="A3139" s="1">
        <v>3138</v>
      </c>
      <c r="B3139" s="2">
        <v>43484</v>
      </c>
      <c r="C3139" s="1">
        <v>2019</v>
      </c>
      <c r="D3139" s="1" t="s">
        <v>26</v>
      </c>
      <c r="E3139" s="1">
        <v>1</v>
      </c>
      <c r="F3139" s="3">
        <v>4085</v>
      </c>
      <c r="G3139" s="10">
        <v>12949.45</v>
      </c>
      <c r="H3139" s="12">
        <f>IFERROR(salesdata[[#This Row],[S-P1]]/salesdata[[#This Row],[Q-P1]],0)</f>
        <v>3.1700000000000004</v>
      </c>
      <c r="I3139" s="3">
        <v>1612</v>
      </c>
      <c r="J3139" s="10">
        <v>10220.08</v>
      </c>
      <c r="K3139" s="12">
        <f>IFERROR(salesdata[[#This Row],[S-P2]]/salesdata[[#This Row],[Q-P2]],0)</f>
        <v>6.34</v>
      </c>
      <c r="L3139" s="3">
        <v>1595</v>
      </c>
      <c r="M3139" s="10">
        <v>8644.9</v>
      </c>
      <c r="N3139" s="12">
        <f>IFERROR(salesdata[[#This Row],[S-P3]]/salesdata[[#This Row],[Q-P3]],0)</f>
        <v>5.42</v>
      </c>
      <c r="O3139" s="3">
        <v>1338</v>
      </c>
      <c r="P3139" s="10">
        <v>9539.94</v>
      </c>
      <c r="Q3139" s="12">
        <f>IFERROR(salesdata[[#This Row],[S-P4]]/salesdata[[#This Row],[Q-P4]],0)</f>
        <v>7.1300000000000008</v>
      </c>
      <c r="R3139" s="3">
        <v>8630</v>
      </c>
      <c r="S3139" s="10">
        <v>41354.370000000003</v>
      </c>
      <c r="T3139" s="1" t="str">
        <f>"Q"&amp;ROUNDUP(salesdata[[#This Row],[Month No.]]/3,0)</f>
        <v>Q1</v>
      </c>
      <c r="U3139" s="1" t="str">
        <f>TEXT(salesdata[[#This Row],[Date]],"dddd")</f>
        <v>Saturday</v>
      </c>
      <c r="V3139" s="12">
        <f>IFERROR(salesdata[[#This Row],[Total Revenue]]/salesdata[[#This Row],[Total Units Sold]],0)</f>
        <v>4.7919316338354578</v>
      </c>
      <c r="W3139" s="1" t="str">
        <f>INDEX({"Product1","Product2","Product3","Product4"},MATCH(MAX(salesdata[[#This Row],[S-P1]],salesdata[[#This Row],[S-P2]],salesdata[[#This Row],[S-P3]],salesdata[[#This Row],[S-P4]]),CHOOSE({1,2,3,4},salesdata[[#This Row],[S-P1]],salesdata[[#This Row],[S-P2]],salesdata[[#This Row],[S-P3]],salesdata[[#This Row],[S-P4]]),0))</f>
        <v>Product1</v>
      </c>
      <c r="X3139" s="1" t="str">
        <f>IF(salesdata[[#This Row],[Total Revenue]]&gt;=70000,"High",IF(salesdata[[#This Row],[Total Revenue]]&gt;=40000,"Medium","Low"))</f>
        <v>Medium</v>
      </c>
      <c r="Y3139" s="1" t="str">
        <f>IFERROR(IF(SUMIF(salesdata[Year],salesdata[[#This Row],[Year]],salesdata[Total Revenue])&gt;SUMIF(salesdata[Year],salesdata[[#This Row],[Year]]-1,salesdata[Total Revenue]),"Growth Year","Decline Year"),"")</f>
        <v>Growth Year</v>
      </c>
    </row>
    <row r="3140" spans="1:25" x14ac:dyDescent="0.3">
      <c r="A3140" s="1">
        <v>3139</v>
      </c>
      <c r="B3140" s="2">
        <v>43485</v>
      </c>
      <c r="C3140" s="1">
        <v>2019</v>
      </c>
      <c r="D3140" s="1" t="s">
        <v>26</v>
      </c>
      <c r="E3140" s="1">
        <v>1</v>
      </c>
      <c r="F3140" s="3">
        <v>2464</v>
      </c>
      <c r="G3140" s="10">
        <v>7810.88</v>
      </c>
      <c r="H3140" s="12">
        <f>IFERROR(salesdata[[#This Row],[S-P1]]/salesdata[[#This Row],[Q-P1]],0)</f>
        <v>3.17</v>
      </c>
      <c r="I3140" s="3">
        <v>1084</v>
      </c>
      <c r="J3140" s="10">
        <v>6872.56</v>
      </c>
      <c r="K3140" s="12">
        <f>IFERROR(salesdata[[#This Row],[S-P2]]/salesdata[[#This Row],[Q-P2]],0)</f>
        <v>6.3400000000000007</v>
      </c>
      <c r="L3140" s="3">
        <v>1934</v>
      </c>
      <c r="M3140" s="10">
        <v>10482.280000000001</v>
      </c>
      <c r="N3140" s="12">
        <f>IFERROR(salesdata[[#This Row],[S-P3]]/salesdata[[#This Row],[Q-P3]],0)</f>
        <v>5.42</v>
      </c>
      <c r="O3140" s="3">
        <v>512</v>
      </c>
      <c r="P3140" s="10">
        <v>3650.56</v>
      </c>
      <c r="Q3140" s="12">
        <f>IFERROR(salesdata[[#This Row],[S-P4]]/salesdata[[#This Row],[Q-P4]],0)</f>
        <v>7.13</v>
      </c>
      <c r="R3140" s="3">
        <v>5994</v>
      </c>
      <c r="S3140" s="10">
        <v>28816.28</v>
      </c>
      <c r="T3140" s="1" t="str">
        <f>"Q"&amp;ROUNDUP(salesdata[[#This Row],[Month No.]]/3,0)</f>
        <v>Q1</v>
      </c>
      <c r="U3140" s="1" t="str">
        <f>TEXT(salesdata[[#This Row],[Date]],"dddd")</f>
        <v>Sunday</v>
      </c>
      <c r="V3140" s="12">
        <f>IFERROR(salesdata[[#This Row],[Total Revenue]]/salesdata[[#This Row],[Total Units Sold]],0)</f>
        <v>4.807520854187521</v>
      </c>
      <c r="W3140" s="1" t="str">
        <f>INDEX({"Product1","Product2","Product3","Product4"},MATCH(MAX(salesdata[[#This Row],[S-P1]],salesdata[[#This Row],[S-P2]],salesdata[[#This Row],[S-P3]],salesdata[[#This Row],[S-P4]]),CHOOSE({1,2,3,4},salesdata[[#This Row],[S-P1]],salesdata[[#This Row],[S-P2]],salesdata[[#This Row],[S-P3]],salesdata[[#This Row],[S-P4]]),0))</f>
        <v>Product3</v>
      </c>
      <c r="X3140" s="1" t="str">
        <f>IF(salesdata[[#This Row],[Total Revenue]]&gt;=70000,"High",IF(salesdata[[#This Row],[Total Revenue]]&gt;=40000,"Medium","Low"))</f>
        <v>Low</v>
      </c>
      <c r="Y3140" s="1" t="str">
        <f>IFERROR(IF(SUMIF(salesdata[Year],salesdata[[#This Row],[Year]],salesdata[Total Revenue])&gt;SUMIF(salesdata[Year],salesdata[[#This Row],[Year]]-1,salesdata[Total Revenue]),"Growth Year","Decline Year"),"")</f>
        <v>Growth Year</v>
      </c>
    </row>
    <row r="3141" spans="1:25" x14ac:dyDescent="0.3">
      <c r="A3141" s="1">
        <v>3140</v>
      </c>
      <c r="B3141" s="2">
        <v>43486</v>
      </c>
      <c r="C3141" s="1">
        <v>2019</v>
      </c>
      <c r="D3141" s="1" t="s">
        <v>26</v>
      </c>
      <c r="E3141" s="1">
        <v>1</v>
      </c>
      <c r="F3141" s="3">
        <v>5027</v>
      </c>
      <c r="G3141" s="10">
        <v>15935.59</v>
      </c>
      <c r="H3141" s="12">
        <f>IFERROR(salesdata[[#This Row],[S-P1]]/salesdata[[#This Row],[Q-P1]],0)</f>
        <v>3.17</v>
      </c>
      <c r="I3141" s="3">
        <v>2903</v>
      </c>
      <c r="J3141" s="10">
        <v>18405.02</v>
      </c>
      <c r="K3141" s="12">
        <f>IFERROR(salesdata[[#This Row],[S-P2]]/salesdata[[#This Row],[Q-P2]],0)</f>
        <v>6.34</v>
      </c>
      <c r="L3141" s="3">
        <v>3780</v>
      </c>
      <c r="M3141" s="10">
        <v>20487.599999999999</v>
      </c>
      <c r="N3141" s="12">
        <f>IFERROR(salesdata[[#This Row],[S-P3]]/salesdata[[#This Row],[Q-P3]],0)</f>
        <v>5.42</v>
      </c>
      <c r="O3141" s="3">
        <v>840</v>
      </c>
      <c r="P3141" s="10">
        <v>5989.2</v>
      </c>
      <c r="Q3141" s="12">
        <f>IFERROR(salesdata[[#This Row],[S-P4]]/salesdata[[#This Row],[Q-P4]],0)</f>
        <v>7.13</v>
      </c>
      <c r="R3141" s="3">
        <v>12550</v>
      </c>
      <c r="S3141" s="10">
        <v>60817.41</v>
      </c>
      <c r="T3141" s="1" t="str">
        <f>"Q"&amp;ROUNDUP(salesdata[[#This Row],[Month No.]]/3,0)</f>
        <v>Q1</v>
      </c>
      <c r="U3141" s="1" t="str">
        <f>TEXT(salesdata[[#This Row],[Date]],"dddd")</f>
        <v>Monday</v>
      </c>
      <c r="V3141" s="12">
        <f>IFERROR(salesdata[[#This Row],[Total Revenue]]/salesdata[[#This Row],[Total Units Sold]],0)</f>
        <v>4.8460087649402395</v>
      </c>
      <c r="W3141" s="1" t="str">
        <f>INDEX({"Product1","Product2","Product3","Product4"},MATCH(MAX(salesdata[[#This Row],[S-P1]],salesdata[[#This Row],[S-P2]],salesdata[[#This Row],[S-P3]],salesdata[[#This Row],[S-P4]]),CHOOSE({1,2,3,4},salesdata[[#This Row],[S-P1]],salesdata[[#This Row],[S-P2]],salesdata[[#This Row],[S-P3]],salesdata[[#This Row],[S-P4]]),0))</f>
        <v>Product3</v>
      </c>
      <c r="X3141" s="1" t="str">
        <f>IF(salesdata[[#This Row],[Total Revenue]]&gt;=70000,"High",IF(salesdata[[#This Row],[Total Revenue]]&gt;=40000,"Medium","Low"))</f>
        <v>Medium</v>
      </c>
      <c r="Y3141" s="1" t="str">
        <f>IFERROR(IF(SUMIF(salesdata[Year],salesdata[[#This Row],[Year]],salesdata[Total Revenue])&gt;SUMIF(salesdata[Year],salesdata[[#This Row],[Year]]-1,salesdata[Total Revenue]),"Growth Year","Decline Year"),"")</f>
        <v>Growth Year</v>
      </c>
    </row>
    <row r="3142" spans="1:25" x14ac:dyDescent="0.3">
      <c r="A3142" s="1">
        <v>3141</v>
      </c>
      <c r="B3142" s="2">
        <v>43487</v>
      </c>
      <c r="C3142" s="1">
        <v>2019</v>
      </c>
      <c r="D3142" s="1" t="s">
        <v>26</v>
      </c>
      <c r="E3142" s="1">
        <v>1</v>
      </c>
      <c r="F3142" s="3">
        <v>2973</v>
      </c>
      <c r="G3142" s="10">
        <v>9424.41</v>
      </c>
      <c r="H3142" s="12">
        <f>IFERROR(salesdata[[#This Row],[S-P1]]/salesdata[[#This Row],[Q-P1]],0)</f>
        <v>3.17</v>
      </c>
      <c r="I3142" s="3">
        <v>3253</v>
      </c>
      <c r="J3142" s="10">
        <v>20624.02</v>
      </c>
      <c r="K3142" s="12">
        <f>IFERROR(salesdata[[#This Row],[S-P2]]/salesdata[[#This Row],[Q-P2]],0)</f>
        <v>6.34</v>
      </c>
      <c r="L3142" s="3">
        <v>3122</v>
      </c>
      <c r="M3142" s="10">
        <v>16921.240000000002</v>
      </c>
      <c r="N3142" s="12">
        <f>IFERROR(salesdata[[#This Row],[S-P3]]/salesdata[[#This Row],[Q-P3]],0)</f>
        <v>5.4200000000000008</v>
      </c>
      <c r="O3142" s="3">
        <v>304</v>
      </c>
      <c r="P3142" s="10">
        <v>2167.52</v>
      </c>
      <c r="Q3142" s="12">
        <f>IFERROR(salesdata[[#This Row],[S-P4]]/salesdata[[#This Row],[Q-P4]],0)</f>
        <v>7.13</v>
      </c>
      <c r="R3142" s="3">
        <v>9652</v>
      </c>
      <c r="S3142" s="10">
        <v>49137.19</v>
      </c>
      <c r="T3142" s="1" t="str">
        <f>"Q"&amp;ROUNDUP(salesdata[[#This Row],[Month No.]]/3,0)</f>
        <v>Q1</v>
      </c>
      <c r="U3142" s="1" t="str">
        <f>TEXT(salesdata[[#This Row],[Date]],"dddd")</f>
        <v>Tuesday</v>
      </c>
      <c r="V3142" s="12">
        <f>IFERROR(salesdata[[#This Row],[Total Revenue]]/salesdata[[#This Row],[Total Units Sold]],0)</f>
        <v>5.0908816825528387</v>
      </c>
      <c r="W3142" s="1" t="str">
        <f>INDEX({"Product1","Product2","Product3","Product4"},MATCH(MAX(salesdata[[#This Row],[S-P1]],salesdata[[#This Row],[S-P2]],salesdata[[#This Row],[S-P3]],salesdata[[#This Row],[S-P4]]),CHOOSE({1,2,3,4},salesdata[[#This Row],[S-P1]],salesdata[[#This Row],[S-P2]],salesdata[[#This Row],[S-P3]],salesdata[[#This Row],[S-P4]]),0))</f>
        <v>Product2</v>
      </c>
      <c r="X3142" s="1" t="str">
        <f>IF(salesdata[[#This Row],[Total Revenue]]&gt;=70000,"High",IF(salesdata[[#This Row],[Total Revenue]]&gt;=40000,"Medium","Low"))</f>
        <v>Medium</v>
      </c>
      <c r="Y3142" s="1" t="str">
        <f>IFERROR(IF(SUMIF(salesdata[Year],salesdata[[#This Row],[Year]],salesdata[Total Revenue])&gt;SUMIF(salesdata[Year],salesdata[[#This Row],[Year]]-1,salesdata[Total Revenue]),"Growth Year","Decline Year"),"")</f>
        <v>Growth Year</v>
      </c>
    </row>
    <row r="3143" spans="1:25" x14ac:dyDescent="0.3">
      <c r="A3143" s="1">
        <v>3142</v>
      </c>
      <c r="B3143" s="2">
        <v>43488</v>
      </c>
      <c r="C3143" s="1">
        <v>2019</v>
      </c>
      <c r="D3143" s="1" t="s">
        <v>26</v>
      </c>
      <c r="E3143" s="1">
        <v>1</v>
      </c>
      <c r="F3143" s="3">
        <v>2018</v>
      </c>
      <c r="G3143" s="10">
        <v>6397.06</v>
      </c>
      <c r="H3143" s="12">
        <f>IFERROR(salesdata[[#This Row],[S-P1]]/salesdata[[#This Row],[Q-P1]],0)</f>
        <v>3.1700000000000004</v>
      </c>
      <c r="I3143" s="3">
        <v>3385</v>
      </c>
      <c r="J3143" s="10">
        <v>21460.9</v>
      </c>
      <c r="K3143" s="12">
        <f>IFERROR(salesdata[[#This Row],[S-P2]]/salesdata[[#This Row],[Q-P2]],0)</f>
        <v>6.3400000000000007</v>
      </c>
      <c r="L3143" s="3">
        <v>533</v>
      </c>
      <c r="M3143" s="10">
        <v>2888.86</v>
      </c>
      <c r="N3143" s="12">
        <f>IFERROR(salesdata[[#This Row],[S-P3]]/salesdata[[#This Row],[Q-P3]],0)</f>
        <v>5.42</v>
      </c>
      <c r="O3143" s="3">
        <v>410</v>
      </c>
      <c r="P3143" s="10">
        <v>2923.3</v>
      </c>
      <c r="Q3143" s="12">
        <f>IFERROR(salesdata[[#This Row],[S-P4]]/salesdata[[#This Row],[Q-P4]],0)</f>
        <v>7.1300000000000008</v>
      </c>
      <c r="R3143" s="3">
        <v>6346</v>
      </c>
      <c r="S3143" s="10">
        <v>33670.120000000003</v>
      </c>
      <c r="T3143" s="1" t="str">
        <f>"Q"&amp;ROUNDUP(salesdata[[#This Row],[Month No.]]/3,0)</f>
        <v>Q1</v>
      </c>
      <c r="U3143" s="1" t="str">
        <f>TEXT(salesdata[[#This Row],[Date]],"dddd")</f>
        <v>Wednesday</v>
      </c>
      <c r="V3143" s="12">
        <f>IFERROR(salesdata[[#This Row],[Total Revenue]]/salesdata[[#This Row],[Total Units Sold]],0)</f>
        <v>5.3057232902615823</v>
      </c>
      <c r="W3143" s="1" t="str">
        <f>INDEX({"Product1","Product2","Product3","Product4"},MATCH(MAX(salesdata[[#This Row],[S-P1]],salesdata[[#This Row],[S-P2]],salesdata[[#This Row],[S-P3]],salesdata[[#This Row],[S-P4]]),CHOOSE({1,2,3,4},salesdata[[#This Row],[S-P1]],salesdata[[#This Row],[S-P2]],salesdata[[#This Row],[S-P3]],salesdata[[#This Row],[S-P4]]),0))</f>
        <v>Product2</v>
      </c>
      <c r="X3143" s="1" t="str">
        <f>IF(salesdata[[#This Row],[Total Revenue]]&gt;=70000,"High",IF(salesdata[[#This Row],[Total Revenue]]&gt;=40000,"Medium","Low"))</f>
        <v>Low</v>
      </c>
      <c r="Y3143" s="1" t="str">
        <f>IFERROR(IF(SUMIF(salesdata[Year],salesdata[[#This Row],[Year]],salesdata[Total Revenue])&gt;SUMIF(salesdata[Year],salesdata[[#This Row],[Year]]-1,salesdata[Total Revenue]),"Growth Year","Decline Year"),"")</f>
        <v>Growth Year</v>
      </c>
    </row>
    <row r="3144" spans="1:25" x14ac:dyDescent="0.3">
      <c r="A3144" s="1">
        <v>3143</v>
      </c>
      <c r="B3144" s="2">
        <v>43489</v>
      </c>
      <c r="C3144" s="1">
        <v>2019</v>
      </c>
      <c r="D3144" s="1" t="s">
        <v>26</v>
      </c>
      <c r="E3144" s="1">
        <v>1</v>
      </c>
      <c r="F3144" s="3">
        <v>4523</v>
      </c>
      <c r="G3144" s="10">
        <v>14337.91</v>
      </c>
      <c r="H3144" s="12">
        <f>IFERROR(salesdata[[#This Row],[S-P1]]/salesdata[[#This Row],[Q-P1]],0)</f>
        <v>3.17</v>
      </c>
      <c r="I3144" s="3">
        <v>2920</v>
      </c>
      <c r="J3144" s="10">
        <v>18512.8</v>
      </c>
      <c r="K3144" s="12">
        <f>IFERROR(salesdata[[#This Row],[S-P2]]/salesdata[[#This Row],[Q-P2]],0)</f>
        <v>6.34</v>
      </c>
      <c r="L3144" s="3">
        <v>5523</v>
      </c>
      <c r="M3144" s="10">
        <v>29934.66</v>
      </c>
      <c r="N3144" s="12">
        <f>IFERROR(salesdata[[#This Row],[S-P3]]/salesdata[[#This Row],[Q-P3]],0)</f>
        <v>5.42</v>
      </c>
      <c r="O3144" s="3">
        <v>931</v>
      </c>
      <c r="P3144" s="10">
        <v>6638.03</v>
      </c>
      <c r="Q3144" s="12">
        <f>IFERROR(salesdata[[#This Row],[S-P4]]/salesdata[[#This Row],[Q-P4]],0)</f>
        <v>7.13</v>
      </c>
      <c r="R3144" s="3">
        <v>13897</v>
      </c>
      <c r="S3144" s="10">
        <v>69423.399999999994</v>
      </c>
      <c r="T3144" s="1" t="str">
        <f>"Q"&amp;ROUNDUP(salesdata[[#This Row],[Month No.]]/3,0)</f>
        <v>Q1</v>
      </c>
      <c r="U3144" s="1" t="str">
        <f>TEXT(salesdata[[#This Row],[Date]],"dddd")</f>
        <v>Thursday</v>
      </c>
      <c r="V3144" s="12">
        <f>IFERROR(salesdata[[#This Row],[Total Revenue]]/salesdata[[#This Row],[Total Units Sold]],0)</f>
        <v>4.9955673886450311</v>
      </c>
      <c r="W3144" s="1" t="str">
        <f>INDEX({"Product1","Product2","Product3","Product4"},MATCH(MAX(salesdata[[#This Row],[S-P1]],salesdata[[#This Row],[S-P2]],salesdata[[#This Row],[S-P3]],salesdata[[#This Row],[S-P4]]),CHOOSE({1,2,3,4},salesdata[[#This Row],[S-P1]],salesdata[[#This Row],[S-P2]],salesdata[[#This Row],[S-P3]],salesdata[[#This Row],[S-P4]]),0))</f>
        <v>Product3</v>
      </c>
      <c r="X3144" s="1" t="str">
        <f>IF(salesdata[[#This Row],[Total Revenue]]&gt;=70000,"High",IF(salesdata[[#This Row],[Total Revenue]]&gt;=40000,"Medium","Low"))</f>
        <v>Medium</v>
      </c>
      <c r="Y3144" s="1" t="str">
        <f>IFERROR(IF(SUMIF(salesdata[Year],salesdata[[#This Row],[Year]],salesdata[Total Revenue])&gt;SUMIF(salesdata[Year],salesdata[[#This Row],[Year]]-1,salesdata[Total Revenue]),"Growth Year","Decline Year"),"")</f>
        <v>Growth Year</v>
      </c>
    </row>
    <row r="3145" spans="1:25" x14ac:dyDescent="0.3">
      <c r="A3145" s="1">
        <v>3144</v>
      </c>
      <c r="B3145" s="2">
        <v>43490</v>
      </c>
      <c r="C3145" s="1">
        <v>2019</v>
      </c>
      <c r="D3145" s="1" t="s">
        <v>26</v>
      </c>
      <c r="E3145" s="1">
        <v>1</v>
      </c>
      <c r="F3145" s="3">
        <v>6081</v>
      </c>
      <c r="G3145" s="10">
        <v>19276.77</v>
      </c>
      <c r="H3145" s="12">
        <f>IFERROR(salesdata[[#This Row],[S-P1]]/salesdata[[#This Row],[Q-P1]],0)</f>
        <v>3.17</v>
      </c>
      <c r="I3145" s="3">
        <v>2381</v>
      </c>
      <c r="J3145" s="10">
        <v>15095.54</v>
      </c>
      <c r="K3145" s="12">
        <f>IFERROR(salesdata[[#This Row],[S-P2]]/salesdata[[#This Row],[Q-P2]],0)</f>
        <v>6.3400000000000007</v>
      </c>
      <c r="L3145" s="3">
        <v>1455</v>
      </c>
      <c r="M3145" s="10">
        <v>7886.1</v>
      </c>
      <c r="N3145" s="12">
        <f>IFERROR(salesdata[[#This Row],[S-P3]]/salesdata[[#This Row],[Q-P3]],0)</f>
        <v>5.42</v>
      </c>
      <c r="O3145" s="3">
        <v>1079</v>
      </c>
      <c r="P3145" s="10">
        <v>7693.27</v>
      </c>
      <c r="Q3145" s="12">
        <f>IFERROR(salesdata[[#This Row],[S-P4]]/salesdata[[#This Row],[Q-P4]],0)</f>
        <v>7.1300000000000008</v>
      </c>
      <c r="R3145" s="3">
        <v>10996</v>
      </c>
      <c r="S3145" s="10">
        <v>49951.68</v>
      </c>
      <c r="T3145" s="1" t="str">
        <f>"Q"&amp;ROUNDUP(salesdata[[#This Row],[Month No.]]/3,0)</f>
        <v>Q1</v>
      </c>
      <c r="U3145" s="1" t="str">
        <f>TEXT(salesdata[[#This Row],[Date]],"dddd")</f>
        <v>Friday</v>
      </c>
      <c r="V3145" s="12">
        <f>IFERROR(salesdata[[#This Row],[Total Revenue]]/salesdata[[#This Row],[Total Units Sold]],0)</f>
        <v>4.5427137140778466</v>
      </c>
      <c r="W3145" s="1" t="str">
        <f>INDEX({"Product1","Product2","Product3","Product4"},MATCH(MAX(salesdata[[#This Row],[S-P1]],salesdata[[#This Row],[S-P2]],salesdata[[#This Row],[S-P3]],salesdata[[#This Row],[S-P4]]),CHOOSE({1,2,3,4},salesdata[[#This Row],[S-P1]],salesdata[[#This Row],[S-P2]],salesdata[[#This Row],[S-P3]],salesdata[[#This Row],[S-P4]]),0))</f>
        <v>Product1</v>
      </c>
      <c r="X3145" s="1" t="str">
        <f>IF(salesdata[[#This Row],[Total Revenue]]&gt;=70000,"High",IF(salesdata[[#This Row],[Total Revenue]]&gt;=40000,"Medium","Low"))</f>
        <v>Medium</v>
      </c>
      <c r="Y3145" s="1" t="str">
        <f>IFERROR(IF(SUMIF(salesdata[Year],salesdata[[#This Row],[Year]],salesdata[Total Revenue])&gt;SUMIF(salesdata[Year],salesdata[[#This Row],[Year]]-1,salesdata[Total Revenue]),"Growth Year","Decline Year"),"")</f>
        <v>Growth Year</v>
      </c>
    </row>
    <row r="3146" spans="1:25" x14ac:dyDescent="0.3">
      <c r="A3146" s="1">
        <v>3145</v>
      </c>
      <c r="B3146" s="2">
        <v>43491</v>
      </c>
      <c r="C3146" s="1">
        <v>2019</v>
      </c>
      <c r="D3146" s="1" t="s">
        <v>26</v>
      </c>
      <c r="E3146" s="1">
        <v>1</v>
      </c>
      <c r="F3146" s="3">
        <v>5269</v>
      </c>
      <c r="G3146" s="10">
        <v>16702.73</v>
      </c>
      <c r="H3146" s="12">
        <f>IFERROR(salesdata[[#This Row],[S-P1]]/salesdata[[#This Row],[Q-P1]],0)</f>
        <v>3.17</v>
      </c>
      <c r="I3146" s="3">
        <v>865</v>
      </c>
      <c r="J3146" s="10">
        <v>5484.1</v>
      </c>
      <c r="K3146" s="12">
        <f>IFERROR(salesdata[[#This Row],[S-P2]]/salesdata[[#This Row],[Q-P2]],0)</f>
        <v>6.3400000000000007</v>
      </c>
      <c r="L3146" s="3">
        <v>1742</v>
      </c>
      <c r="M3146" s="10">
        <v>9441.64</v>
      </c>
      <c r="N3146" s="12">
        <f>IFERROR(salesdata[[#This Row],[S-P3]]/salesdata[[#This Row],[Q-P3]],0)</f>
        <v>5.42</v>
      </c>
      <c r="O3146" s="3">
        <v>489</v>
      </c>
      <c r="P3146" s="10">
        <v>3486.57</v>
      </c>
      <c r="Q3146" s="12">
        <f>IFERROR(salesdata[[#This Row],[S-P4]]/salesdata[[#This Row],[Q-P4]],0)</f>
        <v>7.13</v>
      </c>
      <c r="R3146" s="3">
        <v>8365</v>
      </c>
      <c r="S3146" s="10">
        <v>35115.040000000001</v>
      </c>
      <c r="T3146" s="1" t="str">
        <f>"Q"&amp;ROUNDUP(salesdata[[#This Row],[Month No.]]/3,0)</f>
        <v>Q1</v>
      </c>
      <c r="U3146" s="1" t="str">
        <f>TEXT(salesdata[[#This Row],[Date]],"dddd")</f>
        <v>Saturday</v>
      </c>
      <c r="V3146" s="12">
        <f>IFERROR(salesdata[[#This Row],[Total Revenue]]/salesdata[[#This Row],[Total Units Sold]],0)</f>
        <v>4.1978529587567248</v>
      </c>
      <c r="W3146" s="1" t="str">
        <f>INDEX({"Product1","Product2","Product3","Product4"},MATCH(MAX(salesdata[[#This Row],[S-P1]],salesdata[[#This Row],[S-P2]],salesdata[[#This Row],[S-P3]],salesdata[[#This Row],[S-P4]]),CHOOSE({1,2,3,4},salesdata[[#This Row],[S-P1]],salesdata[[#This Row],[S-P2]],salesdata[[#This Row],[S-P3]],salesdata[[#This Row],[S-P4]]),0))</f>
        <v>Product1</v>
      </c>
      <c r="X3146" s="1" t="str">
        <f>IF(salesdata[[#This Row],[Total Revenue]]&gt;=70000,"High",IF(salesdata[[#This Row],[Total Revenue]]&gt;=40000,"Medium","Low"))</f>
        <v>Low</v>
      </c>
      <c r="Y3146" s="1" t="str">
        <f>IFERROR(IF(SUMIF(salesdata[Year],salesdata[[#This Row],[Year]],salesdata[Total Revenue])&gt;SUMIF(salesdata[Year],salesdata[[#This Row],[Year]]-1,salesdata[Total Revenue]),"Growth Year","Decline Year"),"")</f>
        <v>Growth Year</v>
      </c>
    </row>
    <row r="3147" spans="1:25" x14ac:dyDescent="0.3">
      <c r="A3147" s="1">
        <v>3146</v>
      </c>
      <c r="B3147" s="2">
        <v>43492</v>
      </c>
      <c r="C3147" s="1">
        <v>2019</v>
      </c>
      <c r="D3147" s="1" t="s">
        <v>26</v>
      </c>
      <c r="E3147" s="1">
        <v>1</v>
      </c>
      <c r="F3147" s="3">
        <v>2118</v>
      </c>
      <c r="G3147" s="10">
        <v>6714.06</v>
      </c>
      <c r="H3147" s="12">
        <f>IFERROR(salesdata[[#This Row],[S-P1]]/salesdata[[#This Row],[Q-P1]],0)</f>
        <v>3.1700000000000004</v>
      </c>
      <c r="I3147" s="3">
        <v>2435</v>
      </c>
      <c r="J3147" s="10">
        <v>15437.9</v>
      </c>
      <c r="K3147" s="12">
        <f>IFERROR(salesdata[[#This Row],[S-P2]]/salesdata[[#This Row],[Q-P2]],0)</f>
        <v>6.34</v>
      </c>
      <c r="L3147" s="3">
        <v>1148</v>
      </c>
      <c r="M3147" s="10">
        <v>6222.16</v>
      </c>
      <c r="N3147" s="12">
        <f>IFERROR(salesdata[[#This Row],[S-P3]]/salesdata[[#This Row],[Q-P3]],0)</f>
        <v>5.42</v>
      </c>
      <c r="O3147" s="3">
        <v>613</v>
      </c>
      <c r="P3147" s="10">
        <v>4370.6899999999996</v>
      </c>
      <c r="Q3147" s="12">
        <f>IFERROR(salesdata[[#This Row],[S-P4]]/salesdata[[#This Row],[Q-P4]],0)</f>
        <v>7.129999999999999</v>
      </c>
      <c r="R3147" s="3">
        <v>6314</v>
      </c>
      <c r="S3147" s="10">
        <v>32744.81</v>
      </c>
      <c r="T3147" s="1" t="str">
        <f>"Q"&amp;ROUNDUP(salesdata[[#This Row],[Month No.]]/3,0)</f>
        <v>Q1</v>
      </c>
      <c r="U3147" s="1" t="str">
        <f>TEXT(salesdata[[#This Row],[Date]],"dddd")</f>
        <v>Sunday</v>
      </c>
      <c r="V3147" s="12">
        <f>IFERROR(salesdata[[#This Row],[Total Revenue]]/salesdata[[#This Row],[Total Units Sold]],0)</f>
        <v>5.1860643015521068</v>
      </c>
      <c r="W3147" s="1" t="str">
        <f>INDEX({"Product1","Product2","Product3","Product4"},MATCH(MAX(salesdata[[#This Row],[S-P1]],salesdata[[#This Row],[S-P2]],salesdata[[#This Row],[S-P3]],salesdata[[#This Row],[S-P4]]),CHOOSE({1,2,3,4},salesdata[[#This Row],[S-P1]],salesdata[[#This Row],[S-P2]],salesdata[[#This Row],[S-P3]],salesdata[[#This Row],[S-P4]]),0))</f>
        <v>Product2</v>
      </c>
      <c r="X3147" s="1" t="str">
        <f>IF(salesdata[[#This Row],[Total Revenue]]&gt;=70000,"High",IF(salesdata[[#This Row],[Total Revenue]]&gt;=40000,"Medium","Low"))</f>
        <v>Low</v>
      </c>
      <c r="Y3147" s="1" t="str">
        <f>IFERROR(IF(SUMIF(salesdata[Year],salesdata[[#This Row],[Year]],salesdata[Total Revenue])&gt;SUMIF(salesdata[Year],salesdata[[#This Row],[Year]]-1,salesdata[Total Revenue]),"Growth Year","Decline Year"),"")</f>
        <v>Growth Year</v>
      </c>
    </row>
    <row r="3148" spans="1:25" x14ac:dyDescent="0.3">
      <c r="A3148" s="1">
        <v>3147</v>
      </c>
      <c r="B3148" s="2">
        <v>43493</v>
      </c>
      <c r="C3148" s="1">
        <v>2019</v>
      </c>
      <c r="D3148" s="1" t="s">
        <v>26</v>
      </c>
      <c r="E3148" s="1">
        <v>1</v>
      </c>
      <c r="F3148" s="3">
        <v>3517</v>
      </c>
      <c r="G3148" s="10">
        <v>11148.89</v>
      </c>
      <c r="H3148" s="12">
        <f>IFERROR(salesdata[[#This Row],[S-P1]]/salesdata[[#This Row],[Q-P1]],0)</f>
        <v>3.17</v>
      </c>
      <c r="I3148" s="3">
        <v>2174</v>
      </c>
      <c r="J3148" s="10">
        <v>13783.16</v>
      </c>
      <c r="K3148" s="12">
        <f>IFERROR(salesdata[[#This Row],[S-P2]]/salesdata[[#This Row],[Q-P2]],0)</f>
        <v>6.34</v>
      </c>
      <c r="L3148" s="3">
        <v>2616</v>
      </c>
      <c r="M3148" s="10">
        <v>14178.72</v>
      </c>
      <c r="N3148" s="12">
        <f>IFERROR(salesdata[[#This Row],[S-P3]]/salesdata[[#This Row],[Q-P3]],0)</f>
        <v>5.42</v>
      </c>
      <c r="O3148" s="3">
        <v>1978</v>
      </c>
      <c r="P3148" s="10">
        <v>14103.14</v>
      </c>
      <c r="Q3148" s="12">
        <f>IFERROR(salesdata[[#This Row],[S-P4]]/salesdata[[#This Row],[Q-P4]],0)</f>
        <v>7.13</v>
      </c>
      <c r="R3148" s="3">
        <v>10285</v>
      </c>
      <c r="S3148" s="10">
        <v>53213.91</v>
      </c>
      <c r="T3148" s="1" t="str">
        <f>"Q"&amp;ROUNDUP(salesdata[[#This Row],[Month No.]]/3,0)</f>
        <v>Q1</v>
      </c>
      <c r="U3148" s="1" t="str">
        <f>TEXT(salesdata[[#This Row],[Date]],"dddd")</f>
        <v>Monday</v>
      </c>
      <c r="V3148" s="12">
        <f>IFERROR(salesdata[[#This Row],[Total Revenue]]/salesdata[[#This Row],[Total Units Sold]],0)</f>
        <v>5.1739338842975213</v>
      </c>
      <c r="W3148" s="1" t="str">
        <f>INDEX({"Product1","Product2","Product3","Product4"},MATCH(MAX(salesdata[[#This Row],[S-P1]],salesdata[[#This Row],[S-P2]],salesdata[[#This Row],[S-P3]],salesdata[[#This Row],[S-P4]]),CHOOSE({1,2,3,4},salesdata[[#This Row],[S-P1]],salesdata[[#This Row],[S-P2]],salesdata[[#This Row],[S-P3]],salesdata[[#This Row],[S-P4]]),0))</f>
        <v>Product3</v>
      </c>
      <c r="X3148" s="1" t="str">
        <f>IF(salesdata[[#This Row],[Total Revenue]]&gt;=70000,"High",IF(salesdata[[#This Row],[Total Revenue]]&gt;=40000,"Medium","Low"))</f>
        <v>Medium</v>
      </c>
      <c r="Y3148" s="1" t="str">
        <f>IFERROR(IF(SUMIF(salesdata[Year],salesdata[[#This Row],[Year]],salesdata[Total Revenue])&gt;SUMIF(salesdata[Year],salesdata[[#This Row],[Year]]-1,salesdata[Total Revenue]),"Growth Year","Decline Year"),"")</f>
        <v>Growth Year</v>
      </c>
    </row>
    <row r="3149" spans="1:25" x14ac:dyDescent="0.3">
      <c r="A3149" s="1">
        <v>3148</v>
      </c>
      <c r="B3149" s="2">
        <v>43494</v>
      </c>
      <c r="C3149" s="1">
        <v>2019</v>
      </c>
      <c r="D3149" s="1" t="s">
        <v>26</v>
      </c>
      <c r="E3149" s="1">
        <v>1</v>
      </c>
      <c r="F3149" s="3">
        <v>1059</v>
      </c>
      <c r="G3149" s="10">
        <v>3357.03</v>
      </c>
      <c r="H3149" s="12">
        <f>IFERROR(salesdata[[#This Row],[S-P1]]/salesdata[[#This Row],[Q-P1]],0)</f>
        <v>3.1700000000000004</v>
      </c>
      <c r="I3149" s="3">
        <v>3708</v>
      </c>
      <c r="J3149" s="10">
        <v>23508.720000000001</v>
      </c>
      <c r="K3149" s="12">
        <f>IFERROR(salesdata[[#This Row],[S-P2]]/salesdata[[#This Row],[Q-P2]],0)</f>
        <v>6.3400000000000007</v>
      </c>
      <c r="L3149" s="3">
        <v>5665</v>
      </c>
      <c r="M3149" s="10">
        <v>30704.3</v>
      </c>
      <c r="N3149" s="12">
        <f>IFERROR(salesdata[[#This Row],[S-P3]]/salesdata[[#This Row],[Q-P3]],0)</f>
        <v>5.42</v>
      </c>
      <c r="O3149" s="3">
        <v>1585</v>
      </c>
      <c r="P3149" s="10">
        <v>11301.05</v>
      </c>
      <c r="Q3149" s="12">
        <f>IFERROR(salesdata[[#This Row],[S-P4]]/salesdata[[#This Row],[Q-P4]],0)</f>
        <v>7.13</v>
      </c>
      <c r="R3149" s="3">
        <v>12017</v>
      </c>
      <c r="S3149" s="10">
        <v>68871.100000000006</v>
      </c>
      <c r="T3149" s="1" t="str">
        <f>"Q"&amp;ROUNDUP(salesdata[[#This Row],[Month No.]]/3,0)</f>
        <v>Q1</v>
      </c>
      <c r="U3149" s="1" t="str">
        <f>TEXT(salesdata[[#This Row],[Date]],"dddd")</f>
        <v>Tuesday</v>
      </c>
      <c r="V3149" s="12">
        <f>IFERROR(salesdata[[#This Row],[Total Revenue]]/salesdata[[#This Row],[Total Units Sold]],0)</f>
        <v>5.731139219439128</v>
      </c>
      <c r="W3149" s="1" t="str">
        <f>INDEX({"Product1","Product2","Product3","Product4"},MATCH(MAX(salesdata[[#This Row],[S-P1]],salesdata[[#This Row],[S-P2]],salesdata[[#This Row],[S-P3]],salesdata[[#This Row],[S-P4]]),CHOOSE({1,2,3,4},salesdata[[#This Row],[S-P1]],salesdata[[#This Row],[S-P2]],salesdata[[#This Row],[S-P3]],salesdata[[#This Row],[S-P4]]),0))</f>
        <v>Product3</v>
      </c>
      <c r="X3149" s="1" t="str">
        <f>IF(salesdata[[#This Row],[Total Revenue]]&gt;=70000,"High",IF(salesdata[[#This Row],[Total Revenue]]&gt;=40000,"Medium","Low"))</f>
        <v>Medium</v>
      </c>
      <c r="Y3149" s="1" t="str">
        <f>IFERROR(IF(SUMIF(salesdata[Year],salesdata[[#This Row],[Year]],salesdata[Total Revenue])&gt;SUMIF(salesdata[Year],salesdata[[#This Row],[Year]]-1,salesdata[Total Revenue]),"Growth Year","Decline Year"),"")</f>
        <v>Growth Year</v>
      </c>
    </row>
    <row r="3150" spans="1:25" x14ac:dyDescent="0.3">
      <c r="A3150" s="1">
        <v>3149</v>
      </c>
      <c r="B3150" s="2">
        <v>43495</v>
      </c>
      <c r="C3150" s="1">
        <v>2019</v>
      </c>
      <c r="D3150" s="1" t="s">
        <v>26</v>
      </c>
      <c r="E3150" s="1">
        <v>1</v>
      </c>
      <c r="F3150" s="3">
        <v>2180</v>
      </c>
      <c r="G3150" s="10">
        <v>6910.6</v>
      </c>
      <c r="H3150" s="12">
        <f>IFERROR(salesdata[[#This Row],[S-P1]]/salesdata[[#This Row],[Q-P1]],0)</f>
        <v>3.1700000000000004</v>
      </c>
      <c r="I3150" s="3">
        <v>2494</v>
      </c>
      <c r="J3150" s="10">
        <v>15811.96</v>
      </c>
      <c r="K3150" s="12">
        <f>IFERROR(salesdata[[#This Row],[S-P2]]/salesdata[[#This Row],[Q-P2]],0)</f>
        <v>6.34</v>
      </c>
      <c r="L3150" s="3">
        <v>1070</v>
      </c>
      <c r="M3150" s="10">
        <v>5799.4</v>
      </c>
      <c r="N3150" s="12">
        <f>IFERROR(salesdata[[#This Row],[S-P3]]/salesdata[[#This Row],[Q-P3]],0)</f>
        <v>5.42</v>
      </c>
      <c r="O3150" s="3">
        <v>1838</v>
      </c>
      <c r="P3150" s="10">
        <v>13104.94</v>
      </c>
      <c r="Q3150" s="12">
        <f>IFERROR(salesdata[[#This Row],[S-P4]]/salesdata[[#This Row],[Q-P4]],0)</f>
        <v>7.13</v>
      </c>
      <c r="R3150" s="3">
        <v>7582</v>
      </c>
      <c r="S3150" s="10">
        <v>41626.9</v>
      </c>
      <c r="T3150" s="1" t="str">
        <f>"Q"&amp;ROUNDUP(salesdata[[#This Row],[Month No.]]/3,0)</f>
        <v>Q1</v>
      </c>
      <c r="U3150" s="1" t="str">
        <f>TEXT(salesdata[[#This Row],[Date]],"dddd")</f>
        <v>Wednesday</v>
      </c>
      <c r="V3150" s="12">
        <f>IFERROR(salesdata[[#This Row],[Total Revenue]]/salesdata[[#This Row],[Total Units Sold]],0)</f>
        <v>5.490226853073068</v>
      </c>
      <c r="W3150" s="1" t="str">
        <f>INDEX({"Product1","Product2","Product3","Product4"},MATCH(MAX(salesdata[[#This Row],[S-P1]],salesdata[[#This Row],[S-P2]],salesdata[[#This Row],[S-P3]],salesdata[[#This Row],[S-P4]]),CHOOSE({1,2,3,4},salesdata[[#This Row],[S-P1]],salesdata[[#This Row],[S-P2]],salesdata[[#This Row],[S-P3]],salesdata[[#This Row],[S-P4]]),0))</f>
        <v>Product2</v>
      </c>
      <c r="X3150" s="1" t="str">
        <f>IF(salesdata[[#This Row],[Total Revenue]]&gt;=70000,"High",IF(salesdata[[#This Row],[Total Revenue]]&gt;=40000,"Medium","Low"))</f>
        <v>Medium</v>
      </c>
      <c r="Y3150" s="1" t="str">
        <f>IFERROR(IF(SUMIF(salesdata[Year],salesdata[[#This Row],[Year]],salesdata[Total Revenue])&gt;SUMIF(salesdata[Year],salesdata[[#This Row],[Year]]-1,salesdata[Total Revenue]),"Growth Year","Decline Year"),"")</f>
        <v>Growth Year</v>
      </c>
    </row>
    <row r="3151" spans="1:25" x14ac:dyDescent="0.3">
      <c r="A3151" s="1">
        <v>3150</v>
      </c>
      <c r="B3151" s="2">
        <v>43496</v>
      </c>
      <c r="C3151" s="1">
        <v>2019</v>
      </c>
      <c r="D3151" s="1" t="s">
        <v>26</v>
      </c>
      <c r="E3151" s="1">
        <v>1</v>
      </c>
      <c r="F3151" s="3">
        <v>5835</v>
      </c>
      <c r="G3151" s="10">
        <v>18496.95</v>
      </c>
      <c r="H3151" s="12">
        <f>IFERROR(salesdata[[#This Row],[S-P1]]/salesdata[[#This Row],[Q-P1]],0)</f>
        <v>3.17</v>
      </c>
      <c r="I3151" s="3">
        <v>1870</v>
      </c>
      <c r="J3151" s="10">
        <v>11855.8</v>
      </c>
      <c r="K3151" s="12">
        <f>IFERROR(salesdata[[#This Row],[S-P2]]/salesdata[[#This Row],[Q-P2]],0)</f>
        <v>6.34</v>
      </c>
      <c r="L3151" s="3">
        <v>4416</v>
      </c>
      <c r="M3151" s="10">
        <v>23934.720000000001</v>
      </c>
      <c r="N3151" s="12">
        <f>IFERROR(salesdata[[#This Row],[S-P3]]/salesdata[[#This Row],[Q-P3]],0)</f>
        <v>5.42</v>
      </c>
      <c r="O3151" s="3">
        <v>682</v>
      </c>
      <c r="P3151" s="10">
        <v>4862.66</v>
      </c>
      <c r="Q3151" s="12">
        <f>IFERROR(salesdata[[#This Row],[S-P4]]/salesdata[[#This Row],[Q-P4]],0)</f>
        <v>7.13</v>
      </c>
      <c r="R3151" s="3">
        <v>12803</v>
      </c>
      <c r="S3151" s="10">
        <v>59150.13</v>
      </c>
      <c r="T3151" s="1" t="str">
        <f>"Q"&amp;ROUNDUP(salesdata[[#This Row],[Month No.]]/3,0)</f>
        <v>Q1</v>
      </c>
      <c r="U3151" s="1" t="str">
        <f>TEXT(salesdata[[#This Row],[Date]],"dddd")</f>
        <v>Thursday</v>
      </c>
      <c r="V3151" s="12">
        <f>IFERROR(salesdata[[#This Row],[Total Revenue]]/salesdata[[#This Row],[Total Units Sold]],0)</f>
        <v>4.6200210888073103</v>
      </c>
      <c r="W3151" s="1" t="str">
        <f>INDEX({"Product1","Product2","Product3","Product4"},MATCH(MAX(salesdata[[#This Row],[S-P1]],salesdata[[#This Row],[S-P2]],salesdata[[#This Row],[S-P3]],salesdata[[#This Row],[S-P4]]),CHOOSE({1,2,3,4},salesdata[[#This Row],[S-P1]],salesdata[[#This Row],[S-P2]],salesdata[[#This Row],[S-P3]],salesdata[[#This Row],[S-P4]]),0))</f>
        <v>Product3</v>
      </c>
      <c r="X3151" s="1" t="str">
        <f>IF(salesdata[[#This Row],[Total Revenue]]&gt;=70000,"High",IF(salesdata[[#This Row],[Total Revenue]]&gt;=40000,"Medium","Low"))</f>
        <v>Medium</v>
      </c>
      <c r="Y3151" s="1" t="str">
        <f>IFERROR(IF(SUMIF(salesdata[Year],salesdata[[#This Row],[Year]],salesdata[Total Revenue])&gt;SUMIF(salesdata[Year],salesdata[[#This Row],[Year]]-1,salesdata[Total Revenue]),"Growth Year","Decline Year"),"")</f>
        <v>Growth Year</v>
      </c>
    </row>
    <row r="3152" spans="1:25" x14ac:dyDescent="0.3">
      <c r="A3152" s="1">
        <v>3151</v>
      </c>
      <c r="B3152" s="2">
        <v>43497</v>
      </c>
      <c r="C3152" s="1">
        <v>2019</v>
      </c>
      <c r="D3152" s="1" t="s">
        <v>27</v>
      </c>
      <c r="E3152" s="1">
        <v>2</v>
      </c>
      <c r="F3152" s="3">
        <v>5119</v>
      </c>
      <c r="G3152" s="10">
        <v>16227.23</v>
      </c>
      <c r="H3152" s="12">
        <f>IFERROR(salesdata[[#This Row],[S-P1]]/salesdata[[#This Row],[Q-P1]],0)</f>
        <v>3.17</v>
      </c>
      <c r="I3152" s="3">
        <v>1871</v>
      </c>
      <c r="J3152" s="10">
        <v>11862.14</v>
      </c>
      <c r="K3152" s="12">
        <f>IFERROR(salesdata[[#This Row],[S-P2]]/salesdata[[#This Row],[Q-P2]],0)</f>
        <v>6.34</v>
      </c>
      <c r="L3152" s="3">
        <v>2037</v>
      </c>
      <c r="M3152" s="10">
        <v>11040.54</v>
      </c>
      <c r="N3152" s="12">
        <f>IFERROR(salesdata[[#This Row],[S-P3]]/salesdata[[#This Row],[Q-P3]],0)</f>
        <v>5.4200000000000008</v>
      </c>
      <c r="O3152" s="3">
        <v>431</v>
      </c>
      <c r="P3152" s="10">
        <v>3073.03</v>
      </c>
      <c r="Q3152" s="12">
        <f>IFERROR(salesdata[[#This Row],[S-P4]]/salesdata[[#This Row],[Q-P4]],0)</f>
        <v>7.1300000000000008</v>
      </c>
      <c r="R3152" s="3">
        <v>9458</v>
      </c>
      <c r="S3152" s="10">
        <v>42202.94</v>
      </c>
      <c r="T3152" s="1" t="str">
        <f>"Q"&amp;ROUNDUP(salesdata[[#This Row],[Month No.]]/3,0)</f>
        <v>Q1</v>
      </c>
      <c r="U3152" s="1" t="str">
        <f>TEXT(salesdata[[#This Row],[Date]],"dddd")</f>
        <v>Friday</v>
      </c>
      <c r="V3152" s="12">
        <f>IFERROR(salesdata[[#This Row],[Total Revenue]]/salesdata[[#This Row],[Total Units Sold]],0)</f>
        <v>4.4621421019242975</v>
      </c>
      <c r="W3152" s="1" t="str">
        <f>INDEX({"Product1","Product2","Product3","Product4"},MATCH(MAX(salesdata[[#This Row],[S-P1]],salesdata[[#This Row],[S-P2]],salesdata[[#This Row],[S-P3]],salesdata[[#This Row],[S-P4]]),CHOOSE({1,2,3,4},salesdata[[#This Row],[S-P1]],salesdata[[#This Row],[S-P2]],salesdata[[#This Row],[S-P3]],salesdata[[#This Row],[S-P4]]),0))</f>
        <v>Product1</v>
      </c>
      <c r="X3152" s="1" t="str">
        <f>IF(salesdata[[#This Row],[Total Revenue]]&gt;=70000,"High",IF(salesdata[[#This Row],[Total Revenue]]&gt;=40000,"Medium","Low"))</f>
        <v>Medium</v>
      </c>
      <c r="Y3152" s="1" t="str">
        <f>IFERROR(IF(SUMIF(salesdata[Year],salesdata[[#This Row],[Year]],salesdata[Total Revenue])&gt;SUMIF(salesdata[Year],salesdata[[#This Row],[Year]]-1,salesdata[Total Revenue]),"Growth Year","Decline Year"),"")</f>
        <v>Growth Year</v>
      </c>
    </row>
    <row r="3153" spans="1:25" x14ac:dyDescent="0.3">
      <c r="A3153" s="1">
        <v>3152</v>
      </c>
      <c r="B3153" s="2">
        <v>43498</v>
      </c>
      <c r="C3153" s="1">
        <v>2019</v>
      </c>
      <c r="D3153" s="1" t="s">
        <v>27</v>
      </c>
      <c r="E3153" s="1">
        <v>2</v>
      </c>
      <c r="F3153" s="3">
        <v>3892</v>
      </c>
      <c r="G3153" s="10">
        <v>12337.64</v>
      </c>
      <c r="H3153" s="12">
        <f>IFERROR(salesdata[[#This Row],[S-P1]]/salesdata[[#This Row],[Q-P1]],0)</f>
        <v>3.17</v>
      </c>
      <c r="I3153" s="3">
        <v>979</v>
      </c>
      <c r="J3153" s="10">
        <v>6206.86</v>
      </c>
      <c r="K3153" s="12">
        <f>IFERROR(salesdata[[#This Row],[S-P2]]/salesdata[[#This Row],[Q-P2]],0)</f>
        <v>6.34</v>
      </c>
      <c r="L3153" s="3">
        <v>1086</v>
      </c>
      <c r="M3153" s="10">
        <v>5886.12</v>
      </c>
      <c r="N3153" s="12">
        <f>IFERROR(salesdata[[#This Row],[S-P3]]/salesdata[[#This Row],[Q-P3]],0)</f>
        <v>5.42</v>
      </c>
      <c r="O3153" s="3">
        <v>624</v>
      </c>
      <c r="P3153" s="10">
        <v>4449.12</v>
      </c>
      <c r="Q3153" s="12">
        <f>IFERROR(salesdata[[#This Row],[S-P4]]/salesdata[[#This Row],[Q-P4]],0)</f>
        <v>7.13</v>
      </c>
      <c r="R3153" s="3">
        <v>6581</v>
      </c>
      <c r="S3153" s="10">
        <v>28879.74</v>
      </c>
      <c r="T3153" s="1" t="str">
        <f>"Q"&amp;ROUNDUP(salesdata[[#This Row],[Month No.]]/3,0)</f>
        <v>Q1</v>
      </c>
      <c r="U3153" s="1" t="str">
        <f>TEXT(salesdata[[#This Row],[Date]],"dddd")</f>
        <v>Saturday</v>
      </c>
      <c r="V3153" s="12">
        <f>IFERROR(salesdata[[#This Row],[Total Revenue]]/salesdata[[#This Row],[Total Units Sold]],0)</f>
        <v>4.3883513143899107</v>
      </c>
      <c r="W3153" s="1" t="str">
        <f>INDEX({"Product1","Product2","Product3","Product4"},MATCH(MAX(salesdata[[#This Row],[S-P1]],salesdata[[#This Row],[S-P2]],salesdata[[#This Row],[S-P3]],salesdata[[#This Row],[S-P4]]),CHOOSE({1,2,3,4},salesdata[[#This Row],[S-P1]],salesdata[[#This Row],[S-P2]],salesdata[[#This Row],[S-P3]],salesdata[[#This Row],[S-P4]]),0))</f>
        <v>Product1</v>
      </c>
      <c r="X3153" s="1" t="str">
        <f>IF(salesdata[[#This Row],[Total Revenue]]&gt;=70000,"High",IF(salesdata[[#This Row],[Total Revenue]]&gt;=40000,"Medium","Low"))</f>
        <v>Low</v>
      </c>
      <c r="Y3153" s="1" t="str">
        <f>IFERROR(IF(SUMIF(salesdata[Year],salesdata[[#This Row],[Year]],salesdata[Total Revenue])&gt;SUMIF(salesdata[Year],salesdata[[#This Row],[Year]]-1,salesdata[Total Revenue]),"Growth Year","Decline Year"),"")</f>
        <v>Growth Year</v>
      </c>
    </row>
    <row r="3154" spans="1:25" x14ac:dyDescent="0.3">
      <c r="A3154" s="1">
        <v>3153</v>
      </c>
      <c r="B3154" s="2">
        <v>43499</v>
      </c>
      <c r="C3154" s="1">
        <v>2019</v>
      </c>
      <c r="D3154" s="1" t="s">
        <v>27</v>
      </c>
      <c r="E3154" s="1">
        <v>2</v>
      </c>
      <c r="F3154" s="3">
        <v>593</v>
      </c>
      <c r="G3154" s="10">
        <v>1879.81</v>
      </c>
      <c r="H3154" s="12">
        <f>IFERROR(salesdata[[#This Row],[S-P1]]/salesdata[[#This Row],[Q-P1]],0)</f>
        <v>3.17</v>
      </c>
      <c r="I3154" s="3">
        <v>3179</v>
      </c>
      <c r="J3154" s="10">
        <v>20154.86</v>
      </c>
      <c r="K3154" s="12">
        <f>IFERROR(salesdata[[#This Row],[S-P2]]/salesdata[[#This Row],[Q-P2]],0)</f>
        <v>6.34</v>
      </c>
      <c r="L3154" s="3">
        <v>1165</v>
      </c>
      <c r="M3154" s="10">
        <v>6314.3</v>
      </c>
      <c r="N3154" s="12">
        <f>IFERROR(salesdata[[#This Row],[S-P3]]/salesdata[[#This Row],[Q-P3]],0)</f>
        <v>5.42</v>
      </c>
      <c r="O3154" s="3">
        <v>927</v>
      </c>
      <c r="P3154" s="10">
        <v>6609.51</v>
      </c>
      <c r="Q3154" s="12">
        <f>IFERROR(salesdata[[#This Row],[S-P4]]/salesdata[[#This Row],[Q-P4]],0)</f>
        <v>7.13</v>
      </c>
      <c r="R3154" s="3">
        <v>5864</v>
      </c>
      <c r="S3154" s="10">
        <v>34958.480000000003</v>
      </c>
      <c r="T3154" s="1" t="str">
        <f>"Q"&amp;ROUNDUP(salesdata[[#This Row],[Month No.]]/3,0)</f>
        <v>Q1</v>
      </c>
      <c r="U3154" s="1" t="str">
        <f>TEXT(salesdata[[#This Row],[Date]],"dddd")</f>
        <v>Sunday</v>
      </c>
      <c r="V3154" s="12">
        <f>IFERROR(salesdata[[#This Row],[Total Revenue]]/salesdata[[#This Row],[Total Units Sold]],0)</f>
        <v>5.961541609822647</v>
      </c>
      <c r="W3154" s="1" t="str">
        <f>INDEX({"Product1","Product2","Product3","Product4"},MATCH(MAX(salesdata[[#This Row],[S-P1]],salesdata[[#This Row],[S-P2]],salesdata[[#This Row],[S-P3]],salesdata[[#This Row],[S-P4]]),CHOOSE({1,2,3,4},salesdata[[#This Row],[S-P1]],salesdata[[#This Row],[S-P2]],salesdata[[#This Row],[S-P3]],salesdata[[#This Row],[S-P4]]),0))</f>
        <v>Product2</v>
      </c>
      <c r="X3154" s="1" t="str">
        <f>IF(salesdata[[#This Row],[Total Revenue]]&gt;=70000,"High",IF(salesdata[[#This Row],[Total Revenue]]&gt;=40000,"Medium","Low"))</f>
        <v>Low</v>
      </c>
      <c r="Y3154" s="1" t="str">
        <f>IFERROR(IF(SUMIF(salesdata[Year],salesdata[[#This Row],[Year]],salesdata[Total Revenue])&gt;SUMIF(salesdata[Year],salesdata[[#This Row],[Year]]-1,salesdata[Total Revenue]),"Growth Year","Decline Year"),"")</f>
        <v>Growth Year</v>
      </c>
    </row>
    <row r="3155" spans="1:25" x14ac:dyDescent="0.3">
      <c r="A3155" s="1">
        <v>3154</v>
      </c>
      <c r="B3155" s="2">
        <v>43500</v>
      </c>
      <c r="C3155" s="1">
        <v>2019</v>
      </c>
      <c r="D3155" s="1" t="s">
        <v>27</v>
      </c>
      <c r="E3155" s="1">
        <v>2</v>
      </c>
      <c r="F3155" s="3">
        <v>2090</v>
      </c>
      <c r="G3155" s="10">
        <v>6625.3</v>
      </c>
      <c r="H3155" s="12">
        <f>IFERROR(salesdata[[#This Row],[S-P1]]/salesdata[[#This Row],[Q-P1]],0)</f>
        <v>3.17</v>
      </c>
      <c r="I3155" s="3">
        <v>488</v>
      </c>
      <c r="J3155" s="10">
        <v>3093.92</v>
      </c>
      <c r="K3155" s="12">
        <f>IFERROR(salesdata[[#This Row],[S-P2]]/salesdata[[#This Row],[Q-P2]],0)</f>
        <v>6.34</v>
      </c>
      <c r="L3155" s="3">
        <v>802</v>
      </c>
      <c r="M3155" s="10">
        <v>4346.84</v>
      </c>
      <c r="N3155" s="12">
        <f>IFERROR(salesdata[[#This Row],[S-P3]]/salesdata[[#This Row],[Q-P3]],0)</f>
        <v>5.42</v>
      </c>
      <c r="O3155" s="3">
        <v>1514</v>
      </c>
      <c r="P3155" s="10">
        <v>10794.82</v>
      </c>
      <c r="Q3155" s="12">
        <f>IFERROR(salesdata[[#This Row],[S-P4]]/salesdata[[#This Row],[Q-P4]],0)</f>
        <v>7.13</v>
      </c>
      <c r="R3155" s="3">
        <v>4894</v>
      </c>
      <c r="S3155" s="10">
        <v>24860.880000000001</v>
      </c>
      <c r="T3155" s="1" t="str">
        <f>"Q"&amp;ROUNDUP(salesdata[[#This Row],[Month No.]]/3,0)</f>
        <v>Q1</v>
      </c>
      <c r="U3155" s="1" t="str">
        <f>TEXT(salesdata[[#This Row],[Date]],"dddd")</f>
        <v>Monday</v>
      </c>
      <c r="V3155" s="12">
        <f>IFERROR(salesdata[[#This Row],[Total Revenue]]/salesdata[[#This Row],[Total Units Sold]],0)</f>
        <v>5.0798692276256645</v>
      </c>
      <c r="W3155" s="1" t="str">
        <f>INDEX({"Product1","Product2","Product3","Product4"},MATCH(MAX(salesdata[[#This Row],[S-P1]],salesdata[[#This Row],[S-P2]],salesdata[[#This Row],[S-P3]],salesdata[[#This Row],[S-P4]]),CHOOSE({1,2,3,4},salesdata[[#This Row],[S-P1]],salesdata[[#This Row],[S-P2]],salesdata[[#This Row],[S-P3]],salesdata[[#This Row],[S-P4]]),0))</f>
        <v>Product4</v>
      </c>
      <c r="X3155" s="1" t="str">
        <f>IF(salesdata[[#This Row],[Total Revenue]]&gt;=70000,"High",IF(salesdata[[#This Row],[Total Revenue]]&gt;=40000,"Medium","Low"))</f>
        <v>Low</v>
      </c>
      <c r="Y3155" s="1" t="str">
        <f>IFERROR(IF(SUMIF(salesdata[Year],salesdata[[#This Row],[Year]],salesdata[Total Revenue])&gt;SUMIF(salesdata[Year],salesdata[[#This Row],[Year]]-1,salesdata[Total Revenue]),"Growth Year","Decline Year"),"")</f>
        <v>Growth Year</v>
      </c>
    </row>
    <row r="3156" spans="1:25" x14ac:dyDescent="0.3">
      <c r="A3156" s="1">
        <v>3155</v>
      </c>
      <c r="B3156" s="2">
        <v>43501</v>
      </c>
      <c r="C3156" s="1">
        <v>2019</v>
      </c>
      <c r="D3156" s="1" t="s">
        <v>27</v>
      </c>
      <c r="E3156" s="1">
        <v>2</v>
      </c>
      <c r="F3156" s="3">
        <v>4140</v>
      </c>
      <c r="G3156" s="10">
        <v>13123.8</v>
      </c>
      <c r="H3156" s="12">
        <f>IFERROR(salesdata[[#This Row],[S-P1]]/salesdata[[#This Row],[Q-P1]],0)</f>
        <v>3.17</v>
      </c>
      <c r="I3156" s="3">
        <v>2106</v>
      </c>
      <c r="J3156" s="10">
        <v>13352.04</v>
      </c>
      <c r="K3156" s="12">
        <f>IFERROR(salesdata[[#This Row],[S-P2]]/salesdata[[#This Row],[Q-P2]],0)</f>
        <v>6.3400000000000007</v>
      </c>
      <c r="L3156" s="3">
        <v>5060</v>
      </c>
      <c r="M3156" s="10">
        <v>27425.200000000001</v>
      </c>
      <c r="N3156" s="12">
        <f>IFERROR(salesdata[[#This Row],[S-P3]]/salesdata[[#This Row],[Q-P3]],0)</f>
        <v>5.42</v>
      </c>
      <c r="O3156" s="3">
        <v>1454</v>
      </c>
      <c r="P3156" s="10">
        <v>10367.02</v>
      </c>
      <c r="Q3156" s="12">
        <f>IFERROR(salesdata[[#This Row],[S-P4]]/salesdata[[#This Row],[Q-P4]],0)</f>
        <v>7.13</v>
      </c>
      <c r="R3156" s="3">
        <v>12760</v>
      </c>
      <c r="S3156" s="10">
        <v>64268.06</v>
      </c>
      <c r="T3156" s="1" t="str">
        <f>"Q"&amp;ROUNDUP(salesdata[[#This Row],[Month No.]]/3,0)</f>
        <v>Q1</v>
      </c>
      <c r="U3156" s="1" t="str">
        <f>TEXT(salesdata[[#This Row],[Date]],"dddd")</f>
        <v>Tuesday</v>
      </c>
      <c r="V3156" s="12">
        <f>IFERROR(salesdata[[#This Row],[Total Revenue]]/salesdata[[#This Row],[Total Units Sold]],0)</f>
        <v>5.036681818181818</v>
      </c>
      <c r="W3156" s="1" t="str">
        <f>INDEX({"Product1","Product2","Product3","Product4"},MATCH(MAX(salesdata[[#This Row],[S-P1]],salesdata[[#This Row],[S-P2]],salesdata[[#This Row],[S-P3]],salesdata[[#This Row],[S-P4]]),CHOOSE({1,2,3,4},salesdata[[#This Row],[S-P1]],salesdata[[#This Row],[S-P2]],salesdata[[#This Row],[S-P3]],salesdata[[#This Row],[S-P4]]),0))</f>
        <v>Product3</v>
      </c>
      <c r="X3156" s="1" t="str">
        <f>IF(salesdata[[#This Row],[Total Revenue]]&gt;=70000,"High",IF(salesdata[[#This Row],[Total Revenue]]&gt;=40000,"Medium","Low"))</f>
        <v>Medium</v>
      </c>
      <c r="Y3156" s="1" t="str">
        <f>IFERROR(IF(SUMIF(salesdata[Year],salesdata[[#This Row],[Year]],salesdata[Total Revenue])&gt;SUMIF(salesdata[Year],salesdata[[#This Row],[Year]]-1,salesdata[Total Revenue]),"Growth Year","Decline Year"),"")</f>
        <v>Growth Year</v>
      </c>
    </row>
    <row r="3157" spans="1:25" x14ac:dyDescent="0.3">
      <c r="A3157" s="1">
        <v>3156</v>
      </c>
      <c r="B3157" s="2">
        <v>43502</v>
      </c>
      <c r="C3157" s="1">
        <v>2019</v>
      </c>
      <c r="D3157" s="1" t="s">
        <v>27</v>
      </c>
      <c r="E3157" s="1">
        <v>2</v>
      </c>
      <c r="F3157" s="3">
        <v>5353</v>
      </c>
      <c r="G3157" s="10">
        <v>16969.009999999998</v>
      </c>
      <c r="H3157" s="12">
        <f>IFERROR(salesdata[[#This Row],[S-P1]]/salesdata[[#This Row],[Q-P1]],0)</f>
        <v>3.1699999999999995</v>
      </c>
      <c r="I3157" s="3">
        <v>3372</v>
      </c>
      <c r="J3157" s="10">
        <v>21378.48</v>
      </c>
      <c r="K3157" s="12">
        <f>IFERROR(salesdata[[#This Row],[S-P2]]/salesdata[[#This Row],[Q-P2]],0)</f>
        <v>6.34</v>
      </c>
      <c r="L3157" s="3">
        <v>5759</v>
      </c>
      <c r="M3157" s="10">
        <v>31213.78</v>
      </c>
      <c r="N3157" s="12">
        <f>IFERROR(salesdata[[#This Row],[S-P3]]/salesdata[[#This Row],[Q-P3]],0)</f>
        <v>5.42</v>
      </c>
      <c r="O3157" s="3">
        <v>419</v>
      </c>
      <c r="P3157" s="10">
        <v>2987.47</v>
      </c>
      <c r="Q3157" s="12">
        <f>IFERROR(salesdata[[#This Row],[S-P4]]/salesdata[[#This Row],[Q-P4]],0)</f>
        <v>7.13</v>
      </c>
      <c r="R3157" s="3">
        <v>14903</v>
      </c>
      <c r="S3157" s="10">
        <v>72548.740000000005</v>
      </c>
      <c r="T3157" s="1" t="str">
        <f>"Q"&amp;ROUNDUP(salesdata[[#This Row],[Month No.]]/3,0)</f>
        <v>Q1</v>
      </c>
      <c r="U3157" s="1" t="str">
        <f>TEXT(salesdata[[#This Row],[Date]],"dddd")</f>
        <v>Wednesday</v>
      </c>
      <c r="V3157" s="12">
        <f>IFERROR(salesdata[[#This Row],[Total Revenue]]/salesdata[[#This Row],[Total Units Sold]],0)</f>
        <v>4.8680628061464137</v>
      </c>
      <c r="W3157" s="1" t="str">
        <f>INDEX({"Product1","Product2","Product3","Product4"},MATCH(MAX(salesdata[[#This Row],[S-P1]],salesdata[[#This Row],[S-P2]],salesdata[[#This Row],[S-P3]],salesdata[[#This Row],[S-P4]]),CHOOSE({1,2,3,4},salesdata[[#This Row],[S-P1]],salesdata[[#This Row],[S-P2]],salesdata[[#This Row],[S-P3]],salesdata[[#This Row],[S-P4]]),0))</f>
        <v>Product3</v>
      </c>
      <c r="X3157" s="1" t="str">
        <f>IF(salesdata[[#This Row],[Total Revenue]]&gt;=70000,"High",IF(salesdata[[#This Row],[Total Revenue]]&gt;=40000,"Medium","Low"))</f>
        <v>High</v>
      </c>
      <c r="Y3157" s="1" t="str">
        <f>IFERROR(IF(SUMIF(salesdata[Year],salesdata[[#This Row],[Year]],salesdata[Total Revenue])&gt;SUMIF(salesdata[Year],salesdata[[#This Row],[Year]]-1,salesdata[Total Revenue]),"Growth Year","Decline Year"),"")</f>
        <v>Growth Year</v>
      </c>
    </row>
    <row r="3158" spans="1:25" x14ac:dyDescent="0.3">
      <c r="A3158" s="1">
        <v>3157</v>
      </c>
      <c r="B3158" s="2">
        <v>43503</v>
      </c>
      <c r="C3158" s="1">
        <v>2019</v>
      </c>
      <c r="D3158" s="1" t="s">
        <v>27</v>
      </c>
      <c r="E3158" s="1">
        <v>2</v>
      </c>
      <c r="F3158" s="3">
        <v>3873</v>
      </c>
      <c r="G3158" s="10">
        <v>12277.41</v>
      </c>
      <c r="H3158" s="12">
        <f>IFERROR(salesdata[[#This Row],[S-P1]]/salesdata[[#This Row],[Q-P1]],0)</f>
        <v>3.17</v>
      </c>
      <c r="I3158" s="3">
        <v>2873</v>
      </c>
      <c r="J3158" s="10">
        <v>18214.82</v>
      </c>
      <c r="K3158" s="12">
        <f>IFERROR(salesdata[[#This Row],[S-P2]]/salesdata[[#This Row],[Q-P2]],0)</f>
        <v>6.34</v>
      </c>
      <c r="L3158" s="3">
        <v>3182</v>
      </c>
      <c r="M3158" s="10">
        <v>17246.439999999999</v>
      </c>
      <c r="N3158" s="12">
        <f>IFERROR(salesdata[[#This Row],[S-P3]]/salesdata[[#This Row],[Q-P3]],0)</f>
        <v>5.42</v>
      </c>
      <c r="O3158" s="3">
        <v>817</v>
      </c>
      <c r="P3158" s="10">
        <v>5825.21</v>
      </c>
      <c r="Q3158" s="12">
        <f>IFERROR(salesdata[[#This Row],[S-P4]]/salesdata[[#This Row],[Q-P4]],0)</f>
        <v>7.13</v>
      </c>
      <c r="R3158" s="3">
        <v>10745</v>
      </c>
      <c r="S3158" s="10">
        <v>53563.88</v>
      </c>
      <c r="T3158" s="1" t="str">
        <f>"Q"&amp;ROUNDUP(salesdata[[#This Row],[Month No.]]/3,0)</f>
        <v>Q1</v>
      </c>
      <c r="U3158" s="1" t="str">
        <f>TEXT(salesdata[[#This Row],[Date]],"dddd")</f>
        <v>Thursday</v>
      </c>
      <c r="V3158" s="12">
        <f>IFERROR(salesdata[[#This Row],[Total Revenue]]/salesdata[[#This Row],[Total Units Sold]],0)</f>
        <v>4.9850051186598412</v>
      </c>
      <c r="W3158" s="1" t="str">
        <f>INDEX({"Product1","Product2","Product3","Product4"},MATCH(MAX(salesdata[[#This Row],[S-P1]],salesdata[[#This Row],[S-P2]],salesdata[[#This Row],[S-P3]],salesdata[[#This Row],[S-P4]]),CHOOSE({1,2,3,4},salesdata[[#This Row],[S-P1]],salesdata[[#This Row],[S-P2]],salesdata[[#This Row],[S-P3]],salesdata[[#This Row],[S-P4]]),0))</f>
        <v>Product2</v>
      </c>
      <c r="X3158" s="1" t="str">
        <f>IF(salesdata[[#This Row],[Total Revenue]]&gt;=70000,"High",IF(salesdata[[#This Row],[Total Revenue]]&gt;=40000,"Medium","Low"))</f>
        <v>Medium</v>
      </c>
      <c r="Y3158" s="1" t="str">
        <f>IFERROR(IF(SUMIF(salesdata[Year],salesdata[[#This Row],[Year]],salesdata[Total Revenue])&gt;SUMIF(salesdata[Year],salesdata[[#This Row],[Year]]-1,salesdata[Total Revenue]),"Growth Year","Decline Year"),"")</f>
        <v>Growth Year</v>
      </c>
    </row>
    <row r="3159" spans="1:25" x14ac:dyDescent="0.3">
      <c r="A3159" s="1">
        <v>3158</v>
      </c>
      <c r="B3159" s="2">
        <v>43504</v>
      </c>
      <c r="C3159" s="1">
        <v>2019</v>
      </c>
      <c r="D3159" s="1" t="s">
        <v>27</v>
      </c>
      <c r="E3159" s="1">
        <v>2</v>
      </c>
      <c r="F3159" s="3">
        <v>2005</v>
      </c>
      <c r="G3159" s="10">
        <v>6355.85</v>
      </c>
      <c r="H3159" s="12">
        <f>IFERROR(salesdata[[#This Row],[S-P1]]/salesdata[[#This Row],[Q-P1]],0)</f>
        <v>3.1700000000000004</v>
      </c>
      <c r="I3159" s="3">
        <v>263</v>
      </c>
      <c r="J3159" s="10">
        <v>1667.42</v>
      </c>
      <c r="K3159" s="12">
        <f>IFERROR(salesdata[[#This Row],[S-P2]]/salesdata[[#This Row],[Q-P2]],0)</f>
        <v>6.34</v>
      </c>
      <c r="L3159" s="3">
        <v>4269</v>
      </c>
      <c r="M3159" s="10">
        <v>23137.98</v>
      </c>
      <c r="N3159" s="12">
        <f>IFERROR(salesdata[[#This Row],[S-P3]]/salesdata[[#This Row],[Q-P3]],0)</f>
        <v>5.42</v>
      </c>
      <c r="O3159" s="3">
        <v>1973</v>
      </c>
      <c r="P3159" s="10">
        <v>14067.49</v>
      </c>
      <c r="Q3159" s="12">
        <f>IFERROR(salesdata[[#This Row],[S-P4]]/salesdata[[#This Row],[Q-P4]],0)</f>
        <v>7.13</v>
      </c>
      <c r="R3159" s="3">
        <v>8510</v>
      </c>
      <c r="S3159" s="10">
        <v>45228.74</v>
      </c>
      <c r="T3159" s="1" t="str">
        <f>"Q"&amp;ROUNDUP(salesdata[[#This Row],[Month No.]]/3,0)</f>
        <v>Q1</v>
      </c>
      <c r="U3159" s="1" t="str">
        <f>TEXT(salesdata[[#This Row],[Date]],"dddd")</f>
        <v>Friday</v>
      </c>
      <c r="V3159" s="12">
        <f>IFERROR(salesdata[[#This Row],[Total Revenue]]/salesdata[[#This Row],[Total Units Sold]],0)</f>
        <v>5.3147755581668621</v>
      </c>
      <c r="W3159" s="1" t="str">
        <f>INDEX({"Product1","Product2","Product3","Product4"},MATCH(MAX(salesdata[[#This Row],[S-P1]],salesdata[[#This Row],[S-P2]],salesdata[[#This Row],[S-P3]],salesdata[[#This Row],[S-P4]]),CHOOSE({1,2,3,4},salesdata[[#This Row],[S-P1]],salesdata[[#This Row],[S-P2]],salesdata[[#This Row],[S-P3]],salesdata[[#This Row],[S-P4]]),0))</f>
        <v>Product3</v>
      </c>
      <c r="X3159" s="1" t="str">
        <f>IF(salesdata[[#This Row],[Total Revenue]]&gt;=70000,"High",IF(salesdata[[#This Row],[Total Revenue]]&gt;=40000,"Medium","Low"))</f>
        <v>Medium</v>
      </c>
      <c r="Y3159" s="1" t="str">
        <f>IFERROR(IF(SUMIF(salesdata[Year],salesdata[[#This Row],[Year]],salesdata[Total Revenue])&gt;SUMIF(salesdata[Year],salesdata[[#This Row],[Year]]-1,salesdata[Total Revenue]),"Growth Year","Decline Year"),"")</f>
        <v>Growth Year</v>
      </c>
    </row>
    <row r="3160" spans="1:25" x14ac:dyDescent="0.3">
      <c r="A3160" s="1">
        <v>3159</v>
      </c>
      <c r="B3160" s="2">
        <v>43505</v>
      </c>
      <c r="C3160" s="1">
        <v>2019</v>
      </c>
      <c r="D3160" s="1" t="s">
        <v>27</v>
      </c>
      <c r="E3160" s="1">
        <v>2</v>
      </c>
      <c r="F3160" s="3">
        <v>5889</v>
      </c>
      <c r="G3160" s="10">
        <v>18668.13</v>
      </c>
      <c r="H3160" s="12">
        <f>IFERROR(salesdata[[#This Row],[S-P1]]/salesdata[[#This Row],[Q-P1]],0)</f>
        <v>3.1700000000000004</v>
      </c>
      <c r="I3160" s="3">
        <v>2852</v>
      </c>
      <c r="J3160" s="10">
        <v>18081.68</v>
      </c>
      <c r="K3160" s="12">
        <f>IFERROR(salesdata[[#This Row],[S-P2]]/salesdata[[#This Row],[Q-P2]],0)</f>
        <v>6.34</v>
      </c>
      <c r="L3160" s="3">
        <v>4628</v>
      </c>
      <c r="M3160" s="10">
        <v>25083.759999999998</v>
      </c>
      <c r="N3160" s="12">
        <f>IFERROR(salesdata[[#This Row],[S-P3]]/salesdata[[#This Row],[Q-P3]],0)</f>
        <v>5.42</v>
      </c>
      <c r="O3160" s="3">
        <v>686</v>
      </c>
      <c r="P3160" s="10">
        <v>4891.18</v>
      </c>
      <c r="Q3160" s="12">
        <f>IFERROR(salesdata[[#This Row],[S-P4]]/salesdata[[#This Row],[Q-P4]],0)</f>
        <v>7.1300000000000008</v>
      </c>
      <c r="R3160" s="3">
        <v>14055</v>
      </c>
      <c r="S3160" s="10">
        <v>66724.75</v>
      </c>
      <c r="T3160" s="1" t="str">
        <f>"Q"&amp;ROUNDUP(salesdata[[#This Row],[Month No.]]/3,0)</f>
        <v>Q1</v>
      </c>
      <c r="U3160" s="1" t="str">
        <f>TEXT(salesdata[[#This Row],[Date]],"dddd")</f>
        <v>Saturday</v>
      </c>
      <c r="V3160" s="12">
        <f>IFERROR(salesdata[[#This Row],[Total Revenue]]/salesdata[[#This Row],[Total Units Sold]],0)</f>
        <v>4.7474030594094625</v>
      </c>
      <c r="W3160" s="1" t="str">
        <f>INDEX({"Product1","Product2","Product3","Product4"},MATCH(MAX(salesdata[[#This Row],[S-P1]],salesdata[[#This Row],[S-P2]],salesdata[[#This Row],[S-P3]],salesdata[[#This Row],[S-P4]]),CHOOSE({1,2,3,4},salesdata[[#This Row],[S-P1]],salesdata[[#This Row],[S-P2]],salesdata[[#This Row],[S-P3]],salesdata[[#This Row],[S-P4]]),0))</f>
        <v>Product3</v>
      </c>
      <c r="X3160" s="1" t="str">
        <f>IF(salesdata[[#This Row],[Total Revenue]]&gt;=70000,"High",IF(salesdata[[#This Row],[Total Revenue]]&gt;=40000,"Medium","Low"))</f>
        <v>Medium</v>
      </c>
      <c r="Y3160" s="1" t="str">
        <f>IFERROR(IF(SUMIF(salesdata[Year],salesdata[[#This Row],[Year]],salesdata[Total Revenue])&gt;SUMIF(salesdata[Year],salesdata[[#This Row],[Year]]-1,salesdata[Total Revenue]),"Growth Year","Decline Year"),"")</f>
        <v>Growth Year</v>
      </c>
    </row>
    <row r="3161" spans="1:25" x14ac:dyDescent="0.3">
      <c r="A3161" s="1">
        <v>3160</v>
      </c>
      <c r="B3161" s="2">
        <v>43506</v>
      </c>
      <c r="C3161" s="1">
        <v>2019</v>
      </c>
      <c r="D3161" s="1" t="s">
        <v>27</v>
      </c>
      <c r="E3161" s="1">
        <v>2</v>
      </c>
      <c r="F3161" s="3">
        <v>825</v>
      </c>
      <c r="G3161" s="10">
        <v>2615.25</v>
      </c>
      <c r="H3161" s="12">
        <f>IFERROR(salesdata[[#This Row],[S-P1]]/salesdata[[#This Row],[Q-P1]],0)</f>
        <v>3.17</v>
      </c>
      <c r="I3161" s="3">
        <v>1926</v>
      </c>
      <c r="J3161" s="10">
        <v>12210.84</v>
      </c>
      <c r="K3161" s="12">
        <f>IFERROR(salesdata[[#This Row],[S-P2]]/salesdata[[#This Row],[Q-P2]],0)</f>
        <v>6.34</v>
      </c>
      <c r="L3161" s="3">
        <v>3587</v>
      </c>
      <c r="M3161" s="10">
        <v>19441.54</v>
      </c>
      <c r="N3161" s="12">
        <f>IFERROR(salesdata[[#This Row],[S-P3]]/salesdata[[#This Row],[Q-P3]],0)</f>
        <v>5.42</v>
      </c>
      <c r="O3161" s="3">
        <v>782</v>
      </c>
      <c r="P3161" s="10">
        <v>5575.66</v>
      </c>
      <c r="Q3161" s="12">
        <f>IFERROR(salesdata[[#This Row],[S-P4]]/salesdata[[#This Row],[Q-P4]],0)</f>
        <v>7.13</v>
      </c>
      <c r="R3161" s="3">
        <v>7120</v>
      </c>
      <c r="S3161" s="10">
        <v>39843.29</v>
      </c>
      <c r="T3161" s="1" t="str">
        <f>"Q"&amp;ROUNDUP(salesdata[[#This Row],[Month No.]]/3,0)</f>
        <v>Q1</v>
      </c>
      <c r="U3161" s="1" t="str">
        <f>TEXT(salesdata[[#This Row],[Date]],"dddd")</f>
        <v>Sunday</v>
      </c>
      <c r="V3161" s="12">
        <f>IFERROR(salesdata[[#This Row],[Total Revenue]]/salesdata[[#This Row],[Total Units Sold]],0)</f>
        <v>5.5959676966292138</v>
      </c>
      <c r="W3161" s="1" t="str">
        <f>INDEX({"Product1","Product2","Product3","Product4"},MATCH(MAX(salesdata[[#This Row],[S-P1]],salesdata[[#This Row],[S-P2]],salesdata[[#This Row],[S-P3]],salesdata[[#This Row],[S-P4]]),CHOOSE({1,2,3,4},salesdata[[#This Row],[S-P1]],salesdata[[#This Row],[S-P2]],salesdata[[#This Row],[S-P3]],salesdata[[#This Row],[S-P4]]),0))</f>
        <v>Product3</v>
      </c>
      <c r="X3161" s="1" t="str">
        <f>IF(salesdata[[#This Row],[Total Revenue]]&gt;=70000,"High",IF(salesdata[[#This Row],[Total Revenue]]&gt;=40000,"Medium","Low"))</f>
        <v>Low</v>
      </c>
      <c r="Y3161" s="1" t="str">
        <f>IFERROR(IF(SUMIF(salesdata[Year],salesdata[[#This Row],[Year]],salesdata[Total Revenue])&gt;SUMIF(salesdata[Year],salesdata[[#This Row],[Year]]-1,salesdata[Total Revenue]),"Growth Year","Decline Year"),"")</f>
        <v>Growth Year</v>
      </c>
    </row>
    <row r="3162" spans="1:25" x14ac:dyDescent="0.3">
      <c r="A3162" s="1">
        <v>3161</v>
      </c>
      <c r="B3162" s="2">
        <v>43507</v>
      </c>
      <c r="C3162" s="1">
        <v>2019</v>
      </c>
      <c r="D3162" s="1" t="s">
        <v>27</v>
      </c>
      <c r="E3162" s="1">
        <v>2</v>
      </c>
      <c r="F3162" s="3">
        <v>7438</v>
      </c>
      <c r="G3162" s="10">
        <v>23578.46</v>
      </c>
      <c r="H3162" s="12">
        <f>IFERROR(salesdata[[#This Row],[S-P1]]/salesdata[[#This Row],[Q-P1]],0)</f>
        <v>3.17</v>
      </c>
      <c r="I3162" s="3">
        <v>1268</v>
      </c>
      <c r="J3162" s="10">
        <v>8039.12</v>
      </c>
      <c r="K3162" s="12">
        <f>IFERROR(salesdata[[#This Row],[S-P2]]/salesdata[[#This Row],[Q-P2]],0)</f>
        <v>6.34</v>
      </c>
      <c r="L3162" s="3">
        <v>5734</v>
      </c>
      <c r="M3162" s="10">
        <v>31078.28</v>
      </c>
      <c r="N3162" s="12">
        <f>IFERROR(salesdata[[#This Row],[S-P3]]/salesdata[[#This Row],[Q-P3]],0)</f>
        <v>5.42</v>
      </c>
      <c r="O3162" s="3">
        <v>406</v>
      </c>
      <c r="P3162" s="10">
        <v>2894.78</v>
      </c>
      <c r="Q3162" s="12">
        <f>IFERROR(salesdata[[#This Row],[S-P4]]/salesdata[[#This Row],[Q-P4]],0)</f>
        <v>7.1300000000000008</v>
      </c>
      <c r="R3162" s="3">
        <v>14846</v>
      </c>
      <c r="S3162" s="10">
        <v>65590.64</v>
      </c>
      <c r="T3162" s="1" t="str">
        <f>"Q"&amp;ROUNDUP(salesdata[[#This Row],[Month No.]]/3,0)</f>
        <v>Q1</v>
      </c>
      <c r="U3162" s="1" t="str">
        <f>TEXT(salesdata[[#This Row],[Date]],"dddd")</f>
        <v>Monday</v>
      </c>
      <c r="V3162" s="12">
        <f>IFERROR(salesdata[[#This Row],[Total Revenue]]/salesdata[[#This Row],[Total Units Sold]],0)</f>
        <v>4.4180681665094976</v>
      </c>
      <c r="W3162" s="1" t="str">
        <f>INDEX({"Product1","Product2","Product3","Product4"},MATCH(MAX(salesdata[[#This Row],[S-P1]],salesdata[[#This Row],[S-P2]],salesdata[[#This Row],[S-P3]],salesdata[[#This Row],[S-P4]]),CHOOSE({1,2,3,4},salesdata[[#This Row],[S-P1]],salesdata[[#This Row],[S-P2]],salesdata[[#This Row],[S-P3]],salesdata[[#This Row],[S-P4]]),0))</f>
        <v>Product3</v>
      </c>
      <c r="X3162" s="1" t="str">
        <f>IF(salesdata[[#This Row],[Total Revenue]]&gt;=70000,"High",IF(salesdata[[#This Row],[Total Revenue]]&gt;=40000,"Medium","Low"))</f>
        <v>Medium</v>
      </c>
      <c r="Y3162" s="1" t="str">
        <f>IFERROR(IF(SUMIF(salesdata[Year],salesdata[[#This Row],[Year]],salesdata[Total Revenue])&gt;SUMIF(salesdata[Year],salesdata[[#This Row],[Year]]-1,salesdata[Total Revenue]),"Growth Year","Decline Year"),"")</f>
        <v>Growth Year</v>
      </c>
    </row>
    <row r="3163" spans="1:25" x14ac:dyDescent="0.3">
      <c r="A3163" s="1">
        <v>3162</v>
      </c>
      <c r="B3163" s="2">
        <v>43508</v>
      </c>
      <c r="C3163" s="1">
        <v>2019</v>
      </c>
      <c r="D3163" s="1" t="s">
        <v>27</v>
      </c>
      <c r="E3163" s="1">
        <v>2</v>
      </c>
      <c r="F3163" s="3">
        <v>6393</v>
      </c>
      <c r="G3163" s="10">
        <v>20265.810000000001</v>
      </c>
      <c r="H3163" s="12">
        <f>IFERROR(salesdata[[#This Row],[S-P1]]/salesdata[[#This Row],[Q-P1]],0)</f>
        <v>3.1700000000000004</v>
      </c>
      <c r="I3163" s="3">
        <v>1843</v>
      </c>
      <c r="J3163" s="10">
        <v>11684.62</v>
      </c>
      <c r="K3163" s="12">
        <f>IFERROR(salesdata[[#This Row],[S-P2]]/salesdata[[#This Row],[Q-P2]],0)</f>
        <v>6.3400000000000007</v>
      </c>
      <c r="L3163" s="3">
        <v>1984</v>
      </c>
      <c r="M3163" s="10">
        <v>10753.28</v>
      </c>
      <c r="N3163" s="12">
        <f>IFERROR(salesdata[[#This Row],[S-P3]]/salesdata[[#This Row],[Q-P3]],0)</f>
        <v>5.42</v>
      </c>
      <c r="O3163" s="3">
        <v>1358</v>
      </c>
      <c r="P3163" s="10">
        <v>9682.5400000000009</v>
      </c>
      <c r="Q3163" s="12">
        <f>IFERROR(salesdata[[#This Row],[S-P4]]/salesdata[[#This Row],[Q-P4]],0)</f>
        <v>7.1300000000000008</v>
      </c>
      <c r="R3163" s="3">
        <v>11578</v>
      </c>
      <c r="S3163" s="10">
        <v>52386.25</v>
      </c>
      <c r="T3163" s="1" t="str">
        <f>"Q"&amp;ROUNDUP(salesdata[[#This Row],[Month No.]]/3,0)</f>
        <v>Q1</v>
      </c>
      <c r="U3163" s="1" t="str">
        <f>TEXT(salesdata[[#This Row],[Date]],"dddd")</f>
        <v>Tuesday</v>
      </c>
      <c r="V3163" s="12">
        <f>IFERROR(salesdata[[#This Row],[Total Revenue]]/salesdata[[#This Row],[Total Units Sold]],0)</f>
        <v>4.5246372430471586</v>
      </c>
      <c r="W3163" s="1" t="str">
        <f>INDEX({"Product1","Product2","Product3","Product4"},MATCH(MAX(salesdata[[#This Row],[S-P1]],salesdata[[#This Row],[S-P2]],salesdata[[#This Row],[S-P3]],salesdata[[#This Row],[S-P4]]),CHOOSE({1,2,3,4},salesdata[[#This Row],[S-P1]],salesdata[[#This Row],[S-P2]],salesdata[[#This Row],[S-P3]],salesdata[[#This Row],[S-P4]]),0))</f>
        <v>Product1</v>
      </c>
      <c r="X3163" s="1" t="str">
        <f>IF(salesdata[[#This Row],[Total Revenue]]&gt;=70000,"High",IF(salesdata[[#This Row],[Total Revenue]]&gt;=40000,"Medium","Low"))</f>
        <v>Medium</v>
      </c>
      <c r="Y3163" s="1" t="str">
        <f>IFERROR(IF(SUMIF(salesdata[Year],salesdata[[#This Row],[Year]],salesdata[Total Revenue])&gt;SUMIF(salesdata[Year],salesdata[[#This Row],[Year]]-1,salesdata[Total Revenue]),"Growth Year","Decline Year"),"")</f>
        <v>Growth Year</v>
      </c>
    </row>
    <row r="3164" spans="1:25" x14ac:dyDescent="0.3">
      <c r="A3164" s="1">
        <v>3163</v>
      </c>
      <c r="B3164" s="2">
        <v>43509</v>
      </c>
      <c r="C3164" s="1">
        <v>2019</v>
      </c>
      <c r="D3164" s="1" t="s">
        <v>27</v>
      </c>
      <c r="E3164" s="1">
        <v>2</v>
      </c>
      <c r="F3164" s="3">
        <v>7576</v>
      </c>
      <c r="G3164" s="10">
        <v>24015.919999999998</v>
      </c>
      <c r="H3164" s="12">
        <f>IFERROR(salesdata[[#This Row],[S-P1]]/salesdata[[#This Row],[Q-P1]],0)</f>
        <v>3.17</v>
      </c>
      <c r="I3164" s="3">
        <v>3743</v>
      </c>
      <c r="J3164" s="10">
        <v>23730.62</v>
      </c>
      <c r="K3164" s="12">
        <f>IFERROR(salesdata[[#This Row],[S-P2]]/salesdata[[#This Row],[Q-P2]],0)</f>
        <v>6.34</v>
      </c>
      <c r="L3164" s="3">
        <v>5097</v>
      </c>
      <c r="M3164" s="10">
        <v>27625.74</v>
      </c>
      <c r="N3164" s="12">
        <f>IFERROR(salesdata[[#This Row],[S-P3]]/salesdata[[#This Row],[Q-P3]],0)</f>
        <v>5.42</v>
      </c>
      <c r="O3164" s="3">
        <v>1630</v>
      </c>
      <c r="P3164" s="10">
        <v>11621.9</v>
      </c>
      <c r="Q3164" s="12">
        <f>IFERROR(salesdata[[#This Row],[S-P4]]/salesdata[[#This Row],[Q-P4]],0)</f>
        <v>7.13</v>
      </c>
      <c r="R3164" s="3">
        <v>18046</v>
      </c>
      <c r="S3164" s="10">
        <v>86994.18</v>
      </c>
      <c r="T3164" s="1" t="str">
        <f>"Q"&amp;ROUNDUP(salesdata[[#This Row],[Month No.]]/3,0)</f>
        <v>Q1</v>
      </c>
      <c r="U3164" s="1" t="str">
        <f>TEXT(salesdata[[#This Row],[Date]],"dddd")</f>
        <v>Wednesday</v>
      </c>
      <c r="V3164" s="12">
        <f>IFERROR(salesdata[[#This Row],[Total Revenue]]/salesdata[[#This Row],[Total Units Sold]],0)</f>
        <v>4.820690457719162</v>
      </c>
      <c r="W3164" s="1" t="str">
        <f>INDEX({"Product1","Product2","Product3","Product4"},MATCH(MAX(salesdata[[#This Row],[S-P1]],salesdata[[#This Row],[S-P2]],salesdata[[#This Row],[S-P3]],salesdata[[#This Row],[S-P4]]),CHOOSE({1,2,3,4},salesdata[[#This Row],[S-P1]],salesdata[[#This Row],[S-P2]],salesdata[[#This Row],[S-P3]],salesdata[[#This Row],[S-P4]]),0))</f>
        <v>Product3</v>
      </c>
      <c r="X3164" s="1" t="str">
        <f>IF(salesdata[[#This Row],[Total Revenue]]&gt;=70000,"High",IF(salesdata[[#This Row],[Total Revenue]]&gt;=40000,"Medium","Low"))</f>
        <v>High</v>
      </c>
      <c r="Y3164" s="1" t="str">
        <f>IFERROR(IF(SUMIF(salesdata[Year],salesdata[[#This Row],[Year]],salesdata[Total Revenue])&gt;SUMIF(salesdata[Year],salesdata[[#This Row],[Year]]-1,salesdata[Total Revenue]),"Growth Year","Decline Year"),"")</f>
        <v>Growth Year</v>
      </c>
    </row>
    <row r="3165" spans="1:25" x14ac:dyDescent="0.3">
      <c r="A3165" s="1">
        <v>3164</v>
      </c>
      <c r="B3165" s="2">
        <v>43510</v>
      </c>
      <c r="C3165" s="1">
        <v>2019</v>
      </c>
      <c r="D3165" s="1" t="s">
        <v>27</v>
      </c>
      <c r="E3165" s="1">
        <v>2</v>
      </c>
      <c r="F3165" s="3">
        <v>6843</v>
      </c>
      <c r="G3165" s="10">
        <v>21692.31</v>
      </c>
      <c r="H3165" s="12">
        <f>IFERROR(salesdata[[#This Row],[S-P1]]/salesdata[[#This Row],[Q-P1]],0)</f>
        <v>3.1700000000000004</v>
      </c>
      <c r="I3165" s="3">
        <v>1055</v>
      </c>
      <c r="J3165" s="10">
        <v>6688.7</v>
      </c>
      <c r="K3165" s="12">
        <f>IFERROR(salesdata[[#This Row],[S-P2]]/salesdata[[#This Row],[Q-P2]],0)</f>
        <v>6.34</v>
      </c>
      <c r="L3165" s="3">
        <v>4979</v>
      </c>
      <c r="M3165" s="10">
        <v>26986.18</v>
      </c>
      <c r="N3165" s="12">
        <f>IFERROR(salesdata[[#This Row],[S-P3]]/salesdata[[#This Row],[Q-P3]],0)</f>
        <v>5.42</v>
      </c>
      <c r="O3165" s="3">
        <v>353</v>
      </c>
      <c r="P3165" s="10">
        <v>2516.89</v>
      </c>
      <c r="Q3165" s="12">
        <f>IFERROR(salesdata[[#This Row],[S-P4]]/salesdata[[#This Row],[Q-P4]],0)</f>
        <v>7.13</v>
      </c>
      <c r="R3165" s="3">
        <v>13230</v>
      </c>
      <c r="S3165" s="10">
        <v>57884.08</v>
      </c>
      <c r="T3165" s="1" t="str">
        <f>"Q"&amp;ROUNDUP(salesdata[[#This Row],[Month No.]]/3,0)</f>
        <v>Q1</v>
      </c>
      <c r="U3165" s="1" t="str">
        <f>TEXT(salesdata[[#This Row],[Date]],"dddd")</f>
        <v>Thursday</v>
      </c>
      <c r="V3165" s="12">
        <f>IFERROR(salesdata[[#This Row],[Total Revenue]]/salesdata[[#This Row],[Total Units Sold]],0)</f>
        <v>4.3752139077853363</v>
      </c>
      <c r="W3165" s="1" t="str">
        <f>INDEX({"Product1","Product2","Product3","Product4"},MATCH(MAX(salesdata[[#This Row],[S-P1]],salesdata[[#This Row],[S-P2]],salesdata[[#This Row],[S-P3]],salesdata[[#This Row],[S-P4]]),CHOOSE({1,2,3,4},salesdata[[#This Row],[S-P1]],salesdata[[#This Row],[S-P2]],salesdata[[#This Row],[S-P3]],salesdata[[#This Row],[S-P4]]),0))</f>
        <v>Product3</v>
      </c>
      <c r="X3165" s="1" t="str">
        <f>IF(salesdata[[#This Row],[Total Revenue]]&gt;=70000,"High",IF(salesdata[[#This Row],[Total Revenue]]&gt;=40000,"Medium","Low"))</f>
        <v>Medium</v>
      </c>
      <c r="Y3165" s="1" t="str">
        <f>IFERROR(IF(SUMIF(salesdata[Year],salesdata[[#This Row],[Year]],salesdata[Total Revenue])&gt;SUMIF(salesdata[Year],salesdata[[#This Row],[Year]]-1,salesdata[Total Revenue]),"Growth Year","Decline Year"),"")</f>
        <v>Growth Year</v>
      </c>
    </row>
    <row r="3166" spans="1:25" x14ac:dyDescent="0.3">
      <c r="A3166" s="1">
        <v>3165</v>
      </c>
      <c r="B3166" s="2">
        <v>43511</v>
      </c>
      <c r="C3166" s="1">
        <v>2019</v>
      </c>
      <c r="D3166" s="1" t="s">
        <v>27</v>
      </c>
      <c r="E3166" s="1">
        <v>2</v>
      </c>
      <c r="F3166" s="3">
        <v>4525</v>
      </c>
      <c r="G3166" s="10">
        <v>14344.25</v>
      </c>
      <c r="H3166" s="12">
        <f>IFERROR(salesdata[[#This Row],[S-P1]]/salesdata[[#This Row],[Q-P1]],0)</f>
        <v>3.17</v>
      </c>
      <c r="I3166" s="3">
        <v>3234</v>
      </c>
      <c r="J3166" s="10">
        <v>20503.560000000001</v>
      </c>
      <c r="K3166" s="12">
        <f>IFERROR(salesdata[[#This Row],[S-P2]]/salesdata[[#This Row],[Q-P2]],0)</f>
        <v>6.3400000000000007</v>
      </c>
      <c r="L3166" s="3">
        <v>5416</v>
      </c>
      <c r="M3166" s="10">
        <v>29354.720000000001</v>
      </c>
      <c r="N3166" s="12">
        <f>IFERROR(salesdata[[#This Row],[S-P3]]/salesdata[[#This Row],[Q-P3]],0)</f>
        <v>5.42</v>
      </c>
      <c r="O3166" s="3">
        <v>637</v>
      </c>
      <c r="P3166" s="10">
        <v>4541.8100000000004</v>
      </c>
      <c r="Q3166" s="12">
        <f>IFERROR(salesdata[[#This Row],[S-P4]]/salesdata[[#This Row],[Q-P4]],0)</f>
        <v>7.1300000000000008</v>
      </c>
      <c r="R3166" s="3">
        <v>13812</v>
      </c>
      <c r="S3166" s="10">
        <v>68744.34</v>
      </c>
      <c r="T3166" s="1" t="str">
        <f>"Q"&amp;ROUNDUP(salesdata[[#This Row],[Month No.]]/3,0)</f>
        <v>Q1</v>
      </c>
      <c r="U3166" s="1" t="str">
        <f>TEXT(salesdata[[#This Row],[Date]],"dddd")</f>
        <v>Friday</v>
      </c>
      <c r="V3166" s="12">
        <f>IFERROR(salesdata[[#This Row],[Total Revenue]]/salesdata[[#This Row],[Total Units Sold]],0)</f>
        <v>4.9771459600347523</v>
      </c>
      <c r="W3166" s="1" t="str">
        <f>INDEX({"Product1","Product2","Product3","Product4"},MATCH(MAX(salesdata[[#This Row],[S-P1]],salesdata[[#This Row],[S-P2]],salesdata[[#This Row],[S-P3]],salesdata[[#This Row],[S-P4]]),CHOOSE({1,2,3,4},salesdata[[#This Row],[S-P1]],salesdata[[#This Row],[S-P2]],salesdata[[#This Row],[S-P3]],salesdata[[#This Row],[S-P4]]),0))</f>
        <v>Product3</v>
      </c>
      <c r="X3166" s="1" t="str">
        <f>IF(salesdata[[#This Row],[Total Revenue]]&gt;=70000,"High",IF(salesdata[[#This Row],[Total Revenue]]&gt;=40000,"Medium","Low"))</f>
        <v>Medium</v>
      </c>
      <c r="Y3166" s="1" t="str">
        <f>IFERROR(IF(SUMIF(salesdata[Year],salesdata[[#This Row],[Year]],salesdata[Total Revenue])&gt;SUMIF(salesdata[Year],salesdata[[#This Row],[Year]]-1,salesdata[Total Revenue]),"Growth Year","Decline Year"),"")</f>
        <v>Growth Year</v>
      </c>
    </row>
    <row r="3167" spans="1:25" x14ac:dyDescent="0.3">
      <c r="A3167" s="1">
        <v>3166</v>
      </c>
      <c r="B3167" s="2">
        <v>43512</v>
      </c>
      <c r="C3167" s="1">
        <v>2019</v>
      </c>
      <c r="D3167" s="1" t="s">
        <v>27</v>
      </c>
      <c r="E3167" s="1">
        <v>2</v>
      </c>
      <c r="F3167" s="3">
        <v>7046</v>
      </c>
      <c r="G3167" s="10">
        <v>22335.82</v>
      </c>
      <c r="H3167" s="12">
        <f>IFERROR(salesdata[[#This Row],[S-P1]]/salesdata[[#This Row],[Q-P1]],0)</f>
        <v>3.17</v>
      </c>
      <c r="I3167" s="3">
        <v>2678</v>
      </c>
      <c r="J3167" s="10">
        <v>16978.52</v>
      </c>
      <c r="K3167" s="12">
        <f>IFERROR(salesdata[[#This Row],[S-P2]]/salesdata[[#This Row],[Q-P2]],0)</f>
        <v>6.34</v>
      </c>
      <c r="L3167" s="3">
        <v>5906</v>
      </c>
      <c r="M3167" s="10">
        <v>32010.52</v>
      </c>
      <c r="N3167" s="12">
        <f>IFERROR(salesdata[[#This Row],[S-P3]]/salesdata[[#This Row],[Q-P3]],0)</f>
        <v>5.42</v>
      </c>
      <c r="O3167" s="3">
        <v>1781</v>
      </c>
      <c r="P3167" s="10">
        <v>12698.53</v>
      </c>
      <c r="Q3167" s="12">
        <f>IFERROR(salesdata[[#This Row],[S-P4]]/salesdata[[#This Row],[Q-P4]],0)</f>
        <v>7.1300000000000008</v>
      </c>
      <c r="R3167" s="3">
        <v>17411</v>
      </c>
      <c r="S3167" s="10">
        <v>84023.39</v>
      </c>
      <c r="T3167" s="1" t="str">
        <f>"Q"&amp;ROUNDUP(salesdata[[#This Row],[Month No.]]/3,0)</f>
        <v>Q1</v>
      </c>
      <c r="U3167" s="1" t="str">
        <f>TEXT(salesdata[[#This Row],[Date]],"dddd")</f>
        <v>Saturday</v>
      </c>
      <c r="V3167" s="12">
        <f>IFERROR(salesdata[[#This Row],[Total Revenue]]/salesdata[[#This Row],[Total Units Sold]],0)</f>
        <v>4.8258796163345012</v>
      </c>
      <c r="W3167" s="1" t="str">
        <f>INDEX({"Product1","Product2","Product3","Product4"},MATCH(MAX(salesdata[[#This Row],[S-P1]],salesdata[[#This Row],[S-P2]],salesdata[[#This Row],[S-P3]],salesdata[[#This Row],[S-P4]]),CHOOSE({1,2,3,4},salesdata[[#This Row],[S-P1]],salesdata[[#This Row],[S-P2]],salesdata[[#This Row],[S-P3]],salesdata[[#This Row],[S-P4]]),0))</f>
        <v>Product3</v>
      </c>
      <c r="X3167" s="1" t="str">
        <f>IF(salesdata[[#This Row],[Total Revenue]]&gt;=70000,"High",IF(salesdata[[#This Row],[Total Revenue]]&gt;=40000,"Medium","Low"))</f>
        <v>High</v>
      </c>
      <c r="Y3167" s="1" t="str">
        <f>IFERROR(IF(SUMIF(salesdata[Year],salesdata[[#This Row],[Year]],salesdata[Total Revenue])&gt;SUMIF(salesdata[Year],salesdata[[#This Row],[Year]]-1,salesdata[Total Revenue]),"Growth Year","Decline Year"),"")</f>
        <v>Growth Year</v>
      </c>
    </row>
    <row r="3168" spans="1:25" x14ac:dyDescent="0.3">
      <c r="A3168" s="1">
        <v>3167</v>
      </c>
      <c r="B3168" s="2">
        <v>43513</v>
      </c>
      <c r="C3168" s="1">
        <v>2019</v>
      </c>
      <c r="D3168" s="1" t="s">
        <v>27</v>
      </c>
      <c r="E3168" s="1">
        <v>2</v>
      </c>
      <c r="F3168" s="3">
        <v>6564</v>
      </c>
      <c r="G3168" s="10">
        <v>20807.88</v>
      </c>
      <c r="H3168" s="12">
        <f>IFERROR(salesdata[[#This Row],[S-P1]]/salesdata[[#This Row],[Q-P1]],0)</f>
        <v>3.1700000000000004</v>
      </c>
      <c r="I3168" s="3">
        <v>3254</v>
      </c>
      <c r="J3168" s="10">
        <v>20630.36</v>
      </c>
      <c r="K3168" s="12">
        <f>IFERROR(salesdata[[#This Row],[S-P2]]/salesdata[[#This Row],[Q-P2]],0)</f>
        <v>6.34</v>
      </c>
      <c r="L3168" s="3">
        <v>2775</v>
      </c>
      <c r="M3168" s="10">
        <v>15040.5</v>
      </c>
      <c r="N3168" s="12">
        <f>IFERROR(salesdata[[#This Row],[S-P3]]/salesdata[[#This Row],[Q-P3]],0)</f>
        <v>5.42</v>
      </c>
      <c r="O3168" s="3">
        <v>882</v>
      </c>
      <c r="P3168" s="10">
        <v>6288.66</v>
      </c>
      <c r="Q3168" s="12">
        <f>IFERROR(salesdata[[#This Row],[S-P4]]/salesdata[[#This Row],[Q-P4]],0)</f>
        <v>7.13</v>
      </c>
      <c r="R3168" s="3">
        <v>13475</v>
      </c>
      <c r="S3168" s="10">
        <v>62767.4</v>
      </c>
      <c r="T3168" s="1" t="str">
        <f>"Q"&amp;ROUNDUP(salesdata[[#This Row],[Month No.]]/3,0)</f>
        <v>Q1</v>
      </c>
      <c r="U3168" s="1" t="str">
        <f>TEXT(salesdata[[#This Row],[Date]],"dddd")</f>
        <v>Sunday</v>
      </c>
      <c r="V3168" s="12">
        <f>IFERROR(salesdata[[#This Row],[Total Revenue]]/salesdata[[#This Row],[Total Units Sold]],0)</f>
        <v>4.6580630797773654</v>
      </c>
      <c r="W3168" s="1" t="str">
        <f>INDEX({"Product1","Product2","Product3","Product4"},MATCH(MAX(salesdata[[#This Row],[S-P1]],salesdata[[#This Row],[S-P2]],salesdata[[#This Row],[S-P3]],salesdata[[#This Row],[S-P4]]),CHOOSE({1,2,3,4},salesdata[[#This Row],[S-P1]],salesdata[[#This Row],[S-P2]],salesdata[[#This Row],[S-P3]],salesdata[[#This Row],[S-P4]]),0))</f>
        <v>Product1</v>
      </c>
      <c r="X3168" s="1" t="str">
        <f>IF(salesdata[[#This Row],[Total Revenue]]&gt;=70000,"High",IF(salesdata[[#This Row],[Total Revenue]]&gt;=40000,"Medium","Low"))</f>
        <v>Medium</v>
      </c>
      <c r="Y3168" s="1" t="str">
        <f>IFERROR(IF(SUMIF(salesdata[Year],salesdata[[#This Row],[Year]],salesdata[Total Revenue])&gt;SUMIF(salesdata[Year],salesdata[[#This Row],[Year]]-1,salesdata[Total Revenue]),"Growth Year","Decline Year"),"")</f>
        <v>Growth Year</v>
      </c>
    </row>
    <row r="3169" spans="1:25" x14ac:dyDescent="0.3">
      <c r="A3169" s="1">
        <v>3168</v>
      </c>
      <c r="B3169" s="2">
        <v>43514</v>
      </c>
      <c r="C3169" s="1">
        <v>2019</v>
      </c>
      <c r="D3169" s="1" t="s">
        <v>27</v>
      </c>
      <c r="E3169" s="1">
        <v>2</v>
      </c>
      <c r="F3169" s="3">
        <v>4610</v>
      </c>
      <c r="G3169" s="10">
        <v>14613.7</v>
      </c>
      <c r="H3169" s="12">
        <f>IFERROR(salesdata[[#This Row],[S-P1]]/salesdata[[#This Row],[Q-P1]],0)</f>
        <v>3.1700000000000004</v>
      </c>
      <c r="I3169" s="3">
        <v>2570</v>
      </c>
      <c r="J3169" s="10">
        <v>16293.8</v>
      </c>
      <c r="K3169" s="12">
        <f>IFERROR(salesdata[[#This Row],[S-P2]]/salesdata[[#This Row],[Q-P2]],0)</f>
        <v>6.34</v>
      </c>
      <c r="L3169" s="3">
        <v>5175</v>
      </c>
      <c r="M3169" s="10">
        <v>28048.5</v>
      </c>
      <c r="N3169" s="12">
        <f>IFERROR(salesdata[[#This Row],[S-P3]]/salesdata[[#This Row],[Q-P3]],0)</f>
        <v>5.42</v>
      </c>
      <c r="O3169" s="3">
        <v>581</v>
      </c>
      <c r="P3169" s="10">
        <v>4142.53</v>
      </c>
      <c r="Q3169" s="12">
        <f>IFERROR(salesdata[[#This Row],[S-P4]]/salesdata[[#This Row],[Q-P4]],0)</f>
        <v>7.13</v>
      </c>
      <c r="R3169" s="3">
        <v>12936</v>
      </c>
      <c r="S3169" s="10">
        <v>63098.53</v>
      </c>
      <c r="T3169" s="1" t="str">
        <f>"Q"&amp;ROUNDUP(salesdata[[#This Row],[Month No.]]/3,0)</f>
        <v>Q1</v>
      </c>
      <c r="U3169" s="1" t="str">
        <f>TEXT(salesdata[[#This Row],[Date]],"dddd")</f>
        <v>Monday</v>
      </c>
      <c r="V3169" s="12">
        <f>IFERROR(salesdata[[#This Row],[Total Revenue]]/salesdata[[#This Row],[Total Units Sold]],0)</f>
        <v>4.8777465986394555</v>
      </c>
      <c r="W3169" s="1" t="str">
        <f>INDEX({"Product1","Product2","Product3","Product4"},MATCH(MAX(salesdata[[#This Row],[S-P1]],salesdata[[#This Row],[S-P2]],salesdata[[#This Row],[S-P3]],salesdata[[#This Row],[S-P4]]),CHOOSE({1,2,3,4},salesdata[[#This Row],[S-P1]],salesdata[[#This Row],[S-P2]],salesdata[[#This Row],[S-P3]],salesdata[[#This Row],[S-P4]]),0))</f>
        <v>Product3</v>
      </c>
      <c r="X3169" s="1" t="str">
        <f>IF(salesdata[[#This Row],[Total Revenue]]&gt;=70000,"High",IF(salesdata[[#This Row],[Total Revenue]]&gt;=40000,"Medium","Low"))</f>
        <v>Medium</v>
      </c>
      <c r="Y3169" s="1" t="str">
        <f>IFERROR(IF(SUMIF(salesdata[Year],salesdata[[#This Row],[Year]],salesdata[Total Revenue])&gt;SUMIF(salesdata[Year],salesdata[[#This Row],[Year]]-1,salesdata[Total Revenue]),"Growth Year","Decline Year"),"")</f>
        <v>Growth Year</v>
      </c>
    </row>
    <row r="3170" spans="1:25" x14ac:dyDescent="0.3">
      <c r="A3170" s="1">
        <v>3169</v>
      </c>
      <c r="B3170" s="2">
        <v>43515</v>
      </c>
      <c r="C3170" s="1">
        <v>2019</v>
      </c>
      <c r="D3170" s="1" t="s">
        <v>27</v>
      </c>
      <c r="E3170" s="1">
        <v>2</v>
      </c>
      <c r="F3170" s="3">
        <v>4981</v>
      </c>
      <c r="G3170" s="10">
        <v>15789.77</v>
      </c>
      <c r="H3170" s="12">
        <f>IFERROR(salesdata[[#This Row],[S-P1]]/salesdata[[#This Row],[Q-P1]],0)</f>
        <v>3.17</v>
      </c>
      <c r="I3170" s="3">
        <v>1683</v>
      </c>
      <c r="J3170" s="10">
        <v>10670.22</v>
      </c>
      <c r="K3170" s="12">
        <f>IFERROR(salesdata[[#This Row],[S-P2]]/salesdata[[#This Row],[Q-P2]],0)</f>
        <v>6.34</v>
      </c>
      <c r="L3170" s="3">
        <v>2308</v>
      </c>
      <c r="M3170" s="10">
        <v>12509.36</v>
      </c>
      <c r="N3170" s="12">
        <f>IFERROR(salesdata[[#This Row],[S-P3]]/salesdata[[#This Row],[Q-P3]],0)</f>
        <v>5.42</v>
      </c>
      <c r="O3170" s="3">
        <v>1520</v>
      </c>
      <c r="P3170" s="10">
        <v>10837.6</v>
      </c>
      <c r="Q3170" s="12">
        <f>IFERROR(salesdata[[#This Row],[S-P4]]/salesdata[[#This Row],[Q-P4]],0)</f>
        <v>7.13</v>
      </c>
      <c r="R3170" s="3">
        <v>10492</v>
      </c>
      <c r="S3170" s="10">
        <v>49806.95</v>
      </c>
      <c r="T3170" s="1" t="str">
        <f>"Q"&amp;ROUNDUP(salesdata[[#This Row],[Month No.]]/3,0)</f>
        <v>Q1</v>
      </c>
      <c r="U3170" s="1" t="str">
        <f>TEXT(salesdata[[#This Row],[Date]],"dddd")</f>
        <v>Tuesday</v>
      </c>
      <c r="V3170" s="12">
        <f>IFERROR(salesdata[[#This Row],[Total Revenue]]/salesdata[[#This Row],[Total Units Sold]],0)</f>
        <v>4.7471359130766295</v>
      </c>
      <c r="W3170" s="1" t="str">
        <f>INDEX({"Product1","Product2","Product3","Product4"},MATCH(MAX(salesdata[[#This Row],[S-P1]],salesdata[[#This Row],[S-P2]],salesdata[[#This Row],[S-P3]],salesdata[[#This Row],[S-P4]]),CHOOSE({1,2,3,4},salesdata[[#This Row],[S-P1]],salesdata[[#This Row],[S-P2]],salesdata[[#This Row],[S-P3]],salesdata[[#This Row],[S-P4]]),0))</f>
        <v>Product1</v>
      </c>
      <c r="X3170" s="1" t="str">
        <f>IF(salesdata[[#This Row],[Total Revenue]]&gt;=70000,"High",IF(salesdata[[#This Row],[Total Revenue]]&gt;=40000,"Medium","Low"))</f>
        <v>Medium</v>
      </c>
      <c r="Y3170" s="1" t="str">
        <f>IFERROR(IF(SUMIF(salesdata[Year],salesdata[[#This Row],[Year]],salesdata[Total Revenue])&gt;SUMIF(salesdata[Year],salesdata[[#This Row],[Year]]-1,salesdata[Total Revenue]),"Growth Year","Decline Year"),"")</f>
        <v>Growth Year</v>
      </c>
    </row>
    <row r="3171" spans="1:25" x14ac:dyDescent="0.3">
      <c r="A3171" s="1">
        <v>3170</v>
      </c>
      <c r="B3171" s="2">
        <v>43516</v>
      </c>
      <c r="C3171" s="1">
        <v>2019</v>
      </c>
      <c r="D3171" s="1" t="s">
        <v>27</v>
      </c>
      <c r="E3171" s="1">
        <v>2</v>
      </c>
      <c r="F3171" s="3">
        <v>4368</v>
      </c>
      <c r="G3171" s="10">
        <v>13846.56</v>
      </c>
      <c r="H3171" s="12">
        <f>IFERROR(salesdata[[#This Row],[S-P1]]/salesdata[[#This Row],[Q-P1]],0)</f>
        <v>3.17</v>
      </c>
      <c r="I3171" s="3">
        <v>1779</v>
      </c>
      <c r="J3171" s="10">
        <v>11278.86</v>
      </c>
      <c r="K3171" s="12">
        <f>IFERROR(salesdata[[#This Row],[S-P2]]/salesdata[[#This Row],[Q-P2]],0)</f>
        <v>6.3400000000000007</v>
      </c>
      <c r="L3171" s="3">
        <v>2596</v>
      </c>
      <c r="M3171" s="10">
        <v>14070.32</v>
      </c>
      <c r="N3171" s="12">
        <f>IFERROR(salesdata[[#This Row],[S-P3]]/salesdata[[#This Row],[Q-P3]],0)</f>
        <v>5.42</v>
      </c>
      <c r="O3171" s="3">
        <v>1406</v>
      </c>
      <c r="P3171" s="10">
        <v>10024.780000000001</v>
      </c>
      <c r="Q3171" s="12">
        <f>IFERROR(salesdata[[#This Row],[S-P4]]/salesdata[[#This Row],[Q-P4]],0)</f>
        <v>7.1300000000000008</v>
      </c>
      <c r="R3171" s="3">
        <v>10149</v>
      </c>
      <c r="S3171" s="10">
        <v>49220.52</v>
      </c>
      <c r="T3171" s="1" t="str">
        <f>"Q"&amp;ROUNDUP(salesdata[[#This Row],[Month No.]]/3,0)</f>
        <v>Q1</v>
      </c>
      <c r="U3171" s="1" t="str">
        <f>TEXT(salesdata[[#This Row],[Date]],"dddd")</f>
        <v>Wednesday</v>
      </c>
      <c r="V3171" s="12">
        <f>IFERROR(salesdata[[#This Row],[Total Revenue]]/salesdata[[#This Row],[Total Units Sold]],0)</f>
        <v>4.8497901271061181</v>
      </c>
      <c r="W3171" s="1" t="str">
        <f>INDEX({"Product1","Product2","Product3","Product4"},MATCH(MAX(salesdata[[#This Row],[S-P1]],salesdata[[#This Row],[S-P2]],salesdata[[#This Row],[S-P3]],salesdata[[#This Row],[S-P4]]),CHOOSE({1,2,3,4},salesdata[[#This Row],[S-P1]],salesdata[[#This Row],[S-P2]],salesdata[[#This Row],[S-P3]],salesdata[[#This Row],[S-P4]]),0))</f>
        <v>Product3</v>
      </c>
      <c r="X3171" s="1" t="str">
        <f>IF(salesdata[[#This Row],[Total Revenue]]&gt;=70000,"High",IF(salesdata[[#This Row],[Total Revenue]]&gt;=40000,"Medium","Low"))</f>
        <v>Medium</v>
      </c>
      <c r="Y3171" s="1" t="str">
        <f>IFERROR(IF(SUMIF(salesdata[Year],salesdata[[#This Row],[Year]],salesdata[Total Revenue])&gt;SUMIF(salesdata[Year],salesdata[[#This Row],[Year]]-1,salesdata[Total Revenue]),"Growth Year","Decline Year"),"")</f>
        <v>Growth Year</v>
      </c>
    </row>
    <row r="3172" spans="1:25" x14ac:dyDescent="0.3">
      <c r="A3172" s="1">
        <v>3171</v>
      </c>
      <c r="B3172" s="2">
        <v>43517</v>
      </c>
      <c r="C3172" s="1">
        <v>2019</v>
      </c>
      <c r="D3172" s="1" t="s">
        <v>27</v>
      </c>
      <c r="E3172" s="1">
        <v>2</v>
      </c>
      <c r="F3172" s="3">
        <v>4352</v>
      </c>
      <c r="G3172" s="10">
        <v>13795.84</v>
      </c>
      <c r="H3172" s="12">
        <f>IFERROR(salesdata[[#This Row],[S-P1]]/salesdata[[#This Row],[Q-P1]],0)</f>
        <v>3.17</v>
      </c>
      <c r="I3172" s="3">
        <v>739</v>
      </c>
      <c r="J3172" s="10">
        <v>4685.26</v>
      </c>
      <c r="K3172" s="12">
        <f>IFERROR(salesdata[[#This Row],[S-P2]]/salesdata[[#This Row],[Q-P2]],0)</f>
        <v>6.34</v>
      </c>
      <c r="L3172" s="3">
        <v>2717</v>
      </c>
      <c r="M3172" s="10">
        <v>14726.14</v>
      </c>
      <c r="N3172" s="12">
        <f>IFERROR(salesdata[[#This Row],[S-P3]]/salesdata[[#This Row],[Q-P3]],0)</f>
        <v>5.42</v>
      </c>
      <c r="O3172" s="3">
        <v>1561</v>
      </c>
      <c r="P3172" s="10">
        <v>11129.93</v>
      </c>
      <c r="Q3172" s="12">
        <f>IFERROR(salesdata[[#This Row],[S-P4]]/salesdata[[#This Row],[Q-P4]],0)</f>
        <v>7.13</v>
      </c>
      <c r="R3172" s="3">
        <v>9369</v>
      </c>
      <c r="S3172" s="10">
        <v>44337.17</v>
      </c>
      <c r="T3172" s="1" t="str">
        <f>"Q"&amp;ROUNDUP(salesdata[[#This Row],[Month No.]]/3,0)</f>
        <v>Q1</v>
      </c>
      <c r="U3172" s="1" t="str">
        <f>TEXT(salesdata[[#This Row],[Date]],"dddd")</f>
        <v>Thursday</v>
      </c>
      <c r="V3172" s="12">
        <f>IFERROR(salesdata[[#This Row],[Total Revenue]]/salesdata[[#This Row],[Total Units Sold]],0)</f>
        <v>4.7323268224997328</v>
      </c>
      <c r="W3172" s="1" t="str">
        <f>INDEX({"Product1","Product2","Product3","Product4"},MATCH(MAX(salesdata[[#This Row],[S-P1]],salesdata[[#This Row],[S-P2]],salesdata[[#This Row],[S-P3]],salesdata[[#This Row],[S-P4]]),CHOOSE({1,2,3,4},salesdata[[#This Row],[S-P1]],salesdata[[#This Row],[S-P2]],salesdata[[#This Row],[S-P3]],salesdata[[#This Row],[S-P4]]),0))</f>
        <v>Product3</v>
      </c>
      <c r="X3172" s="1" t="str">
        <f>IF(salesdata[[#This Row],[Total Revenue]]&gt;=70000,"High",IF(salesdata[[#This Row],[Total Revenue]]&gt;=40000,"Medium","Low"))</f>
        <v>Medium</v>
      </c>
      <c r="Y3172" s="1" t="str">
        <f>IFERROR(IF(SUMIF(salesdata[Year],salesdata[[#This Row],[Year]],salesdata[Total Revenue])&gt;SUMIF(salesdata[Year],salesdata[[#This Row],[Year]]-1,salesdata[Total Revenue]),"Growth Year","Decline Year"),"")</f>
        <v>Growth Year</v>
      </c>
    </row>
    <row r="3173" spans="1:25" x14ac:dyDescent="0.3">
      <c r="A3173" s="1">
        <v>3172</v>
      </c>
      <c r="B3173" s="2">
        <v>43518</v>
      </c>
      <c r="C3173" s="1">
        <v>2019</v>
      </c>
      <c r="D3173" s="1" t="s">
        <v>27</v>
      </c>
      <c r="E3173" s="1">
        <v>2</v>
      </c>
      <c r="F3173" s="3">
        <v>546</v>
      </c>
      <c r="G3173" s="10">
        <v>1730.82</v>
      </c>
      <c r="H3173" s="12">
        <f>IFERROR(salesdata[[#This Row],[S-P1]]/salesdata[[#This Row],[Q-P1]],0)</f>
        <v>3.17</v>
      </c>
      <c r="I3173" s="3">
        <v>550</v>
      </c>
      <c r="J3173" s="10">
        <v>3487</v>
      </c>
      <c r="K3173" s="12">
        <f>IFERROR(salesdata[[#This Row],[S-P2]]/salesdata[[#This Row],[Q-P2]],0)</f>
        <v>6.34</v>
      </c>
      <c r="L3173" s="3">
        <v>5406</v>
      </c>
      <c r="M3173" s="10">
        <v>29300.52</v>
      </c>
      <c r="N3173" s="12">
        <f>IFERROR(salesdata[[#This Row],[S-P3]]/salesdata[[#This Row],[Q-P3]],0)</f>
        <v>5.42</v>
      </c>
      <c r="O3173" s="3">
        <v>1996</v>
      </c>
      <c r="P3173" s="10">
        <v>14231.48</v>
      </c>
      <c r="Q3173" s="12">
        <f>IFERROR(salesdata[[#This Row],[S-P4]]/salesdata[[#This Row],[Q-P4]],0)</f>
        <v>7.13</v>
      </c>
      <c r="R3173" s="3">
        <v>8498</v>
      </c>
      <c r="S3173" s="10">
        <v>48749.82</v>
      </c>
      <c r="T3173" s="1" t="str">
        <f>"Q"&amp;ROUNDUP(salesdata[[#This Row],[Month No.]]/3,0)</f>
        <v>Q1</v>
      </c>
      <c r="U3173" s="1" t="str">
        <f>TEXT(salesdata[[#This Row],[Date]],"dddd")</f>
        <v>Friday</v>
      </c>
      <c r="V3173" s="12">
        <f>IFERROR(salesdata[[#This Row],[Total Revenue]]/salesdata[[#This Row],[Total Units Sold]],0)</f>
        <v>5.7366227347611201</v>
      </c>
      <c r="W3173" s="1" t="str">
        <f>INDEX({"Product1","Product2","Product3","Product4"},MATCH(MAX(salesdata[[#This Row],[S-P1]],salesdata[[#This Row],[S-P2]],salesdata[[#This Row],[S-P3]],salesdata[[#This Row],[S-P4]]),CHOOSE({1,2,3,4},salesdata[[#This Row],[S-P1]],salesdata[[#This Row],[S-P2]],salesdata[[#This Row],[S-P3]],salesdata[[#This Row],[S-P4]]),0))</f>
        <v>Product3</v>
      </c>
      <c r="X3173" s="1" t="str">
        <f>IF(salesdata[[#This Row],[Total Revenue]]&gt;=70000,"High",IF(salesdata[[#This Row],[Total Revenue]]&gt;=40000,"Medium","Low"))</f>
        <v>Medium</v>
      </c>
      <c r="Y3173" s="1" t="str">
        <f>IFERROR(IF(SUMIF(salesdata[Year],salesdata[[#This Row],[Year]],salesdata[Total Revenue])&gt;SUMIF(salesdata[Year],salesdata[[#This Row],[Year]]-1,salesdata[Total Revenue]),"Growth Year","Decline Year"),"")</f>
        <v>Growth Year</v>
      </c>
    </row>
    <row r="3174" spans="1:25" x14ac:dyDescent="0.3">
      <c r="A3174" s="1">
        <v>3173</v>
      </c>
      <c r="B3174" s="2">
        <v>43519</v>
      </c>
      <c r="C3174" s="1">
        <v>2019</v>
      </c>
      <c r="D3174" s="1" t="s">
        <v>27</v>
      </c>
      <c r="E3174" s="1">
        <v>2</v>
      </c>
      <c r="F3174" s="3">
        <v>6790</v>
      </c>
      <c r="G3174" s="10">
        <v>21524.3</v>
      </c>
      <c r="H3174" s="12">
        <f>IFERROR(salesdata[[#This Row],[S-P1]]/salesdata[[#This Row],[Q-P1]],0)</f>
        <v>3.17</v>
      </c>
      <c r="I3174" s="3">
        <v>1391</v>
      </c>
      <c r="J3174" s="10">
        <v>8818.94</v>
      </c>
      <c r="K3174" s="12">
        <f>IFERROR(salesdata[[#This Row],[S-P2]]/salesdata[[#This Row],[Q-P2]],0)</f>
        <v>6.3400000000000007</v>
      </c>
      <c r="L3174" s="3">
        <v>2562</v>
      </c>
      <c r="M3174" s="10">
        <v>13886.04</v>
      </c>
      <c r="N3174" s="12">
        <f>IFERROR(salesdata[[#This Row],[S-P3]]/salesdata[[#This Row],[Q-P3]],0)</f>
        <v>5.42</v>
      </c>
      <c r="O3174" s="3">
        <v>1929</v>
      </c>
      <c r="P3174" s="10">
        <v>13753.77</v>
      </c>
      <c r="Q3174" s="12">
        <f>IFERROR(salesdata[[#This Row],[S-P4]]/salesdata[[#This Row],[Q-P4]],0)</f>
        <v>7.13</v>
      </c>
      <c r="R3174" s="3">
        <v>12672</v>
      </c>
      <c r="S3174" s="10">
        <v>57983.05</v>
      </c>
      <c r="T3174" s="1" t="str">
        <f>"Q"&amp;ROUNDUP(salesdata[[#This Row],[Month No.]]/3,0)</f>
        <v>Q1</v>
      </c>
      <c r="U3174" s="1" t="str">
        <f>TEXT(salesdata[[#This Row],[Date]],"dddd")</f>
        <v>Saturday</v>
      </c>
      <c r="V3174" s="12">
        <f>IFERROR(salesdata[[#This Row],[Total Revenue]]/salesdata[[#This Row],[Total Units Sold]],0)</f>
        <v>4.5756826073232322</v>
      </c>
      <c r="W3174" s="1" t="str">
        <f>INDEX({"Product1","Product2","Product3","Product4"},MATCH(MAX(salesdata[[#This Row],[S-P1]],salesdata[[#This Row],[S-P2]],salesdata[[#This Row],[S-P3]],salesdata[[#This Row],[S-P4]]),CHOOSE({1,2,3,4},salesdata[[#This Row],[S-P1]],salesdata[[#This Row],[S-P2]],salesdata[[#This Row],[S-P3]],salesdata[[#This Row],[S-P4]]),0))</f>
        <v>Product1</v>
      </c>
      <c r="X3174" s="1" t="str">
        <f>IF(salesdata[[#This Row],[Total Revenue]]&gt;=70000,"High",IF(salesdata[[#This Row],[Total Revenue]]&gt;=40000,"Medium","Low"))</f>
        <v>Medium</v>
      </c>
      <c r="Y3174" s="1" t="str">
        <f>IFERROR(IF(SUMIF(salesdata[Year],salesdata[[#This Row],[Year]],salesdata[Total Revenue])&gt;SUMIF(salesdata[Year],salesdata[[#This Row],[Year]]-1,salesdata[Total Revenue]),"Growth Year","Decline Year"),"")</f>
        <v>Growth Year</v>
      </c>
    </row>
    <row r="3175" spans="1:25" x14ac:dyDescent="0.3">
      <c r="A3175" s="1">
        <v>3174</v>
      </c>
      <c r="B3175" s="2">
        <v>43520</v>
      </c>
      <c r="C3175" s="1">
        <v>2019</v>
      </c>
      <c r="D3175" s="1" t="s">
        <v>27</v>
      </c>
      <c r="E3175" s="1">
        <v>2</v>
      </c>
      <c r="F3175" s="3">
        <v>7396</v>
      </c>
      <c r="G3175" s="10">
        <v>23445.32</v>
      </c>
      <c r="H3175" s="12">
        <f>IFERROR(salesdata[[#This Row],[S-P1]]/salesdata[[#This Row],[Q-P1]],0)</f>
        <v>3.17</v>
      </c>
      <c r="I3175" s="3">
        <v>966</v>
      </c>
      <c r="J3175" s="10">
        <v>6124.44</v>
      </c>
      <c r="K3175" s="12">
        <f>IFERROR(salesdata[[#This Row],[S-P2]]/salesdata[[#This Row],[Q-P2]],0)</f>
        <v>6.34</v>
      </c>
      <c r="L3175" s="3">
        <v>2724</v>
      </c>
      <c r="M3175" s="10">
        <v>14764.08</v>
      </c>
      <c r="N3175" s="12">
        <f>IFERROR(salesdata[[#This Row],[S-P3]]/salesdata[[#This Row],[Q-P3]],0)</f>
        <v>5.42</v>
      </c>
      <c r="O3175" s="3">
        <v>1105</v>
      </c>
      <c r="P3175" s="10">
        <v>7878.65</v>
      </c>
      <c r="Q3175" s="12">
        <f>IFERROR(salesdata[[#This Row],[S-P4]]/salesdata[[#This Row],[Q-P4]],0)</f>
        <v>7.13</v>
      </c>
      <c r="R3175" s="3">
        <v>12191</v>
      </c>
      <c r="S3175" s="10">
        <v>52212.49</v>
      </c>
      <c r="T3175" s="1" t="str">
        <f>"Q"&amp;ROUNDUP(salesdata[[#This Row],[Month No.]]/3,0)</f>
        <v>Q1</v>
      </c>
      <c r="U3175" s="1" t="str">
        <f>TEXT(salesdata[[#This Row],[Date]],"dddd")</f>
        <v>Sunday</v>
      </c>
      <c r="V3175" s="12">
        <f>IFERROR(salesdata[[#This Row],[Total Revenue]]/salesdata[[#This Row],[Total Units Sold]],0)</f>
        <v>4.2828717906652445</v>
      </c>
      <c r="W3175" s="1" t="str">
        <f>INDEX({"Product1","Product2","Product3","Product4"},MATCH(MAX(salesdata[[#This Row],[S-P1]],salesdata[[#This Row],[S-P2]],salesdata[[#This Row],[S-P3]],salesdata[[#This Row],[S-P4]]),CHOOSE({1,2,3,4},salesdata[[#This Row],[S-P1]],salesdata[[#This Row],[S-P2]],salesdata[[#This Row],[S-P3]],salesdata[[#This Row],[S-P4]]),0))</f>
        <v>Product1</v>
      </c>
      <c r="X3175" s="1" t="str">
        <f>IF(salesdata[[#This Row],[Total Revenue]]&gt;=70000,"High",IF(salesdata[[#This Row],[Total Revenue]]&gt;=40000,"Medium","Low"))</f>
        <v>Medium</v>
      </c>
      <c r="Y3175" s="1" t="str">
        <f>IFERROR(IF(SUMIF(salesdata[Year],salesdata[[#This Row],[Year]],salesdata[Total Revenue])&gt;SUMIF(salesdata[Year],salesdata[[#This Row],[Year]]-1,salesdata[Total Revenue]),"Growth Year","Decline Year"),"")</f>
        <v>Growth Year</v>
      </c>
    </row>
    <row r="3176" spans="1:25" x14ac:dyDescent="0.3">
      <c r="A3176" s="1">
        <v>3175</v>
      </c>
      <c r="B3176" s="2">
        <v>43521</v>
      </c>
      <c r="C3176" s="1">
        <v>2019</v>
      </c>
      <c r="D3176" s="1" t="s">
        <v>27</v>
      </c>
      <c r="E3176" s="1">
        <v>2</v>
      </c>
      <c r="F3176" s="3">
        <v>626</v>
      </c>
      <c r="G3176" s="10">
        <v>1984.42</v>
      </c>
      <c r="H3176" s="12">
        <f>IFERROR(salesdata[[#This Row],[S-P1]]/salesdata[[#This Row],[Q-P1]],0)</f>
        <v>3.17</v>
      </c>
      <c r="I3176" s="3">
        <v>1737</v>
      </c>
      <c r="J3176" s="10">
        <v>11012.58</v>
      </c>
      <c r="K3176" s="12">
        <f>IFERROR(salesdata[[#This Row],[S-P2]]/salesdata[[#This Row],[Q-P2]],0)</f>
        <v>6.34</v>
      </c>
      <c r="L3176" s="3">
        <v>4916</v>
      </c>
      <c r="M3176" s="10">
        <v>26644.720000000001</v>
      </c>
      <c r="N3176" s="12">
        <f>IFERROR(salesdata[[#This Row],[S-P3]]/salesdata[[#This Row],[Q-P3]],0)</f>
        <v>5.42</v>
      </c>
      <c r="O3176" s="3">
        <v>360</v>
      </c>
      <c r="P3176" s="10">
        <v>2566.8000000000002</v>
      </c>
      <c r="Q3176" s="12">
        <f>IFERROR(salesdata[[#This Row],[S-P4]]/salesdata[[#This Row],[Q-P4]],0)</f>
        <v>7.1300000000000008</v>
      </c>
      <c r="R3176" s="3">
        <v>7639</v>
      </c>
      <c r="S3176" s="10">
        <v>42208.52</v>
      </c>
      <c r="T3176" s="1" t="str">
        <f>"Q"&amp;ROUNDUP(salesdata[[#This Row],[Month No.]]/3,0)</f>
        <v>Q1</v>
      </c>
      <c r="U3176" s="1" t="str">
        <f>TEXT(salesdata[[#This Row],[Date]],"dddd")</f>
        <v>Monday</v>
      </c>
      <c r="V3176" s="12">
        <f>IFERROR(salesdata[[#This Row],[Total Revenue]]/salesdata[[#This Row],[Total Units Sold]],0)</f>
        <v>5.5253986123838192</v>
      </c>
      <c r="W3176" s="1" t="str">
        <f>INDEX({"Product1","Product2","Product3","Product4"},MATCH(MAX(salesdata[[#This Row],[S-P1]],salesdata[[#This Row],[S-P2]],salesdata[[#This Row],[S-P3]],salesdata[[#This Row],[S-P4]]),CHOOSE({1,2,3,4},salesdata[[#This Row],[S-P1]],salesdata[[#This Row],[S-P2]],salesdata[[#This Row],[S-P3]],salesdata[[#This Row],[S-P4]]),0))</f>
        <v>Product3</v>
      </c>
      <c r="X3176" s="1" t="str">
        <f>IF(salesdata[[#This Row],[Total Revenue]]&gt;=70000,"High",IF(salesdata[[#This Row],[Total Revenue]]&gt;=40000,"Medium","Low"))</f>
        <v>Medium</v>
      </c>
      <c r="Y3176" s="1" t="str">
        <f>IFERROR(IF(SUMIF(salesdata[Year],salesdata[[#This Row],[Year]],salesdata[Total Revenue])&gt;SUMIF(salesdata[Year],salesdata[[#This Row],[Year]]-1,salesdata[Total Revenue]),"Growth Year","Decline Year"),"")</f>
        <v>Growth Year</v>
      </c>
    </row>
    <row r="3177" spans="1:25" x14ac:dyDescent="0.3">
      <c r="A3177" s="1">
        <v>3176</v>
      </c>
      <c r="B3177" s="2">
        <v>43522</v>
      </c>
      <c r="C3177" s="1">
        <v>2019</v>
      </c>
      <c r="D3177" s="1" t="s">
        <v>27</v>
      </c>
      <c r="E3177" s="1">
        <v>2</v>
      </c>
      <c r="F3177" s="3">
        <v>4608</v>
      </c>
      <c r="G3177" s="10">
        <v>14607.36</v>
      </c>
      <c r="H3177" s="12">
        <f>IFERROR(salesdata[[#This Row],[S-P1]]/salesdata[[#This Row],[Q-P1]],0)</f>
        <v>3.17</v>
      </c>
      <c r="I3177" s="3">
        <v>1347</v>
      </c>
      <c r="J3177" s="10">
        <v>8539.98</v>
      </c>
      <c r="K3177" s="12">
        <f>IFERROR(salesdata[[#This Row],[S-P2]]/salesdata[[#This Row],[Q-P2]],0)</f>
        <v>6.34</v>
      </c>
      <c r="L3177" s="3">
        <v>702</v>
      </c>
      <c r="M3177" s="10">
        <v>3804.84</v>
      </c>
      <c r="N3177" s="12">
        <f>IFERROR(salesdata[[#This Row],[S-P3]]/salesdata[[#This Row],[Q-P3]],0)</f>
        <v>5.42</v>
      </c>
      <c r="O3177" s="3">
        <v>1228</v>
      </c>
      <c r="P3177" s="10">
        <v>8755.64</v>
      </c>
      <c r="Q3177" s="12">
        <f>IFERROR(salesdata[[#This Row],[S-P4]]/salesdata[[#This Row],[Q-P4]],0)</f>
        <v>7.13</v>
      </c>
      <c r="R3177" s="3">
        <v>7885</v>
      </c>
      <c r="S3177" s="10">
        <v>35707.82</v>
      </c>
      <c r="T3177" s="1" t="str">
        <f>"Q"&amp;ROUNDUP(salesdata[[#This Row],[Month No.]]/3,0)</f>
        <v>Q1</v>
      </c>
      <c r="U3177" s="1" t="str">
        <f>TEXT(salesdata[[#This Row],[Date]],"dddd")</f>
        <v>Tuesday</v>
      </c>
      <c r="V3177" s="12">
        <f>IFERROR(salesdata[[#This Row],[Total Revenue]]/salesdata[[#This Row],[Total Units Sold]],0)</f>
        <v>4.5285757767913761</v>
      </c>
      <c r="W3177" s="1" t="str">
        <f>INDEX({"Product1","Product2","Product3","Product4"},MATCH(MAX(salesdata[[#This Row],[S-P1]],salesdata[[#This Row],[S-P2]],salesdata[[#This Row],[S-P3]],salesdata[[#This Row],[S-P4]]),CHOOSE({1,2,3,4},salesdata[[#This Row],[S-P1]],salesdata[[#This Row],[S-P2]],salesdata[[#This Row],[S-P3]],salesdata[[#This Row],[S-P4]]),0))</f>
        <v>Product1</v>
      </c>
      <c r="X3177" s="1" t="str">
        <f>IF(salesdata[[#This Row],[Total Revenue]]&gt;=70000,"High",IF(salesdata[[#This Row],[Total Revenue]]&gt;=40000,"Medium","Low"))</f>
        <v>Low</v>
      </c>
      <c r="Y3177" s="1" t="str">
        <f>IFERROR(IF(SUMIF(salesdata[Year],salesdata[[#This Row],[Year]],salesdata[Total Revenue])&gt;SUMIF(salesdata[Year],salesdata[[#This Row],[Year]]-1,salesdata[Total Revenue]),"Growth Year","Decline Year"),"")</f>
        <v>Growth Year</v>
      </c>
    </row>
    <row r="3178" spans="1:25" x14ac:dyDescent="0.3">
      <c r="A3178" s="1">
        <v>3177</v>
      </c>
      <c r="B3178" s="2">
        <v>43523</v>
      </c>
      <c r="C3178" s="1">
        <v>2019</v>
      </c>
      <c r="D3178" s="1" t="s">
        <v>27</v>
      </c>
      <c r="E3178" s="1">
        <v>2</v>
      </c>
      <c r="F3178" s="3">
        <v>1784</v>
      </c>
      <c r="G3178" s="10">
        <v>5655.28</v>
      </c>
      <c r="H3178" s="12">
        <f>IFERROR(salesdata[[#This Row],[S-P1]]/salesdata[[#This Row],[Q-P1]],0)</f>
        <v>3.17</v>
      </c>
      <c r="I3178" s="3">
        <v>3761</v>
      </c>
      <c r="J3178" s="10">
        <v>23844.74</v>
      </c>
      <c r="K3178" s="12">
        <f>IFERROR(salesdata[[#This Row],[S-P2]]/salesdata[[#This Row],[Q-P2]],0)</f>
        <v>6.3400000000000007</v>
      </c>
      <c r="L3178" s="3">
        <v>4338</v>
      </c>
      <c r="M3178" s="10">
        <v>23511.96</v>
      </c>
      <c r="N3178" s="12">
        <f>IFERROR(salesdata[[#This Row],[S-P3]]/salesdata[[#This Row],[Q-P3]],0)</f>
        <v>5.42</v>
      </c>
      <c r="O3178" s="3">
        <v>1276</v>
      </c>
      <c r="P3178" s="10">
        <v>9097.8799999999992</v>
      </c>
      <c r="Q3178" s="12">
        <f>IFERROR(salesdata[[#This Row],[S-P4]]/salesdata[[#This Row],[Q-P4]],0)</f>
        <v>7.129999999999999</v>
      </c>
      <c r="R3178" s="3">
        <v>11159</v>
      </c>
      <c r="S3178" s="10">
        <v>62109.86</v>
      </c>
      <c r="T3178" s="1" t="str">
        <f>"Q"&amp;ROUNDUP(salesdata[[#This Row],[Month No.]]/3,0)</f>
        <v>Q1</v>
      </c>
      <c r="U3178" s="1" t="str">
        <f>TEXT(salesdata[[#This Row],[Date]],"dddd")</f>
        <v>Wednesday</v>
      </c>
      <c r="V3178" s="12">
        <f>IFERROR(salesdata[[#This Row],[Total Revenue]]/salesdata[[#This Row],[Total Units Sold]],0)</f>
        <v>5.5658983779908597</v>
      </c>
      <c r="W3178" s="1" t="str">
        <f>INDEX({"Product1","Product2","Product3","Product4"},MATCH(MAX(salesdata[[#This Row],[S-P1]],salesdata[[#This Row],[S-P2]],salesdata[[#This Row],[S-P3]],salesdata[[#This Row],[S-P4]]),CHOOSE({1,2,3,4},salesdata[[#This Row],[S-P1]],salesdata[[#This Row],[S-P2]],salesdata[[#This Row],[S-P3]],salesdata[[#This Row],[S-P4]]),0))</f>
        <v>Product2</v>
      </c>
      <c r="X3178" s="1" t="str">
        <f>IF(salesdata[[#This Row],[Total Revenue]]&gt;=70000,"High",IF(salesdata[[#This Row],[Total Revenue]]&gt;=40000,"Medium","Low"))</f>
        <v>Medium</v>
      </c>
      <c r="Y3178" s="1" t="str">
        <f>IFERROR(IF(SUMIF(salesdata[Year],salesdata[[#This Row],[Year]],salesdata[Total Revenue])&gt;SUMIF(salesdata[Year],salesdata[[#This Row],[Year]]-1,salesdata[Total Revenue]),"Growth Year","Decline Year"),"")</f>
        <v>Growth Year</v>
      </c>
    </row>
    <row r="3179" spans="1:25" x14ac:dyDescent="0.3">
      <c r="A3179" s="1">
        <v>3178</v>
      </c>
      <c r="B3179" s="2">
        <v>43524</v>
      </c>
      <c r="C3179" s="1">
        <v>2019</v>
      </c>
      <c r="D3179" s="1" t="s">
        <v>27</v>
      </c>
      <c r="E3179" s="1">
        <v>2</v>
      </c>
      <c r="F3179" s="3">
        <v>6592</v>
      </c>
      <c r="G3179" s="10">
        <v>20896.64</v>
      </c>
      <c r="H3179" s="12">
        <f>IFERROR(salesdata[[#This Row],[S-P1]]/salesdata[[#This Row],[Q-P1]],0)</f>
        <v>3.17</v>
      </c>
      <c r="I3179" s="3">
        <v>828</v>
      </c>
      <c r="J3179" s="10">
        <v>5249.52</v>
      </c>
      <c r="K3179" s="12">
        <f>IFERROR(salesdata[[#This Row],[S-P2]]/salesdata[[#This Row],[Q-P2]],0)</f>
        <v>6.3400000000000007</v>
      </c>
      <c r="L3179" s="3">
        <v>5025</v>
      </c>
      <c r="M3179" s="10">
        <v>27235.5</v>
      </c>
      <c r="N3179" s="12">
        <f>IFERROR(salesdata[[#This Row],[S-P3]]/salesdata[[#This Row],[Q-P3]],0)</f>
        <v>5.42</v>
      </c>
      <c r="O3179" s="3">
        <v>1339</v>
      </c>
      <c r="P3179" s="10">
        <v>9547.07</v>
      </c>
      <c r="Q3179" s="12">
        <f>IFERROR(salesdata[[#This Row],[S-P4]]/salesdata[[#This Row],[Q-P4]],0)</f>
        <v>7.13</v>
      </c>
      <c r="R3179" s="3">
        <v>13784</v>
      </c>
      <c r="S3179" s="10">
        <v>62928.73</v>
      </c>
      <c r="T3179" s="1" t="str">
        <f>"Q"&amp;ROUNDUP(salesdata[[#This Row],[Month No.]]/3,0)</f>
        <v>Q1</v>
      </c>
      <c r="U3179" s="1" t="str">
        <f>TEXT(salesdata[[#This Row],[Date]],"dddd")</f>
        <v>Thursday</v>
      </c>
      <c r="V3179" s="12">
        <f>IFERROR(salesdata[[#This Row],[Total Revenue]]/salesdata[[#This Row],[Total Units Sold]],0)</f>
        <v>4.565346053395241</v>
      </c>
      <c r="W3179" s="1" t="str">
        <f>INDEX({"Product1","Product2","Product3","Product4"},MATCH(MAX(salesdata[[#This Row],[S-P1]],salesdata[[#This Row],[S-P2]],salesdata[[#This Row],[S-P3]],salesdata[[#This Row],[S-P4]]),CHOOSE({1,2,3,4},salesdata[[#This Row],[S-P1]],salesdata[[#This Row],[S-P2]],salesdata[[#This Row],[S-P3]],salesdata[[#This Row],[S-P4]]),0))</f>
        <v>Product3</v>
      </c>
      <c r="X3179" s="1" t="str">
        <f>IF(salesdata[[#This Row],[Total Revenue]]&gt;=70000,"High",IF(salesdata[[#This Row],[Total Revenue]]&gt;=40000,"Medium","Low"))</f>
        <v>Medium</v>
      </c>
      <c r="Y3179" s="1" t="str">
        <f>IFERROR(IF(SUMIF(salesdata[Year],salesdata[[#This Row],[Year]],salesdata[Total Revenue])&gt;SUMIF(salesdata[Year],salesdata[[#This Row],[Year]]-1,salesdata[Total Revenue]),"Growth Year","Decline Year"),"")</f>
        <v>Growth Year</v>
      </c>
    </row>
    <row r="3180" spans="1:25" x14ac:dyDescent="0.3">
      <c r="A3180" s="1">
        <v>3179</v>
      </c>
      <c r="B3180" s="2">
        <v>43525</v>
      </c>
      <c r="C3180" s="1">
        <v>2019</v>
      </c>
      <c r="D3180" s="1" t="s">
        <v>28</v>
      </c>
      <c r="E3180" s="1">
        <v>3</v>
      </c>
      <c r="F3180" s="3">
        <v>6676</v>
      </c>
      <c r="G3180" s="10">
        <v>21162.92</v>
      </c>
      <c r="H3180" s="12">
        <f>IFERROR(salesdata[[#This Row],[S-P1]]/salesdata[[#This Row],[Q-P1]],0)</f>
        <v>3.17</v>
      </c>
      <c r="I3180" s="3">
        <v>2532</v>
      </c>
      <c r="J3180" s="10">
        <v>16052.88</v>
      </c>
      <c r="K3180" s="12">
        <f>IFERROR(salesdata[[#This Row],[S-P2]]/salesdata[[#This Row],[Q-P2]],0)</f>
        <v>6.34</v>
      </c>
      <c r="L3180" s="3">
        <v>942</v>
      </c>
      <c r="M3180" s="10">
        <v>5105.6400000000003</v>
      </c>
      <c r="N3180" s="12">
        <f>IFERROR(salesdata[[#This Row],[S-P3]]/salesdata[[#This Row],[Q-P3]],0)</f>
        <v>5.42</v>
      </c>
      <c r="O3180" s="3">
        <v>1910</v>
      </c>
      <c r="P3180" s="10">
        <v>13618.3</v>
      </c>
      <c r="Q3180" s="12">
        <f>IFERROR(salesdata[[#This Row],[S-P4]]/salesdata[[#This Row],[Q-P4]],0)</f>
        <v>7.13</v>
      </c>
      <c r="R3180" s="3">
        <v>12060</v>
      </c>
      <c r="S3180" s="10">
        <v>55939.74</v>
      </c>
      <c r="T3180" s="1" t="str">
        <f>"Q"&amp;ROUNDUP(salesdata[[#This Row],[Month No.]]/3,0)</f>
        <v>Q1</v>
      </c>
      <c r="U3180" s="1" t="str">
        <f>TEXT(salesdata[[#This Row],[Date]],"dddd")</f>
        <v>Friday</v>
      </c>
      <c r="V3180" s="12">
        <f>IFERROR(salesdata[[#This Row],[Total Revenue]]/salesdata[[#This Row],[Total Units Sold]],0)</f>
        <v>4.638452736318408</v>
      </c>
      <c r="W3180" s="1" t="str">
        <f>INDEX({"Product1","Product2","Product3","Product4"},MATCH(MAX(salesdata[[#This Row],[S-P1]],salesdata[[#This Row],[S-P2]],salesdata[[#This Row],[S-P3]],salesdata[[#This Row],[S-P4]]),CHOOSE({1,2,3,4},salesdata[[#This Row],[S-P1]],salesdata[[#This Row],[S-P2]],salesdata[[#This Row],[S-P3]],salesdata[[#This Row],[S-P4]]),0))</f>
        <v>Product1</v>
      </c>
      <c r="X3180" s="1" t="str">
        <f>IF(salesdata[[#This Row],[Total Revenue]]&gt;=70000,"High",IF(salesdata[[#This Row],[Total Revenue]]&gt;=40000,"Medium","Low"))</f>
        <v>Medium</v>
      </c>
      <c r="Y3180" s="1" t="str">
        <f>IFERROR(IF(SUMIF(salesdata[Year],salesdata[[#This Row],[Year]],salesdata[Total Revenue])&gt;SUMIF(salesdata[Year],salesdata[[#This Row],[Year]]-1,salesdata[Total Revenue]),"Growth Year","Decline Year"),"")</f>
        <v>Growth Year</v>
      </c>
    </row>
    <row r="3181" spans="1:25" x14ac:dyDescent="0.3">
      <c r="A3181" s="1">
        <v>3180</v>
      </c>
      <c r="B3181" s="2">
        <v>43526</v>
      </c>
      <c r="C3181" s="1">
        <v>2019</v>
      </c>
      <c r="D3181" s="1" t="s">
        <v>28</v>
      </c>
      <c r="E3181" s="1">
        <v>3</v>
      </c>
      <c r="F3181" s="3">
        <v>2007</v>
      </c>
      <c r="G3181" s="10">
        <v>6362.19</v>
      </c>
      <c r="H3181" s="12">
        <f>IFERROR(salesdata[[#This Row],[S-P1]]/salesdata[[#This Row],[Q-P1]],0)</f>
        <v>3.17</v>
      </c>
      <c r="I3181" s="3">
        <v>2656</v>
      </c>
      <c r="J3181" s="10">
        <v>16839.04</v>
      </c>
      <c r="K3181" s="12">
        <f>IFERROR(salesdata[[#This Row],[S-P2]]/salesdata[[#This Row],[Q-P2]],0)</f>
        <v>6.3400000000000007</v>
      </c>
      <c r="L3181" s="3">
        <v>1021</v>
      </c>
      <c r="M3181" s="10">
        <v>5533.82</v>
      </c>
      <c r="N3181" s="12">
        <f>IFERROR(salesdata[[#This Row],[S-P3]]/salesdata[[#This Row],[Q-P3]],0)</f>
        <v>5.42</v>
      </c>
      <c r="O3181" s="3">
        <v>604</v>
      </c>
      <c r="P3181" s="10">
        <v>4306.5200000000004</v>
      </c>
      <c r="Q3181" s="12">
        <f>IFERROR(salesdata[[#This Row],[S-P4]]/salesdata[[#This Row],[Q-P4]],0)</f>
        <v>7.1300000000000008</v>
      </c>
      <c r="R3181" s="3">
        <v>6288</v>
      </c>
      <c r="S3181" s="10">
        <v>33041.57</v>
      </c>
      <c r="T3181" s="1" t="str">
        <f>"Q"&amp;ROUNDUP(salesdata[[#This Row],[Month No.]]/3,0)</f>
        <v>Q1</v>
      </c>
      <c r="U3181" s="1" t="str">
        <f>TEXT(salesdata[[#This Row],[Date]],"dddd")</f>
        <v>Saturday</v>
      </c>
      <c r="V3181" s="12">
        <f>IFERROR(salesdata[[#This Row],[Total Revenue]]/salesdata[[#This Row],[Total Units Sold]],0)</f>
        <v>5.2547026081424937</v>
      </c>
      <c r="W3181" s="1" t="str">
        <f>INDEX({"Product1","Product2","Product3","Product4"},MATCH(MAX(salesdata[[#This Row],[S-P1]],salesdata[[#This Row],[S-P2]],salesdata[[#This Row],[S-P3]],salesdata[[#This Row],[S-P4]]),CHOOSE({1,2,3,4},salesdata[[#This Row],[S-P1]],salesdata[[#This Row],[S-P2]],salesdata[[#This Row],[S-P3]],salesdata[[#This Row],[S-P4]]),0))</f>
        <v>Product2</v>
      </c>
      <c r="X3181" s="1" t="str">
        <f>IF(salesdata[[#This Row],[Total Revenue]]&gt;=70000,"High",IF(salesdata[[#This Row],[Total Revenue]]&gt;=40000,"Medium","Low"))</f>
        <v>Low</v>
      </c>
      <c r="Y3181" s="1" t="str">
        <f>IFERROR(IF(SUMIF(salesdata[Year],salesdata[[#This Row],[Year]],salesdata[Total Revenue])&gt;SUMIF(salesdata[Year],salesdata[[#This Row],[Year]]-1,salesdata[Total Revenue]),"Growth Year","Decline Year"),"")</f>
        <v>Growth Year</v>
      </c>
    </row>
    <row r="3182" spans="1:25" x14ac:dyDescent="0.3">
      <c r="A3182" s="1">
        <v>3181</v>
      </c>
      <c r="B3182" s="2">
        <v>43527</v>
      </c>
      <c r="C3182" s="1">
        <v>2019</v>
      </c>
      <c r="D3182" s="1" t="s">
        <v>28</v>
      </c>
      <c r="E3182" s="1">
        <v>3</v>
      </c>
      <c r="F3182" s="3">
        <v>4176</v>
      </c>
      <c r="G3182" s="10">
        <v>13237.92</v>
      </c>
      <c r="H3182" s="12">
        <f>IFERROR(salesdata[[#This Row],[S-P1]]/salesdata[[#This Row],[Q-P1]],0)</f>
        <v>3.17</v>
      </c>
      <c r="I3182" s="3">
        <v>591</v>
      </c>
      <c r="J3182" s="10">
        <v>3746.94</v>
      </c>
      <c r="K3182" s="12">
        <f>IFERROR(salesdata[[#This Row],[S-P2]]/salesdata[[#This Row],[Q-P2]],0)</f>
        <v>6.34</v>
      </c>
      <c r="L3182" s="3">
        <v>4495</v>
      </c>
      <c r="M3182" s="10">
        <v>24362.9</v>
      </c>
      <c r="N3182" s="12">
        <f>IFERROR(salesdata[[#This Row],[S-P3]]/salesdata[[#This Row],[Q-P3]],0)</f>
        <v>5.42</v>
      </c>
      <c r="O3182" s="3">
        <v>1897</v>
      </c>
      <c r="P3182" s="10">
        <v>13525.61</v>
      </c>
      <c r="Q3182" s="12">
        <f>IFERROR(salesdata[[#This Row],[S-P4]]/salesdata[[#This Row],[Q-P4]],0)</f>
        <v>7.13</v>
      </c>
      <c r="R3182" s="3">
        <v>11159</v>
      </c>
      <c r="S3182" s="10">
        <v>54873.37</v>
      </c>
      <c r="T3182" s="1" t="str">
        <f>"Q"&amp;ROUNDUP(salesdata[[#This Row],[Month No.]]/3,0)</f>
        <v>Q1</v>
      </c>
      <c r="U3182" s="1" t="str">
        <f>TEXT(salesdata[[#This Row],[Date]],"dddd")</f>
        <v>Sunday</v>
      </c>
      <c r="V3182" s="12">
        <f>IFERROR(salesdata[[#This Row],[Total Revenue]]/salesdata[[#This Row],[Total Units Sold]],0)</f>
        <v>4.9174092660632676</v>
      </c>
      <c r="W3182" s="1" t="str">
        <f>INDEX({"Product1","Product2","Product3","Product4"},MATCH(MAX(salesdata[[#This Row],[S-P1]],salesdata[[#This Row],[S-P2]],salesdata[[#This Row],[S-P3]],salesdata[[#This Row],[S-P4]]),CHOOSE({1,2,3,4},salesdata[[#This Row],[S-P1]],salesdata[[#This Row],[S-P2]],salesdata[[#This Row],[S-P3]],salesdata[[#This Row],[S-P4]]),0))</f>
        <v>Product3</v>
      </c>
      <c r="X3182" s="1" t="str">
        <f>IF(salesdata[[#This Row],[Total Revenue]]&gt;=70000,"High",IF(salesdata[[#This Row],[Total Revenue]]&gt;=40000,"Medium","Low"))</f>
        <v>Medium</v>
      </c>
      <c r="Y3182" s="1" t="str">
        <f>IFERROR(IF(SUMIF(salesdata[Year],salesdata[[#This Row],[Year]],salesdata[Total Revenue])&gt;SUMIF(salesdata[Year],salesdata[[#This Row],[Year]]-1,salesdata[Total Revenue]),"Growth Year","Decline Year"),"")</f>
        <v>Growth Year</v>
      </c>
    </row>
    <row r="3183" spans="1:25" x14ac:dyDescent="0.3">
      <c r="A3183" s="1">
        <v>3182</v>
      </c>
      <c r="B3183" s="2">
        <v>43528</v>
      </c>
      <c r="C3183" s="1">
        <v>2019</v>
      </c>
      <c r="D3183" s="1" t="s">
        <v>28</v>
      </c>
      <c r="E3183" s="1">
        <v>3</v>
      </c>
      <c r="F3183" s="3">
        <v>3445</v>
      </c>
      <c r="G3183" s="10">
        <v>10920.65</v>
      </c>
      <c r="H3183" s="12">
        <f>IFERROR(salesdata[[#This Row],[S-P1]]/salesdata[[#This Row],[Q-P1]],0)</f>
        <v>3.17</v>
      </c>
      <c r="I3183" s="3">
        <v>3518</v>
      </c>
      <c r="J3183" s="10">
        <v>22304.12</v>
      </c>
      <c r="K3183" s="12">
        <f>IFERROR(salesdata[[#This Row],[S-P2]]/salesdata[[#This Row],[Q-P2]],0)</f>
        <v>6.34</v>
      </c>
      <c r="L3183" s="3">
        <v>4905</v>
      </c>
      <c r="M3183" s="10">
        <v>26585.1</v>
      </c>
      <c r="N3183" s="12">
        <f>IFERROR(salesdata[[#This Row],[S-P3]]/salesdata[[#This Row],[Q-P3]],0)</f>
        <v>5.42</v>
      </c>
      <c r="O3183" s="3">
        <v>435</v>
      </c>
      <c r="P3183" s="10">
        <v>3101.55</v>
      </c>
      <c r="Q3183" s="12">
        <f>IFERROR(salesdata[[#This Row],[S-P4]]/salesdata[[#This Row],[Q-P4]],0)</f>
        <v>7.1300000000000008</v>
      </c>
      <c r="R3183" s="3">
        <v>12303</v>
      </c>
      <c r="S3183" s="10">
        <v>62911.42</v>
      </c>
      <c r="T3183" s="1" t="str">
        <f>"Q"&amp;ROUNDUP(salesdata[[#This Row],[Month No.]]/3,0)</f>
        <v>Q1</v>
      </c>
      <c r="U3183" s="1" t="str">
        <f>TEXT(salesdata[[#This Row],[Date]],"dddd")</f>
        <v>Monday</v>
      </c>
      <c r="V3183" s="12">
        <f>IFERROR(salesdata[[#This Row],[Total Revenue]]/salesdata[[#This Row],[Total Units Sold]],0)</f>
        <v>5.1135023977891567</v>
      </c>
      <c r="W3183" s="1" t="str">
        <f>INDEX({"Product1","Product2","Product3","Product4"},MATCH(MAX(salesdata[[#This Row],[S-P1]],salesdata[[#This Row],[S-P2]],salesdata[[#This Row],[S-P3]],salesdata[[#This Row],[S-P4]]),CHOOSE({1,2,3,4},salesdata[[#This Row],[S-P1]],salesdata[[#This Row],[S-P2]],salesdata[[#This Row],[S-P3]],salesdata[[#This Row],[S-P4]]),0))</f>
        <v>Product3</v>
      </c>
      <c r="X3183" s="1" t="str">
        <f>IF(salesdata[[#This Row],[Total Revenue]]&gt;=70000,"High",IF(salesdata[[#This Row],[Total Revenue]]&gt;=40000,"Medium","Low"))</f>
        <v>Medium</v>
      </c>
      <c r="Y3183" s="1" t="str">
        <f>IFERROR(IF(SUMIF(salesdata[Year],salesdata[[#This Row],[Year]],salesdata[Total Revenue])&gt;SUMIF(salesdata[Year],salesdata[[#This Row],[Year]]-1,salesdata[Total Revenue]),"Growth Year","Decline Year"),"")</f>
        <v>Growth Year</v>
      </c>
    </row>
    <row r="3184" spans="1:25" x14ac:dyDescent="0.3">
      <c r="A3184" s="1">
        <v>3183</v>
      </c>
      <c r="B3184" s="2">
        <v>43529</v>
      </c>
      <c r="C3184" s="1">
        <v>2019</v>
      </c>
      <c r="D3184" s="1" t="s">
        <v>28</v>
      </c>
      <c r="E3184" s="1">
        <v>3</v>
      </c>
      <c r="F3184" s="3">
        <v>1453</v>
      </c>
      <c r="G3184" s="10">
        <v>4606.01</v>
      </c>
      <c r="H3184" s="12">
        <f>IFERROR(salesdata[[#This Row],[S-P1]]/salesdata[[#This Row],[Q-P1]],0)</f>
        <v>3.17</v>
      </c>
      <c r="I3184" s="3">
        <v>3743</v>
      </c>
      <c r="J3184" s="10">
        <v>23730.62</v>
      </c>
      <c r="K3184" s="12">
        <f>IFERROR(salesdata[[#This Row],[S-P2]]/salesdata[[#This Row],[Q-P2]],0)</f>
        <v>6.34</v>
      </c>
      <c r="L3184" s="3">
        <v>5770</v>
      </c>
      <c r="M3184" s="10">
        <v>31273.4</v>
      </c>
      <c r="N3184" s="12">
        <f>IFERROR(salesdata[[#This Row],[S-P3]]/salesdata[[#This Row],[Q-P3]],0)</f>
        <v>5.42</v>
      </c>
      <c r="O3184" s="3">
        <v>1098</v>
      </c>
      <c r="P3184" s="10">
        <v>7828.74</v>
      </c>
      <c r="Q3184" s="12">
        <f>IFERROR(salesdata[[#This Row],[S-P4]]/salesdata[[#This Row],[Q-P4]],0)</f>
        <v>7.13</v>
      </c>
      <c r="R3184" s="3">
        <v>12064</v>
      </c>
      <c r="S3184" s="10">
        <v>67438.77</v>
      </c>
      <c r="T3184" s="1" t="str">
        <f>"Q"&amp;ROUNDUP(salesdata[[#This Row],[Month No.]]/3,0)</f>
        <v>Q1</v>
      </c>
      <c r="U3184" s="1" t="str">
        <f>TEXT(salesdata[[#This Row],[Date]],"dddd")</f>
        <v>Tuesday</v>
      </c>
      <c r="V3184" s="12">
        <f>IFERROR(salesdata[[#This Row],[Total Revenue]]/salesdata[[#This Row],[Total Units Sold]],0)</f>
        <v>5.5900837201591518</v>
      </c>
      <c r="W3184" s="1" t="str">
        <f>INDEX({"Product1","Product2","Product3","Product4"},MATCH(MAX(salesdata[[#This Row],[S-P1]],salesdata[[#This Row],[S-P2]],salesdata[[#This Row],[S-P3]],salesdata[[#This Row],[S-P4]]),CHOOSE({1,2,3,4},salesdata[[#This Row],[S-P1]],salesdata[[#This Row],[S-P2]],salesdata[[#This Row],[S-P3]],salesdata[[#This Row],[S-P4]]),0))</f>
        <v>Product3</v>
      </c>
      <c r="X3184" s="1" t="str">
        <f>IF(salesdata[[#This Row],[Total Revenue]]&gt;=70000,"High",IF(salesdata[[#This Row],[Total Revenue]]&gt;=40000,"Medium","Low"))</f>
        <v>Medium</v>
      </c>
      <c r="Y3184" s="1" t="str">
        <f>IFERROR(IF(SUMIF(salesdata[Year],salesdata[[#This Row],[Year]],salesdata[Total Revenue])&gt;SUMIF(salesdata[Year],salesdata[[#This Row],[Year]]-1,salesdata[Total Revenue]),"Growth Year","Decline Year"),"")</f>
        <v>Growth Year</v>
      </c>
    </row>
    <row r="3185" spans="1:25" x14ac:dyDescent="0.3">
      <c r="A3185" s="1">
        <v>3184</v>
      </c>
      <c r="B3185" s="2">
        <v>43530</v>
      </c>
      <c r="C3185" s="1">
        <v>2019</v>
      </c>
      <c r="D3185" s="1" t="s">
        <v>28</v>
      </c>
      <c r="E3185" s="1">
        <v>3</v>
      </c>
      <c r="F3185" s="3">
        <v>6807</v>
      </c>
      <c r="G3185" s="10">
        <v>21578.19</v>
      </c>
      <c r="H3185" s="12">
        <f>IFERROR(salesdata[[#This Row],[S-P1]]/salesdata[[#This Row],[Q-P1]],0)</f>
        <v>3.17</v>
      </c>
      <c r="I3185" s="3">
        <v>845</v>
      </c>
      <c r="J3185" s="10">
        <v>5357.3</v>
      </c>
      <c r="K3185" s="12">
        <f>IFERROR(salesdata[[#This Row],[S-P2]]/salesdata[[#This Row],[Q-P2]],0)</f>
        <v>6.34</v>
      </c>
      <c r="L3185" s="3">
        <v>5435</v>
      </c>
      <c r="M3185" s="10">
        <v>29457.7</v>
      </c>
      <c r="N3185" s="12">
        <f>IFERROR(salesdata[[#This Row],[S-P3]]/salesdata[[#This Row],[Q-P3]],0)</f>
        <v>5.42</v>
      </c>
      <c r="O3185" s="3">
        <v>1491</v>
      </c>
      <c r="P3185" s="10">
        <v>10630.83</v>
      </c>
      <c r="Q3185" s="12">
        <f>IFERROR(salesdata[[#This Row],[S-P4]]/salesdata[[#This Row],[Q-P4]],0)</f>
        <v>7.13</v>
      </c>
      <c r="R3185" s="3">
        <v>14578</v>
      </c>
      <c r="S3185" s="10">
        <v>67024.02</v>
      </c>
      <c r="T3185" s="1" t="str">
        <f>"Q"&amp;ROUNDUP(salesdata[[#This Row],[Month No.]]/3,0)</f>
        <v>Q1</v>
      </c>
      <c r="U3185" s="1" t="str">
        <f>TEXT(salesdata[[#This Row],[Date]],"dddd")</f>
        <v>Wednesday</v>
      </c>
      <c r="V3185" s="12">
        <f>IFERROR(salesdata[[#This Row],[Total Revenue]]/salesdata[[#This Row],[Total Units Sold]],0)</f>
        <v>4.5976142131979696</v>
      </c>
      <c r="W3185" s="1" t="str">
        <f>INDEX({"Product1","Product2","Product3","Product4"},MATCH(MAX(salesdata[[#This Row],[S-P1]],salesdata[[#This Row],[S-P2]],salesdata[[#This Row],[S-P3]],salesdata[[#This Row],[S-P4]]),CHOOSE({1,2,3,4},salesdata[[#This Row],[S-P1]],salesdata[[#This Row],[S-P2]],salesdata[[#This Row],[S-P3]],salesdata[[#This Row],[S-P4]]),0))</f>
        <v>Product3</v>
      </c>
      <c r="X3185" s="1" t="str">
        <f>IF(salesdata[[#This Row],[Total Revenue]]&gt;=70000,"High",IF(salesdata[[#This Row],[Total Revenue]]&gt;=40000,"Medium","Low"))</f>
        <v>Medium</v>
      </c>
      <c r="Y3185" s="1" t="str">
        <f>IFERROR(IF(SUMIF(salesdata[Year],salesdata[[#This Row],[Year]],salesdata[Total Revenue])&gt;SUMIF(salesdata[Year],salesdata[[#This Row],[Year]]-1,salesdata[Total Revenue]),"Growth Year","Decline Year"),"")</f>
        <v>Growth Year</v>
      </c>
    </row>
    <row r="3186" spans="1:25" x14ac:dyDescent="0.3">
      <c r="A3186" s="1">
        <v>3185</v>
      </c>
      <c r="B3186" s="2">
        <v>43531</v>
      </c>
      <c r="C3186" s="1">
        <v>2019</v>
      </c>
      <c r="D3186" s="1" t="s">
        <v>28</v>
      </c>
      <c r="E3186" s="1">
        <v>3</v>
      </c>
      <c r="F3186" s="3">
        <v>7563</v>
      </c>
      <c r="G3186" s="10">
        <v>23974.71</v>
      </c>
      <c r="H3186" s="12">
        <f>IFERROR(salesdata[[#This Row],[S-P1]]/salesdata[[#This Row],[Q-P1]],0)</f>
        <v>3.17</v>
      </c>
      <c r="I3186" s="3">
        <v>3242</v>
      </c>
      <c r="J3186" s="10">
        <v>20554.28</v>
      </c>
      <c r="K3186" s="12">
        <f>IFERROR(salesdata[[#This Row],[S-P2]]/salesdata[[#This Row],[Q-P2]],0)</f>
        <v>6.34</v>
      </c>
      <c r="L3186" s="3">
        <v>3721</v>
      </c>
      <c r="M3186" s="10">
        <v>20167.82</v>
      </c>
      <c r="N3186" s="12">
        <f>IFERROR(salesdata[[#This Row],[S-P3]]/salesdata[[#This Row],[Q-P3]],0)</f>
        <v>5.42</v>
      </c>
      <c r="O3186" s="3">
        <v>583</v>
      </c>
      <c r="P3186" s="10">
        <v>4156.79</v>
      </c>
      <c r="Q3186" s="12">
        <f>IFERROR(salesdata[[#This Row],[S-P4]]/salesdata[[#This Row],[Q-P4]],0)</f>
        <v>7.13</v>
      </c>
      <c r="R3186" s="3">
        <v>15109</v>
      </c>
      <c r="S3186" s="10">
        <v>68853.600000000006</v>
      </c>
      <c r="T3186" s="1" t="str">
        <f>"Q"&amp;ROUNDUP(salesdata[[#This Row],[Month No.]]/3,0)</f>
        <v>Q1</v>
      </c>
      <c r="U3186" s="1" t="str">
        <f>TEXT(salesdata[[#This Row],[Date]],"dddd")</f>
        <v>Thursday</v>
      </c>
      <c r="V3186" s="12">
        <f>IFERROR(salesdata[[#This Row],[Total Revenue]]/salesdata[[#This Row],[Total Units Sold]],0)</f>
        <v>4.5571248924482104</v>
      </c>
      <c r="W3186" s="1" t="str">
        <f>INDEX({"Product1","Product2","Product3","Product4"},MATCH(MAX(salesdata[[#This Row],[S-P1]],salesdata[[#This Row],[S-P2]],salesdata[[#This Row],[S-P3]],salesdata[[#This Row],[S-P4]]),CHOOSE({1,2,3,4},salesdata[[#This Row],[S-P1]],salesdata[[#This Row],[S-P2]],salesdata[[#This Row],[S-P3]],salesdata[[#This Row],[S-P4]]),0))</f>
        <v>Product1</v>
      </c>
      <c r="X3186" s="1" t="str">
        <f>IF(salesdata[[#This Row],[Total Revenue]]&gt;=70000,"High",IF(salesdata[[#This Row],[Total Revenue]]&gt;=40000,"Medium","Low"))</f>
        <v>Medium</v>
      </c>
      <c r="Y3186" s="1" t="str">
        <f>IFERROR(IF(SUMIF(salesdata[Year],salesdata[[#This Row],[Year]],salesdata[Total Revenue])&gt;SUMIF(salesdata[Year],salesdata[[#This Row],[Year]]-1,salesdata[Total Revenue]),"Growth Year","Decline Year"),"")</f>
        <v>Growth Year</v>
      </c>
    </row>
    <row r="3187" spans="1:25" x14ac:dyDescent="0.3">
      <c r="A3187" s="1">
        <v>3186</v>
      </c>
      <c r="B3187" s="2">
        <v>43532</v>
      </c>
      <c r="C3187" s="1">
        <v>2019</v>
      </c>
      <c r="D3187" s="1" t="s">
        <v>28</v>
      </c>
      <c r="E3187" s="1">
        <v>3</v>
      </c>
      <c r="F3187" s="3">
        <v>2619</v>
      </c>
      <c r="G3187" s="10">
        <v>8302.23</v>
      </c>
      <c r="H3187" s="12">
        <f>IFERROR(salesdata[[#This Row],[S-P1]]/salesdata[[#This Row],[Q-P1]],0)</f>
        <v>3.17</v>
      </c>
      <c r="I3187" s="3">
        <v>817</v>
      </c>
      <c r="J3187" s="10">
        <v>5179.78</v>
      </c>
      <c r="K3187" s="12">
        <f>IFERROR(salesdata[[#This Row],[S-P2]]/salesdata[[#This Row],[Q-P2]],0)</f>
        <v>6.34</v>
      </c>
      <c r="L3187" s="3">
        <v>5641</v>
      </c>
      <c r="M3187" s="10">
        <v>30574.22</v>
      </c>
      <c r="N3187" s="12">
        <f>IFERROR(salesdata[[#This Row],[S-P3]]/salesdata[[#This Row],[Q-P3]],0)</f>
        <v>5.42</v>
      </c>
      <c r="O3187" s="3">
        <v>323</v>
      </c>
      <c r="P3187" s="10">
        <v>2302.9899999999998</v>
      </c>
      <c r="Q3187" s="12">
        <f>IFERROR(salesdata[[#This Row],[S-P4]]/salesdata[[#This Row],[Q-P4]],0)</f>
        <v>7.129999999999999</v>
      </c>
      <c r="R3187" s="3">
        <v>9400</v>
      </c>
      <c r="S3187" s="10">
        <v>46359.22</v>
      </c>
      <c r="T3187" s="1" t="str">
        <f>"Q"&amp;ROUNDUP(salesdata[[#This Row],[Month No.]]/3,0)</f>
        <v>Q1</v>
      </c>
      <c r="U3187" s="1" t="str">
        <f>TEXT(salesdata[[#This Row],[Date]],"dddd")</f>
        <v>Friday</v>
      </c>
      <c r="V3187" s="12">
        <f>IFERROR(salesdata[[#This Row],[Total Revenue]]/salesdata[[#This Row],[Total Units Sold]],0)</f>
        <v>4.9318319148936167</v>
      </c>
      <c r="W3187" s="1" t="str">
        <f>INDEX({"Product1","Product2","Product3","Product4"},MATCH(MAX(salesdata[[#This Row],[S-P1]],salesdata[[#This Row],[S-P2]],salesdata[[#This Row],[S-P3]],salesdata[[#This Row],[S-P4]]),CHOOSE({1,2,3,4},salesdata[[#This Row],[S-P1]],salesdata[[#This Row],[S-P2]],salesdata[[#This Row],[S-P3]],salesdata[[#This Row],[S-P4]]),0))</f>
        <v>Product3</v>
      </c>
      <c r="X3187" s="1" t="str">
        <f>IF(salesdata[[#This Row],[Total Revenue]]&gt;=70000,"High",IF(salesdata[[#This Row],[Total Revenue]]&gt;=40000,"Medium","Low"))</f>
        <v>Medium</v>
      </c>
      <c r="Y3187" s="1" t="str">
        <f>IFERROR(IF(SUMIF(salesdata[Year],salesdata[[#This Row],[Year]],salesdata[Total Revenue])&gt;SUMIF(salesdata[Year],salesdata[[#This Row],[Year]]-1,salesdata[Total Revenue]),"Growth Year","Decline Year"),"")</f>
        <v>Growth Year</v>
      </c>
    </row>
    <row r="3188" spans="1:25" x14ac:dyDescent="0.3">
      <c r="A3188" s="1">
        <v>3187</v>
      </c>
      <c r="B3188" s="2">
        <v>43533</v>
      </c>
      <c r="C3188" s="1">
        <v>2019</v>
      </c>
      <c r="D3188" s="1" t="s">
        <v>28</v>
      </c>
      <c r="E3188" s="1">
        <v>3</v>
      </c>
      <c r="F3188" s="3">
        <v>6642</v>
      </c>
      <c r="G3188" s="10">
        <v>21055.14</v>
      </c>
      <c r="H3188" s="12">
        <f>IFERROR(salesdata[[#This Row],[S-P1]]/salesdata[[#This Row],[Q-P1]],0)</f>
        <v>3.17</v>
      </c>
      <c r="I3188" s="3">
        <v>2546</v>
      </c>
      <c r="J3188" s="10">
        <v>16141.64</v>
      </c>
      <c r="K3188" s="12">
        <f>IFERROR(salesdata[[#This Row],[S-P2]]/salesdata[[#This Row],[Q-P2]],0)</f>
        <v>6.34</v>
      </c>
      <c r="L3188" s="3">
        <v>4595</v>
      </c>
      <c r="M3188" s="10">
        <v>24904.9</v>
      </c>
      <c r="N3188" s="12">
        <f>IFERROR(salesdata[[#This Row],[S-P3]]/salesdata[[#This Row],[Q-P3]],0)</f>
        <v>5.42</v>
      </c>
      <c r="O3188" s="3">
        <v>1503</v>
      </c>
      <c r="P3188" s="10">
        <v>10716.39</v>
      </c>
      <c r="Q3188" s="12">
        <f>IFERROR(salesdata[[#This Row],[S-P4]]/salesdata[[#This Row],[Q-P4]],0)</f>
        <v>7.13</v>
      </c>
      <c r="R3188" s="3">
        <v>15286</v>
      </c>
      <c r="S3188" s="10">
        <v>72818.070000000007</v>
      </c>
      <c r="T3188" s="1" t="str">
        <f>"Q"&amp;ROUNDUP(salesdata[[#This Row],[Month No.]]/3,0)</f>
        <v>Q1</v>
      </c>
      <c r="U3188" s="1" t="str">
        <f>TEXT(salesdata[[#This Row],[Date]],"dddd")</f>
        <v>Saturday</v>
      </c>
      <c r="V3188" s="12">
        <f>IFERROR(salesdata[[#This Row],[Total Revenue]]/salesdata[[#This Row],[Total Units Sold]],0)</f>
        <v>4.7637099306555024</v>
      </c>
      <c r="W3188" s="1" t="str">
        <f>INDEX({"Product1","Product2","Product3","Product4"},MATCH(MAX(salesdata[[#This Row],[S-P1]],salesdata[[#This Row],[S-P2]],salesdata[[#This Row],[S-P3]],salesdata[[#This Row],[S-P4]]),CHOOSE({1,2,3,4},salesdata[[#This Row],[S-P1]],salesdata[[#This Row],[S-P2]],salesdata[[#This Row],[S-P3]],salesdata[[#This Row],[S-P4]]),0))</f>
        <v>Product3</v>
      </c>
      <c r="X3188" s="1" t="str">
        <f>IF(salesdata[[#This Row],[Total Revenue]]&gt;=70000,"High",IF(salesdata[[#This Row],[Total Revenue]]&gt;=40000,"Medium","Low"))</f>
        <v>High</v>
      </c>
      <c r="Y3188" s="1" t="str">
        <f>IFERROR(IF(SUMIF(salesdata[Year],salesdata[[#This Row],[Year]],salesdata[Total Revenue])&gt;SUMIF(salesdata[Year],salesdata[[#This Row],[Year]]-1,salesdata[Total Revenue]),"Growth Year","Decline Year"),"")</f>
        <v>Growth Year</v>
      </c>
    </row>
    <row r="3189" spans="1:25" x14ac:dyDescent="0.3">
      <c r="A3189" s="1">
        <v>3188</v>
      </c>
      <c r="B3189" s="2">
        <v>43534</v>
      </c>
      <c r="C3189" s="1">
        <v>2019</v>
      </c>
      <c r="D3189" s="1" t="s">
        <v>28</v>
      </c>
      <c r="E3189" s="1">
        <v>3</v>
      </c>
      <c r="F3189" s="3">
        <v>7264</v>
      </c>
      <c r="G3189" s="10">
        <v>23026.880000000001</v>
      </c>
      <c r="H3189" s="12">
        <f>IFERROR(salesdata[[#This Row],[S-P1]]/salesdata[[#This Row],[Q-P1]],0)</f>
        <v>3.17</v>
      </c>
      <c r="I3189" s="3">
        <v>3600</v>
      </c>
      <c r="J3189" s="10">
        <v>22824</v>
      </c>
      <c r="K3189" s="12">
        <f>IFERROR(salesdata[[#This Row],[S-P2]]/salesdata[[#This Row],[Q-P2]],0)</f>
        <v>6.34</v>
      </c>
      <c r="L3189" s="3">
        <v>3717</v>
      </c>
      <c r="M3189" s="10">
        <v>20146.14</v>
      </c>
      <c r="N3189" s="12">
        <f>IFERROR(salesdata[[#This Row],[S-P3]]/salesdata[[#This Row],[Q-P3]],0)</f>
        <v>5.42</v>
      </c>
      <c r="O3189" s="3">
        <v>1514</v>
      </c>
      <c r="P3189" s="10">
        <v>10794.82</v>
      </c>
      <c r="Q3189" s="12">
        <f>IFERROR(salesdata[[#This Row],[S-P4]]/salesdata[[#This Row],[Q-P4]],0)</f>
        <v>7.13</v>
      </c>
      <c r="R3189" s="3">
        <v>16095</v>
      </c>
      <c r="S3189" s="10">
        <v>76791.839999999997</v>
      </c>
      <c r="T3189" s="1" t="str">
        <f>"Q"&amp;ROUNDUP(salesdata[[#This Row],[Month No.]]/3,0)</f>
        <v>Q1</v>
      </c>
      <c r="U3189" s="1" t="str">
        <f>TEXT(salesdata[[#This Row],[Date]],"dddd")</f>
        <v>Sunday</v>
      </c>
      <c r="V3189" s="12">
        <f>IFERROR(salesdata[[#This Row],[Total Revenue]]/salesdata[[#This Row],[Total Units Sold]],0)</f>
        <v>4.7711612301957125</v>
      </c>
      <c r="W3189" s="1" t="str">
        <f>INDEX({"Product1","Product2","Product3","Product4"},MATCH(MAX(salesdata[[#This Row],[S-P1]],salesdata[[#This Row],[S-P2]],salesdata[[#This Row],[S-P3]],salesdata[[#This Row],[S-P4]]),CHOOSE({1,2,3,4},salesdata[[#This Row],[S-P1]],salesdata[[#This Row],[S-P2]],salesdata[[#This Row],[S-P3]],salesdata[[#This Row],[S-P4]]),0))</f>
        <v>Product1</v>
      </c>
      <c r="X3189" s="1" t="str">
        <f>IF(salesdata[[#This Row],[Total Revenue]]&gt;=70000,"High",IF(salesdata[[#This Row],[Total Revenue]]&gt;=40000,"Medium","Low"))</f>
        <v>High</v>
      </c>
      <c r="Y3189" s="1" t="str">
        <f>IFERROR(IF(SUMIF(salesdata[Year],salesdata[[#This Row],[Year]],salesdata[Total Revenue])&gt;SUMIF(salesdata[Year],salesdata[[#This Row],[Year]]-1,salesdata[Total Revenue]),"Growth Year","Decline Year"),"")</f>
        <v>Growth Year</v>
      </c>
    </row>
    <row r="3190" spans="1:25" x14ac:dyDescent="0.3">
      <c r="A3190" s="1">
        <v>3189</v>
      </c>
      <c r="B3190" s="2">
        <v>43535</v>
      </c>
      <c r="C3190" s="1">
        <v>2019</v>
      </c>
      <c r="D3190" s="1" t="s">
        <v>28</v>
      </c>
      <c r="E3190" s="1">
        <v>3</v>
      </c>
      <c r="F3190" s="3">
        <v>6366</v>
      </c>
      <c r="G3190" s="10">
        <v>20180.22</v>
      </c>
      <c r="H3190" s="12">
        <f>IFERROR(salesdata[[#This Row],[S-P1]]/salesdata[[#This Row],[Q-P1]],0)</f>
        <v>3.1700000000000004</v>
      </c>
      <c r="I3190" s="3">
        <v>3098</v>
      </c>
      <c r="J3190" s="10">
        <v>19641.32</v>
      </c>
      <c r="K3190" s="12">
        <f>IFERROR(salesdata[[#This Row],[S-P2]]/salesdata[[#This Row],[Q-P2]],0)</f>
        <v>6.34</v>
      </c>
      <c r="L3190" s="3">
        <v>1999</v>
      </c>
      <c r="M3190" s="10">
        <v>10834.58</v>
      </c>
      <c r="N3190" s="12">
        <f>IFERROR(salesdata[[#This Row],[S-P3]]/salesdata[[#This Row],[Q-P3]],0)</f>
        <v>5.42</v>
      </c>
      <c r="O3190" s="3">
        <v>707</v>
      </c>
      <c r="P3190" s="10">
        <v>5040.91</v>
      </c>
      <c r="Q3190" s="12">
        <f>IFERROR(salesdata[[#This Row],[S-P4]]/salesdata[[#This Row],[Q-P4]],0)</f>
        <v>7.13</v>
      </c>
      <c r="R3190" s="3">
        <v>12170</v>
      </c>
      <c r="S3190" s="10">
        <v>55697.03</v>
      </c>
      <c r="T3190" s="1" t="str">
        <f>"Q"&amp;ROUNDUP(salesdata[[#This Row],[Month No.]]/3,0)</f>
        <v>Q1</v>
      </c>
      <c r="U3190" s="1" t="str">
        <f>TEXT(salesdata[[#This Row],[Date]],"dddd")</f>
        <v>Monday</v>
      </c>
      <c r="V3190" s="12">
        <f>IFERROR(salesdata[[#This Row],[Total Revenue]]/salesdata[[#This Row],[Total Units Sold]],0)</f>
        <v>4.5765842235004106</v>
      </c>
      <c r="W3190" s="1" t="str">
        <f>INDEX({"Product1","Product2","Product3","Product4"},MATCH(MAX(salesdata[[#This Row],[S-P1]],salesdata[[#This Row],[S-P2]],salesdata[[#This Row],[S-P3]],salesdata[[#This Row],[S-P4]]),CHOOSE({1,2,3,4},salesdata[[#This Row],[S-P1]],salesdata[[#This Row],[S-P2]],salesdata[[#This Row],[S-P3]],salesdata[[#This Row],[S-P4]]),0))</f>
        <v>Product1</v>
      </c>
      <c r="X3190" s="1" t="str">
        <f>IF(salesdata[[#This Row],[Total Revenue]]&gt;=70000,"High",IF(salesdata[[#This Row],[Total Revenue]]&gt;=40000,"Medium","Low"))</f>
        <v>Medium</v>
      </c>
      <c r="Y3190" s="1" t="str">
        <f>IFERROR(IF(SUMIF(salesdata[Year],salesdata[[#This Row],[Year]],salesdata[Total Revenue])&gt;SUMIF(salesdata[Year],salesdata[[#This Row],[Year]]-1,salesdata[Total Revenue]),"Growth Year","Decline Year"),"")</f>
        <v>Growth Year</v>
      </c>
    </row>
    <row r="3191" spans="1:25" x14ac:dyDescent="0.3">
      <c r="A3191" s="1">
        <v>3190</v>
      </c>
      <c r="B3191" s="2">
        <v>43536</v>
      </c>
      <c r="C3191" s="1">
        <v>2019</v>
      </c>
      <c r="D3191" s="1" t="s">
        <v>28</v>
      </c>
      <c r="E3191" s="1">
        <v>3</v>
      </c>
      <c r="F3191" s="3">
        <v>1750</v>
      </c>
      <c r="G3191" s="10">
        <v>5547.5</v>
      </c>
      <c r="H3191" s="12">
        <f>IFERROR(salesdata[[#This Row],[S-P1]]/salesdata[[#This Row],[Q-P1]],0)</f>
        <v>3.17</v>
      </c>
      <c r="I3191" s="3">
        <v>1090</v>
      </c>
      <c r="J3191" s="10">
        <v>6910.6</v>
      </c>
      <c r="K3191" s="12">
        <f>IFERROR(salesdata[[#This Row],[S-P2]]/salesdata[[#This Row],[Q-P2]],0)</f>
        <v>6.3400000000000007</v>
      </c>
      <c r="L3191" s="3">
        <v>3323</v>
      </c>
      <c r="M3191" s="10">
        <v>18010.66</v>
      </c>
      <c r="N3191" s="12">
        <f>IFERROR(salesdata[[#This Row],[S-P3]]/salesdata[[#This Row],[Q-P3]],0)</f>
        <v>5.42</v>
      </c>
      <c r="O3191" s="3">
        <v>1634</v>
      </c>
      <c r="P3191" s="10">
        <v>11650.42</v>
      </c>
      <c r="Q3191" s="12">
        <f>IFERROR(salesdata[[#This Row],[S-P4]]/salesdata[[#This Row],[Q-P4]],0)</f>
        <v>7.13</v>
      </c>
      <c r="R3191" s="3">
        <v>7797</v>
      </c>
      <c r="S3191" s="10">
        <v>42119.18</v>
      </c>
      <c r="T3191" s="1" t="str">
        <f>"Q"&amp;ROUNDUP(salesdata[[#This Row],[Month No.]]/3,0)</f>
        <v>Q1</v>
      </c>
      <c r="U3191" s="1" t="str">
        <f>TEXT(salesdata[[#This Row],[Date]],"dddd")</f>
        <v>Tuesday</v>
      </c>
      <c r="V3191" s="12">
        <f>IFERROR(salesdata[[#This Row],[Total Revenue]]/salesdata[[#This Row],[Total Units Sold]],0)</f>
        <v>5.4019725535462362</v>
      </c>
      <c r="W3191" s="1" t="str">
        <f>INDEX({"Product1","Product2","Product3","Product4"},MATCH(MAX(salesdata[[#This Row],[S-P1]],salesdata[[#This Row],[S-P2]],salesdata[[#This Row],[S-P3]],salesdata[[#This Row],[S-P4]]),CHOOSE({1,2,3,4},salesdata[[#This Row],[S-P1]],salesdata[[#This Row],[S-P2]],salesdata[[#This Row],[S-P3]],salesdata[[#This Row],[S-P4]]),0))</f>
        <v>Product3</v>
      </c>
      <c r="X3191" s="1" t="str">
        <f>IF(salesdata[[#This Row],[Total Revenue]]&gt;=70000,"High",IF(salesdata[[#This Row],[Total Revenue]]&gt;=40000,"Medium","Low"))</f>
        <v>Medium</v>
      </c>
      <c r="Y3191" s="1" t="str">
        <f>IFERROR(IF(SUMIF(salesdata[Year],salesdata[[#This Row],[Year]],salesdata[Total Revenue])&gt;SUMIF(salesdata[Year],salesdata[[#This Row],[Year]]-1,salesdata[Total Revenue]),"Growth Year","Decline Year"),"")</f>
        <v>Growth Year</v>
      </c>
    </row>
    <row r="3192" spans="1:25" x14ac:dyDescent="0.3">
      <c r="A3192" s="1">
        <v>3191</v>
      </c>
      <c r="B3192" s="2">
        <v>43537</v>
      </c>
      <c r="C3192" s="1">
        <v>2019</v>
      </c>
      <c r="D3192" s="1" t="s">
        <v>28</v>
      </c>
      <c r="E3192" s="1">
        <v>3</v>
      </c>
      <c r="F3192" s="3">
        <v>2578</v>
      </c>
      <c r="G3192" s="10">
        <v>8172.26</v>
      </c>
      <c r="H3192" s="12">
        <f>IFERROR(salesdata[[#This Row],[S-P1]]/salesdata[[#This Row],[Q-P1]],0)</f>
        <v>3.17</v>
      </c>
      <c r="I3192" s="3">
        <v>3964</v>
      </c>
      <c r="J3192" s="10">
        <v>25131.759999999998</v>
      </c>
      <c r="K3192" s="12">
        <f>IFERROR(salesdata[[#This Row],[S-P2]]/salesdata[[#This Row],[Q-P2]],0)</f>
        <v>6.34</v>
      </c>
      <c r="L3192" s="3">
        <v>1202</v>
      </c>
      <c r="M3192" s="10">
        <v>6514.84</v>
      </c>
      <c r="N3192" s="12">
        <f>IFERROR(salesdata[[#This Row],[S-P3]]/salesdata[[#This Row],[Q-P3]],0)</f>
        <v>5.42</v>
      </c>
      <c r="O3192" s="3">
        <v>568</v>
      </c>
      <c r="P3192" s="10">
        <v>4049.84</v>
      </c>
      <c r="Q3192" s="12">
        <f>IFERROR(salesdata[[#This Row],[S-P4]]/salesdata[[#This Row],[Q-P4]],0)</f>
        <v>7.13</v>
      </c>
      <c r="R3192" s="3">
        <v>8312</v>
      </c>
      <c r="S3192" s="10">
        <v>43868.7</v>
      </c>
      <c r="T3192" s="1" t="str">
        <f>"Q"&amp;ROUNDUP(salesdata[[#This Row],[Month No.]]/3,0)</f>
        <v>Q1</v>
      </c>
      <c r="U3192" s="1" t="str">
        <f>TEXT(salesdata[[#This Row],[Date]],"dddd")</f>
        <v>Wednesday</v>
      </c>
      <c r="V3192" s="12">
        <f>IFERROR(salesdata[[#This Row],[Total Revenue]]/salesdata[[#This Row],[Total Units Sold]],0)</f>
        <v>5.2777550529355146</v>
      </c>
      <c r="W3192" s="1" t="str">
        <f>INDEX({"Product1","Product2","Product3","Product4"},MATCH(MAX(salesdata[[#This Row],[S-P1]],salesdata[[#This Row],[S-P2]],salesdata[[#This Row],[S-P3]],salesdata[[#This Row],[S-P4]]),CHOOSE({1,2,3,4},salesdata[[#This Row],[S-P1]],salesdata[[#This Row],[S-P2]],salesdata[[#This Row],[S-P3]],salesdata[[#This Row],[S-P4]]),0))</f>
        <v>Product2</v>
      </c>
      <c r="X3192" s="1" t="str">
        <f>IF(salesdata[[#This Row],[Total Revenue]]&gt;=70000,"High",IF(salesdata[[#This Row],[Total Revenue]]&gt;=40000,"Medium","Low"))</f>
        <v>Medium</v>
      </c>
      <c r="Y3192" s="1" t="str">
        <f>IFERROR(IF(SUMIF(salesdata[Year],salesdata[[#This Row],[Year]],salesdata[Total Revenue])&gt;SUMIF(salesdata[Year],salesdata[[#This Row],[Year]]-1,salesdata[Total Revenue]),"Growth Year","Decline Year"),"")</f>
        <v>Growth Year</v>
      </c>
    </row>
    <row r="3193" spans="1:25" x14ac:dyDescent="0.3">
      <c r="A3193" s="1">
        <v>3192</v>
      </c>
      <c r="B3193" s="2">
        <v>43538</v>
      </c>
      <c r="C3193" s="1">
        <v>2019</v>
      </c>
      <c r="D3193" s="1" t="s">
        <v>28</v>
      </c>
      <c r="E3193" s="1">
        <v>3</v>
      </c>
      <c r="F3193" s="3">
        <v>3783</v>
      </c>
      <c r="G3193" s="10">
        <v>11992.11</v>
      </c>
      <c r="H3193" s="12">
        <f>IFERROR(salesdata[[#This Row],[S-P1]]/salesdata[[#This Row],[Q-P1]],0)</f>
        <v>3.1700000000000004</v>
      </c>
      <c r="I3193" s="3">
        <v>381</v>
      </c>
      <c r="J3193" s="10">
        <v>2415.54</v>
      </c>
      <c r="K3193" s="12">
        <f>IFERROR(salesdata[[#This Row],[S-P2]]/salesdata[[#This Row],[Q-P2]],0)</f>
        <v>6.34</v>
      </c>
      <c r="L3193" s="3">
        <v>2002</v>
      </c>
      <c r="M3193" s="10">
        <v>10850.84</v>
      </c>
      <c r="N3193" s="12">
        <f>IFERROR(salesdata[[#This Row],[S-P3]]/salesdata[[#This Row],[Q-P3]],0)</f>
        <v>5.42</v>
      </c>
      <c r="O3193" s="3">
        <v>1383</v>
      </c>
      <c r="P3193" s="10">
        <v>9860.7900000000009</v>
      </c>
      <c r="Q3193" s="12">
        <f>IFERROR(salesdata[[#This Row],[S-P4]]/salesdata[[#This Row],[Q-P4]],0)</f>
        <v>7.1300000000000008</v>
      </c>
      <c r="R3193" s="3">
        <v>7549</v>
      </c>
      <c r="S3193" s="10">
        <v>35119.279999999999</v>
      </c>
      <c r="T3193" s="1" t="str">
        <f>"Q"&amp;ROUNDUP(salesdata[[#This Row],[Month No.]]/3,0)</f>
        <v>Q1</v>
      </c>
      <c r="U3193" s="1" t="str">
        <f>TEXT(salesdata[[#This Row],[Date]],"dddd")</f>
        <v>Thursday</v>
      </c>
      <c r="V3193" s="12">
        <f>IFERROR(salesdata[[#This Row],[Total Revenue]]/salesdata[[#This Row],[Total Units Sold]],0)</f>
        <v>4.6521764472115512</v>
      </c>
      <c r="W3193" s="1" t="str">
        <f>INDEX({"Product1","Product2","Product3","Product4"},MATCH(MAX(salesdata[[#This Row],[S-P1]],salesdata[[#This Row],[S-P2]],salesdata[[#This Row],[S-P3]],salesdata[[#This Row],[S-P4]]),CHOOSE({1,2,3,4},salesdata[[#This Row],[S-P1]],salesdata[[#This Row],[S-P2]],salesdata[[#This Row],[S-P3]],salesdata[[#This Row],[S-P4]]),0))</f>
        <v>Product1</v>
      </c>
      <c r="X3193" s="1" t="str">
        <f>IF(salesdata[[#This Row],[Total Revenue]]&gt;=70000,"High",IF(salesdata[[#This Row],[Total Revenue]]&gt;=40000,"Medium","Low"))</f>
        <v>Low</v>
      </c>
      <c r="Y3193" s="1" t="str">
        <f>IFERROR(IF(SUMIF(salesdata[Year],salesdata[[#This Row],[Year]],salesdata[Total Revenue])&gt;SUMIF(salesdata[Year],salesdata[[#This Row],[Year]]-1,salesdata[Total Revenue]),"Growth Year","Decline Year"),"")</f>
        <v>Growth Year</v>
      </c>
    </row>
    <row r="3194" spans="1:25" x14ac:dyDescent="0.3">
      <c r="A3194" s="1">
        <v>3193</v>
      </c>
      <c r="B3194" s="2">
        <v>43539</v>
      </c>
      <c r="C3194" s="1">
        <v>2019</v>
      </c>
      <c r="D3194" s="1" t="s">
        <v>28</v>
      </c>
      <c r="E3194" s="1">
        <v>3</v>
      </c>
      <c r="F3194" s="3">
        <v>5053</v>
      </c>
      <c r="G3194" s="10">
        <v>16018.01</v>
      </c>
      <c r="H3194" s="12">
        <f>IFERROR(salesdata[[#This Row],[S-P1]]/salesdata[[#This Row],[Q-P1]],0)</f>
        <v>3.17</v>
      </c>
      <c r="I3194" s="3">
        <v>3634</v>
      </c>
      <c r="J3194" s="10">
        <v>23039.56</v>
      </c>
      <c r="K3194" s="12">
        <f>IFERROR(salesdata[[#This Row],[S-P2]]/salesdata[[#This Row],[Q-P2]],0)</f>
        <v>6.3400000000000007</v>
      </c>
      <c r="L3194" s="3">
        <v>1061</v>
      </c>
      <c r="M3194" s="10">
        <v>5750.62</v>
      </c>
      <c r="N3194" s="12">
        <f>IFERROR(salesdata[[#This Row],[S-P3]]/salesdata[[#This Row],[Q-P3]],0)</f>
        <v>5.42</v>
      </c>
      <c r="O3194" s="3">
        <v>934</v>
      </c>
      <c r="P3194" s="10">
        <v>6659.42</v>
      </c>
      <c r="Q3194" s="12">
        <f>IFERROR(salesdata[[#This Row],[S-P4]]/salesdata[[#This Row],[Q-P4]],0)</f>
        <v>7.13</v>
      </c>
      <c r="R3194" s="3">
        <v>10682</v>
      </c>
      <c r="S3194" s="10">
        <v>51467.61</v>
      </c>
      <c r="T3194" s="1" t="str">
        <f>"Q"&amp;ROUNDUP(salesdata[[#This Row],[Month No.]]/3,0)</f>
        <v>Q1</v>
      </c>
      <c r="U3194" s="1" t="str">
        <f>TEXT(salesdata[[#This Row],[Date]],"dddd")</f>
        <v>Friday</v>
      </c>
      <c r="V3194" s="12">
        <f>IFERROR(salesdata[[#This Row],[Total Revenue]]/salesdata[[#This Row],[Total Units Sold]],0)</f>
        <v>4.8181623291518445</v>
      </c>
      <c r="W3194" s="1" t="str">
        <f>INDEX({"Product1","Product2","Product3","Product4"},MATCH(MAX(salesdata[[#This Row],[S-P1]],salesdata[[#This Row],[S-P2]],salesdata[[#This Row],[S-P3]],salesdata[[#This Row],[S-P4]]),CHOOSE({1,2,3,4},salesdata[[#This Row],[S-P1]],salesdata[[#This Row],[S-P2]],salesdata[[#This Row],[S-P3]],salesdata[[#This Row],[S-P4]]),0))</f>
        <v>Product2</v>
      </c>
      <c r="X3194" s="1" t="str">
        <f>IF(salesdata[[#This Row],[Total Revenue]]&gt;=70000,"High",IF(salesdata[[#This Row],[Total Revenue]]&gt;=40000,"Medium","Low"))</f>
        <v>Medium</v>
      </c>
      <c r="Y3194" s="1" t="str">
        <f>IFERROR(IF(SUMIF(salesdata[Year],salesdata[[#This Row],[Year]],salesdata[Total Revenue])&gt;SUMIF(salesdata[Year],salesdata[[#This Row],[Year]]-1,salesdata[Total Revenue]),"Growth Year","Decline Year"),"")</f>
        <v>Growth Year</v>
      </c>
    </row>
    <row r="3195" spans="1:25" x14ac:dyDescent="0.3">
      <c r="A3195" s="1">
        <v>3194</v>
      </c>
      <c r="B3195" s="2">
        <v>43540</v>
      </c>
      <c r="C3195" s="1">
        <v>2019</v>
      </c>
      <c r="D3195" s="1" t="s">
        <v>28</v>
      </c>
      <c r="E3195" s="1">
        <v>3</v>
      </c>
      <c r="F3195" s="3">
        <v>4903</v>
      </c>
      <c r="G3195" s="10">
        <v>15542.51</v>
      </c>
      <c r="H3195" s="12">
        <f>IFERROR(salesdata[[#This Row],[S-P1]]/salesdata[[#This Row],[Q-P1]],0)</f>
        <v>3.17</v>
      </c>
      <c r="I3195" s="3">
        <v>3473</v>
      </c>
      <c r="J3195" s="10">
        <v>22018.82</v>
      </c>
      <c r="K3195" s="12">
        <f>IFERROR(salesdata[[#This Row],[S-P2]]/salesdata[[#This Row],[Q-P2]],0)</f>
        <v>6.34</v>
      </c>
      <c r="L3195" s="3">
        <v>3496</v>
      </c>
      <c r="M3195" s="10">
        <v>18948.32</v>
      </c>
      <c r="N3195" s="12">
        <f>IFERROR(salesdata[[#This Row],[S-P3]]/salesdata[[#This Row],[Q-P3]],0)</f>
        <v>5.42</v>
      </c>
      <c r="O3195" s="3">
        <v>478</v>
      </c>
      <c r="P3195" s="10">
        <v>3408.14</v>
      </c>
      <c r="Q3195" s="12">
        <f>IFERROR(salesdata[[#This Row],[S-P4]]/salesdata[[#This Row],[Q-P4]],0)</f>
        <v>7.13</v>
      </c>
      <c r="R3195" s="3">
        <v>12350</v>
      </c>
      <c r="S3195" s="10">
        <v>59917.79</v>
      </c>
      <c r="T3195" s="1" t="str">
        <f>"Q"&amp;ROUNDUP(salesdata[[#This Row],[Month No.]]/3,0)</f>
        <v>Q1</v>
      </c>
      <c r="U3195" s="1" t="str">
        <f>TEXT(salesdata[[#This Row],[Date]],"dddd")</f>
        <v>Saturday</v>
      </c>
      <c r="V3195" s="12">
        <f>IFERROR(salesdata[[#This Row],[Total Revenue]]/salesdata[[#This Row],[Total Units Sold]],0)</f>
        <v>4.8516429149797569</v>
      </c>
      <c r="W3195" s="1" t="str">
        <f>INDEX({"Product1","Product2","Product3","Product4"},MATCH(MAX(salesdata[[#This Row],[S-P1]],salesdata[[#This Row],[S-P2]],salesdata[[#This Row],[S-P3]],salesdata[[#This Row],[S-P4]]),CHOOSE({1,2,3,4},salesdata[[#This Row],[S-P1]],salesdata[[#This Row],[S-P2]],salesdata[[#This Row],[S-P3]],salesdata[[#This Row],[S-P4]]),0))</f>
        <v>Product2</v>
      </c>
      <c r="X3195" s="1" t="str">
        <f>IF(salesdata[[#This Row],[Total Revenue]]&gt;=70000,"High",IF(salesdata[[#This Row],[Total Revenue]]&gt;=40000,"Medium","Low"))</f>
        <v>Medium</v>
      </c>
      <c r="Y3195" s="1" t="str">
        <f>IFERROR(IF(SUMIF(salesdata[Year],salesdata[[#This Row],[Year]],salesdata[Total Revenue])&gt;SUMIF(salesdata[Year],salesdata[[#This Row],[Year]]-1,salesdata[Total Revenue]),"Growth Year","Decline Year"),"")</f>
        <v>Growth Year</v>
      </c>
    </row>
    <row r="3196" spans="1:25" x14ac:dyDescent="0.3">
      <c r="A3196" s="1">
        <v>3195</v>
      </c>
      <c r="B3196" s="2">
        <v>43541</v>
      </c>
      <c r="C3196" s="1">
        <v>2019</v>
      </c>
      <c r="D3196" s="1" t="s">
        <v>28</v>
      </c>
      <c r="E3196" s="1">
        <v>3</v>
      </c>
      <c r="F3196" s="3">
        <v>2313</v>
      </c>
      <c r="G3196" s="10">
        <v>7332.21</v>
      </c>
      <c r="H3196" s="12">
        <f>IFERROR(salesdata[[#This Row],[S-P1]]/salesdata[[#This Row],[Q-P1]],0)</f>
        <v>3.17</v>
      </c>
      <c r="I3196" s="3">
        <v>3022</v>
      </c>
      <c r="J3196" s="10">
        <v>19159.48</v>
      </c>
      <c r="K3196" s="12">
        <f>IFERROR(salesdata[[#This Row],[S-P2]]/salesdata[[#This Row],[Q-P2]],0)</f>
        <v>6.34</v>
      </c>
      <c r="L3196" s="3">
        <v>4730</v>
      </c>
      <c r="M3196" s="10">
        <v>25636.6</v>
      </c>
      <c r="N3196" s="12">
        <f>IFERROR(salesdata[[#This Row],[S-P3]]/salesdata[[#This Row],[Q-P3]],0)</f>
        <v>5.42</v>
      </c>
      <c r="O3196" s="3">
        <v>1926</v>
      </c>
      <c r="P3196" s="10">
        <v>13732.38</v>
      </c>
      <c r="Q3196" s="12">
        <f>IFERROR(salesdata[[#This Row],[S-P4]]/salesdata[[#This Row],[Q-P4]],0)</f>
        <v>7.13</v>
      </c>
      <c r="R3196" s="3">
        <v>11991</v>
      </c>
      <c r="S3196" s="10">
        <v>65860.67</v>
      </c>
      <c r="T3196" s="1" t="str">
        <f>"Q"&amp;ROUNDUP(salesdata[[#This Row],[Month No.]]/3,0)</f>
        <v>Q1</v>
      </c>
      <c r="U3196" s="1" t="str">
        <f>TEXT(salesdata[[#This Row],[Date]],"dddd")</f>
        <v>Sunday</v>
      </c>
      <c r="V3196" s="12">
        <f>IFERROR(salesdata[[#This Row],[Total Revenue]]/salesdata[[#This Row],[Total Units Sold]],0)</f>
        <v>5.4925085480777245</v>
      </c>
      <c r="W3196" s="1" t="str">
        <f>INDEX({"Product1","Product2","Product3","Product4"},MATCH(MAX(salesdata[[#This Row],[S-P1]],salesdata[[#This Row],[S-P2]],salesdata[[#This Row],[S-P3]],salesdata[[#This Row],[S-P4]]),CHOOSE({1,2,3,4},salesdata[[#This Row],[S-P1]],salesdata[[#This Row],[S-P2]],salesdata[[#This Row],[S-P3]],salesdata[[#This Row],[S-P4]]),0))</f>
        <v>Product3</v>
      </c>
      <c r="X3196" s="1" t="str">
        <f>IF(salesdata[[#This Row],[Total Revenue]]&gt;=70000,"High",IF(salesdata[[#This Row],[Total Revenue]]&gt;=40000,"Medium","Low"))</f>
        <v>Medium</v>
      </c>
      <c r="Y3196" s="1" t="str">
        <f>IFERROR(IF(SUMIF(salesdata[Year],salesdata[[#This Row],[Year]],salesdata[Total Revenue])&gt;SUMIF(salesdata[Year],salesdata[[#This Row],[Year]]-1,salesdata[Total Revenue]),"Growth Year","Decline Year"),"")</f>
        <v>Growth Year</v>
      </c>
    </row>
    <row r="3197" spans="1:25" x14ac:dyDescent="0.3">
      <c r="A3197" s="1">
        <v>3196</v>
      </c>
      <c r="B3197" s="2">
        <v>43542</v>
      </c>
      <c r="C3197" s="1">
        <v>2019</v>
      </c>
      <c r="D3197" s="1" t="s">
        <v>28</v>
      </c>
      <c r="E3197" s="1">
        <v>3</v>
      </c>
      <c r="F3197" s="3">
        <v>5481</v>
      </c>
      <c r="G3197" s="10">
        <v>17374.77</v>
      </c>
      <c r="H3197" s="12">
        <f>IFERROR(salesdata[[#This Row],[S-P1]]/salesdata[[#This Row],[Q-P1]],0)</f>
        <v>3.17</v>
      </c>
      <c r="I3197" s="3">
        <v>3648</v>
      </c>
      <c r="J3197" s="10">
        <v>23128.32</v>
      </c>
      <c r="K3197" s="12">
        <f>IFERROR(salesdata[[#This Row],[S-P2]]/salesdata[[#This Row],[Q-P2]],0)</f>
        <v>6.34</v>
      </c>
      <c r="L3197" s="3">
        <v>3540</v>
      </c>
      <c r="M3197" s="10">
        <v>19186.8</v>
      </c>
      <c r="N3197" s="12">
        <f>IFERROR(salesdata[[#This Row],[S-P3]]/salesdata[[#This Row],[Q-P3]],0)</f>
        <v>5.42</v>
      </c>
      <c r="O3197" s="3">
        <v>1829</v>
      </c>
      <c r="P3197" s="10">
        <v>13040.77</v>
      </c>
      <c r="Q3197" s="12">
        <f>IFERROR(salesdata[[#This Row],[S-P4]]/salesdata[[#This Row],[Q-P4]],0)</f>
        <v>7.13</v>
      </c>
      <c r="R3197" s="3">
        <v>14498</v>
      </c>
      <c r="S3197" s="10">
        <v>72730.66</v>
      </c>
      <c r="T3197" s="1" t="str">
        <f>"Q"&amp;ROUNDUP(salesdata[[#This Row],[Month No.]]/3,0)</f>
        <v>Q1</v>
      </c>
      <c r="U3197" s="1" t="str">
        <f>TEXT(salesdata[[#This Row],[Date]],"dddd")</f>
        <v>Monday</v>
      </c>
      <c r="V3197" s="12">
        <f>IFERROR(salesdata[[#This Row],[Total Revenue]]/salesdata[[#This Row],[Total Units Sold]],0)</f>
        <v>5.0165995309697893</v>
      </c>
      <c r="W3197" s="1" t="str">
        <f>INDEX({"Product1","Product2","Product3","Product4"},MATCH(MAX(salesdata[[#This Row],[S-P1]],salesdata[[#This Row],[S-P2]],salesdata[[#This Row],[S-P3]],salesdata[[#This Row],[S-P4]]),CHOOSE({1,2,3,4},salesdata[[#This Row],[S-P1]],salesdata[[#This Row],[S-P2]],salesdata[[#This Row],[S-P3]],salesdata[[#This Row],[S-P4]]),0))</f>
        <v>Product2</v>
      </c>
      <c r="X3197" s="1" t="str">
        <f>IF(salesdata[[#This Row],[Total Revenue]]&gt;=70000,"High",IF(salesdata[[#This Row],[Total Revenue]]&gt;=40000,"Medium","Low"))</f>
        <v>High</v>
      </c>
      <c r="Y3197" s="1" t="str">
        <f>IFERROR(IF(SUMIF(salesdata[Year],salesdata[[#This Row],[Year]],salesdata[Total Revenue])&gt;SUMIF(salesdata[Year],salesdata[[#This Row],[Year]]-1,salesdata[Total Revenue]),"Growth Year","Decline Year"),"")</f>
        <v>Growth Year</v>
      </c>
    </row>
    <row r="3198" spans="1:25" x14ac:dyDescent="0.3">
      <c r="A3198" s="1">
        <v>3197</v>
      </c>
      <c r="B3198" s="2">
        <v>43543</v>
      </c>
      <c r="C3198" s="1">
        <v>2019</v>
      </c>
      <c r="D3198" s="1" t="s">
        <v>28</v>
      </c>
      <c r="E3198" s="1">
        <v>3</v>
      </c>
      <c r="F3198" s="3">
        <v>4093</v>
      </c>
      <c r="G3198" s="10">
        <v>12974.81</v>
      </c>
      <c r="H3198" s="12">
        <f>IFERROR(salesdata[[#This Row],[S-P1]]/salesdata[[#This Row],[Q-P1]],0)</f>
        <v>3.17</v>
      </c>
      <c r="I3198" s="3">
        <v>1639</v>
      </c>
      <c r="J3198" s="10">
        <v>10391.26</v>
      </c>
      <c r="K3198" s="12">
        <f>IFERROR(salesdata[[#This Row],[S-P2]]/salesdata[[#This Row],[Q-P2]],0)</f>
        <v>6.34</v>
      </c>
      <c r="L3198" s="3">
        <v>1631</v>
      </c>
      <c r="M3198" s="10">
        <v>8840.02</v>
      </c>
      <c r="N3198" s="12">
        <f>IFERROR(salesdata[[#This Row],[S-P3]]/salesdata[[#This Row],[Q-P3]],0)</f>
        <v>5.42</v>
      </c>
      <c r="O3198" s="3">
        <v>806</v>
      </c>
      <c r="P3198" s="10">
        <v>5746.78</v>
      </c>
      <c r="Q3198" s="12">
        <f>IFERROR(salesdata[[#This Row],[S-P4]]/salesdata[[#This Row],[Q-P4]],0)</f>
        <v>7.13</v>
      </c>
      <c r="R3198" s="3">
        <v>8169</v>
      </c>
      <c r="S3198" s="10">
        <v>37952.870000000003</v>
      </c>
      <c r="T3198" s="1" t="str">
        <f>"Q"&amp;ROUNDUP(salesdata[[#This Row],[Month No.]]/3,0)</f>
        <v>Q1</v>
      </c>
      <c r="U3198" s="1" t="str">
        <f>TEXT(salesdata[[#This Row],[Date]],"dddd")</f>
        <v>Tuesday</v>
      </c>
      <c r="V3198" s="12">
        <f>IFERROR(salesdata[[#This Row],[Total Revenue]]/salesdata[[#This Row],[Total Units Sold]],0)</f>
        <v>4.6459627861427348</v>
      </c>
      <c r="W3198" s="1" t="str">
        <f>INDEX({"Product1","Product2","Product3","Product4"},MATCH(MAX(salesdata[[#This Row],[S-P1]],salesdata[[#This Row],[S-P2]],salesdata[[#This Row],[S-P3]],salesdata[[#This Row],[S-P4]]),CHOOSE({1,2,3,4},salesdata[[#This Row],[S-P1]],salesdata[[#This Row],[S-P2]],salesdata[[#This Row],[S-P3]],salesdata[[#This Row],[S-P4]]),0))</f>
        <v>Product1</v>
      </c>
      <c r="X3198" s="1" t="str">
        <f>IF(salesdata[[#This Row],[Total Revenue]]&gt;=70000,"High",IF(salesdata[[#This Row],[Total Revenue]]&gt;=40000,"Medium","Low"))</f>
        <v>Low</v>
      </c>
      <c r="Y3198" s="1" t="str">
        <f>IFERROR(IF(SUMIF(salesdata[Year],salesdata[[#This Row],[Year]],salesdata[Total Revenue])&gt;SUMIF(salesdata[Year],salesdata[[#This Row],[Year]]-1,salesdata[Total Revenue]),"Growth Year","Decline Year"),"")</f>
        <v>Growth Year</v>
      </c>
    </row>
    <row r="3199" spans="1:25" x14ac:dyDescent="0.3">
      <c r="A3199" s="1">
        <v>3198</v>
      </c>
      <c r="B3199" s="2">
        <v>43544</v>
      </c>
      <c r="C3199" s="1">
        <v>2019</v>
      </c>
      <c r="D3199" s="1" t="s">
        <v>28</v>
      </c>
      <c r="E3199" s="1">
        <v>3</v>
      </c>
      <c r="F3199" s="3">
        <v>1065</v>
      </c>
      <c r="G3199" s="10">
        <v>3376.05</v>
      </c>
      <c r="H3199" s="12">
        <f>IFERROR(salesdata[[#This Row],[S-P1]]/salesdata[[#This Row],[Q-P1]],0)</f>
        <v>3.1700000000000004</v>
      </c>
      <c r="I3199" s="3">
        <v>2535</v>
      </c>
      <c r="J3199" s="10">
        <v>16071.9</v>
      </c>
      <c r="K3199" s="12">
        <f>IFERROR(salesdata[[#This Row],[S-P2]]/salesdata[[#This Row],[Q-P2]],0)</f>
        <v>6.34</v>
      </c>
      <c r="L3199" s="3">
        <v>519</v>
      </c>
      <c r="M3199" s="10">
        <v>2812.98</v>
      </c>
      <c r="N3199" s="12">
        <f>IFERROR(salesdata[[#This Row],[S-P3]]/salesdata[[#This Row],[Q-P3]],0)</f>
        <v>5.42</v>
      </c>
      <c r="O3199" s="3">
        <v>1796</v>
      </c>
      <c r="P3199" s="10">
        <v>12805.48</v>
      </c>
      <c r="Q3199" s="12">
        <f>IFERROR(salesdata[[#This Row],[S-P4]]/salesdata[[#This Row],[Q-P4]],0)</f>
        <v>7.13</v>
      </c>
      <c r="R3199" s="3">
        <v>5915</v>
      </c>
      <c r="S3199" s="10">
        <v>35066.410000000003</v>
      </c>
      <c r="T3199" s="1" t="str">
        <f>"Q"&amp;ROUNDUP(salesdata[[#This Row],[Month No.]]/3,0)</f>
        <v>Q1</v>
      </c>
      <c r="U3199" s="1" t="str">
        <f>TEXT(salesdata[[#This Row],[Date]],"dddd")</f>
        <v>Wednesday</v>
      </c>
      <c r="V3199" s="12">
        <f>IFERROR(salesdata[[#This Row],[Total Revenue]]/salesdata[[#This Row],[Total Units Sold]],0)</f>
        <v>5.9283871513102291</v>
      </c>
      <c r="W3199" s="1" t="str">
        <f>INDEX({"Product1","Product2","Product3","Product4"},MATCH(MAX(salesdata[[#This Row],[S-P1]],salesdata[[#This Row],[S-P2]],salesdata[[#This Row],[S-P3]],salesdata[[#This Row],[S-P4]]),CHOOSE({1,2,3,4},salesdata[[#This Row],[S-P1]],salesdata[[#This Row],[S-P2]],salesdata[[#This Row],[S-P3]],salesdata[[#This Row],[S-P4]]),0))</f>
        <v>Product2</v>
      </c>
      <c r="X3199" s="1" t="str">
        <f>IF(salesdata[[#This Row],[Total Revenue]]&gt;=70000,"High",IF(salesdata[[#This Row],[Total Revenue]]&gt;=40000,"Medium","Low"))</f>
        <v>Low</v>
      </c>
      <c r="Y3199" s="1" t="str">
        <f>IFERROR(IF(SUMIF(salesdata[Year],salesdata[[#This Row],[Year]],salesdata[Total Revenue])&gt;SUMIF(salesdata[Year],salesdata[[#This Row],[Year]]-1,salesdata[Total Revenue]),"Growth Year","Decline Year"),"")</f>
        <v>Growth Year</v>
      </c>
    </row>
    <row r="3200" spans="1:25" x14ac:dyDescent="0.3">
      <c r="A3200" s="1">
        <v>3199</v>
      </c>
      <c r="B3200" s="2">
        <v>43545</v>
      </c>
      <c r="C3200" s="1">
        <v>2019</v>
      </c>
      <c r="D3200" s="1" t="s">
        <v>28</v>
      </c>
      <c r="E3200" s="1">
        <v>3</v>
      </c>
      <c r="F3200" s="3">
        <v>2636</v>
      </c>
      <c r="G3200" s="10">
        <v>8356.1200000000008</v>
      </c>
      <c r="H3200" s="12">
        <f>IFERROR(salesdata[[#This Row],[S-P1]]/salesdata[[#This Row],[Q-P1]],0)</f>
        <v>3.1700000000000004</v>
      </c>
      <c r="I3200" s="3">
        <v>2268</v>
      </c>
      <c r="J3200" s="10">
        <v>14379.12</v>
      </c>
      <c r="K3200" s="12">
        <f>IFERROR(salesdata[[#This Row],[S-P2]]/salesdata[[#This Row],[Q-P2]],0)</f>
        <v>6.3400000000000007</v>
      </c>
      <c r="L3200" s="3">
        <v>4352</v>
      </c>
      <c r="M3200" s="10">
        <v>23587.84</v>
      </c>
      <c r="N3200" s="12">
        <f>IFERROR(salesdata[[#This Row],[S-P3]]/salesdata[[#This Row],[Q-P3]],0)</f>
        <v>5.42</v>
      </c>
      <c r="O3200" s="3">
        <v>295</v>
      </c>
      <c r="P3200" s="10">
        <v>2103.35</v>
      </c>
      <c r="Q3200" s="12">
        <f>IFERROR(salesdata[[#This Row],[S-P4]]/salesdata[[#This Row],[Q-P4]],0)</f>
        <v>7.13</v>
      </c>
      <c r="R3200" s="3">
        <v>9551</v>
      </c>
      <c r="S3200" s="10">
        <v>48426.43</v>
      </c>
      <c r="T3200" s="1" t="str">
        <f>"Q"&amp;ROUNDUP(salesdata[[#This Row],[Month No.]]/3,0)</f>
        <v>Q1</v>
      </c>
      <c r="U3200" s="1" t="str">
        <f>TEXT(salesdata[[#This Row],[Date]],"dddd")</f>
        <v>Thursday</v>
      </c>
      <c r="V3200" s="12">
        <f>IFERROR(salesdata[[#This Row],[Total Revenue]]/salesdata[[#This Row],[Total Units Sold]],0)</f>
        <v>5.0702994450842844</v>
      </c>
      <c r="W3200" s="1" t="str">
        <f>INDEX({"Product1","Product2","Product3","Product4"},MATCH(MAX(salesdata[[#This Row],[S-P1]],salesdata[[#This Row],[S-P2]],salesdata[[#This Row],[S-P3]],salesdata[[#This Row],[S-P4]]),CHOOSE({1,2,3,4},salesdata[[#This Row],[S-P1]],salesdata[[#This Row],[S-P2]],salesdata[[#This Row],[S-P3]],salesdata[[#This Row],[S-P4]]),0))</f>
        <v>Product3</v>
      </c>
      <c r="X3200" s="1" t="str">
        <f>IF(salesdata[[#This Row],[Total Revenue]]&gt;=70000,"High",IF(salesdata[[#This Row],[Total Revenue]]&gt;=40000,"Medium","Low"))</f>
        <v>Medium</v>
      </c>
      <c r="Y3200" s="1" t="str">
        <f>IFERROR(IF(SUMIF(salesdata[Year],salesdata[[#This Row],[Year]],salesdata[Total Revenue])&gt;SUMIF(salesdata[Year],salesdata[[#This Row],[Year]]-1,salesdata[Total Revenue]),"Growth Year","Decline Year"),"")</f>
        <v>Growth Year</v>
      </c>
    </row>
    <row r="3201" spans="1:25" x14ac:dyDescent="0.3">
      <c r="A3201" s="1">
        <v>3200</v>
      </c>
      <c r="B3201" s="2">
        <v>43546</v>
      </c>
      <c r="C3201" s="1">
        <v>2019</v>
      </c>
      <c r="D3201" s="1" t="s">
        <v>28</v>
      </c>
      <c r="E3201" s="1">
        <v>3</v>
      </c>
      <c r="F3201" s="3">
        <v>7849</v>
      </c>
      <c r="G3201" s="10">
        <v>24881.33</v>
      </c>
      <c r="H3201" s="12">
        <f>IFERROR(salesdata[[#This Row],[S-P1]]/salesdata[[#This Row],[Q-P1]],0)</f>
        <v>3.1700000000000004</v>
      </c>
      <c r="I3201" s="3">
        <v>986</v>
      </c>
      <c r="J3201" s="10">
        <v>6251.24</v>
      </c>
      <c r="K3201" s="12">
        <f>IFERROR(salesdata[[#This Row],[S-P2]]/salesdata[[#This Row],[Q-P2]],0)</f>
        <v>6.34</v>
      </c>
      <c r="L3201" s="3">
        <v>4678</v>
      </c>
      <c r="M3201" s="10">
        <v>25354.76</v>
      </c>
      <c r="N3201" s="12">
        <f>IFERROR(salesdata[[#This Row],[S-P3]]/salesdata[[#This Row],[Q-P3]],0)</f>
        <v>5.42</v>
      </c>
      <c r="O3201" s="3">
        <v>698</v>
      </c>
      <c r="P3201" s="10">
        <v>4976.74</v>
      </c>
      <c r="Q3201" s="12">
        <f>IFERROR(salesdata[[#This Row],[S-P4]]/salesdata[[#This Row],[Q-P4]],0)</f>
        <v>7.13</v>
      </c>
      <c r="R3201" s="3">
        <v>14211</v>
      </c>
      <c r="S3201" s="10">
        <v>61464.07</v>
      </c>
      <c r="T3201" s="1" t="str">
        <f>"Q"&amp;ROUNDUP(salesdata[[#This Row],[Month No.]]/3,0)</f>
        <v>Q1</v>
      </c>
      <c r="U3201" s="1" t="str">
        <f>TEXT(salesdata[[#This Row],[Date]],"dddd")</f>
        <v>Friday</v>
      </c>
      <c r="V3201" s="12">
        <f>IFERROR(salesdata[[#This Row],[Total Revenue]]/salesdata[[#This Row],[Total Units Sold]],0)</f>
        <v>4.3251052001970303</v>
      </c>
      <c r="W3201" s="1" t="str">
        <f>INDEX({"Product1","Product2","Product3","Product4"},MATCH(MAX(salesdata[[#This Row],[S-P1]],salesdata[[#This Row],[S-P2]],salesdata[[#This Row],[S-P3]],salesdata[[#This Row],[S-P4]]),CHOOSE({1,2,3,4},salesdata[[#This Row],[S-P1]],salesdata[[#This Row],[S-P2]],salesdata[[#This Row],[S-P3]],salesdata[[#This Row],[S-P4]]),0))</f>
        <v>Product3</v>
      </c>
      <c r="X3201" s="1" t="str">
        <f>IF(salesdata[[#This Row],[Total Revenue]]&gt;=70000,"High",IF(salesdata[[#This Row],[Total Revenue]]&gt;=40000,"Medium","Low"))</f>
        <v>Medium</v>
      </c>
      <c r="Y3201" s="1" t="str">
        <f>IFERROR(IF(SUMIF(salesdata[Year],salesdata[[#This Row],[Year]],salesdata[Total Revenue])&gt;SUMIF(salesdata[Year],salesdata[[#This Row],[Year]]-1,salesdata[Total Revenue]),"Growth Year","Decline Year"),"")</f>
        <v>Growth Year</v>
      </c>
    </row>
    <row r="3202" spans="1:25" x14ac:dyDescent="0.3">
      <c r="A3202" s="1">
        <v>3201</v>
      </c>
      <c r="B3202" s="2">
        <v>43547</v>
      </c>
      <c r="C3202" s="1">
        <v>2019</v>
      </c>
      <c r="D3202" s="1" t="s">
        <v>28</v>
      </c>
      <c r="E3202" s="1">
        <v>3</v>
      </c>
      <c r="F3202" s="3">
        <v>6737</v>
      </c>
      <c r="G3202" s="10">
        <v>21356.29</v>
      </c>
      <c r="H3202" s="12">
        <f>IFERROR(salesdata[[#This Row],[S-P1]]/salesdata[[#This Row],[Q-P1]],0)</f>
        <v>3.17</v>
      </c>
      <c r="I3202" s="3">
        <v>2794</v>
      </c>
      <c r="J3202" s="10">
        <v>17713.96</v>
      </c>
      <c r="K3202" s="12">
        <f>IFERROR(salesdata[[#This Row],[S-P2]]/salesdata[[#This Row],[Q-P2]],0)</f>
        <v>6.34</v>
      </c>
      <c r="L3202" s="3">
        <v>1898</v>
      </c>
      <c r="M3202" s="10">
        <v>10287.16</v>
      </c>
      <c r="N3202" s="12">
        <f>IFERROR(salesdata[[#This Row],[S-P3]]/salesdata[[#This Row],[Q-P3]],0)</f>
        <v>5.42</v>
      </c>
      <c r="O3202" s="3">
        <v>1095</v>
      </c>
      <c r="P3202" s="10">
        <v>7807.35</v>
      </c>
      <c r="Q3202" s="12">
        <f>IFERROR(salesdata[[#This Row],[S-P4]]/salesdata[[#This Row],[Q-P4]],0)</f>
        <v>7.13</v>
      </c>
      <c r="R3202" s="3">
        <v>12524</v>
      </c>
      <c r="S3202" s="10">
        <v>57164.76</v>
      </c>
      <c r="T3202" s="1" t="str">
        <f>"Q"&amp;ROUNDUP(salesdata[[#This Row],[Month No.]]/3,0)</f>
        <v>Q1</v>
      </c>
      <c r="U3202" s="1" t="str">
        <f>TEXT(salesdata[[#This Row],[Date]],"dddd")</f>
        <v>Saturday</v>
      </c>
      <c r="V3202" s="12">
        <f>IFERROR(salesdata[[#This Row],[Total Revenue]]/salesdata[[#This Row],[Total Units Sold]],0)</f>
        <v>4.5644171191312681</v>
      </c>
      <c r="W3202" s="1" t="str">
        <f>INDEX({"Product1","Product2","Product3","Product4"},MATCH(MAX(salesdata[[#This Row],[S-P1]],salesdata[[#This Row],[S-P2]],salesdata[[#This Row],[S-P3]],salesdata[[#This Row],[S-P4]]),CHOOSE({1,2,3,4},salesdata[[#This Row],[S-P1]],salesdata[[#This Row],[S-P2]],salesdata[[#This Row],[S-P3]],salesdata[[#This Row],[S-P4]]),0))</f>
        <v>Product1</v>
      </c>
      <c r="X3202" s="1" t="str">
        <f>IF(salesdata[[#This Row],[Total Revenue]]&gt;=70000,"High",IF(salesdata[[#This Row],[Total Revenue]]&gt;=40000,"Medium","Low"))</f>
        <v>Medium</v>
      </c>
      <c r="Y3202" s="1" t="str">
        <f>IFERROR(IF(SUMIF(salesdata[Year],salesdata[[#This Row],[Year]],salesdata[Total Revenue])&gt;SUMIF(salesdata[Year],salesdata[[#This Row],[Year]]-1,salesdata[Total Revenue]),"Growth Year","Decline Year"),"")</f>
        <v>Growth Year</v>
      </c>
    </row>
    <row r="3203" spans="1:25" x14ac:dyDescent="0.3">
      <c r="A3203" s="1">
        <v>3202</v>
      </c>
      <c r="B3203" s="2">
        <v>43548</v>
      </c>
      <c r="C3203" s="1">
        <v>2019</v>
      </c>
      <c r="D3203" s="1" t="s">
        <v>28</v>
      </c>
      <c r="E3203" s="1">
        <v>3</v>
      </c>
      <c r="F3203" s="3">
        <v>6883</v>
      </c>
      <c r="G3203" s="10">
        <v>21819.11</v>
      </c>
      <c r="H3203" s="12">
        <f>IFERROR(salesdata[[#This Row],[S-P1]]/salesdata[[#This Row],[Q-P1]],0)</f>
        <v>3.17</v>
      </c>
      <c r="I3203" s="3">
        <v>3713</v>
      </c>
      <c r="J3203" s="10">
        <v>23540.42</v>
      </c>
      <c r="K3203" s="12">
        <f>IFERROR(salesdata[[#This Row],[S-P2]]/salesdata[[#This Row],[Q-P2]],0)</f>
        <v>6.34</v>
      </c>
      <c r="L3203" s="3">
        <v>1358</v>
      </c>
      <c r="M3203" s="10">
        <v>7360.36</v>
      </c>
      <c r="N3203" s="12">
        <f>IFERROR(salesdata[[#This Row],[S-P3]]/salesdata[[#This Row],[Q-P3]],0)</f>
        <v>5.42</v>
      </c>
      <c r="O3203" s="3">
        <v>1399</v>
      </c>
      <c r="P3203" s="10">
        <v>9974.8700000000008</v>
      </c>
      <c r="Q3203" s="12">
        <f>IFERROR(salesdata[[#This Row],[S-P4]]/salesdata[[#This Row],[Q-P4]],0)</f>
        <v>7.1300000000000008</v>
      </c>
      <c r="R3203" s="3">
        <v>13353</v>
      </c>
      <c r="S3203" s="10">
        <v>62694.76</v>
      </c>
      <c r="T3203" s="1" t="str">
        <f>"Q"&amp;ROUNDUP(salesdata[[#This Row],[Month No.]]/3,0)</f>
        <v>Q1</v>
      </c>
      <c r="U3203" s="1" t="str">
        <f>TEXT(salesdata[[#This Row],[Date]],"dddd")</f>
        <v>Sunday</v>
      </c>
      <c r="V3203" s="12">
        <f>IFERROR(salesdata[[#This Row],[Total Revenue]]/salesdata[[#This Row],[Total Units Sold]],0)</f>
        <v>4.6951816071294843</v>
      </c>
      <c r="W3203" s="1" t="str">
        <f>INDEX({"Product1","Product2","Product3","Product4"},MATCH(MAX(salesdata[[#This Row],[S-P1]],salesdata[[#This Row],[S-P2]],salesdata[[#This Row],[S-P3]],salesdata[[#This Row],[S-P4]]),CHOOSE({1,2,3,4},salesdata[[#This Row],[S-P1]],salesdata[[#This Row],[S-P2]],salesdata[[#This Row],[S-P3]],salesdata[[#This Row],[S-P4]]),0))</f>
        <v>Product2</v>
      </c>
      <c r="X3203" s="1" t="str">
        <f>IF(salesdata[[#This Row],[Total Revenue]]&gt;=70000,"High",IF(salesdata[[#This Row],[Total Revenue]]&gt;=40000,"Medium","Low"))</f>
        <v>Medium</v>
      </c>
      <c r="Y3203" s="1" t="str">
        <f>IFERROR(IF(SUMIF(salesdata[Year],salesdata[[#This Row],[Year]],salesdata[Total Revenue])&gt;SUMIF(salesdata[Year],salesdata[[#This Row],[Year]]-1,salesdata[Total Revenue]),"Growth Year","Decline Year"),"")</f>
        <v>Growth Year</v>
      </c>
    </row>
    <row r="3204" spans="1:25" x14ac:dyDescent="0.3">
      <c r="A3204" s="1">
        <v>3203</v>
      </c>
      <c r="B3204" s="2">
        <v>43549</v>
      </c>
      <c r="C3204" s="1">
        <v>2019</v>
      </c>
      <c r="D3204" s="1" t="s">
        <v>28</v>
      </c>
      <c r="E3204" s="1">
        <v>3</v>
      </c>
      <c r="F3204" s="3">
        <v>4192</v>
      </c>
      <c r="G3204" s="10">
        <v>13288.64</v>
      </c>
      <c r="H3204" s="12">
        <f>IFERROR(salesdata[[#This Row],[S-P1]]/salesdata[[#This Row],[Q-P1]],0)</f>
        <v>3.17</v>
      </c>
      <c r="I3204" s="3">
        <v>2183</v>
      </c>
      <c r="J3204" s="10">
        <v>13840.22</v>
      </c>
      <c r="K3204" s="12">
        <f>IFERROR(salesdata[[#This Row],[S-P2]]/salesdata[[#This Row],[Q-P2]],0)</f>
        <v>6.34</v>
      </c>
      <c r="L3204" s="3">
        <v>3189</v>
      </c>
      <c r="M3204" s="10">
        <v>17284.38</v>
      </c>
      <c r="N3204" s="12">
        <f>IFERROR(salesdata[[#This Row],[S-P3]]/salesdata[[#This Row],[Q-P3]],0)</f>
        <v>5.42</v>
      </c>
      <c r="O3204" s="3">
        <v>1747</v>
      </c>
      <c r="P3204" s="10">
        <v>12456.11</v>
      </c>
      <c r="Q3204" s="12">
        <f>IFERROR(salesdata[[#This Row],[S-P4]]/salesdata[[#This Row],[Q-P4]],0)</f>
        <v>7.13</v>
      </c>
      <c r="R3204" s="3">
        <v>11311</v>
      </c>
      <c r="S3204" s="10">
        <v>56869.35</v>
      </c>
      <c r="T3204" s="1" t="str">
        <f>"Q"&amp;ROUNDUP(salesdata[[#This Row],[Month No.]]/3,0)</f>
        <v>Q1</v>
      </c>
      <c r="U3204" s="1" t="str">
        <f>TEXT(salesdata[[#This Row],[Date]],"dddd")</f>
        <v>Monday</v>
      </c>
      <c r="V3204" s="12">
        <f>IFERROR(salesdata[[#This Row],[Total Revenue]]/salesdata[[#This Row],[Total Units Sold]],0)</f>
        <v>5.0277915303686678</v>
      </c>
      <c r="W3204" s="1" t="str">
        <f>INDEX({"Product1","Product2","Product3","Product4"},MATCH(MAX(salesdata[[#This Row],[S-P1]],salesdata[[#This Row],[S-P2]],salesdata[[#This Row],[S-P3]],salesdata[[#This Row],[S-P4]]),CHOOSE({1,2,3,4},salesdata[[#This Row],[S-P1]],salesdata[[#This Row],[S-P2]],salesdata[[#This Row],[S-P3]],salesdata[[#This Row],[S-P4]]),0))</f>
        <v>Product3</v>
      </c>
      <c r="X3204" s="1" t="str">
        <f>IF(salesdata[[#This Row],[Total Revenue]]&gt;=70000,"High",IF(salesdata[[#This Row],[Total Revenue]]&gt;=40000,"Medium","Low"))</f>
        <v>Medium</v>
      </c>
      <c r="Y3204" s="1" t="str">
        <f>IFERROR(IF(SUMIF(salesdata[Year],salesdata[[#This Row],[Year]],salesdata[Total Revenue])&gt;SUMIF(salesdata[Year],salesdata[[#This Row],[Year]]-1,salesdata[Total Revenue]),"Growth Year","Decline Year"),"")</f>
        <v>Growth Year</v>
      </c>
    </row>
    <row r="3205" spans="1:25" x14ac:dyDescent="0.3">
      <c r="A3205" s="1">
        <v>3204</v>
      </c>
      <c r="B3205" s="2">
        <v>43550</v>
      </c>
      <c r="C3205" s="1">
        <v>2019</v>
      </c>
      <c r="D3205" s="1" t="s">
        <v>28</v>
      </c>
      <c r="E3205" s="1">
        <v>3</v>
      </c>
      <c r="F3205" s="3">
        <v>4662</v>
      </c>
      <c r="G3205" s="10">
        <v>14778.54</v>
      </c>
      <c r="H3205" s="12">
        <f>IFERROR(salesdata[[#This Row],[S-P1]]/salesdata[[#This Row],[Q-P1]],0)</f>
        <v>3.1700000000000004</v>
      </c>
      <c r="I3205" s="3">
        <v>821</v>
      </c>
      <c r="J3205" s="10">
        <v>5205.1400000000003</v>
      </c>
      <c r="K3205" s="12">
        <f>IFERROR(salesdata[[#This Row],[S-P2]]/salesdata[[#This Row],[Q-P2]],0)</f>
        <v>6.3400000000000007</v>
      </c>
      <c r="L3205" s="3">
        <v>2636</v>
      </c>
      <c r="M3205" s="10">
        <v>14287.12</v>
      </c>
      <c r="N3205" s="12">
        <f>IFERROR(salesdata[[#This Row],[S-P3]]/salesdata[[#This Row],[Q-P3]],0)</f>
        <v>5.42</v>
      </c>
      <c r="O3205" s="3">
        <v>820</v>
      </c>
      <c r="P3205" s="10">
        <v>5846.6</v>
      </c>
      <c r="Q3205" s="12">
        <f>IFERROR(salesdata[[#This Row],[S-P4]]/salesdata[[#This Row],[Q-P4]],0)</f>
        <v>7.1300000000000008</v>
      </c>
      <c r="R3205" s="3">
        <v>8939</v>
      </c>
      <c r="S3205" s="10">
        <v>40117.4</v>
      </c>
      <c r="T3205" s="1" t="str">
        <f>"Q"&amp;ROUNDUP(salesdata[[#This Row],[Month No.]]/3,0)</f>
        <v>Q1</v>
      </c>
      <c r="U3205" s="1" t="str">
        <f>TEXT(salesdata[[#This Row],[Date]],"dddd")</f>
        <v>Tuesday</v>
      </c>
      <c r="V3205" s="12">
        <f>IFERROR(salesdata[[#This Row],[Total Revenue]]/salesdata[[#This Row],[Total Units Sold]],0)</f>
        <v>4.487906924711937</v>
      </c>
      <c r="W3205" s="1" t="str">
        <f>INDEX({"Product1","Product2","Product3","Product4"},MATCH(MAX(salesdata[[#This Row],[S-P1]],salesdata[[#This Row],[S-P2]],salesdata[[#This Row],[S-P3]],salesdata[[#This Row],[S-P4]]),CHOOSE({1,2,3,4},salesdata[[#This Row],[S-P1]],salesdata[[#This Row],[S-P2]],salesdata[[#This Row],[S-P3]],salesdata[[#This Row],[S-P4]]),0))</f>
        <v>Product1</v>
      </c>
      <c r="X3205" s="1" t="str">
        <f>IF(salesdata[[#This Row],[Total Revenue]]&gt;=70000,"High",IF(salesdata[[#This Row],[Total Revenue]]&gt;=40000,"Medium","Low"))</f>
        <v>Medium</v>
      </c>
      <c r="Y3205" s="1" t="str">
        <f>IFERROR(IF(SUMIF(salesdata[Year],salesdata[[#This Row],[Year]],salesdata[Total Revenue])&gt;SUMIF(salesdata[Year],salesdata[[#This Row],[Year]]-1,salesdata[Total Revenue]),"Growth Year","Decline Year"),"")</f>
        <v>Growth Year</v>
      </c>
    </row>
    <row r="3206" spans="1:25" x14ac:dyDescent="0.3">
      <c r="A3206" s="1">
        <v>3205</v>
      </c>
      <c r="B3206" s="2">
        <v>43551</v>
      </c>
      <c r="C3206" s="1">
        <v>2019</v>
      </c>
      <c r="D3206" s="1" t="s">
        <v>28</v>
      </c>
      <c r="E3206" s="1">
        <v>3</v>
      </c>
      <c r="F3206" s="3">
        <v>7480</v>
      </c>
      <c r="G3206" s="10">
        <v>23711.599999999999</v>
      </c>
      <c r="H3206" s="12">
        <f>IFERROR(salesdata[[#This Row],[S-P1]]/salesdata[[#This Row],[Q-P1]],0)</f>
        <v>3.17</v>
      </c>
      <c r="I3206" s="3">
        <v>3112</v>
      </c>
      <c r="J3206" s="10">
        <v>19730.080000000002</v>
      </c>
      <c r="K3206" s="12">
        <f>IFERROR(salesdata[[#This Row],[S-P2]]/salesdata[[#This Row],[Q-P2]],0)</f>
        <v>6.3400000000000007</v>
      </c>
      <c r="L3206" s="3">
        <v>4723</v>
      </c>
      <c r="M3206" s="10">
        <v>25598.66</v>
      </c>
      <c r="N3206" s="12">
        <f>IFERROR(salesdata[[#This Row],[S-P3]]/salesdata[[#This Row],[Q-P3]],0)</f>
        <v>5.42</v>
      </c>
      <c r="O3206" s="3">
        <v>1013</v>
      </c>
      <c r="P3206" s="10">
        <v>7222.69</v>
      </c>
      <c r="Q3206" s="12">
        <f>IFERROR(salesdata[[#This Row],[S-P4]]/salesdata[[#This Row],[Q-P4]],0)</f>
        <v>7.13</v>
      </c>
      <c r="R3206" s="3">
        <v>16328</v>
      </c>
      <c r="S3206" s="10">
        <v>76263.03</v>
      </c>
      <c r="T3206" s="1" t="str">
        <f>"Q"&amp;ROUNDUP(salesdata[[#This Row],[Month No.]]/3,0)</f>
        <v>Q1</v>
      </c>
      <c r="U3206" s="1" t="str">
        <f>TEXT(salesdata[[#This Row],[Date]],"dddd")</f>
        <v>Wednesday</v>
      </c>
      <c r="V3206" s="12">
        <f>IFERROR(salesdata[[#This Row],[Total Revenue]]/salesdata[[#This Row],[Total Units Sold]],0)</f>
        <v>4.6706902253797153</v>
      </c>
      <c r="W3206" s="1" t="str">
        <f>INDEX({"Product1","Product2","Product3","Product4"},MATCH(MAX(salesdata[[#This Row],[S-P1]],salesdata[[#This Row],[S-P2]],salesdata[[#This Row],[S-P3]],salesdata[[#This Row],[S-P4]]),CHOOSE({1,2,3,4},salesdata[[#This Row],[S-P1]],salesdata[[#This Row],[S-P2]],salesdata[[#This Row],[S-P3]],salesdata[[#This Row],[S-P4]]),0))</f>
        <v>Product3</v>
      </c>
      <c r="X3206" s="1" t="str">
        <f>IF(salesdata[[#This Row],[Total Revenue]]&gt;=70000,"High",IF(salesdata[[#This Row],[Total Revenue]]&gt;=40000,"Medium","Low"))</f>
        <v>High</v>
      </c>
      <c r="Y3206" s="1" t="str">
        <f>IFERROR(IF(SUMIF(salesdata[Year],salesdata[[#This Row],[Year]],salesdata[Total Revenue])&gt;SUMIF(salesdata[Year],salesdata[[#This Row],[Year]]-1,salesdata[Total Revenue]),"Growth Year","Decline Year"),"")</f>
        <v>Growth Year</v>
      </c>
    </row>
    <row r="3207" spans="1:25" x14ac:dyDescent="0.3">
      <c r="A3207" s="1">
        <v>3206</v>
      </c>
      <c r="B3207" s="2">
        <v>43552</v>
      </c>
      <c r="C3207" s="1">
        <v>2019</v>
      </c>
      <c r="D3207" s="1" t="s">
        <v>28</v>
      </c>
      <c r="E3207" s="1">
        <v>3</v>
      </c>
      <c r="F3207" s="3">
        <v>531</v>
      </c>
      <c r="G3207" s="10">
        <v>1683.27</v>
      </c>
      <c r="H3207" s="12">
        <f>IFERROR(salesdata[[#This Row],[S-P1]]/salesdata[[#This Row],[Q-P1]],0)</f>
        <v>3.17</v>
      </c>
      <c r="I3207" s="3">
        <v>983</v>
      </c>
      <c r="J3207" s="10">
        <v>6232.22</v>
      </c>
      <c r="K3207" s="12">
        <f>IFERROR(salesdata[[#This Row],[S-P2]]/salesdata[[#This Row],[Q-P2]],0)</f>
        <v>6.34</v>
      </c>
      <c r="L3207" s="3">
        <v>838</v>
      </c>
      <c r="M3207" s="10">
        <v>4541.96</v>
      </c>
      <c r="N3207" s="12">
        <f>IFERROR(salesdata[[#This Row],[S-P3]]/salesdata[[#This Row],[Q-P3]],0)</f>
        <v>5.42</v>
      </c>
      <c r="O3207" s="3">
        <v>1961</v>
      </c>
      <c r="P3207" s="10">
        <v>13981.93</v>
      </c>
      <c r="Q3207" s="12">
        <f>IFERROR(salesdata[[#This Row],[S-P4]]/salesdata[[#This Row],[Q-P4]],0)</f>
        <v>7.13</v>
      </c>
      <c r="R3207" s="3">
        <v>4313</v>
      </c>
      <c r="S3207" s="10">
        <v>26439.38</v>
      </c>
      <c r="T3207" s="1" t="str">
        <f>"Q"&amp;ROUNDUP(salesdata[[#This Row],[Month No.]]/3,0)</f>
        <v>Q1</v>
      </c>
      <c r="U3207" s="1" t="str">
        <f>TEXT(salesdata[[#This Row],[Date]],"dddd")</f>
        <v>Thursday</v>
      </c>
      <c r="V3207" s="12">
        <f>IFERROR(salesdata[[#This Row],[Total Revenue]]/salesdata[[#This Row],[Total Units Sold]],0)</f>
        <v>6.1301599814514258</v>
      </c>
      <c r="W3207" s="1" t="str">
        <f>INDEX({"Product1","Product2","Product3","Product4"},MATCH(MAX(salesdata[[#This Row],[S-P1]],salesdata[[#This Row],[S-P2]],salesdata[[#This Row],[S-P3]],salesdata[[#This Row],[S-P4]]),CHOOSE({1,2,3,4},salesdata[[#This Row],[S-P1]],salesdata[[#This Row],[S-P2]],salesdata[[#This Row],[S-P3]],salesdata[[#This Row],[S-P4]]),0))</f>
        <v>Product4</v>
      </c>
      <c r="X3207" s="1" t="str">
        <f>IF(salesdata[[#This Row],[Total Revenue]]&gt;=70000,"High",IF(salesdata[[#This Row],[Total Revenue]]&gt;=40000,"Medium","Low"))</f>
        <v>Low</v>
      </c>
      <c r="Y3207" s="1" t="str">
        <f>IFERROR(IF(SUMIF(salesdata[Year],salesdata[[#This Row],[Year]],salesdata[Total Revenue])&gt;SUMIF(salesdata[Year],salesdata[[#This Row],[Year]]-1,salesdata[Total Revenue]),"Growth Year","Decline Year"),"")</f>
        <v>Growth Year</v>
      </c>
    </row>
    <row r="3208" spans="1:25" x14ac:dyDescent="0.3">
      <c r="A3208" s="1">
        <v>3207</v>
      </c>
      <c r="B3208" s="2">
        <v>43553</v>
      </c>
      <c r="C3208" s="1">
        <v>2019</v>
      </c>
      <c r="D3208" s="1" t="s">
        <v>28</v>
      </c>
      <c r="E3208" s="1">
        <v>3</v>
      </c>
      <c r="F3208" s="3">
        <v>2777</v>
      </c>
      <c r="G3208" s="10">
        <v>8803.09</v>
      </c>
      <c r="H3208" s="12">
        <f>IFERROR(salesdata[[#This Row],[S-P1]]/salesdata[[#This Row],[Q-P1]],0)</f>
        <v>3.17</v>
      </c>
      <c r="I3208" s="3">
        <v>883</v>
      </c>
      <c r="J3208" s="10">
        <v>5598.22</v>
      </c>
      <c r="K3208" s="12">
        <f>IFERROR(salesdata[[#This Row],[S-P2]]/salesdata[[#This Row],[Q-P2]],0)</f>
        <v>6.34</v>
      </c>
      <c r="L3208" s="3">
        <v>5610</v>
      </c>
      <c r="M3208" s="10">
        <v>30406.2</v>
      </c>
      <c r="N3208" s="12">
        <f>IFERROR(salesdata[[#This Row],[S-P3]]/salesdata[[#This Row],[Q-P3]],0)</f>
        <v>5.42</v>
      </c>
      <c r="O3208" s="3">
        <v>566</v>
      </c>
      <c r="P3208" s="10">
        <v>4035.58</v>
      </c>
      <c r="Q3208" s="12">
        <f>IFERROR(salesdata[[#This Row],[S-P4]]/salesdata[[#This Row],[Q-P4]],0)</f>
        <v>7.13</v>
      </c>
      <c r="R3208" s="3">
        <v>9836</v>
      </c>
      <c r="S3208" s="10">
        <v>48843.09</v>
      </c>
      <c r="T3208" s="1" t="str">
        <f>"Q"&amp;ROUNDUP(salesdata[[#This Row],[Month No.]]/3,0)</f>
        <v>Q1</v>
      </c>
      <c r="U3208" s="1" t="str">
        <f>TEXT(salesdata[[#This Row],[Date]],"dddd")</f>
        <v>Friday</v>
      </c>
      <c r="V3208" s="12">
        <f>IFERROR(salesdata[[#This Row],[Total Revenue]]/salesdata[[#This Row],[Total Units Sold]],0)</f>
        <v>4.9657472549816992</v>
      </c>
      <c r="W3208" s="1" t="str">
        <f>INDEX({"Product1","Product2","Product3","Product4"},MATCH(MAX(salesdata[[#This Row],[S-P1]],salesdata[[#This Row],[S-P2]],salesdata[[#This Row],[S-P3]],salesdata[[#This Row],[S-P4]]),CHOOSE({1,2,3,4},salesdata[[#This Row],[S-P1]],salesdata[[#This Row],[S-P2]],salesdata[[#This Row],[S-P3]],salesdata[[#This Row],[S-P4]]),0))</f>
        <v>Product3</v>
      </c>
      <c r="X3208" s="1" t="str">
        <f>IF(salesdata[[#This Row],[Total Revenue]]&gt;=70000,"High",IF(salesdata[[#This Row],[Total Revenue]]&gt;=40000,"Medium","Low"))</f>
        <v>Medium</v>
      </c>
      <c r="Y3208" s="1" t="str">
        <f>IFERROR(IF(SUMIF(salesdata[Year],salesdata[[#This Row],[Year]],salesdata[Total Revenue])&gt;SUMIF(salesdata[Year],salesdata[[#This Row],[Year]]-1,salesdata[Total Revenue]),"Growth Year","Decline Year"),"")</f>
        <v>Growth Year</v>
      </c>
    </row>
    <row r="3209" spans="1:25" x14ac:dyDescent="0.3">
      <c r="A3209" s="1">
        <v>3208</v>
      </c>
      <c r="B3209" s="2">
        <v>43554</v>
      </c>
      <c r="C3209" s="1">
        <v>2019</v>
      </c>
      <c r="D3209" s="1" t="s">
        <v>28</v>
      </c>
      <c r="E3209" s="1">
        <v>3</v>
      </c>
      <c r="F3209" s="3">
        <v>3472</v>
      </c>
      <c r="G3209" s="10">
        <v>11006.24</v>
      </c>
      <c r="H3209" s="12">
        <f>IFERROR(salesdata[[#This Row],[S-P1]]/salesdata[[#This Row],[Q-P1]],0)</f>
        <v>3.17</v>
      </c>
      <c r="I3209" s="3">
        <v>2983</v>
      </c>
      <c r="J3209" s="10">
        <v>18912.22</v>
      </c>
      <c r="K3209" s="12">
        <f>IFERROR(salesdata[[#This Row],[S-P2]]/salesdata[[#This Row],[Q-P2]],0)</f>
        <v>6.3400000000000007</v>
      </c>
      <c r="L3209" s="3">
        <v>3032</v>
      </c>
      <c r="M3209" s="10">
        <v>16433.439999999999</v>
      </c>
      <c r="N3209" s="12">
        <f>IFERROR(salesdata[[#This Row],[S-P3]]/salesdata[[#This Row],[Q-P3]],0)</f>
        <v>5.42</v>
      </c>
      <c r="O3209" s="3">
        <v>904</v>
      </c>
      <c r="P3209" s="10">
        <v>6445.52</v>
      </c>
      <c r="Q3209" s="12">
        <f>IFERROR(salesdata[[#This Row],[S-P4]]/salesdata[[#This Row],[Q-P4]],0)</f>
        <v>7.1300000000000008</v>
      </c>
      <c r="R3209" s="3">
        <v>10391</v>
      </c>
      <c r="S3209" s="10">
        <v>52797.42</v>
      </c>
      <c r="T3209" s="1" t="str">
        <f>"Q"&amp;ROUNDUP(salesdata[[#This Row],[Month No.]]/3,0)</f>
        <v>Q1</v>
      </c>
      <c r="U3209" s="1" t="str">
        <f>TEXT(salesdata[[#This Row],[Date]],"dddd")</f>
        <v>Saturday</v>
      </c>
      <c r="V3209" s="12">
        <f>IFERROR(salesdata[[#This Row],[Total Revenue]]/salesdata[[#This Row],[Total Units Sold]],0)</f>
        <v>5.0810720816090846</v>
      </c>
      <c r="W3209" s="1" t="str">
        <f>INDEX({"Product1","Product2","Product3","Product4"},MATCH(MAX(salesdata[[#This Row],[S-P1]],salesdata[[#This Row],[S-P2]],salesdata[[#This Row],[S-P3]],salesdata[[#This Row],[S-P4]]),CHOOSE({1,2,3,4},salesdata[[#This Row],[S-P1]],salesdata[[#This Row],[S-P2]],salesdata[[#This Row],[S-P3]],salesdata[[#This Row],[S-P4]]),0))</f>
        <v>Product2</v>
      </c>
      <c r="X3209" s="1" t="str">
        <f>IF(salesdata[[#This Row],[Total Revenue]]&gt;=70000,"High",IF(salesdata[[#This Row],[Total Revenue]]&gt;=40000,"Medium","Low"))</f>
        <v>Medium</v>
      </c>
      <c r="Y3209" s="1" t="str">
        <f>IFERROR(IF(SUMIF(salesdata[Year],salesdata[[#This Row],[Year]],salesdata[Total Revenue])&gt;SUMIF(salesdata[Year],salesdata[[#This Row],[Year]]-1,salesdata[Total Revenue]),"Growth Year","Decline Year"),"")</f>
        <v>Growth Year</v>
      </c>
    </row>
    <row r="3210" spans="1:25" x14ac:dyDescent="0.3">
      <c r="A3210" s="1">
        <v>3209</v>
      </c>
      <c r="B3210" s="2">
        <v>43555</v>
      </c>
      <c r="C3210" s="1">
        <v>2019</v>
      </c>
      <c r="D3210" s="1" t="s">
        <v>28</v>
      </c>
      <c r="E3210" s="1">
        <v>3</v>
      </c>
      <c r="F3210" s="3">
        <v>3857</v>
      </c>
      <c r="G3210" s="10">
        <v>12226.69</v>
      </c>
      <c r="H3210" s="12">
        <f>IFERROR(salesdata[[#This Row],[S-P1]]/salesdata[[#This Row],[Q-P1]],0)</f>
        <v>3.17</v>
      </c>
      <c r="I3210" s="3">
        <v>2109</v>
      </c>
      <c r="J3210" s="10">
        <v>13371.06</v>
      </c>
      <c r="K3210" s="12">
        <f>IFERROR(salesdata[[#This Row],[S-P2]]/salesdata[[#This Row],[Q-P2]],0)</f>
        <v>6.34</v>
      </c>
      <c r="L3210" s="3">
        <v>1553</v>
      </c>
      <c r="M3210" s="10">
        <v>8417.26</v>
      </c>
      <c r="N3210" s="12">
        <f>IFERROR(salesdata[[#This Row],[S-P3]]/salesdata[[#This Row],[Q-P3]],0)</f>
        <v>5.42</v>
      </c>
      <c r="O3210" s="3">
        <v>268</v>
      </c>
      <c r="P3210" s="10">
        <v>1910.84</v>
      </c>
      <c r="Q3210" s="12">
        <f>IFERROR(salesdata[[#This Row],[S-P4]]/salesdata[[#This Row],[Q-P4]],0)</f>
        <v>7.13</v>
      </c>
      <c r="R3210" s="3">
        <v>7787</v>
      </c>
      <c r="S3210" s="10">
        <v>35925.85</v>
      </c>
      <c r="T3210" s="1" t="str">
        <f>"Q"&amp;ROUNDUP(salesdata[[#This Row],[Month No.]]/3,0)</f>
        <v>Q1</v>
      </c>
      <c r="U3210" s="1" t="str">
        <f>TEXT(salesdata[[#This Row],[Date]],"dddd")</f>
        <v>Sunday</v>
      </c>
      <c r="V3210" s="12">
        <f>IFERROR(salesdata[[#This Row],[Total Revenue]]/salesdata[[#This Row],[Total Units Sold]],0)</f>
        <v>4.6135674842686525</v>
      </c>
      <c r="W3210" s="1" t="str">
        <f>INDEX({"Product1","Product2","Product3","Product4"},MATCH(MAX(salesdata[[#This Row],[S-P1]],salesdata[[#This Row],[S-P2]],salesdata[[#This Row],[S-P3]],salesdata[[#This Row],[S-P4]]),CHOOSE({1,2,3,4},salesdata[[#This Row],[S-P1]],salesdata[[#This Row],[S-P2]],salesdata[[#This Row],[S-P3]],salesdata[[#This Row],[S-P4]]),0))</f>
        <v>Product2</v>
      </c>
      <c r="X3210" s="1" t="str">
        <f>IF(salesdata[[#This Row],[Total Revenue]]&gt;=70000,"High",IF(salesdata[[#This Row],[Total Revenue]]&gt;=40000,"Medium","Low"))</f>
        <v>Low</v>
      </c>
      <c r="Y3210" s="1" t="str">
        <f>IFERROR(IF(SUMIF(salesdata[Year],salesdata[[#This Row],[Year]],salesdata[Total Revenue])&gt;SUMIF(salesdata[Year],salesdata[[#This Row],[Year]]-1,salesdata[Total Revenue]),"Growth Year","Decline Year"),"")</f>
        <v>Growth Year</v>
      </c>
    </row>
    <row r="3211" spans="1:25" x14ac:dyDescent="0.3">
      <c r="A3211" s="1">
        <v>3210</v>
      </c>
      <c r="B3211" s="2">
        <v>43556</v>
      </c>
      <c r="C3211" s="1">
        <v>2019</v>
      </c>
      <c r="D3211" s="1" t="s">
        <v>29</v>
      </c>
      <c r="E3211" s="1">
        <v>4</v>
      </c>
      <c r="F3211" s="3">
        <v>6020</v>
      </c>
      <c r="G3211" s="10">
        <v>19083.400000000001</v>
      </c>
      <c r="H3211" s="12">
        <f>IFERROR(salesdata[[#This Row],[S-P1]]/salesdata[[#This Row],[Q-P1]],0)</f>
        <v>3.1700000000000004</v>
      </c>
      <c r="I3211" s="3">
        <v>3294</v>
      </c>
      <c r="J3211" s="10">
        <v>20883.96</v>
      </c>
      <c r="K3211" s="12">
        <f>IFERROR(salesdata[[#This Row],[S-P2]]/salesdata[[#This Row],[Q-P2]],0)</f>
        <v>6.34</v>
      </c>
      <c r="L3211" s="3">
        <v>5847</v>
      </c>
      <c r="M3211" s="10">
        <v>31690.74</v>
      </c>
      <c r="N3211" s="12">
        <f>IFERROR(salesdata[[#This Row],[S-P3]]/salesdata[[#This Row],[Q-P3]],0)</f>
        <v>5.42</v>
      </c>
      <c r="O3211" s="3">
        <v>294</v>
      </c>
      <c r="P3211" s="10">
        <v>2096.2199999999998</v>
      </c>
      <c r="Q3211" s="12">
        <f>IFERROR(salesdata[[#This Row],[S-P4]]/salesdata[[#This Row],[Q-P4]],0)</f>
        <v>7.129999999999999</v>
      </c>
      <c r="R3211" s="3">
        <v>15455</v>
      </c>
      <c r="S3211" s="10">
        <v>73754.320000000007</v>
      </c>
      <c r="T3211" s="1" t="str">
        <f>"Q"&amp;ROUNDUP(salesdata[[#This Row],[Month No.]]/3,0)</f>
        <v>Q2</v>
      </c>
      <c r="U3211" s="1" t="str">
        <f>TEXT(salesdata[[#This Row],[Date]],"dddd")</f>
        <v>Monday</v>
      </c>
      <c r="V3211" s="12">
        <f>IFERROR(salesdata[[#This Row],[Total Revenue]]/salesdata[[#This Row],[Total Units Sold]],0)</f>
        <v>4.7721979941766426</v>
      </c>
      <c r="W3211" s="1" t="str">
        <f>INDEX({"Product1","Product2","Product3","Product4"},MATCH(MAX(salesdata[[#This Row],[S-P1]],salesdata[[#This Row],[S-P2]],salesdata[[#This Row],[S-P3]],salesdata[[#This Row],[S-P4]]),CHOOSE({1,2,3,4},salesdata[[#This Row],[S-P1]],salesdata[[#This Row],[S-P2]],salesdata[[#This Row],[S-P3]],salesdata[[#This Row],[S-P4]]),0))</f>
        <v>Product3</v>
      </c>
      <c r="X3211" s="1" t="str">
        <f>IF(salesdata[[#This Row],[Total Revenue]]&gt;=70000,"High",IF(salesdata[[#This Row],[Total Revenue]]&gt;=40000,"Medium","Low"))</f>
        <v>High</v>
      </c>
      <c r="Y3211" s="1" t="str">
        <f>IFERROR(IF(SUMIF(salesdata[Year],salesdata[[#This Row],[Year]],salesdata[Total Revenue])&gt;SUMIF(salesdata[Year],salesdata[[#This Row],[Year]]-1,salesdata[Total Revenue]),"Growth Year","Decline Year"),"")</f>
        <v>Growth Year</v>
      </c>
    </row>
    <row r="3212" spans="1:25" x14ac:dyDescent="0.3">
      <c r="A3212" s="1">
        <v>3211</v>
      </c>
      <c r="B3212" s="2">
        <v>43557</v>
      </c>
      <c r="C3212" s="1">
        <v>2019</v>
      </c>
      <c r="D3212" s="1" t="s">
        <v>29</v>
      </c>
      <c r="E3212" s="1">
        <v>4</v>
      </c>
      <c r="F3212" s="3">
        <v>2296</v>
      </c>
      <c r="G3212" s="10">
        <v>7278.32</v>
      </c>
      <c r="H3212" s="12">
        <f>IFERROR(salesdata[[#This Row],[S-P1]]/salesdata[[#This Row],[Q-P1]],0)</f>
        <v>3.17</v>
      </c>
      <c r="I3212" s="3">
        <v>1220</v>
      </c>
      <c r="J3212" s="10">
        <v>7734.8</v>
      </c>
      <c r="K3212" s="12">
        <f>IFERROR(salesdata[[#This Row],[S-P2]]/salesdata[[#This Row],[Q-P2]],0)</f>
        <v>6.34</v>
      </c>
      <c r="L3212" s="3">
        <v>957</v>
      </c>
      <c r="M3212" s="10">
        <v>5186.9399999999996</v>
      </c>
      <c r="N3212" s="12">
        <f>IFERROR(salesdata[[#This Row],[S-P3]]/salesdata[[#This Row],[Q-P3]],0)</f>
        <v>5.42</v>
      </c>
      <c r="O3212" s="3">
        <v>1015</v>
      </c>
      <c r="P3212" s="10">
        <v>7236.95</v>
      </c>
      <c r="Q3212" s="12">
        <f>IFERROR(salesdata[[#This Row],[S-P4]]/salesdata[[#This Row],[Q-P4]],0)</f>
        <v>7.13</v>
      </c>
      <c r="R3212" s="3">
        <v>5488</v>
      </c>
      <c r="S3212" s="10">
        <v>27437.01</v>
      </c>
      <c r="T3212" s="1" t="str">
        <f>"Q"&amp;ROUNDUP(salesdata[[#This Row],[Month No.]]/3,0)</f>
        <v>Q2</v>
      </c>
      <c r="U3212" s="1" t="str">
        <f>TEXT(salesdata[[#This Row],[Date]],"dddd")</f>
        <v>Tuesday</v>
      </c>
      <c r="V3212" s="12">
        <f>IFERROR(salesdata[[#This Row],[Total Revenue]]/salesdata[[#This Row],[Total Units Sold]],0)</f>
        <v>4.999455174927113</v>
      </c>
      <c r="W3212" s="1" t="str">
        <f>INDEX({"Product1","Product2","Product3","Product4"},MATCH(MAX(salesdata[[#This Row],[S-P1]],salesdata[[#This Row],[S-P2]],salesdata[[#This Row],[S-P3]],salesdata[[#This Row],[S-P4]]),CHOOSE({1,2,3,4},salesdata[[#This Row],[S-P1]],salesdata[[#This Row],[S-P2]],salesdata[[#This Row],[S-P3]],salesdata[[#This Row],[S-P4]]),0))</f>
        <v>Product2</v>
      </c>
      <c r="X3212" s="1" t="str">
        <f>IF(salesdata[[#This Row],[Total Revenue]]&gt;=70000,"High",IF(salesdata[[#This Row],[Total Revenue]]&gt;=40000,"Medium","Low"))</f>
        <v>Low</v>
      </c>
      <c r="Y3212" s="1" t="str">
        <f>IFERROR(IF(SUMIF(salesdata[Year],salesdata[[#This Row],[Year]],salesdata[Total Revenue])&gt;SUMIF(salesdata[Year],salesdata[[#This Row],[Year]]-1,salesdata[Total Revenue]),"Growth Year","Decline Year"),"")</f>
        <v>Growth Year</v>
      </c>
    </row>
    <row r="3213" spans="1:25" x14ac:dyDescent="0.3">
      <c r="A3213" s="1">
        <v>3212</v>
      </c>
      <c r="B3213" s="2">
        <v>43558</v>
      </c>
      <c r="C3213" s="1">
        <v>2019</v>
      </c>
      <c r="D3213" s="1" t="s">
        <v>29</v>
      </c>
      <c r="E3213" s="1">
        <v>4</v>
      </c>
      <c r="F3213" s="3">
        <v>3317</v>
      </c>
      <c r="G3213" s="10">
        <v>10514.89</v>
      </c>
      <c r="H3213" s="12">
        <f>IFERROR(salesdata[[#This Row],[S-P1]]/salesdata[[#This Row],[Q-P1]],0)</f>
        <v>3.17</v>
      </c>
      <c r="I3213" s="3">
        <v>2754</v>
      </c>
      <c r="J3213" s="10">
        <v>17460.36</v>
      </c>
      <c r="K3213" s="12">
        <f>IFERROR(salesdata[[#This Row],[S-P2]]/salesdata[[#This Row],[Q-P2]],0)</f>
        <v>6.34</v>
      </c>
      <c r="L3213" s="3">
        <v>3889</v>
      </c>
      <c r="M3213" s="10">
        <v>21078.38</v>
      </c>
      <c r="N3213" s="12">
        <f>IFERROR(salesdata[[#This Row],[S-P3]]/salesdata[[#This Row],[Q-P3]],0)</f>
        <v>5.42</v>
      </c>
      <c r="O3213" s="3">
        <v>1297</v>
      </c>
      <c r="P3213" s="10">
        <v>9247.61</v>
      </c>
      <c r="Q3213" s="12">
        <f>IFERROR(salesdata[[#This Row],[S-P4]]/salesdata[[#This Row],[Q-P4]],0)</f>
        <v>7.1300000000000008</v>
      </c>
      <c r="R3213" s="3">
        <v>11257</v>
      </c>
      <c r="S3213" s="10">
        <v>58301.24</v>
      </c>
      <c r="T3213" s="1" t="str">
        <f>"Q"&amp;ROUNDUP(salesdata[[#This Row],[Month No.]]/3,0)</f>
        <v>Q2</v>
      </c>
      <c r="U3213" s="1" t="str">
        <f>TEXT(salesdata[[#This Row],[Date]],"dddd")</f>
        <v>Wednesday</v>
      </c>
      <c r="V3213" s="12">
        <f>IFERROR(salesdata[[#This Row],[Total Revenue]]/salesdata[[#This Row],[Total Units Sold]],0)</f>
        <v>5.1791098871813093</v>
      </c>
      <c r="W3213" s="1" t="str">
        <f>INDEX({"Product1","Product2","Product3","Product4"},MATCH(MAX(salesdata[[#This Row],[S-P1]],salesdata[[#This Row],[S-P2]],salesdata[[#This Row],[S-P3]],salesdata[[#This Row],[S-P4]]),CHOOSE({1,2,3,4},salesdata[[#This Row],[S-P1]],salesdata[[#This Row],[S-P2]],salesdata[[#This Row],[S-P3]],salesdata[[#This Row],[S-P4]]),0))</f>
        <v>Product3</v>
      </c>
      <c r="X3213" s="1" t="str">
        <f>IF(salesdata[[#This Row],[Total Revenue]]&gt;=70000,"High",IF(salesdata[[#This Row],[Total Revenue]]&gt;=40000,"Medium","Low"))</f>
        <v>Medium</v>
      </c>
      <c r="Y3213" s="1" t="str">
        <f>IFERROR(IF(SUMIF(salesdata[Year],salesdata[[#This Row],[Year]],salesdata[Total Revenue])&gt;SUMIF(salesdata[Year],salesdata[[#This Row],[Year]]-1,salesdata[Total Revenue]),"Growth Year","Decline Year"),"")</f>
        <v>Growth Year</v>
      </c>
    </row>
    <row r="3214" spans="1:25" x14ac:dyDescent="0.3">
      <c r="A3214" s="1">
        <v>3213</v>
      </c>
      <c r="B3214" s="2">
        <v>43559</v>
      </c>
      <c r="C3214" s="1">
        <v>2019</v>
      </c>
      <c r="D3214" s="1" t="s">
        <v>29</v>
      </c>
      <c r="E3214" s="1">
        <v>4</v>
      </c>
      <c r="F3214" s="3">
        <v>6566</v>
      </c>
      <c r="G3214" s="10">
        <v>20814.22</v>
      </c>
      <c r="H3214" s="12">
        <f>IFERROR(salesdata[[#This Row],[S-P1]]/salesdata[[#This Row],[Q-P1]],0)</f>
        <v>3.1700000000000004</v>
      </c>
      <c r="I3214" s="3">
        <v>680</v>
      </c>
      <c r="J3214" s="10">
        <v>4311.2</v>
      </c>
      <c r="K3214" s="12">
        <f>IFERROR(salesdata[[#This Row],[S-P2]]/salesdata[[#This Row],[Q-P2]],0)</f>
        <v>6.34</v>
      </c>
      <c r="L3214" s="3">
        <v>4340</v>
      </c>
      <c r="M3214" s="10">
        <v>23522.799999999999</v>
      </c>
      <c r="N3214" s="12">
        <f>IFERROR(salesdata[[#This Row],[S-P3]]/salesdata[[#This Row],[Q-P3]],0)</f>
        <v>5.42</v>
      </c>
      <c r="O3214" s="3">
        <v>808</v>
      </c>
      <c r="P3214" s="10">
        <v>5761.04</v>
      </c>
      <c r="Q3214" s="12">
        <f>IFERROR(salesdata[[#This Row],[S-P4]]/salesdata[[#This Row],[Q-P4]],0)</f>
        <v>7.13</v>
      </c>
      <c r="R3214" s="3">
        <v>12394</v>
      </c>
      <c r="S3214" s="10">
        <v>54409.26</v>
      </c>
      <c r="T3214" s="1" t="str">
        <f>"Q"&amp;ROUNDUP(salesdata[[#This Row],[Month No.]]/3,0)</f>
        <v>Q2</v>
      </c>
      <c r="U3214" s="1" t="str">
        <f>TEXT(salesdata[[#This Row],[Date]],"dddd")</f>
        <v>Thursday</v>
      </c>
      <c r="V3214" s="12">
        <f>IFERROR(salesdata[[#This Row],[Total Revenue]]/salesdata[[#This Row],[Total Units Sold]],0)</f>
        <v>4.3899677263191865</v>
      </c>
      <c r="W3214" s="1" t="str">
        <f>INDEX({"Product1","Product2","Product3","Product4"},MATCH(MAX(salesdata[[#This Row],[S-P1]],salesdata[[#This Row],[S-P2]],salesdata[[#This Row],[S-P3]],salesdata[[#This Row],[S-P4]]),CHOOSE({1,2,3,4},salesdata[[#This Row],[S-P1]],salesdata[[#This Row],[S-P2]],salesdata[[#This Row],[S-P3]],salesdata[[#This Row],[S-P4]]),0))</f>
        <v>Product3</v>
      </c>
      <c r="X3214" s="1" t="str">
        <f>IF(salesdata[[#This Row],[Total Revenue]]&gt;=70000,"High",IF(salesdata[[#This Row],[Total Revenue]]&gt;=40000,"Medium","Low"))</f>
        <v>Medium</v>
      </c>
      <c r="Y3214" s="1" t="str">
        <f>IFERROR(IF(SUMIF(salesdata[Year],salesdata[[#This Row],[Year]],salesdata[Total Revenue])&gt;SUMIF(salesdata[Year],salesdata[[#This Row],[Year]]-1,salesdata[Total Revenue]),"Growth Year","Decline Year"),"")</f>
        <v>Growth Year</v>
      </c>
    </row>
    <row r="3215" spans="1:25" x14ac:dyDescent="0.3">
      <c r="A3215" s="1">
        <v>3214</v>
      </c>
      <c r="B3215" s="2">
        <v>43560</v>
      </c>
      <c r="C3215" s="1">
        <v>2019</v>
      </c>
      <c r="D3215" s="1" t="s">
        <v>29</v>
      </c>
      <c r="E3215" s="1">
        <v>4</v>
      </c>
      <c r="F3215" s="3">
        <v>6682</v>
      </c>
      <c r="G3215" s="10">
        <v>21181.94</v>
      </c>
      <c r="H3215" s="12">
        <f>IFERROR(salesdata[[#This Row],[S-P1]]/salesdata[[#This Row],[Q-P1]],0)</f>
        <v>3.17</v>
      </c>
      <c r="I3215" s="3">
        <v>537</v>
      </c>
      <c r="J3215" s="10">
        <v>3404.58</v>
      </c>
      <c r="K3215" s="12">
        <f>IFERROR(salesdata[[#This Row],[S-P2]]/salesdata[[#This Row],[Q-P2]],0)</f>
        <v>6.34</v>
      </c>
      <c r="L3215" s="3">
        <v>3510</v>
      </c>
      <c r="M3215" s="10">
        <v>19024.2</v>
      </c>
      <c r="N3215" s="12">
        <f>IFERROR(salesdata[[#This Row],[S-P3]]/salesdata[[#This Row],[Q-P3]],0)</f>
        <v>5.42</v>
      </c>
      <c r="O3215" s="3">
        <v>1286</v>
      </c>
      <c r="P3215" s="10">
        <v>9169.18</v>
      </c>
      <c r="Q3215" s="12">
        <f>IFERROR(salesdata[[#This Row],[S-P4]]/salesdata[[#This Row],[Q-P4]],0)</f>
        <v>7.13</v>
      </c>
      <c r="R3215" s="3">
        <v>12015</v>
      </c>
      <c r="S3215" s="10">
        <v>52779.9</v>
      </c>
      <c r="T3215" s="1" t="str">
        <f>"Q"&amp;ROUNDUP(salesdata[[#This Row],[Month No.]]/3,0)</f>
        <v>Q2</v>
      </c>
      <c r="U3215" s="1" t="str">
        <f>TEXT(salesdata[[#This Row],[Date]],"dddd")</f>
        <v>Friday</v>
      </c>
      <c r="V3215" s="12">
        <f>IFERROR(salesdata[[#This Row],[Total Revenue]]/salesdata[[#This Row],[Total Units Sold]],0)</f>
        <v>4.3928339575530586</v>
      </c>
      <c r="W3215" s="1" t="str">
        <f>INDEX({"Product1","Product2","Product3","Product4"},MATCH(MAX(salesdata[[#This Row],[S-P1]],salesdata[[#This Row],[S-P2]],salesdata[[#This Row],[S-P3]],salesdata[[#This Row],[S-P4]]),CHOOSE({1,2,3,4},salesdata[[#This Row],[S-P1]],salesdata[[#This Row],[S-P2]],salesdata[[#This Row],[S-P3]],salesdata[[#This Row],[S-P4]]),0))</f>
        <v>Product1</v>
      </c>
      <c r="X3215" s="1" t="str">
        <f>IF(salesdata[[#This Row],[Total Revenue]]&gt;=70000,"High",IF(salesdata[[#This Row],[Total Revenue]]&gt;=40000,"Medium","Low"))</f>
        <v>Medium</v>
      </c>
      <c r="Y3215" s="1" t="str">
        <f>IFERROR(IF(SUMIF(salesdata[Year],salesdata[[#This Row],[Year]],salesdata[Total Revenue])&gt;SUMIF(salesdata[Year],salesdata[[#This Row],[Year]]-1,salesdata[Total Revenue]),"Growth Year","Decline Year"),"")</f>
        <v>Growth Year</v>
      </c>
    </row>
    <row r="3216" spans="1:25" x14ac:dyDescent="0.3">
      <c r="A3216" s="1">
        <v>3215</v>
      </c>
      <c r="B3216" s="2">
        <v>43561</v>
      </c>
      <c r="C3216" s="1">
        <v>2019</v>
      </c>
      <c r="D3216" s="1" t="s">
        <v>29</v>
      </c>
      <c r="E3216" s="1">
        <v>4</v>
      </c>
      <c r="F3216" s="3">
        <v>7475</v>
      </c>
      <c r="G3216" s="10">
        <v>23695.75</v>
      </c>
      <c r="H3216" s="12">
        <f>IFERROR(salesdata[[#This Row],[S-P1]]/salesdata[[#This Row],[Q-P1]],0)</f>
        <v>3.17</v>
      </c>
      <c r="I3216" s="3">
        <v>3229</v>
      </c>
      <c r="J3216" s="10">
        <v>20471.86</v>
      </c>
      <c r="K3216" s="12">
        <f>IFERROR(salesdata[[#This Row],[S-P2]]/salesdata[[#This Row],[Q-P2]],0)</f>
        <v>6.34</v>
      </c>
      <c r="L3216" s="3">
        <v>5488</v>
      </c>
      <c r="M3216" s="10">
        <v>29744.959999999999</v>
      </c>
      <c r="N3216" s="12">
        <f>IFERROR(salesdata[[#This Row],[S-P3]]/salesdata[[#This Row],[Q-P3]],0)</f>
        <v>5.42</v>
      </c>
      <c r="O3216" s="3">
        <v>1624</v>
      </c>
      <c r="P3216" s="10">
        <v>11579.12</v>
      </c>
      <c r="Q3216" s="12">
        <f>IFERROR(salesdata[[#This Row],[S-P4]]/salesdata[[#This Row],[Q-P4]],0)</f>
        <v>7.1300000000000008</v>
      </c>
      <c r="R3216" s="3">
        <v>17816</v>
      </c>
      <c r="S3216" s="10">
        <v>85491.69</v>
      </c>
      <c r="T3216" s="1" t="str">
        <f>"Q"&amp;ROUNDUP(salesdata[[#This Row],[Month No.]]/3,0)</f>
        <v>Q2</v>
      </c>
      <c r="U3216" s="1" t="str">
        <f>TEXT(salesdata[[#This Row],[Date]],"dddd")</f>
        <v>Saturday</v>
      </c>
      <c r="V3216" s="12">
        <f>IFERROR(salesdata[[#This Row],[Total Revenue]]/salesdata[[#This Row],[Total Units Sold]],0)</f>
        <v>4.79859059272564</v>
      </c>
      <c r="W3216" s="1" t="str">
        <f>INDEX({"Product1","Product2","Product3","Product4"},MATCH(MAX(salesdata[[#This Row],[S-P1]],salesdata[[#This Row],[S-P2]],salesdata[[#This Row],[S-P3]],salesdata[[#This Row],[S-P4]]),CHOOSE({1,2,3,4},salesdata[[#This Row],[S-P1]],salesdata[[#This Row],[S-P2]],salesdata[[#This Row],[S-P3]],salesdata[[#This Row],[S-P4]]),0))</f>
        <v>Product3</v>
      </c>
      <c r="X3216" s="1" t="str">
        <f>IF(salesdata[[#This Row],[Total Revenue]]&gt;=70000,"High",IF(salesdata[[#This Row],[Total Revenue]]&gt;=40000,"Medium","Low"))</f>
        <v>High</v>
      </c>
      <c r="Y3216" s="1" t="str">
        <f>IFERROR(IF(SUMIF(salesdata[Year],salesdata[[#This Row],[Year]],salesdata[Total Revenue])&gt;SUMIF(salesdata[Year],salesdata[[#This Row],[Year]]-1,salesdata[Total Revenue]),"Growth Year","Decline Year"),"")</f>
        <v>Growth Year</v>
      </c>
    </row>
    <row r="3217" spans="1:25" x14ac:dyDescent="0.3">
      <c r="A3217" s="1">
        <v>3216</v>
      </c>
      <c r="B3217" s="2">
        <v>43562</v>
      </c>
      <c r="C3217" s="1">
        <v>2019</v>
      </c>
      <c r="D3217" s="1" t="s">
        <v>29</v>
      </c>
      <c r="E3217" s="1">
        <v>4</v>
      </c>
      <c r="F3217" s="3">
        <v>3539</v>
      </c>
      <c r="G3217" s="10">
        <v>11218.63</v>
      </c>
      <c r="H3217" s="12">
        <f>IFERROR(salesdata[[#This Row],[S-P1]]/salesdata[[#This Row],[Q-P1]],0)</f>
        <v>3.17</v>
      </c>
      <c r="I3217" s="3">
        <v>3253</v>
      </c>
      <c r="J3217" s="10">
        <v>20624.02</v>
      </c>
      <c r="K3217" s="12">
        <f>IFERROR(salesdata[[#This Row],[S-P2]]/salesdata[[#This Row],[Q-P2]],0)</f>
        <v>6.34</v>
      </c>
      <c r="L3217" s="3">
        <v>5044</v>
      </c>
      <c r="M3217" s="10">
        <v>27338.48</v>
      </c>
      <c r="N3217" s="12">
        <f>IFERROR(salesdata[[#This Row],[S-P3]]/salesdata[[#This Row],[Q-P3]],0)</f>
        <v>5.42</v>
      </c>
      <c r="O3217" s="3">
        <v>948</v>
      </c>
      <c r="P3217" s="10">
        <v>6759.24</v>
      </c>
      <c r="Q3217" s="12">
        <f>IFERROR(salesdata[[#This Row],[S-P4]]/salesdata[[#This Row],[Q-P4]],0)</f>
        <v>7.13</v>
      </c>
      <c r="R3217" s="3">
        <v>12784</v>
      </c>
      <c r="S3217" s="10">
        <v>65940.37</v>
      </c>
      <c r="T3217" s="1" t="str">
        <f>"Q"&amp;ROUNDUP(salesdata[[#This Row],[Month No.]]/3,0)</f>
        <v>Q2</v>
      </c>
      <c r="U3217" s="1" t="str">
        <f>TEXT(salesdata[[#This Row],[Date]],"dddd")</f>
        <v>Sunday</v>
      </c>
      <c r="V3217" s="12">
        <f>IFERROR(salesdata[[#This Row],[Total Revenue]]/salesdata[[#This Row],[Total Units Sold]],0)</f>
        <v>5.1580389549436791</v>
      </c>
      <c r="W3217" s="1" t="str">
        <f>INDEX({"Product1","Product2","Product3","Product4"},MATCH(MAX(salesdata[[#This Row],[S-P1]],salesdata[[#This Row],[S-P2]],salesdata[[#This Row],[S-P3]],salesdata[[#This Row],[S-P4]]),CHOOSE({1,2,3,4},salesdata[[#This Row],[S-P1]],salesdata[[#This Row],[S-P2]],salesdata[[#This Row],[S-P3]],salesdata[[#This Row],[S-P4]]),0))</f>
        <v>Product3</v>
      </c>
      <c r="X3217" s="1" t="str">
        <f>IF(salesdata[[#This Row],[Total Revenue]]&gt;=70000,"High",IF(salesdata[[#This Row],[Total Revenue]]&gt;=40000,"Medium","Low"))</f>
        <v>Medium</v>
      </c>
      <c r="Y3217" s="1" t="str">
        <f>IFERROR(IF(SUMIF(salesdata[Year],salesdata[[#This Row],[Year]],salesdata[Total Revenue])&gt;SUMIF(salesdata[Year],salesdata[[#This Row],[Year]]-1,salesdata[Total Revenue]),"Growth Year","Decline Year"),"")</f>
        <v>Growth Year</v>
      </c>
    </row>
    <row r="3218" spans="1:25" x14ac:dyDescent="0.3">
      <c r="A3218" s="1">
        <v>3217</v>
      </c>
      <c r="B3218" s="2">
        <v>43563</v>
      </c>
      <c r="C3218" s="1">
        <v>2019</v>
      </c>
      <c r="D3218" s="1" t="s">
        <v>29</v>
      </c>
      <c r="E3218" s="1">
        <v>4</v>
      </c>
      <c r="F3218" s="3">
        <v>7945</v>
      </c>
      <c r="G3218" s="10">
        <v>25185.65</v>
      </c>
      <c r="H3218" s="12">
        <f>IFERROR(salesdata[[#This Row],[S-P1]]/salesdata[[#This Row],[Q-P1]],0)</f>
        <v>3.1700000000000004</v>
      </c>
      <c r="I3218" s="3">
        <v>1312</v>
      </c>
      <c r="J3218" s="10">
        <v>8318.08</v>
      </c>
      <c r="K3218" s="12">
        <f>IFERROR(salesdata[[#This Row],[S-P2]]/salesdata[[#This Row],[Q-P2]],0)</f>
        <v>6.34</v>
      </c>
      <c r="L3218" s="3">
        <v>5386</v>
      </c>
      <c r="M3218" s="10">
        <v>29192.12</v>
      </c>
      <c r="N3218" s="12">
        <f>IFERROR(salesdata[[#This Row],[S-P3]]/salesdata[[#This Row],[Q-P3]],0)</f>
        <v>5.42</v>
      </c>
      <c r="O3218" s="3">
        <v>927</v>
      </c>
      <c r="P3218" s="10">
        <v>6609.51</v>
      </c>
      <c r="Q3218" s="12">
        <f>IFERROR(salesdata[[#This Row],[S-P4]]/salesdata[[#This Row],[Q-P4]],0)</f>
        <v>7.13</v>
      </c>
      <c r="R3218" s="3">
        <v>15570</v>
      </c>
      <c r="S3218" s="10">
        <v>69305.36</v>
      </c>
      <c r="T3218" s="1" t="str">
        <f>"Q"&amp;ROUNDUP(salesdata[[#This Row],[Month No.]]/3,0)</f>
        <v>Q2</v>
      </c>
      <c r="U3218" s="1" t="str">
        <f>TEXT(salesdata[[#This Row],[Date]],"dddd")</f>
        <v>Monday</v>
      </c>
      <c r="V3218" s="12">
        <f>IFERROR(salesdata[[#This Row],[Total Revenue]]/salesdata[[#This Row],[Total Units Sold]],0)</f>
        <v>4.4512113037893384</v>
      </c>
      <c r="W3218" s="1" t="str">
        <f>INDEX({"Product1","Product2","Product3","Product4"},MATCH(MAX(salesdata[[#This Row],[S-P1]],salesdata[[#This Row],[S-P2]],salesdata[[#This Row],[S-P3]],salesdata[[#This Row],[S-P4]]),CHOOSE({1,2,3,4},salesdata[[#This Row],[S-P1]],salesdata[[#This Row],[S-P2]],salesdata[[#This Row],[S-P3]],salesdata[[#This Row],[S-P4]]),0))</f>
        <v>Product3</v>
      </c>
      <c r="X3218" s="1" t="str">
        <f>IF(salesdata[[#This Row],[Total Revenue]]&gt;=70000,"High",IF(salesdata[[#This Row],[Total Revenue]]&gt;=40000,"Medium","Low"))</f>
        <v>Medium</v>
      </c>
      <c r="Y3218" s="1" t="str">
        <f>IFERROR(IF(SUMIF(salesdata[Year],salesdata[[#This Row],[Year]],salesdata[Total Revenue])&gt;SUMIF(salesdata[Year],salesdata[[#This Row],[Year]]-1,salesdata[Total Revenue]),"Growth Year","Decline Year"),"")</f>
        <v>Growth Year</v>
      </c>
    </row>
    <row r="3219" spans="1:25" x14ac:dyDescent="0.3">
      <c r="A3219" s="1">
        <v>3218</v>
      </c>
      <c r="B3219" s="2">
        <v>43564</v>
      </c>
      <c r="C3219" s="1">
        <v>2019</v>
      </c>
      <c r="D3219" s="1" t="s">
        <v>29</v>
      </c>
      <c r="E3219" s="1">
        <v>4</v>
      </c>
      <c r="F3219" s="3">
        <v>6341</v>
      </c>
      <c r="G3219" s="10">
        <v>20100.97</v>
      </c>
      <c r="H3219" s="12">
        <f>IFERROR(salesdata[[#This Row],[S-P1]]/salesdata[[#This Row],[Q-P1]],0)</f>
        <v>3.1700000000000004</v>
      </c>
      <c r="I3219" s="3">
        <v>3703</v>
      </c>
      <c r="J3219" s="10">
        <v>23477.02</v>
      </c>
      <c r="K3219" s="12">
        <f>IFERROR(salesdata[[#This Row],[S-P2]]/salesdata[[#This Row],[Q-P2]],0)</f>
        <v>6.34</v>
      </c>
      <c r="L3219" s="3">
        <v>4162</v>
      </c>
      <c r="M3219" s="10">
        <v>22558.04</v>
      </c>
      <c r="N3219" s="12">
        <f>IFERROR(salesdata[[#This Row],[S-P3]]/salesdata[[#This Row],[Q-P3]],0)</f>
        <v>5.42</v>
      </c>
      <c r="O3219" s="3">
        <v>539</v>
      </c>
      <c r="P3219" s="10">
        <v>3843.07</v>
      </c>
      <c r="Q3219" s="12">
        <f>IFERROR(salesdata[[#This Row],[S-P4]]/salesdata[[#This Row],[Q-P4]],0)</f>
        <v>7.13</v>
      </c>
      <c r="R3219" s="3">
        <v>14745</v>
      </c>
      <c r="S3219" s="10">
        <v>69979.100000000006</v>
      </c>
      <c r="T3219" s="1" t="str">
        <f>"Q"&amp;ROUNDUP(salesdata[[#This Row],[Month No.]]/3,0)</f>
        <v>Q2</v>
      </c>
      <c r="U3219" s="1" t="str">
        <f>TEXT(salesdata[[#This Row],[Date]],"dddd")</f>
        <v>Tuesday</v>
      </c>
      <c r="V3219" s="12">
        <f>IFERROR(salesdata[[#This Row],[Total Revenue]]/salesdata[[#This Row],[Total Units Sold]],0)</f>
        <v>4.7459545608680909</v>
      </c>
      <c r="W3219" s="1" t="str">
        <f>INDEX({"Product1","Product2","Product3","Product4"},MATCH(MAX(salesdata[[#This Row],[S-P1]],salesdata[[#This Row],[S-P2]],salesdata[[#This Row],[S-P3]],salesdata[[#This Row],[S-P4]]),CHOOSE({1,2,3,4},salesdata[[#This Row],[S-P1]],salesdata[[#This Row],[S-P2]],salesdata[[#This Row],[S-P3]],salesdata[[#This Row],[S-P4]]),0))</f>
        <v>Product2</v>
      </c>
      <c r="X3219" s="1" t="str">
        <f>IF(salesdata[[#This Row],[Total Revenue]]&gt;=70000,"High",IF(salesdata[[#This Row],[Total Revenue]]&gt;=40000,"Medium","Low"))</f>
        <v>Medium</v>
      </c>
      <c r="Y3219" s="1" t="str">
        <f>IFERROR(IF(SUMIF(salesdata[Year],salesdata[[#This Row],[Year]],salesdata[Total Revenue])&gt;SUMIF(salesdata[Year],salesdata[[#This Row],[Year]]-1,salesdata[Total Revenue]),"Growth Year","Decline Year"),"")</f>
        <v>Growth Year</v>
      </c>
    </row>
    <row r="3220" spans="1:25" x14ac:dyDescent="0.3">
      <c r="A3220" s="1">
        <v>3219</v>
      </c>
      <c r="B3220" s="2">
        <v>43565</v>
      </c>
      <c r="C3220" s="1">
        <v>2019</v>
      </c>
      <c r="D3220" s="1" t="s">
        <v>29</v>
      </c>
      <c r="E3220" s="1">
        <v>4</v>
      </c>
      <c r="F3220" s="3">
        <v>7548</v>
      </c>
      <c r="G3220" s="10">
        <v>23927.16</v>
      </c>
      <c r="H3220" s="12">
        <f>IFERROR(salesdata[[#This Row],[S-P1]]/salesdata[[#This Row],[Q-P1]],0)</f>
        <v>3.17</v>
      </c>
      <c r="I3220" s="3">
        <v>3509</v>
      </c>
      <c r="J3220" s="10">
        <v>22247.06</v>
      </c>
      <c r="K3220" s="12">
        <f>IFERROR(salesdata[[#This Row],[S-P2]]/salesdata[[#This Row],[Q-P2]],0)</f>
        <v>6.3400000000000007</v>
      </c>
      <c r="L3220" s="3">
        <v>2487</v>
      </c>
      <c r="M3220" s="10">
        <v>13479.54</v>
      </c>
      <c r="N3220" s="12">
        <f>IFERROR(salesdata[[#This Row],[S-P3]]/salesdata[[#This Row],[Q-P3]],0)</f>
        <v>5.42</v>
      </c>
      <c r="O3220" s="3">
        <v>707</v>
      </c>
      <c r="P3220" s="10">
        <v>5040.91</v>
      </c>
      <c r="Q3220" s="12">
        <f>IFERROR(salesdata[[#This Row],[S-P4]]/salesdata[[#This Row],[Q-P4]],0)</f>
        <v>7.13</v>
      </c>
      <c r="R3220" s="3">
        <v>14251</v>
      </c>
      <c r="S3220" s="10">
        <v>64694.67</v>
      </c>
      <c r="T3220" s="1" t="str">
        <f>"Q"&amp;ROUNDUP(salesdata[[#This Row],[Month No.]]/3,0)</f>
        <v>Q2</v>
      </c>
      <c r="U3220" s="1" t="str">
        <f>TEXT(salesdata[[#This Row],[Date]],"dddd")</f>
        <v>Wednesday</v>
      </c>
      <c r="V3220" s="12">
        <f>IFERROR(salesdata[[#This Row],[Total Revenue]]/salesdata[[#This Row],[Total Units Sold]],0)</f>
        <v>4.5396582695951162</v>
      </c>
      <c r="W3220" s="1" t="str">
        <f>INDEX({"Product1","Product2","Product3","Product4"},MATCH(MAX(salesdata[[#This Row],[S-P1]],salesdata[[#This Row],[S-P2]],salesdata[[#This Row],[S-P3]],salesdata[[#This Row],[S-P4]]),CHOOSE({1,2,3,4},salesdata[[#This Row],[S-P1]],salesdata[[#This Row],[S-P2]],salesdata[[#This Row],[S-P3]],salesdata[[#This Row],[S-P4]]),0))</f>
        <v>Product1</v>
      </c>
      <c r="X3220" s="1" t="str">
        <f>IF(salesdata[[#This Row],[Total Revenue]]&gt;=70000,"High",IF(salesdata[[#This Row],[Total Revenue]]&gt;=40000,"Medium","Low"))</f>
        <v>Medium</v>
      </c>
      <c r="Y3220" s="1" t="str">
        <f>IFERROR(IF(SUMIF(salesdata[Year],salesdata[[#This Row],[Year]],salesdata[Total Revenue])&gt;SUMIF(salesdata[Year],salesdata[[#This Row],[Year]]-1,salesdata[Total Revenue]),"Growth Year","Decline Year"),"")</f>
        <v>Growth Year</v>
      </c>
    </row>
    <row r="3221" spans="1:25" x14ac:dyDescent="0.3">
      <c r="A3221" s="1">
        <v>3220</v>
      </c>
      <c r="B3221" s="2">
        <v>43566</v>
      </c>
      <c r="C3221" s="1">
        <v>2019</v>
      </c>
      <c r="D3221" s="1" t="s">
        <v>29</v>
      </c>
      <c r="E3221" s="1">
        <v>4</v>
      </c>
      <c r="F3221" s="3">
        <v>351</v>
      </c>
      <c r="G3221" s="10">
        <v>1112.67</v>
      </c>
      <c r="H3221" s="12">
        <f>IFERROR(salesdata[[#This Row],[S-P1]]/salesdata[[#This Row],[Q-P1]],0)</f>
        <v>3.1700000000000004</v>
      </c>
      <c r="I3221" s="3">
        <v>2158</v>
      </c>
      <c r="J3221" s="10">
        <v>13681.72</v>
      </c>
      <c r="K3221" s="12">
        <f>IFERROR(salesdata[[#This Row],[S-P2]]/salesdata[[#This Row],[Q-P2]],0)</f>
        <v>6.34</v>
      </c>
      <c r="L3221" s="3">
        <v>5563</v>
      </c>
      <c r="M3221" s="10">
        <v>30151.46</v>
      </c>
      <c r="N3221" s="12">
        <f>IFERROR(salesdata[[#This Row],[S-P3]]/salesdata[[#This Row],[Q-P3]],0)</f>
        <v>5.42</v>
      </c>
      <c r="O3221" s="3">
        <v>426</v>
      </c>
      <c r="P3221" s="10">
        <v>3037.38</v>
      </c>
      <c r="Q3221" s="12">
        <f>IFERROR(salesdata[[#This Row],[S-P4]]/salesdata[[#This Row],[Q-P4]],0)</f>
        <v>7.13</v>
      </c>
      <c r="R3221" s="3">
        <v>8498</v>
      </c>
      <c r="S3221" s="10">
        <v>47983.23</v>
      </c>
      <c r="T3221" s="1" t="str">
        <f>"Q"&amp;ROUNDUP(salesdata[[#This Row],[Month No.]]/3,0)</f>
        <v>Q2</v>
      </c>
      <c r="U3221" s="1" t="str">
        <f>TEXT(salesdata[[#This Row],[Date]],"dddd")</f>
        <v>Thursday</v>
      </c>
      <c r="V3221" s="12">
        <f>IFERROR(salesdata[[#This Row],[Total Revenue]]/salesdata[[#This Row],[Total Units Sold]],0)</f>
        <v>5.6464144504589315</v>
      </c>
      <c r="W3221" s="1" t="str">
        <f>INDEX({"Product1","Product2","Product3","Product4"},MATCH(MAX(salesdata[[#This Row],[S-P1]],salesdata[[#This Row],[S-P2]],salesdata[[#This Row],[S-P3]],salesdata[[#This Row],[S-P4]]),CHOOSE({1,2,3,4},salesdata[[#This Row],[S-P1]],salesdata[[#This Row],[S-P2]],salesdata[[#This Row],[S-P3]],salesdata[[#This Row],[S-P4]]),0))</f>
        <v>Product3</v>
      </c>
      <c r="X3221" s="1" t="str">
        <f>IF(salesdata[[#This Row],[Total Revenue]]&gt;=70000,"High",IF(salesdata[[#This Row],[Total Revenue]]&gt;=40000,"Medium","Low"))</f>
        <v>Medium</v>
      </c>
      <c r="Y3221" s="1" t="str">
        <f>IFERROR(IF(SUMIF(salesdata[Year],salesdata[[#This Row],[Year]],salesdata[Total Revenue])&gt;SUMIF(salesdata[Year],salesdata[[#This Row],[Year]]-1,salesdata[Total Revenue]),"Growth Year","Decline Year"),"")</f>
        <v>Growth Year</v>
      </c>
    </row>
    <row r="3222" spans="1:25" x14ac:dyDescent="0.3">
      <c r="A3222" s="1">
        <v>3221</v>
      </c>
      <c r="B3222" s="2">
        <v>43567</v>
      </c>
      <c r="C3222" s="1">
        <v>2019</v>
      </c>
      <c r="D3222" s="1" t="s">
        <v>29</v>
      </c>
      <c r="E3222" s="1">
        <v>4</v>
      </c>
      <c r="F3222" s="3">
        <v>2513</v>
      </c>
      <c r="G3222" s="10">
        <v>7966.21</v>
      </c>
      <c r="H3222" s="12">
        <f>IFERROR(salesdata[[#This Row],[S-P1]]/salesdata[[#This Row],[Q-P1]],0)</f>
        <v>3.17</v>
      </c>
      <c r="I3222" s="3">
        <v>413</v>
      </c>
      <c r="J3222" s="10">
        <v>2618.42</v>
      </c>
      <c r="K3222" s="12">
        <f>IFERROR(salesdata[[#This Row],[S-P2]]/salesdata[[#This Row],[Q-P2]],0)</f>
        <v>6.34</v>
      </c>
      <c r="L3222" s="3">
        <v>2151</v>
      </c>
      <c r="M3222" s="10">
        <v>11658.42</v>
      </c>
      <c r="N3222" s="12">
        <f>IFERROR(salesdata[[#This Row],[S-P3]]/salesdata[[#This Row],[Q-P3]],0)</f>
        <v>5.42</v>
      </c>
      <c r="O3222" s="3">
        <v>545</v>
      </c>
      <c r="P3222" s="10">
        <v>3885.85</v>
      </c>
      <c r="Q3222" s="12">
        <f>IFERROR(salesdata[[#This Row],[S-P4]]/salesdata[[#This Row],[Q-P4]],0)</f>
        <v>7.13</v>
      </c>
      <c r="R3222" s="3">
        <v>5622</v>
      </c>
      <c r="S3222" s="10">
        <v>26128.9</v>
      </c>
      <c r="T3222" s="1" t="str">
        <f>"Q"&amp;ROUNDUP(salesdata[[#This Row],[Month No.]]/3,0)</f>
        <v>Q2</v>
      </c>
      <c r="U3222" s="1" t="str">
        <f>TEXT(salesdata[[#This Row],[Date]],"dddd")</f>
        <v>Friday</v>
      </c>
      <c r="V3222" s="12">
        <f>IFERROR(salesdata[[#This Row],[Total Revenue]]/salesdata[[#This Row],[Total Units Sold]],0)</f>
        <v>4.6476165065812882</v>
      </c>
      <c r="W3222" s="1" t="str">
        <f>INDEX({"Product1","Product2","Product3","Product4"},MATCH(MAX(salesdata[[#This Row],[S-P1]],salesdata[[#This Row],[S-P2]],salesdata[[#This Row],[S-P3]],salesdata[[#This Row],[S-P4]]),CHOOSE({1,2,3,4},salesdata[[#This Row],[S-P1]],salesdata[[#This Row],[S-P2]],salesdata[[#This Row],[S-P3]],salesdata[[#This Row],[S-P4]]),0))</f>
        <v>Product3</v>
      </c>
      <c r="X3222" s="1" t="str">
        <f>IF(salesdata[[#This Row],[Total Revenue]]&gt;=70000,"High",IF(salesdata[[#This Row],[Total Revenue]]&gt;=40000,"Medium","Low"))</f>
        <v>Low</v>
      </c>
      <c r="Y3222" s="1" t="str">
        <f>IFERROR(IF(SUMIF(salesdata[Year],salesdata[[#This Row],[Year]],salesdata[Total Revenue])&gt;SUMIF(salesdata[Year],salesdata[[#This Row],[Year]]-1,salesdata[Total Revenue]),"Growth Year","Decline Year"),"")</f>
        <v>Growth Year</v>
      </c>
    </row>
    <row r="3223" spans="1:25" x14ac:dyDescent="0.3">
      <c r="A3223" s="1">
        <v>3222</v>
      </c>
      <c r="B3223" s="2">
        <v>43568</v>
      </c>
      <c r="C3223" s="1">
        <v>2019</v>
      </c>
      <c r="D3223" s="1" t="s">
        <v>29</v>
      </c>
      <c r="E3223" s="1">
        <v>4</v>
      </c>
      <c r="F3223" s="3">
        <v>2665</v>
      </c>
      <c r="G3223" s="10">
        <v>8448.0499999999993</v>
      </c>
      <c r="H3223" s="12">
        <f>IFERROR(salesdata[[#This Row],[S-P1]]/salesdata[[#This Row],[Q-P1]],0)</f>
        <v>3.17</v>
      </c>
      <c r="I3223" s="3">
        <v>3569</v>
      </c>
      <c r="J3223" s="10">
        <v>22627.46</v>
      </c>
      <c r="K3223" s="12">
        <f>IFERROR(salesdata[[#This Row],[S-P2]]/salesdata[[#This Row],[Q-P2]],0)</f>
        <v>6.34</v>
      </c>
      <c r="L3223" s="3">
        <v>3341</v>
      </c>
      <c r="M3223" s="10">
        <v>18108.22</v>
      </c>
      <c r="N3223" s="12">
        <f>IFERROR(salesdata[[#This Row],[S-P3]]/salesdata[[#This Row],[Q-P3]],0)</f>
        <v>5.42</v>
      </c>
      <c r="O3223" s="3">
        <v>1929</v>
      </c>
      <c r="P3223" s="10">
        <v>13753.77</v>
      </c>
      <c r="Q3223" s="12">
        <f>IFERROR(salesdata[[#This Row],[S-P4]]/salesdata[[#This Row],[Q-P4]],0)</f>
        <v>7.13</v>
      </c>
      <c r="R3223" s="3">
        <v>11504</v>
      </c>
      <c r="S3223" s="10">
        <v>62937.5</v>
      </c>
      <c r="T3223" s="1" t="str">
        <f>"Q"&amp;ROUNDUP(salesdata[[#This Row],[Month No.]]/3,0)</f>
        <v>Q2</v>
      </c>
      <c r="U3223" s="1" t="str">
        <f>TEXT(salesdata[[#This Row],[Date]],"dddd")</f>
        <v>Saturday</v>
      </c>
      <c r="V3223" s="12">
        <f>IFERROR(salesdata[[#This Row],[Total Revenue]]/salesdata[[#This Row],[Total Units Sold]],0)</f>
        <v>5.4709231571627264</v>
      </c>
      <c r="W3223" s="1" t="str">
        <f>INDEX({"Product1","Product2","Product3","Product4"},MATCH(MAX(salesdata[[#This Row],[S-P1]],salesdata[[#This Row],[S-P2]],salesdata[[#This Row],[S-P3]],salesdata[[#This Row],[S-P4]]),CHOOSE({1,2,3,4},salesdata[[#This Row],[S-P1]],salesdata[[#This Row],[S-P2]],salesdata[[#This Row],[S-P3]],salesdata[[#This Row],[S-P4]]),0))</f>
        <v>Product2</v>
      </c>
      <c r="X3223" s="1" t="str">
        <f>IF(salesdata[[#This Row],[Total Revenue]]&gt;=70000,"High",IF(salesdata[[#This Row],[Total Revenue]]&gt;=40000,"Medium","Low"))</f>
        <v>Medium</v>
      </c>
      <c r="Y3223" s="1" t="str">
        <f>IFERROR(IF(SUMIF(salesdata[Year],salesdata[[#This Row],[Year]],salesdata[Total Revenue])&gt;SUMIF(salesdata[Year],salesdata[[#This Row],[Year]]-1,salesdata[Total Revenue]),"Growth Year","Decline Year"),"")</f>
        <v>Growth Year</v>
      </c>
    </row>
    <row r="3224" spans="1:25" x14ac:dyDescent="0.3">
      <c r="A3224" s="1">
        <v>3223</v>
      </c>
      <c r="B3224" s="2">
        <v>43569</v>
      </c>
      <c r="C3224" s="1">
        <v>2019</v>
      </c>
      <c r="D3224" s="1" t="s">
        <v>29</v>
      </c>
      <c r="E3224" s="1">
        <v>4</v>
      </c>
      <c r="F3224" s="3">
        <v>4530</v>
      </c>
      <c r="G3224" s="10">
        <v>14360.1</v>
      </c>
      <c r="H3224" s="12">
        <f>IFERROR(salesdata[[#This Row],[S-P1]]/salesdata[[#This Row],[Q-P1]],0)</f>
        <v>3.17</v>
      </c>
      <c r="I3224" s="3">
        <v>2700</v>
      </c>
      <c r="J3224" s="10">
        <v>17118</v>
      </c>
      <c r="K3224" s="12">
        <f>IFERROR(salesdata[[#This Row],[S-P2]]/salesdata[[#This Row],[Q-P2]],0)</f>
        <v>6.34</v>
      </c>
      <c r="L3224" s="3">
        <v>1573</v>
      </c>
      <c r="M3224" s="10">
        <v>8525.66</v>
      </c>
      <c r="N3224" s="12">
        <f>IFERROR(salesdata[[#This Row],[S-P3]]/salesdata[[#This Row],[Q-P3]],0)</f>
        <v>5.42</v>
      </c>
      <c r="O3224" s="3">
        <v>862</v>
      </c>
      <c r="P3224" s="10">
        <v>6146.06</v>
      </c>
      <c r="Q3224" s="12">
        <f>IFERROR(salesdata[[#This Row],[S-P4]]/salesdata[[#This Row],[Q-P4]],0)</f>
        <v>7.1300000000000008</v>
      </c>
      <c r="R3224" s="3">
        <v>9665</v>
      </c>
      <c r="S3224" s="10">
        <v>46149.82</v>
      </c>
      <c r="T3224" s="1" t="str">
        <f>"Q"&amp;ROUNDUP(salesdata[[#This Row],[Month No.]]/3,0)</f>
        <v>Q2</v>
      </c>
      <c r="U3224" s="1" t="str">
        <f>TEXT(salesdata[[#This Row],[Date]],"dddd")</f>
        <v>Sunday</v>
      </c>
      <c r="V3224" s="12">
        <f>IFERROR(salesdata[[#This Row],[Total Revenue]]/salesdata[[#This Row],[Total Units Sold]],0)</f>
        <v>4.7749425763062598</v>
      </c>
      <c r="W3224" s="1" t="str">
        <f>INDEX({"Product1","Product2","Product3","Product4"},MATCH(MAX(salesdata[[#This Row],[S-P1]],salesdata[[#This Row],[S-P2]],salesdata[[#This Row],[S-P3]],salesdata[[#This Row],[S-P4]]),CHOOSE({1,2,3,4},salesdata[[#This Row],[S-P1]],salesdata[[#This Row],[S-P2]],salesdata[[#This Row],[S-P3]],salesdata[[#This Row],[S-P4]]),0))</f>
        <v>Product2</v>
      </c>
      <c r="X3224" s="1" t="str">
        <f>IF(salesdata[[#This Row],[Total Revenue]]&gt;=70000,"High",IF(salesdata[[#This Row],[Total Revenue]]&gt;=40000,"Medium","Low"))</f>
        <v>Medium</v>
      </c>
      <c r="Y3224" s="1" t="str">
        <f>IFERROR(IF(SUMIF(salesdata[Year],salesdata[[#This Row],[Year]],salesdata[Total Revenue])&gt;SUMIF(salesdata[Year],salesdata[[#This Row],[Year]]-1,salesdata[Total Revenue]),"Growth Year","Decline Year"),"")</f>
        <v>Growth Year</v>
      </c>
    </row>
    <row r="3225" spans="1:25" x14ac:dyDescent="0.3">
      <c r="A3225" s="1">
        <v>3224</v>
      </c>
      <c r="B3225" s="2">
        <v>43570</v>
      </c>
      <c r="C3225" s="1">
        <v>2019</v>
      </c>
      <c r="D3225" s="1" t="s">
        <v>29</v>
      </c>
      <c r="E3225" s="1">
        <v>4</v>
      </c>
      <c r="F3225" s="3">
        <v>5557</v>
      </c>
      <c r="G3225" s="10">
        <v>17615.689999999999</v>
      </c>
      <c r="H3225" s="12">
        <f>IFERROR(salesdata[[#This Row],[S-P1]]/salesdata[[#This Row],[Q-P1]],0)</f>
        <v>3.17</v>
      </c>
      <c r="I3225" s="3">
        <v>825</v>
      </c>
      <c r="J3225" s="10">
        <v>5230.5</v>
      </c>
      <c r="K3225" s="12">
        <f>IFERROR(salesdata[[#This Row],[S-P2]]/salesdata[[#This Row],[Q-P2]],0)</f>
        <v>6.34</v>
      </c>
      <c r="L3225" s="3">
        <v>1313</v>
      </c>
      <c r="M3225" s="10">
        <v>7116.46</v>
      </c>
      <c r="N3225" s="12">
        <f>IFERROR(salesdata[[#This Row],[S-P3]]/salesdata[[#This Row],[Q-P3]],0)</f>
        <v>5.42</v>
      </c>
      <c r="O3225" s="3">
        <v>1048</v>
      </c>
      <c r="P3225" s="10">
        <v>7472.24</v>
      </c>
      <c r="Q3225" s="12">
        <f>IFERROR(salesdata[[#This Row],[S-P4]]/salesdata[[#This Row],[Q-P4]],0)</f>
        <v>7.13</v>
      </c>
      <c r="R3225" s="3">
        <v>8743</v>
      </c>
      <c r="S3225" s="10">
        <v>37434.89</v>
      </c>
      <c r="T3225" s="1" t="str">
        <f>"Q"&amp;ROUNDUP(salesdata[[#This Row],[Month No.]]/3,0)</f>
        <v>Q2</v>
      </c>
      <c r="U3225" s="1" t="str">
        <f>TEXT(salesdata[[#This Row],[Date]],"dddd")</f>
        <v>Monday</v>
      </c>
      <c r="V3225" s="12">
        <f>IFERROR(salesdata[[#This Row],[Total Revenue]]/salesdata[[#This Row],[Total Units Sold]],0)</f>
        <v>4.2816985016584699</v>
      </c>
      <c r="W3225" s="1" t="str">
        <f>INDEX({"Product1","Product2","Product3","Product4"},MATCH(MAX(salesdata[[#This Row],[S-P1]],salesdata[[#This Row],[S-P2]],salesdata[[#This Row],[S-P3]],salesdata[[#This Row],[S-P4]]),CHOOSE({1,2,3,4},salesdata[[#This Row],[S-P1]],salesdata[[#This Row],[S-P2]],salesdata[[#This Row],[S-P3]],salesdata[[#This Row],[S-P4]]),0))</f>
        <v>Product1</v>
      </c>
      <c r="X3225" s="1" t="str">
        <f>IF(salesdata[[#This Row],[Total Revenue]]&gt;=70000,"High",IF(salesdata[[#This Row],[Total Revenue]]&gt;=40000,"Medium","Low"))</f>
        <v>Low</v>
      </c>
      <c r="Y3225" s="1" t="str">
        <f>IFERROR(IF(SUMIF(salesdata[Year],salesdata[[#This Row],[Year]],salesdata[Total Revenue])&gt;SUMIF(salesdata[Year],salesdata[[#This Row],[Year]]-1,salesdata[Total Revenue]),"Growth Year","Decline Year"),"")</f>
        <v>Growth Year</v>
      </c>
    </row>
    <row r="3226" spans="1:25" x14ac:dyDescent="0.3">
      <c r="A3226" s="1">
        <v>3225</v>
      </c>
      <c r="B3226" s="2">
        <v>43571</v>
      </c>
      <c r="C3226" s="1">
        <v>2019</v>
      </c>
      <c r="D3226" s="1" t="s">
        <v>29</v>
      </c>
      <c r="E3226" s="1">
        <v>4</v>
      </c>
      <c r="F3226" s="3">
        <v>1176</v>
      </c>
      <c r="G3226" s="10">
        <v>3727.92</v>
      </c>
      <c r="H3226" s="12">
        <f>IFERROR(salesdata[[#This Row],[S-P1]]/salesdata[[#This Row],[Q-P1]],0)</f>
        <v>3.17</v>
      </c>
      <c r="I3226" s="3">
        <v>2874</v>
      </c>
      <c r="J3226" s="10">
        <v>18221.16</v>
      </c>
      <c r="K3226" s="12">
        <f>IFERROR(salesdata[[#This Row],[S-P2]]/salesdata[[#This Row],[Q-P2]],0)</f>
        <v>6.34</v>
      </c>
      <c r="L3226" s="3">
        <v>1114</v>
      </c>
      <c r="M3226" s="10">
        <v>6037.88</v>
      </c>
      <c r="N3226" s="12">
        <f>IFERROR(salesdata[[#This Row],[S-P3]]/salesdata[[#This Row],[Q-P3]],0)</f>
        <v>5.42</v>
      </c>
      <c r="O3226" s="3">
        <v>1164</v>
      </c>
      <c r="P3226" s="10">
        <v>8299.32</v>
      </c>
      <c r="Q3226" s="12">
        <f>IFERROR(salesdata[[#This Row],[S-P4]]/salesdata[[#This Row],[Q-P4]],0)</f>
        <v>7.13</v>
      </c>
      <c r="R3226" s="3">
        <v>6328</v>
      </c>
      <c r="S3226" s="10">
        <v>36286.28</v>
      </c>
      <c r="T3226" s="1" t="str">
        <f>"Q"&amp;ROUNDUP(salesdata[[#This Row],[Month No.]]/3,0)</f>
        <v>Q2</v>
      </c>
      <c r="U3226" s="1" t="str">
        <f>TEXT(salesdata[[#This Row],[Date]],"dddd")</f>
        <v>Tuesday</v>
      </c>
      <c r="V3226" s="12">
        <f>IFERROR(salesdata[[#This Row],[Total Revenue]]/salesdata[[#This Row],[Total Units Sold]],0)</f>
        <v>5.7342414664981032</v>
      </c>
      <c r="W3226" s="1" t="str">
        <f>INDEX({"Product1","Product2","Product3","Product4"},MATCH(MAX(salesdata[[#This Row],[S-P1]],salesdata[[#This Row],[S-P2]],salesdata[[#This Row],[S-P3]],salesdata[[#This Row],[S-P4]]),CHOOSE({1,2,3,4},salesdata[[#This Row],[S-P1]],salesdata[[#This Row],[S-P2]],salesdata[[#This Row],[S-P3]],salesdata[[#This Row],[S-P4]]),0))</f>
        <v>Product2</v>
      </c>
      <c r="X3226" s="1" t="str">
        <f>IF(salesdata[[#This Row],[Total Revenue]]&gt;=70000,"High",IF(salesdata[[#This Row],[Total Revenue]]&gt;=40000,"Medium","Low"))</f>
        <v>Low</v>
      </c>
      <c r="Y3226" s="1" t="str">
        <f>IFERROR(IF(SUMIF(salesdata[Year],salesdata[[#This Row],[Year]],salesdata[Total Revenue])&gt;SUMIF(salesdata[Year],salesdata[[#This Row],[Year]]-1,salesdata[Total Revenue]),"Growth Year","Decline Year"),"")</f>
        <v>Growth Year</v>
      </c>
    </row>
    <row r="3227" spans="1:25" x14ac:dyDescent="0.3">
      <c r="A3227" s="1">
        <v>3226</v>
      </c>
      <c r="B3227" s="2">
        <v>43572</v>
      </c>
      <c r="C3227" s="1">
        <v>2019</v>
      </c>
      <c r="D3227" s="1" t="s">
        <v>29</v>
      </c>
      <c r="E3227" s="1">
        <v>4</v>
      </c>
      <c r="F3227" s="3">
        <v>1584</v>
      </c>
      <c r="G3227" s="10">
        <v>5021.28</v>
      </c>
      <c r="H3227" s="12">
        <f>IFERROR(salesdata[[#This Row],[S-P1]]/salesdata[[#This Row],[Q-P1]],0)</f>
        <v>3.17</v>
      </c>
      <c r="I3227" s="3">
        <v>3780</v>
      </c>
      <c r="J3227" s="10">
        <v>23965.200000000001</v>
      </c>
      <c r="K3227" s="12">
        <f>IFERROR(salesdata[[#This Row],[S-P2]]/salesdata[[#This Row],[Q-P2]],0)</f>
        <v>6.34</v>
      </c>
      <c r="L3227" s="3">
        <v>1827</v>
      </c>
      <c r="M3227" s="10">
        <v>9902.34</v>
      </c>
      <c r="N3227" s="12">
        <f>IFERROR(salesdata[[#This Row],[S-P3]]/salesdata[[#This Row],[Q-P3]],0)</f>
        <v>5.42</v>
      </c>
      <c r="O3227" s="3">
        <v>1737</v>
      </c>
      <c r="P3227" s="10">
        <v>12384.81</v>
      </c>
      <c r="Q3227" s="12">
        <f>IFERROR(salesdata[[#This Row],[S-P4]]/salesdata[[#This Row],[Q-P4]],0)</f>
        <v>7.13</v>
      </c>
      <c r="R3227" s="3">
        <v>8928</v>
      </c>
      <c r="S3227" s="10">
        <v>51273.63</v>
      </c>
      <c r="T3227" s="1" t="str">
        <f>"Q"&amp;ROUNDUP(salesdata[[#This Row],[Month No.]]/3,0)</f>
        <v>Q2</v>
      </c>
      <c r="U3227" s="1" t="str">
        <f>TEXT(salesdata[[#This Row],[Date]],"dddd")</f>
        <v>Wednesday</v>
      </c>
      <c r="V3227" s="12">
        <f>IFERROR(salesdata[[#This Row],[Total Revenue]]/salesdata[[#This Row],[Total Units Sold]],0)</f>
        <v>5.7430141129032259</v>
      </c>
      <c r="W3227" s="1" t="str">
        <f>INDEX({"Product1","Product2","Product3","Product4"},MATCH(MAX(salesdata[[#This Row],[S-P1]],salesdata[[#This Row],[S-P2]],salesdata[[#This Row],[S-P3]],salesdata[[#This Row],[S-P4]]),CHOOSE({1,2,3,4},salesdata[[#This Row],[S-P1]],salesdata[[#This Row],[S-P2]],salesdata[[#This Row],[S-P3]],salesdata[[#This Row],[S-P4]]),0))</f>
        <v>Product2</v>
      </c>
      <c r="X3227" s="1" t="str">
        <f>IF(salesdata[[#This Row],[Total Revenue]]&gt;=70000,"High",IF(salesdata[[#This Row],[Total Revenue]]&gt;=40000,"Medium","Low"))</f>
        <v>Medium</v>
      </c>
      <c r="Y3227" s="1" t="str">
        <f>IFERROR(IF(SUMIF(salesdata[Year],salesdata[[#This Row],[Year]],salesdata[Total Revenue])&gt;SUMIF(salesdata[Year],salesdata[[#This Row],[Year]]-1,salesdata[Total Revenue]),"Growth Year","Decline Year"),"")</f>
        <v>Growth Year</v>
      </c>
    </row>
    <row r="3228" spans="1:25" x14ac:dyDescent="0.3">
      <c r="A3228" s="1">
        <v>3227</v>
      </c>
      <c r="B3228" s="2">
        <v>43573</v>
      </c>
      <c r="C3228" s="1">
        <v>2019</v>
      </c>
      <c r="D3228" s="1" t="s">
        <v>29</v>
      </c>
      <c r="E3228" s="1">
        <v>4</v>
      </c>
      <c r="F3228" s="3">
        <v>5741</v>
      </c>
      <c r="G3228" s="10">
        <v>18198.97</v>
      </c>
      <c r="H3228" s="12">
        <f>IFERROR(salesdata[[#This Row],[S-P1]]/salesdata[[#This Row],[Q-P1]],0)</f>
        <v>3.1700000000000004</v>
      </c>
      <c r="I3228" s="3">
        <v>3907</v>
      </c>
      <c r="J3228" s="10">
        <v>24770.38</v>
      </c>
      <c r="K3228" s="12">
        <f>IFERROR(salesdata[[#This Row],[S-P2]]/salesdata[[#This Row],[Q-P2]],0)</f>
        <v>6.34</v>
      </c>
      <c r="L3228" s="3">
        <v>1305</v>
      </c>
      <c r="M3228" s="10">
        <v>7073.1</v>
      </c>
      <c r="N3228" s="12">
        <f>IFERROR(salesdata[[#This Row],[S-P3]]/salesdata[[#This Row],[Q-P3]],0)</f>
        <v>5.42</v>
      </c>
      <c r="O3228" s="3">
        <v>731</v>
      </c>
      <c r="P3228" s="10">
        <v>5212.03</v>
      </c>
      <c r="Q3228" s="12">
        <f>IFERROR(salesdata[[#This Row],[S-P4]]/salesdata[[#This Row],[Q-P4]],0)</f>
        <v>7.13</v>
      </c>
      <c r="R3228" s="3">
        <v>11684</v>
      </c>
      <c r="S3228" s="10">
        <v>55254.48</v>
      </c>
      <c r="T3228" s="1" t="str">
        <f>"Q"&amp;ROUNDUP(salesdata[[#This Row],[Month No.]]/3,0)</f>
        <v>Q2</v>
      </c>
      <c r="U3228" s="1" t="str">
        <f>TEXT(salesdata[[#This Row],[Date]],"dddd")</f>
        <v>Thursday</v>
      </c>
      <c r="V3228" s="12">
        <f>IFERROR(salesdata[[#This Row],[Total Revenue]]/salesdata[[#This Row],[Total Units Sold]],0)</f>
        <v>4.7290722355357753</v>
      </c>
      <c r="W3228" s="1" t="str">
        <f>INDEX({"Product1","Product2","Product3","Product4"},MATCH(MAX(salesdata[[#This Row],[S-P1]],salesdata[[#This Row],[S-P2]],salesdata[[#This Row],[S-P3]],salesdata[[#This Row],[S-P4]]),CHOOSE({1,2,3,4},salesdata[[#This Row],[S-P1]],salesdata[[#This Row],[S-P2]],salesdata[[#This Row],[S-P3]],salesdata[[#This Row],[S-P4]]),0))</f>
        <v>Product2</v>
      </c>
      <c r="X3228" s="1" t="str">
        <f>IF(salesdata[[#This Row],[Total Revenue]]&gt;=70000,"High",IF(salesdata[[#This Row],[Total Revenue]]&gt;=40000,"Medium","Low"))</f>
        <v>Medium</v>
      </c>
      <c r="Y3228" s="1" t="str">
        <f>IFERROR(IF(SUMIF(salesdata[Year],salesdata[[#This Row],[Year]],salesdata[Total Revenue])&gt;SUMIF(salesdata[Year],salesdata[[#This Row],[Year]]-1,salesdata[Total Revenue]),"Growth Year","Decline Year"),"")</f>
        <v>Growth Year</v>
      </c>
    </row>
    <row r="3229" spans="1:25" x14ac:dyDescent="0.3">
      <c r="A3229" s="1">
        <v>3228</v>
      </c>
      <c r="B3229" s="2">
        <v>43574</v>
      </c>
      <c r="C3229" s="1">
        <v>2019</v>
      </c>
      <c r="D3229" s="1" t="s">
        <v>29</v>
      </c>
      <c r="E3229" s="1">
        <v>4</v>
      </c>
      <c r="F3229" s="3">
        <v>7314</v>
      </c>
      <c r="G3229" s="10">
        <v>23185.38</v>
      </c>
      <c r="H3229" s="12">
        <f>IFERROR(salesdata[[#This Row],[S-P1]]/salesdata[[#This Row],[Q-P1]],0)</f>
        <v>3.17</v>
      </c>
      <c r="I3229" s="3">
        <v>1974</v>
      </c>
      <c r="J3229" s="10">
        <v>12515.16</v>
      </c>
      <c r="K3229" s="12">
        <f>IFERROR(salesdata[[#This Row],[S-P2]]/salesdata[[#This Row],[Q-P2]],0)</f>
        <v>6.34</v>
      </c>
      <c r="L3229" s="3">
        <v>440</v>
      </c>
      <c r="M3229" s="10">
        <v>2384.8000000000002</v>
      </c>
      <c r="N3229" s="12">
        <f>IFERROR(salesdata[[#This Row],[S-P3]]/salesdata[[#This Row],[Q-P3]],0)</f>
        <v>5.4200000000000008</v>
      </c>
      <c r="O3229" s="3">
        <v>1015</v>
      </c>
      <c r="P3229" s="10">
        <v>7236.95</v>
      </c>
      <c r="Q3229" s="12">
        <f>IFERROR(salesdata[[#This Row],[S-P4]]/salesdata[[#This Row],[Q-P4]],0)</f>
        <v>7.13</v>
      </c>
      <c r="R3229" s="3">
        <v>10743</v>
      </c>
      <c r="S3229" s="10">
        <v>45322.29</v>
      </c>
      <c r="T3229" s="1" t="str">
        <f>"Q"&amp;ROUNDUP(salesdata[[#This Row],[Month No.]]/3,0)</f>
        <v>Q2</v>
      </c>
      <c r="U3229" s="1" t="str">
        <f>TEXT(salesdata[[#This Row],[Date]],"dddd")</f>
        <v>Friday</v>
      </c>
      <c r="V3229" s="12">
        <f>IFERROR(salesdata[[#This Row],[Total Revenue]]/salesdata[[#This Row],[Total Units Sold]],0)</f>
        <v>4.2187740854509919</v>
      </c>
      <c r="W3229" s="1" t="str">
        <f>INDEX({"Product1","Product2","Product3","Product4"},MATCH(MAX(salesdata[[#This Row],[S-P1]],salesdata[[#This Row],[S-P2]],salesdata[[#This Row],[S-P3]],salesdata[[#This Row],[S-P4]]),CHOOSE({1,2,3,4},salesdata[[#This Row],[S-P1]],salesdata[[#This Row],[S-P2]],salesdata[[#This Row],[S-P3]],salesdata[[#This Row],[S-P4]]),0))</f>
        <v>Product1</v>
      </c>
      <c r="X3229" s="1" t="str">
        <f>IF(salesdata[[#This Row],[Total Revenue]]&gt;=70000,"High",IF(salesdata[[#This Row],[Total Revenue]]&gt;=40000,"Medium","Low"))</f>
        <v>Medium</v>
      </c>
      <c r="Y3229" s="1" t="str">
        <f>IFERROR(IF(SUMIF(salesdata[Year],salesdata[[#This Row],[Year]],salesdata[Total Revenue])&gt;SUMIF(salesdata[Year],salesdata[[#This Row],[Year]]-1,salesdata[Total Revenue]),"Growth Year","Decline Year"),"")</f>
        <v>Growth Year</v>
      </c>
    </row>
    <row r="3230" spans="1:25" x14ac:dyDescent="0.3">
      <c r="A3230" s="1">
        <v>3229</v>
      </c>
      <c r="B3230" s="2">
        <v>43575</v>
      </c>
      <c r="C3230" s="1">
        <v>2019</v>
      </c>
      <c r="D3230" s="1" t="s">
        <v>29</v>
      </c>
      <c r="E3230" s="1">
        <v>4</v>
      </c>
      <c r="F3230" s="3">
        <v>5288</v>
      </c>
      <c r="G3230" s="10">
        <v>16762.96</v>
      </c>
      <c r="H3230" s="12">
        <f>IFERROR(salesdata[[#This Row],[S-P1]]/salesdata[[#This Row],[Q-P1]],0)</f>
        <v>3.17</v>
      </c>
      <c r="I3230" s="3">
        <v>2650</v>
      </c>
      <c r="J3230" s="10">
        <v>16801</v>
      </c>
      <c r="K3230" s="12">
        <f>IFERROR(salesdata[[#This Row],[S-P2]]/salesdata[[#This Row],[Q-P2]],0)</f>
        <v>6.34</v>
      </c>
      <c r="L3230" s="3">
        <v>4967</v>
      </c>
      <c r="M3230" s="10">
        <v>26921.14</v>
      </c>
      <c r="N3230" s="12">
        <f>IFERROR(salesdata[[#This Row],[S-P3]]/salesdata[[#This Row],[Q-P3]],0)</f>
        <v>5.42</v>
      </c>
      <c r="O3230" s="3">
        <v>860</v>
      </c>
      <c r="P3230" s="10">
        <v>6131.8</v>
      </c>
      <c r="Q3230" s="12">
        <f>IFERROR(salesdata[[#This Row],[S-P4]]/salesdata[[#This Row],[Q-P4]],0)</f>
        <v>7.13</v>
      </c>
      <c r="R3230" s="3">
        <v>13765</v>
      </c>
      <c r="S3230" s="10">
        <v>66616.899999999994</v>
      </c>
      <c r="T3230" s="1" t="str">
        <f>"Q"&amp;ROUNDUP(salesdata[[#This Row],[Month No.]]/3,0)</f>
        <v>Q2</v>
      </c>
      <c r="U3230" s="1" t="str">
        <f>TEXT(salesdata[[#This Row],[Date]],"dddd")</f>
        <v>Saturday</v>
      </c>
      <c r="V3230" s="12">
        <f>IFERROR(salesdata[[#This Row],[Total Revenue]]/salesdata[[#This Row],[Total Units Sold]],0)</f>
        <v>4.8395859062840536</v>
      </c>
      <c r="W3230" s="1" t="str">
        <f>INDEX({"Product1","Product2","Product3","Product4"},MATCH(MAX(salesdata[[#This Row],[S-P1]],salesdata[[#This Row],[S-P2]],salesdata[[#This Row],[S-P3]],salesdata[[#This Row],[S-P4]]),CHOOSE({1,2,3,4},salesdata[[#This Row],[S-P1]],salesdata[[#This Row],[S-P2]],salesdata[[#This Row],[S-P3]],salesdata[[#This Row],[S-P4]]),0))</f>
        <v>Product3</v>
      </c>
      <c r="X3230" s="1" t="str">
        <f>IF(salesdata[[#This Row],[Total Revenue]]&gt;=70000,"High",IF(salesdata[[#This Row],[Total Revenue]]&gt;=40000,"Medium","Low"))</f>
        <v>Medium</v>
      </c>
      <c r="Y3230" s="1" t="str">
        <f>IFERROR(IF(SUMIF(salesdata[Year],salesdata[[#This Row],[Year]],salesdata[Total Revenue])&gt;SUMIF(salesdata[Year],salesdata[[#This Row],[Year]]-1,salesdata[Total Revenue]),"Growth Year","Decline Year"),"")</f>
        <v>Growth Year</v>
      </c>
    </row>
    <row r="3231" spans="1:25" x14ac:dyDescent="0.3">
      <c r="A3231" s="1">
        <v>3230</v>
      </c>
      <c r="B3231" s="2">
        <v>43576</v>
      </c>
      <c r="C3231" s="1">
        <v>2019</v>
      </c>
      <c r="D3231" s="1" t="s">
        <v>29</v>
      </c>
      <c r="E3231" s="1">
        <v>4</v>
      </c>
      <c r="F3231" s="3">
        <v>6528</v>
      </c>
      <c r="G3231" s="10">
        <v>20693.759999999998</v>
      </c>
      <c r="H3231" s="12">
        <f>IFERROR(salesdata[[#This Row],[S-P1]]/salesdata[[#This Row],[Q-P1]],0)</f>
        <v>3.17</v>
      </c>
      <c r="I3231" s="3">
        <v>955</v>
      </c>
      <c r="J3231" s="10">
        <v>6054.7</v>
      </c>
      <c r="K3231" s="12">
        <f>IFERROR(salesdata[[#This Row],[S-P2]]/salesdata[[#This Row],[Q-P2]],0)</f>
        <v>6.34</v>
      </c>
      <c r="L3231" s="3">
        <v>4293</v>
      </c>
      <c r="M3231" s="10">
        <v>23268.06</v>
      </c>
      <c r="N3231" s="12">
        <f>IFERROR(salesdata[[#This Row],[S-P3]]/salesdata[[#This Row],[Q-P3]],0)</f>
        <v>5.42</v>
      </c>
      <c r="O3231" s="3">
        <v>878</v>
      </c>
      <c r="P3231" s="10">
        <v>6260.14</v>
      </c>
      <c r="Q3231" s="12">
        <f>IFERROR(salesdata[[#This Row],[S-P4]]/salesdata[[#This Row],[Q-P4]],0)</f>
        <v>7.1300000000000008</v>
      </c>
      <c r="R3231" s="3">
        <v>12654</v>
      </c>
      <c r="S3231" s="10">
        <v>56276.66</v>
      </c>
      <c r="T3231" s="1" t="str">
        <f>"Q"&amp;ROUNDUP(salesdata[[#This Row],[Month No.]]/3,0)</f>
        <v>Q2</v>
      </c>
      <c r="U3231" s="1" t="str">
        <f>TEXT(salesdata[[#This Row],[Date]],"dddd")</f>
        <v>Sunday</v>
      </c>
      <c r="V3231" s="12">
        <f>IFERROR(salesdata[[#This Row],[Total Revenue]]/salesdata[[#This Row],[Total Units Sold]],0)</f>
        <v>4.4473415520783943</v>
      </c>
      <c r="W3231" s="1" t="str">
        <f>INDEX({"Product1","Product2","Product3","Product4"},MATCH(MAX(salesdata[[#This Row],[S-P1]],salesdata[[#This Row],[S-P2]],salesdata[[#This Row],[S-P3]],salesdata[[#This Row],[S-P4]]),CHOOSE({1,2,3,4},salesdata[[#This Row],[S-P1]],salesdata[[#This Row],[S-P2]],salesdata[[#This Row],[S-P3]],salesdata[[#This Row],[S-P4]]),0))</f>
        <v>Product3</v>
      </c>
      <c r="X3231" s="1" t="str">
        <f>IF(salesdata[[#This Row],[Total Revenue]]&gt;=70000,"High",IF(salesdata[[#This Row],[Total Revenue]]&gt;=40000,"Medium","Low"))</f>
        <v>Medium</v>
      </c>
      <c r="Y3231" s="1" t="str">
        <f>IFERROR(IF(SUMIF(salesdata[Year],salesdata[[#This Row],[Year]],salesdata[Total Revenue])&gt;SUMIF(salesdata[Year],salesdata[[#This Row],[Year]]-1,salesdata[Total Revenue]),"Growth Year","Decline Year"),"")</f>
        <v>Growth Year</v>
      </c>
    </row>
    <row r="3232" spans="1:25" x14ac:dyDescent="0.3">
      <c r="A3232" s="1">
        <v>3231</v>
      </c>
      <c r="B3232" s="2">
        <v>43577</v>
      </c>
      <c r="C3232" s="1">
        <v>2019</v>
      </c>
      <c r="D3232" s="1" t="s">
        <v>29</v>
      </c>
      <c r="E3232" s="1">
        <v>4</v>
      </c>
      <c r="F3232" s="3">
        <v>7992</v>
      </c>
      <c r="G3232" s="10">
        <v>25334.639999999999</v>
      </c>
      <c r="H3232" s="12">
        <f>IFERROR(salesdata[[#This Row],[S-P1]]/salesdata[[#This Row],[Q-P1]],0)</f>
        <v>3.17</v>
      </c>
      <c r="I3232" s="3">
        <v>2357</v>
      </c>
      <c r="J3232" s="10">
        <v>14943.38</v>
      </c>
      <c r="K3232" s="12">
        <f>IFERROR(salesdata[[#This Row],[S-P2]]/salesdata[[#This Row],[Q-P2]],0)</f>
        <v>6.34</v>
      </c>
      <c r="L3232" s="3">
        <v>4528</v>
      </c>
      <c r="M3232" s="10">
        <v>24541.759999999998</v>
      </c>
      <c r="N3232" s="12">
        <f>IFERROR(salesdata[[#This Row],[S-P3]]/salesdata[[#This Row],[Q-P3]],0)</f>
        <v>5.42</v>
      </c>
      <c r="O3232" s="3">
        <v>1320</v>
      </c>
      <c r="P3232" s="10">
        <v>9411.6</v>
      </c>
      <c r="Q3232" s="12">
        <f>IFERROR(salesdata[[#This Row],[S-P4]]/salesdata[[#This Row],[Q-P4]],0)</f>
        <v>7.13</v>
      </c>
      <c r="R3232" s="3">
        <v>16197</v>
      </c>
      <c r="S3232" s="10">
        <v>74231.38</v>
      </c>
      <c r="T3232" s="1" t="str">
        <f>"Q"&amp;ROUNDUP(salesdata[[#This Row],[Month No.]]/3,0)</f>
        <v>Q2</v>
      </c>
      <c r="U3232" s="1" t="str">
        <f>TEXT(salesdata[[#This Row],[Date]],"dddd")</f>
        <v>Monday</v>
      </c>
      <c r="V3232" s="12">
        <f>IFERROR(salesdata[[#This Row],[Total Revenue]]/salesdata[[#This Row],[Total Units Sold]],0)</f>
        <v>4.5830326603692049</v>
      </c>
      <c r="W3232" s="1" t="str">
        <f>INDEX({"Product1","Product2","Product3","Product4"},MATCH(MAX(salesdata[[#This Row],[S-P1]],salesdata[[#This Row],[S-P2]],salesdata[[#This Row],[S-P3]],salesdata[[#This Row],[S-P4]]),CHOOSE({1,2,3,4},salesdata[[#This Row],[S-P1]],salesdata[[#This Row],[S-P2]],salesdata[[#This Row],[S-P3]],salesdata[[#This Row],[S-P4]]),0))</f>
        <v>Product1</v>
      </c>
      <c r="X3232" s="1" t="str">
        <f>IF(salesdata[[#This Row],[Total Revenue]]&gt;=70000,"High",IF(salesdata[[#This Row],[Total Revenue]]&gt;=40000,"Medium","Low"))</f>
        <v>High</v>
      </c>
      <c r="Y3232" s="1" t="str">
        <f>IFERROR(IF(SUMIF(salesdata[Year],salesdata[[#This Row],[Year]],salesdata[Total Revenue])&gt;SUMIF(salesdata[Year],salesdata[[#This Row],[Year]]-1,salesdata[Total Revenue]),"Growth Year","Decline Year"),"")</f>
        <v>Growth Year</v>
      </c>
    </row>
    <row r="3233" spans="1:25" x14ac:dyDescent="0.3">
      <c r="A3233" s="1">
        <v>3232</v>
      </c>
      <c r="B3233" s="2">
        <v>43578</v>
      </c>
      <c r="C3233" s="1">
        <v>2019</v>
      </c>
      <c r="D3233" s="1" t="s">
        <v>29</v>
      </c>
      <c r="E3233" s="1">
        <v>4</v>
      </c>
      <c r="F3233" s="3">
        <v>2928</v>
      </c>
      <c r="G3233" s="10">
        <v>9281.76</v>
      </c>
      <c r="H3233" s="12">
        <f>IFERROR(salesdata[[#This Row],[S-P1]]/salesdata[[#This Row],[Q-P1]],0)</f>
        <v>3.17</v>
      </c>
      <c r="I3233" s="3">
        <v>1503</v>
      </c>
      <c r="J3233" s="10">
        <v>9529.02</v>
      </c>
      <c r="K3233" s="12">
        <f>IFERROR(salesdata[[#This Row],[S-P2]]/salesdata[[#This Row],[Q-P2]],0)</f>
        <v>6.34</v>
      </c>
      <c r="L3233" s="3">
        <v>3278</v>
      </c>
      <c r="M3233" s="10">
        <v>17766.759999999998</v>
      </c>
      <c r="N3233" s="12">
        <f>IFERROR(salesdata[[#This Row],[S-P3]]/salesdata[[#This Row],[Q-P3]],0)</f>
        <v>5.42</v>
      </c>
      <c r="O3233" s="3">
        <v>463</v>
      </c>
      <c r="P3233" s="10">
        <v>3301.19</v>
      </c>
      <c r="Q3233" s="12">
        <f>IFERROR(salesdata[[#This Row],[S-P4]]/salesdata[[#This Row],[Q-P4]],0)</f>
        <v>7.13</v>
      </c>
      <c r="R3233" s="3">
        <v>8172</v>
      </c>
      <c r="S3233" s="10">
        <v>39878.730000000003</v>
      </c>
      <c r="T3233" s="1" t="str">
        <f>"Q"&amp;ROUNDUP(salesdata[[#This Row],[Month No.]]/3,0)</f>
        <v>Q2</v>
      </c>
      <c r="U3233" s="1" t="str">
        <f>TEXT(salesdata[[#This Row],[Date]],"dddd")</f>
        <v>Tuesday</v>
      </c>
      <c r="V3233" s="12">
        <f>IFERROR(salesdata[[#This Row],[Total Revenue]]/salesdata[[#This Row],[Total Units Sold]],0)</f>
        <v>4.8799229074889876</v>
      </c>
      <c r="W3233" s="1" t="str">
        <f>INDEX({"Product1","Product2","Product3","Product4"},MATCH(MAX(salesdata[[#This Row],[S-P1]],salesdata[[#This Row],[S-P2]],salesdata[[#This Row],[S-P3]],salesdata[[#This Row],[S-P4]]),CHOOSE({1,2,3,4},salesdata[[#This Row],[S-P1]],salesdata[[#This Row],[S-P2]],salesdata[[#This Row],[S-P3]],salesdata[[#This Row],[S-P4]]),0))</f>
        <v>Product3</v>
      </c>
      <c r="X3233" s="1" t="str">
        <f>IF(salesdata[[#This Row],[Total Revenue]]&gt;=70000,"High",IF(salesdata[[#This Row],[Total Revenue]]&gt;=40000,"Medium","Low"))</f>
        <v>Low</v>
      </c>
      <c r="Y3233" s="1" t="str">
        <f>IFERROR(IF(SUMIF(salesdata[Year],salesdata[[#This Row],[Year]],salesdata[Total Revenue])&gt;SUMIF(salesdata[Year],salesdata[[#This Row],[Year]]-1,salesdata[Total Revenue]),"Growth Year","Decline Year"),"")</f>
        <v>Growth Year</v>
      </c>
    </row>
    <row r="3234" spans="1:25" x14ac:dyDescent="0.3">
      <c r="A3234" s="1">
        <v>3233</v>
      </c>
      <c r="B3234" s="2">
        <v>43579</v>
      </c>
      <c r="C3234" s="1">
        <v>2019</v>
      </c>
      <c r="D3234" s="1" t="s">
        <v>29</v>
      </c>
      <c r="E3234" s="1">
        <v>4</v>
      </c>
      <c r="F3234" s="3">
        <v>3424</v>
      </c>
      <c r="G3234" s="10">
        <v>10854.08</v>
      </c>
      <c r="H3234" s="12">
        <f>IFERROR(salesdata[[#This Row],[S-P1]]/salesdata[[#This Row],[Q-P1]],0)</f>
        <v>3.17</v>
      </c>
      <c r="I3234" s="3">
        <v>883</v>
      </c>
      <c r="J3234" s="10">
        <v>5598.22</v>
      </c>
      <c r="K3234" s="12">
        <f>IFERROR(salesdata[[#This Row],[S-P2]]/salesdata[[#This Row],[Q-P2]],0)</f>
        <v>6.34</v>
      </c>
      <c r="L3234" s="3">
        <v>254</v>
      </c>
      <c r="M3234" s="10">
        <v>1376.68</v>
      </c>
      <c r="N3234" s="12">
        <f>IFERROR(salesdata[[#This Row],[S-P3]]/salesdata[[#This Row],[Q-P3]],0)</f>
        <v>5.42</v>
      </c>
      <c r="O3234" s="3">
        <v>1243</v>
      </c>
      <c r="P3234" s="10">
        <v>8862.59</v>
      </c>
      <c r="Q3234" s="12">
        <f>IFERROR(salesdata[[#This Row],[S-P4]]/salesdata[[#This Row],[Q-P4]],0)</f>
        <v>7.13</v>
      </c>
      <c r="R3234" s="3">
        <v>5804</v>
      </c>
      <c r="S3234" s="10">
        <v>26691.57</v>
      </c>
      <c r="T3234" s="1" t="str">
        <f>"Q"&amp;ROUNDUP(salesdata[[#This Row],[Month No.]]/3,0)</f>
        <v>Q2</v>
      </c>
      <c r="U3234" s="1" t="str">
        <f>TEXT(salesdata[[#This Row],[Date]],"dddd")</f>
        <v>Wednesday</v>
      </c>
      <c r="V3234" s="12">
        <f>IFERROR(salesdata[[#This Row],[Total Revenue]]/salesdata[[#This Row],[Total Units Sold]],0)</f>
        <v>4.5988232253618193</v>
      </c>
      <c r="W3234" s="1" t="str">
        <f>INDEX({"Product1","Product2","Product3","Product4"},MATCH(MAX(salesdata[[#This Row],[S-P1]],salesdata[[#This Row],[S-P2]],salesdata[[#This Row],[S-P3]],salesdata[[#This Row],[S-P4]]),CHOOSE({1,2,3,4},salesdata[[#This Row],[S-P1]],salesdata[[#This Row],[S-P2]],salesdata[[#This Row],[S-P3]],salesdata[[#This Row],[S-P4]]),0))</f>
        <v>Product1</v>
      </c>
      <c r="X3234" s="1" t="str">
        <f>IF(salesdata[[#This Row],[Total Revenue]]&gt;=70000,"High",IF(salesdata[[#This Row],[Total Revenue]]&gt;=40000,"Medium","Low"))</f>
        <v>Low</v>
      </c>
      <c r="Y3234" s="1" t="str">
        <f>IFERROR(IF(SUMIF(salesdata[Year],salesdata[[#This Row],[Year]],salesdata[Total Revenue])&gt;SUMIF(salesdata[Year],salesdata[[#This Row],[Year]]-1,salesdata[Total Revenue]),"Growth Year","Decline Year"),"")</f>
        <v>Growth Year</v>
      </c>
    </row>
    <row r="3235" spans="1:25" x14ac:dyDescent="0.3">
      <c r="A3235" s="1">
        <v>3234</v>
      </c>
      <c r="B3235" s="2">
        <v>43580</v>
      </c>
      <c r="C3235" s="1">
        <v>2019</v>
      </c>
      <c r="D3235" s="1" t="s">
        <v>29</v>
      </c>
      <c r="E3235" s="1">
        <v>4</v>
      </c>
      <c r="F3235" s="3">
        <v>2600</v>
      </c>
      <c r="G3235" s="10">
        <v>8242</v>
      </c>
      <c r="H3235" s="12">
        <f>IFERROR(salesdata[[#This Row],[S-P1]]/salesdata[[#This Row],[Q-P1]],0)</f>
        <v>3.17</v>
      </c>
      <c r="I3235" s="3">
        <v>2645</v>
      </c>
      <c r="J3235" s="10">
        <v>16769.3</v>
      </c>
      <c r="K3235" s="12">
        <f>IFERROR(salesdata[[#This Row],[S-P2]]/salesdata[[#This Row],[Q-P2]],0)</f>
        <v>6.34</v>
      </c>
      <c r="L3235" s="3">
        <v>3437</v>
      </c>
      <c r="M3235" s="10">
        <v>18628.54</v>
      </c>
      <c r="N3235" s="12">
        <f>IFERROR(salesdata[[#This Row],[S-P3]]/salesdata[[#This Row],[Q-P3]],0)</f>
        <v>5.42</v>
      </c>
      <c r="O3235" s="3">
        <v>633</v>
      </c>
      <c r="P3235" s="10">
        <v>4513.29</v>
      </c>
      <c r="Q3235" s="12">
        <f>IFERROR(salesdata[[#This Row],[S-P4]]/salesdata[[#This Row],[Q-P4]],0)</f>
        <v>7.13</v>
      </c>
      <c r="R3235" s="3">
        <v>9315</v>
      </c>
      <c r="S3235" s="10">
        <v>48153.13</v>
      </c>
      <c r="T3235" s="1" t="str">
        <f>"Q"&amp;ROUNDUP(salesdata[[#This Row],[Month No.]]/3,0)</f>
        <v>Q2</v>
      </c>
      <c r="U3235" s="1" t="str">
        <f>TEXT(salesdata[[#This Row],[Date]],"dddd")</f>
        <v>Thursday</v>
      </c>
      <c r="V3235" s="12">
        <f>IFERROR(salesdata[[#This Row],[Total Revenue]]/salesdata[[#This Row],[Total Units Sold]],0)</f>
        <v>5.1694181427804615</v>
      </c>
      <c r="W3235" s="1" t="str">
        <f>INDEX({"Product1","Product2","Product3","Product4"},MATCH(MAX(salesdata[[#This Row],[S-P1]],salesdata[[#This Row],[S-P2]],salesdata[[#This Row],[S-P3]],salesdata[[#This Row],[S-P4]]),CHOOSE({1,2,3,4},salesdata[[#This Row],[S-P1]],salesdata[[#This Row],[S-P2]],salesdata[[#This Row],[S-P3]],salesdata[[#This Row],[S-P4]]),0))</f>
        <v>Product3</v>
      </c>
      <c r="X3235" s="1" t="str">
        <f>IF(salesdata[[#This Row],[Total Revenue]]&gt;=70000,"High",IF(salesdata[[#This Row],[Total Revenue]]&gt;=40000,"Medium","Low"))</f>
        <v>Medium</v>
      </c>
      <c r="Y3235" s="1" t="str">
        <f>IFERROR(IF(SUMIF(salesdata[Year],salesdata[[#This Row],[Year]],salesdata[Total Revenue])&gt;SUMIF(salesdata[Year],salesdata[[#This Row],[Year]]-1,salesdata[Total Revenue]),"Growth Year","Decline Year"),"")</f>
        <v>Growth Year</v>
      </c>
    </row>
    <row r="3236" spans="1:25" x14ac:dyDescent="0.3">
      <c r="A3236" s="1">
        <v>3235</v>
      </c>
      <c r="B3236" s="2">
        <v>43581</v>
      </c>
      <c r="C3236" s="1">
        <v>2019</v>
      </c>
      <c r="D3236" s="1" t="s">
        <v>29</v>
      </c>
      <c r="E3236" s="1">
        <v>4</v>
      </c>
      <c r="F3236" s="3">
        <v>5923</v>
      </c>
      <c r="G3236" s="10">
        <v>18775.91</v>
      </c>
      <c r="H3236" s="12">
        <f>IFERROR(salesdata[[#This Row],[S-P1]]/salesdata[[#This Row],[Q-P1]],0)</f>
        <v>3.17</v>
      </c>
      <c r="I3236" s="3">
        <v>978</v>
      </c>
      <c r="J3236" s="10">
        <v>6200.52</v>
      </c>
      <c r="K3236" s="12">
        <f>IFERROR(salesdata[[#This Row],[S-P2]]/salesdata[[#This Row],[Q-P2]],0)</f>
        <v>6.3400000000000007</v>
      </c>
      <c r="L3236" s="3">
        <v>5570</v>
      </c>
      <c r="M3236" s="10">
        <v>30189.4</v>
      </c>
      <c r="N3236" s="12">
        <f>IFERROR(salesdata[[#This Row],[S-P3]]/salesdata[[#This Row],[Q-P3]],0)</f>
        <v>5.42</v>
      </c>
      <c r="O3236" s="3">
        <v>1896</v>
      </c>
      <c r="P3236" s="10">
        <v>13518.48</v>
      </c>
      <c r="Q3236" s="12">
        <f>IFERROR(salesdata[[#This Row],[S-P4]]/salesdata[[#This Row],[Q-P4]],0)</f>
        <v>7.13</v>
      </c>
      <c r="R3236" s="3">
        <v>14367</v>
      </c>
      <c r="S3236" s="10">
        <v>68684.31</v>
      </c>
      <c r="T3236" s="1" t="str">
        <f>"Q"&amp;ROUNDUP(salesdata[[#This Row],[Month No.]]/3,0)</f>
        <v>Q2</v>
      </c>
      <c r="U3236" s="1" t="str">
        <f>TEXT(salesdata[[#This Row],[Date]],"dddd")</f>
        <v>Friday</v>
      </c>
      <c r="V3236" s="12">
        <f>IFERROR(salesdata[[#This Row],[Total Revenue]]/salesdata[[#This Row],[Total Units Sold]],0)</f>
        <v>4.7806995197327202</v>
      </c>
      <c r="W3236" s="1" t="str">
        <f>INDEX({"Product1","Product2","Product3","Product4"},MATCH(MAX(salesdata[[#This Row],[S-P1]],salesdata[[#This Row],[S-P2]],salesdata[[#This Row],[S-P3]],salesdata[[#This Row],[S-P4]]),CHOOSE({1,2,3,4},salesdata[[#This Row],[S-P1]],salesdata[[#This Row],[S-P2]],salesdata[[#This Row],[S-P3]],salesdata[[#This Row],[S-P4]]),0))</f>
        <v>Product3</v>
      </c>
      <c r="X3236" s="1" t="str">
        <f>IF(salesdata[[#This Row],[Total Revenue]]&gt;=70000,"High",IF(salesdata[[#This Row],[Total Revenue]]&gt;=40000,"Medium","Low"))</f>
        <v>Medium</v>
      </c>
      <c r="Y3236" s="1" t="str">
        <f>IFERROR(IF(SUMIF(salesdata[Year],salesdata[[#This Row],[Year]],salesdata[Total Revenue])&gt;SUMIF(salesdata[Year],salesdata[[#This Row],[Year]]-1,salesdata[Total Revenue]),"Growth Year","Decline Year"),"")</f>
        <v>Growth Year</v>
      </c>
    </row>
    <row r="3237" spans="1:25" x14ac:dyDescent="0.3">
      <c r="A3237" s="1">
        <v>3236</v>
      </c>
      <c r="B3237" s="2">
        <v>43582</v>
      </c>
      <c r="C3237" s="1">
        <v>2019</v>
      </c>
      <c r="D3237" s="1" t="s">
        <v>29</v>
      </c>
      <c r="E3237" s="1">
        <v>4</v>
      </c>
      <c r="F3237" s="3">
        <v>6383</v>
      </c>
      <c r="G3237" s="10">
        <v>20234.11</v>
      </c>
      <c r="H3237" s="12">
        <f>IFERROR(salesdata[[#This Row],[S-P1]]/salesdata[[#This Row],[Q-P1]],0)</f>
        <v>3.17</v>
      </c>
      <c r="I3237" s="3">
        <v>3149</v>
      </c>
      <c r="J3237" s="10">
        <v>19964.66</v>
      </c>
      <c r="K3237" s="12">
        <f>IFERROR(salesdata[[#This Row],[S-P2]]/salesdata[[#This Row],[Q-P2]],0)</f>
        <v>6.34</v>
      </c>
      <c r="L3237" s="3">
        <v>947</v>
      </c>
      <c r="M3237" s="10">
        <v>5132.74</v>
      </c>
      <c r="N3237" s="12">
        <f>IFERROR(salesdata[[#This Row],[S-P3]]/salesdata[[#This Row],[Q-P3]],0)</f>
        <v>5.42</v>
      </c>
      <c r="O3237" s="3">
        <v>1973</v>
      </c>
      <c r="P3237" s="10">
        <v>14067.49</v>
      </c>
      <c r="Q3237" s="12">
        <f>IFERROR(salesdata[[#This Row],[S-P4]]/salesdata[[#This Row],[Q-P4]],0)</f>
        <v>7.13</v>
      </c>
      <c r="R3237" s="3">
        <v>12452</v>
      </c>
      <c r="S3237" s="10">
        <v>59399</v>
      </c>
      <c r="T3237" s="1" t="str">
        <f>"Q"&amp;ROUNDUP(salesdata[[#This Row],[Month No.]]/3,0)</f>
        <v>Q2</v>
      </c>
      <c r="U3237" s="1" t="str">
        <f>TEXT(salesdata[[#This Row],[Date]],"dddd")</f>
        <v>Saturday</v>
      </c>
      <c r="V3237" s="12">
        <f>IFERROR(salesdata[[#This Row],[Total Revenue]]/salesdata[[#This Row],[Total Units Sold]],0)</f>
        <v>4.7702377128172184</v>
      </c>
      <c r="W3237" s="1" t="str">
        <f>INDEX({"Product1","Product2","Product3","Product4"},MATCH(MAX(salesdata[[#This Row],[S-P1]],salesdata[[#This Row],[S-P2]],salesdata[[#This Row],[S-P3]],salesdata[[#This Row],[S-P4]]),CHOOSE({1,2,3,4},salesdata[[#This Row],[S-P1]],salesdata[[#This Row],[S-P2]],salesdata[[#This Row],[S-P3]],salesdata[[#This Row],[S-P4]]),0))</f>
        <v>Product1</v>
      </c>
      <c r="X3237" s="1" t="str">
        <f>IF(salesdata[[#This Row],[Total Revenue]]&gt;=70000,"High",IF(salesdata[[#This Row],[Total Revenue]]&gt;=40000,"Medium","Low"))</f>
        <v>Medium</v>
      </c>
      <c r="Y3237" s="1" t="str">
        <f>IFERROR(IF(SUMIF(salesdata[Year],salesdata[[#This Row],[Year]],salesdata[Total Revenue])&gt;SUMIF(salesdata[Year],salesdata[[#This Row],[Year]]-1,salesdata[Total Revenue]),"Growth Year","Decline Year"),"")</f>
        <v>Growth Year</v>
      </c>
    </row>
    <row r="3238" spans="1:25" x14ac:dyDescent="0.3">
      <c r="A3238" s="1">
        <v>3237</v>
      </c>
      <c r="B3238" s="2">
        <v>43583</v>
      </c>
      <c r="C3238" s="1">
        <v>2019</v>
      </c>
      <c r="D3238" s="1" t="s">
        <v>29</v>
      </c>
      <c r="E3238" s="1">
        <v>4</v>
      </c>
      <c r="F3238" s="3">
        <v>1951</v>
      </c>
      <c r="G3238" s="10">
        <v>6184.67</v>
      </c>
      <c r="H3238" s="12">
        <f>IFERROR(salesdata[[#This Row],[S-P1]]/salesdata[[#This Row],[Q-P1]],0)</f>
        <v>3.17</v>
      </c>
      <c r="I3238" s="3">
        <v>369</v>
      </c>
      <c r="J3238" s="10">
        <v>2339.46</v>
      </c>
      <c r="K3238" s="12">
        <f>IFERROR(salesdata[[#This Row],[S-P2]]/salesdata[[#This Row],[Q-P2]],0)</f>
        <v>6.34</v>
      </c>
      <c r="L3238" s="3">
        <v>5591</v>
      </c>
      <c r="M3238" s="10">
        <v>30303.22</v>
      </c>
      <c r="N3238" s="12">
        <f>IFERROR(salesdata[[#This Row],[S-P3]]/salesdata[[#This Row],[Q-P3]],0)</f>
        <v>5.42</v>
      </c>
      <c r="O3238" s="3">
        <v>1252</v>
      </c>
      <c r="P3238" s="10">
        <v>8926.76</v>
      </c>
      <c r="Q3238" s="12">
        <f>IFERROR(salesdata[[#This Row],[S-P4]]/salesdata[[#This Row],[Q-P4]],0)</f>
        <v>7.13</v>
      </c>
      <c r="R3238" s="3">
        <v>9163</v>
      </c>
      <c r="S3238" s="10">
        <v>47754.11</v>
      </c>
      <c r="T3238" s="1" t="str">
        <f>"Q"&amp;ROUNDUP(salesdata[[#This Row],[Month No.]]/3,0)</f>
        <v>Q2</v>
      </c>
      <c r="U3238" s="1" t="str">
        <f>TEXT(salesdata[[#This Row],[Date]],"dddd")</f>
        <v>Sunday</v>
      </c>
      <c r="V3238" s="12">
        <f>IFERROR(salesdata[[#This Row],[Total Revenue]]/salesdata[[#This Row],[Total Units Sold]],0)</f>
        <v>5.2116239222961909</v>
      </c>
      <c r="W3238" s="1" t="str">
        <f>INDEX({"Product1","Product2","Product3","Product4"},MATCH(MAX(salesdata[[#This Row],[S-P1]],salesdata[[#This Row],[S-P2]],salesdata[[#This Row],[S-P3]],salesdata[[#This Row],[S-P4]]),CHOOSE({1,2,3,4},salesdata[[#This Row],[S-P1]],salesdata[[#This Row],[S-P2]],salesdata[[#This Row],[S-P3]],salesdata[[#This Row],[S-P4]]),0))</f>
        <v>Product3</v>
      </c>
      <c r="X3238" s="1" t="str">
        <f>IF(salesdata[[#This Row],[Total Revenue]]&gt;=70000,"High",IF(salesdata[[#This Row],[Total Revenue]]&gt;=40000,"Medium","Low"))</f>
        <v>Medium</v>
      </c>
      <c r="Y3238" s="1" t="str">
        <f>IFERROR(IF(SUMIF(salesdata[Year],salesdata[[#This Row],[Year]],salesdata[Total Revenue])&gt;SUMIF(salesdata[Year],salesdata[[#This Row],[Year]]-1,salesdata[Total Revenue]),"Growth Year","Decline Year"),"")</f>
        <v>Growth Year</v>
      </c>
    </row>
    <row r="3239" spans="1:25" x14ac:dyDescent="0.3">
      <c r="A3239" s="1">
        <v>3238</v>
      </c>
      <c r="B3239" s="2">
        <v>43584</v>
      </c>
      <c r="C3239" s="1">
        <v>2019</v>
      </c>
      <c r="D3239" s="1" t="s">
        <v>29</v>
      </c>
      <c r="E3239" s="1">
        <v>4</v>
      </c>
      <c r="F3239" s="3">
        <v>2344</v>
      </c>
      <c r="G3239" s="10">
        <v>7430.48</v>
      </c>
      <c r="H3239" s="12">
        <f>IFERROR(salesdata[[#This Row],[S-P1]]/salesdata[[#This Row],[Q-P1]],0)</f>
        <v>3.17</v>
      </c>
      <c r="I3239" s="3">
        <v>3379</v>
      </c>
      <c r="J3239" s="10">
        <v>21422.86</v>
      </c>
      <c r="K3239" s="12">
        <f>IFERROR(salesdata[[#This Row],[S-P2]]/salesdata[[#This Row],[Q-P2]],0)</f>
        <v>6.34</v>
      </c>
      <c r="L3239" s="3">
        <v>3037</v>
      </c>
      <c r="M3239" s="10">
        <v>16460.54</v>
      </c>
      <c r="N3239" s="12">
        <f>IFERROR(salesdata[[#This Row],[S-P3]]/salesdata[[#This Row],[Q-P3]],0)</f>
        <v>5.42</v>
      </c>
      <c r="O3239" s="3">
        <v>1489</v>
      </c>
      <c r="P3239" s="10">
        <v>10616.57</v>
      </c>
      <c r="Q3239" s="12">
        <f>IFERROR(salesdata[[#This Row],[S-P4]]/salesdata[[#This Row],[Q-P4]],0)</f>
        <v>7.13</v>
      </c>
      <c r="R3239" s="3">
        <v>10249</v>
      </c>
      <c r="S3239" s="10">
        <v>55930.45</v>
      </c>
      <c r="T3239" s="1" t="str">
        <f>"Q"&amp;ROUNDUP(salesdata[[#This Row],[Month No.]]/3,0)</f>
        <v>Q2</v>
      </c>
      <c r="U3239" s="1" t="str">
        <f>TEXT(salesdata[[#This Row],[Date]],"dddd")</f>
        <v>Monday</v>
      </c>
      <c r="V3239" s="12">
        <f>IFERROR(salesdata[[#This Row],[Total Revenue]]/salesdata[[#This Row],[Total Units Sold]],0)</f>
        <v>5.4571616743096882</v>
      </c>
      <c r="W3239" s="1" t="str">
        <f>INDEX({"Product1","Product2","Product3","Product4"},MATCH(MAX(salesdata[[#This Row],[S-P1]],salesdata[[#This Row],[S-P2]],salesdata[[#This Row],[S-P3]],salesdata[[#This Row],[S-P4]]),CHOOSE({1,2,3,4},salesdata[[#This Row],[S-P1]],salesdata[[#This Row],[S-P2]],salesdata[[#This Row],[S-P3]],salesdata[[#This Row],[S-P4]]),0))</f>
        <v>Product2</v>
      </c>
      <c r="X3239" s="1" t="str">
        <f>IF(salesdata[[#This Row],[Total Revenue]]&gt;=70000,"High",IF(salesdata[[#This Row],[Total Revenue]]&gt;=40000,"Medium","Low"))</f>
        <v>Medium</v>
      </c>
      <c r="Y3239" s="1" t="str">
        <f>IFERROR(IF(SUMIF(salesdata[Year],salesdata[[#This Row],[Year]],salesdata[Total Revenue])&gt;SUMIF(salesdata[Year],salesdata[[#This Row],[Year]]-1,salesdata[Total Revenue]),"Growth Year","Decline Year"),"")</f>
        <v>Growth Year</v>
      </c>
    </row>
    <row r="3240" spans="1:25" x14ac:dyDescent="0.3">
      <c r="A3240" s="1">
        <v>3239</v>
      </c>
      <c r="B3240" s="2">
        <v>43585</v>
      </c>
      <c r="C3240" s="1">
        <v>2019</v>
      </c>
      <c r="D3240" s="1" t="s">
        <v>29</v>
      </c>
      <c r="E3240" s="1">
        <v>4</v>
      </c>
      <c r="F3240" s="3">
        <v>4006</v>
      </c>
      <c r="G3240" s="10">
        <v>12699.02</v>
      </c>
      <c r="H3240" s="12">
        <f>IFERROR(salesdata[[#This Row],[S-P1]]/salesdata[[#This Row],[Q-P1]],0)</f>
        <v>3.17</v>
      </c>
      <c r="I3240" s="3">
        <v>1004</v>
      </c>
      <c r="J3240" s="10">
        <v>6365.36</v>
      </c>
      <c r="K3240" s="12">
        <f>IFERROR(salesdata[[#This Row],[S-P2]]/salesdata[[#This Row],[Q-P2]],0)</f>
        <v>6.34</v>
      </c>
      <c r="L3240" s="3">
        <v>2546</v>
      </c>
      <c r="M3240" s="10">
        <v>13799.32</v>
      </c>
      <c r="N3240" s="12">
        <f>IFERROR(salesdata[[#This Row],[S-P3]]/salesdata[[#This Row],[Q-P3]],0)</f>
        <v>5.42</v>
      </c>
      <c r="O3240" s="3">
        <v>1054</v>
      </c>
      <c r="P3240" s="10">
        <v>7515.02</v>
      </c>
      <c r="Q3240" s="12">
        <f>IFERROR(salesdata[[#This Row],[S-P4]]/salesdata[[#This Row],[Q-P4]],0)</f>
        <v>7.1300000000000008</v>
      </c>
      <c r="R3240" s="3">
        <v>8610</v>
      </c>
      <c r="S3240" s="10">
        <v>40378.720000000001</v>
      </c>
      <c r="T3240" s="1" t="str">
        <f>"Q"&amp;ROUNDUP(salesdata[[#This Row],[Month No.]]/3,0)</f>
        <v>Q2</v>
      </c>
      <c r="U3240" s="1" t="str">
        <f>TEXT(salesdata[[#This Row],[Date]],"dddd")</f>
        <v>Tuesday</v>
      </c>
      <c r="V3240" s="12">
        <f>IFERROR(salesdata[[#This Row],[Total Revenue]]/salesdata[[#This Row],[Total Units Sold]],0)</f>
        <v>4.6897468060394889</v>
      </c>
      <c r="W3240" s="1" t="str">
        <f>INDEX({"Product1","Product2","Product3","Product4"},MATCH(MAX(salesdata[[#This Row],[S-P1]],salesdata[[#This Row],[S-P2]],salesdata[[#This Row],[S-P3]],salesdata[[#This Row],[S-P4]]),CHOOSE({1,2,3,4},salesdata[[#This Row],[S-P1]],salesdata[[#This Row],[S-P2]],salesdata[[#This Row],[S-P3]],salesdata[[#This Row],[S-P4]]),0))</f>
        <v>Product3</v>
      </c>
      <c r="X3240" s="1" t="str">
        <f>IF(salesdata[[#This Row],[Total Revenue]]&gt;=70000,"High",IF(salesdata[[#This Row],[Total Revenue]]&gt;=40000,"Medium","Low"))</f>
        <v>Medium</v>
      </c>
      <c r="Y3240" s="1" t="str">
        <f>IFERROR(IF(SUMIF(salesdata[Year],salesdata[[#This Row],[Year]],salesdata[Total Revenue])&gt;SUMIF(salesdata[Year],salesdata[[#This Row],[Year]]-1,salesdata[Total Revenue]),"Growth Year","Decline Year"),"")</f>
        <v>Growth Year</v>
      </c>
    </row>
    <row r="3241" spans="1:25" x14ac:dyDescent="0.3">
      <c r="A3241" s="1">
        <v>3240</v>
      </c>
      <c r="B3241" s="2">
        <v>43586</v>
      </c>
      <c r="C3241" s="1">
        <v>2019</v>
      </c>
      <c r="D3241" s="1" t="s">
        <v>30</v>
      </c>
      <c r="E3241" s="1">
        <v>5</v>
      </c>
      <c r="F3241" s="3">
        <v>4426</v>
      </c>
      <c r="G3241" s="10">
        <v>14030.42</v>
      </c>
      <c r="H3241" s="12">
        <f>IFERROR(salesdata[[#This Row],[S-P1]]/salesdata[[#This Row],[Q-P1]],0)</f>
        <v>3.17</v>
      </c>
      <c r="I3241" s="3">
        <v>2760</v>
      </c>
      <c r="J3241" s="10">
        <v>17498.400000000001</v>
      </c>
      <c r="K3241" s="12">
        <f>IFERROR(salesdata[[#This Row],[S-P2]]/salesdata[[#This Row],[Q-P2]],0)</f>
        <v>6.3400000000000007</v>
      </c>
      <c r="L3241" s="3">
        <v>4875</v>
      </c>
      <c r="M3241" s="10">
        <v>26422.5</v>
      </c>
      <c r="N3241" s="12">
        <f>IFERROR(salesdata[[#This Row],[S-P3]]/salesdata[[#This Row],[Q-P3]],0)</f>
        <v>5.42</v>
      </c>
      <c r="O3241" s="3">
        <v>861</v>
      </c>
      <c r="P3241" s="10">
        <v>6138.93</v>
      </c>
      <c r="Q3241" s="12">
        <f>IFERROR(salesdata[[#This Row],[S-P4]]/salesdata[[#This Row],[Q-P4]],0)</f>
        <v>7.1300000000000008</v>
      </c>
      <c r="R3241" s="3">
        <v>12922</v>
      </c>
      <c r="S3241" s="10">
        <v>64090.25</v>
      </c>
      <c r="T3241" s="1" t="str">
        <f>"Q"&amp;ROUNDUP(salesdata[[#This Row],[Month No.]]/3,0)</f>
        <v>Q2</v>
      </c>
      <c r="U3241" s="1" t="str">
        <f>TEXT(salesdata[[#This Row],[Date]],"dddd")</f>
        <v>Wednesday</v>
      </c>
      <c r="V3241" s="12">
        <f>IFERROR(salesdata[[#This Row],[Total Revenue]]/salesdata[[#This Row],[Total Units Sold]],0)</f>
        <v>4.9597778981581797</v>
      </c>
      <c r="W3241" s="1" t="str">
        <f>INDEX({"Product1","Product2","Product3","Product4"},MATCH(MAX(salesdata[[#This Row],[S-P1]],salesdata[[#This Row],[S-P2]],salesdata[[#This Row],[S-P3]],salesdata[[#This Row],[S-P4]]),CHOOSE({1,2,3,4},salesdata[[#This Row],[S-P1]],salesdata[[#This Row],[S-P2]],salesdata[[#This Row],[S-P3]],salesdata[[#This Row],[S-P4]]),0))</f>
        <v>Product3</v>
      </c>
      <c r="X3241" s="1" t="str">
        <f>IF(salesdata[[#This Row],[Total Revenue]]&gt;=70000,"High",IF(salesdata[[#This Row],[Total Revenue]]&gt;=40000,"Medium","Low"))</f>
        <v>Medium</v>
      </c>
      <c r="Y3241" s="1" t="str">
        <f>IFERROR(IF(SUMIF(salesdata[Year],salesdata[[#This Row],[Year]],salesdata[Total Revenue])&gt;SUMIF(salesdata[Year],salesdata[[#This Row],[Year]]-1,salesdata[Total Revenue]),"Growth Year","Decline Year"),"")</f>
        <v>Growth Year</v>
      </c>
    </row>
    <row r="3242" spans="1:25" x14ac:dyDescent="0.3">
      <c r="A3242" s="1">
        <v>3241</v>
      </c>
      <c r="B3242" s="2">
        <v>43587</v>
      </c>
      <c r="C3242" s="1">
        <v>2019</v>
      </c>
      <c r="D3242" s="1" t="s">
        <v>30</v>
      </c>
      <c r="E3242" s="1">
        <v>5</v>
      </c>
      <c r="F3242" s="3">
        <v>5730</v>
      </c>
      <c r="G3242" s="10">
        <v>18164.099999999999</v>
      </c>
      <c r="H3242" s="12">
        <f>IFERROR(salesdata[[#This Row],[S-P1]]/salesdata[[#This Row],[Q-P1]],0)</f>
        <v>3.17</v>
      </c>
      <c r="I3242" s="3">
        <v>1936</v>
      </c>
      <c r="J3242" s="10">
        <v>12274.24</v>
      </c>
      <c r="K3242" s="12">
        <f>IFERROR(salesdata[[#This Row],[S-P2]]/salesdata[[#This Row],[Q-P2]],0)</f>
        <v>6.34</v>
      </c>
      <c r="L3242" s="3">
        <v>4169</v>
      </c>
      <c r="M3242" s="10">
        <v>22595.98</v>
      </c>
      <c r="N3242" s="12">
        <f>IFERROR(salesdata[[#This Row],[S-P3]]/salesdata[[#This Row],[Q-P3]],0)</f>
        <v>5.42</v>
      </c>
      <c r="O3242" s="3">
        <v>722</v>
      </c>
      <c r="P3242" s="10">
        <v>5147.8599999999997</v>
      </c>
      <c r="Q3242" s="12">
        <f>IFERROR(salesdata[[#This Row],[S-P4]]/salesdata[[#This Row],[Q-P4]],0)</f>
        <v>7.13</v>
      </c>
      <c r="R3242" s="3">
        <v>12557</v>
      </c>
      <c r="S3242" s="10">
        <v>58182.18</v>
      </c>
      <c r="T3242" s="1" t="str">
        <f>"Q"&amp;ROUNDUP(salesdata[[#This Row],[Month No.]]/3,0)</f>
        <v>Q2</v>
      </c>
      <c r="U3242" s="1" t="str">
        <f>TEXT(salesdata[[#This Row],[Date]],"dddd")</f>
        <v>Thursday</v>
      </c>
      <c r="V3242" s="12">
        <f>IFERROR(salesdata[[#This Row],[Total Revenue]]/salesdata[[#This Row],[Total Units Sold]],0)</f>
        <v>4.633445886756391</v>
      </c>
      <c r="W3242" s="1" t="str">
        <f>INDEX({"Product1","Product2","Product3","Product4"},MATCH(MAX(salesdata[[#This Row],[S-P1]],salesdata[[#This Row],[S-P2]],salesdata[[#This Row],[S-P3]],salesdata[[#This Row],[S-P4]]),CHOOSE({1,2,3,4},salesdata[[#This Row],[S-P1]],salesdata[[#This Row],[S-P2]],salesdata[[#This Row],[S-P3]],salesdata[[#This Row],[S-P4]]),0))</f>
        <v>Product3</v>
      </c>
      <c r="X3242" s="1" t="str">
        <f>IF(salesdata[[#This Row],[Total Revenue]]&gt;=70000,"High",IF(salesdata[[#This Row],[Total Revenue]]&gt;=40000,"Medium","Low"))</f>
        <v>Medium</v>
      </c>
      <c r="Y3242" s="1" t="str">
        <f>IFERROR(IF(SUMIF(salesdata[Year],salesdata[[#This Row],[Year]],salesdata[Total Revenue])&gt;SUMIF(salesdata[Year],salesdata[[#This Row],[Year]]-1,salesdata[Total Revenue]),"Growth Year","Decline Year"),"")</f>
        <v>Growth Year</v>
      </c>
    </row>
    <row r="3243" spans="1:25" x14ac:dyDescent="0.3">
      <c r="A3243" s="1">
        <v>3242</v>
      </c>
      <c r="B3243" s="2">
        <v>43588</v>
      </c>
      <c r="C3243" s="1">
        <v>2019</v>
      </c>
      <c r="D3243" s="1" t="s">
        <v>30</v>
      </c>
      <c r="E3243" s="1">
        <v>5</v>
      </c>
      <c r="F3243" s="3">
        <v>7729</v>
      </c>
      <c r="G3243" s="10">
        <v>24500.93</v>
      </c>
      <c r="H3243" s="12">
        <f>IFERROR(salesdata[[#This Row],[S-P1]]/salesdata[[#This Row],[Q-P1]],0)</f>
        <v>3.17</v>
      </c>
      <c r="I3243" s="3">
        <v>3732</v>
      </c>
      <c r="J3243" s="10">
        <v>23660.880000000001</v>
      </c>
      <c r="K3243" s="12">
        <f>IFERROR(salesdata[[#This Row],[S-P2]]/salesdata[[#This Row],[Q-P2]],0)</f>
        <v>6.34</v>
      </c>
      <c r="L3243" s="3">
        <v>4364</v>
      </c>
      <c r="M3243" s="10">
        <v>23652.880000000001</v>
      </c>
      <c r="N3243" s="12">
        <f>IFERROR(salesdata[[#This Row],[S-P3]]/salesdata[[#This Row],[Q-P3]],0)</f>
        <v>5.42</v>
      </c>
      <c r="O3243" s="3">
        <v>1939</v>
      </c>
      <c r="P3243" s="10">
        <v>13825.07</v>
      </c>
      <c r="Q3243" s="12">
        <f>IFERROR(salesdata[[#This Row],[S-P4]]/salesdata[[#This Row],[Q-P4]],0)</f>
        <v>7.13</v>
      </c>
      <c r="R3243" s="3">
        <v>17764</v>
      </c>
      <c r="S3243" s="10">
        <v>85639.76</v>
      </c>
      <c r="T3243" s="1" t="str">
        <f>"Q"&amp;ROUNDUP(salesdata[[#This Row],[Month No.]]/3,0)</f>
        <v>Q2</v>
      </c>
      <c r="U3243" s="1" t="str">
        <f>TEXT(salesdata[[#This Row],[Date]],"dddd")</f>
        <v>Friday</v>
      </c>
      <c r="V3243" s="12">
        <f>IFERROR(salesdata[[#This Row],[Total Revenue]]/salesdata[[#This Row],[Total Units Sold]],0)</f>
        <v>4.8209727538842602</v>
      </c>
      <c r="W3243" s="1" t="str">
        <f>INDEX({"Product1","Product2","Product3","Product4"},MATCH(MAX(salesdata[[#This Row],[S-P1]],salesdata[[#This Row],[S-P2]],salesdata[[#This Row],[S-P3]],salesdata[[#This Row],[S-P4]]),CHOOSE({1,2,3,4},salesdata[[#This Row],[S-P1]],salesdata[[#This Row],[S-P2]],salesdata[[#This Row],[S-P3]],salesdata[[#This Row],[S-P4]]),0))</f>
        <v>Product1</v>
      </c>
      <c r="X3243" s="1" t="str">
        <f>IF(salesdata[[#This Row],[Total Revenue]]&gt;=70000,"High",IF(salesdata[[#This Row],[Total Revenue]]&gt;=40000,"Medium","Low"))</f>
        <v>High</v>
      </c>
      <c r="Y3243" s="1" t="str">
        <f>IFERROR(IF(SUMIF(salesdata[Year],salesdata[[#This Row],[Year]],salesdata[Total Revenue])&gt;SUMIF(salesdata[Year],salesdata[[#This Row],[Year]]-1,salesdata[Total Revenue]),"Growth Year","Decline Year"),"")</f>
        <v>Growth Year</v>
      </c>
    </row>
    <row r="3244" spans="1:25" x14ac:dyDescent="0.3">
      <c r="A3244" s="1">
        <v>3243</v>
      </c>
      <c r="B3244" s="2">
        <v>43589</v>
      </c>
      <c r="C3244" s="1">
        <v>2019</v>
      </c>
      <c r="D3244" s="1" t="s">
        <v>30</v>
      </c>
      <c r="E3244" s="1">
        <v>5</v>
      </c>
      <c r="F3244" s="3">
        <v>1609</v>
      </c>
      <c r="G3244" s="10">
        <v>5100.53</v>
      </c>
      <c r="H3244" s="12">
        <f>IFERROR(salesdata[[#This Row],[S-P1]]/salesdata[[#This Row],[Q-P1]],0)</f>
        <v>3.17</v>
      </c>
      <c r="I3244" s="3">
        <v>2682</v>
      </c>
      <c r="J3244" s="10">
        <v>17003.88</v>
      </c>
      <c r="K3244" s="12">
        <f>IFERROR(salesdata[[#This Row],[S-P2]]/salesdata[[#This Row],[Q-P2]],0)</f>
        <v>6.3400000000000007</v>
      </c>
      <c r="L3244" s="3">
        <v>3943</v>
      </c>
      <c r="M3244" s="10">
        <v>21371.06</v>
      </c>
      <c r="N3244" s="12">
        <f>IFERROR(salesdata[[#This Row],[S-P3]]/salesdata[[#This Row],[Q-P3]],0)</f>
        <v>5.42</v>
      </c>
      <c r="O3244" s="3">
        <v>542</v>
      </c>
      <c r="P3244" s="10">
        <v>3864.46</v>
      </c>
      <c r="Q3244" s="12">
        <f>IFERROR(salesdata[[#This Row],[S-P4]]/salesdata[[#This Row],[Q-P4]],0)</f>
        <v>7.13</v>
      </c>
      <c r="R3244" s="3">
        <v>8776</v>
      </c>
      <c r="S3244" s="10">
        <v>47339.93</v>
      </c>
      <c r="T3244" s="1" t="str">
        <f>"Q"&amp;ROUNDUP(salesdata[[#This Row],[Month No.]]/3,0)</f>
        <v>Q2</v>
      </c>
      <c r="U3244" s="1" t="str">
        <f>TEXT(salesdata[[#This Row],[Date]],"dddd")</f>
        <v>Saturday</v>
      </c>
      <c r="V3244" s="12">
        <f>IFERROR(salesdata[[#This Row],[Total Revenue]]/salesdata[[#This Row],[Total Units Sold]],0)</f>
        <v>5.3942490884229715</v>
      </c>
      <c r="W3244" s="1" t="str">
        <f>INDEX({"Product1","Product2","Product3","Product4"},MATCH(MAX(salesdata[[#This Row],[S-P1]],salesdata[[#This Row],[S-P2]],salesdata[[#This Row],[S-P3]],salesdata[[#This Row],[S-P4]]),CHOOSE({1,2,3,4},salesdata[[#This Row],[S-P1]],salesdata[[#This Row],[S-P2]],salesdata[[#This Row],[S-P3]],salesdata[[#This Row],[S-P4]]),0))</f>
        <v>Product3</v>
      </c>
      <c r="X3244" s="1" t="str">
        <f>IF(salesdata[[#This Row],[Total Revenue]]&gt;=70000,"High",IF(salesdata[[#This Row],[Total Revenue]]&gt;=40000,"Medium","Low"))</f>
        <v>Medium</v>
      </c>
      <c r="Y3244" s="1" t="str">
        <f>IFERROR(IF(SUMIF(salesdata[Year],salesdata[[#This Row],[Year]],salesdata[Total Revenue])&gt;SUMIF(salesdata[Year],salesdata[[#This Row],[Year]]-1,salesdata[Total Revenue]),"Growth Year","Decline Year"),"")</f>
        <v>Growth Year</v>
      </c>
    </row>
    <row r="3245" spans="1:25" x14ac:dyDescent="0.3">
      <c r="A3245" s="1">
        <v>3244</v>
      </c>
      <c r="B3245" s="2">
        <v>43590</v>
      </c>
      <c r="C3245" s="1">
        <v>2019</v>
      </c>
      <c r="D3245" s="1" t="s">
        <v>30</v>
      </c>
      <c r="E3245" s="1">
        <v>5</v>
      </c>
      <c r="F3245" s="3">
        <v>5188</v>
      </c>
      <c r="G3245" s="10">
        <v>16445.96</v>
      </c>
      <c r="H3245" s="12">
        <f>IFERROR(salesdata[[#This Row],[S-P1]]/salesdata[[#This Row],[Q-P1]],0)</f>
        <v>3.17</v>
      </c>
      <c r="I3245" s="3">
        <v>2347</v>
      </c>
      <c r="J3245" s="10">
        <v>14879.98</v>
      </c>
      <c r="K3245" s="12">
        <f>IFERROR(salesdata[[#This Row],[S-P2]]/salesdata[[#This Row],[Q-P2]],0)</f>
        <v>6.34</v>
      </c>
      <c r="L3245" s="3">
        <v>5744</v>
      </c>
      <c r="M3245" s="10">
        <v>31132.48</v>
      </c>
      <c r="N3245" s="12">
        <f>IFERROR(salesdata[[#This Row],[S-P3]]/salesdata[[#This Row],[Q-P3]],0)</f>
        <v>5.42</v>
      </c>
      <c r="O3245" s="3">
        <v>1351</v>
      </c>
      <c r="P3245" s="10">
        <v>9632.6299999999992</v>
      </c>
      <c r="Q3245" s="12">
        <f>IFERROR(salesdata[[#This Row],[S-P4]]/salesdata[[#This Row],[Q-P4]],0)</f>
        <v>7.129999999999999</v>
      </c>
      <c r="R3245" s="3">
        <v>14630</v>
      </c>
      <c r="S3245" s="10">
        <v>72091.05</v>
      </c>
      <c r="T3245" s="1" t="str">
        <f>"Q"&amp;ROUNDUP(salesdata[[#This Row],[Month No.]]/3,0)</f>
        <v>Q2</v>
      </c>
      <c r="U3245" s="1" t="str">
        <f>TEXT(salesdata[[#This Row],[Date]],"dddd")</f>
        <v>Sunday</v>
      </c>
      <c r="V3245" s="12">
        <f>IFERROR(salesdata[[#This Row],[Total Revenue]]/salesdata[[#This Row],[Total Units Sold]],0)</f>
        <v>4.9276179084073819</v>
      </c>
      <c r="W3245" s="1" t="str">
        <f>INDEX({"Product1","Product2","Product3","Product4"},MATCH(MAX(salesdata[[#This Row],[S-P1]],salesdata[[#This Row],[S-P2]],salesdata[[#This Row],[S-P3]],salesdata[[#This Row],[S-P4]]),CHOOSE({1,2,3,4},salesdata[[#This Row],[S-P1]],salesdata[[#This Row],[S-P2]],salesdata[[#This Row],[S-P3]],salesdata[[#This Row],[S-P4]]),0))</f>
        <v>Product3</v>
      </c>
      <c r="X3245" s="1" t="str">
        <f>IF(salesdata[[#This Row],[Total Revenue]]&gt;=70000,"High",IF(salesdata[[#This Row],[Total Revenue]]&gt;=40000,"Medium","Low"))</f>
        <v>High</v>
      </c>
      <c r="Y3245" s="1" t="str">
        <f>IFERROR(IF(SUMIF(salesdata[Year],salesdata[[#This Row],[Year]],salesdata[Total Revenue])&gt;SUMIF(salesdata[Year],salesdata[[#This Row],[Year]]-1,salesdata[Total Revenue]),"Growth Year","Decline Year"),"")</f>
        <v>Growth Year</v>
      </c>
    </row>
    <row r="3246" spans="1:25" x14ac:dyDescent="0.3">
      <c r="A3246" s="1">
        <v>3245</v>
      </c>
      <c r="B3246" s="2">
        <v>43591</v>
      </c>
      <c r="C3246" s="1">
        <v>2019</v>
      </c>
      <c r="D3246" s="1" t="s">
        <v>30</v>
      </c>
      <c r="E3246" s="1">
        <v>5</v>
      </c>
      <c r="F3246" s="3">
        <v>788</v>
      </c>
      <c r="G3246" s="10">
        <v>2497.96</v>
      </c>
      <c r="H3246" s="12">
        <f>IFERROR(salesdata[[#This Row],[S-P1]]/salesdata[[#This Row],[Q-P1]],0)</f>
        <v>3.17</v>
      </c>
      <c r="I3246" s="3">
        <v>3469</v>
      </c>
      <c r="J3246" s="10">
        <v>21993.46</v>
      </c>
      <c r="K3246" s="12">
        <f>IFERROR(salesdata[[#This Row],[S-P2]]/salesdata[[#This Row],[Q-P2]],0)</f>
        <v>6.34</v>
      </c>
      <c r="L3246" s="3">
        <v>5886</v>
      </c>
      <c r="M3246" s="10">
        <v>31902.12</v>
      </c>
      <c r="N3246" s="12">
        <f>IFERROR(salesdata[[#This Row],[S-P3]]/salesdata[[#This Row],[Q-P3]],0)</f>
        <v>5.42</v>
      </c>
      <c r="O3246" s="3">
        <v>1218</v>
      </c>
      <c r="P3246" s="10">
        <v>8684.34</v>
      </c>
      <c r="Q3246" s="12">
        <f>IFERROR(salesdata[[#This Row],[S-P4]]/salesdata[[#This Row],[Q-P4]],0)</f>
        <v>7.13</v>
      </c>
      <c r="R3246" s="3">
        <v>11361</v>
      </c>
      <c r="S3246" s="10">
        <v>65077.88</v>
      </c>
      <c r="T3246" s="1" t="str">
        <f>"Q"&amp;ROUNDUP(salesdata[[#This Row],[Month No.]]/3,0)</f>
        <v>Q2</v>
      </c>
      <c r="U3246" s="1" t="str">
        <f>TEXT(salesdata[[#This Row],[Date]],"dddd")</f>
        <v>Monday</v>
      </c>
      <c r="V3246" s="12">
        <f>IFERROR(salesdata[[#This Row],[Total Revenue]]/salesdata[[#This Row],[Total Units Sold]],0)</f>
        <v>5.728182378311768</v>
      </c>
      <c r="W3246" s="1" t="str">
        <f>INDEX({"Product1","Product2","Product3","Product4"},MATCH(MAX(salesdata[[#This Row],[S-P1]],salesdata[[#This Row],[S-P2]],salesdata[[#This Row],[S-P3]],salesdata[[#This Row],[S-P4]]),CHOOSE({1,2,3,4},salesdata[[#This Row],[S-P1]],salesdata[[#This Row],[S-P2]],salesdata[[#This Row],[S-P3]],salesdata[[#This Row],[S-P4]]),0))</f>
        <v>Product3</v>
      </c>
      <c r="X3246" s="1" t="str">
        <f>IF(salesdata[[#This Row],[Total Revenue]]&gt;=70000,"High",IF(salesdata[[#This Row],[Total Revenue]]&gt;=40000,"Medium","Low"))</f>
        <v>Medium</v>
      </c>
      <c r="Y3246" s="1" t="str">
        <f>IFERROR(IF(SUMIF(salesdata[Year],salesdata[[#This Row],[Year]],salesdata[Total Revenue])&gt;SUMIF(salesdata[Year],salesdata[[#This Row],[Year]]-1,salesdata[Total Revenue]),"Growth Year","Decline Year"),"")</f>
        <v>Growth Year</v>
      </c>
    </row>
    <row r="3247" spans="1:25" x14ac:dyDescent="0.3">
      <c r="A3247" s="1">
        <v>3246</v>
      </c>
      <c r="B3247" s="2">
        <v>43592</v>
      </c>
      <c r="C3247" s="1">
        <v>2019</v>
      </c>
      <c r="D3247" s="1" t="s">
        <v>30</v>
      </c>
      <c r="E3247" s="1">
        <v>5</v>
      </c>
      <c r="F3247" s="3">
        <v>1003</v>
      </c>
      <c r="G3247" s="10">
        <v>3179.51</v>
      </c>
      <c r="H3247" s="12">
        <f>IFERROR(salesdata[[#This Row],[S-P1]]/salesdata[[#This Row],[Q-P1]],0)</f>
        <v>3.1700000000000004</v>
      </c>
      <c r="I3247" s="3">
        <v>1612</v>
      </c>
      <c r="J3247" s="10">
        <v>10220.08</v>
      </c>
      <c r="K3247" s="12">
        <f>IFERROR(salesdata[[#This Row],[S-P2]]/salesdata[[#This Row],[Q-P2]],0)</f>
        <v>6.34</v>
      </c>
      <c r="L3247" s="3">
        <v>5562</v>
      </c>
      <c r="M3247" s="10">
        <v>30146.04</v>
      </c>
      <c r="N3247" s="12">
        <f>IFERROR(salesdata[[#This Row],[S-P3]]/salesdata[[#This Row],[Q-P3]],0)</f>
        <v>5.42</v>
      </c>
      <c r="O3247" s="3">
        <v>1081</v>
      </c>
      <c r="P3247" s="10">
        <v>7707.53</v>
      </c>
      <c r="Q3247" s="12">
        <f>IFERROR(salesdata[[#This Row],[S-P4]]/salesdata[[#This Row],[Q-P4]],0)</f>
        <v>7.13</v>
      </c>
      <c r="R3247" s="3">
        <v>9258</v>
      </c>
      <c r="S3247" s="10">
        <v>51253.16</v>
      </c>
      <c r="T3247" s="1" t="str">
        <f>"Q"&amp;ROUNDUP(salesdata[[#This Row],[Month No.]]/3,0)</f>
        <v>Q2</v>
      </c>
      <c r="U3247" s="1" t="str">
        <f>TEXT(salesdata[[#This Row],[Date]],"dddd")</f>
        <v>Tuesday</v>
      </c>
      <c r="V3247" s="12">
        <f>IFERROR(salesdata[[#This Row],[Total Revenue]]/salesdata[[#This Row],[Total Units Sold]],0)</f>
        <v>5.5360941888096784</v>
      </c>
      <c r="W3247" s="1" t="str">
        <f>INDEX({"Product1","Product2","Product3","Product4"},MATCH(MAX(salesdata[[#This Row],[S-P1]],salesdata[[#This Row],[S-P2]],salesdata[[#This Row],[S-P3]],salesdata[[#This Row],[S-P4]]),CHOOSE({1,2,3,4},salesdata[[#This Row],[S-P1]],salesdata[[#This Row],[S-P2]],salesdata[[#This Row],[S-P3]],salesdata[[#This Row],[S-P4]]),0))</f>
        <v>Product3</v>
      </c>
      <c r="X3247" s="1" t="str">
        <f>IF(salesdata[[#This Row],[Total Revenue]]&gt;=70000,"High",IF(salesdata[[#This Row],[Total Revenue]]&gt;=40000,"Medium","Low"))</f>
        <v>Medium</v>
      </c>
      <c r="Y3247" s="1" t="str">
        <f>IFERROR(IF(SUMIF(salesdata[Year],salesdata[[#This Row],[Year]],salesdata[Total Revenue])&gt;SUMIF(salesdata[Year],salesdata[[#This Row],[Year]]-1,salesdata[Total Revenue]),"Growth Year","Decline Year"),"")</f>
        <v>Growth Year</v>
      </c>
    </row>
    <row r="3248" spans="1:25" x14ac:dyDescent="0.3">
      <c r="A3248" s="1">
        <v>3247</v>
      </c>
      <c r="B3248" s="2">
        <v>43593</v>
      </c>
      <c r="C3248" s="1">
        <v>2019</v>
      </c>
      <c r="D3248" s="1" t="s">
        <v>30</v>
      </c>
      <c r="E3248" s="1">
        <v>5</v>
      </c>
      <c r="F3248" s="3">
        <v>4297</v>
      </c>
      <c r="G3248" s="10">
        <v>13621.49</v>
      </c>
      <c r="H3248" s="12">
        <f>IFERROR(salesdata[[#This Row],[S-P1]]/salesdata[[#This Row],[Q-P1]],0)</f>
        <v>3.17</v>
      </c>
      <c r="I3248" s="3">
        <v>1162</v>
      </c>
      <c r="J3248" s="10">
        <v>7367.08</v>
      </c>
      <c r="K3248" s="12">
        <f>IFERROR(salesdata[[#This Row],[S-P2]]/salesdata[[#This Row],[Q-P2]],0)</f>
        <v>6.34</v>
      </c>
      <c r="L3248" s="3">
        <v>5939</v>
      </c>
      <c r="M3248" s="10">
        <v>32189.38</v>
      </c>
      <c r="N3248" s="12">
        <f>IFERROR(salesdata[[#This Row],[S-P3]]/salesdata[[#This Row],[Q-P3]],0)</f>
        <v>5.42</v>
      </c>
      <c r="O3248" s="3">
        <v>1359</v>
      </c>
      <c r="P3248" s="10">
        <v>9689.67</v>
      </c>
      <c r="Q3248" s="12">
        <f>IFERROR(salesdata[[#This Row],[S-P4]]/salesdata[[#This Row],[Q-P4]],0)</f>
        <v>7.13</v>
      </c>
      <c r="R3248" s="3">
        <v>12757</v>
      </c>
      <c r="S3248" s="10">
        <v>62867.62</v>
      </c>
      <c r="T3248" s="1" t="str">
        <f>"Q"&amp;ROUNDUP(salesdata[[#This Row],[Month No.]]/3,0)</f>
        <v>Q2</v>
      </c>
      <c r="U3248" s="1" t="str">
        <f>TEXT(salesdata[[#This Row],[Date]],"dddd")</f>
        <v>Wednesday</v>
      </c>
      <c r="V3248" s="12">
        <f>IFERROR(salesdata[[#This Row],[Total Revenue]]/salesdata[[#This Row],[Total Units Sold]],0)</f>
        <v>4.9280881084894572</v>
      </c>
      <c r="W3248" s="1" t="str">
        <f>INDEX({"Product1","Product2","Product3","Product4"},MATCH(MAX(salesdata[[#This Row],[S-P1]],salesdata[[#This Row],[S-P2]],salesdata[[#This Row],[S-P3]],salesdata[[#This Row],[S-P4]]),CHOOSE({1,2,3,4},salesdata[[#This Row],[S-P1]],salesdata[[#This Row],[S-P2]],salesdata[[#This Row],[S-P3]],salesdata[[#This Row],[S-P4]]),0))</f>
        <v>Product3</v>
      </c>
      <c r="X3248" s="1" t="str">
        <f>IF(salesdata[[#This Row],[Total Revenue]]&gt;=70000,"High",IF(salesdata[[#This Row],[Total Revenue]]&gt;=40000,"Medium","Low"))</f>
        <v>Medium</v>
      </c>
      <c r="Y3248" s="1" t="str">
        <f>IFERROR(IF(SUMIF(salesdata[Year],salesdata[[#This Row],[Year]],salesdata[Total Revenue])&gt;SUMIF(salesdata[Year],salesdata[[#This Row],[Year]]-1,salesdata[Total Revenue]),"Growth Year","Decline Year"),"")</f>
        <v>Growth Year</v>
      </c>
    </row>
    <row r="3249" spans="1:25" x14ac:dyDescent="0.3">
      <c r="A3249" s="1">
        <v>3248</v>
      </c>
      <c r="B3249" s="2">
        <v>43594</v>
      </c>
      <c r="C3249" s="1">
        <v>2019</v>
      </c>
      <c r="D3249" s="1" t="s">
        <v>30</v>
      </c>
      <c r="E3249" s="1">
        <v>5</v>
      </c>
      <c r="F3249" s="3">
        <v>5726</v>
      </c>
      <c r="G3249" s="10">
        <v>18151.419999999998</v>
      </c>
      <c r="H3249" s="12">
        <f>IFERROR(salesdata[[#This Row],[S-P1]]/salesdata[[#This Row],[Q-P1]],0)</f>
        <v>3.1699999999999995</v>
      </c>
      <c r="I3249" s="3">
        <v>475</v>
      </c>
      <c r="J3249" s="10">
        <v>3011.5</v>
      </c>
      <c r="K3249" s="12">
        <f>IFERROR(salesdata[[#This Row],[S-P2]]/salesdata[[#This Row],[Q-P2]],0)</f>
        <v>6.34</v>
      </c>
      <c r="L3249" s="3">
        <v>815</v>
      </c>
      <c r="M3249" s="10">
        <v>4417.3</v>
      </c>
      <c r="N3249" s="12">
        <f>IFERROR(salesdata[[#This Row],[S-P3]]/salesdata[[#This Row],[Q-P3]],0)</f>
        <v>5.42</v>
      </c>
      <c r="O3249" s="3">
        <v>1072</v>
      </c>
      <c r="P3249" s="10">
        <v>7643.36</v>
      </c>
      <c r="Q3249" s="12">
        <f>IFERROR(salesdata[[#This Row],[S-P4]]/salesdata[[#This Row],[Q-P4]],0)</f>
        <v>7.13</v>
      </c>
      <c r="R3249" s="3">
        <v>8088</v>
      </c>
      <c r="S3249" s="10">
        <v>33223.58</v>
      </c>
      <c r="T3249" s="1" t="str">
        <f>"Q"&amp;ROUNDUP(salesdata[[#This Row],[Month No.]]/3,0)</f>
        <v>Q2</v>
      </c>
      <c r="U3249" s="1" t="str">
        <f>TEXT(salesdata[[#This Row],[Date]],"dddd")</f>
        <v>Thursday</v>
      </c>
      <c r="V3249" s="12">
        <f>IFERROR(salesdata[[#This Row],[Total Revenue]]/salesdata[[#This Row],[Total Units Sold]],0)</f>
        <v>4.1077621167161231</v>
      </c>
      <c r="W3249" s="1" t="str">
        <f>INDEX({"Product1","Product2","Product3","Product4"},MATCH(MAX(salesdata[[#This Row],[S-P1]],salesdata[[#This Row],[S-P2]],salesdata[[#This Row],[S-P3]],salesdata[[#This Row],[S-P4]]),CHOOSE({1,2,3,4},salesdata[[#This Row],[S-P1]],salesdata[[#This Row],[S-P2]],salesdata[[#This Row],[S-P3]],salesdata[[#This Row],[S-P4]]),0))</f>
        <v>Product1</v>
      </c>
      <c r="X3249" s="1" t="str">
        <f>IF(salesdata[[#This Row],[Total Revenue]]&gt;=70000,"High",IF(salesdata[[#This Row],[Total Revenue]]&gt;=40000,"Medium","Low"))</f>
        <v>Low</v>
      </c>
      <c r="Y3249" s="1" t="str">
        <f>IFERROR(IF(SUMIF(salesdata[Year],salesdata[[#This Row],[Year]],salesdata[Total Revenue])&gt;SUMIF(salesdata[Year],salesdata[[#This Row],[Year]]-1,salesdata[Total Revenue]),"Growth Year","Decline Year"),"")</f>
        <v>Growth Year</v>
      </c>
    </row>
    <row r="3250" spans="1:25" x14ac:dyDescent="0.3">
      <c r="A3250" s="1">
        <v>3249</v>
      </c>
      <c r="B3250" s="2">
        <v>43595</v>
      </c>
      <c r="C3250" s="1">
        <v>2019</v>
      </c>
      <c r="D3250" s="1" t="s">
        <v>30</v>
      </c>
      <c r="E3250" s="1">
        <v>5</v>
      </c>
      <c r="F3250" s="3">
        <v>6113</v>
      </c>
      <c r="G3250" s="10">
        <v>19378.21</v>
      </c>
      <c r="H3250" s="12">
        <f>IFERROR(salesdata[[#This Row],[S-P1]]/salesdata[[#This Row],[Q-P1]],0)</f>
        <v>3.17</v>
      </c>
      <c r="I3250" s="3">
        <v>2072</v>
      </c>
      <c r="J3250" s="10">
        <v>13136.48</v>
      </c>
      <c r="K3250" s="12">
        <f>IFERROR(salesdata[[#This Row],[S-P2]]/salesdata[[#This Row],[Q-P2]],0)</f>
        <v>6.34</v>
      </c>
      <c r="L3250" s="3">
        <v>922</v>
      </c>
      <c r="M3250" s="10">
        <v>4997.24</v>
      </c>
      <c r="N3250" s="12">
        <f>IFERROR(salesdata[[#This Row],[S-P3]]/salesdata[[#This Row],[Q-P3]],0)</f>
        <v>5.42</v>
      </c>
      <c r="O3250" s="3">
        <v>1984</v>
      </c>
      <c r="P3250" s="10">
        <v>14145.92</v>
      </c>
      <c r="Q3250" s="12">
        <f>IFERROR(salesdata[[#This Row],[S-P4]]/salesdata[[#This Row],[Q-P4]],0)</f>
        <v>7.13</v>
      </c>
      <c r="R3250" s="3">
        <v>11091</v>
      </c>
      <c r="S3250" s="10">
        <v>51657.85</v>
      </c>
      <c r="T3250" s="1" t="str">
        <f>"Q"&amp;ROUNDUP(salesdata[[#This Row],[Month No.]]/3,0)</f>
        <v>Q2</v>
      </c>
      <c r="U3250" s="1" t="str">
        <f>TEXT(salesdata[[#This Row],[Date]],"dddd")</f>
        <v>Friday</v>
      </c>
      <c r="V3250" s="12">
        <f>IFERROR(salesdata[[#This Row],[Total Revenue]]/salesdata[[#This Row],[Total Units Sold]],0)</f>
        <v>4.6576368226489944</v>
      </c>
      <c r="W3250" s="1" t="str">
        <f>INDEX({"Product1","Product2","Product3","Product4"},MATCH(MAX(salesdata[[#This Row],[S-P1]],salesdata[[#This Row],[S-P2]],salesdata[[#This Row],[S-P3]],salesdata[[#This Row],[S-P4]]),CHOOSE({1,2,3,4},salesdata[[#This Row],[S-P1]],salesdata[[#This Row],[S-P2]],salesdata[[#This Row],[S-P3]],salesdata[[#This Row],[S-P4]]),0))</f>
        <v>Product1</v>
      </c>
      <c r="X3250" s="1" t="str">
        <f>IF(salesdata[[#This Row],[Total Revenue]]&gt;=70000,"High",IF(salesdata[[#This Row],[Total Revenue]]&gt;=40000,"Medium","Low"))</f>
        <v>Medium</v>
      </c>
      <c r="Y3250" s="1" t="str">
        <f>IFERROR(IF(SUMIF(salesdata[Year],salesdata[[#This Row],[Year]],salesdata[Total Revenue])&gt;SUMIF(salesdata[Year],salesdata[[#This Row],[Year]]-1,salesdata[Total Revenue]),"Growth Year","Decline Year"),"")</f>
        <v>Growth Year</v>
      </c>
    </row>
    <row r="3251" spans="1:25" x14ac:dyDescent="0.3">
      <c r="A3251" s="1">
        <v>3250</v>
      </c>
      <c r="B3251" s="2">
        <v>43596</v>
      </c>
      <c r="C3251" s="1">
        <v>2019</v>
      </c>
      <c r="D3251" s="1" t="s">
        <v>30</v>
      </c>
      <c r="E3251" s="1">
        <v>5</v>
      </c>
      <c r="F3251" s="3">
        <v>3426</v>
      </c>
      <c r="G3251" s="10">
        <v>10860.42</v>
      </c>
      <c r="H3251" s="12">
        <f>IFERROR(salesdata[[#This Row],[S-P1]]/salesdata[[#This Row],[Q-P1]],0)</f>
        <v>3.17</v>
      </c>
      <c r="I3251" s="3">
        <v>2837</v>
      </c>
      <c r="J3251" s="10">
        <v>17986.580000000002</v>
      </c>
      <c r="K3251" s="12">
        <f>IFERROR(salesdata[[#This Row],[S-P2]]/salesdata[[#This Row],[Q-P2]],0)</f>
        <v>6.3400000000000007</v>
      </c>
      <c r="L3251" s="3">
        <v>2572</v>
      </c>
      <c r="M3251" s="10">
        <v>13940.24</v>
      </c>
      <c r="N3251" s="12">
        <f>IFERROR(salesdata[[#This Row],[S-P3]]/salesdata[[#This Row],[Q-P3]],0)</f>
        <v>5.42</v>
      </c>
      <c r="O3251" s="3">
        <v>1260</v>
      </c>
      <c r="P3251" s="10">
        <v>8983.7999999999993</v>
      </c>
      <c r="Q3251" s="12">
        <f>IFERROR(salesdata[[#This Row],[S-P4]]/salesdata[[#This Row],[Q-P4]],0)</f>
        <v>7.129999999999999</v>
      </c>
      <c r="R3251" s="3">
        <v>10095</v>
      </c>
      <c r="S3251" s="10">
        <v>51771.040000000001</v>
      </c>
      <c r="T3251" s="1" t="str">
        <f>"Q"&amp;ROUNDUP(salesdata[[#This Row],[Month No.]]/3,0)</f>
        <v>Q2</v>
      </c>
      <c r="U3251" s="1" t="str">
        <f>TEXT(salesdata[[#This Row],[Date]],"dddd")</f>
        <v>Saturday</v>
      </c>
      <c r="V3251" s="12">
        <f>IFERROR(salesdata[[#This Row],[Total Revenue]]/salesdata[[#This Row],[Total Units Sold]],0)</f>
        <v>5.1283843486874687</v>
      </c>
      <c r="W3251" s="1" t="str">
        <f>INDEX({"Product1","Product2","Product3","Product4"},MATCH(MAX(salesdata[[#This Row],[S-P1]],salesdata[[#This Row],[S-P2]],salesdata[[#This Row],[S-P3]],salesdata[[#This Row],[S-P4]]),CHOOSE({1,2,3,4},salesdata[[#This Row],[S-P1]],salesdata[[#This Row],[S-P2]],salesdata[[#This Row],[S-P3]],salesdata[[#This Row],[S-P4]]),0))</f>
        <v>Product2</v>
      </c>
      <c r="X3251" s="1" t="str">
        <f>IF(salesdata[[#This Row],[Total Revenue]]&gt;=70000,"High",IF(salesdata[[#This Row],[Total Revenue]]&gt;=40000,"Medium","Low"))</f>
        <v>Medium</v>
      </c>
      <c r="Y3251" s="1" t="str">
        <f>IFERROR(IF(SUMIF(salesdata[Year],salesdata[[#This Row],[Year]],salesdata[Total Revenue])&gt;SUMIF(salesdata[Year],salesdata[[#This Row],[Year]]-1,salesdata[Total Revenue]),"Growth Year","Decline Year"),"")</f>
        <v>Growth Year</v>
      </c>
    </row>
    <row r="3252" spans="1:25" x14ac:dyDescent="0.3">
      <c r="A3252" s="1">
        <v>3251</v>
      </c>
      <c r="B3252" s="2">
        <v>43597</v>
      </c>
      <c r="C3252" s="1">
        <v>2019</v>
      </c>
      <c r="D3252" s="1" t="s">
        <v>30</v>
      </c>
      <c r="E3252" s="1">
        <v>5</v>
      </c>
      <c r="F3252" s="3">
        <v>3858</v>
      </c>
      <c r="G3252" s="10">
        <v>12229.86</v>
      </c>
      <c r="H3252" s="12">
        <f>IFERROR(salesdata[[#This Row],[S-P1]]/salesdata[[#This Row],[Q-P1]],0)</f>
        <v>3.17</v>
      </c>
      <c r="I3252" s="3">
        <v>1415</v>
      </c>
      <c r="J3252" s="10">
        <v>8971.1</v>
      </c>
      <c r="K3252" s="12">
        <f>IFERROR(salesdata[[#This Row],[S-P2]]/salesdata[[#This Row],[Q-P2]],0)</f>
        <v>6.34</v>
      </c>
      <c r="L3252" s="3">
        <v>4907</v>
      </c>
      <c r="M3252" s="10">
        <v>26595.94</v>
      </c>
      <c r="N3252" s="12">
        <f>IFERROR(salesdata[[#This Row],[S-P3]]/salesdata[[#This Row],[Q-P3]],0)</f>
        <v>5.42</v>
      </c>
      <c r="O3252" s="3">
        <v>770</v>
      </c>
      <c r="P3252" s="10">
        <v>5490.1</v>
      </c>
      <c r="Q3252" s="12">
        <f>IFERROR(salesdata[[#This Row],[S-P4]]/salesdata[[#This Row],[Q-P4]],0)</f>
        <v>7.1300000000000008</v>
      </c>
      <c r="R3252" s="3">
        <v>10950</v>
      </c>
      <c r="S3252" s="10">
        <v>53287</v>
      </c>
      <c r="T3252" s="1" t="str">
        <f>"Q"&amp;ROUNDUP(salesdata[[#This Row],[Month No.]]/3,0)</f>
        <v>Q2</v>
      </c>
      <c r="U3252" s="1" t="str">
        <f>TEXT(salesdata[[#This Row],[Date]],"dddd")</f>
        <v>Sunday</v>
      </c>
      <c r="V3252" s="12">
        <f>IFERROR(salesdata[[#This Row],[Total Revenue]]/salesdata[[#This Row],[Total Units Sold]],0)</f>
        <v>4.8663926940639266</v>
      </c>
      <c r="W3252" s="1" t="str">
        <f>INDEX({"Product1","Product2","Product3","Product4"},MATCH(MAX(salesdata[[#This Row],[S-P1]],salesdata[[#This Row],[S-P2]],salesdata[[#This Row],[S-P3]],salesdata[[#This Row],[S-P4]]),CHOOSE({1,2,3,4},salesdata[[#This Row],[S-P1]],salesdata[[#This Row],[S-P2]],salesdata[[#This Row],[S-P3]],salesdata[[#This Row],[S-P4]]),0))</f>
        <v>Product3</v>
      </c>
      <c r="X3252" s="1" t="str">
        <f>IF(salesdata[[#This Row],[Total Revenue]]&gt;=70000,"High",IF(salesdata[[#This Row],[Total Revenue]]&gt;=40000,"Medium","Low"))</f>
        <v>Medium</v>
      </c>
      <c r="Y3252" s="1" t="str">
        <f>IFERROR(IF(SUMIF(salesdata[Year],salesdata[[#This Row],[Year]],salesdata[Total Revenue])&gt;SUMIF(salesdata[Year],salesdata[[#This Row],[Year]]-1,salesdata[Total Revenue]),"Growth Year","Decline Year"),"")</f>
        <v>Growth Year</v>
      </c>
    </row>
    <row r="3253" spans="1:25" x14ac:dyDescent="0.3">
      <c r="A3253" s="1">
        <v>3252</v>
      </c>
      <c r="B3253" s="2">
        <v>43598</v>
      </c>
      <c r="C3253" s="1">
        <v>2019</v>
      </c>
      <c r="D3253" s="1" t="s">
        <v>30</v>
      </c>
      <c r="E3253" s="1">
        <v>5</v>
      </c>
      <c r="F3253" s="3">
        <v>619</v>
      </c>
      <c r="G3253" s="10">
        <v>1962.23</v>
      </c>
      <c r="H3253" s="12">
        <f>IFERROR(salesdata[[#This Row],[S-P1]]/salesdata[[#This Row],[Q-P1]],0)</f>
        <v>3.17</v>
      </c>
      <c r="I3253" s="3">
        <v>3987</v>
      </c>
      <c r="J3253" s="10">
        <v>25277.58</v>
      </c>
      <c r="K3253" s="12">
        <f>IFERROR(salesdata[[#This Row],[S-P2]]/salesdata[[#This Row],[Q-P2]],0)</f>
        <v>6.3400000000000007</v>
      </c>
      <c r="L3253" s="3">
        <v>3717</v>
      </c>
      <c r="M3253" s="10">
        <v>20146.14</v>
      </c>
      <c r="N3253" s="12">
        <f>IFERROR(salesdata[[#This Row],[S-P3]]/salesdata[[#This Row],[Q-P3]],0)</f>
        <v>5.42</v>
      </c>
      <c r="O3253" s="3">
        <v>865</v>
      </c>
      <c r="P3253" s="10">
        <v>6167.45</v>
      </c>
      <c r="Q3253" s="12">
        <f>IFERROR(salesdata[[#This Row],[S-P4]]/salesdata[[#This Row],[Q-P4]],0)</f>
        <v>7.13</v>
      </c>
      <c r="R3253" s="3">
        <v>9188</v>
      </c>
      <c r="S3253" s="10">
        <v>53553.4</v>
      </c>
      <c r="T3253" s="1" t="str">
        <f>"Q"&amp;ROUNDUP(salesdata[[#This Row],[Month No.]]/3,0)</f>
        <v>Q2</v>
      </c>
      <c r="U3253" s="1" t="str">
        <f>TEXT(salesdata[[#This Row],[Date]],"dddd")</f>
        <v>Monday</v>
      </c>
      <c r="V3253" s="12">
        <f>IFERROR(salesdata[[#This Row],[Total Revenue]]/salesdata[[#This Row],[Total Units Sold]],0)</f>
        <v>5.8286242925555074</v>
      </c>
      <c r="W3253" s="1" t="str">
        <f>INDEX({"Product1","Product2","Product3","Product4"},MATCH(MAX(salesdata[[#This Row],[S-P1]],salesdata[[#This Row],[S-P2]],salesdata[[#This Row],[S-P3]],salesdata[[#This Row],[S-P4]]),CHOOSE({1,2,3,4},salesdata[[#This Row],[S-P1]],salesdata[[#This Row],[S-P2]],salesdata[[#This Row],[S-P3]],salesdata[[#This Row],[S-P4]]),0))</f>
        <v>Product2</v>
      </c>
      <c r="X3253" s="1" t="str">
        <f>IF(salesdata[[#This Row],[Total Revenue]]&gt;=70000,"High",IF(salesdata[[#This Row],[Total Revenue]]&gt;=40000,"Medium","Low"))</f>
        <v>Medium</v>
      </c>
      <c r="Y3253" s="1" t="str">
        <f>IFERROR(IF(SUMIF(salesdata[Year],salesdata[[#This Row],[Year]],salesdata[Total Revenue])&gt;SUMIF(salesdata[Year],salesdata[[#This Row],[Year]]-1,salesdata[Total Revenue]),"Growth Year","Decline Year"),"")</f>
        <v>Growth Year</v>
      </c>
    </row>
    <row r="3254" spans="1:25" x14ac:dyDescent="0.3">
      <c r="A3254" s="1">
        <v>3253</v>
      </c>
      <c r="B3254" s="2">
        <v>43599</v>
      </c>
      <c r="C3254" s="1">
        <v>2019</v>
      </c>
      <c r="D3254" s="1" t="s">
        <v>30</v>
      </c>
      <c r="E3254" s="1">
        <v>5</v>
      </c>
      <c r="F3254" s="3">
        <v>422</v>
      </c>
      <c r="G3254" s="10">
        <v>1337.74</v>
      </c>
      <c r="H3254" s="12">
        <f>IFERROR(salesdata[[#This Row],[S-P1]]/salesdata[[#This Row],[Q-P1]],0)</f>
        <v>3.17</v>
      </c>
      <c r="I3254" s="3">
        <v>3804</v>
      </c>
      <c r="J3254" s="10">
        <v>24117.360000000001</v>
      </c>
      <c r="K3254" s="12">
        <f>IFERROR(salesdata[[#This Row],[S-P2]]/salesdata[[#This Row],[Q-P2]],0)</f>
        <v>6.34</v>
      </c>
      <c r="L3254" s="3">
        <v>5189</v>
      </c>
      <c r="M3254" s="10">
        <v>28124.38</v>
      </c>
      <c r="N3254" s="12">
        <f>IFERROR(salesdata[[#This Row],[S-P3]]/salesdata[[#This Row],[Q-P3]],0)</f>
        <v>5.42</v>
      </c>
      <c r="O3254" s="3">
        <v>565</v>
      </c>
      <c r="P3254" s="10">
        <v>4028.45</v>
      </c>
      <c r="Q3254" s="12">
        <f>IFERROR(salesdata[[#This Row],[S-P4]]/salesdata[[#This Row],[Q-P4]],0)</f>
        <v>7.13</v>
      </c>
      <c r="R3254" s="3">
        <v>9980</v>
      </c>
      <c r="S3254" s="10">
        <v>57607.93</v>
      </c>
      <c r="T3254" s="1" t="str">
        <f>"Q"&amp;ROUNDUP(salesdata[[#This Row],[Month No.]]/3,0)</f>
        <v>Q2</v>
      </c>
      <c r="U3254" s="1" t="str">
        <f>TEXT(salesdata[[#This Row],[Date]],"dddd")</f>
        <v>Tuesday</v>
      </c>
      <c r="V3254" s="12">
        <f>IFERROR(salesdata[[#This Row],[Total Revenue]]/salesdata[[#This Row],[Total Units Sold]],0)</f>
        <v>5.7723376753507019</v>
      </c>
      <c r="W3254" s="1" t="str">
        <f>INDEX({"Product1","Product2","Product3","Product4"},MATCH(MAX(salesdata[[#This Row],[S-P1]],salesdata[[#This Row],[S-P2]],salesdata[[#This Row],[S-P3]],salesdata[[#This Row],[S-P4]]),CHOOSE({1,2,3,4},salesdata[[#This Row],[S-P1]],salesdata[[#This Row],[S-P2]],salesdata[[#This Row],[S-P3]],salesdata[[#This Row],[S-P4]]),0))</f>
        <v>Product3</v>
      </c>
      <c r="X3254" s="1" t="str">
        <f>IF(salesdata[[#This Row],[Total Revenue]]&gt;=70000,"High",IF(salesdata[[#This Row],[Total Revenue]]&gt;=40000,"Medium","Low"))</f>
        <v>Medium</v>
      </c>
      <c r="Y3254" s="1" t="str">
        <f>IFERROR(IF(SUMIF(salesdata[Year],salesdata[[#This Row],[Year]],salesdata[Total Revenue])&gt;SUMIF(salesdata[Year],salesdata[[#This Row],[Year]]-1,salesdata[Total Revenue]),"Growth Year","Decline Year"),"")</f>
        <v>Growth Year</v>
      </c>
    </row>
    <row r="3255" spans="1:25" x14ac:dyDescent="0.3">
      <c r="A3255" s="1">
        <v>3254</v>
      </c>
      <c r="B3255" s="2">
        <v>43600</v>
      </c>
      <c r="C3255" s="1">
        <v>2019</v>
      </c>
      <c r="D3255" s="1" t="s">
        <v>30</v>
      </c>
      <c r="E3255" s="1">
        <v>5</v>
      </c>
      <c r="F3255" s="3">
        <v>7097</v>
      </c>
      <c r="G3255" s="10">
        <v>22497.49</v>
      </c>
      <c r="H3255" s="12">
        <f>IFERROR(salesdata[[#This Row],[S-P1]]/salesdata[[#This Row],[Q-P1]],0)</f>
        <v>3.1700000000000004</v>
      </c>
      <c r="I3255" s="3">
        <v>2546</v>
      </c>
      <c r="J3255" s="10">
        <v>16141.64</v>
      </c>
      <c r="K3255" s="12">
        <f>IFERROR(salesdata[[#This Row],[S-P2]]/salesdata[[#This Row],[Q-P2]],0)</f>
        <v>6.34</v>
      </c>
      <c r="L3255" s="3">
        <v>1414</v>
      </c>
      <c r="M3255" s="10">
        <v>7663.88</v>
      </c>
      <c r="N3255" s="12">
        <f>IFERROR(salesdata[[#This Row],[S-P3]]/salesdata[[#This Row],[Q-P3]],0)</f>
        <v>5.42</v>
      </c>
      <c r="O3255" s="3">
        <v>833</v>
      </c>
      <c r="P3255" s="10">
        <v>5939.29</v>
      </c>
      <c r="Q3255" s="12">
        <f>IFERROR(salesdata[[#This Row],[S-P4]]/salesdata[[#This Row],[Q-P4]],0)</f>
        <v>7.13</v>
      </c>
      <c r="R3255" s="3">
        <v>11890</v>
      </c>
      <c r="S3255" s="10">
        <v>52242.3</v>
      </c>
      <c r="T3255" s="1" t="str">
        <f>"Q"&amp;ROUNDUP(salesdata[[#This Row],[Month No.]]/3,0)</f>
        <v>Q2</v>
      </c>
      <c r="U3255" s="1" t="str">
        <f>TEXT(salesdata[[#This Row],[Date]],"dddd")</f>
        <v>Wednesday</v>
      </c>
      <c r="V3255" s="12">
        <f>IFERROR(salesdata[[#This Row],[Total Revenue]]/salesdata[[#This Row],[Total Units Sold]],0)</f>
        <v>4.3938015138772082</v>
      </c>
      <c r="W3255" s="1" t="str">
        <f>INDEX({"Product1","Product2","Product3","Product4"},MATCH(MAX(salesdata[[#This Row],[S-P1]],salesdata[[#This Row],[S-P2]],salesdata[[#This Row],[S-P3]],salesdata[[#This Row],[S-P4]]),CHOOSE({1,2,3,4},salesdata[[#This Row],[S-P1]],salesdata[[#This Row],[S-P2]],salesdata[[#This Row],[S-P3]],salesdata[[#This Row],[S-P4]]),0))</f>
        <v>Product1</v>
      </c>
      <c r="X3255" s="1" t="str">
        <f>IF(salesdata[[#This Row],[Total Revenue]]&gt;=70000,"High",IF(salesdata[[#This Row],[Total Revenue]]&gt;=40000,"Medium","Low"))</f>
        <v>Medium</v>
      </c>
      <c r="Y3255" s="1" t="str">
        <f>IFERROR(IF(SUMIF(salesdata[Year],salesdata[[#This Row],[Year]],salesdata[Total Revenue])&gt;SUMIF(salesdata[Year],salesdata[[#This Row],[Year]]-1,salesdata[Total Revenue]),"Growth Year","Decline Year"),"")</f>
        <v>Growth Year</v>
      </c>
    </row>
    <row r="3256" spans="1:25" x14ac:dyDescent="0.3">
      <c r="A3256" s="1">
        <v>3255</v>
      </c>
      <c r="B3256" s="2">
        <v>43601</v>
      </c>
      <c r="C3256" s="1">
        <v>2019</v>
      </c>
      <c r="D3256" s="1" t="s">
        <v>30</v>
      </c>
      <c r="E3256" s="1">
        <v>5</v>
      </c>
      <c r="F3256" s="3">
        <v>6958</v>
      </c>
      <c r="G3256" s="10">
        <v>22056.86</v>
      </c>
      <c r="H3256" s="12">
        <f>IFERROR(salesdata[[#This Row],[S-P1]]/salesdata[[#This Row],[Q-P1]],0)</f>
        <v>3.17</v>
      </c>
      <c r="I3256" s="3">
        <v>533</v>
      </c>
      <c r="J3256" s="10">
        <v>3379.22</v>
      </c>
      <c r="K3256" s="12">
        <f>IFERROR(salesdata[[#This Row],[S-P2]]/salesdata[[#This Row],[Q-P2]],0)</f>
        <v>6.34</v>
      </c>
      <c r="L3256" s="3">
        <v>419</v>
      </c>
      <c r="M3256" s="10">
        <v>2270.98</v>
      </c>
      <c r="N3256" s="12">
        <f>IFERROR(salesdata[[#This Row],[S-P3]]/salesdata[[#This Row],[Q-P3]],0)</f>
        <v>5.42</v>
      </c>
      <c r="O3256" s="3">
        <v>1251</v>
      </c>
      <c r="P3256" s="10">
        <v>8919.6299999999992</v>
      </c>
      <c r="Q3256" s="12">
        <f>IFERROR(salesdata[[#This Row],[S-P4]]/salesdata[[#This Row],[Q-P4]],0)</f>
        <v>7.129999999999999</v>
      </c>
      <c r="R3256" s="3">
        <v>9161</v>
      </c>
      <c r="S3256" s="10">
        <v>36626.69</v>
      </c>
      <c r="T3256" s="1" t="str">
        <f>"Q"&amp;ROUNDUP(salesdata[[#This Row],[Month No.]]/3,0)</f>
        <v>Q2</v>
      </c>
      <c r="U3256" s="1" t="str">
        <f>TEXT(salesdata[[#This Row],[Date]],"dddd")</f>
        <v>Thursday</v>
      </c>
      <c r="V3256" s="12">
        <f>IFERROR(salesdata[[#This Row],[Total Revenue]]/salesdata[[#This Row],[Total Units Sold]],0)</f>
        <v>3.9981104682894881</v>
      </c>
      <c r="W3256" s="1" t="str">
        <f>INDEX({"Product1","Product2","Product3","Product4"},MATCH(MAX(salesdata[[#This Row],[S-P1]],salesdata[[#This Row],[S-P2]],salesdata[[#This Row],[S-P3]],salesdata[[#This Row],[S-P4]]),CHOOSE({1,2,3,4},salesdata[[#This Row],[S-P1]],salesdata[[#This Row],[S-P2]],salesdata[[#This Row],[S-P3]],salesdata[[#This Row],[S-P4]]),0))</f>
        <v>Product1</v>
      </c>
      <c r="X3256" s="1" t="str">
        <f>IF(salesdata[[#This Row],[Total Revenue]]&gt;=70000,"High",IF(salesdata[[#This Row],[Total Revenue]]&gt;=40000,"Medium","Low"))</f>
        <v>Low</v>
      </c>
      <c r="Y3256" s="1" t="str">
        <f>IFERROR(IF(SUMIF(salesdata[Year],salesdata[[#This Row],[Year]],salesdata[Total Revenue])&gt;SUMIF(salesdata[Year],salesdata[[#This Row],[Year]]-1,salesdata[Total Revenue]),"Growth Year","Decline Year"),"")</f>
        <v>Growth Year</v>
      </c>
    </row>
    <row r="3257" spans="1:25" x14ac:dyDescent="0.3">
      <c r="A3257" s="1">
        <v>3256</v>
      </c>
      <c r="B3257" s="2">
        <v>43602</v>
      </c>
      <c r="C3257" s="1">
        <v>2019</v>
      </c>
      <c r="D3257" s="1" t="s">
        <v>30</v>
      </c>
      <c r="E3257" s="1">
        <v>5</v>
      </c>
      <c r="F3257" s="3">
        <v>1226</v>
      </c>
      <c r="G3257" s="10">
        <v>3886.42</v>
      </c>
      <c r="H3257" s="12">
        <f>IFERROR(salesdata[[#This Row],[S-P1]]/salesdata[[#This Row],[Q-P1]],0)</f>
        <v>3.17</v>
      </c>
      <c r="I3257" s="3">
        <v>1862</v>
      </c>
      <c r="J3257" s="10">
        <v>11805.08</v>
      </c>
      <c r="K3257" s="12">
        <f>IFERROR(salesdata[[#This Row],[S-P2]]/salesdata[[#This Row],[Q-P2]],0)</f>
        <v>6.34</v>
      </c>
      <c r="L3257" s="3">
        <v>2656</v>
      </c>
      <c r="M3257" s="10">
        <v>14395.52</v>
      </c>
      <c r="N3257" s="12">
        <f>IFERROR(salesdata[[#This Row],[S-P3]]/salesdata[[#This Row],[Q-P3]],0)</f>
        <v>5.42</v>
      </c>
      <c r="O3257" s="3">
        <v>1203</v>
      </c>
      <c r="P3257" s="10">
        <v>8577.39</v>
      </c>
      <c r="Q3257" s="12">
        <f>IFERROR(salesdata[[#This Row],[S-P4]]/salesdata[[#This Row],[Q-P4]],0)</f>
        <v>7.13</v>
      </c>
      <c r="R3257" s="3">
        <v>6947</v>
      </c>
      <c r="S3257" s="10">
        <v>38664.410000000003</v>
      </c>
      <c r="T3257" s="1" t="str">
        <f>"Q"&amp;ROUNDUP(salesdata[[#This Row],[Month No.]]/3,0)</f>
        <v>Q2</v>
      </c>
      <c r="U3257" s="1" t="str">
        <f>TEXT(salesdata[[#This Row],[Date]],"dddd")</f>
        <v>Friday</v>
      </c>
      <c r="V3257" s="12">
        <f>IFERROR(salesdata[[#This Row],[Total Revenue]]/salesdata[[#This Row],[Total Units Sold]],0)</f>
        <v>5.5656268893047365</v>
      </c>
      <c r="W3257" s="1" t="str">
        <f>INDEX({"Product1","Product2","Product3","Product4"},MATCH(MAX(salesdata[[#This Row],[S-P1]],salesdata[[#This Row],[S-P2]],salesdata[[#This Row],[S-P3]],salesdata[[#This Row],[S-P4]]),CHOOSE({1,2,3,4},salesdata[[#This Row],[S-P1]],salesdata[[#This Row],[S-P2]],salesdata[[#This Row],[S-P3]],salesdata[[#This Row],[S-P4]]),0))</f>
        <v>Product3</v>
      </c>
      <c r="X3257" s="1" t="str">
        <f>IF(salesdata[[#This Row],[Total Revenue]]&gt;=70000,"High",IF(salesdata[[#This Row],[Total Revenue]]&gt;=40000,"Medium","Low"))</f>
        <v>Low</v>
      </c>
      <c r="Y3257" s="1" t="str">
        <f>IFERROR(IF(SUMIF(salesdata[Year],salesdata[[#This Row],[Year]],salesdata[Total Revenue])&gt;SUMIF(salesdata[Year],salesdata[[#This Row],[Year]]-1,salesdata[Total Revenue]),"Growth Year","Decline Year"),"")</f>
        <v>Growth Year</v>
      </c>
    </row>
    <row r="3258" spans="1:25" x14ac:dyDescent="0.3">
      <c r="A3258" s="1">
        <v>3257</v>
      </c>
      <c r="B3258" s="2">
        <v>43603</v>
      </c>
      <c r="C3258" s="1">
        <v>2019</v>
      </c>
      <c r="D3258" s="1" t="s">
        <v>30</v>
      </c>
      <c r="E3258" s="1">
        <v>5</v>
      </c>
      <c r="F3258" s="3">
        <v>5151</v>
      </c>
      <c r="G3258" s="10">
        <v>16328.67</v>
      </c>
      <c r="H3258" s="12">
        <f>IFERROR(salesdata[[#This Row],[S-P1]]/salesdata[[#This Row],[Q-P1]],0)</f>
        <v>3.17</v>
      </c>
      <c r="I3258" s="3">
        <v>2068</v>
      </c>
      <c r="J3258" s="10">
        <v>13111.12</v>
      </c>
      <c r="K3258" s="12">
        <f>IFERROR(salesdata[[#This Row],[S-P2]]/salesdata[[#This Row],[Q-P2]],0)</f>
        <v>6.3400000000000007</v>
      </c>
      <c r="L3258" s="3">
        <v>1767</v>
      </c>
      <c r="M3258" s="10">
        <v>9577.14</v>
      </c>
      <c r="N3258" s="12">
        <f>IFERROR(salesdata[[#This Row],[S-P3]]/salesdata[[#This Row],[Q-P3]],0)</f>
        <v>5.42</v>
      </c>
      <c r="O3258" s="3">
        <v>1343</v>
      </c>
      <c r="P3258" s="10">
        <v>9575.59</v>
      </c>
      <c r="Q3258" s="12">
        <f>IFERROR(salesdata[[#This Row],[S-P4]]/salesdata[[#This Row],[Q-P4]],0)</f>
        <v>7.13</v>
      </c>
      <c r="R3258" s="3">
        <v>10329</v>
      </c>
      <c r="S3258" s="10">
        <v>48592.52</v>
      </c>
      <c r="T3258" s="1" t="str">
        <f>"Q"&amp;ROUNDUP(salesdata[[#This Row],[Month No.]]/3,0)</f>
        <v>Q2</v>
      </c>
      <c r="U3258" s="1" t="str">
        <f>TEXT(salesdata[[#This Row],[Date]],"dddd")</f>
        <v>Saturday</v>
      </c>
      <c r="V3258" s="12">
        <f>IFERROR(salesdata[[#This Row],[Total Revenue]]/salesdata[[#This Row],[Total Units Sold]],0)</f>
        <v>4.7044747797463451</v>
      </c>
      <c r="W3258" s="1" t="str">
        <f>INDEX({"Product1","Product2","Product3","Product4"},MATCH(MAX(salesdata[[#This Row],[S-P1]],salesdata[[#This Row],[S-P2]],salesdata[[#This Row],[S-P3]],salesdata[[#This Row],[S-P4]]),CHOOSE({1,2,3,4},salesdata[[#This Row],[S-P1]],salesdata[[#This Row],[S-P2]],salesdata[[#This Row],[S-P3]],salesdata[[#This Row],[S-P4]]),0))</f>
        <v>Product1</v>
      </c>
      <c r="X3258" s="1" t="str">
        <f>IF(salesdata[[#This Row],[Total Revenue]]&gt;=70000,"High",IF(salesdata[[#This Row],[Total Revenue]]&gt;=40000,"Medium","Low"))</f>
        <v>Medium</v>
      </c>
      <c r="Y3258" s="1" t="str">
        <f>IFERROR(IF(SUMIF(salesdata[Year],salesdata[[#This Row],[Year]],salesdata[Total Revenue])&gt;SUMIF(salesdata[Year],salesdata[[#This Row],[Year]]-1,salesdata[Total Revenue]),"Growth Year","Decline Year"),"")</f>
        <v>Growth Year</v>
      </c>
    </row>
    <row r="3259" spans="1:25" x14ac:dyDescent="0.3">
      <c r="A3259" s="1">
        <v>3258</v>
      </c>
      <c r="B3259" s="2">
        <v>43604</v>
      </c>
      <c r="C3259" s="1">
        <v>2019</v>
      </c>
      <c r="D3259" s="1" t="s">
        <v>30</v>
      </c>
      <c r="E3259" s="1">
        <v>5</v>
      </c>
      <c r="F3259" s="3">
        <v>1825</v>
      </c>
      <c r="G3259" s="10">
        <v>5785.25</v>
      </c>
      <c r="H3259" s="12">
        <f>IFERROR(salesdata[[#This Row],[S-P1]]/salesdata[[#This Row],[Q-P1]],0)</f>
        <v>3.17</v>
      </c>
      <c r="I3259" s="3">
        <v>1188</v>
      </c>
      <c r="J3259" s="10">
        <v>7531.92</v>
      </c>
      <c r="K3259" s="12">
        <f>IFERROR(salesdata[[#This Row],[S-P2]]/salesdata[[#This Row],[Q-P2]],0)</f>
        <v>6.34</v>
      </c>
      <c r="L3259" s="3">
        <v>4548</v>
      </c>
      <c r="M3259" s="10">
        <v>24650.16</v>
      </c>
      <c r="N3259" s="12">
        <f>IFERROR(salesdata[[#This Row],[S-P3]]/salesdata[[#This Row],[Q-P3]],0)</f>
        <v>5.42</v>
      </c>
      <c r="O3259" s="3">
        <v>363</v>
      </c>
      <c r="P3259" s="10">
        <v>2588.19</v>
      </c>
      <c r="Q3259" s="12">
        <f>IFERROR(salesdata[[#This Row],[S-P4]]/salesdata[[#This Row],[Q-P4]],0)</f>
        <v>7.13</v>
      </c>
      <c r="R3259" s="3">
        <v>7924</v>
      </c>
      <c r="S3259" s="10">
        <v>40555.519999999997</v>
      </c>
      <c r="T3259" s="1" t="str">
        <f>"Q"&amp;ROUNDUP(salesdata[[#This Row],[Month No.]]/3,0)</f>
        <v>Q2</v>
      </c>
      <c r="U3259" s="1" t="str">
        <f>TEXT(salesdata[[#This Row],[Date]],"dddd")</f>
        <v>Sunday</v>
      </c>
      <c r="V3259" s="12">
        <f>IFERROR(salesdata[[#This Row],[Total Revenue]]/salesdata[[#This Row],[Total Units Sold]],0)</f>
        <v>5.1180615850580509</v>
      </c>
      <c r="W3259" s="1" t="str">
        <f>INDEX({"Product1","Product2","Product3","Product4"},MATCH(MAX(salesdata[[#This Row],[S-P1]],salesdata[[#This Row],[S-P2]],salesdata[[#This Row],[S-P3]],salesdata[[#This Row],[S-P4]]),CHOOSE({1,2,3,4},salesdata[[#This Row],[S-P1]],salesdata[[#This Row],[S-P2]],salesdata[[#This Row],[S-P3]],salesdata[[#This Row],[S-P4]]),0))</f>
        <v>Product3</v>
      </c>
      <c r="X3259" s="1" t="str">
        <f>IF(salesdata[[#This Row],[Total Revenue]]&gt;=70000,"High",IF(salesdata[[#This Row],[Total Revenue]]&gt;=40000,"Medium","Low"))</f>
        <v>Medium</v>
      </c>
      <c r="Y3259" s="1" t="str">
        <f>IFERROR(IF(SUMIF(salesdata[Year],salesdata[[#This Row],[Year]],salesdata[Total Revenue])&gt;SUMIF(salesdata[Year],salesdata[[#This Row],[Year]]-1,salesdata[Total Revenue]),"Growth Year","Decline Year"),"")</f>
        <v>Growth Year</v>
      </c>
    </row>
    <row r="3260" spans="1:25" x14ac:dyDescent="0.3">
      <c r="A3260" s="1">
        <v>3259</v>
      </c>
      <c r="B3260" s="2">
        <v>43605</v>
      </c>
      <c r="C3260" s="1">
        <v>2019</v>
      </c>
      <c r="D3260" s="1" t="s">
        <v>30</v>
      </c>
      <c r="E3260" s="1">
        <v>5</v>
      </c>
      <c r="F3260" s="3">
        <v>5848</v>
      </c>
      <c r="G3260" s="10">
        <v>18538.16</v>
      </c>
      <c r="H3260" s="12">
        <f>IFERROR(salesdata[[#This Row],[S-P1]]/salesdata[[#This Row],[Q-P1]],0)</f>
        <v>3.17</v>
      </c>
      <c r="I3260" s="3">
        <v>693</v>
      </c>
      <c r="J3260" s="10">
        <v>4393.62</v>
      </c>
      <c r="K3260" s="12">
        <f>IFERROR(salesdata[[#This Row],[S-P2]]/salesdata[[#This Row],[Q-P2]],0)</f>
        <v>6.34</v>
      </c>
      <c r="L3260" s="3">
        <v>299</v>
      </c>
      <c r="M3260" s="10">
        <v>1620.58</v>
      </c>
      <c r="N3260" s="12">
        <f>IFERROR(salesdata[[#This Row],[S-P3]]/salesdata[[#This Row],[Q-P3]],0)</f>
        <v>5.42</v>
      </c>
      <c r="O3260" s="3">
        <v>1427</v>
      </c>
      <c r="P3260" s="10">
        <v>10174.51</v>
      </c>
      <c r="Q3260" s="12">
        <f>IFERROR(salesdata[[#This Row],[S-P4]]/salesdata[[#This Row],[Q-P4]],0)</f>
        <v>7.13</v>
      </c>
      <c r="R3260" s="3">
        <v>8267</v>
      </c>
      <c r="S3260" s="10">
        <v>34726.870000000003</v>
      </c>
      <c r="T3260" s="1" t="str">
        <f>"Q"&amp;ROUNDUP(salesdata[[#This Row],[Month No.]]/3,0)</f>
        <v>Q2</v>
      </c>
      <c r="U3260" s="1" t="str">
        <f>TEXT(salesdata[[#This Row],[Date]],"dddd")</f>
        <v>Monday</v>
      </c>
      <c r="V3260" s="12">
        <f>IFERROR(salesdata[[#This Row],[Total Revenue]]/salesdata[[#This Row],[Total Units Sold]],0)</f>
        <v>4.2006616668682719</v>
      </c>
      <c r="W3260" s="1" t="str">
        <f>INDEX({"Product1","Product2","Product3","Product4"},MATCH(MAX(salesdata[[#This Row],[S-P1]],salesdata[[#This Row],[S-P2]],salesdata[[#This Row],[S-P3]],salesdata[[#This Row],[S-P4]]),CHOOSE({1,2,3,4},salesdata[[#This Row],[S-P1]],salesdata[[#This Row],[S-P2]],salesdata[[#This Row],[S-P3]],salesdata[[#This Row],[S-P4]]),0))</f>
        <v>Product1</v>
      </c>
      <c r="X3260" s="1" t="str">
        <f>IF(salesdata[[#This Row],[Total Revenue]]&gt;=70000,"High",IF(salesdata[[#This Row],[Total Revenue]]&gt;=40000,"Medium","Low"))</f>
        <v>Low</v>
      </c>
      <c r="Y3260" s="1" t="str">
        <f>IFERROR(IF(SUMIF(salesdata[Year],salesdata[[#This Row],[Year]],salesdata[Total Revenue])&gt;SUMIF(salesdata[Year],salesdata[[#This Row],[Year]]-1,salesdata[Total Revenue]),"Growth Year","Decline Year"),"")</f>
        <v>Growth Year</v>
      </c>
    </row>
    <row r="3261" spans="1:25" x14ac:dyDescent="0.3">
      <c r="A3261" s="1">
        <v>3260</v>
      </c>
      <c r="B3261" s="2">
        <v>43606</v>
      </c>
      <c r="C3261" s="1">
        <v>2019</v>
      </c>
      <c r="D3261" s="1" t="s">
        <v>30</v>
      </c>
      <c r="E3261" s="1">
        <v>5</v>
      </c>
      <c r="F3261" s="3">
        <v>7848</v>
      </c>
      <c r="G3261" s="10">
        <v>24878.16</v>
      </c>
      <c r="H3261" s="12">
        <f>IFERROR(salesdata[[#This Row],[S-P1]]/salesdata[[#This Row],[Q-P1]],0)</f>
        <v>3.17</v>
      </c>
      <c r="I3261" s="3">
        <v>1591</v>
      </c>
      <c r="J3261" s="10">
        <v>10086.94</v>
      </c>
      <c r="K3261" s="12">
        <f>IFERROR(salesdata[[#This Row],[S-P2]]/salesdata[[#This Row],[Q-P2]],0)</f>
        <v>6.3400000000000007</v>
      </c>
      <c r="L3261" s="3">
        <v>5489</v>
      </c>
      <c r="M3261" s="10">
        <v>29750.38</v>
      </c>
      <c r="N3261" s="12">
        <f>IFERROR(salesdata[[#This Row],[S-P3]]/salesdata[[#This Row],[Q-P3]],0)</f>
        <v>5.42</v>
      </c>
      <c r="O3261" s="3">
        <v>1205</v>
      </c>
      <c r="P3261" s="10">
        <v>8591.65</v>
      </c>
      <c r="Q3261" s="12">
        <f>IFERROR(salesdata[[#This Row],[S-P4]]/salesdata[[#This Row],[Q-P4]],0)</f>
        <v>7.13</v>
      </c>
      <c r="R3261" s="3">
        <v>16133</v>
      </c>
      <c r="S3261" s="10">
        <v>73307.13</v>
      </c>
      <c r="T3261" s="1" t="str">
        <f>"Q"&amp;ROUNDUP(salesdata[[#This Row],[Month No.]]/3,0)</f>
        <v>Q2</v>
      </c>
      <c r="U3261" s="1" t="str">
        <f>TEXT(salesdata[[#This Row],[Date]],"dddd")</f>
        <v>Tuesday</v>
      </c>
      <c r="V3261" s="12">
        <f>IFERROR(salesdata[[#This Row],[Total Revenue]]/salesdata[[#This Row],[Total Units Sold]],0)</f>
        <v>4.5439242546333602</v>
      </c>
      <c r="W3261" s="1" t="str">
        <f>INDEX({"Product1","Product2","Product3","Product4"},MATCH(MAX(salesdata[[#This Row],[S-P1]],salesdata[[#This Row],[S-P2]],salesdata[[#This Row],[S-P3]],salesdata[[#This Row],[S-P4]]),CHOOSE({1,2,3,4},salesdata[[#This Row],[S-P1]],salesdata[[#This Row],[S-P2]],salesdata[[#This Row],[S-P3]],salesdata[[#This Row],[S-P4]]),0))</f>
        <v>Product3</v>
      </c>
      <c r="X3261" s="1" t="str">
        <f>IF(salesdata[[#This Row],[Total Revenue]]&gt;=70000,"High",IF(salesdata[[#This Row],[Total Revenue]]&gt;=40000,"Medium","Low"))</f>
        <v>High</v>
      </c>
      <c r="Y3261" s="1" t="str">
        <f>IFERROR(IF(SUMIF(salesdata[Year],salesdata[[#This Row],[Year]],salesdata[Total Revenue])&gt;SUMIF(salesdata[Year],salesdata[[#This Row],[Year]]-1,salesdata[Total Revenue]),"Growth Year","Decline Year"),"")</f>
        <v>Growth Year</v>
      </c>
    </row>
    <row r="3262" spans="1:25" x14ac:dyDescent="0.3">
      <c r="A3262" s="1">
        <v>3261</v>
      </c>
      <c r="B3262" s="2">
        <v>43607</v>
      </c>
      <c r="C3262" s="1">
        <v>2019</v>
      </c>
      <c r="D3262" s="1" t="s">
        <v>30</v>
      </c>
      <c r="E3262" s="1">
        <v>5</v>
      </c>
      <c r="F3262" s="3">
        <v>7740</v>
      </c>
      <c r="G3262" s="10">
        <v>24535.8</v>
      </c>
      <c r="H3262" s="12">
        <f>IFERROR(salesdata[[#This Row],[S-P1]]/salesdata[[#This Row],[Q-P1]],0)</f>
        <v>3.17</v>
      </c>
      <c r="I3262" s="3">
        <v>2607</v>
      </c>
      <c r="J3262" s="10">
        <v>16528.38</v>
      </c>
      <c r="K3262" s="12">
        <f>IFERROR(salesdata[[#This Row],[S-P2]]/salesdata[[#This Row],[Q-P2]],0)</f>
        <v>6.3400000000000007</v>
      </c>
      <c r="L3262" s="3">
        <v>5643</v>
      </c>
      <c r="M3262" s="10">
        <v>30585.06</v>
      </c>
      <c r="N3262" s="12">
        <f>IFERROR(salesdata[[#This Row],[S-P3]]/salesdata[[#This Row],[Q-P3]],0)</f>
        <v>5.42</v>
      </c>
      <c r="O3262" s="3">
        <v>668</v>
      </c>
      <c r="P3262" s="10">
        <v>4762.84</v>
      </c>
      <c r="Q3262" s="12">
        <f>IFERROR(salesdata[[#This Row],[S-P4]]/salesdata[[#This Row],[Q-P4]],0)</f>
        <v>7.13</v>
      </c>
      <c r="R3262" s="3">
        <v>16658</v>
      </c>
      <c r="S3262" s="10">
        <v>76412.08</v>
      </c>
      <c r="T3262" s="1" t="str">
        <f>"Q"&amp;ROUNDUP(salesdata[[#This Row],[Month No.]]/3,0)</f>
        <v>Q2</v>
      </c>
      <c r="U3262" s="1" t="str">
        <f>TEXT(salesdata[[#This Row],[Date]],"dddd")</f>
        <v>Wednesday</v>
      </c>
      <c r="V3262" s="12">
        <f>IFERROR(salesdata[[#This Row],[Total Revenue]]/salesdata[[#This Row],[Total Units Sold]],0)</f>
        <v>4.5871100972505703</v>
      </c>
      <c r="W3262" s="1" t="str">
        <f>INDEX({"Product1","Product2","Product3","Product4"},MATCH(MAX(salesdata[[#This Row],[S-P1]],salesdata[[#This Row],[S-P2]],salesdata[[#This Row],[S-P3]],salesdata[[#This Row],[S-P4]]),CHOOSE({1,2,3,4},salesdata[[#This Row],[S-P1]],salesdata[[#This Row],[S-P2]],salesdata[[#This Row],[S-P3]],salesdata[[#This Row],[S-P4]]),0))</f>
        <v>Product3</v>
      </c>
      <c r="X3262" s="1" t="str">
        <f>IF(salesdata[[#This Row],[Total Revenue]]&gt;=70000,"High",IF(salesdata[[#This Row],[Total Revenue]]&gt;=40000,"Medium","Low"))</f>
        <v>High</v>
      </c>
      <c r="Y3262" s="1" t="str">
        <f>IFERROR(IF(SUMIF(salesdata[Year],salesdata[[#This Row],[Year]],salesdata[Total Revenue])&gt;SUMIF(salesdata[Year],salesdata[[#This Row],[Year]]-1,salesdata[Total Revenue]),"Growth Year","Decline Year"),"")</f>
        <v>Growth Year</v>
      </c>
    </row>
    <row r="3263" spans="1:25" x14ac:dyDescent="0.3">
      <c r="A3263" s="1">
        <v>3262</v>
      </c>
      <c r="B3263" s="2">
        <v>43608</v>
      </c>
      <c r="C3263" s="1">
        <v>2019</v>
      </c>
      <c r="D3263" s="1" t="s">
        <v>30</v>
      </c>
      <c r="E3263" s="1">
        <v>5</v>
      </c>
      <c r="F3263" s="3">
        <v>3381</v>
      </c>
      <c r="G3263" s="10">
        <v>10717.77</v>
      </c>
      <c r="H3263" s="12">
        <f>IFERROR(salesdata[[#This Row],[S-P1]]/salesdata[[#This Row],[Q-P1]],0)</f>
        <v>3.17</v>
      </c>
      <c r="I3263" s="3">
        <v>685</v>
      </c>
      <c r="J3263" s="10">
        <v>4342.8999999999996</v>
      </c>
      <c r="K3263" s="12">
        <f>IFERROR(salesdata[[#This Row],[S-P2]]/salesdata[[#This Row],[Q-P2]],0)</f>
        <v>6.34</v>
      </c>
      <c r="L3263" s="3">
        <v>438</v>
      </c>
      <c r="M3263" s="10">
        <v>2373.96</v>
      </c>
      <c r="N3263" s="12">
        <f>IFERROR(salesdata[[#This Row],[S-P3]]/salesdata[[#This Row],[Q-P3]],0)</f>
        <v>5.42</v>
      </c>
      <c r="O3263" s="3">
        <v>1208</v>
      </c>
      <c r="P3263" s="10">
        <v>8613.0400000000009</v>
      </c>
      <c r="Q3263" s="12">
        <f>IFERROR(salesdata[[#This Row],[S-P4]]/salesdata[[#This Row],[Q-P4]],0)</f>
        <v>7.1300000000000008</v>
      </c>
      <c r="R3263" s="3">
        <v>5712</v>
      </c>
      <c r="S3263" s="10">
        <v>26047.67</v>
      </c>
      <c r="T3263" s="1" t="str">
        <f>"Q"&amp;ROUNDUP(salesdata[[#This Row],[Month No.]]/3,0)</f>
        <v>Q2</v>
      </c>
      <c r="U3263" s="1" t="str">
        <f>TEXT(salesdata[[#This Row],[Date]],"dddd")</f>
        <v>Thursday</v>
      </c>
      <c r="V3263" s="12">
        <f>IFERROR(salesdata[[#This Row],[Total Revenue]]/salesdata[[#This Row],[Total Units Sold]],0)</f>
        <v>4.56016631652661</v>
      </c>
      <c r="W3263" s="1" t="str">
        <f>INDEX({"Product1","Product2","Product3","Product4"},MATCH(MAX(salesdata[[#This Row],[S-P1]],salesdata[[#This Row],[S-P2]],salesdata[[#This Row],[S-P3]],salesdata[[#This Row],[S-P4]]),CHOOSE({1,2,3,4},salesdata[[#This Row],[S-P1]],salesdata[[#This Row],[S-P2]],salesdata[[#This Row],[S-P3]],salesdata[[#This Row],[S-P4]]),0))</f>
        <v>Product1</v>
      </c>
      <c r="X3263" s="1" t="str">
        <f>IF(salesdata[[#This Row],[Total Revenue]]&gt;=70000,"High",IF(salesdata[[#This Row],[Total Revenue]]&gt;=40000,"Medium","Low"))</f>
        <v>Low</v>
      </c>
      <c r="Y3263" s="1" t="str">
        <f>IFERROR(IF(SUMIF(salesdata[Year],salesdata[[#This Row],[Year]],salesdata[Total Revenue])&gt;SUMIF(salesdata[Year],salesdata[[#This Row],[Year]]-1,salesdata[Total Revenue]),"Growth Year","Decline Year"),"")</f>
        <v>Growth Year</v>
      </c>
    </row>
    <row r="3264" spans="1:25" x14ac:dyDescent="0.3">
      <c r="A3264" s="1">
        <v>3263</v>
      </c>
      <c r="B3264" s="2">
        <v>43609</v>
      </c>
      <c r="C3264" s="1">
        <v>2019</v>
      </c>
      <c r="D3264" s="1" t="s">
        <v>30</v>
      </c>
      <c r="E3264" s="1">
        <v>5</v>
      </c>
      <c r="F3264" s="3">
        <v>1948</v>
      </c>
      <c r="G3264" s="10">
        <v>6175.16</v>
      </c>
      <c r="H3264" s="12">
        <f>IFERROR(salesdata[[#This Row],[S-P1]]/salesdata[[#This Row],[Q-P1]],0)</f>
        <v>3.17</v>
      </c>
      <c r="I3264" s="3">
        <v>2067</v>
      </c>
      <c r="J3264" s="10">
        <v>13104.78</v>
      </c>
      <c r="K3264" s="12">
        <f>IFERROR(salesdata[[#This Row],[S-P2]]/salesdata[[#This Row],[Q-P2]],0)</f>
        <v>6.3400000000000007</v>
      </c>
      <c r="L3264" s="3">
        <v>498</v>
      </c>
      <c r="M3264" s="10">
        <v>2699.16</v>
      </c>
      <c r="N3264" s="12">
        <f>IFERROR(salesdata[[#This Row],[S-P3]]/salesdata[[#This Row],[Q-P3]],0)</f>
        <v>5.42</v>
      </c>
      <c r="O3264" s="3">
        <v>361</v>
      </c>
      <c r="P3264" s="10">
        <v>2573.9299999999998</v>
      </c>
      <c r="Q3264" s="12">
        <f>IFERROR(salesdata[[#This Row],[S-P4]]/salesdata[[#This Row],[Q-P4]],0)</f>
        <v>7.13</v>
      </c>
      <c r="R3264" s="3">
        <v>4874</v>
      </c>
      <c r="S3264" s="10">
        <v>24553.03</v>
      </c>
      <c r="T3264" s="1" t="str">
        <f>"Q"&amp;ROUNDUP(salesdata[[#This Row],[Month No.]]/3,0)</f>
        <v>Q2</v>
      </c>
      <c r="U3264" s="1" t="str">
        <f>TEXT(salesdata[[#This Row],[Date]],"dddd")</f>
        <v>Friday</v>
      </c>
      <c r="V3264" s="12">
        <f>IFERROR(salesdata[[#This Row],[Total Revenue]]/salesdata[[#This Row],[Total Units Sold]],0)</f>
        <v>5.0375523184242921</v>
      </c>
      <c r="W3264" s="1" t="str">
        <f>INDEX({"Product1","Product2","Product3","Product4"},MATCH(MAX(salesdata[[#This Row],[S-P1]],salesdata[[#This Row],[S-P2]],salesdata[[#This Row],[S-P3]],salesdata[[#This Row],[S-P4]]),CHOOSE({1,2,3,4},salesdata[[#This Row],[S-P1]],salesdata[[#This Row],[S-P2]],salesdata[[#This Row],[S-P3]],salesdata[[#This Row],[S-P4]]),0))</f>
        <v>Product2</v>
      </c>
      <c r="X3264" s="1" t="str">
        <f>IF(salesdata[[#This Row],[Total Revenue]]&gt;=70000,"High",IF(salesdata[[#This Row],[Total Revenue]]&gt;=40000,"Medium","Low"))</f>
        <v>Low</v>
      </c>
      <c r="Y3264" s="1" t="str">
        <f>IFERROR(IF(SUMIF(salesdata[Year],salesdata[[#This Row],[Year]],salesdata[Total Revenue])&gt;SUMIF(salesdata[Year],salesdata[[#This Row],[Year]]-1,salesdata[Total Revenue]),"Growth Year","Decline Year"),"")</f>
        <v>Growth Year</v>
      </c>
    </row>
    <row r="3265" spans="1:25" x14ac:dyDescent="0.3">
      <c r="A3265" s="1">
        <v>3264</v>
      </c>
      <c r="B3265" s="2">
        <v>43610</v>
      </c>
      <c r="C3265" s="1">
        <v>2019</v>
      </c>
      <c r="D3265" s="1" t="s">
        <v>30</v>
      </c>
      <c r="E3265" s="1">
        <v>5</v>
      </c>
      <c r="F3265" s="3">
        <v>2352</v>
      </c>
      <c r="G3265" s="10">
        <v>7455.84</v>
      </c>
      <c r="H3265" s="12">
        <f>IFERROR(salesdata[[#This Row],[S-P1]]/salesdata[[#This Row],[Q-P1]],0)</f>
        <v>3.17</v>
      </c>
      <c r="I3265" s="3">
        <v>3061</v>
      </c>
      <c r="J3265" s="10">
        <v>19406.740000000002</v>
      </c>
      <c r="K3265" s="12">
        <f>IFERROR(salesdata[[#This Row],[S-P2]]/salesdata[[#This Row],[Q-P2]],0)</f>
        <v>6.3400000000000007</v>
      </c>
      <c r="L3265" s="3">
        <v>3826</v>
      </c>
      <c r="M3265" s="10">
        <v>20736.919999999998</v>
      </c>
      <c r="N3265" s="12">
        <f>IFERROR(salesdata[[#This Row],[S-P3]]/salesdata[[#This Row],[Q-P3]],0)</f>
        <v>5.42</v>
      </c>
      <c r="O3265" s="3">
        <v>919</v>
      </c>
      <c r="P3265" s="10">
        <v>6552.47</v>
      </c>
      <c r="Q3265" s="12">
        <f>IFERROR(salesdata[[#This Row],[S-P4]]/salesdata[[#This Row],[Q-P4]],0)</f>
        <v>7.13</v>
      </c>
      <c r="R3265" s="3">
        <v>10158</v>
      </c>
      <c r="S3265" s="10">
        <v>54151.97</v>
      </c>
      <c r="T3265" s="1" t="str">
        <f>"Q"&amp;ROUNDUP(salesdata[[#This Row],[Month No.]]/3,0)</f>
        <v>Q2</v>
      </c>
      <c r="U3265" s="1" t="str">
        <f>TEXT(salesdata[[#This Row],[Date]],"dddd")</f>
        <v>Saturday</v>
      </c>
      <c r="V3265" s="12">
        <f>IFERROR(salesdata[[#This Row],[Total Revenue]]/salesdata[[#This Row],[Total Units Sold]],0)</f>
        <v>5.330967710179169</v>
      </c>
      <c r="W3265" s="1" t="str">
        <f>INDEX({"Product1","Product2","Product3","Product4"},MATCH(MAX(salesdata[[#This Row],[S-P1]],salesdata[[#This Row],[S-P2]],salesdata[[#This Row],[S-P3]],salesdata[[#This Row],[S-P4]]),CHOOSE({1,2,3,4},salesdata[[#This Row],[S-P1]],salesdata[[#This Row],[S-P2]],salesdata[[#This Row],[S-P3]],salesdata[[#This Row],[S-P4]]),0))</f>
        <v>Product3</v>
      </c>
      <c r="X3265" s="1" t="str">
        <f>IF(salesdata[[#This Row],[Total Revenue]]&gt;=70000,"High",IF(salesdata[[#This Row],[Total Revenue]]&gt;=40000,"Medium","Low"))</f>
        <v>Medium</v>
      </c>
      <c r="Y3265" s="1" t="str">
        <f>IFERROR(IF(SUMIF(salesdata[Year],salesdata[[#This Row],[Year]],salesdata[Total Revenue])&gt;SUMIF(salesdata[Year],salesdata[[#This Row],[Year]]-1,salesdata[Total Revenue]),"Growth Year","Decline Year"),"")</f>
        <v>Growth Year</v>
      </c>
    </row>
    <row r="3266" spans="1:25" x14ac:dyDescent="0.3">
      <c r="A3266" s="1">
        <v>3265</v>
      </c>
      <c r="B3266" s="2">
        <v>43611</v>
      </c>
      <c r="C3266" s="1">
        <v>2019</v>
      </c>
      <c r="D3266" s="1" t="s">
        <v>30</v>
      </c>
      <c r="E3266" s="1">
        <v>5</v>
      </c>
      <c r="F3266" s="3">
        <v>4913</v>
      </c>
      <c r="G3266" s="10">
        <v>15574.21</v>
      </c>
      <c r="H3266" s="12">
        <f>IFERROR(salesdata[[#This Row],[S-P1]]/salesdata[[#This Row],[Q-P1]],0)</f>
        <v>3.17</v>
      </c>
      <c r="I3266" s="3">
        <v>3497</v>
      </c>
      <c r="J3266" s="10">
        <v>22170.98</v>
      </c>
      <c r="K3266" s="12">
        <f>IFERROR(salesdata[[#This Row],[S-P2]]/salesdata[[#This Row],[Q-P2]],0)</f>
        <v>6.34</v>
      </c>
      <c r="L3266" s="3">
        <v>1064</v>
      </c>
      <c r="M3266" s="10">
        <v>5766.88</v>
      </c>
      <c r="N3266" s="12">
        <f>IFERROR(salesdata[[#This Row],[S-P3]]/salesdata[[#This Row],[Q-P3]],0)</f>
        <v>5.42</v>
      </c>
      <c r="O3266" s="3">
        <v>896</v>
      </c>
      <c r="P3266" s="10">
        <v>6388.48</v>
      </c>
      <c r="Q3266" s="12">
        <f>IFERROR(salesdata[[#This Row],[S-P4]]/salesdata[[#This Row],[Q-P4]],0)</f>
        <v>7.13</v>
      </c>
      <c r="R3266" s="3">
        <v>10370</v>
      </c>
      <c r="S3266" s="10">
        <v>49900.55</v>
      </c>
      <c r="T3266" s="1" t="str">
        <f>"Q"&amp;ROUNDUP(salesdata[[#This Row],[Month No.]]/3,0)</f>
        <v>Q2</v>
      </c>
      <c r="U3266" s="1" t="str">
        <f>TEXT(salesdata[[#This Row],[Date]],"dddd")</f>
        <v>Sunday</v>
      </c>
      <c r="V3266" s="12">
        <f>IFERROR(salesdata[[#This Row],[Total Revenue]]/salesdata[[#This Row],[Total Units Sold]],0)</f>
        <v>4.8120106075216977</v>
      </c>
      <c r="W3266" s="1" t="str">
        <f>INDEX({"Product1","Product2","Product3","Product4"},MATCH(MAX(salesdata[[#This Row],[S-P1]],salesdata[[#This Row],[S-P2]],salesdata[[#This Row],[S-P3]],salesdata[[#This Row],[S-P4]]),CHOOSE({1,2,3,4},salesdata[[#This Row],[S-P1]],salesdata[[#This Row],[S-P2]],salesdata[[#This Row],[S-P3]],salesdata[[#This Row],[S-P4]]),0))</f>
        <v>Product2</v>
      </c>
      <c r="X3266" s="1" t="str">
        <f>IF(salesdata[[#This Row],[Total Revenue]]&gt;=70000,"High",IF(salesdata[[#This Row],[Total Revenue]]&gt;=40000,"Medium","Low"))</f>
        <v>Medium</v>
      </c>
      <c r="Y3266" s="1" t="str">
        <f>IFERROR(IF(SUMIF(salesdata[Year],salesdata[[#This Row],[Year]],salesdata[Total Revenue])&gt;SUMIF(salesdata[Year],salesdata[[#This Row],[Year]]-1,salesdata[Total Revenue]),"Growth Year","Decline Year"),"")</f>
        <v>Growth Year</v>
      </c>
    </row>
    <row r="3267" spans="1:25" x14ac:dyDescent="0.3">
      <c r="A3267" s="1">
        <v>3266</v>
      </c>
      <c r="B3267" s="2">
        <v>43612</v>
      </c>
      <c r="C3267" s="1">
        <v>2019</v>
      </c>
      <c r="D3267" s="1" t="s">
        <v>30</v>
      </c>
      <c r="E3267" s="1">
        <v>5</v>
      </c>
      <c r="F3267" s="3">
        <v>3986</v>
      </c>
      <c r="G3267" s="10">
        <v>12635.62</v>
      </c>
      <c r="H3267" s="12">
        <f>IFERROR(salesdata[[#This Row],[S-P1]]/salesdata[[#This Row],[Q-P1]],0)</f>
        <v>3.1700000000000004</v>
      </c>
      <c r="I3267" s="3">
        <v>1718</v>
      </c>
      <c r="J3267" s="10">
        <v>10892.12</v>
      </c>
      <c r="K3267" s="12">
        <f>IFERROR(salesdata[[#This Row],[S-P2]]/salesdata[[#This Row],[Q-P2]],0)</f>
        <v>6.3400000000000007</v>
      </c>
      <c r="L3267" s="3">
        <v>389</v>
      </c>
      <c r="M3267" s="10">
        <v>2108.38</v>
      </c>
      <c r="N3267" s="12">
        <f>IFERROR(salesdata[[#This Row],[S-P3]]/salesdata[[#This Row],[Q-P3]],0)</f>
        <v>5.42</v>
      </c>
      <c r="O3267" s="3">
        <v>1717</v>
      </c>
      <c r="P3267" s="10">
        <v>12242.21</v>
      </c>
      <c r="Q3267" s="12">
        <f>IFERROR(salesdata[[#This Row],[S-P4]]/salesdata[[#This Row],[Q-P4]],0)</f>
        <v>7.13</v>
      </c>
      <c r="R3267" s="3">
        <v>7810</v>
      </c>
      <c r="S3267" s="10">
        <v>37878.33</v>
      </c>
      <c r="T3267" s="1" t="str">
        <f>"Q"&amp;ROUNDUP(salesdata[[#This Row],[Month No.]]/3,0)</f>
        <v>Q2</v>
      </c>
      <c r="U3267" s="1" t="str">
        <f>TEXT(salesdata[[#This Row],[Date]],"dddd")</f>
        <v>Monday</v>
      </c>
      <c r="V3267" s="12">
        <f>IFERROR(salesdata[[#This Row],[Total Revenue]]/salesdata[[#This Row],[Total Units Sold]],0)</f>
        <v>4.8499782330345713</v>
      </c>
      <c r="W3267" s="1" t="str">
        <f>INDEX({"Product1","Product2","Product3","Product4"},MATCH(MAX(salesdata[[#This Row],[S-P1]],salesdata[[#This Row],[S-P2]],salesdata[[#This Row],[S-P3]],salesdata[[#This Row],[S-P4]]),CHOOSE({1,2,3,4},salesdata[[#This Row],[S-P1]],salesdata[[#This Row],[S-P2]],salesdata[[#This Row],[S-P3]],salesdata[[#This Row],[S-P4]]),0))</f>
        <v>Product1</v>
      </c>
      <c r="X3267" s="1" t="str">
        <f>IF(salesdata[[#This Row],[Total Revenue]]&gt;=70000,"High",IF(salesdata[[#This Row],[Total Revenue]]&gt;=40000,"Medium","Low"))</f>
        <v>Low</v>
      </c>
      <c r="Y3267" s="1" t="str">
        <f>IFERROR(IF(SUMIF(salesdata[Year],salesdata[[#This Row],[Year]],salesdata[Total Revenue])&gt;SUMIF(salesdata[Year],salesdata[[#This Row],[Year]]-1,salesdata[Total Revenue]),"Growth Year","Decline Year"),"")</f>
        <v>Growth Year</v>
      </c>
    </row>
    <row r="3268" spans="1:25" x14ac:dyDescent="0.3">
      <c r="A3268" s="1">
        <v>3267</v>
      </c>
      <c r="B3268" s="2">
        <v>43613</v>
      </c>
      <c r="C3268" s="1">
        <v>2019</v>
      </c>
      <c r="D3268" s="1" t="s">
        <v>30</v>
      </c>
      <c r="E3268" s="1">
        <v>5</v>
      </c>
      <c r="F3268" s="3">
        <v>1915</v>
      </c>
      <c r="G3268" s="10">
        <v>6070.55</v>
      </c>
      <c r="H3268" s="12">
        <f>IFERROR(salesdata[[#This Row],[S-P1]]/salesdata[[#This Row],[Q-P1]],0)</f>
        <v>3.17</v>
      </c>
      <c r="I3268" s="3">
        <v>2474</v>
      </c>
      <c r="J3268" s="10">
        <v>15685.16</v>
      </c>
      <c r="K3268" s="12">
        <f>IFERROR(salesdata[[#This Row],[S-P2]]/salesdata[[#This Row],[Q-P2]],0)</f>
        <v>6.34</v>
      </c>
      <c r="L3268" s="3">
        <v>269</v>
      </c>
      <c r="M3268" s="10">
        <v>1457.98</v>
      </c>
      <c r="N3268" s="12">
        <f>IFERROR(salesdata[[#This Row],[S-P3]]/salesdata[[#This Row],[Q-P3]],0)</f>
        <v>5.42</v>
      </c>
      <c r="O3268" s="3">
        <v>1322</v>
      </c>
      <c r="P3268" s="10">
        <v>9425.86</v>
      </c>
      <c r="Q3268" s="12">
        <f>IFERROR(salesdata[[#This Row],[S-P4]]/salesdata[[#This Row],[Q-P4]],0)</f>
        <v>7.1300000000000008</v>
      </c>
      <c r="R3268" s="3">
        <v>5980</v>
      </c>
      <c r="S3268" s="10">
        <v>32639.55</v>
      </c>
      <c r="T3268" s="1" t="str">
        <f>"Q"&amp;ROUNDUP(salesdata[[#This Row],[Month No.]]/3,0)</f>
        <v>Q2</v>
      </c>
      <c r="U3268" s="1" t="str">
        <f>TEXT(salesdata[[#This Row],[Date]],"dddd")</f>
        <v>Tuesday</v>
      </c>
      <c r="V3268" s="12">
        <f>IFERROR(salesdata[[#This Row],[Total Revenue]]/salesdata[[#This Row],[Total Units Sold]],0)</f>
        <v>5.4581187290969897</v>
      </c>
      <c r="W3268" s="1" t="str">
        <f>INDEX({"Product1","Product2","Product3","Product4"},MATCH(MAX(salesdata[[#This Row],[S-P1]],salesdata[[#This Row],[S-P2]],salesdata[[#This Row],[S-P3]],salesdata[[#This Row],[S-P4]]),CHOOSE({1,2,3,4},salesdata[[#This Row],[S-P1]],salesdata[[#This Row],[S-P2]],salesdata[[#This Row],[S-P3]],salesdata[[#This Row],[S-P4]]),0))</f>
        <v>Product2</v>
      </c>
      <c r="X3268" s="1" t="str">
        <f>IF(salesdata[[#This Row],[Total Revenue]]&gt;=70000,"High",IF(salesdata[[#This Row],[Total Revenue]]&gt;=40000,"Medium","Low"))</f>
        <v>Low</v>
      </c>
      <c r="Y3268" s="1" t="str">
        <f>IFERROR(IF(SUMIF(salesdata[Year],salesdata[[#This Row],[Year]],salesdata[Total Revenue])&gt;SUMIF(salesdata[Year],salesdata[[#This Row],[Year]]-1,salesdata[Total Revenue]),"Growth Year","Decline Year"),"")</f>
        <v>Growth Year</v>
      </c>
    </row>
    <row r="3269" spans="1:25" x14ac:dyDescent="0.3">
      <c r="A3269" s="1">
        <v>3268</v>
      </c>
      <c r="B3269" s="2">
        <v>43614</v>
      </c>
      <c r="C3269" s="1">
        <v>2019</v>
      </c>
      <c r="D3269" s="1" t="s">
        <v>30</v>
      </c>
      <c r="E3269" s="1">
        <v>5</v>
      </c>
      <c r="F3269" s="3">
        <v>4714</v>
      </c>
      <c r="G3269" s="10">
        <v>14943.38</v>
      </c>
      <c r="H3269" s="12">
        <f>IFERROR(salesdata[[#This Row],[S-P1]]/salesdata[[#This Row],[Q-P1]],0)</f>
        <v>3.17</v>
      </c>
      <c r="I3269" s="3">
        <v>2907</v>
      </c>
      <c r="J3269" s="10">
        <v>18430.38</v>
      </c>
      <c r="K3269" s="12">
        <f>IFERROR(salesdata[[#This Row],[S-P2]]/salesdata[[#This Row],[Q-P2]],0)</f>
        <v>6.3400000000000007</v>
      </c>
      <c r="L3269" s="3">
        <v>4164</v>
      </c>
      <c r="M3269" s="10">
        <v>22568.880000000001</v>
      </c>
      <c r="N3269" s="12">
        <f>IFERROR(salesdata[[#This Row],[S-P3]]/salesdata[[#This Row],[Q-P3]],0)</f>
        <v>5.42</v>
      </c>
      <c r="O3269" s="3">
        <v>1290</v>
      </c>
      <c r="P3269" s="10">
        <v>9197.7000000000007</v>
      </c>
      <c r="Q3269" s="12">
        <f>IFERROR(salesdata[[#This Row],[S-P4]]/salesdata[[#This Row],[Q-P4]],0)</f>
        <v>7.1300000000000008</v>
      </c>
      <c r="R3269" s="3">
        <v>13075</v>
      </c>
      <c r="S3269" s="10">
        <v>65140.34</v>
      </c>
      <c r="T3269" s="1" t="str">
        <f>"Q"&amp;ROUNDUP(salesdata[[#This Row],[Month No.]]/3,0)</f>
        <v>Q2</v>
      </c>
      <c r="U3269" s="1" t="str">
        <f>TEXT(salesdata[[#This Row],[Date]],"dddd")</f>
        <v>Wednesday</v>
      </c>
      <c r="V3269" s="12">
        <f>IFERROR(salesdata[[#This Row],[Total Revenue]]/salesdata[[#This Row],[Total Units Sold]],0)</f>
        <v>4.9820527724665391</v>
      </c>
      <c r="W3269" s="1" t="str">
        <f>INDEX({"Product1","Product2","Product3","Product4"},MATCH(MAX(salesdata[[#This Row],[S-P1]],salesdata[[#This Row],[S-P2]],salesdata[[#This Row],[S-P3]],salesdata[[#This Row],[S-P4]]),CHOOSE({1,2,3,4},salesdata[[#This Row],[S-P1]],salesdata[[#This Row],[S-P2]],salesdata[[#This Row],[S-P3]],salesdata[[#This Row],[S-P4]]),0))</f>
        <v>Product3</v>
      </c>
      <c r="X3269" s="1" t="str">
        <f>IF(salesdata[[#This Row],[Total Revenue]]&gt;=70000,"High",IF(salesdata[[#This Row],[Total Revenue]]&gt;=40000,"Medium","Low"))</f>
        <v>Medium</v>
      </c>
      <c r="Y3269" s="1" t="str">
        <f>IFERROR(IF(SUMIF(salesdata[Year],salesdata[[#This Row],[Year]],salesdata[Total Revenue])&gt;SUMIF(salesdata[Year],salesdata[[#This Row],[Year]]-1,salesdata[Total Revenue]),"Growth Year","Decline Year"),"")</f>
        <v>Growth Year</v>
      </c>
    </row>
    <row r="3270" spans="1:25" x14ac:dyDescent="0.3">
      <c r="A3270" s="1">
        <v>3269</v>
      </c>
      <c r="B3270" s="2">
        <v>43615</v>
      </c>
      <c r="C3270" s="1">
        <v>2019</v>
      </c>
      <c r="D3270" s="1" t="s">
        <v>30</v>
      </c>
      <c r="E3270" s="1">
        <v>5</v>
      </c>
      <c r="F3270" s="3">
        <v>1131</v>
      </c>
      <c r="G3270" s="10">
        <v>3585.27</v>
      </c>
      <c r="H3270" s="12">
        <f>IFERROR(salesdata[[#This Row],[S-P1]]/salesdata[[#This Row],[Q-P1]],0)</f>
        <v>3.17</v>
      </c>
      <c r="I3270" s="3">
        <v>1112</v>
      </c>
      <c r="J3270" s="10">
        <v>7050.08</v>
      </c>
      <c r="K3270" s="12">
        <f>IFERROR(salesdata[[#This Row],[S-P2]]/salesdata[[#This Row],[Q-P2]],0)</f>
        <v>6.34</v>
      </c>
      <c r="L3270" s="3">
        <v>3846</v>
      </c>
      <c r="M3270" s="10">
        <v>20845.32</v>
      </c>
      <c r="N3270" s="12">
        <f>IFERROR(salesdata[[#This Row],[S-P3]]/salesdata[[#This Row],[Q-P3]],0)</f>
        <v>5.42</v>
      </c>
      <c r="O3270" s="3">
        <v>1427</v>
      </c>
      <c r="P3270" s="10">
        <v>10174.51</v>
      </c>
      <c r="Q3270" s="12">
        <f>IFERROR(salesdata[[#This Row],[S-P4]]/salesdata[[#This Row],[Q-P4]],0)</f>
        <v>7.13</v>
      </c>
      <c r="R3270" s="3">
        <v>7516</v>
      </c>
      <c r="S3270" s="10">
        <v>41655.18</v>
      </c>
      <c r="T3270" s="1" t="str">
        <f>"Q"&amp;ROUNDUP(salesdata[[#This Row],[Month No.]]/3,0)</f>
        <v>Q2</v>
      </c>
      <c r="U3270" s="1" t="str">
        <f>TEXT(salesdata[[#This Row],[Date]],"dddd")</f>
        <v>Thursday</v>
      </c>
      <c r="V3270" s="12">
        <f>IFERROR(salesdata[[#This Row],[Total Revenue]]/salesdata[[#This Row],[Total Units Sold]],0)</f>
        <v>5.5422006386375733</v>
      </c>
      <c r="W3270" s="1" t="str">
        <f>INDEX({"Product1","Product2","Product3","Product4"},MATCH(MAX(salesdata[[#This Row],[S-P1]],salesdata[[#This Row],[S-P2]],salesdata[[#This Row],[S-P3]],salesdata[[#This Row],[S-P4]]),CHOOSE({1,2,3,4},salesdata[[#This Row],[S-P1]],salesdata[[#This Row],[S-P2]],salesdata[[#This Row],[S-P3]],salesdata[[#This Row],[S-P4]]),0))</f>
        <v>Product3</v>
      </c>
      <c r="X3270" s="1" t="str">
        <f>IF(salesdata[[#This Row],[Total Revenue]]&gt;=70000,"High",IF(salesdata[[#This Row],[Total Revenue]]&gt;=40000,"Medium","Low"))</f>
        <v>Medium</v>
      </c>
      <c r="Y3270" s="1" t="str">
        <f>IFERROR(IF(SUMIF(salesdata[Year],salesdata[[#This Row],[Year]],salesdata[Total Revenue])&gt;SUMIF(salesdata[Year],salesdata[[#This Row],[Year]]-1,salesdata[Total Revenue]),"Growth Year","Decline Year"),"")</f>
        <v>Growth Year</v>
      </c>
    </row>
    <row r="3271" spans="1:25" x14ac:dyDescent="0.3">
      <c r="A3271" s="1">
        <v>3270</v>
      </c>
      <c r="B3271" s="2">
        <v>43616</v>
      </c>
      <c r="C3271" s="1">
        <v>2019</v>
      </c>
      <c r="D3271" s="1" t="s">
        <v>30</v>
      </c>
      <c r="E3271" s="1">
        <v>5</v>
      </c>
      <c r="F3271" s="3">
        <v>4078</v>
      </c>
      <c r="G3271" s="10">
        <v>12927.26</v>
      </c>
      <c r="H3271" s="12">
        <f>IFERROR(salesdata[[#This Row],[S-P1]]/salesdata[[#This Row],[Q-P1]],0)</f>
        <v>3.17</v>
      </c>
      <c r="I3271" s="3">
        <v>3771</v>
      </c>
      <c r="J3271" s="10">
        <v>23908.14</v>
      </c>
      <c r="K3271" s="12">
        <f>IFERROR(salesdata[[#This Row],[S-P2]]/salesdata[[#This Row],[Q-P2]],0)</f>
        <v>6.34</v>
      </c>
      <c r="L3271" s="3">
        <v>5252</v>
      </c>
      <c r="M3271" s="10">
        <v>28465.84</v>
      </c>
      <c r="N3271" s="12">
        <f>IFERROR(salesdata[[#This Row],[S-P3]]/salesdata[[#This Row],[Q-P3]],0)</f>
        <v>5.42</v>
      </c>
      <c r="O3271" s="3">
        <v>1377</v>
      </c>
      <c r="P3271" s="10">
        <v>9818.01</v>
      </c>
      <c r="Q3271" s="12">
        <f>IFERROR(salesdata[[#This Row],[S-P4]]/salesdata[[#This Row],[Q-P4]],0)</f>
        <v>7.13</v>
      </c>
      <c r="R3271" s="3">
        <v>14478</v>
      </c>
      <c r="S3271" s="10">
        <v>75119.25</v>
      </c>
      <c r="T3271" s="1" t="str">
        <f>"Q"&amp;ROUNDUP(salesdata[[#This Row],[Month No.]]/3,0)</f>
        <v>Q2</v>
      </c>
      <c r="U3271" s="1" t="str">
        <f>TEXT(salesdata[[#This Row],[Date]],"dddd")</f>
        <v>Friday</v>
      </c>
      <c r="V3271" s="12">
        <f>IFERROR(salesdata[[#This Row],[Total Revenue]]/salesdata[[#This Row],[Total Units Sold]],0)</f>
        <v>5.1885101533360958</v>
      </c>
      <c r="W3271" s="1" t="str">
        <f>INDEX({"Product1","Product2","Product3","Product4"},MATCH(MAX(salesdata[[#This Row],[S-P1]],salesdata[[#This Row],[S-P2]],salesdata[[#This Row],[S-P3]],salesdata[[#This Row],[S-P4]]),CHOOSE({1,2,3,4},salesdata[[#This Row],[S-P1]],salesdata[[#This Row],[S-P2]],salesdata[[#This Row],[S-P3]],salesdata[[#This Row],[S-P4]]),0))</f>
        <v>Product3</v>
      </c>
      <c r="X3271" s="1" t="str">
        <f>IF(salesdata[[#This Row],[Total Revenue]]&gt;=70000,"High",IF(salesdata[[#This Row],[Total Revenue]]&gt;=40000,"Medium","Low"))</f>
        <v>High</v>
      </c>
      <c r="Y3271" s="1" t="str">
        <f>IFERROR(IF(SUMIF(salesdata[Year],salesdata[[#This Row],[Year]],salesdata[Total Revenue])&gt;SUMIF(salesdata[Year],salesdata[[#This Row],[Year]]-1,salesdata[Total Revenue]),"Growth Year","Decline Year"),"")</f>
        <v>Growth Year</v>
      </c>
    </row>
    <row r="3272" spans="1:25" x14ac:dyDescent="0.3">
      <c r="A3272" s="1">
        <v>3271</v>
      </c>
      <c r="B3272" s="2">
        <v>43617</v>
      </c>
      <c r="C3272" s="1">
        <v>2019</v>
      </c>
      <c r="D3272" s="1" t="s">
        <v>19</v>
      </c>
      <c r="E3272" s="1">
        <v>6</v>
      </c>
      <c r="F3272" s="3">
        <v>2550</v>
      </c>
      <c r="G3272" s="10">
        <v>8083.5</v>
      </c>
      <c r="H3272" s="12">
        <f>IFERROR(salesdata[[#This Row],[S-P1]]/salesdata[[#This Row],[Q-P1]],0)</f>
        <v>3.17</v>
      </c>
      <c r="I3272" s="3">
        <v>715</v>
      </c>
      <c r="J3272" s="10">
        <v>4533.1000000000004</v>
      </c>
      <c r="K3272" s="12">
        <f>IFERROR(salesdata[[#This Row],[S-P2]]/salesdata[[#This Row],[Q-P2]],0)</f>
        <v>6.3400000000000007</v>
      </c>
      <c r="L3272" s="3">
        <v>427</v>
      </c>
      <c r="M3272" s="10">
        <v>2314.34</v>
      </c>
      <c r="N3272" s="12">
        <f>IFERROR(salesdata[[#This Row],[S-P3]]/salesdata[[#This Row],[Q-P3]],0)</f>
        <v>5.42</v>
      </c>
      <c r="O3272" s="3">
        <v>348</v>
      </c>
      <c r="P3272" s="10">
        <v>2481.2399999999998</v>
      </c>
      <c r="Q3272" s="12">
        <f>IFERROR(salesdata[[#This Row],[S-P4]]/salesdata[[#This Row],[Q-P4]],0)</f>
        <v>7.129999999999999</v>
      </c>
      <c r="R3272" s="3">
        <v>4040</v>
      </c>
      <c r="S3272" s="10">
        <v>17412.18</v>
      </c>
      <c r="T3272" s="1" t="str">
        <f>"Q"&amp;ROUNDUP(salesdata[[#This Row],[Month No.]]/3,0)</f>
        <v>Q2</v>
      </c>
      <c r="U3272" s="1" t="str">
        <f>TEXT(salesdata[[#This Row],[Date]],"dddd")</f>
        <v>Saturday</v>
      </c>
      <c r="V3272" s="12">
        <f>IFERROR(salesdata[[#This Row],[Total Revenue]]/salesdata[[#This Row],[Total Units Sold]],0)</f>
        <v>4.3099455445544557</v>
      </c>
      <c r="W3272" s="1" t="str">
        <f>INDEX({"Product1","Product2","Product3","Product4"},MATCH(MAX(salesdata[[#This Row],[S-P1]],salesdata[[#This Row],[S-P2]],salesdata[[#This Row],[S-P3]],salesdata[[#This Row],[S-P4]]),CHOOSE({1,2,3,4},salesdata[[#This Row],[S-P1]],salesdata[[#This Row],[S-P2]],salesdata[[#This Row],[S-P3]],salesdata[[#This Row],[S-P4]]),0))</f>
        <v>Product1</v>
      </c>
      <c r="X3272" s="1" t="str">
        <f>IF(salesdata[[#This Row],[Total Revenue]]&gt;=70000,"High",IF(salesdata[[#This Row],[Total Revenue]]&gt;=40000,"Medium","Low"))</f>
        <v>Low</v>
      </c>
      <c r="Y3272" s="1" t="str">
        <f>IFERROR(IF(SUMIF(salesdata[Year],salesdata[[#This Row],[Year]],salesdata[Total Revenue])&gt;SUMIF(salesdata[Year],salesdata[[#This Row],[Year]]-1,salesdata[Total Revenue]),"Growth Year","Decline Year"),"")</f>
        <v>Growth Year</v>
      </c>
    </row>
    <row r="3273" spans="1:25" x14ac:dyDescent="0.3">
      <c r="A3273" s="1">
        <v>3272</v>
      </c>
      <c r="B3273" s="2">
        <v>43618</v>
      </c>
      <c r="C3273" s="1">
        <v>2019</v>
      </c>
      <c r="D3273" s="1" t="s">
        <v>19</v>
      </c>
      <c r="E3273" s="1">
        <v>6</v>
      </c>
      <c r="F3273" s="3">
        <v>904</v>
      </c>
      <c r="G3273" s="10">
        <v>2865.68</v>
      </c>
      <c r="H3273" s="12">
        <f>IFERROR(salesdata[[#This Row],[S-P1]]/salesdata[[#This Row],[Q-P1]],0)</f>
        <v>3.17</v>
      </c>
      <c r="I3273" s="3">
        <v>2419</v>
      </c>
      <c r="J3273" s="10">
        <v>15336.46</v>
      </c>
      <c r="K3273" s="12">
        <f>IFERROR(salesdata[[#This Row],[S-P2]]/salesdata[[#This Row],[Q-P2]],0)</f>
        <v>6.34</v>
      </c>
      <c r="L3273" s="3">
        <v>3747</v>
      </c>
      <c r="M3273" s="10">
        <v>20308.740000000002</v>
      </c>
      <c r="N3273" s="12">
        <f>IFERROR(salesdata[[#This Row],[S-P3]]/salesdata[[#This Row],[Q-P3]],0)</f>
        <v>5.4200000000000008</v>
      </c>
      <c r="O3273" s="3">
        <v>1343</v>
      </c>
      <c r="P3273" s="10">
        <v>9575.59</v>
      </c>
      <c r="Q3273" s="12">
        <f>IFERROR(salesdata[[#This Row],[S-P4]]/salesdata[[#This Row],[Q-P4]],0)</f>
        <v>7.13</v>
      </c>
      <c r="R3273" s="3">
        <v>8413</v>
      </c>
      <c r="S3273" s="10">
        <v>48086.47</v>
      </c>
      <c r="T3273" s="1" t="str">
        <f>"Q"&amp;ROUNDUP(salesdata[[#This Row],[Month No.]]/3,0)</f>
        <v>Q2</v>
      </c>
      <c r="U3273" s="1" t="str">
        <f>TEXT(salesdata[[#This Row],[Date]],"dddd")</f>
        <v>Sunday</v>
      </c>
      <c r="V3273" s="12">
        <f>IFERROR(salesdata[[#This Row],[Total Revenue]]/salesdata[[#This Row],[Total Units Sold]],0)</f>
        <v>5.7157339831213596</v>
      </c>
      <c r="W3273" s="1" t="str">
        <f>INDEX({"Product1","Product2","Product3","Product4"},MATCH(MAX(salesdata[[#This Row],[S-P1]],salesdata[[#This Row],[S-P2]],salesdata[[#This Row],[S-P3]],salesdata[[#This Row],[S-P4]]),CHOOSE({1,2,3,4},salesdata[[#This Row],[S-P1]],salesdata[[#This Row],[S-P2]],salesdata[[#This Row],[S-P3]],salesdata[[#This Row],[S-P4]]),0))</f>
        <v>Product3</v>
      </c>
      <c r="X3273" s="1" t="str">
        <f>IF(salesdata[[#This Row],[Total Revenue]]&gt;=70000,"High",IF(salesdata[[#This Row],[Total Revenue]]&gt;=40000,"Medium","Low"))</f>
        <v>Medium</v>
      </c>
      <c r="Y3273" s="1" t="str">
        <f>IFERROR(IF(SUMIF(salesdata[Year],salesdata[[#This Row],[Year]],salesdata[Total Revenue])&gt;SUMIF(salesdata[Year],salesdata[[#This Row],[Year]]-1,salesdata[Total Revenue]),"Growth Year","Decline Year"),"")</f>
        <v>Growth Year</v>
      </c>
    </row>
    <row r="3274" spans="1:25" x14ac:dyDescent="0.3">
      <c r="A3274" s="1">
        <v>3273</v>
      </c>
      <c r="B3274" s="2">
        <v>43619</v>
      </c>
      <c r="C3274" s="1">
        <v>2019</v>
      </c>
      <c r="D3274" s="1" t="s">
        <v>19</v>
      </c>
      <c r="E3274" s="1">
        <v>6</v>
      </c>
      <c r="F3274" s="3">
        <v>4380</v>
      </c>
      <c r="G3274" s="10">
        <v>13884.6</v>
      </c>
      <c r="H3274" s="12">
        <f>IFERROR(salesdata[[#This Row],[S-P1]]/salesdata[[#This Row],[Q-P1]],0)</f>
        <v>3.17</v>
      </c>
      <c r="I3274" s="3">
        <v>2774</v>
      </c>
      <c r="J3274" s="10">
        <v>17587.16</v>
      </c>
      <c r="K3274" s="12">
        <f>IFERROR(salesdata[[#This Row],[S-P2]]/salesdata[[#This Row],[Q-P2]],0)</f>
        <v>6.34</v>
      </c>
      <c r="L3274" s="3">
        <v>4988</v>
      </c>
      <c r="M3274" s="10">
        <v>27034.959999999999</v>
      </c>
      <c r="N3274" s="12">
        <f>IFERROR(salesdata[[#This Row],[S-P3]]/salesdata[[#This Row],[Q-P3]],0)</f>
        <v>5.42</v>
      </c>
      <c r="O3274" s="3">
        <v>751</v>
      </c>
      <c r="P3274" s="10">
        <v>5354.63</v>
      </c>
      <c r="Q3274" s="12">
        <f>IFERROR(salesdata[[#This Row],[S-P4]]/salesdata[[#This Row],[Q-P4]],0)</f>
        <v>7.13</v>
      </c>
      <c r="R3274" s="3">
        <v>12893</v>
      </c>
      <c r="S3274" s="10">
        <v>63861.35</v>
      </c>
      <c r="T3274" s="1" t="str">
        <f>"Q"&amp;ROUNDUP(salesdata[[#This Row],[Month No.]]/3,0)</f>
        <v>Q2</v>
      </c>
      <c r="U3274" s="1" t="str">
        <f>TEXT(salesdata[[#This Row],[Date]],"dddd")</f>
        <v>Monday</v>
      </c>
      <c r="V3274" s="12">
        <f>IFERROR(salesdata[[#This Row],[Total Revenue]]/salesdata[[#This Row],[Total Units Sold]],0)</f>
        <v>4.9531800201659815</v>
      </c>
      <c r="W3274" s="1" t="str">
        <f>INDEX({"Product1","Product2","Product3","Product4"},MATCH(MAX(salesdata[[#This Row],[S-P1]],salesdata[[#This Row],[S-P2]],salesdata[[#This Row],[S-P3]],salesdata[[#This Row],[S-P4]]),CHOOSE({1,2,3,4},salesdata[[#This Row],[S-P1]],salesdata[[#This Row],[S-P2]],salesdata[[#This Row],[S-P3]],salesdata[[#This Row],[S-P4]]),0))</f>
        <v>Product3</v>
      </c>
      <c r="X3274" s="1" t="str">
        <f>IF(salesdata[[#This Row],[Total Revenue]]&gt;=70000,"High",IF(salesdata[[#This Row],[Total Revenue]]&gt;=40000,"Medium","Low"))</f>
        <v>Medium</v>
      </c>
      <c r="Y3274" s="1" t="str">
        <f>IFERROR(IF(SUMIF(salesdata[Year],salesdata[[#This Row],[Year]],salesdata[Total Revenue])&gt;SUMIF(salesdata[Year],salesdata[[#This Row],[Year]]-1,salesdata[Total Revenue]),"Growth Year","Decline Year"),"")</f>
        <v>Growth Year</v>
      </c>
    </row>
    <row r="3275" spans="1:25" x14ac:dyDescent="0.3">
      <c r="A3275" s="1">
        <v>3274</v>
      </c>
      <c r="B3275" s="2">
        <v>43620</v>
      </c>
      <c r="C3275" s="1">
        <v>2019</v>
      </c>
      <c r="D3275" s="1" t="s">
        <v>19</v>
      </c>
      <c r="E3275" s="1">
        <v>6</v>
      </c>
      <c r="F3275" s="3">
        <v>5195</v>
      </c>
      <c r="G3275" s="10">
        <v>16468.150000000001</v>
      </c>
      <c r="H3275" s="12">
        <f>IFERROR(salesdata[[#This Row],[S-P1]]/salesdata[[#This Row],[Q-P1]],0)</f>
        <v>3.1700000000000004</v>
      </c>
      <c r="I3275" s="3">
        <v>2541</v>
      </c>
      <c r="J3275" s="10">
        <v>16109.94</v>
      </c>
      <c r="K3275" s="12">
        <f>IFERROR(salesdata[[#This Row],[S-P2]]/salesdata[[#This Row],[Q-P2]],0)</f>
        <v>6.34</v>
      </c>
      <c r="L3275" s="3">
        <v>3902</v>
      </c>
      <c r="M3275" s="10">
        <v>21148.84</v>
      </c>
      <c r="N3275" s="12">
        <f>IFERROR(salesdata[[#This Row],[S-P3]]/salesdata[[#This Row],[Q-P3]],0)</f>
        <v>5.42</v>
      </c>
      <c r="O3275" s="3">
        <v>1011</v>
      </c>
      <c r="P3275" s="10">
        <v>7208.43</v>
      </c>
      <c r="Q3275" s="12">
        <f>IFERROR(salesdata[[#This Row],[S-P4]]/salesdata[[#This Row],[Q-P4]],0)</f>
        <v>7.13</v>
      </c>
      <c r="R3275" s="3">
        <v>12649</v>
      </c>
      <c r="S3275" s="10">
        <v>60935.360000000001</v>
      </c>
      <c r="T3275" s="1" t="str">
        <f>"Q"&amp;ROUNDUP(salesdata[[#This Row],[Month No.]]/3,0)</f>
        <v>Q2</v>
      </c>
      <c r="U3275" s="1" t="str">
        <f>TEXT(salesdata[[#This Row],[Date]],"dddd")</f>
        <v>Tuesday</v>
      </c>
      <c r="V3275" s="12">
        <f>IFERROR(salesdata[[#This Row],[Total Revenue]]/salesdata[[#This Row],[Total Units Sold]],0)</f>
        <v>4.8174053284844653</v>
      </c>
      <c r="W3275" s="1" t="str">
        <f>INDEX({"Product1","Product2","Product3","Product4"},MATCH(MAX(salesdata[[#This Row],[S-P1]],salesdata[[#This Row],[S-P2]],salesdata[[#This Row],[S-P3]],salesdata[[#This Row],[S-P4]]),CHOOSE({1,2,3,4},salesdata[[#This Row],[S-P1]],salesdata[[#This Row],[S-P2]],salesdata[[#This Row],[S-P3]],salesdata[[#This Row],[S-P4]]),0))</f>
        <v>Product3</v>
      </c>
      <c r="X3275" s="1" t="str">
        <f>IF(salesdata[[#This Row],[Total Revenue]]&gt;=70000,"High",IF(salesdata[[#This Row],[Total Revenue]]&gt;=40000,"Medium","Low"))</f>
        <v>Medium</v>
      </c>
      <c r="Y3275" s="1" t="str">
        <f>IFERROR(IF(SUMIF(salesdata[Year],salesdata[[#This Row],[Year]],salesdata[Total Revenue])&gt;SUMIF(salesdata[Year],salesdata[[#This Row],[Year]]-1,salesdata[Total Revenue]),"Growth Year","Decline Year"),"")</f>
        <v>Growth Year</v>
      </c>
    </row>
    <row r="3276" spans="1:25" x14ac:dyDescent="0.3">
      <c r="A3276" s="1">
        <v>3275</v>
      </c>
      <c r="B3276" s="2">
        <v>43621</v>
      </c>
      <c r="C3276" s="1">
        <v>2019</v>
      </c>
      <c r="D3276" s="1" t="s">
        <v>19</v>
      </c>
      <c r="E3276" s="1">
        <v>6</v>
      </c>
      <c r="F3276" s="3">
        <v>2746</v>
      </c>
      <c r="G3276" s="10">
        <v>8704.82</v>
      </c>
      <c r="H3276" s="12">
        <f>IFERROR(salesdata[[#This Row],[S-P1]]/salesdata[[#This Row],[Q-P1]],0)</f>
        <v>3.17</v>
      </c>
      <c r="I3276" s="3">
        <v>2946</v>
      </c>
      <c r="J3276" s="10">
        <v>18677.64</v>
      </c>
      <c r="K3276" s="12">
        <f>IFERROR(salesdata[[#This Row],[S-P2]]/salesdata[[#This Row],[Q-P2]],0)</f>
        <v>6.34</v>
      </c>
      <c r="L3276" s="3">
        <v>2071</v>
      </c>
      <c r="M3276" s="10">
        <v>11224.82</v>
      </c>
      <c r="N3276" s="12">
        <f>IFERROR(salesdata[[#This Row],[S-P3]]/salesdata[[#This Row],[Q-P3]],0)</f>
        <v>5.42</v>
      </c>
      <c r="O3276" s="3">
        <v>1908</v>
      </c>
      <c r="P3276" s="10">
        <v>13604.04</v>
      </c>
      <c r="Q3276" s="12">
        <f>IFERROR(salesdata[[#This Row],[S-P4]]/salesdata[[#This Row],[Q-P4]],0)</f>
        <v>7.1300000000000008</v>
      </c>
      <c r="R3276" s="3">
        <v>9671</v>
      </c>
      <c r="S3276" s="10">
        <v>52211.32</v>
      </c>
      <c r="T3276" s="1" t="str">
        <f>"Q"&amp;ROUNDUP(salesdata[[#This Row],[Month No.]]/3,0)</f>
        <v>Q2</v>
      </c>
      <c r="U3276" s="1" t="str">
        <f>TEXT(salesdata[[#This Row],[Date]],"dddd")</f>
        <v>Wednesday</v>
      </c>
      <c r="V3276" s="12">
        <f>IFERROR(salesdata[[#This Row],[Total Revenue]]/salesdata[[#This Row],[Total Units Sold]],0)</f>
        <v>5.3987509047668283</v>
      </c>
      <c r="W3276" s="1" t="str">
        <f>INDEX({"Product1","Product2","Product3","Product4"},MATCH(MAX(salesdata[[#This Row],[S-P1]],salesdata[[#This Row],[S-P2]],salesdata[[#This Row],[S-P3]],salesdata[[#This Row],[S-P4]]),CHOOSE({1,2,3,4},salesdata[[#This Row],[S-P1]],salesdata[[#This Row],[S-P2]],salesdata[[#This Row],[S-P3]],salesdata[[#This Row],[S-P4]]),0))</f>
        <v>Product2</v>
      </c>
      <c r="X3276" s="1" t="str">
        <f>IF(salesdata[[#This Row],[Total Revenue]]&gt;=70000,"High",IF(salesdata[[#This Row],[Total Revenue]]&gt;=40000,"Medium","Low"))</f>
        <v>Medium</v>
      </c>
      <c r="Y3276" s="1" t="str">
        <f>IFERROR(IF(SUMIF(salesdata[Year],salesdata[[#This Row],[Year]],salesdata[Total Revenue])&gt;SUMIF(salesdata[Year],salesdata[[#This Row],[Year]]-1,salesdata[Total Revenue]),"Growth Year","Decline Year"),"")</f>
        <v>Growth Year</v>
      </c>
    </row>
    <row r="3277" spans="1:25" x14ac:dyDescent="0.3">
      <c r="A3277" s="1">
        <v>3276</v>
      </c>
      <c r="B3277" s="2">
        <v>43622</v>
      </c>
      <c r="C3277" s="1">
        <v>2019</v>
      </c>
      <c r="D3277" s="1" t="s">
        <v>19</v>
      </c>
      <c r="E3277" s="1">
        <v>6</v>
      </c>
      <c r="F3277" s="3">
        <v>6290</v>
      </c>
      <c r="G3277" s="10">
        <v>19939.3</v>
      </c>
      <c r="H3277" s="12">
        <f>IFERROR(salesdata[[#This Row],[S-P1]]/salesdata[[#This Row],[Q-P1]],0)</f>
        <v>3.17</v>
      </c>
      <c r="I3277" s="3">
        <v>3519</v>
      </c>
      <c r="J3277" s="10">
        <v>22310.46</v>
      </c>
      <c r="K3277" s="12">
        <f>IFERROR(salesdata[[#This Row],[S-P2]]/salesdata[[#This Row],[Q-P2]],0)</f>
        <v>6.34</v>
      </c>
      <c r="L3277" s="3">
        <v>4623</v>
      </c>
      <c r="M3277" s="10">
        <v>25056.66</v>
      </c>
      <c r="N3277" s="12">
        <f>IFERROR(salesdata[[#This Row],[S-P3]]/salesdata[[#This Row],[Q-P3]],0)</f>
        <v>5.42</v>
      </c>
      <c r="O3277" s="3">
        <v>1099</v>
      </c>
      <c r="P3277" s="10">
        <v>7835.87</v>
      </c>
      <c r="Q3277" s="12">
        <f>IFERROR(salesdata[[#This Row],[S-P4]]/salesdata[[#This Row],[Q-P4]],0)</f>
        <v>7.13</v>
      </c>
      <c r="R3277" s="3">
        <v>15531</v>
      </c>
      <c r="S3277" s="10">
        <v>75142.289999999994</v>
      </c>
      <c r="T3277" s="1" t="str">
        <f>"Q"&amp;ROUNDUP(salesdata[[#This Row],[Month No.]]/3,0)</f>
        <v>Q2</v>
      </c>
      <c r="U3277" s="1" t="str">
        <f>TEXT(salesdata[[#This Row],[Date]],"dddd")</f>
        <v>Thursday</v>
      </c>
      <c r="V3277" s="12">
        <f>IFERROR(salesdata[[#This Row],[Total Revenue]]/salesdata[[#This Row],[Total Units Sold]],0)</f>
        <v>4.8382132509175193</v>
      </c>
      <c r="W3277" s="1" t="str">
        <f>INDEX({"Product1","Product2","Product3","Product4"},MATCH(MAX(salesdata[[#This Row],[S-P1]],salesdata[[#This Row],[S-P2]],salesdata[[#This Row],[S-P3]],salesdata[[#This Row],[S-P4]]),CHOOSE({1,2,3,4},salesdata[[#This Row],[S-P1]],salesdata[[#This Row],[S-P2]],salesdata[[#This Row],[S-P3]],salesdata[[#This Row],[S-P4]]),0))</f>
        <v>Product3</v>
      </c>
      <c r="X3277" s="1" t="str">
        <f>IF(salesdata[[#This Row],[Total Revenue]]&gt;=70000,"High",IF(salesdata[[#This Row],[Total Revenue]]&gt;=40000,"Medium","Low"))</f>
        <v>High</v>
      </c>
      <c r="Y3277" s="1" t="str">
        <f>IFERROR(IF(SUMIF(salesdata[Year],salesdata[[#This Row],[Year]],salesdata[Total Revenue])&gt;SUMIF(salesdata[Year],salesdata[[#This Row],[Year]]-1,salesdata[Total Revenue]),"Growth Year","Decline Year"),"")</f>
        <v>Growth Year</v>
      </c>
    </row>
    <row r="3278" spans="1:25" x14ac:dyDescent="0.3">
      <c r="A3278" s="1">
        <v>3277</v>
      </c>
      <c r="B3278" s="2">
        <v>43623</v>
      </c>
      <c r="C3278" s="1">
        <v>2019</v>
      </c>
      <c r="D3278" s="1" t="s">
        <v>19</v>
      </c>
      <c r="E3278" s="1">
        <v>6</v>
      </c>
      <c r="F3278" s="3">
        <v>7668</v>
      </c>
      <c r="G3278" s="10">
        <v>24307.56</v>
      </c>
      <c r="H3278" s="12">
        <f>IFERROR(salesdata[[#This Row],[S-P1]]/salesdata[[#This Row],[Q-P1]],0)</f>
        <v>3.1700000000000004</v>
      </c>
      <c r="I3278" s="3">
        <v>3854</v>
      </c>
      <c r="J3278" s="10">
        <v>24434.36</v>
      </c>
      <c r="K3278" s="12">
        <f>IFERROR(salesdata[[#This Row],[S-P2]]/salesdata[[#This Row],[Q-P2]],0)</f>
        <v>6.34</v>
      </c>
      <c r="L3278" s="3">
        <v>5382</v>
      </c>
      <c r="M3278" s="10">
        <v>29170.44</v>
      </c>
      <c r="N3278" s="12">
        <f>IFERROR(salesdata[[#This Row],[S-P3]]/salesdata[[#This Row],[Q-P3]],0)</f>
        <v>5.42</v>
      </c>
      <c r="O3278" s="3">
        <v>531</v>
      </c>
      <c r="P3278" s="10">
        <v>3786.03</v>
      </c>
      <c r="Q3278" s="12">
        <f>IFERROR(salesdata[[#This Row],[S-P4]]/salesdata[[#This Row],[Q-P4]],0)</f>
        <v>7.1300000000000008</v>
      </c>
      <c r="R3278" s="3">
        <v>17435</v>
      </c>
      <c r="S3278" s="10">
        <v>81698.39</v>
      </c>
      <c r="T3278" s="1" t="str">
        <f>"Q"&amp;ROUNDUP(salesdata[[#This Row],[Month No.]]/3,0)</f>
        <v>Q2</v>
      </c>
      <c r="U3278" s="1" t="str">
        <f>TEXT(salesdata[[#This Row],[Date]],"dddd")</f>
        <v>Friday</v>
      </c>
      <c r="V3278" s="12">
        <f>IFERROR(salesdata[[#This Row],[Total Revenue]]/salesdata[[#This Row],[Total Units Sold]],0)</f>
        <v>4.6858841410954977</v>
      </c>
      <c r="W3278" s="1" t="str">
        <f>INDEX({"Product1","Product2","Product3","Product4"},MATCH(MAX(salesdata[[#This Row],[S-P1]],salesdata[[#This Row],[S-P2]],salesdata[[#This Row],[S-P3]],salesdata[[#This Row],[S-P4]]),CHOOSE({1,2,3,4},salesdata[[#This Row],[S-P1]],salesdata[[#This Row],[S-P2]],salesdata[[#This Row],[S-P3]],salesdata[[#This Row],[S-P4]]),0))</f>
        <v>Product3</v>
      </c>
      <c r="X3278" s="1" t="str">
        <f>IF(salesdata[[#This Row],[Total Revenue]]&gt;=70000,"High",IF(salesdata[[#This Row],[Total Revenue]]&gt;=40000,"Medium","Low"))</f>
        <v>High</v>
      </c>
      <c r="Y3278" s="1" t="str">
        <f>IFERROR(IF(SUMIF(salesdata[Year],salesdata[[#This Row],[Year]],salesdata[Total Revenue])&gt;SUMIF(salesdata[Year],salesdata[[#This Row],[Year]]-1,salesdata[Total Revenue]),"Growth Year","Decline Year"),"")</f>
        <v>Growth Year</v>
      </c>
    </row>
    <row r="3279" spans="1:25" x14ac:dyDescent="0.3">
      <c r="A3279" s="1">
        <v>3278</v>
      </c>
      <c r="B3279" s="2">
        <v>43624</v>
      </c>
      <c r="C3279" s="1">
        <v>2019</v>
      </c>
      <c r="D3279" s="1" t="s">
        <v>19</v>
      </c>
      <c r="E3279" s="1">
        <v>6</v>
      </c>
      <c r="F3279" s="3">
        <v>1637</v>
      </c>
      <c r="G3279" s="10">
        <v>5189.29</v>
      </c>
      <c r="H3279" s="12">
        <f>IFERROR(salesdata[[#This Row],[S-P1]]/salesdata[[#This Row],[Q-P1]],0)</f>
        <v>3.17</v>
      </c>
      <c r="I3279" s="3">
        <v>3016</v>
      </c>
      <c r="J3279" s="10">
        <v>19121.439999999999</v>
      </c>
      <c r="K3279" s="12">
        <f>IFERROR(salesdata[[#This Row],[S-P2]]/salesdata[[#This Row],[Q-P2]],0)</f>
        <v>6.34</v>
      </c>
      <c r="L3279" s="3">
        <v>5175</v>
      </c>
      <c r="M3279" s="10">
        <v>28048.5</v>
      </c>
      <c r="N3279" s="12">
        <f>IFERROR(salesdata[[#This Row],[S-P3]]/salesdata[[#This Row],[Q-P3]],0)</f>
        <v>5.42</v>
      </c>
      <c r="O3279" s="3">
        <v>296</v>
      </c>
      <c r="P3279" s="10">
        <v>2110.48</v>
      </c>
      <c r="Q3279" s="12">
        <f>IFERROR(salesdata[[#This Row],[S-P4]]/salesdata[[#This Row],[Q-P4]],0)</f>
        <v>7.13</v>
      </c>
      <c r="R3279" s="3">
        <v>10124</v>
      </c>
      <c r="S3279" s="10">
        <v>54469.71</v>
      </c>
      <c r="T3279" s="1" t="str">
        <f>"Q"&amp;ROUNDUP(salesdata[[#This Row],[Month No.]]/3,0)</f>
        <v>Q2</v>
      </c>
      <c r="U3279" s="1" t="str">
        <f>TEXT(salesdata[[#This Row],[Date]],"dddd")</f>
        <v>Saturday</v>
      </c>
      <c r="V3279" s="12">
        <f>IFERROR(salesdata[[#This Row],[Total Revenue]]/salesdata[[#This Row],[Total Units Sold]],0)</f>
        <v>5.3802558277360726</v>
      </c>
      <c r="W3279" s="1" t="str">
        <f>INDEX({"Product1","Product2","Product3","Product4"},MATCH(MAX(salesdata[[#This Row],[S-P1]],salesdata[[#This Row],[S-P2]],salesdata[[#This Row],[S-P3]],salesdata[[#This Row],[S-P4]]),CHOOSE({1,2,3,4},salesdata[[#This Row],[S-P1]],salesdata[[#This Row],[S-P2]],salesdata[[#This Row],[S-P3]],salesdata[[#This Row],[S-P4]]),0))</f>
        <v>Product3</v>
      </c>
      <c r="X3279" s="1" t="str">
        <f>IF(salesdata[[#This Row],[Total Revenue]]&gt;=70000,"High",IF(salesdata[[#This Row],[Total Revenue]]&gt;=40000,"Medium","Low"))</f>
        <v>Medium</v>
      </c>
      <c r="Y3279" s="1" t="str">
        <f>IFERROR(IF(SUMIF(salesdata[Year],salesdata[[#This Row],[Year]],salesdata[Total Revenue])&gt;SUMIF(salesdata[Year],salesdata[[#This Row],[Year]]-1,salesdata[Total Revenue]),"Growth Year","Decline Year"),"")</f>
        <v>Growth Year</v>
      </c>
    </row>
    <row r="3280" spans="1:25" x14ac:dyDescent="0.3">
      <c r="A3280" s="1">
        <v>3279</v>
      </c>
      <c r="B3280" s="2">
        <v>43625</v>
      </c>
      <c r="C3280" s="1">
        <v>2019</v>
      </c>
      <c r="D3280" s="1" t="s">
        <v>19</v>
      </c>
      <c r="E3280" s="1">
        <v>6</v>
      </c>
      <c r="F3280" s="3">
        <v>3013</v>
      </c>
      <c r="G3280" s="10">
        <v>9551.2099999999991</v>
      </c>
      <c r="H3280" s="12">
        <f>IFERROR(salesdata[[#This Row],[S-P1]]/salesdata[[#This Row],[Q-P1]],0)</f>
        <v>3.17</v>
      </c>
      <c r="I3280" s="3">
        <v>1553</v>
      </c>
      <c r="J3280" s="10">
        <v>9846.02</v>
      </c>
      <c r="K3280" s="12">
        <f>IFERROR(salesdata[[#This Row],[S-P2]]/salesdata[[#This Row],[Q-P2]],0)</f>
        <v>6.34</v>
      </c>
      <c r="L3280" s="3">
        <v>4007</v>
      </c>
      <c r="M3280" s="10">
        <v>21717.94</v>
      </c>
      <c r="N3280" s="12">
        <f>IFERROR(salesdata[[#This Row],[S-P3]]/salesdata[[#This Row],[Q-P3]],0)</f>
        <v>5.42</v>
      </c>
      <c r="O3280" s="3">
        <v>1227</v>
      </c>
      <c r="P3280" s="10">
        <v>8748.51</v>
      </c>
      <c r="Q3280" s="12">
        <f>IFERROR(salesdata[[#This Row],[S-P4]]/salesdata[[#This Row],[Q-P4]],0)</f>
        <v>7.13</v>
      </c>
      <c r="R3280" s="3">
        <v>9800</v>
      </c>
      <c r="S3280" s="10">
        <v>49863.68</v>
      </c>
      <c r="T3280" s="1" t="str">
        <f>"Q"&amp;ROUNDUP(salesdata[[#This Row],[Month No.]]/3,0)</f>
        <v>Q2</v>
      </c>
      <c r="U3280" s="1" t="str">
        <f>TEXT(salesdata[[#This Row],[Date]],"dddd")</f>
        <v>Sunday</v>
      </c>
      <c r="V3280" s="12">
        <f>IFERROR(salesdata[[#This Row],[Total Revenue]]/salesdata[[#This Row],[Total Units Sold]],0)</f>
        <v>5.0881306122448979</v>
      </c>
      <c r="W3280" s="1" t="str">
        <f>INDEX({"Product1","Product2","Product3","Product4"},MATCH(MAX(salesdata[[#This Row],[S-P1]],salesdata[[#This Row],[S-P2]],salesdata[[#This Row],[S-P3]],salesdata[[#This Row],[S-P4]]),CHOOSE({1,2,3,4},salesdata[[#This Row],[S-P1]],salesdata[[#This Row],[S-P2]],salesdata[[#This Row],[S-P3]],salesdata[[#This Row],[S-P4]]),0))</f>
        <v>Product3</v>
      </c>
      <c r="X3280" s="1" t="str">
        <f>IF(salesdata[[#This Row],[Total Revenue]]&gt;=70000,"High",IF(salesdata[[#This Row],[Total Revenue]]&gt;=40000,"Medium","Low"))</f>
        <v>Medium</v>
      </c>
      <c r="Y3280" s="1" t="str">
        <f>IFERROR(IF(SUMIF(salesdata[Year],salesdata[[#This Row],[Year]],salesdata[Total Revenue])&gt;SUMIF(salesdata[Year],salesdata[[#This Row],[Year]]-1,salesdata[Total Revenue]),"Growth Year","Decline Year"),"")</f>
        <v>Growth Year</v>
      </c>
    </row>
    <row r="3281" spans="1:25" x14ac:dyDescent="0.3">
      <c r="A3281" s="1">
        <v>3280</v>
      </c>
      <c r="B3281" s="2">
        <v>43626</v>
      </c>
      <c r="C3281" s="1">
        <v>2019</v>
      </c>
      <c r="D3281" s="1" t="s">
        <v>19</v>
      </c>
      <c r="E3281" s="1">
        <v>6</v>
      </c>
      <c r="F3281" s="3">
        <v>3619</v>
      </c>
      <c r="G3281" s="10">
        <v>11472.23</v>
      </c>
      <c r="H3281" s="12">
        <f>IFERROR(salesdata[[#This Row],[S-P1]]/salesdata[[#This Row],[Q-P1]],0)</f>
        <v>3.17</v>
      </c>
      <c r="I3281" s="3">
        <v>489</v>
      </c>
      <c r="J3281" s="10">
        <v>3100.26</v>
      </c>
      <c r="K3281" s="12">
        <f>IFERROR(salesdata[[#This Row],[S-P2]]/salesdata[[#This Row],[Q-P2]],0)</f>
        <v>6.3400000000000007</v>
      </c>
      <c r="L3281" s="3">
        <v>274</v>
      </c>
      <c r="M3281" s="10">
        <v>1485.08</v>
      </c>
      <c r="N3281" s="12">
        <f>IFERROR(salesdata[[#This Row],[S-P3]]/salesdata[[#This Row],[Q-P3]],0)</f>
        <v>5.42</v>
      </c>
      <c r="O3281" s="3">
        <v>1307</v>
      </c>
      <c r="P3281" s="10">
        <v>9318.91</v>
      </c>
      <c r="Q3281" s="12">
        <f>IFERROR(salesdata[[#This Row],[S-P4]]/salesdata[[#This Row],[Q-P4]],0)</f>
        <v>7.13</v>
      </c>
      <c r="R3281" s="3">
        <v>5689</v>
      </c>
      <c r="S3281" s="10">
        <v>25376.48</v>
      </c>
      <c r="T3281" s="1" t="str">
        <f>"Q"&amp;ROUNDUP(salesdata[[#This Row],[Month No.]]/3,0)</f>
        <v>Q2</v>
      </c>
      <c r="U3281" s="1" t="str">
        <f>TEXT(salesdata[[#This Row],[Date]],"dddd")</f>
        <v>Monday</v>
      </c>
      <c r="V3281" s="12">
        <f>IFERROR(salesdata[[#This Row],[Total Revenue]]/salesdata[[#This Row],[Total Units Sold]],0)</f>
        <v>4.4606222534716116</v>
      </c>
      <c r="W3281" s="1" t="str">
        <f>INDEX({"Product1","Product2","Product3","Product4"},MATCH(MAX(salesdata[[#This Row],[S-P1]],salesdata[[#This Row],[S-P2]],salesdata[[#This Row],[S-P3]],salesdata[[#This Row],[S-P4]]),CHOOSE({1,2,3,4},salesdata[[#This Row],[S-P1]],salesdata[[#This Row],[S-P2]],salesdata[[#This Row],[S-P3]],salesdata[[#This Row],[S-P4]]),0))</f>
        <v>Product1</v>
      </c>
      <c r="X3281" s="1" t="str">
        <f>IF(salesdata[[#This Row],[Total Revenue]]&gt;=70000,"High",IF(salesdata[[#This Row],[Total Revenue]]&gt;=40000,"Medium","Low"))</f>
        <v>Low</v>
      </c>
      <c r="Y3281" s="1" t="str">
        <f>IFERROR(IF(SUMIF(salesdata[Year],salesdata[[#This Row],[Year]],salesdata[Total Revenue])&gt;SUMIF(salesdata[Year],salesdata[[#This Row],[Year]]-1,salesdata[Total Revenue]),"Growth Year","Decline Year"),"")</f>
        <v>Growth Year</v>
      </c>
    </row>
    <row r="3282" spans="1:25" x14ac:dyDescent="0.3">
      <c r="A3282" s="1">
        <v>3281</v>
      </c>
      <c r="B3282" s="2">
        <v>43627</v>
      </c>
      <c r="C3282" s="1">
        <v>2019</v>
      </c>
      <c r="D3282" s="1" t="s">
        <v>19</v>
      </c>
      <c r="E3282" s="1">
        <v>6</v>
      </c>
      <c r="F3282" s="3">
        <v>3689</v>
      </c>
      <c r="G3282" s="10">
        <v>11694.13</v>
      </c>
      <c r="H3282" s="12">
        <f>IFERROR(salesdata[[#This Row],[S-P1]]/salesdata[[#This Row],[Q-P1]],0)</f>
        <v>3.17</v>
      </c>
      <c r="I3282" s="3">
        <v>1533</v>
      </c>
      <c r="J3282" s="10">
        <v>9719.2199999999993</v>
      </c>
      <c r="K3282" s="12">
        <f>IFERROR(salesdata[[#This Row],[S-P2]]/salesdata[[#This Row],[Q-P2]],0)</f>
        <v>6.34</v>
      </c>
      <c r="L3282" s="3">
        <v>3475</v>
      </c>
      <c r="M3282" s="10">
        <v>18834.5</v>
      </c>
      <c r="N3282" s="12">
        <f>IFERROR(salesdata[[#This Row],[S-P3]]/salesdata[[#This Row],[Q-P3]],0)</f>
        <v>5.42</v>
      </c>
      <c r="O3282" s="3">
        <v>1061</v>
      </c>
      <c r="P3282" s="10">
        <v>7564.93</v>
      </c>
      <c r="Q3282" s="12">
        <f>IFERROR(salesdata[[#This Row],[S-P4]]/salesdata[[#This Row],[Q-P4]],0)</f>
        <v>7.13</v>
      </c>
      <c r="R3282" s="3">
        <v>9758</v>
      </c>
      <c r="S3282" s="10">
        <v>47812.78</v>
      </c>
      <c r="T3282" s="1" t="str">
        <f>"Q"&amp;ROUNDUP(salesdata[[#This Row],[Month No.]]/3,0)</f>
        <v>Q2</v>
      </c>
      <c r="U3282" s="1" t="str">
        <f>TEXT(salesdata[[#This Row],[Date]],"dddd")</f>
        <v>Tuesday</v>
      </c>
      <c r="V3282" s="12">
        <f>IFERROR(salesdata[[#This Row],[Total Revenue]]/salesdata[[#This Row],[Total Units Sold]],0)</f>
        <v>4.8998544783767164</v>
      </c>
      <c r="W3282" s="1" t="str">
        <f>INDEX({"Product1","Product2","Product3","Product4"},MATCH(MAX(salesdata[[#This Row],[S-P1]],salesdata[[#This Row],[S-P2]],salesdata[[#This Row],[S-P3]],salesdata[[#This Row],[S-P4]]),CHOOSE({1,2,3,4},salesdata[[#This Row],[S-P1]],salesdata[[#This Row],[S-P2]],salesdata[[#This Row],[S-P3]],salesdata[[#This Row],[S-P4]]),0))</f>
        <v>Product3</v>
      </c>
      <c r="X3282" s="1" t="str">
        <f>IF(salesdata[[#This Row],[Total Revenue]]&gt;=70000,"High",IF(salesdata[[#This Row],[Total Revenue]]&gt;=40000,"Medium","Low"))</f>
        <v>Medium</v>
      </c>
      <c r="Y3282" s="1" t="str">
        <f>IFERROR(IF(SUMIF(salesdata[Year],salesdata[[#This Row],[Year]],salesdata[Total Revenue])&gt;SUMIF(salesdata[Year],salesdata[[#This Row],[Year]]-1,salesdata[Total Revenue]),"Growth Year","Decline Year"),"")</f>
        <v>Growth Year</v>
      </c>
    </row>
    <row r="3283" spans="1:25" x14ac:dyDescent="0.3">
      <c r="A3283" s="1">
        <v>3282</v>
      </c>
      <c r="B3283" s="2">
        <v>43628</v>
      </c>
      <c r="C3283" s="1">
        <v>2019</v>
      </c>
      <c r="D3283" s="1" t="s">
        <v>19</v>
      </c>
      <c r="E3283" s="1">
        <v>6</v>
      </c>
      <c r="F3283" s="3">
        <v>6477</v>
      </c>
      <c r="G3283" s="10">
        <v>20532.09</v>
      </c>
      <c r="H3283" s="12">
        <f>IFERROR(salesdata[[#This Row],[S-P1]]/salesdata[[#This Row],[Q-P1]],0)</f>
        <v>3.17</v>
      </c>
      <c r="I3283" s="3">
        <v>1828</v>
      </c>
      <c r="J3283" s="10">
        <v>11589.52</v>
      </c>
      <c r="K3283" s="12">
        <f>IFERROR(salesdata[[#This Row],[S-P2]]/salesdata[[#This Row],[Q-P2]],0)</f>
        <v>6.34</v>
      </c>
      <c r="L3283" s="3">
        <v>1147</v>
      </c>
      <c r="M3283" s="10">
        <v>6216.74</v>
      </c>
      <c r="N3283" s="12">
        <f>IFERROR(salesdata[[#This Row],[S-P3]]/salesdata[[#This Row],[Q-P3]],0)</f>
        <v>5.42</v>
      </c>
      <c r="O3283" s="3">
        <v>867</v>
      </c>
      <c r="P3283" s="10">
        <v>6181.71</v>
      </c>
      <c r="Q3283" s="12">
        <f>IFERROR(salesdata[[#This Row],[S-P4]]/salesdata[[#This Row],[Q-P4]],0)</f>
        <v>7.13</v>
      </c>
      <c r="R3283" s="3">
        <v>10319</v>
      </c>
      <c r="S3283" s="10">
        <v>44520.06</v>
      </c>
      <c r="T3283" s="1" t="str">
        <f>"Q"&amp;ROUNDUP(salesdata[[#This Row],[Month No.]]/3,0)</f>
        <v>Q2</v>
      </c>
      <c r="U3283" s="1" t="str">
        <f>TEXT(salesdata[[#This Row],[Date]],"dddd")</f>
        <v>Wednesday</v>
      </c>
      <c r="V3283" s="12">
        <f>IFERROR(salesdata[[#This Row],[Total Revenue]]/salesdata[[#This Row],[Total Units Sold]],0)</f>
        <v>4.3143773621474946</v>
      </c>
      <c r="W3283" s="1" t="str">
        <f>INDEX({"Product1","Product2","Product3","Product4"},MATCH(MAX(salesdata[[#This Row],[S-P1]],salesdata[[#This Row],[S-P2]],salesdata[[#This Row],[S-P3]],salesdata[[#This Row],[S-P4]]),CHOOSE({1,2,3,4},salesdata[[#This Row],[S-P1]],salesdata[[#This Row],[S-P2]],salesdata[[#This Row],[S-P3]],salesdata[[#This Row],[S-P4]]),0))</f>
        <v>Product1</v>
      </c>
      <c r="X3283" s="1" t="str">
        <f>IF(salesdata[[#This Row],[Total Revenue]]&gt;=70000,"High",IF(salesdata[[#This Row],[Total Revenue]]&gt;=40000,"Medium","Low"))</f>
        <v>Medium</v>
      </c>
      <c r="Y3283" s="1" t="str">
        <f>IFERROR(IF(SUMIF(salesdata[Year],salesdata[[#This Row],[Year]],salesdata[Total Revenue])&gt;SUMIF(salesdata[Year],salesdata[[#This Row],[Year]]-1,salesdata[Total Revenue]),"Growth Year","Decline Year"),"")</f>
        <v>Growth Year</v>
      </c>
    </row>
    <row r="3284" spans="1:25" x14ac:dyDescent="0.3">
      <c r="A3284" s="1">
        <v>3283</v>
      </c>
      <c r="B3284" s="2">
        <v>43629</v>
      </c>
      <c r="C3284" s="1">
        <v>2019</v>
      </c>
      <c r="D3284" s="1" t="s">
        <v>19</v>
      </c>
      <c r="E3284" s="1">
        <v>6</v>
      </c>
      <c r="F3284" s="3">
        <v>5900</v>
      </c>
      <c r="G3284" s="10">
        <v>18703</v>
      </c>
      <c r="H3284" s="12">
        <f>IFERROR(salesdata[[#This Row],[S-P1]]/salesdata[[#This Row],[Q-P1]],0)</f>
        <v>3.17</v>
      </c>
      <c r="I3284" s="3">
        <v>2830</v>
      </c>
      <c r="J3284" s="10">
        <v>17942.2</v>
      </c>
      <c r="K3284" s="12">
        <f>IFERROR(salesdata[[#This Row],[S-P2]]/salesdata[[#This Row],[Q-P2]],0)</f>
        <v>6.34</v>
      </c>
      <c r="L3284" s="3">
        <v>1799</v>
      </c>
      <c r="M3284" s="10">
        <v>9750.58</v>
      </c>
      <c r="N3284" s="12">
        <f>IFERROR(salesdata[[#This Row],[S-P3]]/salesdata[[#This Row],[Q-P3]],0)</f>
        <v>5.42</v>
      </c>
      <c r="O3284" s="3">
        <v>563</v>
      </c>
      <c r="P3284" s="10">
        <v>4014.19</v>
      </c>
      <c r="Q3284" s="12">
        <f>IFERROR(salesdata[[#This Row],[S-P4]]/salesdata[[#This Row],[Q-P4]],0)</f>
        <v>7.13</v>
      </c>
      <c r="R3284" s="3">
        <v>11092</v>
      </c>
      <c r="S3284" s="10">
        <v>50409.97</v>
      </c>
      <c r="T3284" s="1" t="str">
        <f>"Q"&amp;ROUNDUP(salesdata[[#This Row],[Month No.]]/3,0)</f>
        <v>Q2</v>
      </c>
      <c r="U3284" s="1" t="str">
        <f>TEXT(salesdata[[#This Row],[Date]],"dddd")</f>
        <v>Thursday</v>
      </c>
      <c r="V3284" s="12">
        <f>IFERROR(salesdata[[#This Row],[Total Revenue]]/salesdata[[#This Row],[Total Units Sold]],0)</f>
        <v>4.5447142084385144</v>
      </c>
      <c r="W3284" s="1" t="str">
        <f>INDEX({"Product1","Product2","Product3","Product4"},MATCH(MAX(salesdata[[#This Row],[S-P1]],salesdata[[#This Row],[S-P2]],salesdata[[#This Row],[S-P3]],salesdata[[#This Row],[S-P4]]),CHOOSE({1,2,3,4},salesdata[[#This Row],[S-P1]],salesdata[[#This Row],[S-P2]],salesdata[[#This Row],[S-P3]],salesdata[[#This Row],[S-P4]]),0))</f>
        <v>Product1</v>
      </c>
      <c r="X3284" s="1" t="str">
        <f>IF(salesdata[[#This Row],[Total Revenue]]&gt;=70000,"High",IF(salesdata[[#This Row],[Total Revenue]]&gt;=40000,"Medium","Low"))</f>
        <v>Medium</v>
      </c>
      <c r="Y3284" s="1" t="str">
        <f>IFERROR(IF(SUMIF(salesdata[Year],salesdata[[#This Row],[Year]],salesdata[Total Revenue])&gt;SUMIF(salesdata[Year],salesdata[[#This Row],[Year]]-1,salesdata[Total Revenue]),"Growth Year","Decline Year"),"")</f>
        <v>Growth Year</v>
      </c>
    </row>
    <row r="3285" spans="1:25" x14ac:dyDescent="0.3">
      <c r="A3285" s="1">
        <v>3284</v>
      </c>
      <c r="B3285" s="2">
        <v>43630</v>
      </c>
      <c r="C3285" s="1">
        <v>2019</v>
      </c>
      <c r="D3285" s="1" t="s">
        <v>19</v>
      </c>
      <c r="E3285" s="1">
        <v>6</v>
      </c>
      <c r="F3285" s="3">
        <v>7580</v>
      </c>
      <c r="G3285" s="10">
        <v>24028.6</v>
      </c>
      <c r="H3285" s="12">
        <f>IFERROR(salesdata[[#This Row],[S-P1]]/salesdata[[#This Row],[Q-P1]],0)</f>
        <v>3.17</v>
      </c>
      <c r="I3285" s="3">
        <v>3195</v>
      </c>
      <c r="J3285" s="10">
        <v>20256.3</v>
      </c>
      <c r="K3285" s="12">
        <f>IFERROR(salesdata[[#This Row],[S-P2]]/salesdata[[#This Row],[Q-P2]],0)</f>
        <v>6.34</v>
      </c>
      <c r="L3285" s="3">
        <v>2521</v>
      </c>
      <c r="M3285" s="10">
        <v>13663.82</v>
      </c>
      <c r="N3285" s="12">
        <f>IFERROR(salesdata[[#This Row],[S-P3]]/salesdata[[#This Row],[Q-P3]],0)</f>
        <v>5.42</v>
      </c>
      <c r="O3285" s="3">
        <v>1497</v>
      </c>
      <c r="P3285" s="10">
        <v>10673.61</v>
      </c>
      <c r="Q3285" s="12">
        <f>IFERROR(salesdata[[#This Row],[S-P4]]/salesdata[[#This Row],[Q-P4]],0)</f>
        <v>7.1300000000000008</v>
      </c>
      <c r="R3285" s="3">
        <v>14793</v>
      </c>
      <c r="S3285" s="10">
        <v>68622.33</v>
      </c>
      <c r="T3285" s="1" t="str">
        <f>"Q"&amp;ROUNDUP(salesdata[[#This Row],[Month No.]]/3,0)</f>
        <v>Q2</v>
      </c>
      <c r="U3285" s="1" t="str">
        <f>TEXT(salesdata[[#This Row],[Date]],"dddd")</f>
        <v>Friday</v>
      </c>
      <c r="V3285" s="12">
        <f>IFERROR(salesdata[[#This Row],[Total Revenue]]/salesdata[[#This Row],[Total Units Sold]],0)</f>
        <v>4.638837963901846</v>
      </c>
      <c r="W3285" s="1" t="str">
        <f>INDEX({"Product1","Product2","Product3","Product4"},MATCH(MAX(salesdata[[#This Row],[S-P1]],salesdata[[#This Row],[S-P2]],salesdata[[#This Row],[S-P3]],salesdata[[#This Row],[S-P4]]),CHOOSE({1,2,3,4},salesdata[[#This Row],[S-P1]],salesdata[[#This Row],[S-P2]],salesdata[[#This Row],[S-P3]],salesdata[[#This Row],[S-P4]]),0))</f>
        <v>Product1</v>
      </c>
      <c r="X3285" s="1" t="str">
        <f>IF(salesdata[[#This Row],[Total Revenue]]&gt;=70000,"High",IF(salesdata[[#This Row],[Total Revenue]]&gt;=40000,"Medium","Low"))</f>
        <v>Medium</v>
      </c>
      <c r="Y3285" s="1" t="str">
        <f>IFERROR(IF(SUMIF(salesdata[Year],salesdata[[#This Row],[Year]],salesdata[Total Revenue])&gt;SUMIF(salesdata[Year],salesdata[[#This Row],[Year]]-1,salesdata[Total Revenue]),"Growth Year","Decline Year"),"")</f>
        <v>Growth Year</v>
      </c>
    </row>
    <row r="3286" spans="1:25" x14ac:dyDescent="0.3">
      <c r="A3286" s="1">
        <v>3285</v>
      </c>
      <c r="B3286" s="2">
        <v>43631</v>
      </c>
      <c r="C3286" s="1">
        <v>2019</v>
      </c>
      <c r="D3286" s="1" t="s">
        <v>19</v>
      </c>
      <c r="E3286" s="1">
        <v>6</v>
      </c>
      <c r="F3286" s="3">
        <v>309</v>
      </c>
      <c r="G3286" s="10">
        <v>979.53</v>
      </c>
      <c r="H3286" s="12">
        <f>IFERROR(salesdata[[#This Row],[S-P1]]/salesdata[[#This Row],[Q-P1]],0)</f>
        <v>3.17</v>
      </c>
      <c r="I3286" s="3">
        <v>573</v>
      </c>
      <c r="J3286" s="10">
        <v>3632.82</v>
      </c>
      <c r="K3286" s="12">
        <f>IFERROR(salesdata[[#This Row],[S-P2]]/salesdata[[#This Row],[Q-P2]],0)</f>
        <v>6.34</v>
      </c>
      <c r="L3286" s="3">
        <v>3811</v>
      </c>
      <c r="M3286" s="10">
        <v>20655.62</v>
      </c>
      <c r="N3286" s="12">
        <f>IFERROR(salesdata[[#This Row],[S-P3]]/salesdata[[#This Row],[Q-P3]],0)</f>
        <v>5.42</v>
      </c>
      <c r="O3286" s="3">
        <v>666</v>
      </c>
      <c r="P3286" s="10">
        <v>4748.58</v>
      </c>
      <c r="Q3286" s="12">
        <f>IFERROR(salesdata[[#This Row],[S-P4]]/salesdata[[#This Row],[Q-P4]],0)</f>
        <v>7.13</v>
      </c>
      <c r="R3286" s="3">
        <v>5359</v>
      </c>
      <c r="S3286" s="10">
        <v>30016.55</v>
      </c>
      <c r="T3286" s="1" t="str">
        <f>"Q"&amp;ROUNDUP(salesdata[[#This Row],[Month No.]]/3,0)</f>
        <v>Q2</v>
      </c>
      <c r="U3286" s="1" t="str">
        <f>TEXT(salesdata[[#This Row],[Date]],"dddd")</f>
        <v>Saturday</v>
      </c>
      <c r="V3286" s="12">
        <f>IFERROR(salesdata[[#This Row],[Total Revenue]]/salesdata[[#This Row],[Total Units Sold]],0)</f>
        <v>5.6011476021645832</v>
      </c>
      <c r="W3286" s="1" t="str">
        <f>INDEX({"Product1","Product2","Product3","Product4"},MATCH(MAX(salesdata[[#This Row],[S-P1]],salesdata[[#This Row],[S-P2]],salesdata[[#This Row],[S-P3]],salesdata[[#This Row],[S-P4]]),CHOOSE({1,2,3,4},salesdata[[#This Row],[S-P1]],salesdata[[#This Row],[S-P2]],salesdata[[#This Row],[S-P3]],salesdata[[#This Row],[S-P4]]),0))</f>
        <v>Product3</v>
      </c>
      <c r="X3286" s="1" t="str">
        <f>IF(salesdata[[#This Row],[Total Revenue]]&gt;=70000,"High",IF(salesdata[[#This Row],[Total Revenue]]&gt;=40000,"Medium","Low"))</f>
        <v>Low</v>
      </c>
      <c r="Y3286" s="1" t="str">
        <f>IFERROR(IF(SUMIF(salesdata[Year],salesdata[[#This Row],[Year]],salesdata[Total Revenue])&gt;SUMIF(salesdata[Year],salesdata[[#This Row],[Year]]-1,salesdata[Total Revenue]),"Growth Year","Decline Year"),"")</f>
        <v>Growth Year</v>
      </c>
    </row>
    <row r="3287" spans="1:25" x14ac:dyDescent="0.3">
      <c r="A3287" s="1">
        <v>3286</v>
      </c>
      <c r="B3287" s="2">
        <v>43632</v>
      </c>
      <c r="C3287" s="1">
        <v>2019</v>
      </c>
      <c r="D3287" s="1" t="s">
        <v>19</v>
      </c>
      <c r="E3287" s="1">
        <v>6</v>
      </c>
      <c r="F3287" s="3">
        <v>6790</v>
      </c>
      <c r="G3287" s="10">
        <v>21524.3</v>
      </c>
      <c r="H3287" s="12">
        <f>IFERROR(salesdata[[#This Row],[S-P1]]/salesdata[[#This Row],[Q-P1]],0)</f>
        <v>3.17</v>
      </c>
      <c r="I3287" s="3">
        <v>2467</v>
      </c>
      <c r="J3287" s="10">
        <v>15640.78</v>
      </c>
      <c r="K3287" s="12">
        <f>IFERROR(salesdata[[#This Row],[S-P2]]/salesdata[[#This Row],[Q-P2]],0)</f>
        <v>6.34</v>
      </c>
      <c r="L3287" s="3">
        <v>2203</v>
      </c>
      <c r="M3287" s="10">
        <v>11940.26</v>
      </c>
      <c r="N3287" s="12">
        <f>IFERROR(salesdata[[#This Row],[S-P3]]/salesdata[[#This Row],[Q-P3]],0)</f>
        <v>5.42</v>
      </c>
      <c r="O3287" s="3">
        <v>1328</v>
      </c>
      <c r="P3287" s="10">
        <v>9468.64</v>
      </c>
      <c r="Q3287" s="12">
        <f>IFERROR(salesdata[[#This Row],[S-P4]]/salesdata[[#This Row],[Q-P4]],0)</f>
        <v>7.13</v>
      </c>
      <c r="R3287" s="3">
        <v>12788</v>
      </c>
      <c r="S3287" s="10">
        <v>58573.98</v>
      </c>
      <c r="T3287" s="1" t="str">
        <f>"Q"&amp;ROUNDUP(salesdata[[#This Row],[Month No.]]/3,0)</f>
        <v>Q2</v>
      </c>
      <c r="U3287" s="1" t="str">
        <f>TEXT(salesdata[[#This Row],[Date]],"dddd")</f>
        <v>Sunday</v>
      </c>
      <c r="V3287" s="12">
        <f>IFERROR(salesdata[[#This Row],[Total Revenue]]/salesdata[[#This Row],[Total Units Sold]],0)</f>
        <v>4.5803862996559275</v>
      </c>
      <c r="W3287" s="1" t="str">
        <f>INDEX({"Product1","Product2","Product3","Product4"},MATCH(MAX(salesdata[[#This Row],[S-P1]],salesdata[[#This Row],[S-P2]],salesdata[[#This Row],[S-P3]],salesdata[[#This Row],[S-P4]]),CHOOSE({1,2,3,4},salesdata[[#This Row],[S-P1]],salesdata[[#This Row],[S-P2]],salesdata[[#This Row],[S-P3]],salesdata[[#This Row],[S-P4]]),0))</f>
        <v>Product1</v>
      </c>
      <c r="X3287" s="1" t="str">
        <f>IF(salesdata[[#This Row],[Total Revenue]]&gt;=70000,"High",IF(salesdata[[#This Row],[Total Revenue]]&gt;=40000,"Medium","Low"))</f>
        <v>Medium</v>
      </c>
      <c r="Y3287" s="1" t="str">
        <f>IFERROR(IF(SUMIF(salesdata[Year],salesdata[[#This Row],[Year]],salesdata[Total Revenue])&gt;SUMIF(salesdata[Year],salesdata[[#This Row],[Year]]-1,salesdata[Total Revenue]),"Growth Year","Decline Year"),"")</f>
        <v>Growth Year</v>
      </c>
    </row>
    <row r="3288" spans="1:25" x14ac:dyDescent="0.3">
      <c r="A3288" s="1">
        <v>3287</v>
      </c>
      <c r="B3288" s="2">
        <v>43633</v>
      </c>
      <c r="C3288" s="1">
        <v>2019</v>
      </c>
      <c r="D3288" s="1" t="s">
        <v>19</v>
      </c>
      <c r="E3288" s="1">
        <v>6</v>
      </c>
      <c r="F3288" s="3">
        <v>534</v>
      </c>
      <c r="G3288" s="10">
        <v>1692.78</v>
      </c>
      <c r="H3288" s="12">
        <f>IFERROR(salesdata[[#This Row],[S-P1]]/salesdata[[#This Row],[Q-P1]],0)</f>
        <v>3.17</v>
      </c>
      <c r="I3288" s="3">
        <v>747</v>
      </c>
      <c r="J3288" s="10">
        <v>4735.9799999999996</v>
      </c>
      <c r="K3288" s="12">
        <f>IFERROR(salesdata[[#This Row],[S-P2]]/salesdata[[#This Row],[Q-P2]],0)</f>
        <v>6.34</v>
      </c>
      <c r="L3288" s="3">
        <v>2018</v>
      </c>
      <c r="M3288" s="10">
        <v>10937.56</v>
      </c>
      <c r="N3288" s="12">
        <f>IFERROR(salesdata[[#This Row],[S-P3]]/salesdata[[#This Row],[Q-P3]],0)</f>
        <v>5.42</v>
      </c>
      <c r="O3288" s="3">
        <v>1516</v>
      </c>
      <c r="P3288" s="10">
        <v>10809.08</v>
      </c>
      <c r="Q3288" s="12">
        <f>IFERROR(salesdata[[#This Row],[S-P4]]/salesdata[[#This Row],[Q-P4]],0)</f>
        <v>7.13</v>
      </c>
      <c r="R3288" s="3">
        <v>4815</v>
      </c>
      <c r="S3288" s="10">
        <v>28175.4</v>
      </c>
      <c r="T3288" s="1" t="str">
        <f>"Q"&amp;ROUNDUP(salesdata[[#This Row],[Month No.]]/3,0)</f>
        <v>Q2</v>
      </c>
      <c r="U3288" s="1" t="str">
        <f>TEXT(salesdata[[#This Row],[Date]],"dddd")</f>
        <v>Monday</v>
      </c>
      <c r="V3288" s="12">
        <f>IFERROR(salesdata[[#This Row],[Total Revenue]]/salesdata[[#This Row],[Total Units Sold]],0)</f>
        <v>5.8515887850467294</v>
      </c>
      <c r="W3288" s="1" t="str">
        <f>INDEX({"Product1","Product2","Product3","Product4"},MATCH(MAX(salesdata[[#This Row],[S-P1]],salesdata[[#This Row],[S-P2]],salesdata[[#This Row],[S-P3]],salesdata[[#This Row],[S-P4]]),CHOOSE({1,2,3,4},salesdata[[#This Row],[S-P1]],salesdata[[#This Row],[S-P2]],salesdata[[#This Row],[S-P3]],salesdata[[#This Row],[S-P4]]),0))</f>
        <v>Product3</v>
      </c>
      <c r="X3288" s="1" t="str">
        <f>IF(salesdata[[#This Row],[Total Revenue]]&gt;=70000,"High",IF(salesdata[[#This Row],[Total Revenue]]&gt;=40000,"Medium","Low"))</f>
        <v>Low</v>
      </c>
      <c r="Y3288" s="1" t="str">
        <f>IFERROR(IF(SUMIF(salesdata[Year],salesdata[[#This Row],[Year]],salesdata[Total Revenue])&gt;SUMIF(salesdata[Year],salesdata[[#This Row],[Year]]-1,salesdata[Total Revenue]),"Growth Year","Decline Year"),"")</f>
        <v>Growth Year</v>
      </c>
    </row>
    <row r="3289" spans="1:25" x14ac:dyDescent="0.3">
      <c r="A3289" s="1">
        <v>3288</v>
      </c>
      <c r="B3289" s="2">
        <v>43634</v>
      </c>
      <c r="C3289" s="1">
        <v>2019</v>
      </c>
      <c r="D3289" s="1" t="s">
        <v>19</v>
      </c>
      <c r="E3289" s="1">
        <v>6</v>
      </c>
      <c r="F3289" s="3">
        <v>662</v>
      </c>
      <c r="G3289" s="10">
        <v>2098.54</v>
      </c>
      <c r="H3289" s="12">
        <f>IFERROR(salesdata[[#This Row],[S-P1]]/salesdata[[#This Row],[Q-P1]],0)</f>
        <v>3.17</v>
      </c>
      <c r="I3289" s="3">
        <v>3127</v>
      </c>
      <c r="J3289" s="10">
        <v>19825.18</v>
      </c>
      <c r="K3289" s="12">
        <f>IFERROR(salesdata[[#This Row],[S-P2]]/salesdata[[#This Row],[Q-P2]],0)</f>
        <v>6.34</v>
      </c>
      <c r="L3289" s="3">
        <v>960</v>
      </c>
      <c r="M3289" s="10">
        <v>5203.2</v>
      </c>
      <c r="N3289" s="12">
        <f>IFERROR(salesdata[[#This Row],[S-P3]]/salesdata[[#This Row],[Q-P3]],0)</f>
        <v>5.42</v>
      </c>
      <c r="O3289" s="3">
        <v>1649</v>
      </c>
      <c r="P3289" s="10">
        <v>11757.37</v>
      </c>
      <c r="Q3289" s="12">
        <f>IFERROR(salesdata[[#This Row],[S-P4]]/salesdata[[#This Row],[Q-P4]],0)</f>
        <v>7.1300000000000008</v>
      </c>
      <c r="R3289" s="3">
        <v>6398</v>
      </c>
      <c r="S3289" s="10">
        <v>38884.29</v>
      </c>
      <c r="T3289" s="1" t="str">
        <f>"Q"&amp;ROUNDUP(salesdata[[#This Row],[Month No.]]/3,0)</f>
        <v>Q2</v>
      </c>
      <c r="U3289" s="1" t="str">
        <f>TEXT(salesdata[[#This Row],[Date]],"dddd")</f>
        <v>Tuesday</v>
      </c>
      <c r="V3289" s="12">
        <f>IFERROR(salesdata[[#This Row],[Total Revenue]]/salesdata[[#This Row],[Total Units Sold]],0)</f>
        <v>6.0775695529853078</v>
      </c>
      <c r="W3289" s="1" t="str">
        <f>INDEX({"Product1","Product2","Product3","Product4"},MATCH(MAX(salesdata[[#This Row],[S-P1]],salesdata[[#This Row],[S-P2]],salesdata[[#This Row],[S-P3]],salesdata[[#This Row],[S-P4]]),CHOOSE({1,2,3,4},salesdata[[#This Row],[S-P1]],salesdata[[#This Row],[S-P2]],salesdata[[#This Row],[S-P3]],salesdata[[#This Row],[S-P4]]),0))</f>
        <v>Product2</v>
      </c>
      <c r="X3289" s="1" t="str">
        <f>IF(salesdata[[#This Row],[Total Revenue]]&gt;=70000,"High",IF(salesdata[[#This Row],[Total Revenue]]&gt;=40000,"Medium","Low"))</f>
        <v>Low</v>
      </c>
      <c r="Y3289" s="1" t="str">
        <f>IFERROR(IF(SUMIF(salesdata[Year],salesdata[[#This Row],[Year]],salesdata[Total Revenue])&gt;SUMIF(salesdata[Year],salesdata[[#This Row],[Year]]-1,salesdata[Total Revenue]),"Growth Year","Decline Year"),"")</f>
        <v>Growth Year</v>
      </c>
    </row>
    <row r="3290" spans="1:25" x14ac:dyDescent="0.3">
      <c r="A3290" s="1">
        <v>3289</v>
      </c>
      <c r="B3290" s="2">
        <v>43635</v>
      </c>
      <c r="C3290" s="1">
        <v>2019</v>
      </c>
      <c r="D3290" s="1" t="s">
        <v>19</v>
      </c>
      <c r="E3290" s="1">
        <v>6</v>
      </c>
      <c r="F3290" s="3">
        <v>5561</v>
      </c>
      <c r="G3290" s="10">
        <v>17628.37</v>
      </c>
      <c r="H3290" s="12">
        <f>IFERROR(salesdata[[#This Row],[S-P1]]/salesdata[[#This Row],[Q-P1]],0)</f>
        <v>3.17</v>
      </c>
      <c r="I3290" s="3">
        <v>3088</v>
      </c>
      <c r="J3290" s="10">
        <v>19577.919999999998</v>
      </c>
      <c r="K3290" s="12">
        <f>IFERROR(salesdata[[#This Row],[S-P2]]/salesdata[[#This Row],[Q-P2]],0)</f>
        <v>6.34</v>
      </c>
      <c r="L3290" s="3">
        <v>2099</v>
      </c>
      <c r="M3290" s="10">
        <v>11376.58</v>
      </c>
      <c r="N3290" s="12">
        <f>IFERROR(salesdata[[#This Row],[S-P3]]/salesdata[[#This Row],[Q-P3]],0)</f>
        <v>5.42</v>
      </c>
      <c r="O3290" s="3">
        <v>1902</v>
      </c>
      <c r="P3290" s="10">
        <v>13561.26</v>
      </c>
      <c r="Q3290" s="12">
        <f>IFERROR(salesdata[[#This Row],[S-P4]]/salesdata[[#This Row],[Q-P4]],0)</f>
        <v>7.13</v>
      </c>
      <c r="R3290" s="3">
        <v>12650</v>
      </c>
      <c r="S3290" s="10">
        <v>62144.13</v>
      </c>
      <c r="T3290" s="1" t="str">
        <f>"Q"&amp;ROUNDUP(salesdata[[#This Row],[Month No.]]/3,0)</f>
        <v>Q2</v>
      </c>
      <c r="U3290" s="1" t="str">
        <f>TEXT(salesdata[[#This Row],[Date]],"dddd")</f>
        <v>Wednesday</v>
      </c>
      <c r="V3290" s="12">
        <f>IFERROR(salesdata[[#This Row],[Total Revenue]]/salesdata[[#This Row],[Total Units Sold]],0)</f>
        <v>4.9125794466403159</v>
      </c>
      <c r="W3290" s="1" t="str">
        <f>INDEX({"Product1","Product2","Product3","Product4"},MATCH(MAX(salesdata[[#This Row],[S-P1]],salesdata[[#This Row],[S-P2]],salesdata[[#This Row],[S-P3]],salesdata[[#This Row],[S-P4]]),CHOOSE({1,2,3,4},salesdata[[#This Row],[S-P1]],salesdata[[#This Row],[S-P2]],salesdata[[#This Row],[S-P3]],salesdata[[#This Row],[S-P4]]),0))</f>
        <v>Product2</v>
      </c>
      <c r="X3290" s="1" t="str">
        <f>IF(salesdata[[#This Row],[Total Revenue]]&gt;=70000,"High",IF(salesdata[[#This Row],[Total Revenue]]&gt;=40000,"Medium","Low"))</f>
        <v>Medium</v>
      </c>
      <c r="Y3290" s="1" t="str">
        <f>IFERROR(IF(SUMIF(salesdata[Year],salesdata[[#This Row],[Year]],salesdata[Total Revenue])&gt;SUMIF(salesdata[Year],salesdata[[#This Row],[Year]]-1,salesdata[Total Revenue]),"Growth Year","Decline Year"),"")</f>
        <v>Growth Year</v>
      </c>
    </row>
    <row r="3291" spans="1:25" x14ac:dyDescent="0.3">
      <c r="A3291" s="1">
        <v>3290</v>
      </c>
      <c r="B3291" s="2">
        <v>43636</v>
      </c>
      <c r="C3291" s="1">
        <v>2019</v>
      </c>
      <c r="D3291" s="1" t="s">
        <v>19</v>
      </c>
      <c r="E3291" s="1">
        <v>6</v>
      </c>
      <c r="F3291" s="3">
        <v>370</v>
      </c>
      <c r="G3291" s="10">
        <v>1172.9000000000001</v>
      </c>
      <c r="H3291" s="12">
        <f>IFERROR(salesdata[[#This Row],[S-P1]]/salesdata[[#This Row],[Q-P1]],0)</f>
        <v>3.1700000000000004</v>
      </c>
      <c r="I3291" s="3">
        <v>1239</v>
      </c>
      <c r="J3291" s="10">
        <v>7855.26</v>
      </c>
      <c r="K3291" s="12">
        <f>IFERROR(salesdata[[#This Row],[S-P2]]/salesdata[[#This Row],[Q-P2]],0)</f>
        <v>6.34</v>
      </c>
      <c r="L3291" s="3">
        <v>423</v>
      </c>
      <c r="M3291" s="10">
        <v>2292.66</v>
      </c>
      <c r="N3291" s="12">
        <f>IFERROR(salesdata[[#This Row],[S-P3]]/salesdata[[#This Row],[Q-P3]],0)</f>
        <v>5.42</v>
      </c>
      <c r="O3291" s="3">
        <v>1492</v>
      </c>
      <c r="P3291" s="10">
        <v>10637.96</v>
      </c>
      <c r="Q3291" s="12">
        <f>IFERROR(salesdata[[#This Row],[S-P4]]/salesdata[[#This Row],[Q-P4]],0)</f>
        <v>7.129999999999999</v>
      </c>
      <c r="R3291" s="3">
        <v>3524</v>
      </c>
      <c r="S3291" s="10">
        <v>21958.78</v>
      </c>
      <c r="T3291" s="1" t="str">
        <f>"Q"&amp;ROUNDUP(salesdata[[#This Row],[Month No.]]/3,0)</f>
        <v>Q2</v>
      </c>
      <c r="U3291" s="1" t="str">
        <f>TEXT(salesdata[[#This Row],[Date]],"dddd")</f>
        <v>Thursday</v>
      </c>
      <c r="V3291" s="12">
        <f>IFERROR(salesdata[[#This Row],[Total Revenue]]/salesdata[[#This Row],[Total Units Sold]],0)</f>
        <v>6.2312088535754819</v>
      </c>
      <c r="W3291" s="1" t="str">
        <f>INDEX({"Product1","Product2","Product3","Product4"},MATCH(MAX(salesdata[[#This Row],[S-P1]],salesdata[[#This Row],[S-P2]],salesdata[[#This Row],[S-P3]],salesdata[[#This Row],[S-P4]]),CHOOSE({1,2,3,4},salesdata[[#This Row],[S-P1]],salesdata[[#This Row],[S-P2]],salesdata[[#This Row],[S-P3]],salesdata[[#This Row],[S-P4]]),0))</f>
        <v>Product4</v>
      </c>
      <c r="X3291" s="1" t="str">
        <f>IF(salesdata[[#This Row],[Total Revenue]]&gt;=70000,"High",IF(salesdata[[#This Row],[Total Revenue]]&gt;=40000,"Medium","Low"))</f>
        <v>Low</v>
      </c>
      <c r="Y3291" s="1" t="str">
        <f>IFERROR(IF(SUMIF(salesdata[Year],salesdata[[#This Row],[Year]],salesdata[Total Revenue])&gt;SUMIF(salesdata[Year],salesdata[[#This Row],[Year]]-1,salesdata[Total Revenue]),"Growth Year","Decline Year"),"")</f>
        <v>Growth Year</v>
      </c>
    </row>
    <row r="3292" spans="1:25" x14ac:dyDescent="0.3">
      <c r="A3292" s="1">
        <v>3291</v>
      </c>
      <c r="B3292" s="2">
        <v>43637</v>
      </c>
      <c r="C3292" s="1">
        <v>2019</v>
      </c>
      <c r="D3292" s="1" t="s">
        <v>19</v>
      </c>
      <c r="E3292" s="1">
        <v>6</v>
      </c>
      <c r="F3292" s="3">
        <v>1005</v>
      </c>
      <c r="G3292" s="10">
        <v>3185.85</v>
      </c>
      <c r="H3292" s="12">
        <f>IFERROR(salesdata[[#This Row],[S-P1]]/salesdata[[#This Row],[Q-P1]],0)</f>
        <v>3.17</v>
      </c>
      <c r="I3292" s="3">
        <v>3805</v>
      </c>
      <c r="J3292" s="10">
        <v>24123.7</v>
      </c>
      <c r="K3292" s="12">
        <f>IFERROR(salesdata[[#This Row],[S-P2]]/salesdata[[#This Row],[Q-P2]],0)</f>
        <v>6.34</v>
      </c>
      <c r="L3292" s="3">
        <v>3758</v>
      </c>
      <c r="M3292" s="10">
        <v>20368.36</v>
      </c>
      <c r="N3292" s="12">
        <f>IFERROR(salesdata[[#This Row],[S-P3]]/salesdata[[#This Row],[Q-P3]],0)</f>
        <v>5.42</v>
      </c>
      <c r="O3292" s="3">
        <v>488</v>
      </c>
      <c r="P3292" s="10">
        <v>3479.44</v>
      </c>
      <c r="Q3292" s="12">
        <f>IFERROR(salesdata[[#This Row],[S-P4]]/salesdata[[#This Row],[Q-P4]],0)</f>
        <v>7.13</v>
      </c>
      <c r="R3292" s="3">
        <v>9056</v>
      </c>
      <c r="S3292" s="10">
        <v>51157.35</v>
      </c>
      <c r="T3292" s="1" t="str">
        <f>"Q"&amp;ROUNDUP(salesdata[[#This Row],[Month No.]]/3,0)</f>
        <v>Q2</v>
      </c>
      <c r="U3292" s="1" t="str">
        <f>TEXT(salesdata[[#This Row],[Date]],"dddd")</f>
        <v>Friday</v>
      </c>
      <c r="V3292" s="12">
        <f>IFERROR(salesdata[[#This Row],[Total Revenue]]/salesdata[[#This Row],[Total Units Sold]],0)</f>
        <v>5.6490006625441698</v>
      </c>
      <c r="W3292" s="1" t="str">
        <f>INDEX({"Product1","Product2","Product3","Product4"},MATCH(MAX(salesdata[[#This Row],[S-P1]],salesdata[[#This Row],[S-P2]],salesdata[[#This Row],[S-P3]],salesdata[[#This Row],[S-P4]]),CHOOSE({1,2,3,4},salesdata[[#This Row],[S-P1]],salesdata[[#This Row],[S-P2]],salesdata[[#This Row],[S-P3]],salesdata[[#This Row],[S-P4]]),0))</f>
        <v>Product2</v>
      </c>
      <c r="X3292" s="1" t="str">
        <f>IF(salesdata[[#This Row],[Total Revenue]]&gt;=70000,"High",IF(salesdata[[#This Row],[Total Revenue]]&gt;=40000,"Medium","Low"))</f>
        <v>Medium</v>
      </c>
      <c r="Y3292" s="1" t="str">
        <f>IFERROR(IF(SUMIF(salesdata[Year],salesdata[[#This Row],[Year]],salesdata[Total Revenue])&gt;SUMIF(salesdata[Year],salesdata[[#This Row],[Year]]-1,salesdata[Total Revenue]),"Growth Year","Decline Year"),"")</f>
        <v>Growth Year</v>
      </c>
    </row>
    <row r="3293" spans="1:25" x14ac:dyDescent="0.3">
      <c r="A3293" s="1">
        <v>3292</v>
      </c>
      <c r="B3293" s="2">
        <v>43638</v>
      </c>
      <c r="C3293" s="1">
        <v>2019</v>
      </c>
      <c r="D3293" s="1" t="s">
        <v>19</v>
      </c>
      <c r="E3293" s="1">
        <v>6</v>
      </c>
      <c r="F3293" s="3">
        <v>5310</v>
      </c>
      <c r="G3293" s="10">
        <v>16832.7</v>
      </c>
      <c r="H3293" s="12">
        <f>IFERROR(salesdata[[#This Row],[S-P1]]/salesdata[[#This Row],[Q-P1]],0)</f>
        <v>3.17</v>
      </c>
      <c r="I3293" s="3">
        <v>2885</v>
      </c>
      <c r="J3293" s="10">
        <v>18290.900000000001</v>
      </c>
      <c r="K3293" s="12">
        <f>IFERROR(salesdata[[#This Row],[S-P2]]/salesdata[[#This Row],[Q-P2]],0)</f>
        <v>6.3400000000000007</v>
      </c>
      <c r="L3293" s="3">
        <v>4124</v>
      </c>
      <c r="M3293" s="10">
        <v>22352.080000000002</v>
      </c>
      <c r="N3293" s="12">
        <f>IFERROR(salesdata[[#This Row],[S-P3]]/salesdata[[#This Row],[Q-P3]],0)</f>
        <v>5.4200000000000008</v>
      </c>
      <c r="O3293" s="3">
        <v>1905</v>
      </c>
      <c r="P3293" s="10">
        <v>13582.65</v>
      </c>
      <c r="Q3293" s="12">
        <f>IFERROR(salesdata[[#This Row],[S-P4]]/salesdata[[#This Row],[Q-P4]],0)</f>
        <v>7.13</v>
      </c>
      <c r="R3293" s="3">
        <v>14224</v>
      </c>
      <c r="S3293" s="10">
        <v>71058.33</v>
      </c>
      <c r="T3293" s="1" t="str">
        <f>"Q"&amp;ROUNDUP(salesdata[[#This Row],[Month No.]]/3,0)</f>
        <v>Q2</v>
      </c>
      <c r="U3293" s="1" t="str">
        <f>TEXT(salesdata[[#This Row],[Date]],"dddd")</f>
        <v>Saturday</v>
      </c>
      <c r="V3293" s="12">
        <f>IFERROR(salesdata[[#This Row],[Total Revenue]]/salesdata[[#This Row],[Total Units Sold]],0)</f>
        <v>4.9956643700787406</v>
      </c>
      <c r="W3293" s="1" t="str">
        <f>INDEX({"Product1","Product2","Product3","Product4"},MATCH(MAX(salesdata[[#This Row],[S-P1]],salesdata[[#This Row],[S-P2]],salesdata[[#This Row],[S-P3]],salesdata[[#This Row],[S-P4]]),CHOOSE({1,2,3,4},salesdata[[#This Row],[S-P1]],salesdata[[#This Row],[S-P2]],salesdata[[#This Row],[S-P3]],salesdata[[#This Row],[S-P4]]),0))</f>
        <v>Product3</v>
      </c>
      <c r="X3293" s="1" t="str">
        <f>IF(salesdata[[#This Row],[Total Revenue]]&gt;=70000,"High",IF(salesdata[[#This Row],[Total Revenue]]&gt;=40000,"Medium","Low"))</f>
        <v>High</v>
      </c>
      <c r="Y3293" s="1" t="str">
        <f>IFERROR(IF(SUMIF(salesdata[Year],salesdata[[#This Row],[Year]],salesdata[Total Revenue])&gt;SUMIF(salesdata[Year],salesdata[[#This Row],[Year]]-1,salesdata[Total Revenue]),"Growth Year","Decline Year"),"")</f>
        <v>Growth Year</v>
      </c>
    </row>
    <row r="3294" spans="1:25" x14ac:dyDescent="0.3">
      <c r="A3294" s="1">
        <v>3293</v>
      </c>
      <c r="B3294" s="2">
        <v>43639</v>
      </c>
      <c r="C3294" s="1">
        <v>2019</v>
      </c>
      <c r="D3294" s="1" t="s">
        <v>19</v>
      </c>
      <c r="E3294" s="1">
        <v>6</v>
      </c>
      <c r="F3294" s="3">
        <v>2957</v>
      </c>
      <c r="G3294" s="10">
        <v>9373.69</v>
      </c>
      <c r="H3294" s="12">
        <f>IFERROR(salesdata[[#This Row],[S-P1]]/salesdata[[#This Row],[Q-P1]],0)</f>
        <v>3.1700000000000004</v>
      </c>
      <c r="I3294" s="3">
        <v>3184</v>
      </c>
      <c r="J3294" s="10">
        <v>20186.560000000001</v>
      </c>
      <c r="K3294" s="12">
        <f>IFERROR(salesdata[[#This Row],[S-P2]]/salesdata[[#This Row],[Q-P2]],0)</f>
        <v>6.3400000000000007</v>
      </c>
      <c r="L3294" s="3">
        <v>2202</v>
      </c>
      <c r="M3294" s="10">
        <v>11934.84</v>
      </c>
      <c r="N3294" s="12">
        <f>IFERROR(salesdata[[#This Row],[S-P3]]/salesdata[[#This Row],[Q-P3]],0)</f>
        <v>5.42</v>
      </c>
      <c r="O3294" s="3">
        <v>1016</v>
      </c>
      <c r="P3294" s="10">
        <v>7244.08</v>
      </c>
      <c r="Q3294" s="12">
        <f>IFERROR(salesdata[[#This Row],[S-P4]]/salesdata[[#This Row],[Q-P4]],0)</f>
        <v>7.13</v>
      </c>
      <c r="R3294" s="3">
        <v>9359</v>
      </c>
      <c r="S3294" s="10">
        <v>48739.17</v>
      </c>
      <c r="T3294" s="1" t="str">
        <f>"Q"&amp;ROUNDUP(salesdata[[#This Row],[Month No.]]/3,0)</f>
        <v>Q2</v>
      </c>
      <c r="U3294" s="1" t="str">
        <f>TEXT(salesdata[[#This Row],[Date]],"dddd")</f>
        <v>Sunday</v>
      </c>
      <c r="V3294" s="12">
        <f>IFERROR(salesdata[[#This Row],[Total Revenue]]/salesdata[[#This Row],[Total Units Sold]],0)</f>
        <v>5.2077326637461265</v>
      </c>
      <c r="W3294" s="1" t="str">
        <f>INDEX({"Product1","Product2","Product3","Product4"},MATCH(MAX(salesdata[[#This Row],[S-P1]],salesdata[[#This Row],[S-P2]],salesdata[[#This Row],[S-P3]],salesdata[[#This Row],[S-P4]]),CHOOSE({1,2,3,4},salesdata[[#This Row],[S-P1]],salesdata[[#This Row],[S-P2]],salesdata[[#This Row],[S-P3]],salesdata[[#This Row],[S-P4]]),0))</f>
        <v>Product2</v>
      </c>
      <c r="X3294" s="1" t="str">
        <f>IF(salesdata[[#This Row],[Total Revenue]]&gt;=70000,"High",IF(salesdata[[#This Row],[Total Revenue]]&gt;=40000,"Medium","Low"))</f>
        <v>Medium</v>
      </c>
      <c r="Y3294" s="1" t="str">
        <f>IFERROR(IF(SUMIF(salesdata[Year],salesdata[[#This Row],[Year]],salesdata[Total Revenue])&gt;SUMIF(salesdata[Year],salesdata[[#This Row],[Year]]-1,salesdata[Total Revenue]),"Growth Year","Decline Year"),"")</f>
        <v>Growth Year</v>
      </c>
    </row>
    <row r="3295" spans="1:25" x14ac:dyDescent="0.3">
      <c r="A3295" s="1">
        <v>3294</v>
      </c>
      <c r="B3295" s="2">
        <v>43640</v>
      </c>
      <c r="C3295" s="1">
        <v>2019</v>
      </c>
      <c r="D3295" s="1" t="s">
        <v>19</v>
      </c>
      <c r="E3295" s="1">
        <v>6</v>
      </c>
      <c r="F3295" s="3">
        <v>1136</v>
      </c>
      <c r="G3295" s="10">
        <v>3601.12</v>
      </c>
      <c r="H3295" s="12">
        <f>IFERROR(salesdata[[#This Row],[S-P1]]/salesdata[[#This Row],[Q-P1]],0)</f>
        <v>3.17</v>
      </c>
      <c r="I3295" s="3">
        <v>706</v>
      </c>
      <c r="J3295" s="10">
        <v>4476.04</v>
      </c>
      <c r="K3295" s="12">
        <f>IFERROR(salesdata[[#This Row],[S-P2]]/salesdata[[#This Row],[Q-P2]],0)</f>
        <v>6.34</v>
      </c>
      <c r="L3295" s="3">
        <v>1812</v>
      </c>
      <c r="M3295" s="10">
        <v>9821.0400000000009</v>
      </c>
      <c r="N3295" s="12">
        <f>IFERROR(salesdata[[#This Row],[S-P3]]/salesdata[[#This Row],[Q-P3]],0)</f>
        <v>5.4200000000000008</v>
      </c>
      <c r="O3295" s="3">
        <v>882</v>
      </c>
      <c r="P3295" s="10">
        <v>6288.66</v>
      </c>
      <c r="Q3295" s="12">
        <f>IFERROR(salesdata[[#This Row],[S-P4]]/salesdata[[#This Row],[Q-P4]],0)</f>
        <v>7.13</v>
      </c>
      <c r="R3295" s="3">
        <v>4536</v>
      </c>
      <c r="S3295" s="10">
        <v>24186.86</v>
      </c>
      <c r="T3295" s="1" t="str">
        <f>"Q"&amp;ROUNDUP(salesdata[[#This Row],[Month No.]]/3,0)</f>
        <v>Q2</v>
      </c>
      <c r="U3295" s="1" t="str">
        <f>TEXT(salesdata[[#This Row],[Date]],"dddd")</f>
        <v>Monday</v>
      </c>
      <c r="V3295" s="12">
        <f>IFERROR(salesdata[[#This Row],[Total Revenue]]/salesdata[[#This Row],[Total Units Sold]],0)</f>
        <v>5.3322001763668432</v>
      </c>
      <c r="W3295" s="1" t="str">
        <f>INDEX({"Product1","Product2","Product3","Product4"},MATCH(MAX(salesdata[[#This Row],[S-P1]],salesdata[[#This Row],[S-P2]],salesdata[[#This Row],[S-P3]],salesdata[[#This Row],[S-P4]]),CHOOSE({1,2,3,4},salesdata[[#This Row],[S-P1]],salesdata[[#This Row],[S-P2]],salesdata[[#This Row],[S-P3]],salesdata[[#This Row],[S-P4]]),0))</f>
        <v>Product3</v>
      </c>
      <c r="X3295" s="1" t="str">
        <f>IF(salesdata[[#This Row],[Total Revenue]]&gt;=70000,"High",IF(salesdata[[#This Row],[Total Revenue]]&gt;=40000,"Medium","Low"))</f>
        <v>Low</v>
      </c>
      <c r="Y3295" s="1" t="str">
        <f>IFERROR(IF(SUMIF(salesdata[Year],salesdata[[#This Row],[Year]],salesdata[Total Revenue])&gt;SUMIF(salesdata[Year],salesdata[[#This Row],[Year]]-1,salesdata[Total Revenue]),"Growth Year","Decline Year"),"")</f>
        <v>Growth Year</v>
      </c>
    </row>
    <row r="3296" spans="1:25" x14ac:dyDescent="0.3">
      <c r="A3296" s="1">
        <v>3295</v>
      </c>
      <c r="B3296" s="2">
        <v>43641</v>
      </c>
      <c r="C3296" s="1">
        <v>2019</v>
      </c>
      <c r="D3296" s="1" t="s">
        <v>19</v>
      </c>
      <c r="E3296" s="1">
        <v>6</v>
      </c>
      <c r="F3296" s="3">
        <v>2905</v>
      </c>
      <c r="G3296" s="10">
        <v>9208.85</v>
      </c>
      <c r="H3296" s="12">
        <f>IFERROR(salesdata[[#This Row],[S-P1]]/salesdata[[#This Row],[Q-P1]],0)</f>
        <v>3.17</v>
      </c>
      <c r="I3296" s="3">
        <v>1274</v>
      </c>
      <c r="J3296" s="10">
        <v>8077.16</v>
      </c>
      <c r="K3296" s="12">
        <f>IFERROR(salesdata[[#This Row],[S-P2]]/salesdata[[#This Row],[Q-P2]],0)</f>
        <v>6.34</v>
      </c>
      <c r="L3296" s="3">
        <v>5255</v>
      </c>
      <c r="M3296" s="10">
        <v>28482.1</v>
      </c>
      <c r="N3296" s="12">
        <f>IFERROR(salesdata[[#This Row],[S-P3]]/salesdata[[#This Row],[Q-P3]],0)</f>
        <v>5.42</v>
      </c>
      <c r="O3296" s="3">
        <v>1798</v>
      </c>
      <c r="P3296" s="10">
        <v>12819.74</v>
      </c>
      <c r="Q3296" s="12">
        <f>IFERROR(salesdata[[#This Row],[S-P4]]/salesdata[[#This Row],[Q-P4]],0)</f>
        <v>7.13</v>
      </c>
      <c r="R3296" s="3">
        <v>11232</v>
      </c>
      <c r="S3296" s="10">
        <v>58587.85</v>
      </c>
      <c r="T3296" s="1" t="str">
        <f>"Q"&amp;ROUNDUP(salesdata[[#This Row],[Month No.]]/3,0)</f>
        <v>Q2</v>
      </c>
      <c r="U3296" s="1" t="str">
        <f>TEXT(salesdata[[#This Row],[Date]],"dddd")</f>
        <v>Tuesday</v>
      </c>
      <c r="V3296" s="12">
        <f>IFERROR(salesdata[[#This Row],[Total Revenue]]/salesdata[[#This Row],[Total Units Sold]],0)</f>
        <v>5.216154736467236</v>
      </c>
      <c r="W3296" s="1" t="str">
        <f>INDEX({"Product1","Product2","Product3","Product4"},MATCH(MAX(salesdata[[#This Row],[S-P1]],salesdata[[#This Row],[S-P2]],salesdata[[#This Row],[S-P3]],salesdata[[#This Row],[S-P4]]),CHOOSE({1,2,3,4},salesdata[[#This Row],[S-P1]],salesdata[[#This Row],[S-P2]],salesdata[[#This Row],[S-P3]],salesdata[[#This Row],[S-P4]]),0))</f>
        <v>Product3</v>
      </c>
      <c r="X3296" s="1" t="str">
        <f>IF(salesdata[[#This Row],[Total Revenue]]&gt;=70000,"High",IF(salesdata[[#This Row],[Total Revenue]]&gt;=40000,"Medium","Low"))</f>
        <v>Medium</v>
      </c>
      <c r="Y3296" s="1" t="str">
        <f>IFERROR(IF(SUMIF(salesdata[Year],salesdata[[#This Row],[Year]],salesdata[Total Revenue])&gt;SUMIF(salesdata[Year],salesdata[[#This Row],[Year]]-1,salesdata[Total Revenue]),"Growth Year","Decline Year"),"")</f>
        <v>Growth Year</v>
      </c>
    </row>
    <row r="3297" spans="1:25" x14ac:dyDescent="0.3">
      <c r="A3297" s="1">
        <v>3296</v>
      </c>
      <c r="B3297" s="2">
        <v>43642</v>
      </c>
      <c r="C3297" s="1">
        <v>2019</v>
      </c>
      <c r="D3297" s="1" t="s">
        <v>19</v>
      </c>
      <c r="E3297" s="1">
        <v>6</v>
      </c>
      <c r="F3297" s="3">
        <v>3622</v>
      </c>
      <c r="G3297" s="10">
        <v>11481.74</v>
      </c>
      <c r="H3297" s="12">
        <f>IFERROR(salesdata[[#This Row],[S-P1]]/salesdata[[#This Row],[Q-P1]],0)</f>
        <v>3.17</v>
      </c>
      <c r="I3297" s="3">
        <v>1170</v>
      </c>
      <c r="J3297" s="10">
        <v>7417.8</v>
      </c>
      <c r="K3297" s="12">
        <f>IFERROR(salesdata[[#This Row],[S-P2]]/salesdata[[#This Row],[Q-P2]],0)</f>
        <v>6.34</v>
      </c>
      <c r="L3297" s="3">
        <v>5385</v>
      </c>
      <c r="M3297" s="10">
        <v>29186.7</v>
      </c>
      <c r="N3297" s="12">
        <f>IFERROR(salesdata[[#This Row],[S-P3]]/salesdata[[#This Row],[Q-P3]],0)</f>
        <v>5.42</v>
      </c>
      <c r="O3297" s="3">
        <v>1233</v>
      </c>
      <c r="P3297" s="10">
        <v>8791.2900000000009</v>
      </c>
      <c r="Q3297" s="12">
        <f>IFERROR(salesdata[[#This Row],[S-P4]]/salesdata[[#This Row],[Q-P4]],0)</f>
        <v>7.1300000000000008</v>
      </c>
      <c r="R3297" s="3">
        <v>11410</v>
      </c>
      <c r="S3297" s="10">
        <v>56877.53</v>
      </c>
      <c r="T3297" s="1" t="str">
        <f>"Q"&amp;ROUNDUP(salesdata[[#This Row],[Month No.]]/3,0)</f>
        <v>Q2</v>
      </c>
      <c r="U3297" s="1" t="str">
        <f>TEXT(salesdata[[#This Row],[Date]],"dddd")</f>
        <v>Wednesday</v>
      </c>
      <c r="V3297" s="12">
        <f>IFERROR(salesdata[[#This Row],[Total Revenue]]/salesdata[[#This Row],[Total Units Sold]],0)</f>
        <v>4.9848843120070114</v>
      </c>
      <c r="W3297" s="1" t="str">
        <f>INDEX({"Product1","Product2","Product3","Product4"},MATCH(MAX(salesdata[[#This Row],[S-P1]],salesdata[[#This Row],[S-P2]],salesdata[[#This Row],[S-P3]],salesdata[[#This Row],[S-P4]]),CHOOSE({1,2,3,4},salesdata[[#This Row],[S-P1]],salesdata[[#This Row],[S-P2]],salesdata[[#This Row],[S-P3]],salesdata[[#This Row],[S-P4]]),0))</f>
        <v>Product3</v>
      </c>
      <c r="X3297" s="1" t="str">
        <f>IF(salesdata[[#This Row],[Total Revenue]]&gt;=70000,"High",IF(salesdata[[#This Row],[Total Revenue]]&gt;=40000,"Medium","Low"))</f>
        <v>Medium</v>
      </c>
      <c r="Y3297" s="1" t="str">
        <f>IFERROR(IF(SUMIF(salesdata[Year],salesdata[[#This Row],[Year]],salesdata[Total Revenue])&gt;SUMIF(salesdata[Year],salesdata[[#This Row],[Year]]-1,salesdata[Total Revenue]),"Growth Year","Decline Year"),"")</f>
        <v>Growth Year</v>
      </c>
    </row>
    <row r="3298" spans="1:25" x14ac:dyDescent="0.3">
      <c r="A3298" s="1">
        <v>3297</v>
      </c>
      <c r="B3298" s="2">
        <v>43643</v>
      </c>
      <c r="C3298" s="1">
        <v>2019</v>
      </c>
      <c r="D3298" s="1" t="s">
        <v>19</v>
      </c>
      <c r="E3298" s="1">
        <v>6</v>
      </c>
      <c r="F3298" s="3">
        <v>2261</v>
      </c>
      <c r="G3298" s="10">
        <v>7167.37</v>
      </c>
      <c r="H3298" s="12">
        <f>IFERROR(salesdata[[#This Row],[S-P1]]/salesdata[[#This Row],[Q-P1]],0)</f>
        <v>3.17</v>
      </c>
      <c r="I3298" s="3">
        <v>852</v>
      </c>
      <c r="J3298" s="10">
        <v>5401.68</v>
      </c>
      <c r="K3298" s="12">
        <f>IFERROR(salesdata[[#This Row],[S-P2]]/salesdata[[#This Row],[Q-P2]],0)</f>
        <v>6.3400000000000007</v>
      </c>
      <c r="L3298" s="3">
        <v>1936</v>
      </c>
      <c r="M3298" s="10">
        <v>10493.12</v>
      </c>
      <c r="N3298" s="12">
        <f>IFERROR(salesdata[[#This Row],[S-P3]]/salesdata[[#This Row],[Q-P3]],0)</f>
        <v>5.4200000000000008</v>
      </c>
      <c r="O3298" s="3">
        <v>1972</v>
      </c>
      <c r="P3298" s="10">
        <v>14060.36</v>
      </c>
      <c r="Q3298" s="12">
        <f>IFERROR(salesdata[[#This Row],[S-P4]]/salesdata[[#This Row],[Q-P4]],0)</f>
        <v>7.13</v>
      </c>
      <c r="R3298" s="3">
        <v>7021</v>
      </c>
      <c r="S3298" s="10">
        <v>37122.53</v>
      </c>
      <c r="T3298" s="1" t="str">
        <f>"Q"&amp;ROUNDUP(salesdata[[#This Row],[Month No.]]/3,0)</f>
        <v>Q2</v>
      </c>
      <c r="U3298" s="1" t="str">
        <f>TEXT(salesdata[[#This Row],[Date]],"dddd")</f>
        <v>Thursday</v>
      </c>
      <c r="V3298" s="12">
        <f>IFERROR(salesdata[[#This Row],[Total Revenue]]/salesdata[[#This Row],[Total Units Sold]],0)</f>
        <v>5.2873565019228028</v>
      </c>
      <c r="W3298" s="1" t="str">
        <f>INDEX({"Product1","Product2","Product3","Product4"},MATCH(MAX(salesdata[[#This Row],[S-P1]],salesdata[[#This Row],[S-P2]],salesdata[[#This Row],[S-P3]],salesdata[[#This Row],[S-P4]]),CHOOSE({1,2,3,4},salesdata[[#This Row],[S-P1]],salesdata[[#This Row],[S-P2]],salesdata[[#This Row],[S-P3]],salesdata[[#This Row],[S-P4]]),0))</f>
        <v>Product4</v>
      </c>
      <c r="X3298" s="1" t="str">
        <f>IF(salesdata[[#This Row],[Total Revenue]]&gt;=70000,"High",IF(salesdata[[#This Row],[Total Revenue]]&gt;=40000,"Medium","Low"))</f>
        <v>Low</v>
      </c>
      <c r="Y3298" s="1" t="str">
        <f>IFERROR(IF(SUMIF(salesdata[Year],salesdata[[#This Row],[Year]],salesdata[Total Revenue])&gt;SUMIF(salesdata[Year],salesdata[[#This Row],[Year]]-1,salesdata[Total Revenue]),"Growth Year","Decline Year"),"")</f>
        <v>Growth Year</v>
      </c>
    </row>
    <row r="3299" spans="1:25" x14ac:dyDescent="0.3">
      <c r="A3299" s="1">
        <v>3298</v>
      </c>
      <c r="B3299" s="2">
        <v>43644</v>
      </c>
      <c r="C3299" s="1">
        <v>2019</v>
      </c>
      <c r="D3299" s="1" t="s">
        <v>19</v>
      </c>
      <c r="E3299" s="1">
        <v>6</v>
      </c>
      <c r="F3299" s="3">
        <v>1167</v>
      </c>
      <c r="G3299" s="10">
        <v>3699.39</v>
      </c>
      <c r="H3299" s="12">
        <f>IFERROR(salesdata[[#This Row],[S-P1]]/salesdata[[#This Row],[Q-P1]],0)</f>
        <v>3.17</v>
      </c>
      <c r="I3299" s="3">
        <v>1536</v>
      </c>
      <c r="J3299" s="10">
        <v>9738.24</v>
      </c>
      <c r="K3299" s="12">
        <f>IFERROR(salesdata[[#This Row],[S-P2]]/salesdata[[#This Row],[Q-P2]],0)</f>
        <v>6.34</v>
      </c>
      <c r="L3299" s="3">
        <v>1351</v>
      </c>
      <c r="M3299" s="10">
        <v>7322.42</v>
      </c>
      <c r="N3299" s="12">
        <f>IFERROR(salesdata[[#This Row],[S-P3]]/salesdata[[#This Row],[Q-P3]],0)</f>
        <v>5.42</v>
      </c>
      <c r="O3299" s="3">
        <v>1216</v>
      </c>
      <c r="P3299" s="10">
        <v>8670.08</v>
      </c>
      <c r="Q3299" s="12">
        <f>IFERROR(salesdata[[#This Row],[S-P4]]/salesdata[[#This Row],[Q-P4]],0)</f>
        <v>7.13</v>
      </c>
      <c r="R3299" s="3">
        <v>5270</v>
      </c>
      <c r="S3299" s="10">
        <v>29430.13</v>
      </c>
      <c r="T3299" s="1" t="str">
        <f>"Q"&amp;ROUNDUP(salesdata[[#This Row],[Month No.]]/3,0)</f>
        <v>Q2</v>
      </c>
      <c r="U3299" s="1" t="str">
        <f>TEXT(salesdata[[#This Row],[Date]],"dddd")</f>
        <v>Friday</v>
      </c>
      <c r="V3299" s="12">
        <f>IFERROR(salesdata[[#This Row],[Total Revenue]]/salesdata[[#This Row],[Total Units Sold]],0)</f>
        <v>5.5844648956356737</v>
      </c>
      <c r="W3299" s="1" t="str">
        <f>INDEX({"Product1","Product2","Product3","Product4"},MATCH(MAX(salesdata[[#This Row],[S-P1]],salesdata[[#This Row],[S-P2]],salesdata[[#This Row],[S-P3]],salesdata[[#This Row],[S-P4]]),CHOOSE({1,2,3,4},salesdata[[#This Row],[S-P1]],salesdata[[#This Row],[S-P2]],salesdata[[#This Row],[S-P3]],salesdata[[#This Row],[S-P4]]),0))</f>
        <v>Product2</v>
      </c>
      <c r="X3299" s="1" t="str">
        <f>IF(salesdata[[#This Row],[Total Revenue]]&gt;=70000,"High",IF(salesdata[[#This Row],[Total Revenue]]&gt;=40000,"Medium","Low"))</f>
        <v>Low</v>
      </c>
      <c r="Y3299" s="1" t="str">
        <f>IFERROR(IF(SUMIF(salesdata[Year],salesdata[[#This Row],[Year]],salesdata[Total Revenue])&gt;SUMIF(salesdata[Year],salesdata[[#This Row],[Year]]-1,salesdata[Total Revenue]),"Growth Year","Decline Year"),"")</f>
        <v>Growth Year</v>
      </c>
    </row>
    <row r="3300" spans="1:25" x14ac:dyDescent="0.3">
      <c r="A3300" s="1">
        <v>3299</v>
      </c>
      <c r="B3300" s="2">
        <v>43645</v>
      </c>
      <c r="C3300" s="1">
        <v>2019</v>
      </c>
      <c r="D3300" s="1" t="s">
        <v>19</v>
      </c>
      <c r="E3300" s="1">
        <v>6</v>
      </c>
      <c r="F3300" s="3">
        <v>2249</v>
      </c>
      <c r="G3300" s="10">
        <v>7129.33</v>
      </c>
      <c r="H3300" s="12">
        <f>IFERROR(salesdata[[#This Row],[S-P1]]/salesdata[[#This Row],[Q-P1]],0)</f>
        <v>3.17</v>
      </c>
      <c r="I3300" s="3">
        <v>3504</v>
      </c>
      <c r="J3300" s="10">
        <v>22215.360000000001</v>
      </c>
      <c r="K3300" s="12">
        <f>IFERROR(salesdata[[#This Row],[S-P2]]/salesdata[[#This Row],[Q-P2]],0)</f>
        <v>6.34</v>
      </c>
      <c r="L3300" s="3">
        <v>5322</v>
      </c>
      <c r="M3300" s="10">
        <v>28845.24</v>
      </c>
      <c r="N3300" s="12">
        <f>IFERROR(salesdata[[#This Row],[S-P3]]/salesdata[[#This Row],[Q-P3]],0)</f>
        <v>5.42</v>
      </c>
      <c r="O3300" s="3">
        <v>747</v>
      </c>
      <c r="P3300" s="10">
        <v>5326.11</v>
      </c>
      <c r="Q3300" s="12">
        <f>IFERROR(salesdata[[#This Row],[S-P4]]/salesdata[[#This Row],[Q-P4]],0)</f>
        <v>7.13</v>
      </c>
      <c r="R3300" s="3">
        <v>11822</v>
      </c>
      <c r="S3300" s="10">
        <v>63516.04</v>
      </c>
      <c r="T3300" s="1" t="str">
        <f>"Q"&amp;ROUNDUP(salesdata[[#This Row],[Month No.]]/3,0)</f>
        <v>Q2</v>
      </c>
      <c r="U3300" s="1" t="str">
        <f>TEXT(salesdata[[#This Row],[Date]],"dddd")</f>
        <v>Saturday</v>
      </c>
      <c r="V3300" s="12">
        <f>IFERROR(salesdata[[#This Row],[Total Revenue]]/salesdata[[#This Row],[Total Units Sold]],0)</f>
        <v>5.3726983589917108</v>
      </c>
      <c r="W3300" s="1" t="str">
        <f>INDEX({"Product1","Product2","Product3","Product4"},MATCH(MAX(salesdata[[#This Row],[S-P1]],salesdata[[#This Row],[S-P2]],salesdata[[#This Row],[S-P3]],salesdata[[#This Row],[S-P4]]),CHOOSE({1,2,3,4},salesdata[[#This Row],[S-P1]],salesdata[[#This Row],[S-P2]],salesdata[[#This Row],[S-P3]],salesdata[[#This Row],[S-P4]]),0))</f>
        <v>Product3</v>
      </c>
      <c r="X3300" s="1" t="str">
        <f>IF(salesdata[[#This Row],[Total Revenue]]&gt;=70000,"High",IF(salesdata[[#This Row],[Total Revenue]]&gt;=40000,"Medium","Low"))</f>
        <v>Medium</v>
      </c>
      <c r="Y3300" s="1" t="str">
        <f>IFERROR(IF(SUMIF(salesdata[Year],salesdata[[#This Row],[Year]],salesdata[Total Revenue])&gt;SUMIF(salesdata[Year],salesdata[[#This Row],[Year]]-1,salesdata[Total Revenue]),"Growth Year","Decline Year"),"")</f>
        <v>Growth Year</v>
      </c>
    </row>
    <row r="3301" spans="1:25" x14ac:dyDescent="0.3">
      <c r="A3301" s="1">
        <v>3300</v>
      </c>
      <c r="B3301" s="2">
        <v>43646</v>
      </c>
      <c r="C3301" s="1">
        <v>2019</v>
      </c>
      <c r="D3301" s="1" t="s">
        <v>19</v>
      </c>
      <c r="E3301" s="1">
        <v>6</v>
      </c>
      <c r="F3301" s="3">
        <v>7848</v>
      </c>
      <c r="G3301" s="10">
        <v>24878.16</v>
      </c>
      <c r="H3301" s="12">
        <f>IFERROR(salesdata[[#This Row],[S-P1]]/salesdata[[#This Row],[Q-P1]],0)</f>
        <v>3.17</v>
      </c>
      <c r="I3301" s="3">
        <v>1132</v>
      </c>
      <c r="J3301" s="10">
        <v>7176.88</v>
      </c>
      <c r="K3301" s="12">
        <f>IFERROR(salesdata[[#This Row],[S-P2]]/salesdata[[#This Row],[Q-P2]],0)</f>
        <v>6.34</v>
      </c>
      <c r="L3301" s="3">
        <v>5723</v>
      </c>
      <c r="M3301" s="10">
        <v>31018.66</v>
      </c>
      <c r="N3301" s="12">
        <f>IFERROR(salesdata[[#This Row],[S-P3]]/salesdata[[#This Row],[Q-P3]],0)</f>
        <v>5.42</v>
      </c>
      <c r="O3301" s="3">
        <v>1014</v>
      </c>
      <c r="P3301" s="10">
        <v>7229.82</v>
      </c>
      <c r="Q3301" s="12">
        <f>IFERROR(salesdata[[#This Row],[S-P4]]/salesdata[[#This Row],[Q-P4]],0)</f>
        <v>7.13</v>
      </c>
      <c r="R3301" s="3">
        <v>15717</v>
      </c>
      <c r="S3301" s="10">
        <v>70303.520000000004</v>
      </c>
      <c r="T3301" s="1" t="str">
        <f>"Q"&amp;ROUNDUP(salesdata[[#This Row],[Month No.]]/3,0)</f>
        <v>Q2</v>
      </c>
      <c r="U3301" s="1" t="str">
        <f>TEXT(salesdata[[#This Row],[Date]],"dddd")</f>
        <v>Sunday</v>
      </c>
      <c r="V3301" s="12">
        <f>IFERROR(salesdata[[#This Row],[Total Revenue]]/salesdata[[#This Row],[Total Units Sold]],0)</f>
        <v>4.4730877393904693</v>
      </c>
      <c r="W3301" s="1" t="str">
        <f>INDEX({"Product1","Product2","Product3","Product4"},MATCH(MAX(salesdata[[#This Row],[S-P1]],salesdata[[#This Row],[S-P2]],salesdata[[#This Row],[S-P3]],salesdata[[#This Row],[S-P4]]),CHOOSE({1,2,3,4},salesdata[[#This Row],[S-P1]],salesdata[[#This Row],[S-P2]],salesdata[[#This Row],[S-P3]],salesdata[[#This Row],[S-P4]]),0))</f>
        <v>Product3</v>
      </c>
      <c r="X3301" s="1" t="str">
        <f>IF(salesdata[[#This Row],[Total Revenue]]&gt;=70000,"High",IF(salesdata[[#This Row],[Total Revenue]]&gt;=40000,"Medium","Low"))</f>
        <v>High</v>
      </c>
      <c r="Y3301" s="1" t="str">
        <f>IFERROR(IF(SUMIF(salesdata[Year],salesdata[[#This Row],[Year]],salesdata[Total Revenue])&gt;SUMIF(salesdata[Year],salesdata[[#This Row],[Year]]-1,salesdata[Total Revenue]),"Growth Year","Decline Year"),"")</f>
        <v>Growth Year</v>
      </c>
    </row>
    <row r="3302" spans="1:25" x14ac:dyDescent="0.3">
      <c r="A3302" s="1">
        <v>3301</v>
      </c>
      <c r="B3302" s="2">
        <v>43647</v>
      </c>
      <c r="C3302" s="1">
        <v>2019</v>
      </c>
      <c r="D3302" s="1" t="s">
        <v>20</v>
      </c>
      <c r="E3302" s="1">
        <v>7</v>
      </c>
      <c r="F3302" s="3">
        <v>1637</v>
      </c>
      <c r="G3302" s="10">
        <v>5189.29</v>
      </c>
      <c r="H3302" s="12">
        <f>IFERROR(salesdata[[#This Row],[S-P1]]/salesdata[[#This Row],[Q-P1]],0)</f>
        <v>3.17</v>
      </c>
      <c r="I3302" s="3">
        <v>3547</v>
      </c>
      <c r="J3302" s="10">
        <v>22487.98</v>
      </c>
      <c r="K3302" s="12">
        <f>IFERROR(salesdata[[#This Row],[S-P2]]/salesdata[[#This Row],[Q-P2]],0)</f>
        <v>6.34</v>
      </c>
      <c r="L3302" s="3">
        <v>3917</v>
      </c>
      <c r="M3302" s="10">
        <v>21230.14</v>
      </c>
      <c r="N3302" s="12">
        <f>IFERROR(salesdata[[#This Row],[S-P3]]/salesdata[[#This Row],[Q-P3]],0)</f>
        <v>5.42</v>
      </c>
      <c r="O3302" s="3">
        <v>681</v>
      </c>
      <c r="P3302" s="10">
        <v>4855.53</v>
      </c>
      <c r="Q3302" s="12">
        <f>IFERROR(salesdata[[#This Row],[S-P4]]/salesdata[[#This Row],[Q-P4]],0)</f>
        <v>7.13</v>
      </c>
      <c r="R3302" s="3">
        <v>9782</v>
      </c>
      <c r="S3302" s="10">
        <v>53762.94</v>
      </c>
      <c r="T3302" s="1" t="str">
        <f>"Q"&amp;ROUNDUP(salesdata[[#This Row],[Month No.]]/3,0)</f>
        <v>Q3</v>
      </c>
      <c r="U3302" s="1" t="str">
        <f>TEXT(salesdata[[#This Row],[Date]],"dddd")</f>
        <v>Monday</v>
      </c>
      <c r="V3302" s="12">
        <f>IFERROR(salesdata[[#This Row],[Total Revenue]]/salesdata[[#This Row],[Total Units Sold]],0)</f>
        <v>5.4961091801267639</v>
      </c>
      <c r="W3302" s="1" t="str">
        <f>INDEX({"Product1","Product2","Product3","Product4"},MATCH(MAX(salesdata[[#This Row],[S-P1]],salesdata[[#This Row],[S-P2]],salesdata[[#This Row],[S-P3]],salesdata[[#This Row],[S-P4]]),CHOOSE({1,2,3,4},salesdata[[#This Row],[S-P1]],salesdata[[#This Row],[S-P2]],salesdata[[#This Row],[S-P3]],salesdata[[#This Row],[S-P4]]),0))</f>
        <v>Product2</v>
      </c>
      <c r="X3302" s="1" t="str">
        <f>IF(salesdata[[#This Row],[Total Revenue]]&gt;=70000,"High",IF(salesdata[[#This Row],[Total Revenue]]&gt;=40000,"Medium","Low"))</f>
        <v>Medium</v>
      </c>
      <c r="Y3302" s="1" t="str">
        <f>IFERROR(IF(SUMIF(salesdata[Year],salesdata[[#This Row],[Year]],salesdata[Total Revenue])&gt;SUMIF(salesdata[Year],salesdata[[#This Row],[Year]]-1,salesdata[Total Revenue]),"Growth Year","Decline Year"),"")</f>
        <v>Growth Year</v>
      </c>
    </row>
    <row r="3303" spans="1:25" x14ac:dyDescent="0.3">
      <c r="A3303" s="1">
        <v>3302</v>
      </c>
      <c r="B3303" s="2">
        <v>43648</v>
      </c>
      <c r="C3303" s="1">
        <v>2019</v>
      </c>
      <c r="D3303" s="1" t="s">
        <v>20</v>
      </c>
      <c r="E3303" s="1">
        <v>7</v>
      </c>
      <c r="F3303" s="3">
        <v>5174</v>
      </c>
      <c r="G3303" s="10">
        <v>16401.580000000002</v>
      </c>
      <c r="H3303" s="12">
        <f>IFERROR(salesdata[[#This Row],[S-P1]]/salesdata[[#This Row],[Q-P1]],0)</f>
        <v>3.1700000000000004</v>
      </c>
      <c r="I3303" s="3">
        <v>878</v>
      </c>
      <c r="J3303" s="10">
        <v>5566.52</v>
      </c>
      <c r="K3303" s="12">
        <f>IFERROR(salesdata[[#This Row],[S-P2]]/salesdata[[#This Row],[Q-P2]],0)</f>
        <v>6.3400000000000007</v>
      </c>
      <c r="L3303" s="3">
        <v>1747</v>
      </c>
      <c r="M3303" s="10">
        <v>9468.74</v>
      </c>
      <c r="N3303" s="12">
        <f>IFERROR(salesdata[[#This Row],[S-P3]]/salesdata[[#This Row],[Q-P3]],0)</f>
        <v>5.42</v>
      </c>
      <c r="O3303" s="3">
        <v>496</v>
      </c>
      <c r="P3303" s="10">
        <v>3536.48</v>
      </c>
      <c r="Q3303" s="12">
        <f>IFERROR(salesdata[[#This Row],[S-P4]]/salesdata[[#This Row],[Q-P4]],0)</f>
        <v>7.13</v>
      </c>
      <c r="R3303" s="3">
        <v>8295</v>
      </c>
      <c r="S3303" s="10">
        <v>34973.32</v>
      </c>
      <c r="T3303" s="1" t="str">
        <f>"Q"&amp;ROUNDUP(salesdata[[#This Row],[Month No.]]/3,0)</f>
        <v>Q3</v>
      </c>
      <c r="U3303" s="1" t="str">
        <f>TEXT(salesdata[[#This Row],[Date]],"dddd")</f>
        <v>Tuesday</v>
      </c>
      <c r="V3303" s="12">
        <f>IFERROR(salesdata[[#This Row],[Total Revenue]]/salesdata[[#This Row],[Total Units Sold]],0)</f>
        <v>4.2161928872814949</v>
      </c>
      <c r="W3303" s="1" t="str">
        <f>INDEX({"Product1","Product2","Product3","Product4"},MATCH(MAX(salesdata[[#This Row],[S-P1]],salesdata[[#This Row],[S-P2]],salesdata[[#This Row],[S-P3]],salesdata[[#This Row],[S-P4]]),CHOOSE({1,2,3,4},salesdata[[#This Row],[S-P1]],salesdata[[#This Row],[S-P2]],salesdata[[#This Row],[S-P3]],salesdata[[#This Row],[S-P4]]),0))</f>
        <v>Product1</v>
      </c>
      <c r="X3303" s="1" t="str">
        <f>IF(salesdata[[#This Row],[Total Revenue]]&gt;=70000,"High",IF(salesdata[[#This Row],[Total Revenue]]&gt;=40000,"Medium","Low"))</f>
        <v>Low</v>
      </c>
      <c r="Y3303" s="1" t="str">
        <f>IFERROR(IF(SUMIF(salesdata[Year],salesdata[[#This Row],[Year]],salesdata[Total Revenue])&gt;SUMIF(salesdata[Year],salesdata[[#This Row],[Year]]-1,salesdata[Total Revenue]),"Growth Year","Decline Year"),"")</f>
        <v>Growth Year</v>
      </c>
    </row>
    <row r="3304" spans="1:25" x14ac:dyDescent="0.3">
      <c r="A3304" s="1">
        <v>3303</v>
      </c>
      <c r="B3304" s="2">
        <v>43649</v>
      </c>
      <c r="C3304" s="1">
        <v>2019</v>
      </c>
      <c r="D3304" s="1" t="s">
        <v>20</v>
      </c>
      <c r="E3304" s="1">
        <v>7</v>
      </c>
      <c r="F3304" s="3">
        <v>6538</v>
      </c>
      <c r="G3304" s="10">
        <v>20725.46</v>
      </c>
      <c r="H3304" s="12">
        <f>IFERROR(salesdata[[#This Row],[S-P1]]/salesdata[[#This Row],[Q-P1]],0)</f>
        <v>3.17</v>
      </c>
      <c r="I3304" s="3">
        <v>463</v>
      </c>
      <c r="J3304" s="10">
        <v>2935.42</v>
      </c>
      <c r="K3304" s="12">
        <f>IFERROR(salesdata[[#This Row],[S-P2]]/salesdata[[#This Row],[Q-P2]],0)</f>
        <v>6.34</v>
      </c>
      <c r="L3304" s="3">
        <v>5383</v>
      </c>
      <c r="M3304" s="10">
        <v>29175.86</v>
      </c>
      <c r="N3304" s="12">
        <f>IFERROR(salesdata[[#This Row],[S-P3]]/salesdata[[#This Row],[Q-P3]],0)</f>
        <v>5.42</v>
      </c>
      <c r="O3304" s="3">
        <v>901</v>
      </c>
      <c r="P3304" s="10">
        <v>6424.13</v>
      </c>
      <c r="Q3304" s="12">
        <f>IFERROR(salesdata[[#This Row],[S-P4]]/salesdata[[#This Row],[Q-P4]],0)</f>
        <v>7.13</v>
      </c>
      <c r="R3304" s="3">
        <v>13285</v>
      </c>
      <c r="S3304" s="10">
        <v>59260.87</v>
      </c>
      <c r="T3304" s="1" t="str">
        <f>"Q"&amp;ROUNDUP(salesdata[[#This Row],[Month No.]]/3,0)</f>
        <v>Q3</v>
      </c>
      <c r="U3304" s="1" t="str">
        <f>TEXT(salesdata[[#This Row],[Date]],"dddd")</f>
        <v>Wednesday</v>
      </c>
      <c r="V3304" s="12">
        <f>IFERROR(salesdata[[#This Row],[Total Revenue]]/salesdata[[#This Row],[Total Units Sold]],0)</f>
        <v>4.4607354158825743</v>
      </c>
      <c r="W3304" s="1" t="str">
        <f>INDEX({"Product1","Product2","Product3","Product4"},MATCH(MAX(salesdata[[#This Row],[S-P1]],salesdata[[#This Row],[S-P2]],salesdata[[#This Row],[S-P3]],salesdata[[#This Row],[S-P4]]),CHOOSE({1,2,3,4},salesdata[[#This Row],[S-P1]],salesdata[[#This Row],[S-P2]],salesdata[[#This Row],[S-P3]],salesdata[[#This Row],[S-P4]]),0))</f>
        <v>Product3</v>
      </c>
      <c r="X3304" s="1" t="str">
        <f>IF(salesdata[[#This Row],[Total Revenue]]&gt;=70000,"High",IF(salesdata[[#This Row],[Total Revenue]]&gt;=40000,"Medium","Low"))</f>
        <v>Medium</v>
      </c>
      <c r="Y3304" s="1" t="str">
        <f>IFERROR(IF(SUMIF(salesdata[Year],salesdata[[#This Row],[Year]],salesdata[Total Revenue])&gt;SUMIF(salesdata[Year],salesdata[[#This Row],[Year]]-1,salesdata[Total Revenue]),"Growth Year","Decline Year"),"")</f>
        <v>Growth Year</v>
      </c>
    </row>
    <row r="3305" spans="1:25" x14ac:dyDescent="0.3">
      <c r="A3305" s="1">
        <v>3304</v>
      </c>
      <c r="B3305" s="2">
        <v>43650</v>
      </c>
      <c r="C3305" s="1">
        <v>2019</v>
      </c>
      <c r="D3305" s="1" t="s">
        <v>20</v>
      </c>
      <c r="E3305" s="1">
        <v>7</v>
      </c>
      <c r="F3305" s="3">
        <v>4039</v>
      </c>
      <c r="G3305" s="10">
        <v>12803.63</v>
      </c>
      <c r="H3305" s="12">
        <f>IFERROR(salesdata[[#This Row],[S-P1]]/salesdata[[#This Row],[Q-P1]],0)</f>
        <v>3.17</v>
      </c>
      <c r="I3305" s="3">
        <v>3163</v>
      </c>
      <c r="J3305" s="10">
        <v>20053.419999999998</v>
      </c>
      <c r="K3305" s="12">
        <f>IFERROR(salesdata[[#This Row],[S-P2]]/salesdata[[#This Row],[Q-P2]],0)</f>
        <v>6.34</v>
      </c>
      <c r="L3305" s="3">
        <v>4331</v>
      </c>
      <c r="M3305" s="10">
        <v>23474.02</v>
      </c>
      <c r="N3305" s="12">
        <f>IFERROR(salesdata[[#This Row],[S-P3]]/salesdata[[#This Row],[Q-P3]],0)</f>
        <v>5.42</v>
      </c>
      <c r="O3305" s="3">
        <v>923</v>
      </c>
      <c r="P3305" s="10">
        <v>6580.99</v>
      </c>
      <c r="Q3305" s="12">
        <f>IFERROR(salesdata[[#This Row],[S-P4]]/salesdata[[#This Row],[Q-P4]],0)</f>
        <v>7.13</v>
      </c>
      <c r="R3305" s="3">
        <v>12456</v>
      </c>
      <c r="S3305" s="10">
        <v>62912.06</v>
      </c>
      <c r="T3305" s="1" t="str">
        <f>"Q"&amp;ROUNDUP(salesdata[[#This Row],[Month No.]]/3,0)</f>
        <v>Q3</v>
      </c>
      <c r="U3305" s="1" t="str">
        <f>TEXT(salesdata[[#This Row],[Date]],"dddd")</f>
        <v>Thursday</v>
      </c>
      <c r="V3305" s="12">
        <f>IFERROR(salesdata[[#This Row],[Total Revenue]]/salesdata[[#This Row],[Total Units Sold]],0)</f>
        <v>5.050743416827232</v>
      </c>
      <c r="W3305" s="1" t="str">
        <f>INDEX({"Product1","Product2","Product3","Product4"},MATCH(MAX(salesdata[[#This Row],[S-P1]],salesdata[[#This Row],[S-P2]],salesdata[[#This Row],[S-P3]],salesdata[[#This Row],[S-P4]]),CHOOSE({1,2,3,4},salesdata[[#This Row],[S-P1]],salesdata[[#This Row],[S-P2]],salesdata[[#This Row],[S-P3]],salesdata[[#This Row],[S-P4]]),0))</f>
        <v>Product3</v>
      </c>
      <c r="X3305" s="1" t="str">
        <f>IF(salesdata[[#This Row],[Total Revenue]]&gt;=70000,"High",IF(salesdata[[#This Row],[Total Revenue]]&gt;=40000,"Medium","Low"))</f>
        <v>Medium</v>
      </c>
      <c r="Y3305" s="1" t="str">
        <f>IFERROR(IF(SUMIF(salesdata[Year],salesdata[[#This Row],[Year]],salesdata[Total Revenue])&gt;SUMIF(salesdata[Year],salesdata[[#This Row],[Year]]-1,salesdata[Total Revenue]),"Growth Year","Decline Year"),"")</f>
        <v>Growth Year</v>
      </c>
    </row>
    <row r="3306" spans="1:25" x14ac:dyDescent="0.3">
      <c r="A3306" s="1">
        <v>3305</v>
      </c>
      <c r="B3306" s="2">
        <v>43651</v>
      </c>
      <c r="C3306" s="1">
        <v>2019</v>
      </c>
      <c r="D3306" s="1" t="s">
        <v>20</v>
      </c>
      <c r="E3306" s="1">
        <v>7</v>
      </c>
      <c r="F3306" s="3">
        <v>3714</v>
      </c>
      <c r="G3306" s="10">
        <v>11773.38</v>
      </c>
      <c r="H3306" s="12">
        <f>IFERROR(salesdata[[#This Row],[S-P1]]/salesdata[[#This Row],[Q-P1]],0)</f>
        <v>3.17</v>
      </c>
      <c r="I3306" s="3">
        <v>2469</v>
      </c>
      <c r="J3306" s="10">
        <v>15653.46</v>
      </c>
      <c r="K3306" s="12">
        <f>IFERROR(salesdata[[#This Row],[S-P2]]/salesdata[[#This Row],[Q-P2]],0)</f>
        <v>6.34</v>
      </c>
      <c r="L3306" s="3">
        <v>3836</v>
      </c>
      <c r="M3306" s="10">
        <v>20791.12</v>
      </c>
      <c r="N3306" s="12">
        <f>IFERROR(salesdata[[#This Row],[S-P3]]/salesdata[[#This Row],[Q-P3]],0)</f>
        <v>5.42</v>
      </c>
      <c r="O3306" s="3">
        <v>349</v>
      </c>
      <c r="P3306" s="10">
        <v>2488.37</v>
      </c>
      <c r="Q3306" s="12">
        <f>IFERROR(salesdata[[#This Row],[S-P4]]/salesdata[[#This Row],[Q-P4]],0)</f>
        <v>7.13</v>
      </c>
      <c r="R3306" s="3">
        <v>10368</v>
      </c>
      <c r="S3306" s="10">
        <v>50706.33</v>
      </c>
      <c r="T3306" s="1" t="str">
        <f>"Q"&amp;ROUNDUP(salesdata[[#This Row],[Month No.]]/3,0)</f>
        <v>Q3</v>
      </c>
      <c r="U3306" s="1" t="str">
        <f>TEXT(salesdata[[#This Row],[Date]],"dddd")</f>
        <v>Friday</v>
      </c>
      <c r="V3306" s="12">
        <f>IFERROR(salesdata[[#This Row],[Total Revenue]]/salesdata[[#This Row],[Total Units Sold]],0)</f>
        <v>4.8906568287037038</v>
      </c>
      <c r="W3306" s="1" t="str">
        <f>INDEX({"Product1","Product2","Product3","Product4"},MATCH(MAX(salesdata[[#This Row],[S-P1]],salesdata[[#This Row],[S-P2]],salesdata[[#This Row],[S-P3]],salesdata[[#This Row],[S-P4]]),CHOOSE({1,2,3,4},salesdata[[#This Row],[S-P1]],salesdata[[#This Row],[S-P2]],salesdata[[#This Row],[S-P3]],salesdata[[#This Row],[S-P4]]),0))</f>
        <v>Product3</v>
      </c>
      <c r="X3306" s="1" t="str">
        <f>IF(salesdata[[#This Row],[Total Revenue]]&gt;=70000,"High",IF(salesdata[[#This Row],[Total Revenue]]&gt;=40000,"Medium","Low"))</f>
        <v>Medium</v>
      </c>
      <c r="Y3306" s="1" t="str">
        <f>IFERROR(IF(SUMIF(salesdata[Year],salesdata[[#This Row],[Year]],salesdata[Total Revenue])&gt;SUMIF(salesdata[Year],salesdata[[#This Row],[Year]]-1,salesdata[Total Revenue]),"Growth Year","Decline Year"),"")</f>
        <v>Growth Year</v>
      </c>
    </row>
    <row r="3307" spans="1:25" x14ac:dyDescent="0.3">
      <c r="A3307" s="1">
        <v>3306</v>
      </c>
      <c r="B3307" s="2">
        <v>43652</v>
      </c>
      <c r="C3307" s="1">
        <v>2019</v>
      </c>
      <c r="D3307" s="1" t="s">
        <v>20</v>
      </c>
      <c r="E3307" s="1">
        <v>7</v>
      </c>
      <c r="F3307" s="3">
        <v>5094</v>
      </c>
      <c r="G3307" s="10">
        <v>16147.98</v>
      </c>
      <c r="H3307" s="12">
        <f>IFERROR(salesdata[[#This Row],[S-P1]]/salesdata[[#This Row],[Q-P1]],0)</f>
        <v>3.17</v>
      </c>
      <c r="I3307" s="3">
        <v>1013</v>
      </c>
      <c r="J3307" s="10">
        <v>6422.42</v>
      </c>
      <c r="K3307" s="12">
        <f>IFERROR(salesdata[[#This Row],[S-P2]]/salesdata[[#This Row],[Q-P2]],0)</f>
        <v>6.34</v>
      </c>
      <c r="L3307" s="3">
        <v>5312</v>
      </c>
      <c r="M3307" s="10">
        <v>28791.040000000001</v>
      </c>
      <c r="N3307" s="12">
        <f>IFERROR(salesdata[[#This Row],[S-P3]]/salesdata[[#This Row],[Q-P3]],0)</f>
        <v>5.42</v>
      </c>
      <c r="O3307" s="3">
        <v>1540</v>
      </c>
      <c r="P3307" s="10">
        <v>10980.2</v>
      </c>
      <c r="Q3307" s="12">
        <f>IFERROR(salesdata[[#This Row],[S-P4]]/salesdata[[#This Row],[Q-P4]],0)</f>
        <v>7.1300000000000008</v>
      </c>
      <c r="R3307" s="3">
        <v>12959</v>
      </c>
      <c r="S3307" s="10">
        <v>62341.64</v>
      </c>
      <c r="T3307" s="1" t="str">
        <f>"Q"&amp;ROUNDUP(salesdata[[#This Row],[Month No.]]/3,0)</f>
        <v>Q3</v>
      </c>
      <c r="U3307" s="1" t="str">
        <f>TEXT(salesdata[[#This Row],[Date]],"dddd")</f>
        <v>Saturday</v>
      </c>
      <c r="V3307" s="12">
        <f>IFERROR(salesdata[[#This Row],[Total Revenue]]/salesdata[[#This Row],[Total Units Sold]],0)</f>
        <v>4.810682923065051</v>
      </c>
      <c r="W3307" s="1" t="str">
        <f>INDEX({"Product1","Product2","Product3","Product4"},MATCH(MAX(salesdata[[#This Row],[S-P1]],salesdata[[#This Row],[S-P2]],salesdata[[#This Row],[S-P3]],salesdata[[#This Row],[S-P4]]),CHOOSE({1,2,3,4},salesdata[[#This Row],[S-P1]],salesdata[[#This Row],[S-P2]],salesdata[[#This Row],[S-P3]],salesdata[[#This Row],[S-P4]]),0))</f>
        <v>Product3</v>
      </c>
      <c r="X3307" s="1" t="str">
        <f>IF(salesdata[[#This Row],[Total Revenue]]&gt;=70000,"High",IF(salesdata[[#This Row],[Total Revenue]]&gt;=40000,"Medium","Low"))</f>
        <v>Medium</v>
      </c>
      <c r="Y3307" s="1" t="str">
        <f>IFERROR(IF(SUMIF(salesdata[Year],salesdata[[#This Row],[Year]],salesdata[Total Revenue])&gt;SUMIF(salesdata[Year],salesdata[[#This Row],[Year]]-1,salesdata[Total Revenue]),"Growth Year","Decline Year"),"")</f>
        <v>Growth Year</v>
      </c>
    </row>
    <row r="3308" spans="1:25" x14ac:dyDescent="0.3">
      <c r="A3308" s="1">
        <v>3307</v>
      </c>
      <c r="B3308" s="2">
        <v>43653</v>
      </c>
      <c r="C3308" s="1">
        <v>2019</v>
      </c>
      <c r="D3308" s="1" t="s">
        <v>20</v>
      </c>
      <c r="E3308" s="1">
        <v>7</v>
      </c>
      <c r="F3308" s="3">
        <v>3107</v>
      </c>
      <c r="G3308" s="10">
        <v>9849.19</v>
      </c>
      <c r="H3308" s="12">
        <f>IFERROR(salesdata[[#This Row],[S-P1]]/salesdata[[#This Row],[Q-P1]],0)</f>
        <v>3.1700000000000004</v>
      </c>
      <c r="I3308" s="3">
        <v>1965</v>
      </c>
      <c r="J3308" s="10">
        <v>12458.1</v>
      </c>
      <c r="K3308" s="12">
        <f>IFERROR(salesdata[[#This Row],[S-P2]]/salesdata[[#This Row],[Q-P2]],0)</f>
        <v>6.34</v>
      </c>
      <c r="L3308" s="3">
        <v>2012</v>
      </c>
      <c r="M3308" s="10">
        <v>10905.04</v>
      </c>
      <c r="N3308" s="12">
        <f>IFERROR(salesdata[[#This Row],[S-P3]]/salesdata[[#This Row],[Q-P3]],0)</f>
        <v>5.4200000000000008</v>
      </c>
      <c r="O3308" s="3">
        <v>619</v>
      </c>
      <c r="P3308" s="10">
        <v>4413.47</v>
      </c>
      <c r="Q3308" s="12">
        <f>IFERROR(salesdata[[#This Row],[S-P4]]/salesdata[[#This Row],[Q-P4]],0)</f>
        <v>7.1300000000000008</v>
      </c>
      <c r="R3308" s="3">
        <v>7703</v>
      </c>
      <c r="S3308" s="10">
        <v>37625.800000000003</v>
      </c>
      <c r="T3308" s="1" t="str">
        <f>"Q"&amp;ROUNDUP(salesdata[[#This Row],[Month No.]]/3,0)</f>
        <v>Q3</v>
      </c>
      <c r="U3308" s="1" t="str">
        <f>TEXT(salesdata[[#This Row],[Date]],"dddd")</f>
        <v>Sunday</v>
      </c>
      <c r="V3308" s="12">
        <f>IFERROR(salesdata[[#This Row],[Total Revenue]]/salesdata[[#This Row],[Total Units Sold]],0)</f>
        <v>4.8845644554069843</v>
      </c>
      <c r="W3308" s="1" t="str">
        <f>INDEX({"Product1","Product2","Product3","Product4"},MATCH(MAX(salesdata[[#This Row],[S-P1]],salesdata[[#This Row],[S-P2]],salesdata[[#This Row],[S-P3]],salesdata[[#This Row],[S-P4]]),CHOOSE({1,2,3,4},salesdata[[#This Row],[S-P1]],salesdata[[#This Row],[S-P2]],salesdata[[#This Row],[S-P3]],salesdata[[#This Row],[S-P4]]),0))</f>
        <v>Product2</v>
      </c>
      <c r="X3308" s="1" t="str">
        <f>IF(salesdata[[#This Row],[Total Revenue]]&gt;=70000,"High",IF(salesdata[[#This Row],[Total Revenue]]&gt;=40000,"Medium","Low"))</f>
        <v>Low</v>
      </c>
      <c r="Y3308" s="1" t="str">
        <f>IFERROR(IF(SUMIF(salesdata[Year],salesdata[[#This Row],[Year]],salesdata[Total Revenue])&gt;SUMIF(salesdata[Year],salesdata[[#This Row],[Year]]-1,salesdata[Total Revenue]),"Growth Year","Decline Year"),"")</f>
        <v>Growth Year</v>
      </c>
    </row>
    <row r="3309" spans="1:25" x14ac:dyDescent="0.3">
      <c r="A3309" s="1">
        <v>3308</v>
      </c>
      <c r="B3309" s="2">
        <v>43654</v>
      </c>
      <c r="C3309" s="1">
        <v>2019</v>
      </c>
      <c r="D3309" s="1" t="s">
        <v>20</v>
      </c>
      <c r="E3309" s="1">
        <v>7</v>
      </c>
      <c r="F3309" s="3">
        <v>1954</v>
      </c>
      <c r="G3309" s="10">
        <v>6194.18</v>
      </c>
      <c r="H3309" s="12">
        <f>IFERROR(salesdata[[#This Row],[S-P1]]/salesdata[[#This Row],[Q-P1]],0)</f>
        <v>3.17</v>
      </c>
      <c r="I3309" s="3">
        <v>1366</v>
      </c>
      <c r="J3309" s="10">
        <v>8660.44</v>
      </c>
      <c r="K3309" s="12">
        <f>IFERROR(salesdata[[#This Row],[S-P2]]/salesdata[[#This Row],[Q-P2]],0)</f>
        <v>6.3400000000000007</v>
      </c>
      <c r="L3309" s="3">
        <v>1466</v>
      </c>
      <c r="M3309" s="10">
        <v>7945.72</v>
      </c>
      <c r="N3309" s="12">
        <f>IFERROR(salesdata[[#This Row],[S-P3]]/salesdata[[#This Row],[Q-P3]],0)</f>
        <v>5.42</v>
      </c>
      <c r="O3309" s="3">
        <v>1195</v>
      </c>
      <c r="P3309" s="10">
        <v>8520.35</v>
      </c>
      <c r="Q3309" s="12">
        <f>IFERROR(salesdata[[#This Row],[S-P4]]/salesdata[[#This Row],[Q-P4]],0)</f>
        <v>7.13</v>
      </c>
      <c r="R3309" s="3">
        <v>5981</v>
      </c>
      <c r="S3309" s="10">
        <v>31320.69</v>
      </c>
      <c r="T3309" s="1" t="str">
        <f>"Q"&amp;ROUNDUP(salesdata[[#This Row],[Month No.]]/3,0)</f>
        <v>Q3</v>
      </c>
      <c r="U3309" s="1" t="str">
        <f>TEXT(salesdata[[#This Row],[Date]],"dddd")</f>
        <v>Monday</v>
      </c>
      <c r="V3309" s="12">
        <f>IFERROR(salesdata[[#This Row],[Total Revenue]]/salesdata[[#This Row],[Total Units Sold]],0)</f>
        <v>5.236697876609262</v>
      </c>
      <c r="W3309" s="1" t="str">
        <f>INDEX({"Product1","Product2","Product3","Product4"},MATCH(MAX(salesdata[[#This Row],[S-P1]],salesdata[[#This Row],[S-P2]],salesdata[[#This Row],[S-P3]],salesdata[[#This Row],[S-P4]]),CHOOSE({1,2,3,4},salesdata[[#This Row],[S-P1]],salesdata[[#This Row],[S-P2]],salesdata[[#This Row],[S-P3]],salesdata[[#This Row],[S-P4]]),0))</f>
        <v>Product2</v>
      </c>
      <c r="X3309" s="1" t="str">
        <f>IF(salesdata[[#This Row],[Total Revenue]]&gt;=70000,"High",IF(salesdata[[#This Row],[Total Revenue]]&gt;=40000,"Medium","Low"))</f>
        <v>Low</v>
      </c>
      <c r="Y3309" s="1" t="str">
        <f>IFERROR(IF(SUMIF(salesdata[Year],salesdata[[#This Row],[Year]],salesdata[Total Revenue])&gt;SUMIF(salesdata[Year],salesdata[[#This Row],[Year]]-1,salesdata[Total Revenue]),"Growth Year","Decline Year"),"")</f>
        <v>Growth Year</v>
      </c>
    </row>
    <row r="3310" spans="1:25" x14ac:dyDescent="0.3">
      <c r="A3310" s="1">
        <v>3309</v>
      </c>
      <c r="B3310" s="2">
        <v>43655</v>
      </c>
      <c r="C3310" s="1">
        <v>2019</v>
      </c>
      <c r="D3310" s="1" t="s">
        <v>20</v>
      </c>
      <c r="E3310" s="1">
        <v>7</v>
      </c>
      <c r="F3310" s="3">
        <v>4300</v>
      </c>
      <c r="G3310" s="10">
        <v>13631</v>
      </c>
      <c r="H3310" s="12">
        <f>IFERROR(salesdata[[#This Row],[S-P1]]/salesdata[[#This Row],[Q-P1]],0)</f>
        <v>3.17</v>
      </c>
      <c r="I3310" s="3">
        <v>2642</v>
      </c>
      <c r="J3310" s="10">
        <v>16750.28</v>
      </c>
      <c r="K3310" s="12">
        <f>IFERROR(salesdata[[#This Row],[S-P2]]/salesdata[[#This Row],[Q-P2]],0)</f>
        <v>6.34</v>
      </c>
      <c r="L3310" s="3">
        <v>1692</v>
      </c>
      <c r="M3310" s="10">
        <v>9170.64</v>
      </c>
      <c r="N3310" s="12">
        <f>IFERROR(salesdata[[#This Row],[S-P3]]/salesdata[[#This Row],[Q-P3]],0)</f>
        <v>5.42</v>
      </c>
      <c r="O3310" s="3">
        <v>1056</v>
      </c>
      <c r="P3310" s="10">
        <v>7529.28</v>
      </c>
      <c r="Q3310" s="12">
        <f>IFERROR(salesdata[[#This Row],[S-P4]]/salesdata[[#This Row],[Q-P4]],0)</f>
        <v>7.13</v>
      </c>
      <c r="R3310" s="3">
        <v>9690</v>
      </c>
      <c r="S3310" s="10">
        <v>47081.2</v>
      </c>
      <c r="T3310" s="1" t="str">
        <f>"Q"&amp;ROUNDUP(salesdata[[#This Row],[Month No.]]/3,0)</f>
        <v>Q3</v>
      </c>
      <c r="U3310" s="1" t="str">
        <f>TEXT(salesdata[[#This Row],[Date]],"dddd")</f>
        <v>Tuesday</v>
      </c>
      <c r="V3310" s="12">
        <f>IFERROR(salesdata[[#This Row],[Total Revenue]]/salesdata[[#This Row],[Total Units Sold]],0)</f>
        <v>4.8587409700722395</v>
      </c>
      <c r="W3310" s="1" t="str">
        <f>INDEX({"Product1","Product2","Product3","Product4"},MATCH(MAX(salesdata[[#This Row],[S-P1]],salesdata[[#This Row],[S-P2]],salesdata[[#This Row],[S-P3]],salesdata[[#This Row],[S-P4]]),CHOOSE({1,2,3,4},salesdata[[#This Row],[S-P1]],salesdata[[#This Row],[S-P2]],salesdata[[#This Row],[S-P3]],salesdata[[#This Row],[S-P4]]),0))</f>
        <v>Product2</v>
      </c>
      <c r="X3310" s="1" t="str">
        <f>IF(salesdata[[#This Row],[Total Revenue]]&gt;=70000,"High",IF(salesdata[[#This Row],[Total Revenue]]&gt;=40000,"Medium","Low"))</f>
        <v>Medium</v>
      </c>
      <c r="Y3310" s="1" t="str">
        <f>IFERROR(IF(SUMIF(salesdata[Year],salesdata[[#This Row],[Year]],salesdata[Total Revenue])&gt;SUMIF(salesdata[Year],salesdata[[#This Row],[Year]]-1,salesdata[Total Revenue]),"Growth Year","Decline Year"),"")</f>
        <v>Growth Year</v>
      </c>
    </row>
    <row r="3311" spans="1:25" x14ac:dyDescent="0.3">
      <c r="A3311" s="1">
        <v>3310</v>
      </c>
      <c r="B3311" s="2">
        <v>43656</v>
      </c>
      <c r="C3311" s="1">
        <v>2019</v>
      </c>
      <c r="D3311" s="1" t="s">
        <v>20</v>
      </c>
      <c r="E3311" s="1">
        <v>7</v>
      </c>
      <c r="F3311" s="3">
        <v>3446</v>
      </c>
      <c r="G3311" s="10">
        <v>10923.82</v>
      </c>
      <c r="H3311" s="12">
        <f>IFERROR(salesdata[[#This Row],[S-P1]]/salesdata[[#This Row],[Q-P1]],0)</f>
        <v>3.17</v>
      </c>
      <c r="I3311" s="3">
        <v>2955</v>
      </c>
      <c r="J3311" s="10">
        <v>18734.7</v>
      </c>
      <c r="K3311" s="12">
        <f>IFERROR(salesdata[[#This Row],[S-P2]]/salesdata[[#This Row],[Q-P2]],0)</f>
        <v>6.34</v>
      </c>
      <c r="L3311" s="3">
        <v>1646</v>
      </c>
      <c r="M3311" s="10">
        <v>8921.32</v>
      </c>
      <c r="N3311" s="12">
        <f>IFERROR(salesdata[[#This Row],[S-P3]]/salesdata[[#This Row],[Q-P3]],0)</f>
        <v>5.42</v>
      </c>
      <c r="O3311" s="3">
        <v>1026</v>
      </c>
      <c r="P3311" s="10">
        <v>7315.38</v>
      </c>
      <c r="Q3311" s="12">
        <f>IFERROR(salesdata[[#This Row],[S-P4]]/salesdata[[#This Row],[Q-P4]],0)</f>
        <v>7.13</v>
      </c>
      <c r="R3311" s="3">
        <v>9073</v>
      </c>
      <c r="S3311" s="10">
        <v>45895.22</v>
      </c>
      <c r="T3311" s="1" t="str">
        <f>"Q"&amp;ROUNDUP(salesdata[[#This Row],[Month No.]]/3,0)</f>
        <v>Q3</v>
      </c>
      <c r="U3311" s="1" t="str">
        <f>TEXT(salesdata[[#This Row],[Date]],"dddd")</f>
        <v>Wednesday</v>
      </c>
      <c r="V3311" s="12">
        <f>IFERROR(salesdata[[#This Row],[Total Revenue]]/salesdata[[#This Row],[Total Units Sold]],0)</f>
        <v>5.0584393254711779</v>
      </c>
      <c r="W3311" s="1" t="str">
        <f>INDEX({"Product1","Product2","Product3","Product4"},MATCH(MAX(salesdata[[#This Row],[S-P1]],salesdata[[#This Row],[S-P2]],salesdata[[#This Row],[S-P3]],salesdata[[#This Row],[S-P4]]),CHOOSE({1,2,3,4},salesdata[[#This Row],[S-P1]],salesdata[[#This Row],[S-P2]],salesdata[[#This Row],[S-P3]],salesdata[[#This Row],[S-P4]]),0))</f>
        <v>Product2</v>
      </c>
      <c r="X3311" s="1" t="str">
        <f>IF(salesdata[[#This Row],[Total Revenue]]&gt;=70000,"High",IF(salesdata[[#This Row],[Total Revenue]]&gt;=40000,"Medium","Low"))</f>
        <v>Medium</v>
      </c>
      <c r="Y3311" s="1" t="str">
        <f>IFERROR(IF(SUMIF(salesdata[Year],salesdata[[#This Row],[Year]],salesdata[Total Revenue])&gt;SUMIF(salesdata[Year],salesdata[[#This Row],[Year]]-1,salesdata[Total Revenue]),"Growth Year","Decline Year"),"")</f>
        <v>Growth Year</v>
      </c>
    </row>
    <row r="3312" spans="1:25" x14ac:dyDescent="0.3">
      <c r="A3312" s="1">
        <v>3311</v>
      </c>
      <c r="B3312" s="2">
        <v>43657</v>
      </c>
      <c r="C3312" s="1">
        <v>2019</v>
      </c>
      <c r="D3312" s="1" t="s">
        <v>20</v>
      </c>
      <c r="E3312" s="1">
        <v>7</v>
      </c>
      <c r="F3312" s="3">
        <v>2046</v>
      </c>
      <c r="G3312" s="10">
        <v>6485.82</v>
      </c>
      <c r="H3312" s="12">
        <f>IFERROR(salesdata[[#This Row],[S-P1]]/salesdata[[#This Row],[Q-P1]],0)</f>
        <v>3.17</v>
      </c>
      <c r="I3312" s="3">
        <v>3430</v>
      </c>
      <c r="J3312" s="10">
        <v>21746.2</v>
      </c>
      <c r="K3312" s="12">
        <f>IFERROR(salesdata[[#This Row],[S-P2]]/salesdata[[#This Row],[Q-P2]],0)</f>
        <v>6.34</v>
      </c>
      <c r="L3312" s="3">
        <v>5124</v>
      </c>
      <c r="M3312" s="10">
        <v>27772.080000000002</v>
      </c>
      <c r="N3312" s="12">
        <f>IFERROR(salesdata[[#This Row],[S-P3]]/salesdata[[#This Row],[Q-P3]],0)</f>
        <v>5.42</v>
      </c>
      <c r="O3312" s="3">
        <v>1313</v>
      </c>
      <c r="P3312" s="10">
        <v>9361.69</v>
      </c>
      <c r="Q3312" s="12">
        <f>IFERROR(salesdata[[#This Row],[S-P4]]/salesdata[[#This Row],[Q-P4]],0)</f>
        <v>7.1300000000000008</v>
      </c>
      <c r="R3312" s="3">
        <v>11913</v>
      </c>
      <c r="S3312" s="10">
        <v>65365.79</v>
      </c>
      <c r="T3312" s="1" t="str">
        <f>"Q"&amp;ROUNDUP(salesdata[[#This Row],[Month No.]]/3,0)</f>
        <v>Q3</v>
      </c>
      <c r="U3312" s="1" t="str">
        <f>TEXT(salesdata[[#This Row],[Date]],"dddd")</f>
        <v>Thursday</v>
      </c>
      <c r="V3312" s="12">
        <f>IFERROR(salesdata[[#This Row],[Total Revenue]]/salesdata[[#This Row],[Total Units Sold]],0)</f>
        <v>5.4869294048518427</v>
      </c>
      <c r="W3312" s="1" t="str">
        <f>INDEX({"Product1","Product2","Product3","Product4"},MATCH(MAX(salesdata[[#This Row],[S-P1]],salesdata[[#This Row],[S-P2]],salesdata[[#This Row],[S-P3]],salesdata[[#This Row],[S-P4]]),CHOOSE({1,2,3,4},salesdata[[#This Row],[S-P1]],salesdata[[#This Row],[S-P2]],salesdata[[#This Row],[S-P3]],salesdata[[#This Row],[S-P4]]),0))</f>
        <v>Product3</v>
      </c>
      <c r="X3312" s="1" t="str">
        <f>IF(salesdata[[#This Row],[Total Revenue]]&gt;=70000,"High",IF(salesdata[[#This Row],[Total Revenue]]&gt;=40000,"Medium","Low"))</f>
        <v>Medium</v>
      </c>
      <c r="Y3312" s="1" t="str">
        <f>IFERROR(IF(SUMIF(salesdata[Year],salesdata[[#This Row],[Year]],salesdata[Total Revenue])&gt;SUMIF(salesdata[Year],salesdata[[#This Row],[Year]]-1,salesdata[Total Revenue]),"Growth Year","Decline Year"),"")</f>
        <v>Growth Year</v>
      </c>
    </row>
    <row r="3313" spans="1:25" x14ac:dyDescent="0.3">
      <c r="A3313" s="1">
        <v>3312</v>
      </c>
      <c r="B3313" s="2">
        <v>43658</v>
      </c>
      <c r="C3313" s="1">
        <v>2019</v>
      </c>
      <c r="D3313" s="1" t="s">
        <v>20</v>
      </c>
      <c r="E3313" s="1">
        <v>7</v>
      </c>
      <c r="F3313" s="3">
        <v>5887</v>
      </c>
      <c r="G3313" s="10">
        <v>18661.79</v>
      </c>
      <c r="H3313" s="12">
        <f>IFERROR(salesdata[[#This Row],[S-P1]]/salesdata[[#This Row],[Q-P1]],0)</f>
        <v>3.17</v>
      </c>
      <c r="I3313" s="3">
        <v>3104</v>
      </c>
      <c r="J3313" s="10">
        <v>19679.36</v>
      </c>
      <c r="K3313" s="12">
        <f>IFERROR(salesdata[[#This Row],[S-P2]]/salesdata[[#This Row],[Q-P2]],0)</f>
        <v>6.34</v>
      </c>
      <c r="L3313" s="3">
        <v>2345</v>
      </c>
      <c r="M3313" s="10">
        <v>12709.9</v>
      </c>
      <c r="N3313" s="12">
        <f>IFERROR(salesdata[[#This Row],[S-P3]]/salesdata[[#This Row],[Q-P3]],0)</f>
        <v>5.42</v>
      </c>
      <c r="O3313" s="3">
        <v>290</v>
      </c>
      <c r="P3313" s="10">
        <v>2067.6999999999998</v>
      </c>
      <c r="Q3313" s="12">
        <f>IFERROR(salesdata[[#This Row],[S-P4]]/salesdata[[#This Row],[Q-P4]],0)</f>
        <v>7.129999999999999</v>
      </c>
      <c r="R3313" s="3">
        <v>11626</v>
      </c>
      <c r="S3313" s="10">
        <v>53118.75</v>
      </c>
      <c r="T3313" s="1" t="str">
        <f>"Q"&amp;ROUNDUP(salesdata[[#This Row],[Month No.]]/3,0)</f>
        <v>Q3</v>
      </c>
      <c r="U3313" s="1" t="str">
        <f>TEXT(salesdata[[#This Row],[Date]],"dddd")</f>
        <v>Friday</v>
      </c>
      <c r="V3313" s="12">
        <f>IFERROR(salesdata[[#This Row],[Total Revenue]]/salesdata[[#This Row],[Total Units Sold]],0)</f>
        <v>4.5689618097367966</v>
      </c>
      <c r="W3313" s="1" t="str">
        <f>INDEX({"Product1","Product2","Product3","Product4"},MATCH(MAX(salesdata[[#This Row],[S-P1]],salesdata[[#This Row],[S-P2]],salesdata[[#This Row],[S-P3]],salesdata[[#This Row],[S-P4]]),CHOOSE({1,2,3,4},salesdata[[#This Row],[S-P1]],salesdata[[#This Row],[S-P2]],salesdata[[#This Row],[S-P3]],salesdata[[#This Row],[S-P4]]),0))</f>
        <v>Product2</v>
      </c>
      <c r="X3313" s="1" t="str">
        <f>IF(salesdata[[#This Row],[Total Revenue]]&gt;=70000,"High",IF(salesdata[[#This Row],[Total Revenue]]&gt;=40000,"Medium","Low"))</f>
        <v>Medium</v>
      </c>
      <c r="Y3313" s="1" t="str">
        <f>IFERROR(IF(SUMIF(salesdata[Year],salesdata[[#This Row],[Year]],salesdata[Total Revenue])&gt;SUMIF(salesdata[Year],salesdata[[#This Row],[Year]]-1,salesdata[Total Revenue]),"Growth Year","Decline Year"),"")</f>
        <v>Growth Year</v>
      </c>
    </row>
    <row r="3314" spans="1:25" x14ac:dyDescent="0.3">
      <c r="A3314" s="1">
        <v>3313</v>
      </c>
      <c r="B3314" s="2">
        <v>43659</v>
      </c>
      <c r="C3314" s="1">
        <v>2019</v>
      </c>
      <c r="D3314" s="1" t="s">
        <v>20</v>
      </c>
      <c r="E3314" s="1">
        <v>7</v>
      </c>
      <c r="F3314" s="3">
        <v>7072</v>
      </c>
      <c r="G3314" s="10">
        <v>22418.240000000002</v>
      </c>
      <c r="H3314" s="12">
        <f>IFERROR(salesdata[[#This Row],[S-P1]]/salesdata[[#This Row],[Q-P1]],0)</f>
        <v>3.1700000000000004</v>
      </c>
      <c r="I3314" s="3">
        <v>3705</v>
      </c>
      <c r="J3314" s="10">
        <v>23489.7</v>
      </c>
      <c r="K3314" s="12">
        <f>IFERROR(salesdata[[#This Row],[S-P2]]/salesdata[[#This Row],[Q-P2]],0)</f>
        <v>6.34</v>
      </c>
      <c r="L3314" s="3">
        <v>2183</v>
      </c>
      <c r="M3314" s="10">
        <v>11831.86</v>
      </c>
      <c r="N3314" s="12">
        <f>IFERROR(salesdata[[#This Row],[S-P3]]/salesdata[[#This Row],[Q-P3]],0)</f>
        <v>5.42</v>
      </c>
      <c r="O3314" s="3">
        <v>1609</v>
      </c>
      <c r="P3314" s="10">
        <v>11472.17</v>
      </c>
      <c r="Q3314" s="12">
        <f>IFERROR(salesdata[[#This Row],[S-P4]]/salesdata[[#This Row],[Q-P4]],0)</f>
        <v>7.13</v>
      </c>
      <c r="R3314" s="3">
        <v>14569</v>
      </c>
      <c r="S3314" s="10">
        <v>69211.97</v>
      </c>
      <c r="T3314" s="1" t="str">
        <f>"Q"&amp;ROUNDUP(salesdata[[#This Row],[Month No.]]/3,0)</f>
        <v>Q3</v>
      </c>
      <c r="U3314" s="1" t="str">
        <f>TEXT(salesdata[[#This Row],[Date]],"dddd")</f>
        <v>Saturday</v>
      </c>
      <c r="V3314" s="12">
        <f>IFERROR(salesdata[[#This Row],[Total Revenue]]/salesdata[[#This Row],[Total Units Sold]],0)</f>
        <v>4.750632850573135</v>
      </c>
      <c r="W3314" s="1" t="str">
        <f>INDEX({"Product1","Product2","Product3","Product4"},MATCH(MAX(salesdata[[#This Row],[S-P1]],salesdata[[#This Row],[S-P2]],salesdata[[#This Row],[S-P3]],salesdata[[#This Row],[S-P4]]),CHOOSE({1,2,3,4},salesdata[[#This Row],[S-P1]],salesdata[[#This Row],[S-P2]],salesdata[[#This Row],[S-P3]],salesdata[[#This Row],[S-P4]]),0))</f>
        <v>Product2</v>
      </c>
      <c r="X3314" s="1" t="str">
        <f>IF(salesdata[[#This Row],[Total Revenue]]&gt;=70000,"High",IF(salesdata[[#This Row],[Total Revenue]]&gt;=40000,"Medium","Low"))</f>
        <v>Medium</v>
      </c>
      <c r="Y3314" s="1" t="str">
        <f>IFERROR(IF(SUMIF(salesdata[Year],salesdata[[#This Row],[Year]],salesdata[Total Revenue])&gt;SUMIF(salesdata[Year],salesdata[[#This Row],[Year]]-1,salesdata[Total Revenue]),"Growth Year","Decline Year"),"")</f>
        <v>Growth Year</v>
      </c>
    </row>
    <row r="3315" spans="1:25" x14ac:dyDescent="0.3">
      <c r="A3315" s="1">
        <v>3314</v>
      </c>
      <c r="B3315" s="2">
        <v>43660</v>
      </c>
      <c r="C3315" s="1">
        <v>2019</v>
      </c>
      <c r="D3315" s="1" t="s">
        <v>20</v>
      </c>
      <c r="E3315" s="1">
        <v>7</v>
      </c>
      <c r="F3315" s="3">
        <v>7181</v>
      </c>
      <c r="G3315" s="10">
        <v>22763.77</v>
      </c>
      <c r="H3315" s="12">
        <f>IFERROR(salesdata[[#This Row],[S-P1]]/salesdata[[#This Row],[Q-P1]],0)</f>
        <v>3.17</v>
      </c>
      <c r="I3315" s="3">
        <v>2037</v>
      </c>
      <c r="J3315" s="10">
        <v>12914.58</v>
      </c>
      <c r="K3315" s="12">
        <f>IFERROR(salesdata[[#This Row],[S-P2]]/salesdata[[#This Row],[Q-P2]],0)</f>
        <v>6.34</v>
      </c>
      <c r="L3315" s="3">
        <v>2891</v>
      </c>
      <c r="M3315" s="10">
        <v>15669.22</v>
      </c>
      <c r="N3315" s="12">
        <f>IFERROR(salesdata[[#This Row],[S-P3]]/salesdata[[#This Row],[Q-P3]],0)</f>
        <v>5.42</v>
      </c>
      <c r="O3315" s="3">
        <v>1648</v>
      </c>
      <c r="P3315" s="10">
        <v>11750.24</v>
      </c>
      <c r="Q3315" s="12">
        <f>IFERROR(salesdata[[#This Row],[S-P4]]/salesdata[[#This Row],[Q-P4]],0)</f>
        <v>7.13</v>
      </c>
      <c r="R3315" s="3">
        <v>13757</v>
      </c>
      <c r="S3315" s="10">
        <v>63097.81</v>
      </c>
      <c r="T3315" s="1" t="str">
        <f>"Q"&amp;ROUNDUP(salesdata[[#This Row],[Month No.]]/3,0)</f>
        <v>Q3</v>
      </c>
      <c r="U3315" s="1" t="str">
        <f>TEXT(salesdata[[#This Row],[Date]],"dddd")</f>
        <v>Sunday</v>
      </c>
      <c r="V3315" s="12">
        <f>IFERROR(salesdata[[#This Row],[Total Revenue]]/salesdata[[#This Row],[Total Units Sold]],0)</f>
        <v>4.5865966417096748</v>
      </c>
      <c r="W3315" s="1" t="str">
        <f>INDEX({"Product1","Product2","Product3","Product4"},MATCH(MAX(salesdata[[#This Row],[S-P1]],salesdata[[#This Row],[S-P2]],salesdata[[#This Row],[S-P3]],salesdata[[#This Row],[S-P4]]),CHOOSE({1,2,3,4},salesdata[[#This Row],[S-P1]],salesdata[[#This Row],[S-P2]],salesdata[[#This Row],[S-P3]],salesdata[[#This Row],[S-P4]]),0))</f>
        <v>Product1</v>
      </c>
      <c r="X3315" s="1" t="str">
        <f>IF(salesdata[[#This Row],[Total Revenue]]&gt;=70000,"High",IF(salesdata[[#This Row],[Total Revenue]]&gt;=40000,"Medium","Low"))</f>
        <v>Medium</v>
      </c>
      <c r="Y3315" s="1" t="str">
        <f>IFERROR(IF(SUMIF(salesdata[Year],salesdata[[#This Row],[Year]],salesdata[Total Revenue])&gt;SUMIF(salesdata[Year],salesdata[[#This Row],[Year]]-1,salesdata[Total Revenue]),"Growth Year","Decline Year"),"")</f>
        <v>Growth Year</v>
      </c>
    </row>
    <row r="3316" spans="1:25" x14ac:dyDescent="0.3">
      <c r="A3316" s="1">
        <v>3315</v>
      </c>
      <c r="B3316" s="2">
        <v>43661</v>
      </c>
      <c r="C3316" s="1">
        <v>2019</v>
      </c>
      <c r="D3316" s="1" t="s">
        <v>20</v>
      </c>
      <c r="E3316" s="1">
        <v>7</v>
      </c>
      <c r="F3316" s="3">
        <v>3291</v>
      </c>
      <c r="G3316" s="10">
        <v>10432.469999999999</v>
      </c>
      <c r="H3316" s="12">
        <f>IFERROR(salesdata[[#This Row],[S-P1]]/salesdata[[#This Row],[Q-P1]],0)</f>
        <v>3.17</v>
      </c>
      <c r="I3316" s="3">
        <v>360</v>
      </c>
      <c r="J3316" s="10">
        <v>2282.4</v>
      </c>
      <c r="K3316" s="12">
        <f>IFERROR(salesdata[[#This Row],[S-P2]]/salesdata[[#This Row],[Q-P2]],0)</f>
        <v>6.34</v>
      </c>
      <c r="L3316" s="3">
        <v>3546</v>
      </c>
      <c r="M3316" s="10">
        <v>19219.32</v>
      </c>
      <c r="N3316" s="12">
        <f>IFERROR(salesdata[[#This Row],[S-P3]]/salesdata[[#This Row],[Q-P3]],0)</f>
        <v>5.42</v>
      </c>
      <c r="O3316" s="3">
        <v>633</v>
      </c>
      <c r="P3316" s="10">
        <v>4513.29</v>
      </c>
      <c r="Q3316" s="12">
        <f>IFERROR(salesdata[[#This Row],[S-P4]]/salesdata[[#This Row],[Q-P4]],0)</f>
        <v>7.13</v>
      </c>
      <c r="R3316" s="3">
        <v>7830</v>
      </c>
      <c r="S3316" s="10">
        <v>36447.480000000003</v>
      </c>
      <c r="T3316" s="1" t="str">
        <f>"Q"&amp;ROUNDUP(salesdata[[#This Row],[Month No.]]/3,0)</f>
        <v>Q3</v>
      </c>
      <c r="U3316" s="1" t="str">
        <f>TEXT(salesdata[[#This Row],[Date]],"dddd")</f>
        <v>Monday</v>
      </c>
      <c r="V3316" s="12">
        <f>IFERROR(salesdata[[#This Row],[Total Revenue]]/salesdata[[#This Row],[Total Units Sold]],0)</f>
        <v>4.6548505747126443</v>
      </c>
      <c r="W3316" s="1" t="str">
        <f>INDEX({"Product1","Product2","Product3","Product4"},MATCH(MAX(salesdata[[#This Row],[S-P1]],salesdata[[#This Row],[S-P2]],salesdata[[#This Row],[S-P3]],salesdata[[#This Row],[S-P4]]),CHOOSE({1,2,3,4},salesdata[[#This Row],[S-P1]],salesdata[[#This Row],[S-P2]],salesdata[[#This Row],[S-P3]],salesdata[[#This Row],[S-P4]]),0))</f>
        <v>Product3</v>
      </c>
      <c r="X3316" s="1" t="str">
        <f>IF(salesdata[[#This Row],[Total Revenue]]&gt;=70000,"High",IF(salesdata[[#This Row],[Total Revenue]]&gt;=40000,"Medium","Low"))</f>
        <v>Low</v>
      </c>
      <c r="Y3316" s="1" t="str">
        <f>IFERROR(IF(SUMIF(salesdata[Year],salesdata[[#This Row],[Year]],salesdata[Total Revenue])&gt;SUMIF(salesdata[Year],salesdata[[#This Row],[Year]]-1,salesdata[Total Revenue]),"Growth Year","Decline Year"),"")</f>
        <v>Growth Year</v>
      </c>
    </row>
    <row r="3317" spans="1:25" x14ac:dyDescent="0.3">
      <c r="A3317" s="1">
        <v>3316</v>
      </c>
      <c r="B3317" s="2">
        <v>43662</v>
      </c>
      <c r="C3317" s="1">
        <v>2019</v>
      </c>
      <c r="D3317" s="1" t="s">
        <v>20</v>
      </c>
      <c r="E3317" s="1">
        <v>7</v>
      </c>
      <c r="F3317" s="3">
        <v>3603</v>
      </c>
      <c r="G3317" s="10">
        <v>11421.51</v>
      </c>
      <c r="H3317" s="12">
        <f>IFERROR(salesdata[[#This Row],[S-P1]]/salesdata[[#This Row],[Q-P1]],0)</f>
        <v>3.17</v>
      </c>
      <c r="I3317" s="3">
        <v>2121</v>
      </c>
      <c r="J3317" s="10">
        <v>13447.14</v>
      </c>
      <c r="K3317" s="12">
        <f>IFERROR(salesdata[[#This Row],[S-P2]]/salesdata[[#This Row],[Q-P2]],0)</f>
        <v>6.34</v>
      </c>
      <c r="L3317" s="3">
        <v>3316</v>
      </c>
      <c r="M3317" s="10">
        <v>17972.72</v>
      </c>
      <c r="N3317" s="12">
        <f>IFERROR(salesdata[[#This Row],[S-P3]]/salesdata[[#This Row],[Q-P3]],0)</f>
        <v>5.42</v>
      </c>
      <c r="O3317" s="3">
        <v>280</v>
      </c>
      <c r="P3317" s="10">
        <v>1996.4</v>
      </c>
      <c r="Q3317" s="12">
        <f>IFERROR(salesdata[[#This Row],[S-P4]]/salesdata[[#This Row],[Q-P4]],0)</f>
        <v>7.13</v>
      </c>
      <c r="R3317" s="3">
        <v>9320</v>
      </c>
      <c r="S3317" s="10">
        <v>44837.77</v>
      </c>
      <c r="T3317" s="1" t="str">
        <f>"Q"&amp;ROUNDUP(salesdata[[#This Row],[Month No.]]/3,0)</f>
        <v>Q3</v>
      </c>
      <c r="U3317" s="1" t="str">
        <f>TEXT(salesdata[[#This Row],[Date]],"dddd")</f>
        <v>Tuesday</v>
      </c>
      <c r="V3317" s="12">
        <f>IFERROR(salesdata[[#This Row],[Total Revenue]]/salesdata[[#This Row],[Total Units Sold]],0)</f>
        <v>4.8109195278969956</v>
      </c>
      <c r="W3317" s="1" t="str">
        <f>INDEX({"Product1","Product2","Product3","Product4"},MATCH(MAX(salesdata[[#This Row],[S-P1]],salesdata[[#This Row],[S-P2]],salesdata[[#This Row],[S-P3]],salesdata[[#This Row],[S-P4]]),CHOOSE({1,2,3,4},salesdata[[#This Row],[S-P1]],salesdata[[#This Row],[S-P2]],salesdata[[#This Row],[S-P3]],salesdata[[#This Row],[S-P4]]),0))</f>
        <v>Product3</v>
      </c>
      <c r="X3317" s="1" t="str">
        <f>IF(salesdata[[#This Row],[Total Revenue]]&gt;=70000,"High",IF(salesdata[[#This Row],[Total Revenue]]&gt;=40000,"Medium","Low"))</f>
        <v>Medium</v>
      </c>
      <c r="Y3317" s="1" t="str">
        <f>IFERROR(IF(SUMIF(salesdata[Year],salesdata[[#This Row],[Year]],salesdata[Total Revenue])&gt;SUMIF(salesdata[Year],salesdata[[#This Row],[Year]]-1,salesdata[Total Revenue]),"Growth Year","Decline Year"),"")</f>
        <v>Growth Year</v>
      </c>
    </row>
    <row r="3318" spans="1:25" x14ac:dyDescent="0.3">
      <c r="A3318" s="1">
        <v>3317</v>
      </c>
      <c r="B3318" s="2">
        <v>43663</v>
      </c>
      <c r="C3318" s="1">
        <v>2019</v>
      </c>
      <c r="D3318" s="1" t="s">
        <v>20</v>
      </c>
      <c r="E3318" s="1">
        <v>7</v>
      </c>
      <c r="F3318" s="3">
        <v>1686</v>
      </c>
      <c r="G3318" s="10">
        <v>5344.62</v>
      </c>
      <c r="H3318" s="12">
        <f>IFERROR(salesdata[[#This Row],[S-P1]]/salesdata[[#This Row],[Q-P1]],0)</f>
        <v>3.17</v>
      </c>
      <c r="I3318" s="3">
        <v>1077</v>
      </c>
      <c r="J3318" s="10">
        <v>6828.18</v>
      </c>
      <c r="K3318" s="12">
        <f>IFERROR(salesdata[[#This Row],[S-P2]]/salesdata[[#This Row],[Q-P2]],0)</f>
        <v>6.34</v>
      </c>
      <c r="L3318" s="3">
        <v>695</v>
      </c>
      <c r="M3318" s="10">
        <v>3766.9</v>
      </c>
      <c r="N3318" s="12">
        <f>IFERROR(salesdata[[#This Row],[S-P3]]/salesdata[[#This Row],[Q-P3]],0)</f>
        <v>5.42</v>
      </c>
      <c r="O3318" s="3">
        <v>1603</v>
      </c>
      <c r="P3318" s="10">
        <v>11429.39</v>
      </c>
      <c r="Q3318" s="12">
        <f>IFERROR(salesdata[[#This Row],[S-P4]]/salesdata[[#This Row],[Q-P4]],0)</f>
        <v>7.13</v>
      </c>
      <c r="R3318" s="3">
        <v>5061</v>
      </c>
      <c r="S3318" s="10">
        <v>27369.09</v>
      </c>
      <c r="T3318" s="1" t="str">
        <f>"Q"&amp;ROUNDUP(salesdata[[#This Row],[Month No.]]/3,0)</f>
        <v>Q3</v>
      </c>
      <c r="U3318" s="1" t="str">
        <f>TEXT(salesdata[[#This Row],[Date]],"dddd")</f>
        <v>Wednesday</v>
      </c>
      <c r="V3318" s="12">
        <f>IFERROR(salesdata[[#This Row],[Total Revenue]]/salesdata[[#This Row],[Total Units Sold]],0)</f>
        <v>5.4078423236514519</v>
      </c>
      <c r="W3318" s="1" t="str">
        <f>INDEX({"Product1","Product2","Product3","Product4"},MATCH(MAX(salesdata[[#This Row],[S-P1]],salesdata[[#This Row],[S-P2]],salesdata[[#This Row],[S-P3]],salesdata[[#This Row],[S-P4]]),CHOOSE({1,2,3,4},salesdata[[#This Row],[S-P1]],salesdata[[#This Row],[S-P2]],salesdata[[#This Row],[S-P3]],salesdata[[#This Row],[S-P4]]),0))</f>
        <v>Product4</v>
      </c>
      <c r="X3318" s="1" t="str">
        <f>IF(salesdata[[#This Row],[Total Revenue]]&gt;=70000,"High",IF(salesdata[[#This Row],[Total Revenue]]&gt;=40000,"Medium","Low"))</f>
        <v>Low</v>
      </c>
      <c r="Y3318" s="1" t="str">
        <f>IFERROR(IF(SUMIF(salesdata[Year],salesdata[[#This Row],[Year]],salesdata[Total Revenue])&gt;SUMIF(salesdata[Year],salesdata[[#This Row],[Year]]-1,salesdata[Total Revenue]),"Growth Year","Decline Year"),"")</f>
        <v>Growth Year</v>
      </c>
    </row>
    <row r="3319" spans="1:25" x14ac:dyDescent="0.3">
      <c r="A3319" s="1">
        <v>3318</v>
      </c>
      <c r="B3319" s="2">
        <v>43664</v>
      </c>
      <c r="C3319" s="1">
        <v>2019</v>
      </c>
      <c r="D3319" s="1" t="s">
        <v>20</v>
      </c>
      <c r="E3319" s="1">
        <v>7</v>
      </c>
      <c r="F3319" s="3">
        <v>3618</v>
      </c>
      <c r="G3319" s="10">
        <v>11469.06</v>
      </c>
      <c r="H3319" s="12">
        <f>IFERROR(salesdata[[#This Row],[S-P1]]/salesdata[[#This Row],[Q-P1]],0)</f>
        <v>3.17</v>
      </c>
      <c r="I3319" s="3">
        <v>776</v>
      </c>
      <c r="J3319" s="10">
        <v>4919.84</v>
      </c>
      <c r="K3319" s="12">
        <f>IFERROR(salesdata[[#This Row],[S-P2]]/salesdata[[#This Row],[Q-P2]],0)</f>
        <v>6.34</v>
      </c>
      <c r="L3319" s="3">
        <v>439</v>
      </c>
      <c r="M3319" s="10">
        <v>2379.38</v>
      </c>
      <c r="N3319" s="12">
        <f>IFERROR(salesdata[[#This Row],[S-P3]]/salesdata[[#This Row],[Q-P3]],0)</f>
        <v>5.42</v>
      </c>
      <c r="O3319" s="3">
        <v>304</v>
      </c>
      <c r="P3319" s="10">
        <v>2167.52</v>
      </c>
      <c r="Q3319" s="12">
        <f>IFERROR(salesdata[[#This Row],[S-P4]]/salesdata[[#This Row],[Q-P4]],0)</f>
        <v>7.13</v>
      </c>
      <c r="R3319" s="3">
        <v>5137</v>
      </c>
      <c r="S3319" s="10">
        <v>20935.8</v>
      </c>
      <c r="T3319" s="1" t="str">
        <f>"Q"&amp;ROUNDUP(salesdata[[#This Row],[Month No.]]/3,0)</f>
        <v>Q3</v>
      </c>
      <c r="U3319" s="1" t="str">
        <f>TEXT(salesdata[[#This Row],[Date]],"dddd")</f>
        <v>Thursday</v>
      </c>
      <c r="V3319" s="12">
        <f>IFERROR(salesdata[[#This Row],[Total Revenue]]/salesdata[[#This Row],[Total Units Sold]],0)</f>
        <v>4.0754915320225811</v>
      </c>
      <c r="W3319" s="1" t="str">
        <f>INDEX({"Product1","Product2","Product3","Product4"},MATCH(MAX(salesdata[[#This Row],[S-P1]],salesdata[[#This Row],[S-P2]],salesdata[[#This Row],[S-P3]],salesdata[[#This Row],[S-P4]]),CHOOSE({1,2,3,4},salesdata[[#This Row],[S-P1]],salesdata[[#This Row],[S-P2]],salesdata[[#This Row],[S-P3]],salesdata[[#This Row],[S-P4]]),0))</f>
        <v>Product1</v>
      </c>
      <c r="X3319" s="1" t="str">
        <f>IF(salesdata[[#This Row],[Total Revenue]]&gt;=70000,"High",IF(salesdata[[#This Row],[Total Revenue]]&gt;=40000,"Medium","Low"))</f>
        <v>Low</v>
      </c>
      <c r="Y3319" s="1" t="str">
        <f>IFERROR(IF(SUMIF(salesdata[Year],salesdata[[#This Row],[Year]],salesdata[Total Revenue])&gt;SUMIF(salesdata[Year],salesdata[[#This Row],[Year]]-1,salesdata[Total Revenue]),"Growth Year","Decline Year"),"")</f>
        <v>Growth Year</v>
      </c>
    </row>
    <row r="3320" spans="1:25" x14ac:dyDescent="0.3">
      <c r="A3320" s="1">
        <v>3319</v>
      </c>
      <c r="B3320" s="2">
        <v>43665</v>
      </c>
      <c r="C3320" s="1">
        <v>2019</v>
      </c>
      <c r="D3320" s="1" t="s">
        <v>20</v>
      </c>
      <c r="E3320" s="1">
        <v>7</v>
      </c>
      <c r="F3320" s="3">
        <v>4891</v>
      </c>
      <c r="G3320" s="10">
        <v>15504.47</v>
      </c>
      <c r="H3320" s="12">
        <f>IFERROR(salesdata[[#This Row],[S-P1]]/salesdata[[#This Row],[Q-P1]],0)</f>
        <v>3.17</v>
      </c>
      <c r="I3320" s="3">
        <v>356</v>
      </c>
      <c r="J3320" s="10">
        <v>2257.04</v>
      </c>
      <c r="K3320" s="12">
        <f>IFERROR(salesdata[[#This Row],[S-P2]]/salesdata[[#This Row],[Q-P2]],0)</f>
        <v>6.34</v>
      </c>
      <c r="L3320" s="3">
        <v>2308</v>
      </c>
      <c r="M3320" s="10">
        <v>12509.36</v>
      </c>
      <c r="N3320" s="12">
        <f>IFERROR(salesdata[[#This Row],[S-P3]]/salesdata[[#This Row],[Q-P3]],0)</f>
        <v>5.42</v>
      </c>
      <c r="O3320" s="3">
        <v>632</v>
      </c>
      <c r="P3320" s="10">
        <v>4506.16</v>
      </c>
      <c r="Q3320" s="12">
        <f>IFERROR(salesdata[[#This Row],[S-P4]]/salesdata[[#This Row],[Q-P4]],0)</f>
        <v>7.13</v>
      </c>
      <c r="R3320" s="3">
        <v>8187</v>
      </c>
      <c r="S3320" s="10">
        <v>34777.03</v>
      </c>
      <c r="T3320" s="1" t="str">
        <f>"Q"&amp;ROUNDUP(salesdata[[#This Row],[Month No.]]/3,0)</f>
        <v>Q3</v>
      </c>
      <c r="U3320" s="1" t="str">
        <f>TEXT(salesdata[[#This Row],[Date]],"dddd")</f>
        <v>Friday</v>
      </c>
      <c r="V3320" s="12">
        <f>IFERROR(salesdata[[#This Row],[Total Revenue]]/salesdata[[#This Row],[Total Units Sold]],0)</f>
        <v>4.2478355930133134</v>
      </c>
      <c r="W3320" s="1" t="str">
        <f>INDEX({"Product1","Product2","Product3","Product4"},MATCH(MAX(salesdata[[#This Row],[S-P1]],salesdata[[#This Row],[S-P2]],salesdata[[#This Row],[S-P3]],salesdata[[#This Row],[S-P4]]),CHOOSE({1,2,3,4},salesdata[[#This Row],[S-P1]],salesdata[[#This Row],[S-P2]],salesdata[[#This Row],[S-P3]],salesdata[[#This Row],[S-P4]]),0))</f>
        <v>Product1</v>
      </c>
      <c r="X3320" s="1" t="str">
        <f>IF(salesdata[[#This Row],[Total Revenue]]&gt;=70000,"High",IF(salesdata[[#This Row],[Total Revenue]]&gt;=40000,"Medium","Low"))</f>
        <v>Low</v>
      </c>
      <c r="Y3320" s="1" t="str">
        <f>IFERROR(IF(SUMIF(salesdata[Year],salesdata[[#This Row],[Year]],salesdata[Total Revenue])&gt;SUMIF(salesdata[Year],salesdata[[#This Row],[Year]]-1,salesdata[Total Revenue]),"Growth Year","Decline Year"),"")</f>
        <v>Growth Year</v>
      </c>
    </row>
    <row r="3321" spans="1:25" x14ac:dyDescent="0.3">
      <c r="A3321" s="1">
        <v>3320</v>
      </c>
      <c r="B3321" s="2">
        <v>43666</v>
      </c>
      <c r="C3321" s="1">
        <v>2019</v>
      </c>
      <c r="D3321" s="1" t="s">
        <v>20</v>
      </c>
      <c r="E3321" s="1">
        <v>7</v>
      </c>
      <c r="F3321" s="3">
        <v>406</v>
      </c>
      <c r="G3321" s="10">
        <v>1287.02</v>
      </c>
      <c r="H3321" s="12">
        <f>IFERROR(salesdata[[#This Row],[S-P1]]/salesdata[[#This Row],[Q-P1]],0)</f>
        <v>3.17</v>
      </c>
      <c r="I3321" s="3">
        <v>2920</v>
      </c>
      <c r="J3321" s="10">
        <v>18512.8</v>
      </c>
      <c r="K3321" s="12">
        <f>IFERROR(salesdata[[#This Row],[S-P2]]/salesdata[[#This Row],[Q-P2]],0)</f>
        <v>6.34</v>
      </c>
      <c r="L3321" s="3">
        <v>2016</v>
      </c>
      <c r="M3321" s="10">
        <v>10926.72</v>
      </c>
      <c r="N3321" s="12">
        <f>IFERROR(salesdata[[#This Row],[S-P3]]/salesdata[[#This Row],[Q-P3]],0)</f>
        <v>5.42</v>
      </c>
      <c r="O3321" s="3">
        <v>768</v>
      </c>
      <c r="P3321" s="10">
        <v>5475.84</v>
      </c>
      <c r="Q3321" s="12">
        <f>IFERROR(salesdata[[#This Row],[S-P4]]/salesdata[[#This Row],[Q-P4]],0)</f>
        <v>7.13</v>
      </c>
      <c r="R3321" s="3">
        <v>6110</v>
      </c>
      <c r="S3321" s="10">
        <v>36202.379999999997</v>
      </c>
      <c r="T3321" s="1" t="str">
        <f>"Q"&amp;ROUNDUP(salesdata[[#This Row],[Month No.]]/3,0)</f>
        <v>Q3</v>
      </c>
      <c r="U3321" s="1" t="str">
        <f>TEXT(salesdata[[#This Row],[Date]],"dddd")</f>
        <v>Saturday</v>
      </c>
      <c r="V3321" s="12">
        <f>IFERROR(salesdata[[#This Row],[Total Revenue]]/salesdata[[#This Row],[Total Units Sold]],0)</f>
        <v>5.9251031096563009</v>
      </c>
      <c r="W3321" s="1" t="str">
        <f>INDEX({"Product1","Product2","Product3","Product4"},MATCH(MAX(salesdata[[#This Row],[S-P1]],salesdata[[#This Row],[S-P2]],salesdata[[#This Row],[S-P3]],salesdata[[#This Row],[S-P4]]),CHOOSE({1,2,3,4},salesdata[[#This Row],[S-P1]],salesdata[[#This Row],[S-P2]],salesdata[[#This Row],[S-P3]],salesdata[[#This Row],[S-P4]]),0))</f>
        <v>Product2</v>
      </c>
      <c r="X3321" s="1" t="str">
        <f>IF(salesdata[[#This Row],[Total Revenue]]&gt;=70000,"High",IF(salesdata[[#This Row],[Total Revenue]]&gt;=40000,"Medium","Low"))</f>
        <v>Low</v>
      </c>
      <c r="Y3321" s="1" t="str">
        <f>IFERROR(IF(SUMIF(salesdata[Year],salesdata[[#This Row],[Year]],salesdata[Total Revenue])&gt;SUMIF(salesdata[Year],salesdata[[#This Row],[Year]]-1,salesdata[Total Revenue]),"Growth Year","Decline Year"),"")</f>
        <v>Growth Year</v>
      </c>
    </row>
    <row r="3322" spans="1:25" x14ac:dyDescent="0.3">
      <c r="A3322" s="1">
        <v>3321</v>
      </c>
      <c r="B3322" s="2">
        <v>43667</v>
      </c>
      <c r="C3322" s="1">
        <v>2019</v>
      </c>
      <c r="D3322" s="1" t="s">
        <v>20</v>
      </c>
      <c r="E3322" s="1">
        <v>7</v>
      </c>
      <c r="F3322" s="3">
        <v>1250</v>
      </c>
      <c r="G3322" s="10">
        <v>3962.5</v>
      </c>
      <c r="H3322" s="12">
        <f>IFERROR(salesdata[[#This Row],[S-P1]]/salesdata[[#This Row],[Q-P1]],0)</f>
        <v>3.17</v>
      </c>
      <c r="I3322" s="3">
        <v>304</v>
      </c>
      <c r="J3322" s="10">
        <v>1927.36</v>
      </c>
      <c r="K3322" s="12">
        <f>IFERROR(salesdata[[#This Row],[S-P2]]/salesdata[[#This Row],[Q-P2]],0)</f>
        <v>6.34</v>
      </c>
      <c r="L3322" s="3">
        <v>1085</v>
      </c>
      <c r="M3322" s="10">
        <v>5880.7</v>
      </c>
      <c r="N3322" s="12">
        <f>IFERROR(salesdata[[#This Row],[S-P3]]/salesdata[[#This Row],[Q-P3]],0)</f>
        <v>5.42</v>
      </c>
      <c r="O3322" s="3">
        <v>1065</v>
      </c>
      <c r="P3322" s="10">
        <v>7593.45</v>
      </c>
      <c r="Q3322" s="12">
        <f>IFERROR(salesdata[[#This Row],[S-P4]]/salesdata[[#This Row],[Q-P4]],0)</f>
        <v>7.13</v>
      </c>
      <c r="R3322" s="3">
        <v>3704</v>
      </c>
      <c r="S3322" s="10">
        <v>19364.009999999998</v>
      </c>
      <c r="T3322" s="1" t="str">
        <f>"Q"&amp;ROUNDUP(salesdata[[#This Row],[Month No.]]/3,0)</f>
        <v>Q3</v>
      </c>
      <c r="U3322" s="1" t="str">
        <f>TEXT(salesdata[[#This Row],[Date]],"dddd")</f>
        <v>Sunday</v>
      </c>
      <c r="V3322" s="12">
        <f>IFERROR(salesdata[[#This Row],[Total Revenue]]/salesdata[[#This Row],[Total Units Sold]],0)</f>
        <v>5.2278644708423325</v>
      </c>
      <c r="W3322" s="1" t="str">
        <f>INDEX({"Product1","Product2","Product3","Product4"},MATCH(MAX(salesdata[[#This Row],[S-P1]],salesdata[[#This Row],[S-P2]],salesdata[[#This Row],[S-P3]],salesdata[[#This Row],[S-P4]]),CHOOSE({1,2,3,4},salesdata[[#This Row],[S-P1]],salesdata[[#This Row],[S-P2]],salesdata[[#This Row],[S-P3]],salesdata[[#This Row],[S-P4]]),0))</f>
        <v>Product4</v>
      </c>
      <c r="X3322" s="1" t="str">
        <f>IF(salesdata[[#This Row],[Total Revenue]]&gt;=70000,"High",IF(salesdata[[#This Row],[Total Revenue]]&gt;=40000,"Medium","Low"))</f>
        <v>Low</v>
      </c>
      <c r="Y3322" s="1" t="str">
        <f>IFERROR(IF(SUMIF(salesdata[Year],salesdata[[#This Row],[Year]],salesdata[Total Revenue])&gt;SUMIF(salesdata[Year],salesdata[[#This Row],[Year]]-1,salesdata[Total Revenue]),"Growth Year","Decline Year"),"")</f>
        <v>Growth Year</v>
      </c>
    </row>
    <row r="3323" spans="1:25" x14ac:dyDescent="0.3">
      <c r="A3323" s="1">
        <v>3322</v>
      </c>
      <c r="B3323" s="2">
        <v>43668</v>
      </c>
      <c r="C3323" s="1">
        <v>2019</v>
      </c>
      <c r="D3323" s="1" t="s">
        <v>20</v>
      </c>
      <c r="E3323" s="1">
        <v>7</v>
      </c>
      <c r="F3323" s="3">
        <v>1605</v>
      </c>
      <c r="G3323" s="10">
        <v>5087.8500000000004</v>
      </c>
      <c r="H3323" s="12">
        <f>IFERROR(salesdata[[#This Row],[S-P1]]/salesdata[[#This Row],[Q-P1]],0)</f>
        <v>3.1700000000000004</v>
      </c>
      <c r="I3323" s="3">
        <v>2271</v>
      </c>
      <c r="J3323" s="10">
        <v>14398.14</v>
      </c>
      <c r="K3323" s="12">
        <f>IFERROR(salesdata[[#This Row],[S-P2]]/salesdata[[#This Row],[Q-P2]],0)</f>
        <v>6.34</v>
      </c>
      <c r="L3323" s="3">
        <v>2421</v>
      </c>
      <c r="M3323" s="10">
        <v>13121.82</v>
      </c>
      <c r="N3323" s="12">
        <f>IFERROR(salesdata[[#This Row],[S-P3]]/salesdata[[#This Row],[Q-P3]],0)</f>
        <v>5.42</v>
      </c>
      <c r="O3323" s="3">
        <v>467</v>
      </c>
      <c r="P3323" s="10">
        <v>3329.71</v>
      </c>
      <c r="Q3323" s="12">
        <f>IFERROR(salesdata[[#This Row],[S-P4]]/salesdata[[#This Row],[Q-P4]],0)</f>
        <v>7.13</v>
      </c>
      <c r="R3323" s="3">
        <v>6764</v>
      </c>
      <c r="S3323" s="10">
        <v>35937.519999999997</v>
      </c>
      <c r="T3323" s="1" t="str">
        <f>"Q"&amp;ROUNDUP(salesdata[[#This Row],[Month No.]]/3,0)</f>
        <v>Q3</v>
      </c>
      <c r="U3323" s="1" t="str">
        <f>TEXT(salesdata[[#This Row],[Date]],"dddd")</f>
        <v>Monday</v>
      </c>
      <c r="V3323" s="12">
        <f>IFERROR(salesdata[[#This Row],[Total Revenue]]/salesdata[[#This Row],[Total Units Sold]],0)</f>
        <v>5.3130573625073918</v>
      </c>
      <c r="W3323" s="1" t="str">
        <f>INDEX({"Product1","Product2","Product3","Product4"},MATCH(MAX(salesdata[[#This Row],[S-P1]],salesdata[[#This Row],[S-P2]],salesdata[[#This Row],[S-P3]],salesdata[[#This Row],[S-P4]]),CHOOSE({1,2,3,4},salesdata[[#This Row],[S-P1]],salesdata[[#This Row],[S-P2]],salesdata[[#This Row],[S-P3]],salesdata[[#This Row],[S-P4]]),0))</f>
        <v>Product2</v>
      </c>
      <c r="X3323" s="1" t="str">
        <f>IF(salesdata[[#This Row],[Total Revenue]]&gt;=70000,"High",IF(salesdata[[#This Row],[Total Revenue]]&gt;=40000,"Medium","Low"))</f>
        <v>Low</v>
      </c>
      <c r="Y3323" s="1" t="str">
        <f>IFERROR(IF(SUMIF(salesdata[Year],salesdata[[#This Row],[Year]],salesdata[Total Revenue])&gt;SUMIF(salesdata[Year],salesdata[[#This Row],[Year]]-1,salesdata[Total Revenue]),"Growth Year","Decline Year"),"")</f>
        <v>Growth Year</v>
      </c>
    </row>
    <row r="3324" spans="1:25" x14ac:dyDescent="0.3">
      <c r="A3324" s="1">
        <v>3323</v>
      </c>
      <c r="B3324" s="2">
        <v>43669</v>
      </c>
      <c r="C3324" s="1">
        <v>2019</v>
      </c>
      <c r="D3324" s="1" t="s">
        <v>20</v>
      </c>
      <c r="E3324" s="1">
        <v>7</v>
      </c>
      <c r="F3324" s="3">
        <v>6697</v>
      </c>
      <c r="G3324" s="10">
        <v>21229.49</v>
      </c>
      <c r="H3324" s="12">
        <f>IFERROR(salesdata[[#This Row],[S-P1]]/salesdata[[#This Row],[Q-P1]],0)</f>
        <v>3.1700000000000004</v>
      </c>
      <c r="I3324" s="3">
        <v>3116</v>
      </c>
      <c r="J3324" s="10">
        <v>19755.439999999999</v>
      </c>
      <c r="K3324" s="12">
        <f>IFERROR(salesdata[[#This Row],[S-P2]]/salesdata[[#This Row],[Q-P2]],0)</f>
        <v>6.34</v>
      </c>
      <c r="L3324" s="3">
        <v>5842</v>
      </c>
      <c r="M3324" s="10">
        <v>31663.64</v>
      </c>
      <c r="N3324" s="12">
        <f>IFERROR(salesdata[[#This Row],[S-P3]]/salesdata[[#This Row],[Q-P3]],0)</f>
        <v>5.42</v>
      </c>
      <c r="O3324" s="3">
        <v>880</v>
      </c>
      <c r="P3324" s="10">
        <v>6274.4</v>
      </c>
      <c r="Q3324" s="12">
        <f>IFERROR(salesdata[[#This Row],[S-P4]]/salesdata[[#This Row],[Q-P4]],0)</f>
        <v>7.13</v>
      </c>
      <c r="R3324" s="3">
        <v>16535</v>
      </c>
      <c r="S3324" s="10">
        <v>78922.97</v>
      </c>
      <c r="T3324" s="1" t="str">
        <f>"Q"&amp;ROUNDUP(salesdata[[#This Row],[Month No.]]/3,0)</f>
        <v>Q3</v>
      </c>
      <c r="U3324" s="1" t="str">
        <f>TEXT(salesdata[[#This Row],[Date]],"dddd")</f>
        <v>Tuesday</v>
      </c>
      <c r="V3324" s="12">
        <f>IFERROR(salesdata[[#This Row],[Total Revenue]]/salesdata[[#This Row],[Total Units Sold]],0)</f>
        <v>4.7730855760508017</v>
      </c>
      <c r="W3324" s="1" t="str">
        <f>INDEX({"Product1","Product2","Product3","Product4"},MATCH(MAX(salesdata[[#This Row],[S-P1]],salesdata[[#This Row],[S-P2]],salesdata[[#This Row],[S-P3]],salesdata[[#This Row],[S-P4]]),CHOOSE({1,2,3,4},salesdata[[#This Row],[S-P1]],salesdata[[#This Row],[S-P2]],salesdata[[#This Row],[S-P3]],salesdata[[#This Row],[S-P4]]),0))</f>
        <v>Product3</v>
      </c>
      <c r="X3324" s="1" t="str">
        <f>IF(salesdata[[#This Row],[Total Revenue]]&gt;=70000,"High",IF(salesdata[[#This Row],[Total Revenue]]&gt;=40000,"Medium","Low"))</f>
        <v>High</v>
      </c>
      <c r="Y3324" s="1" t="str">
        <f>IFERROR(IF(SUMIF(salesdata[Year],salesdata[[#This Row],[Year]],salesdata[Total Revenue])&gt;SUMIF(salesdata[Year],salesdata[[#This Row],[Year]]-1,salesdata[Total Revenue]),"Growth Year","Decline Year"),"")</f>
        <v>Growth Year</v>
      </c>
    </row>
    <row r="3325" spans="1:25" x14ac:dyDescent="0.3">
      <c r="A3325" s="1">
        <v>3324</v>
      </c>
      <c r="B3325" s="2">
        <v>43670</v>
      </c>
      <c r="C3325" s="1">
        <v>2019</v>
      </c>
      <c r="D3325" s="1" t="s">
        <v>20</v>
      </c>
      <c r="E3325" s="1">
        <v>7</v>
      </c>
      <c r="F3325" s="3">
        <v>4258</v>
      </c>
      <c r="G3325" s="10">
        <v>13497.86</v>
      </c>
      <c r="H3325" s="12">
        <f>IFERROR(salesdata[[#This Row],[S-P1]]/salesdata[[#This Row],[Q-P1]],0)</f>
        <v>3.17</v>
      </c>
      <c r="I3325" s="3">
        <v>1290</v>
      </c>
      <c r="J3325" s="10">
        <v>8178.6</v>
      </c>
      <c r="K3325" s="12">
        <f>IFERROR(salesdata[[#This Row],[S-P2]]/salesdata[[#This Row],[Q-P2]],0)</f>
        <v>6.34</v>
      </c>
      <c r="L3325" s="3">
        <v>683</v>
      </c>
      <c r="M3325" s="10">
        <v>3701.86</v>
      </c>
      <c r="N3325" s="12">
        <f>IFERROR(salesdata[[#This Row],[S-P3]]/salesdata[[#This Row],[Q-P3]],0)</f>
        <v>5.42</v>
      </c>
      <c r="O3325" s="3">
        <v>654</v>
      </c>
      <c r="P3325" s="10">
        <v>4663.0200000000004</v>
      </c>
      <c r="Q3325" s="12">
        <f>IFERROR(salesdata[[#This Row],[S-P4]]/salesdata[[#This Row],[Q-P4]],0)</f>
        <v>7.1300000000000008</v>
      </c>
      <c r="R3325" s="3">
        <v>6885</v>
      </c>
      <c r="S3325" s="10">
        <v>30041.34</v>
      </c>
      <c r="T3325" s="1" t="str">
        <f>"Q"&amp;ROUNDUP(salesdata[[#This Row],[Month No.]]/3,0)</f>
        <v>Q3</v>
      </c>
      <c r="U3325" s="1" t="str">
        <f>TEXT(salesdata[[#This Row],[Date]],"dddd")</f>
        <v>Wednesday</v>
      </c>
      <c r="V3325" s="12">
        <f>IFERROR(salesdata[[#This Row],[Total Revenue]]/salesdata[[#This Row],[Total Units Sold]],0)</f>
        <v>4.3633028322440088</v>
      </c>
      <c r="W3325" s="1" t="str">
        <f>INDEX({"Product1","Product2","Product3","Product4"},MATCH(MAX(salesdata[[#This Row],[S-P1]],salesdata[[#This Row],[S-P2]],salesdata[[#This Row],[S-P3]],salesdata[[#This Row],[S-P4]]),CHOOSE({1,2,3,4},salesdata[[#This Row],[S-P1]],salesdata[[#This Row],[S-P2]],salesdata[[#This Row],[S-P3]],salesdata[[#This Row],[S-P4]]),0))</f>
        <v>Product1</v>
      </c>
      <c r="X3325" s="1" t="str">
        <f>IF(salesdata[[#This Row],[Total Revenue]]&gt;=70000,"High",IF(salesdata[[#This Row],[Total Revenue]]&gt;=40000,"Medium","Low"))</f>
        <v>Low</v>
      </c>
      <c r="Y3325" s="1" t="str">
        <f>IFERROR(IF(SUMIF(salesdata[Year],salesdata[[#This Row],[Year]],salesdata[Total Revenue])&gt;SUMIF(salesdata[Year],salesdata[[#This Row],[Year]]-1,salesdata[Total Revenue]),"Growth Year","Decline Year"),"")</f>
        <v>Growth Year</v>
      </c>
    </row>
    <row r="3326" spans="1:25" x14ac:dyDescent="0.3">
      <c r="A3326" s="1">
        <v>3325</v>
      </c>
      <c r="B3326" s="2">
        <v>43671</v>
      </c>
      <c r="C3326" s="1">
        <v>2019</v>
      </c>
      <c r="D3326" s="1" t="s">
        <v>20</v>
      </c>
      <c r="E3326" s="1">
        <v>7</v>
      </c>
      <c r="F3326" s="3">
        <v>6097</v>
      </c>
      <c r="G3326" s="10">
        <v>19327.490000000002</v>
      </c>
      <c r="H3326" s="12">
        <f>IFERROR(salesdata[[#This Row],[S-P1]]/salesdata[[#This Row],[Q-P1]],0)</f>
        <v>3.1700000000000004</v>
      </c>
      <c r="I3326" s="3">
        <v>3341</v>
      </c>
      <c r="J3326" s="10">
        <v>21181.94</v>
      </c>
      <c r="K3326" s="12">
        <f>IFERROR(salesdata[[#This Row],[S-P2]]/salesdata[[#This Row],[Q-P2]],0)</f>
        <v>6.34</v>
      </c>
      <c r="L3326" s="3">
        <v>3985</v>
      </c>
      <c r="M3326" s="10">
        <v>21598.7</v>
      </c>
      <c r="N3326" s="12">
        <f>IFERROR(salesdata[[#This Row],[S-P3]]/salesdata[[#This Row],[Q-P3]],0)</f>
        <v>5.42</v>
      </c>
      <c r="O3326" s="3">
        <v>432</v>
      </c>
      <c r="P3326" s="10">
        <v>3080.16</v>
      </c>
      <c r="Q3326" s="12">
        <f>IFERROR(salesdata[[#This Row],[S-P4]]/salesdata[[#This Row],[Q-P4]],0)</f>
        <v>7.13</v>
      </c>
      <c r="R3326" s="3">
        <v>13855</v>
      </c>
      <c r="S3326" s="10">
        <v>65188.29</v>
      </c>
      <c r="T3326" s="1" t="str">
        <f>"Q"&amp;ROUNDUP(salesdata[[#This Row],[Month No.]]/3,0)</f>
        <v>Q3</v>
      </c>
      <c r="U3326" s="1" t="str">
        <f>TEXT(salesdata[[#This Row],[Date]],"dddd")</f>
        <v>Thursday</v>
      </c>
      <c r="V3326" s="12">
        <f>IFERROR(salesdata[[#This Row],[Total Revenue]]/salesdata[[#This Row],[Total Units Sold]],0)</f>
        <v>4.7050371706964995</v>
      </c>
      <c r="W3326" s="1" t="str">
        <f>INDEX({"Product1","Product2","Product3","Product4"},MATCH(MAX(salesdata[[#This Row],[S-P1]],salesdata[[#This Row],[S-P2]],salesdata[[#This Row],[S-P3]],salesdata[[#This Row],[S-P4]]),CHOOSE({1,2,3,4},salesdata[[#This Row],[S-P1]],salesdata[[#This Row],[S-P2]],salesdata[[#This Row],[S-P3]],salesdata[[#This Row],[S-P4]]),0))</f>
        <v>Product3</v>
      </c>
      <c r="X3326" s="1" t="str">
        <f>IF(salesdata[[#This Row],[Total Revenue]]&gt;=70000,"High",IF(salesdata[[#This Row],[Total Revenue]]&gt;=40000,"Medium","Low"))</f>
        <v>Medium</v>
      </c>
      <c r="Y3326" s="1" t="str">
        <f>IFERROR(IF(SUMIF(salesdata[Year],salesdata[[#This Row],[Year]],salesdata[Total Revenue])&gt;SUMIF(salesdata[Year],salesdata[[#This Row],[Year]]-1,salesdata[Total Revenue]),"Growth Year","Decline Year"),"")</f>
        <v>Growth Year</v>
      </c>
    </row>
    <row r="3327" spans="1:25" x14ac:dyDescent="0.3">
      <c r="A3327" s="1">
        <v>3326</v>
      </c>
      <c r="B3327" s="2">
        <v>43672</v>
      </c>
      <c r="C3327" s="1">
        <v>2019</v>
      </c>
      <c r="D3327" s="1" t="s">
        <v>20</v>
      </c>
      <c r="E3327" s="1">
        <v>7</v>
      </c>
      <c r="F3327" s="3">
        <v>5447</v>
      </c>
      <c r="G3327" s="10">
        <v>17266.990000000002</v>
      </c>
      <c r="H3327" s="12">
        <f>IFERROR(salesdata[[#This Row],[S-P1]]/salesdata[[#This Row],[Q-P1]],0)</f>
        <v>3.1700000000000004</v>
      </c>
      <c r="I3327" s="3">
        <v>3158</v>
      </c>
      <c r="J3327" s="10">
        <v>20021.72</v>
      </c>
      <c r="K3327" s="12">
        <f>IFERROR(salesdata[[#This Row],[S-P2]]/salesdata[[#This Row],[Q-P2]],0)</f>
        <v>6.3400000000000007</v>
      </c>
      <c r="L3327" s="3">
        <v>580</v>
      </c>
      <c r="M3327" s="10">
        <v>3143.6</v>
      </c>
      <c r="N3327" s="12">
        <f>IFERROR(salesdata[[#This Row],[S-P3]]/salesdata[[#This Row],[Q-P3]],0)</f>
        <v>5.42</v>
      </c>
      <c r="O3327" s="3">
        <v>792</v>
      </c>
      <c r="P3327" s="10">
        <v>5646.96</v>
      </c>
      <c r="Q3327" s="12">
        <f>IFERROR(salesdata[[#This Row],[S-P4]]/salesdata[[#This Row],[Q-P4]],0)</f>
        <v>7.13</v>
      </c>
      <c r="R3327" s="3">
        <v>9977</v>
      </c>
      <c r="S3327" s="10">
        <v>46079.27</v>
      </c>
      <c r="T3327" s="1" t="str">
        <f>"Q"&amp;ROUNDUP(salesdata[[#This Row],[Month No.]]/3,0)</f>
        <v>Q3</v>
      </c>
      <c r="U3327" s="1" t="str">
        <f>TEXT(salesdata[[#This Row],[Date]],"dddd")</f>
        <v>Friday</v>
      </c>
      <c r="V3327" s="12">
        <f>IFERROR(salesdata[[#This Row],[Total Revenue]]/salesdata[[#This Row],[Total Units Sold]],0)</f>
        <v>4.6185496642277233</v>
      </c>
      <c r="W3327" s="1" t="str">
        <f>INDEX({"Product1","Product2","Product3","Product4"},MATCH(MAX(salesdata[[#This Row],[S-P1]],salesdata[[#This Row],[S-P2]],salesdata[[#This Row],[S-P3]],salesdata[[#This Row],[S-P4]]),CHOOSE({1,2,3,4},salesdata[[#This Row],[S-P1]],salesdata[[#This Row],[S-P2]],salesdata[[#This Row],[S-P3]],salesdata[[#This Row],[S-P4]]),0))</f>
        <v>Product2</v>
      </c>
      <c r="X3327" s="1" t="str">
        <f>IF(salesdata[[#This Row],[Total Revenue]]&gt;=70000,"High",IF(salesdata[[#This Row],[Total Revenue]]&gt;=40000,"Medium","Low"))</f>
        <v>Medium</v>
      </c>
      <c r="Y3327" s="1" t="str">
        <f>IFERROR(IF(SUMIF(salesdata[Year],salesdata[[#This Row],[Year]],salesdata[Total Revenue])&gt;SUMIF(salesdata[Year],salesdata[[#This Row],[Year]]-1,salesdata[Total Revenue]),"Growth Year","Decline Year"),"")</f>
        <v>Growth Year</v>
      </c>
    </row>
    <row r="3328" spans="1:25" x14ac:dyDescent="0.3">
      <c r="A3328" s="1">
        <v>3327</v>
      </c>
      <c r="B3328" s="2">
        <v>43673</v>
      </c>
      <c r="C3328" s="1">
        <v>2019</v>
      </c>
      <c r="D3328" s="1" t="s">
        <v>20</v>
      </c>
      <c r="E3328" s="1">
        <v>7</v>
      </c>
      <c r="F3328" s="3">
        <v>4997</v>
      </c>
      <c r="G3328" s="10">
        <v>15840.49</v>
      </c>
      <c r="H3328" s="12">
        <f>IFERROR(salesdata[[#This Row],[S-P1]]/salesdata[[#This Row],[Q-P1]],0)</f>
        <v>3.17</v>
      </c>
      <c r="I3328" s="3">
        <v>1060</v>
      </c>
      <c r="J3328" s="10">
        <v>6720.4</v>
      </c>
      <c r="K3328" s="12">
        <f>IFERROR(salesdata[[#This Row],[S-P2]]/salesdata[[#This Row],[Q-P2]],0)</f>
        <v>6.34</v>
      </c>
      <c r="L3328" s="3">
        <v>3840</v>
      </c>
      <c r="M3328" s="10">
        <v>20812.8</v>
      </c>
      <c r="N3328" s="12">
        <f>IFERROR(salesdata[[#This Row],[S-P3]]/salesdata[[#This Row],[Q-P3]],0)</f>
        <v>5.42</v>
      </c>
      <c r="O3328" s="3">
        <v>1836</v>
      </c>
      <c r="P3328" s="10">
        <v>13090.68</v>
      </c>
      <c r="Q3328" s="12">
        <f>IFERROR(salesdata[[#This Row],[S-P4]]/salesdata[[#This Row],[Q-P4]],0)</f>
        <v>7.13</v>
      </c>
      <c r="R3328" s="3">
        <v>11733</v>
      </c>
      <c r="S3328" s="10">
        <v>56464.37</v>
      </c>
      <c r="T3328" s="1" t="str">
        <f>"Q"&amp;ROUNDUP(salesdata[[#This Row],[Month No.]]/3,0)</f>
        <v>Q3</v>
      </c>
      <c r="U3328" s="1" t="str">
        <f>TEXT(salesdata[[#This Row],[Date]],"dddd")</f>
        <v>Saturday</v>
      </c>
      <c r="V3328" s="12">
        <f>IFERROR(salesdata[[#This Row],[Total Revenue]]/salesdata[[#This Row],[Total Units Sold]],0)</f>
        <v>4.8124409784368876</v>
      </c>
      <c r="W3328" s="1" t="str">
        <f>INDEX({"Product1","Product2","Product3","Product4"},MATCH(MAX(salesdata[[#This Row],[S-P1]],salesdata[[#This Row],[S-P2]],salesdata[[#This Row],[S-P3]],salesdata[[#This Row],[S-P4]]),CHOOSE({1,2,3,4},salesdata[[#This Row],[S-P1]],salesdata[[#This Row],[S-P2]],salesdata[[#This Row],[S-P3]],salesdata[[#This Row],[S-P4]]),0))</f>
        <v>Product3</v>
      </c>
      <c r="X3328" s="1" t="str">
        <f>IF(salesdata[[#This Row],[Total Revenue]]&gt;=70000,"High",IF(salesdata[[#This Row],[Total Revenue]]&gt;=40000,"Medium","Low"))</f>
        <v>Medium</v>
      </c>
      <c r="Y3328" s="1" t="str">
        <f>IFERROR(IF(SUMIF(salesdata[Year],salesdata[[#This Row],[Year]],salesdata[Total Revenue])&gt;SUMIF(salesdata[Year],salesdata[[#This Row],[Year]]-1,salesdata[Total Revenue]),"Growth Year","Decline Year"),"")</f>
        <v>Growth Year</v>
      </c>
    </row>
    <row r="3329" spans="1:25" x14ac:dyDescent="0.3">
      <c r="A3329" s="1">
        <v>3328</v>
      </c>
      <c r="B3329" s="2">
        <v>43674</v>
      </c>
      <c r="C3329" s="1">
        <v>2019</v>
      </c>
      <c r="D3329" s="1" t="s">
        <v>20</v>
      </c>
      <c r="E3329" s="1">
        <v>7</v>
      </c>
      <c r="F3329" s="3">
        <v>7085</v>
      </c>
      <c r="G3329" s="10">
        <v>22459.45</v>
      </c>
      <c r="H3329" s="12">
        <f>IFERROR(salesdata[[#This Row],[S-P1]]/salesdata[[#This Row],[Q-P1]],0)</f>
        <v>3.17</v>
      </c>
      <c r="I3329" s="3">
        <v>3409</v>
      </c>
      <c r="J3329" s="10">
        <v>21613.06</v>
      </c>
      <c r="K3329" s="12">
        <f>IFERROR(salesdata[[#This Row],[S-P2]]/salesdata[[#This Row],[Q-P2]],0)</f>
        <v>6.3400000000000007</v>
      </c>
      <c r="L3329" s="3">
        <v>5874</v>
      </c>
      <c r="M3329" s="10">
        <v>31837.08</v>
      </c>
      <c r="N3329" s="12">
        <f>IFERROR(salesdata[[#This Row],[S-P3]]/salesdata[[#This Row],[Q-P3]],0)</f>
        <v>5.42</v>
      </c>
      <c r="O3329" s="3">
        <v>1304</v>
      </c>
      <c r="P3329" s="10">
        <v>9297.52</v>
      </c>
      <c r="Q3329" s="12">
        <f>IFERROR(salesdata[[#This Row],[S-P4]]/salesdata[[#This Row],[Q-P4]],0)</f>
        <v>7.13</v>
      </c>
      <c r="R3329" s="3">
        <v>17672</v>
      </c>
      <c r="S3329" s="10">
        <v>85207.11</v>
      </c>
      <c r="T3329" s="1" t="str">
        <f>"Q"&amp;ROUNDUP(salesdata[[#This Row],[Month No.]]/3,0)</f>
        <v>Q3</v>
      </c>
      <c r="U3329" s="1" t="str">
        <f>TEXT(salesdata[[#This Row],[Date]],"dddd")</f>
        <v>Sunday</v>
      </c>
      <c r="V3329" s="12">
        <f>IFERROR(salesdata[[#This Row],[Total Revenue]]/salesdata[[#This Row],[Total Units Sold]],0)</f>
        <v>4.8215883884110458</v>
      </c>
      <c r="W3329" s="1" t="str">
        <f>INDEX({"Product1","Product2","Product3","Product4"},MATCH(MAX(salesdata[[#This Row],[S-P1]],salesdata[[#This Row],[S-P2]],salesdata[[#This Row],[S-P3]],salesdata[[#This Row],[S-P4]]),CHOOSE({1,2,3,4},salesdata[[#This Row],[S-P1]],salesdata[[#This Row],[S-P2]],salesdata[[#This Row],[S-P3]],salesdata[[#This Row],[S-P4]]),0))</f>
        <v>Product3</v>
      </c>
      <c r="X3329" s="1" t="str">
        <f>IF(salesdata[[#This Row],[Total Revenue]]&gt;=70000,"High",IF(salesdata[[#This Row],[Total Revenue]]&gt;=40000,"Medium","Low"))</f>
        <v>High</v>
      </c>
      <c r="Y3329" s="1" t="str">
        <f>IFERROR(IF(SUMIF(salesdata[Year],salesdata[[#This Row],[Year]],salesdata[Total Revenue])&gt;SUMIF(salesdata[Year],salesdata[[#This Row],[Year]]-1,salesdata[Total Revenue]),"Growth Year","Decline Year"),"")</f>
        <v>Growth Year</v>
      </c>
    </row>
    <row r="3330" spans="1:25" x14ac:dyDescent="0.3">
      <c r="A3330" s="1">
        <v>3329</v>
      </c>
      <c r="B3330" s="2">
        <v>43675</v>
      </c>
      <c r="C3330" s="1">
        <v>2019</v>
      </c>
      <c r="D3330" s="1" t="s">
        <v>20</v>
      </c>
      <c r="E3330" s="1">
        <v>7</v>
      </c>
      <c r="F3330" s="3">
        <v>4750</v>
      </c>
      <c r="G3330" s="10">
        <v>15057.5</v>
      </c>
      <c r="H3330" s="12">
        <f>IFERROR(salesdata[[#This Row],[S-P1]]/salesdata[[#This Row],[Q-P1]],0)</f>
        <v>3.17</v>
      </c>
      <c r="I3330" s="3">
        <v>679</v>
      </c>
      <c r="J3330" s="10">
        <v>4304.8599999999997</v>
      </c>
      <c r="K3330" s="12">
        <f>IFERROR(salesdata[[#This Row],[S-P2]]/salesdata[[#This Row],[Q-P2]],0)</f>
        <v>6.34</v>
      </c>
      <c r="L3330" s="3">
        <v>5482</v>
      </c>
      <c r="M3330" s="10">
        <v>29712.44</v>
      </c>
      <c r="N3330" s="12">
        <f>IFERROR(salesdata[[#This Row],[S-P3]]/salesdata[[#This Row],[Q-P3]],0)</f>
        <v>5.42</v>
      </c>
      <c r="O3330" s="3">
        <v>1910</v>
      </c>
      <c r="P3330" s="10">
        <v>13618.3</v>
      </c>
      <c r="Q3330" s="12">
        <f>IFERROR(salesdata[[#This Row],[S-P4]]/salesdata[[#This Row],[Q-P4]],0)</f>
        <v>7.13</v>
      </c>
      <c r="R3330" s="3">
        <v>12821</v>
      </c>
      <c r="S3330" s="10">
        <v>62693.1</v>
      </c>
      <c r="T3330" s="1" t="str">
        <f>"Q"&amp;ROUNDUP(salesdata[[#This Row],[Month No.]]/3,0)</f>
        <v>Q3</v>
      </c>
      <c r="U3330" s="1" t="str">
        <f>TEXT(salesdata[[#This Row],[Date]],"dddd")</f>
        <v>Monday</v>
      </c>
      <c r="V3330" s="12">
        <f>IFERROR(salesdata[[#This Row],[Total Revenue]]/salesdata[[#This Row],[Total Units Sold]],0)</f>
        <v>4.8898759847125808</v>
      </c>
      <c r="W3330" s="1" t="str">
        <f>INDEX({"Product1","Product2","Product3","Product4"},MATCH(MAX(salesdata[[#This Row],[S-P1]],salesdata[[#This Row],[S-P2]],salesdata[[#This Row],[S-P3]],salesdata[[#This Row],[S-P4]]),CHOOSE({1,2,3,4},salesdata[[#This Row],[S-P1]],salesdata[[#This Row],[S-P2]],salesdata[[#This Row],[S-P3]],salesdata[[#This Row],[S-P4]]),0))</f>
        <v>Product3</v>
      </c>
      <c r="X3330" s="1" t="str">
        <f>IF(salesdata[[#This Row],[Total Revenue]]&gt;=70000,"High",IF(salesdata[[#This Row],[Total Revenue]]&gt;=40000,"Medium","Low"))</f>
        <v>Medium</v>
      </c>
      <c r="Y3330" s="1" t="str">
        <f>IFERROR(IF(SUMIF(salesdata[Year],salesdata[[#This Row],[Year]],salesdata[Total Revenue])&gt;SUMIF(salesdata[Year],salesdata[[#This Row],[Year]]-1,salesdata[Total Revenue]),"Growth Year","Decline Year"),"")</f>
        <v>Growth Year</v>
      </c>
    </row>
    <row r="3331" spans="1:25" x14ac:dyDescent="0.3">
      <c r="A3331" s="1">
        <v>3330</v>
      </c>
      <c r="B3331" s="2">
        <v>43676</v>
      </c>
      <c r="C3331" s="1">
        <v>2019</v>
      </c>
      <c r="D3331" s="1" t="s">
        <v>20</v>
      </c>
      <c r="E3331" s="1">
        <v>7</v>
      </c>
      <c r="F3331" s="3">
        <v>7542</v>
      </c>
      <c r="G3331" s="10">
        <v>23908.14</v>
      </c>
      <c r="H3331" s="12">
        <f>IFERROR(salesdata[[#This Row],[S-P1]]/salesdata[[#This Row],[Q-P1]],0)</f>
        <v>3.17</v>
      </c>
      <c r="I3331" s="3">
        <v>3949</v>
      </c>
      <c r="J3331" s="10">
        <v>25036.66</v>
      </c>
      <c r="K3331" s="12">
        <f>IFERROR(salesdata[[#This Row],[S-P2]]/salesdata[[#This Row],[Q-P2]],0)</f>
        <v>6.34</v>
      </c>
      <c r="L3331" s="3">
        <v>4885</v>
      </c>
      <c r="M3331" s="10">
        <v>26476.7</v>
      </c>
      <c r="N3331" s="12">
        <f>IFERROR(salesdata[[#This Row],[S-P3]]/salesdata[[#This Row],[Q-P3]],0)</f>
        <v>5.42</v>
      </c>
      <c r="O3331" s="3">
        <v>709</v>
      </c>
      <c r="P3331" s="10">
        <v>5055.17</v>
      </c>
      <c r="Q3331" s="12">
        <f>IFERROR(salesdata[[#This Row],[S-P4]]/salesdata[[#This Row],[Q-P4]],0)</f>
        <v>7.13</v>
      </c>
      <c r="R3331" s="3">
        <v>17085</v>
      </c>
      <c r="S3331" s="10">
        <v>80476.67</v>
      </c>
      <c r="T3331" s="1" t="str">
        <f>"Q"&amp;ROUNDUP(salesdata[[#This Row],[Month No.]]/3,0)</f>
        <v>Q3</v>
      </c>
      <c r="U3331" s="1" t="str">
        <f>TEXT(salesdata[[#This Row],[Date]],"dddd")</f>
        <v>Tuesday</v>
      </c>
      <c r="V3331" s="12">
        <f>IFERROR(salesdata[[#This Row],[Total Revenue]]/salesdata[[#This Row],[Total Units Sold]],0)</f>
        <v>4.7103699151302312</v>
      </c>
      <c r="W3331" s="1" t="str">
        <f>INDEX({"Product1","Product2","Product3","Product4"},MATCH(MAX(salesdata[[#This Row],[S-P1]],salesdata[[#This Row],[S-P2]],salesdata[[#This Row],[S-P3]],salesdata[[#This Row],[S-P4]]),CHOOSE({1,2,3,4},salesdata[[#This Row],[S-P1]],salesdata[[#This Row],[S-P2]],salesdata[[#This Row],[S-P3]],salesdata[[#This Row],[S-P4]]),0))</f>
        <v>Product3</v>
      </c>
      <c r="X3331" s="1" t="str">
        <f>IF(salesdata[[#This Row],[Total Revenue]]&gt;=70000,"High",IF(salesdata[[#This Row],[Total Revenue]]&gt;=40000,"Medium","Low"))</f>
        <v>High</v>
      </c>
      <c r="Y3331" s="1" t="str">
        <f>IFERROR(IF(SUMIF(salesdata[Year],salesdata[[#This Row],[Year]],salesdata[Total Revenue])&gt;SUMIF(salesdata[Year],salesdata[[#This Row],[Year]]-1,salesdata[Total Revenue]),"Growth Year","Decline Year"),"")</f>
        <v>Growth Year</v>
      </c>
    </row>
    <row r="3332" spans="1:25" x14ac:dyDescent="0.3">
      <c r="A3332" s="1">
        <v>3331</v>
      </c>
      <c r="B3332" s="2">
        <v>43677</v>
      </c>
      <c r="C3332" s="1">
        <v>2019</v>
      </c>
      <c r="D3332" s="1" t="s">
        <v>20</v>
      </c>
      <c r="E3332" s="1">
        <v>7</v>
      </c>
      <c r="F3332" s="3">
        <v>6192</v>
      </c>
      <c r="G3332" s="10">
        <v>19628.64</v>
      </c>
      <c r="H3332" s="12">
        <f>IFERROR(salesdata[[#This Row],[S-P1]]/salesdata[[#This Row],[Q-P1]],0)</f>
        <v>3.17</v>
      </c>
      <c r="I3332" s="3">
        <v>996</v>
      </c>
      <c r="J3332" s="10">
        <v>6314.64</v>
      </c>
      <c r="K3332" s="12">
        <f>IFERROR(salesdata[[#This Row],[S-P2]]/salesdata[[#This Row],[Q-P2]],0)</f>
        <v>6.3400000000000007</v>
      </c>
      <c r="L3332" s="3">
        <v>352</v>
      </c>
      <c r="M3332" s="10">
        <v>1907.84</v>
      </c>
      <c r="N3332" s="12">
        <f>IFERROR(salesdata[[#This Row],[S-P3]]/salesdata[[#This Row],[Q-P3]],0)</f>
        <v>5.42</v>
      </c>
      <c r="O3332" s="3">
        <v>1048</v>
      </c>
      <c r="P3332" s="10">
        <v>7472.24</v>
      </c>
      <c r="Q3332" s="12">
        <f>IFERROR(salesdata[[#This Row],[S-P4]]/salesdata[[#This Row],[Q-P4]],0)</f>
        <v>7.13</v>
      </c>
      <c r="R3332" s="3">
        <v>8588</v>
      </c>
      <c r="S3332" s="10">
        <v>35323.360000000001</v>
      </c>
      <c r="T3332" s="1" t="str">
        <f>"Q"&amp;ROUNDUP(salesdata[[#This Row],[Month No.]]/3,0)</f>
        <v>Q3</v>
      </c>
      <c r="U3332" s="1" t="str">
        <f>TEXT(salesdata[[#This Row],[Date]],"dddd")</f>
        <v>Wednesday</v>
      </c>
      <c r="V3332" s="12">
        <f>IFERROR(salesdata[[#This Row],[Total Revenue]]/salesdata[[#This Row],[Total Units Sold]],0)</f>
        <v>4.1131066604564506</v>
      </c>
      <c r="W3332" s="1" t="str">
        <f>INDEX({"Product1","Product2","Product3","Product4"},MATCH(MAX(salesdata[[#This Row],[S-P1]],salesdata[[#This Row],[S-P2]],salesdata[[#This Row],[S-P3]],salesdata[[#This Row],[S-P4]]),CHOOSE({1,2,3,4},salesdata[[#This Row],[S-P1]],salesdata[[#This Row],[S-P2]],salesdata[[#This Row],[S-P3]],salesdata[[#This Row],[S-P4]]),0))</f>
        <v>Product1</v>
      </c>
      <c r="X3332" s="1" t="str">
        <f>IF(salesdata[[#This Row],[Total Revenue]]&gt;=70000,"High",IF(salesdata[[#This Row],[Total Revenue]]&gt;=40000,"Medium","Low"))</f>
        <v>Low</v>
      </c>
      <c r="Y3332" s="1" t="str">
        <f>IFERROR(IF(SUMIF(salesdata[Year],salesdata[[#This Row],[Year]],salesdata[Total Revenue])&gt;SUMIF(salesdata[Year],salesdata[[#This Row],[Year]]-1,salesdata[Total Revenue]),"Growth Year","Decline Year"),"")</f>
        <v>Growth Year</v>
      </c>
    </row>
    <row r="3333" spans="1:25" x14ac:dyDescent="0.3">
      <c r="A3333" s="1">
        <v>3332</v>
      </c>
      <c r="B3333" s="2">
        <v>43678</v>
      </c>
      <c r="C3333" s="1">
        <v>2019</v>
      </c>
      <c r="D3333" s="1" t="s">
        <v>21</v>
      </c>
      <c r="E3333" s="1">
        <v>8</v>
      </c>
      <c r="F3333" s="3">
        <v>3807</v>
      </c>
      <c r="G3333" s="10">
        <v>12068.19</v>
      </c>
      <c r="H3333" s="12">
        <f>IFERROR(salesdata[[#This Row],[S-P1]]/salesdata[[#This Row],[Q-P1]],0)</f>
        <v>3.17</v>
      </c>
      <c r="I3333" s="3">
        <v>2948</v>
      </c>
      <c r="J3333" s="10">
        <v>18690.32</v>
      </c>
      <c r="K3333" s="12">
        <f>IFERROR(salesdata[[#This Row],[S-P2]]/salesdata[[#This Row],[Q-P2]],0)</f>
        <v>6.34</v>
      </c>
      <c r="L3333" s="3">
        <v>1428</v>
      </c>
      <c r="M3333" s="10">
        <v>7739.76</v>
      </c>
      <c r="N3333" s="12">
        <f>IFERROR(salesdata[[#This Row],[S-P3]]/salesdata[[#This Row],[Q-P3]],0)</f>
        <v>5.42</v>
      </c>
      <c r="O3333" s="3">
        <v>725</v>
      </c>
      <c r="P3333" s="10">
        <v>5169.25</v>
      </c>
      <c r="Q3333" s="12">
        <f>IFERROR(salesdata[[#This Row],[S-P4]]/salesdata[[#This Row],[Q-P4]],0)</f>
        <v>7.13</v>
      </c>
      <c r="R3333" s="3">
        <v>8908</v>
      </c>
      <c r="S3333" s="10">
        <v>43667.519999999997</v>
      </c>
      <c r="T3333" s="1" t="str">
        <f>"Q"&amp;ROUNDUP(salesdata[[#This Row],[Month No.]]/3,0)</f>
        <v>Q3</v>
      </c>
      <c r="U3333" s="1" t="str">
        <f>TEXT(salesdata[[#This Row],[Date]],"dddd")</f>
        <v>Thursday</v>
      </c>
      <c r="V3333" s="12">
        <f>IFERROR(salesdata[[#This Row],[Total Revenue]]/salesdata[[#This Row],[Total Units Sold]],0)</f>
        <v>4.9020565783565333</v>
      </c>
      <c r="W3333" s="1" t="str">
        <f>INDEX({"Product1","Product2","Product3","Product4"},MATCH(MAX(salesdata[[#This Row],[S-P1]],salesdata[[#This Row],[S-P2]],salesdata[[#This Row],[S-P3]],salesdata[[#This Row],[S-P4]]),CHOOSE({1,2,3,4},salesdata[[#This Row],[S-P1]],salesdata[[#This Row],[S-P2]],salesdata[[#This Row],[S-P3]],salesdata[[#This Row],[S-P4]]),0))</f>
        <v>Product2</v>
      </c>
      <c r="X3333" s="1" t="str">
        <f>IF(salesdata[[#This Row],[Total Revenue]]&gt;=70000,"High",IF(salesdata[[#This Row],[Total Revenue]]&gt;=40000,"Medium","Low"))</f>
        <v>Medium</v>
      </c>
      <c r="Y3333" s="1" t="str">
        <f>IFERROR(IF(SUMIF(salesdata[Year],salesdata[[#This Row],[Year]],salesdata[Total Revenue])&gt;SUMIF(salesdata[Year],salesdata[[#This Row],[Year]]-1,salesdata[Total Revenue]),"Growth Year","Decline Year"),"")</f>
        <v>Growth Year</v>
      </c>
    </row>
    <row r="3334" spans="1:25" x14ac:dyDescent="0.3">
      <c r="A3334" s="1">
        <v>3333</v>
      </c>
      <c r="B3334" s="2">
        <v>43679</v>
      </c>
      <c r="C3334" s="1">
        <v>2019</v>
      </c>
      <c r="D3334" s="1" t="s">
        <v>21</v>
      </c>
      <c r="E3334" s="1">
        <v>8</v>
      </c>
      <c r="F3334" s="3">
        <v>6995</v>
      </c>
      <c r="G3334" s="10">
        <v>22174.15</v>
      </c>
      <c r="H3334" s="12">
        <f>IFERROR(salesdata[[#This Row],[S-P1]]/salesdata[[#This Row],[Q-P1]],0)</f>
        <v>3.1700000000000004</v>
      </c>
      <c r="I3334" s="3">
        <v>3017</v>
      </c>
      <c r="J3334" s="10">
        <v>19127.78</v>
      </c>
      <c r="K3334" s="12">
        <f>IFERROR(salesdata[[#This Row],[S-P2]]/salesdata[[#This Row],[Q-P2]],0)</f>
        <v>6.34</v>
      </c>
      <c r="L3334" s="3">
        <v>2410</v>
      </c>
      <c r="M3334" s="10">
        <v>13062.2</v>
      </c>
      <c r="N3334" s="12">
        <f>IFERROR(salesdata[[#This Row],[S-P3]]/salesdata[[#This Row],[Q-P3]],0)</f>
        <v>5.42</v>
      </c>
      <c r="O3334" s="3">
        <v>1067</v>
      </c>
      <c r="P3334" s="10">
        <v>7607.71</v>
      </c>
      <c r="Q3334" s="12">
        <f>IFERROR(salesdata[[#This Row],[S-P4]]/salesdata[[#This Row],[Q-P4]],0)</f>
        <v>7.13</v>
      </c>
      <c r="R3334" s="3">
        <v>13489</v>
      </c>
      <c r="S3334" s="10">
        <v>61971.839999999997</v>
      </c>
      <c r="T3334" s="1" t="str">
        <f>"Q"&amp;ROUNDUP(salesdata[[#This Row],[Month No.]]/3,0)</f>
        <v>Q3</v>
      </c>
      <c r="U3334" s="1" t="str">
        <f>TEXT(salesdata[[#This Row],[Date]],"dddd")</f>
        <v>Friday</v>
      </c>
      <c r="V3334" s="12">
        <f>IFERROR(salesdata[[#This Row],[Total Revenue]]/salesdata[[#This Row],[Total Units Sold]],0)</f>
        <v>4.5942501297353395</v>
      </c>
      <c r="W3334" s="1" t="str">
        <f>INDEX({"Product1","Product2","Product3","Product4"},MATCH(MAX(salesdata[[#This Row],[S-P1]],salesdata[[#This Row],[S-P2]],salesdata[[#This Row],[S-P3]],salesdata[[#This Row],[S-P4]]),CHOOSE({1,2,3,4},salesdata[[#This Row],[S-P1]],salesdata[[#This Row],[S-P2]],salesdata[[#This Row],[S-P3]],salesdata[[#This Row],[S-P4]]),0))</f>
        <v>Product1</v>
      </c>
      <c r="X3334" s="1" t="str">
        <f>IF(salesdata[[#This Row],[Total Revenue]]&gt;=70000,"High",IF(salesdata[[#This Row],[Total Revenue]]&gt;=40000,"Medium","Low"))</f>
        <v>Medium</v>
      </c>
      <c r="Y3334" s="1" t="str">
        <f>IFERROR(IF(SUMIF(salesdata[Year],salesdata[[#This Row],[Year]],salesdata[Total Revenue])&gt;SUMIF(salesdata[Year],salesdata[[#This Row],[Year]]-1,salesdata[Total Revenue]),"Growth Year","Decline Year"),"")</f>
        <v>Growth Year</v>
      </c>
    </row>
    <row r="3335" spans="1:25" x14ac:dyDescent="0.3">
      <c r="A3335" s="1">
        <v>3334</v>
      </c>
      <c r="B3335" s="2">
        <v>43680</v>
      </c>
      <c r="C3335" s="1">
        <v>2019</v>
      </c>
      <c r="D3335" s="1" t="s">
        <v>21</v>
      </c>
      <c r="E3335" s="1">
        <v>8</v>
      </c>
      <c r="F3335" s="3">
        <v>1736</v>
      </c>
      <c r="G3335" s="10">
        <v>5503.12</v>
      </c>
      <c r="H3335" s="12">
        <f>IFERROR(salesdata[[#This Row],[S-P1]]/salesdata[[#This Row],[Q-P1]],0)</f>
        <v>3.17</v>
      </c>
      <c r="I3335" s="3">
        <v>3048</v>
      </c>
      <c r="J3335" s="10">
        <v>19324.32</v>
      </c>
      <c r="K3335" s="12">
        <f>IFERROR(salesdata[[#This Row],[S-P2]]/salesdata[[#This Row],[Q-P2]],0)</f>
        <v>6.34</v>
      </c>
      <c r="L3335" s="3">
        <v>4484</v>
      </c>
      <c r="M3335" s="10">
        <v>24303.279999999999</v>
      </c>
      <c r="N3335" s="12">
        <f>IFERROR(salesdata[[#This Row],[S-P3]]/salesdata[[#This Row],[Q-P3]],0)</f>
        <v>5.42</v>
      </c>
      <c r="O3335" s="3">
        <v>1903</v>
      </c>
      <c r="P3335" s="10">
        <v>13568.39</v>
      </c>
      <c r="Q3335" s="12">
        <f>IFERROR(salesdata[[#This Row],[S-P4]]/salesdata[[#This Row],[Q-P4]],0)</f>
        <v>7.13</v>
      </c>
      <c r="R3335" s="3">
        <v>11171</v>
      </c>
      <c r="S3335" s="10">
        <v>62699.11</v>
      </c>
      <c r="T3335" s="1" t="str">
        <f>"Q"&amp;ROUNDUP(salesdata[[#This Row],[Month No.]]/3,0)</f>
        <v>Q3</v>
      </c>
      <c r="U3335" s="1" t="str">
        <f>TEXT(salesdata[[#This Row],[Date]],"dddd")</f>
        <v>Saturday</v>
      </c>
      <c r="V3335" s="12">
        <f>IFERROR(salesdata[[#This Row],[Total Revenue]]/salesdata[[#This Row],[Total Units Sold]],0)</f>
        <v>5.6126676215200071</v>
      </c>
      <c r="W3335" s="1" t="str">
        <f>INDEX({"Product1","Product2","Product3","Product4"},MATCH(MAX(salesdata[[#This Row],[S-P1]],salesdata[[#This Row],[S-P2]],salesdata[[#This Row],[S-P3]],salesdata[[#This Row],[S-P4]]),CHOOSE({1,2,3,4},salesdata[[#This Row],[S-P1]],salesdata[[#This Row],[S-P2]],salesdata[[#This Row],[S-P3]],salesdata[[#This Row],[S-P4]]),0))</f>
        <v>Product3</v>
      </c>
      <c r="X3335" s="1" t="str">
        <f>IF(salesdata[[#This Row],[Total Revenue]]&gt;=70000,"High",IF(salesdata[[#This Row],[Total Revenue]]&gt;=40000,"Medium","Low"))</f>
        <v>Medium</v>
      </c>
      <c r="Y3335" s="1" t="str">
        <f>IFERROR(IF(SUMIF(salesdata[Year],salesdata[[#This Row],[Year]],salesdata[Total Revenue])&gt;SUMIF(salesdata[Year],salesdata[[#This Row],[Year]]-1,salesdata[Total Revenue]),"Growth Year","Decline Year"),"")</f>
        <v>Growth Year</v>
      </c>
    </row>
    <row r="3336" spans="1:25" x14ac:dyDescent="0.3">
      <c r="A3336" s="1">
        <v>3335</v>
      </c>
      <c r="B3336" s="2">
        <v>43681</v>
      </c>
      <c r="C3336" s="1">
        <v>2019</v>
      </c>
      <c r="D3336" s="1" t="s">
        <v>21</v>
      </c>
      <c r="E3336" s="1">
        <v>8</v>
      </c>
      <c r="F3336" s="3">
        <v>1679</v>
      </c>
      <c r="G3336" s="10">
        <v>5322.43</v>
      </c>
      <c r="H3336" s="12">
        <f>IFERROR(salesdata[[#This Row],[S-P1]]/salesdata[[#This Row],[Q-P1]],0)</f>
        <v>3.1700000000000004</v>
      </c>
      <c r="I3336" s="3">
        <v>2330</v>
      </c>
      <c r="J3336" s="10">
        <v>14772.2</v>
      </c>
      <c r="K3336" s="12">
        <f>IFERROR(salesdata[[#This Row],[S-P2]]/salesdata[[#This Row],[Q-P2]],0)</f>
        <v>6.3400000000000007</v>
      </c>
      <c r="L3336" s="3">
        <v>2517</v>
      </c>
      <c r="M3336" s="10">
        <v>13642.14</v>
      </c>
      <c r="N3336" s="12">
        <f>IFERROR(salesdata[[#This Row],[S-P3]]/salesdata[[#This Row],[Q-P3]],0)</f>
        <v>5.42</v>
      </c>
      <c r="O3336" s="3">
        <v>381</v>
      </c>
      <c r="P3336" s="10">
        <v>2716.53</v>
      </c>
      <c r="Q3336" s="12">
        <f>IFERROR(salesdata[[#This Row],[S-P4]]/salesdata[[#This Row],[Q-P4]],0)</f>
        <v>7.1300000000000008</v>
      </c>
      <c r="R3336" s="3">
        <v>6907</v>
      </c>
      <c r="S3336" s="10">
        <v>36453.300000000003</v>
      </c>
      <c r="T3336" s="1" t="str">
        <f>"Q"&amp;ROUNDUP(salesdata[[#This Row],[Month No.]]/3,0)</f>
        <v>Q3</v>
      </c>
      <c r="U3336" s="1" t="str">
        <f>TEXT(salesdata[[#This Row],[Date]],"dddd")</f>
        <v>Sunday</v>
      </c>
      <c r="V3336" s="12">
        <f>IFERROR(salesdata[[#This Row],[Total Revenue]]/salesdata[[#This Row],[Total Units Sold]],0)</f>
        <v>5.2777327349066168</v>
      </c>
      <c r="W3336" s="1" t="str">
        <f>INDEX({"Product1","Product2","Product3","Product4"},MATCH(MAX(salesdata[[#This Row],[S-P1]],salesdata[[#This Row],[S-P2]],salesdata[[#This Row],[S-P3]],salesdata[[#This Row],[S-P4]]),CHOOSE({1,2,3,4},salesdata[[#This Row],[S-P1]],salesdata[[#This Row],[S-P2]],salesdata[[#This Row],[S-P3]],salesdata[[#This Row],[S-P4]]),0))</f>
        <v>Product2</v>
      </c>
      <c r="X3336" s="1" t="str">
        <f>IF(salesdata[[#This Row],[Total Revenue]]&gt;=70000,"High",IF(salesdata[[#This Row],[Total Revenue]]&gt;=40000,"Medium","Low"))</f>
        <v>Low</v>
      </c>
      <c r="Y3336" s="1" t="str">
        <f>IFERROR(IF(SUMIF(salesdata[Year],salesdata[[#This Row],[Year]],salesdata[Total Revenue])&gt;SUMIF(salesdata[Year],salesdata[[#This Row],[Year]]-1,salesdata[Total Revenue]),"Growth Year","Decline Year"),"")</f>
        <v>Growth Year</v>
      </c>
    </row>
    <row r="3337" spans="1:25" x14ac:dyDescent="0.3">
      <c r="A3337" s="1">
        <v>3336</v>
      </c>
      <c r="B3337" s="2">
        <v>43682</v>
      </c>
      <c r="C3337" s="1">
        <v>2019</v>
      </c>
      <c r="D3337" s="1" t="s">
        <v>21</v>
      </c>
      <c r="E3337" s="1">
        <v>8</v>
      </c>
      <c r="F3337" s="3">
        <v>4821</v>
      </c>
      <c r="G3337" s="10">
        <v>15282.57</v>
      </c>
      <c r="H3337" s="12">
        <f>IFERROR(salesdata[[#This Row],[S-P1]]/salesdata[[#This Row],[Q-P1]],0)</f>
        <v>3.17</v>
      </c>
      <c r="I3337" s="3">
        <v>1159</v>
      </c>
      <c r="J3337" s="10">
        <v>7348.06</v>
      </c>
      <c r="K3337" s="12">
        <f>IFERROR(salesdata[[#This Row],[S-P2]]/salesdata[[#This Row],[Q-P2]],0)</f>
        <v>6.3400000000000007</v>
      </c>
      <c r="L3337" s="3">
        <v>2227</v>
      </c>
      <c r="M3337" s="10">
        <v>12070.34</v>
      </c>
      <c r="N3337" s="12">
        <f>IFERROR(salesdata[[#This Row],[S-P3]]/salesdata[[#This Row],[Q-P3]],0)</f>
        <v>5.42</v>
      </c>
      <c r="O3337" s="3">
        <v>687</v>
      </c>
      <c r="P3337" s="10">
        <v>4898.3100000000004</v>
      </c>
      <c r="Q3337" s="12">
        <f>IFERROR(salesdata[[#This Row],[S-P4]]/salesdata[[#This Row],[Q-P4]],0)</f>
        <v>7.1300000000000008</v>
      </c>
      <c r="R3337" s="3">
        <v>8894</v>
      </c>
      <c r="S3337" s="10">
        <v>39599.279999999999</v>
      </c>
      <c r="T3337" s="1" t="str">
        <f>"Q"&amp;ROUNDUP(salesdata[[#This Row],[Month No.]]/3,0)</f>
        <v>Q3</v>
      </c>
      <c r="U3337" s="1" t="str">
        <f>TEXT(salesdata[[#This Row],[Date]],"dddd")</f>
        <v>Monday</v>
      </c>
      <c r="V3337" s="12">
        <f>IFERROR(salesdata[[#This Row],[Total Revenue]]/salesdata[[#This Row],[Total Units Sold]],0)</f>
        <v>4.4523588936361591</v>
      </c>
      <c r="W3337" s="1" t="str">
        <f>INDEX({"Product1","Product2","Product3","Product4"},MATCH(MAX(salesdata[[#This Row],[S-P1]],salesdata[[#This Row],[S-P2]],salesdata[[#This Row],[S-P3]],salesdata[[#This Row],[S-P4]]),CHOOSE({1,2,3,4},salesdata[[#This Row],[S-P1]],salesdata[[#This Row],[S-P2]],salesdata[[#This Row],[S-P3]],salesdata[[#This Row],[S-P4]]),0))</f>
        <v>Product1</v>
      </c>
      <c r="X3337" s="1" t="str">
        <f>IF(salesdata[[#This Row],[Total Revenue]]&gt;=70000,"High",IF(salesdata[[#This Row],[Total Revenue]]&gt;=40000,"Medium","Low"))</f>
        <v>Low</v>
      </c>
      <c r="Y3337" s="1" t="str">
        <f>IFERROR(IF(SUMIF(salesdata[Year],salesdata[[#This Row],[Year]],salesdata[Total Revenue])&gt;SUMIF(salesdata[Year],salesdata[[#This Row],[Year]]-1,salesdata[Total Revenue]),"Growth Year","Decline Year"),"")</f>
        <v>Growth Year</v>
      </c>
    </row>
    <row r="3338" spans="1:25" x14ac:dyDescent="0.3">
      <c r="A3338" s="1">
        <v>3337</v>
      </c>
      <c r="B3338" s="2">
        <v>43683</v>
      </c>
      <c r="C3338" s="1">
        <v>2019</v>
      </c>
      <c r="D3338" s="1" t="s">
        <v>21</v>
      </c>
      <c r="E3338" s="1">
        <v>8</v>
      </c>
      <c r="F3338" s="3">
        <v>7090</v>
      </c>
      <c r="G3338" s="10">
        <v>22475.3</v>
      </c>
      <c r="H3338" s="12">
        <f>IFERROR(salesdata[[#This Row],[S-P1]]/salesdata[[#This Row],[Q-P1]],0)</f>
        <v>3.17</v>
      </c>
      <c r="I3338" s="3">
        <v>3269</v>
      </c>
      <c r="J3338" s="10">
        <v>20725.46</v>
      </c>
      <c r="K3338" s="12">
        <f>IFERROR(salesdata[[#This Row],[S-P2]]/salesdata[[#This Row],[Q-P2]],0)</f>
        <v>6.34</v>
      </c>
      <c r="L3338" s="3">
        <v>2959</v>
      </c>
      <c r="M3338" s="10">
        <v>16037.78</v>
      </c>
      <c r="N3338" s="12">
        <f>IFERROR(salesdata[[#This Row],[S-P3]]/salesdata[[#This Row],[Q-P3]],0)</f>
        <v>5.42</v>
      </c>
      <c r="O3338" s="3">
        <v>396</v>
      </c>
      <c r="P3338" s="10">
        <v>2823.48</v>
      </c>
      <c r="Q3338" s="12">
        <f>IFERROR(salesdata[[#This Row],[S-P4]]/salesdata[[#This Row],[Q-P4]],0)</f>
        <v>7.13</v>
      </c>
      <c r="R3338" s="3">
        <v>13714</v>
      </c>
      <c r="S3338" s="10">
        <v>62062.02</v>
      </c>
      <c r="T3338" s="1" t="str">
        <f>"Q"&amp;ROUNDUP(salesdata[[#This Row],[Month No.]]/3,0)</f>
        <v>Q3</v>
      </c>
      <c r="U3338" s="1" t="str">
        <f>TEXT(salesdata[[#This Row],[Date]],"dddd")</f>
        <v>Tuesday</v>
      </c>
      <c r="V3338" s="12">
        <f>IFERROR(salesdata[[#This Row],[Total Revenue]]/salesdata[[#This Row],[Total Units Sold]],0)</f>
        <v>4.5254499052063579</v>
      </c>
      <c r="W3338" s="1" t="str">
        <f>INDEX({"Product1","Product2","Product3","Product4"},MATCH(MAX(salesdata[[#This Row],[S-P1]],salesdata[[#This Row],[S-P2]],salesdata[[#This Row],[S-P3]],salesdata[[#This Row],[S-P4]]),CHOOSE({1,2,3,4},salesdata[[#This Row],[S-P1]],salesdata[[#This Row],[S-P2]],salesdata[[#This Row],[S-P3]],salesdata[[#This Row],[S-P4]]),0))</f>
        <v>Product1</v>
      </c>
      <c r="X3338" s="1" t="str">
        <f>IF(salesdata[[#This Row],[Total Revenue]]&gt;=70000,"High",IF(salesdata[[#This Row],[Total Revenue]]&gt;=40000,"Medium","Low"))</f>
        <v>Medium</v>
      </c>
      <c r="Y3338" s="1" t="str">
        <f>IFERROR(IF(SUMIF(salesdata[Year],salesdata[[#This Row],[Year]],salesdata[Total Revenue])&gt;SUMIF(salesdata[Year],salesdata[[#This Row],[Year]]-1,salesdata[Total Revenue]),"Growth Year","Decline Year"),"")</f>
        <v>Growth Year</v>
      </c>
    </row>
    <row r="3339" spans="1:25" x14ac:dyDescent="0.3">
      <c r="A3339" s="1">
        <v>3338</v>
      </c>
      <c r="B3339" s="2">
        <v>43684</v>
      </c>
      <c r="C3339" s="1">
        <v>2019</v>
      </c>
      <c r="D3339" s="1" t="s">
        <v>21</v>
      </c>
      <c r="E3339" s="1">
        <v>8</v>
      </c>
      <c r="F3339" s="3">
        <v>1097</v>
      </c>
      <c r="G3339" s="10">
        <v>3477.49</v>
      </c>
      <c r="H3339" s="12">
        <f>IFERROR(salesdata[[#This Row],[S-P1]]/salesdata[[#This Row],[Q-P1]],0)</f>
        <v>3.17</v>
      </c>
      <c r="I3339" s="3">
        <v>1771</v>
      </c>
      <c r="J3339" s="10">
        <v>11228.14</v>
      </c>
      <c r="K3339" s="12">
        <f>IFERROR(salesdata[[#This Row],[S-P2]]/salesdata[[#This Row],[Q-P2]],0)</f>
        <v>6.34</v>
      </c>
      <c r="L3339" s="3">
        <v>2032</v>
      </c>
      <c r="M3339" s="10">
        <v>11013.44</v>
      </c>
      <c r="N3339" s="12">
        <f>IFERROR(salesdata[[#This Row],[S-P3]]/salesdata[[#This Row],[Q-P3]],0)</f>
        <v>5.42</v>
      </c>
      <c r="O3339" s="3">
        <v>1200</v>
      </c>
      <c r="P3339" s="10">
        <v>8556</v>
      </c>
      <c r="Q3339" s="12">
        <f>IFERROR(salesdata[[#This Row],[S-P4]]/salesdata[[#This Row],[Q-P4]],0)</f>
        <v>7.13</v>
      </c>
      <c r="R3339" s="3">
        <v>6100</v>
      </c>
      <c r="S3339" s="10">
        <v>34275.07</v>
      </c>
      <c r="T3339" s="1" t="str">
        <f>"Q"&amp;ROUNDUP(salesdata[[#This Row],[Month No.]]/3,0)</f>
        <v>Q3</v>
      </c>
      <c r="U3339" s="1" t="str">
        <f>TEXT(salesdata[[#This Row],[Date]],"dddd")</f>
        <v>Wednesday</v>
      </c>
      <c r="V3339" s="12">
        <f>IFERROR(salesdata[[#This Row],[Total Revenue]]/salesdata[[#This Row],[Total Units Sold]],0)</f>
        <v>5.6188639344262299</v>
      </c>
      <c r="W3339" s="1" t="str">
        <f>INDEX({"Product1","Product2","Product3","Product4"},MATCH(MAX(salesdata[[#This Row],[S-P1]],salesdata[[#This Row],[S-P2]],salesdata[[#This Row],[S-P3]],salesdata[[#This Row],[S-P4]]),CHOOSE({1,2,3,4},salesdata[[#This Row],[S-P1]],salesdata[[#This Row],[S-P2]],salesdata[[#This Row],[S-P3]],salesdata[[#This Row],[S-P4]]),0))</f>
        <v>Product2</v>
      </c>
      <c r="X3339" s="1" t="str">
        <f>IF(salesdata[[#This Row],[Total Revenue]]&gt;=70000,"High",IF(salesdata[[#This Row],[Total Revenue]]&gt;=40000,"Medium","Low"))</f>
        <v>Low</v>
      </c>
      <c r="Y3339" s="1" t="str">
        <f>IFERROR(IF(SUMIF(salesdata[Year],salesdata[[#This Row],[Year]],salesdata[Total Revenue])&gt;SUMIF(salesdata[Year],salesdata[[#This Row],[Year]]-1,salesdata[Total Revenue]),"Growth Year","Decline Year"),"")</f>
        <v>Growth Year</v>
      </c>
    </row>
    <row r="3340" spans="1:25" x14ac:dyDescent="0.3">
      <c r="A3340" s="1">
        <v>3339</v>
      </c>
      <c r="B3340" s="2">
        <v>43685</v>
      </c>
      <c r="C3340" s="1">
        <v>2019</v>
      </c>
      <c r="D3340" s="1" t="s">
        <v>21</v>
      </c>
      <c r="E3340" s="1">
        <v>8</v>
      </c>
      <c r="F3340" s="3">
        <v>3384</v>
      </c>
      <c r="G3340" s="10">
        <v>10727.28</v>
      </c>
      <c r="H3340" s="12">
        <f>IFERROR(salesdata[[#This Row],[S-P1]]/salesdata[[#This Row],[Q-P1]],0)</f>
        <v>3.1700000000000004</v>
      </c>
      <c r="I3340" s="3">
        <v>2314</v>
      </c>
      <c r="J3340" s="10">
        <v>14670.76</v>
      </c>
      <c r="K3340" s="12">
        <f>IFERROR(salesdata[[#This Row],[S-P2]]/salesdata[[#This Row],[Q-P2]],0)</f>
        <v>6.34</v>
      </c>
      <c r="L3340" s="3">
        <v>401</v>
      </c>
      <c r="M3340" s="10">
        <v>2173.42</v>
      </c>
      <c r="N3340" s="12">
        <f>IFERROR(salesdata[[#This Row],[S-P3]]/salesdata[[#This Row],[Q-P3]],0)</f>
        <v>5.42</v>
      </c>
      <c r="O3340" s="3">
        <v>1580</v>
      </c>
      <c r="P3340" s="10">
        <v>11265.4</v>
      </c>
      <c r="Q3340" s="12">
        <f>IFERROR(salesdata[[#This Row],[S-P4]]/salesdata[[#This Row],[Q-P4]],0)</f>
        <v>7.13</v>
      </c>
      <c r="R3340" s="3">
        <v>7679</v>
      </c>
      <c r="S3340" s="10">
        <v>38836.86</v>
      </c>
      <c r="T3340" s="1" t="str">
        <f>"Q"&amp;ROUNDUP(salesdata[[#This Row],[Month No.]]/3,0)</f>
        <v>Q3</v>
      </c>
      <c r="U3340" s="1" t="str">
        <f>TEXT(salesdata[[#This Row],[Date]],"dddd")</f>
        <v>Thursday</v>
      </c>
      <c r="V3340" s="12">
        <f>IFERROR(salesdata[[#This Row],[Total Revenue]]/salesdata[[#This Row],[Total Units Sold]],0)</f>
        <v>5.0575413465294963</v>
      </c>
      <c r="W3340" s="1" t="str">
        <f>INDEX({"Product1","Product2","Product3","Product4"},MATCH(MAX(salesdata[[#This Row],[S-P1]],salesdata[[#This Row],[S-P2]],salesdata[[#This Row],[S-P3]],salesdata[[#This Row],[S-P4]]),CHOOSE({1,2,3,4},salesdata[[#This Row],[S-P1]],salesdata[[#This Row],[S-P2]],salesdata[[#This Row],[S-P3]],salesdata[[#This Row],[S-P4]]),0))</f>
        <v>Product2</v>
      </c>
      <c r="X3340" s="1" t="str">
        <f>IF(salesdata[[#This Row],[Total Revenue]]&gt;=70000,"High",IF(salesdata[[#This Row],[Total Revenue]]&gt;=40000,"Medium","Low"))</f>
        <v>Low</v>
      </c>
      <c r="Y3340" s="1" t="str">
        <f>IFERROR(IF(SUMIF(salesdata[Year],salesdata[[#This Row],[Year]],salesdata[Total Revenue])&gt;SUMIF(salesdata[Year],salesdata[[#This Row],[Year]]-1,salesdata[Total Revenue]),"Growth Year","Decline Year"),"")</f>
        <v>Growth Year</v>
      </c>
    </row>
    <row r="3341" spans="1:25" x14ac:dyDescent="0.3">
      <c r="A3341" s="1">
        <v>3340</v>
      </c>
      <c r="B3341" s="2">
        <v>43686</v>
      </c>
      <c r="C3341" s="1">
        <v>2019</v>
      </c>
      <c r="D3341" s="1" t="s">
        <v>21</v>
      </c>
      <c r="E3341" s="1">
        <v>8</v>
      </c>
      <c r="F3341" s="3">
        <v>6626</v>
      </c>
      <c r="G3341" s="10">
        <v>21004.42</v>
      </c>
      <c r="H3341" s="12">
        <f>IFERROR(salesdata[[#This Row],[S-P1]]/salesdata[[#This Row],[Q-P1]],0)</f>
        <v>3.17</v>
      </c>
      <c r="I3341" s="3">
        <v>1147</v>
      </c>
      <c r="J3341" s="10">
        <v>7271.98</v>
      </c>
      <c r="K3341" s="12">
        <f>IFERROR(salesdata[[#This Row],[S-P2]]/salesdata[[#This Row],[Q-P2]],0)</f>
        <v>6.34</v>
      </c>
      <c r="L3341" s="3">
        <v>337</v>
      </c>
      <c r="M3341" s="10">
        <v>1826.54</v>
      </c>
      <c r="N3341" s="12">
        <f>IFERROR(salesdata[[#This Row],[S-P3]]/salesdata[[#This Row],[Q-P3]],0)</f>
        <v>5.42</v>
      </c>
      <c r="O3341" s="3">
        <v>1349</v>
      </c>
      <c r="P3341" s="10">
        <v>9618.3700000000008</v>
      </c>
      <c r="Q3341" s="12">
        <f>IFERROR(salesdata[[#This Row],[S-P4]]/salesdata[[#This Row],[Q-P4]],0)</f>
        <v>7.1300000000000008</v>
      </c>
      <c r="R3341" s="3">
        <v>9459</v>
      </c>
      <c r="S3341" s="10">
        <v>39721.31</v>
      </c>
      <c r="T3341" s="1" t="str">
        <f>"Q"&amp;ROUNDUP(salesdata[[#This Row],[Month No.]]/3,0)</f>
        <v>Q3</v>
      </c>
      <c r="U3341" s="1" t="str">
        <f>TEXT(salesdata[[#This Row],[Date]],"dddd")</f>
        <v>Friday</v>
      </c>
      <c r="V3341" s="12">
        <f>IFERROR(salesdata[[#This Row],[Total Revenue]]/salesdata[[#This Row],[Total Units Sold]],0)</f>
        <v>4.1993138809599317</v>
      </c>
      <c r="W3341" s="1" t="str">
        <f>INDEX({"Product1","Product2","Product3","Product4"},MATCH(MAX(salesdata[[#This Row],[S-P1]],salesdata[[#This Row],[S-P2]],salesdata[[#This Row],[S-P3]],salesdata[[#This Row],[S-P4]]),CHOOSE({1,2,3,4},salesdata[[#This Row],[S-P1]],salesdata[[#This Row],[S-P2]],salesdata[[#This Row],[S-P3]],salesdata[[#This Row],[S-P4]]),0))</f>
        <v>Product1</v>
      </c>
      <c r="X3341" s="1" t="str">
        <f>IF(salesdata[[#This Row],[Total Revenue]]&gt;=70000,"High",IF(salesdata[[#This Row],[Total Revenue]]&gt;=40000,"Medium","Low"))</f>
        <v>Low</v>
      </c>
      <c r="Y3341" s="1" t="str">
        <f>IFERROR(IF(SUMIF(salesdata[Year],salesdata[[#This Row],[Year]],salesdata[Total Revenue])&gt;SUMIF(salesdata[Year],salesdata[[#This Row],[Year]]-1,salesdata[Total Revenue]),"Growth Year","Decline Year"),"")</f>
        <v>Growth Year</v>
      </c>
    </row>
    <row r="3342" spans="1:25" x14ac:dyDescent="0.3">
      <c r="A3342" s="1">
        <v>3341</v>
      </c>
      <c r="B3342" s="2">
        <v>43687</v>
      </c>
      <c r="C3342" s="1">
        <v>2019</v>
      </c>
      <c r="D3342" s="1" t="s">
        <v>21</v>
      </c>
      <c r="E3342" s="1">
        <v>8</v>
      </c>
      <c r="F3342" s="3">
        <v>5574</v>
      </c>
      <c r="G3342" s="10">
        <v>17669.580000000002</v>
      </c>
      <c r="H3342" s="12">
        <f>IFERROR(salesdata[[#This Row],[S-P1]]/salesdata[[#This Row],[Q-P1]],0)</f>
        <v>3.1700000000000004</v>
      </c>
      <c r="I3342" s="3">
        <v>1874</v>
      </c>
      <c r="J3342" s="10">
        <v>11881.16</v>
      </c>
      <c r="K3342" s="12">
        <f>IFERROR(salesdata[[#This Row],[S-P2]]/salesdata[[#This Row],[Q-P2]],0)</f>
        <v>6.34</v>
      </c>
      <c r="L3342" s="3">
        <v>4278</v>
      </c>
      <c r="M3342" s="10">
        <v>23186.76</v>
      </c>
      <c r="N3342" s="12">
        <f>IFERROR(salesdata[[#This Row],[S-P3]]/salesdata[[#This Row],[Q-P3]],0)</f>
        <v>5.42</v>
      </c>
      <c r="O3342" s="3">
        <v>1811</v>
      </c>
      <c r="P3342" s="10">
        <v>12912.43</v>
      </c>
      <c r="Q3342" s="12">
        <f>IFERROR(salesdata[[#This Row],[S-P4]]/salesdata[[#This Row],[Q-P4]],0)</f>
        <v>7.13</v>
      </c>
      <c r="R3342" s="3">
        <v>13537</v>
      </c>
      <c r="S3342" s="10">
        <v>65649.929999999993</v>
      </c>
      <c r="T3342" s="1" t="str">
        <f>"Q"&amp;ROUNDUP(salesdata[[#This Row],[Month No.]]/3,0)</f>
        <v>Q3</v>
      </c>
      <c r="U3342" s="1" t="str">
        <f>TEXT(salesdata[[#This Row],[Date]],"dddd")</f>
        <v>Saturday</v>
      </c>
      <c r="V3342" s="12">
        <f>IFERROR(salesdata[[#This Row],[Total Revenue]]/salesdata[[#This Row],[Total Units Sold]],0)</f>
        <v>4.8496661003176476</v>
      </c>
      <c r="W3342" s="1" t="str">
        <f>INDEX({"Product1","Product2","Product3","Product4"},MATCH(MAX(salesdata[[#This Row],[S-P1]],salesdata[[#This Row],[S-P2]],salesdata[[#This Row],[S-P3]],salesdata[[#This Row],[S-P4]]),CHOOSE({1,2,3,4},salesdata[[#This Row],[S-P1]],salesdata[[#This Row],[S-P2]],salesdata[[#This Row],[S-P3]],salesdata[[#This Row],[S-P4]]),0))</f>
        <v>Product3</v>
      </c>
      <c r="X3342" s="1" t="str">
        <f>IF(salesdata[[#This Row],[Total Revenue]]&gt;=70000,"High",IF(salesdata[[#This Row],[Total Revenue]]&gt;=40000,"Medium","Low"))</f>
        <v>Medium</v>
      </c>
      <c r="Y3342" s="1" t="str">
        <f>IFERROR(IF(SUMIF(salesdata[Year],salesdata[[#This Row],[Year]],salesdata[Total Revenue])&gt;SUMIF(salesdata[Year],salesdata[[#This Row],[Year]]-1,salesdata[Total Revenue]),"Growth Year","Decline Year"),"")</f>
        <v>Growth Year</v>
      </c>
    </row>
    <row r="3343" spans="1:25" x14ac:dyDescent="0.3">
      <c r="A3343" s="1">
        <v>3342</v>
      </c>
      <c r="B3343" s="2">
        <v>43688</v>
      </c>
      <c r="C3343" s="1">
        <v>2019</v>
      </c>
      <c r="D3343" s="1" t="s">
        <v>21</v>
      </c>
      <c r="E3343" s="1">
        <v>8</v>
      </c>
      <c r="F3343" s="3">
        <v>4480</v>
      </c>
      <c r="G3343" s="10">
        <v>14201.6</v>
      </c>
      <c r="H3343" s="12">
        <f>IFERROR(salesdata[[#This Row],[S-P1]]/salesdata[[#This Row],[Q-P1]],0)</f>
        <v>3.17</v>
      </c>
      <c r="I3343" s="3">
        <v>3505</v>
      </c>
      <c r="J3343" s="10">
        <v>22221.7</v>
      </c>
      <c r="K3343" s="12">
        <f>IFERROR(salesdata[[#This Row],[S-P2]]/salesdata[[#This Row],[Q-P2]],0)</f>
        <v>6.34</v>
      </c>
      <c r="L3343" s="3">
        <v>2428</v>
      </c>
      <c r="M3343" s="10">
        <v>13159.76</v>
      </c>
      <c r="N3343" s="12">
        <f>IFERROR(salesdata[[#This Row],[S-P3]]/salesdata[[#This Row],[Q-P3]],0)</f>
        <v>5.42</v>
      </c>
      <c r="O3343" s="3">
        <v>1386</v>
      </c>
      <c r="P3343" s="10">
        <v>9882.18</v>
      </c>
      <c r="Q3343" s="12">
        <f>IFERROR(salesdata[[#This Row],[S-P4]]/salesdata[[#This Row],[Q-P4]],0)</f>
        <v>7.13</v>
      </c>
      <c r="R3343" s="3">
        <v>11799</v>
      </c>
      <c r="S3343" s="10">
        <v>59465.24</v>
      </c>
      <c r="T3343" s="1" t="str">
        <f>"Q"&amp;ROUNDUP(salesdata[[#This Row],[Month No.]]/3,0)</f>
        <v>Q3</v>
      </c>
      <c r="U3343" s="1" t="str">
        <f>TEXT(salesdata[[#This Row],[Date]],"dddd")</f>
        <v>Sunday</v>
      </c>
      <c r="V3343" s="12">
        <f>IFERROR(salesdata[[#This Row],[Total Revenue]]/salesdata[[#This Row],[Total Units Sold]],0)</f>
        <v>5.0398542249343166</v>
      </c>
      <c r="W3343" s="1" t="str">
        <f>INDEX({"Product1","Product2","Product3","Product4"},MATCH(MAX(salesdata[[#This Row],[S-P1]],salesdata[[#This Row],[S-P2]],salesdata[[#This Row],[S-P3]],salesdata[[#This Row],[S-P4]]),CHOOSE({1,2,3,4},salesdata[[#This Row],[S-P1]],salesdata[[#This Row],[S-P2]],salesdata[[#This Row],[S-P3]],salesdata[[#This Row],[S-P4]]),0))</f>
        <v>Product2</v>
      </c>
      <c r="X3343" s="1" t="str">
        <f>IF(salesdata[[#This Row],[Total Revenue]]&gt;=70000,"High",IF(salesdata[[#This Row],[Total Revenue]]&gt;=40000,"Medium","Low"))</f>
        <v>Medium</v>
      </c>
      <c r="Y3343" s="1" t="str">
        <f>IFERROR(IF(SUMIF(salesdata[Year],salesdata[[#This Row],[Year]],salesdata[Total Revenue])&gt;SUMIF(salesdata[Year],salesdata[[#This Row],[Year]]-1,salesdata[Total Revenue]),"Growth Year","Decline Year"),"")</f>
        <v>Growth Year</v>
      </c>
    </row>
    <row r="3344" spans="1:25" x14ac:dyDescent="0.3">
      <c r="A3344" s="1">
        <v>3343</v>
      </c>
      <c r="B3344" s="2">
        <v>43689</v>
      </c>
      <c r="C3344" s="1">
        <v>2019</v>
      </c>
      <c r="D3344" s="1" t="s">
        <v>21</v>
      </c>
      <c r="E3344" s="1">
        <v>8</v>
      </c>
      <c r="F3344" s="3">
        <v>2403</v>
      </c>
      <c r="G3344" s="10">
        <v>7617.51</v>
      </c>
      <c r="H3344" s="12">
        <f>IFERROR(salesdata[[#This Row],[S-P1]]/salesdata[[#This Row],[Q-P1]],0)</f>
        <v>3.17</v>
      </c>
      <c r="I3344" s="3">
        <v>1639</v>
      </c>
      <c r="J3344" s="10">
        <v>10391.26</v>
      </c>
      <c r="K3344" s="12">
        <f>IFERROR(salesdata[[#This Row],[S-P2]]/salesdata[[#This Row],[Q-P2]],0)</f>
        <v>6.34</v>
      </c>
      <c r="L3344" s="3">
        <v>3777</v>
      </c>
      <c r="M3344" s="10">
        <v>20471.34</v>
      </c>
      <c r="N3344" s="12">
        <f>IFERROR(salesdata[[#This Row],[S-P3]]/salesdata[[#This Row],[Q-P3]],0)</f>
        <v>5.42</v>
      </c>
      <c r="O3344" s="3">
        <v>1309</v>
      </c>
      <c r="P3344" s="10">
        <v>9333.17</v>
      </c>
      <c r="Q3344" s="12">
        <f>IFERROR(salesdata[[#This Row],[S-P4]]/salesdata[[#This Row],[Q-P4]],0)</f>
        <v>7.13</v>
      </c>
      <c r="R3344" s="3">
        <v>9128</v>
      </c>
      <c r="S3344" s="10">
        <v>47813.279999999999</v>
      </c>
      <c r="T3344" s="1" t="str">
        <f>"Q"&amp;ROUNDUP(salesdata[[#This Row],[Month No.]]/3,0)</f>
        <v>Q3</v>
      </c>
      <c r="U3344" s="1" t="str">
        <f>TEXT(salesdata[[#This Row],[Date]],"dddd")</f>
        <v>Monday</v>
      </c>
      <c r="V3344" s="12">
        <f>IFERROR(salesdata[[#This Row],[Total Revenue]]/salesdata[[#This Row],[Total Units Sold]],0)</f>
        <v>5.2380893952673091</v>
      </c>
      <c r="W3344" s="1" t="str">
        <f>INDEX({"Product1","Product2","Product3","Product4"},MATCH(MAX(salesdata[[#This Row],[S-P1]],salesdata[[#This Row],[S-P2]],salesdata[[#This Row],[S-P3]],salesdata[[#This Row],[S-P4]]),CHOOSE({1,2,3,4},salesdata[[#This Row],[S-P1]],salesdata[[#This Row],[S-P2]],salesdata[[#This Row],[S-P3]],salesdata[[#This Row],[S-P4]]),0))</f>
        <v>Product3</v>
      </c>
      <c r="X3344" s="1" t="str">
        <f>IF(salesdata[[#This Row],[Total Revenue]]&gt;=70000,"High",IF(salesdata[[#This Row],[Total Revenue]]&gt;=40000,"Medium","Low"))</f>
        <v>Medium</v>
      </c>
      <c r="Y3344" s="1" t="str">
        <f>IFERROR(IF(SUMIF(salesdata[Year],salesdata[[#This Row],[Year]],salesdata[Total Revenue])&gt;SUMIF(salesdata[Year],salesdata[[#This Row],[Year]]-1,salesdata[Total Revenue]),"Growth Year","Decline Year"),"")</f>
        <v>Growth Year</v>
      </c>
    </row>
    <row r="3345" spans="1:25" x14ac:dyDescent="0.3">
      <c r="A3345" s="1">
        <v>3344</v>
      </c>
      <c r="B3345" s="2">
        <v>43690</v>
      </c>
      <c r="C3345" s="1">
        <v>2019</v>
      </c>
      <c r="D3345" s="1" t="s">
        <v>21</v>
      </c>
      <c r="E3345" s="1">
        <v>8</v>
      </c>
      <c r="F3345" s="3">
        <v>1532</v>
      </c>
      <c r="G3345" s="10">
        <v>4856.4399999999996</v>
      </c>
      <c r="H3345" s="12">
        <f>IFERROR(salesdata[[#This Row],[S-P1]]/salesdata[[#This Row],[Q-P1]],0)</f>
        <v>3.17</v>
      </c>
      <c r="I3345" s="3">
        <v>2576</v>
      </c>
      <c r="J3345" s="10">
        <v>16331.84</v>
      </c>
      <c r="K3345" s="12">
        <f>IFERROR(salesdata[[#This Row],[S-P2]]/salesdata[[#This Row],[Q-P2]],0)</f>
        <v>6.34</v>
      </c>
      <c r="L3345" s="3">
        <v>1994</v>
      </c>
      <c r="M3345" s="10">
        <v>10807.48</v>
      </c>
      <c r="N3345" s="12">
        <f>IFERROR(salesdata[[#This Row],[S-P3]]/salesdata[[#This Row],[Q-P3]],0)</f>
        <v>5.42</v>
      </c>
      <c r="O3345" s="3">
        <v>815</v>
      </c>
      <c r="P3345" s="10">
        <v>5810.95</v>
      </c>
      <c r="Q3345" s="12">
        <f>IFERROR(salesdata[[#This Row],[S-P4]]/salesdata[[#This Row],[Q-P4]],0)</f>
        <v>7.13</v>
      </c>
      <c r="R3345" s="3">
        <v>6917</v>
      </c>
      <c r="S3345" s="10">
        <v>37806.71</v>
      </c>
      <c r="T3345" s="1" t="str">
        <f>"Q"&amp;ROUNDUP(salesdata[[#This Row],[Month No.]]/3,0)</f>
        <v>Q3</v>
      </c>
      <c r="U3345" s="1" t="str">
        <f>TEXT(salesdata[[#This Row],[Date]],"dddd")</f>
        <v>Tuesday</v>
      </c>
      <c r="V3345" s="12">
        <f>IFERROR(salesdata[[#This Row],[Total Revenue]]/salesdata[[#This Row],[Total Units Sold]],0)</f>
        <v>5.4657669509903135</v>
      </c>
      <c r="W3345" s="1" t="str">
        <f>INDEX({"Product1","Product2","Product3","Product4"},MATCH(MAX(salesdata[[#This Row],[S-P1]],salesdata[[#This Row],[S-P2]],salesdata[[#This Row],[S-P3]],salesdata[[#This Row],[S-P4]]),CHOOSE({1,2,3,4},salesdata[[#This Row],[S-P1]],salesdata[[#This Row],[S-P2]],salesdata[[#This Row],[S-P3]],salesdata[[#This Row],[S-P4]]),0))</f>
        <v>Product2</v>
      </c>
      <c r="X3345" s="1" t="str">
        <f>IF(salesdata[[#This Row],[Total Revenue]]&gt;=70000,"High",IF(salesdata[[#This Row],[Total Revenue]]&gt;=40000,"Medium","Low"))</f>
        <v>Low</v>
      </c>
      <c r="Y3345" s="1" t="str">
        <f>IFERROR(IF(SUMIF(salesdata[Year],salesdata[[#This Row],[Year]],salesdata[Total Revenue])&gt;SUMIF(salesdata[Year],salesdata[[#This Row],[Year]]-1,salesdata[Total Revenue]),"Growth Year","Decline Year"),"")</f>
        <v>Growth Year</v>
      </c>
    </row>
    <row r="3346" spans="1:25" x14ac:dyDescent="0.3">
      <c r="A3346" s="1">
        <v>3345</v>
      </c>
      <c r="B3346" s="2">
        <v>43691</v>
      </c>
      <c r="C3346" s="1">
        <v>2019</v>
      </c>
      <c r="D3346" s="1" t="s">
        <v>21</v>
      </c>
      <c r="E3346" s="1">
        <v>8</v>
      </c>
      <c r="F3346" s="3">
        <v>1301</v>
      </c>
      <c r="G3346" s="10">
        <v>4124.17</v>
      </c>
      <c r="H3346" s="12">
        <f>IFERROR(salesdata[[#This Row],[S-P1]]/salesdata[[#This Row],[Q-P1]],0)</f>
        <v>3.17</v>
      </c>
      <c r="I3346" s="3">
        <v>3444</v>
      </c>
      <c r="J3346" s="10">
        <v>21834.959999999999</v>
      </c>
      <c r="K3346" s="12">
        <f>IFERROR(salesdata[[#This Row],[S-P2]]/salesdata[[#This Row],[Q-P2]],0)</f>
        <v>6.34</v>
      </c>
      <c r="L3346" s="3">
        <v>1374</v>
      </c>
      <c r="M3346" s="10">
        <v>7447.08</v>
      </c>
      <c r="N3346" s="12">
        <f>IFERROR(salesdata[[#This Row],[S-P3]]/salesdata[[#This Row],[Q-P3]],0)</f>
        <v>5.42</v>
      </c>
      <c r="O3346" s="3">
        <v>1190</v>
      </c>
      <c r="P3346" s="10">
        <v>8484.7000000000007</v>
      </c>
      <c r="Q3346" s="12">
        <f>IFERROR(salesdata[[#This Row],[S-P4]]/salesdata[[#This Row],[Q-P4]],0)</f>
        <v>7.1300000000000008</v>
      </c>
      <c r="R3346" s="3">
        <v>7309</v>
      </c>
      <c r="S3346" s="10">
        <v>41890.910000000003</v>
      </c>
      <c r="T3346" s="1" t="str">
        <f>"Q"&amp;ROUNDUP(salesdata[[#This Row],[Month No.]]/3,0)</f>
        <v>Q3</v>
      </c>
      <c r="U3346" s="1" t="str">
        <f>TEXT(salesdata[[#This Row],[Date]],"dddd")</f>
        <v>Wednesday</v>
      </c>
      <c r="V3346" s="12">
        <f>IFERROR(salesdata[[#This Row],[Total Revenue]]/salesdata[[#This Row],[Total Units Sold]],0)</f>
        <v>5.7314146942126154</v>
      </c>
      <c r="W3346" s="1" t="str">
        <f>INDEX({"Product1","Product2","Product3","Product4"},MATCH(MAX(salesdata[[#This Row],[S-P1]],salesdata[[#This Row],[S-P2]],salesdata[[#This Row],[S-P3]],salesdata[[#This Row],[S-P4]]),CHOOSE({1,2,3,4},salesdata[[#This Row],[S-P1]],salesdata[[#This Row],[S-P2]],salesdata[[#This Row],[S-P3]],salesdata[[#This Row],[S-P4]]),0))</f>
        <v>Product2</v>
      </c>
      <c r="X3346" s="1" t="str">
        <f>IF(salesdata[[#This Row],[Total Revenue]]&gt;=70000,"High",IF(salesdata[[#This Row],[Total Revenue]]&gt;=40000,"Medium","Low"))</f>
        <v>Medium</v>
      </c>
      <c r="Y3346" s="1" t="str">
        <f>IFERROR(IF(SUMIF(salesdata[Year],salesdata[[#This Row],[Year]],salesdata[Total Revenue])&gt;SUMIF(salesdata[Year],salesdata[[#This Row],[Year]]-1,salesdata[Total Revenue]),"Growth Year","Decline Year"),"")</f>
        <v>Growth Year</v>
      </c>
    </row>
    <row r="3347" spans="1:25" x14ac:dyDescent="0.3">
      <c r="A3347" s="1">
        <v>3346</v>
      </c>
      <c r="B3347" s="2">
        <v>43692</v>
      </c>
      <c r="C3347" s="1">
        <v>2019</v>
      </c>
      <c r="D3347" s="1" t="s">
        <v>21</v>
      </c>
      <c r="E3347" s="1">
        <v>8</v>
      </c>
      <c r="F3347" s="3">
        <v>3144</v>
      </c>
      <c r="G3347" s="10">
        <v>9966.48</v>
      </c>
      <c r="H3347" s="12">
        <f>IFERROR(salesdata[[#This Row],[S-P1]]/salesdata[[#This Row],[Q-P1]],0)</f>
        <v>3.17</v>
      </c>
      <c r="I3347" s="3">
        <v>1410</v>
      </c>
      <c r="J3347" s="10">
        <v>8939.4</v>
      </c>
      <c r="K3347" s="12">
        <f>IFERROR(salesdata[[#This Row],[S-P2]]/salesdata[[#This Row],[Q-P2]],0)</f>
        <v>6.34</v>
      </c>
      <c r="L3347" s="3">
        <v>2185</v>
      </c>
      <c r="M3347" s="10">
        <v>11842.7</v>
      </c>
      <c r="N3347" s="12">
        <f>IFERROR(salesdata[[#This Row],[S-P3]]/salesdata[[#This Row],[Q-P3]],0)</f>
        <v>5.42</v>
      </c>
      <c r="O3347" s="3">
        <v>1156</v>
      </c>
      <c r="P3347" s="10">
        <v>8242.2800000000007</v>
      </c>
      <c r="Q3347" s="12">
        <f>IFERROR(salesdata[[#This Row],[S-P4]]/salesdata[[#This Row],[Q-P4]],0)</f>
        <v>7.1300000000000008</v>
      </c>
      <c r="R3347" s="3">
        <v>7895</v>
      </c>
      <c r="S3347" s="10">
        <v>38990.86</v>
      </c>
      <c r="T3347" s="1" t="str">
        <f>"Q"&amp;ROUNDUP(salesdata[[#This Row],[Month No.]]/3,0)</f>
        <v>Q3</v>
      </c>
      <c r="U3347" s="1" t="str">
        <f>TEXT(salesdata[[#This Row],[Date]],"dddd")</f>
        <v>Thursday</v>
      </c>
      <c r="V3347" s="12">
        <f>IFERROR(salesdata[[#This Row],[Total Revenue]]/salesdata[[#This Row],[Total Units Sold]],0)</f>
        <v>4.9386776440785312</v>
      </c>
      <c r="W3347" s="1" t="str">
        <f>INDEX({"Product1","Product2","Product3","Product4"},MATCH(MAX(salesdata[[#This Row],[S-P1]],salesdata[[#This Row],[S-P2]],salesdata[[#This Row],[S-P3]],salesdata[[#This Row],[S-P4]]),CHOOSE({1,2,3,4},salesdata[[#This Row],[S-P1]],salesdata[[#This Row],[S-P2]],salesdata[[#This Row],[S-P3]],salesdata[[#This Row],[S-P4]]),0))</f>
        <v>Product3</v>
      </c>
      <c r="X3347" s="1" t="str">
        <f>IF(salesdata[[#This Row],[Total Revenue]]&gt;=70000,"High",IF(salesdata[[#This Row],[Total Revenue]]&gt;=40000,"Medium","Low"))</f>
        <v>Low</v>
      </c>
      <c r="Y3347" s="1" t="str">
        <f>IFERROR(IF(SUMIF(salesdata[Year],salesdata[[#This Row],[Year]],salesdata[Total Revenue])&gt;SUMIF(salesdata[Year],salesdata[[#This Row],[Year]]-1,salesdata[Total Revenue]),"Growth Year","Decline Year"),"")</f>
        <v>Growth Year</v>
      </c>
    </row>
    <row r="3348" spans="1:25" x14ac:dyDescent="0.3">
      <c r="A3348" s="1">
        <v>3347</v>
      </c>
      <c r="B3348" s="2">
        <v>43693</v>
      </c>
      <c r="C3348" s="1">
        <v>2019</v>
      </c>
      <c r="D3348" s="1" t="s">
        <v>21</v>
      </c>
      <c r="E3348" s="1">
        <v>8</v>
      </c>
      <c r="F3348" s="3">
        <v>7580</v>
      </c>
      <c r="G3348" s="10">
        <v>24028.6</v>
      </c>
      <c r="H3348" s="12">
        <f>IFERROR(salesdata[[#This Row],[S-P1]]/salesdata[[#This Row],[Q-P1]],0)</f>
        <v>3.17</v>
      </c>
      <c r="I3348" s="3">
        <v>267</v>
      </c>
      <c r="J3348" s="10">
        <v>1692.78</v>
      </c>
      <c r="K3348" s="12">
        <f>IFERROR(salesdata[[#This Row],[S-P2]]/salesdata[[#This Row],[Q-P2]],0)</f>
        <v>6.34</v>
      </c>
      <c r="L3348" s="3">
        <v>3366</v>
      </c>
      <c r="M3348" s="10">
        <v>18243.72</v>
      </c>
      <c r="N3348" s="12">
        <f>IFERROR(salesdata[[#This Row],[S-P3]]/salesdata[[#This Row],[Q-P3]],0)</f>
        <v>5.42</v>
      </c>
      <c r="O3348" s="3">
        <v>1603</v>
      </c>
      <c r="P3348" s="10">
        <v>11429.39</v>
      </c>
      <c r="Q3348" s="12">
        <f>IFERROR(salesdata[[#This Row],[S-P4]]/salesdata[[#This Row],[Q-P4]],0)</f>
        <v>7.13</v>
      </c>
      <c r="R3348" s="3">
        <v>12816</v>
      </c>
      <c r="S3348" s="10">
        <v>55394.49</v>
      </c>
      <c r="T3348" s="1" t="str">
        <f>"Q"&amp;ROUNDUP(salesdata[[#This Row],[Month No.]]/3,0)</f>
        <v>Q3</v>
      </c>
      <c r="U3348" s="1" t="str">
        <f>TEXT(salesdata[[#This Row],[Date]],"dddd")</f>
        <v>Friday</v>
      </c>
      <c r="V3348" s="12">
        <f>IFERROR(salesdata[[#This Row],[Total Revenue]]/salesdata[[#This Row],[Total Units Sold]],0)</f>
        <v>4.3222916666666666</v>
      </c>
      <c r="W3348" s="1" t="str">
        <f>INDEX({"Product1","Product2","Product3","Product4"},MATCH(MAX(salesdata[[#This Row],[S-P1]],salesdata[[#This Row],[S-P2]],salesdata[[#This Row],[S-P3]],salesdata[[#This Row],[S-P4]]),CHOOSE({1,2,3,4},salesdata[[#This Row],[S-P1]],salesdata[[#This Row],[S-P2]],salesdata[[#This Row],[S-P3]],salesdata[[#This Row],[S-P4]]),0))</f>
        <v>Product1</v>
      </c>
      <c r="X3348" s="1" t="str">
        <f>IF(salesdata[[#This Row],[Total Revenue]]&gt;=70000,"High",IF(salesdata[[#This Row],[Total Revenue]]&gt;=40000,"Medium","Low"))</f>
        <v>Medium</v>
      </c>
      <c r="Y3348" s="1" t="str">
        <f>IFERROR(IF(SUMIF(salesdata[Year],salesdata[[#This Row],[Year]],salesdata[Total Revenue])&gt;SUMIF(salesdata[Year],salesdata[[#This Row],[Year]]-1,salesdata[Total Revenue]),"Growth Year","Decline Year"),"")</f>
        <v>Growth Year</v>
      </c>
    </row>
    <row r="3349" spans="1:25" x14ac:dyDescent="0.3">
      <c r="A3349" s="1">
        <v>3348</v>
      </c>
      <c r="B3349" s="2">
        <v>43694</v>
      </c>
      <c r="C3349" s="1">
        <v>2019</v>
      </c>
      <c r="D3349" s="1" t="s">
        <v>21</v>
      </c>
      <c r="E3349" s="1">
        <v>8</v>
      </c>
      <c r="F3349" s="3">
        <v>5687</v>
      </c>
      <c r="G3349" s="10">
        <v>18027.79</v>
      </c>
      <c r="H3349" s="12">
        <f>IFERROR(salesdata[[#This Row],[S-P1]]/salesdata[[#This Row],[Q-P1]],0)</f>
        <v>3.1700000000000004</v>
      </c>
      <c r="I3349" s="3">
        <v>1122</v>
      </c>
      <c r="J3349" s="10">
        <v>7113.48</v>
      </c>
      <c r="K3349" s="12">
        <f>IFERROR(salesdata[[#This Row],[S-P2]]/salesdata[[#This Row],[Q-P2]],0)</f>
        <v>6.34</v>
      </c>
      <c r="L3349" s="3">
        <v>4355</v>
      </c>
      <c r="M3349" s="10">
        <v>23604.1</v>
      </c>
      <c r="N3349" s="12">
        <f>IFERROR(salesdata[[#This Row],[S-P3]]/salesdata[[#This Row],[Q-P3]],0)</f>
        <v>5.42</v>
      </c>
      <c r="O3349" s="3">
        <v>299</v>
      </c>
      <c r="P3349" s="10">
        <v>2131.87</v>
      </c>
      <c r="Q3349" s="12">
        <f>IFERROR(salesdata[[#This Row],[S-P4]]/salesdata[[#This Row],[Q-P4]],0)</f>
        <v>7.13</v>
      </c>
      <c r="R3349" s="3">
        <v>11463</v>
      </c>
      <c r="S3349" s="10">
        <v>50877.24</v>
      </c>
      <c r="T3349" s="1" t="str">
        <f>"Q"&amp;ROUNDUP(salesdata[[#This Row],[Month No.]]/3,0)</f>
        <v>Q3</v>
      </c>
      <c r="U3349" s="1" t="str">
        <f>TEXT(salesdata[[#This Row],[Date]],"dddd")</f>
        <v>Saturday</v>
      </c>
      <c r="V3349" s="12">
        <f>IFERROR(salesdata[[#This Row],[Total Revenue]]/salesdata[[#This Row],[Total Units Sold]],0)</f>
        <v>4.4383878565820467</v>
      </c>
      <c r="W3349" s="1" t="str">
        <f>INDEX({"Product1","Product2","Product3","Product4"},MATCH(MAX(salesdata[[#This Row],[S-P1]],salesdata[[#This Row],[S-P2]],salesdata[[#This Row],[S-P3]],salesdata[[#This Row],[S-P4]]),CHOOSE({1,2,3,4},salesdata[[#This Row],[S-P1]],salesdata[[#This Row],[S-P2]],salesdata[[#This Row],[S-P3]],salesdata[[#This Row],[S-P4]]),0))</f>
        <v>Product3</v>
      </c>
      <c r="X3349" s="1" t="str">
        <f>IF(salesdata[[#This Row],[Total Revenue]]&gt;=70000,"High",IF(salesdata[[#This Row],[Total Revenue]]&gt;=40000,"Medium","Low"))</f>
        <v>Medium</v>
      </c>
      <c r="Y3349" s="1" t="str">
        <f>IFERROR(IF(SUMIF(salesdata[Year],salesdata[[#This Row],[Year]],salesdata[Total Revenue])&gt;SUMIF(salesdata[Year],salesdata[[#This Row],[Year]]-1,salesdata[Total Revenue]),"Growth Year","Decline Year"),"")</f>
        <v>Growth Year</v>
      </c>
    </row>
    <row r="3350" spans="1:25" x14ac:dyDescent="0.3">
      <c r="A3350" s="1">
        <v>3349</v>
      </c>
      <c r="B3350" s="2">
        <v>43695</v>
      </c>
      <c r="C3350" s="1">
        <v>2019</v>
      </c>
      <c r="D3350" s="1" t="s">
        <v>21</v>
      </c>
      <c r="E3350" s="1">
        <v>8</v>
      </c>
      <c r="F3350" s="3">
        <v>4705</v>
      </c>
      <c r="G3350" s="10">
        <v>14914.85</v>
      </c>
      <c r="H3350" s="12">
        <f>IFERROR(salesdata[[#This Row],[S-P1]]/salesdata[[#This Row],[Q-P1]],0)</f>
        <v>3.17</v>
      </c>
      <c r="I3350" s="3">
        <v>1509</v>
      </c>
      <c r="J3350" s="10">
        <v>9567.06</v>
      </c>
      <c r="K3350" s="12">
        <f>IFERROR(salesdata[[#This Row],[S-P2]]/salesdata[[#This Row],[Q-P2]],0)</f>
        <v>6.34</v>
      </c>
      <c r="L3350" s="3">
        <v>3513</v>
      </c>
      <c r="M3350" s="10">
        <v>19040.46</v>
      </c>
      <c r="N3350" s="12">
        <f>IFERROR(salesdata[[#This Row],[S-P3]]/salesdata[[#This Row],[Q-P3]],0)</f>
        <v>5.42</v>
      </c>
      <c r="O3350" s="3">
        <v>1172</v>
      </c>
      <c r="P3350" s="10">
        <v>8356.36</v>
      </c>
      <c r="Q3350" s="12">
        <f>IFERROR(salesdata[[#This Row],[S-P4]]/salesdata[[#This Row],[Q-P4]],0)</f>
        <v>7.1300000000000008</v>
      </c>
      <c r="R3350" s="3">
        <v>10899</v>
      </c>
      <c r="S3350" s="10">
        <v>51878.73</v>
      </c>
      <c r="T3350" s="1" t="str">
        <f>"Q"&amp;ROUNDUP(salesdata[[#This Row],[Month No.]]/3,0)</f>
        <v>Q3</v>
      </c>
      <c r="U3350" s="1" t="str">
        <f>TEXT(salesdata[[#This Row],[Date]],"dddd")</f>
        <v>Sunday</v>
      </c>
      <c r="V3350" s="12">
        <f>IFERROR(salesdata[[#This Row],[Total Revenue]]/salesdata[[#This Row],[Total Units Sold]],0)</f>
        <v>4.7599532067162125</v>
      </c>
      <c r="W3350" s="1" t="str">
        <f>INDEX({"Product1","Product2","Product3","Product4"},MATCH(MAX(salesdata[[#This Row],[S-P1]],salesdata[[#This Row],[S-P2]],salesdata[[#This Row],[S-P3]],salesdata[[#This Row],[S-P4]]),CHOOSE({1,2,3,4},salesdata[[#This Row],[S-P1]],salesdata[[#This Row],[S-P2]],salesdata[[#This Row],[S-P3]],salesdata[[#This Row],[S-P4]]),0))</f>
        <v>Product3</v>
      </c>
      <c r="X3350" s="1" t="str">
        <f>IF(salesdata[[#This Row],[Total Revenue]]&gt;=70000,"High",IF(salesdata[[#This Row],[Total Revenue]]&gt;=40000,"Medium","Low"))</f>
        <v>Medium</v>
      </c>
      <c r="Y3350" s="1" t="str">
        <f>IFERROR(IF(SUMIF(salesdata[Year],salesdata[[#This Row],[Year]],salesdata[Total Revenue])&gt;SUMIF(salesdata[Year],salesdata[[#This Row],[Year]]-1,salesdata[Total Revenue]),"Growth Year","Decline Year"),"")</f>
        <v>Growth Year</v>
      </c>
    </row>
    <row r="3351" spans="1:25" x14ac:dyDescent="0.3">
      <c r="A3351" s="1">
        <v>3350</v>
      </c>
      <c r="B3351" s="2">
        <v>43696</v>
      </c>
      <c r="C3351" s="1">
        <v>2019</v>
      </c>
      <c r="D3351" s="1" t="s">
        <v>21</v>
      </c>
      <c r="E3351" s="1">
        <v>8</v>
      </c>
      <c r="F3351" s="3">
        <v>4807</v>
      </c>
      <c r="G3351" s="10">
        <v>15238.19</v>
      </c>
      <c r="H3351" s="12">
        <f>IFERROR(salesdata[[#This Row],[S-P1]]/salesdata[[#This Row],[Q-P1]],0)</f>
        <v>3.17</v>
      </c>
      <c r="I3351" s="3">
        <v>1131</v>
      </c>
      <c r="J3351" s="10">
        <v>7170.54</v>
      </c>
      <c r="K3351" s="12">
        <f>IFERROR(salesdata[[#This Row],[S-P2]]/salesdata[[#This Row],[Q-P2]],0)</f>
        <v>6.34</v>
      </c>
      <c r="L3351" s="3">
        <v>1653</v>
      </c>
      <c r="M3351" s="10">
        <v>8959.26</v>
      </c>
      <c r="N3351" s="12">
        <f>IFERROR(salesdata[[#This Row],[S-P3]]/salesdata[[#This Row],[Q-P3]],0)</f>
        <v>5.42</v>
      </c>
      <c r="O3351" s="3">
        <v>962</v>
      </c>
      <c r="P3351" s="10">
        <v>6859.06</v>
      </c>
      <c r="Q3351" s="12">
        <f>IFERROR(salesdata[[#This Row],[S-P4]]/salesdata[[#This Row],[Q-P4]],0)</f>
        <v>7.1300000000000008</v>
      </c>
      <c r="R3351" s="3">
        <v>8553</v>
      </c>
      <c r="S3351" s="10">
        <v>38227.050000000003</v>
      </c>
      <c r="T3351" s="1" t="str">
        <f>"Q"&amp;ROUNDUP(salesdata[[#This Row],[Month No.]]/3,0)</f>
        <v>Q3</v>
      </c>
      <c r="U3351" s="1" t="str">
        <f>TEXT(salesdata[[#This Row],[Date]],"dddd")</f>
        <v>Monday</v>
      </c>
      <c r="V3351" s="12">
        <f>IFERROR(salesdata[[#This Row],[Total Revenue]]/salesdata[[#This Row],[Total Units Sold]],0)</f>
        <v>4.4694317783233952</v>
      </c>
      <c r="W3351" s="1" t="str">
        <f>INDEX({"Product1","Product2","Product3","Product4"},MATCH(MAX(salesdata[[#This Row],[S-P1]],salesdata[[#This Row],[S-P2]],salesdata[[#This Row],[S-P3]],salesdata[[#This Row],[S-P4]]),CHOOSE({1,2,3,4},salesdata[[#This Row],[S-P1]],salesdata[[#This Row],[S-P2]],salesdata[[#This Row],[S-P3]],salesdata[[#This Row],[S-P4]]),0))</f>
        <v>Product1</v>
      </c>
      <c r="X3351" s="1" t="str">
        <f>IF(salesdata[[#This Row],[Total Revenue]]&gt;=70000,"High",IF(salesdata[[#This Row],[Total Revenue]]&gt;=40000,"Medium","Low"))</f>
        <v>Low</v>
      </c>
      <c r="Y3351" s="1" t="str">
        <f>IFERROR(IF(SUMIF(salesdata[Year],salesdata[[#This Row],[Year]],salesdata[Total Revenue])&gt;SUMIF(salesdata[Year],salesdata[[#This Row],[Year]]-1,salesdata[Total Revenue]),"Growth Year","Decline Year"),"")</f>
        <v>Growth Year</v>
      </c>
    </row>
    <row r="3352" spans="1:25" x14ac:dyDescent="0.3">
      <c r="A3352" s="1">
        <v>3351</v>
      </c>
      <c r="B3352" s="2">
        <v>43697</v>
      </c>
      <c r="C3352" s="1">
        <v>2019</v>
      </c>
      <c r="D3352" s="1" t="s">
        <v>21</v>
      </c>
      <c r="E3352" s="1">
        <v>8</v>
      </c>
      <c r="F3352" s="3">
        <v>5156</v>
      </c>
      <c r="G3352" s="10">
        <v>16344.52</v>
      </c>
      <c r="H3352" s="12">
        <f>IFERROR(salesdata[[#This Row],[S-P1]]/salesdata[[#This Row],[Q-P1]],0)</f>
        <v>3.17</v>
      </c>
      <c r="I3352" s="3">
        <v>1162</v>
      </c>
      <c r="J3352" s="10">
        <v>7367.08</v>
      </c>
      <c r="K3352" s="12">
        <f>IFERROR(salesdata[[#This Row],[S-P2]]/salesdata[[#This Row],[Q-P2]],0)</f>
        <v>6.34</v>
      </c>
      <c r="L3352" s="3">
        <v>1976</v>
      </c>
      <c r="M3352" s="10">
        <v>10709.92</v>
      </c>
      <c r="N3352" s="12">
        <f>IFERROR(salesdata[[#This Row],[S-P3]]/salesdata[[#This Row],[Q-P3]],0)</f>
        <v>5.42</v>
      </c>
      <c r="O3352" s="3">
        <v>900</v>
      </c>
      <c r="P3352" s="10">
        <v>6417</v>
      </c>
      <c r="Q3352" s="12">
        <f>IFERROR(salesdata[[#This Row],[S-P4]]/salesdata[[#This Row],[Q-P4]],0)</f>
        <v>7.13</v>
      </c>
      <c r="R3352" s="3">
        <v>9194</v>
      </c>
      <c r="S3352" s="10">
        <v>40838.519999999997</v>
      </c>
      <c r="T3352" s="1" t="str">
        <f>"Q"&amp;ROUNDUP(salesdata[[#This Row],[Month No.]]/3,0)</f>
        <v>Q3</v>
      </c>
      <c r="U3352" s="1" t="str">
        <f>TEXT(salesdata[[#This Row],[Date]],"dddd")</f>
        <v>Tuesday</v>
      </c>
      <c r="V3352" s="12">
        <f>IFERROR(salesdata[[#This Row],[Total Revenue]]/salesdata[[#This Row],[Total Units Sold]],0)</f>
        <v>4.4418664346312813</v>
      </c>
      <c r="W3352" s="1" t="str">
        <f>INDEX({"Product1","Product2","Product3","Product4"},MATCH(MAX(salesdata[[#This Row],[S-P1]],salesdata[[#This Row],[S-P2]],salesdata[[#This Row],[S-P3]],salesdata[[#This Row],[S-P4]]),CHOOSE({1,2,3,4},salesdata[[#This Row],[S-P1]],salesdata[[#This Row],[S-P2]],salesdata[[#This Row],[S-P3]],salesdata[[#This Row],[S-P4]]),0))</f>
        <v>Product1</v>
      </c>
      <c r="X3352" s="1" t="str">
        <f>IF(salesdata[[#This Row],[Total Revenue]]&gt;=70000,"High",IF(salesdata[[#This Row],[Total Revenue]]&gt;=40000,"Medium","Low"))</f>
        <v>Medium</v>
      </c>
      <c r="Y3352" s="1" t="str">
        <f>IFERROR(IF(SUMIF(salesdata[Year],salesdata[[#This Row],[Year]],salesdata[Total Revenue])&gt;SUMIF(salesdata[Year],salesdata[[#This Row],[Year]]-1,salesdata[Total Revenue]),"Growth Year","Decline Year"),"")</f>
        <v>Growth Year</v>
      </c>
    </row>
    <row r="3353" spans="1:25" x14ac:dyDescent="0.3">
      <c r="A3353" s="1">
        <v>3352</v>
      </c>
      <c r="B3353" s="2">
        <v>43698</v>
      </c>
      <c r="C3353" s="1">
        <v>2019</v>
      </c>
      <c r="D3353" s="1" t="s">
        <v>21</v>
      </c>
      <c r="E3353" s="1">
        <v>8</v>
      </c>
      <c r="F3353" s="3">
        <v>1701</v>
      </c>
      <c r="G3353" s="10">
        <v>5392.17</v>
      </c>
      <c r="H3353" s="12">
        <f>IFERROR(salesdata[[#This Row],[S-P1]]/salesdata[[#This Row],[Q-P1]],0)</f>
        <v>3.17</v>
      </c>
      <c r="I3353" s="3">
        <v>1843</v>
      </c>
      <c r="J3353" s="10">
        <v>11684.62</v>
      </c>
      <c r="K3353" s="12">
        <f>IFERROR(salesdata[[#This Row],[S-P2]]/salesdata[[#This Row],[Q-P2]],0)</f>
        <v>6.3400000000000007</v>
      </c>
      <c r="L3353" s="3">
        <v>3638</v>
      </c>
      <c r="M3353" s="10">
        <v>19717.96</v>
      </c>
      <c r="N3353" s="12">
        <f>IFERROR(salesdata[[#This Row],[S-P3]]/salesdata[[#This Row],[Q-P3]],0)</f>
        <v>5.42</v>
      </c>
      <c r="O3353" s="3">
        <v>380</v>
      </c>
      <c r="P3353" s="10">
        <v>2709.4</v>
      </c>
      <c r="Q3353" s="12">
        <f>IFERROR(salesdata[[#This Row],[S-P4]]/salesdata[[#This Row],[Q-P4]],0)</f>
        <v>7.13</v>
      </c>
      <c r="R3353" s="3">
        <v>7562</v>
      </c>
      <c r="S3353" s="10">
        <v>39504.15</v>
      </c>
      <c r="T3353" s="1" t="str">
        <f>"Q"&amp;ROUNDUP(salesdata[[#This Row],[Month No.]]/3,0)</f>
        <v>Q3</v>
      </c>
      <c r="U3353" s="1" t="str">
        <f>TEXT(salesdata[[#This Row],[Date]],"dddd")</f>
        <v>Wednesday</v>
      </c>
      <c r="V3353" s="12">
        <f>IFERROR(salesdata[[#This Row],[Total Revenue]]/salesdata[[#This Row],[Total Units Sold]],0)</f>
        <v>5.2240346469188044</v>
      </c>
      <c r="W3353" s="1" t="str">
        <f>INDEX({"Product1","Product2","Product3","Product4"},MATCH(MAX(salesdata[[#This Row],[S-P1]],salesdata[[#This Row],[S-P2]],salesdata[[#This Row],[S-P3]],salesdata[[#This Row],[S-P4]]),CHOOSE({1,2,3,4},salesdata[[#This Row],[S-P1]],salesdata[[#This Row],[S-P2]],salesdata[[#This Row],[S-P3]],salesdata[[#This Row],[S-P4]]),0))</f>
        <v>Product3</v>
      </c>
      <c r="X3353" s="1" t="str">
        <f>IF(salesdata[[#This Row],[Total Revenue]]&gt;=70000,"High",IF(salesdata[[#This Row],[Total Revenue]]&gt;=40000,"Medium","Low"))</f>
        <v>Low</v>
      </c>
      <c r="Y3353" s="1" t="str">
        <f>IFERROR(IF(SUMIF(salesdata[Year],salesdata[[#This Row],[Year]],salesdata[Total Revenue])&gt;SUMIF(salesdata[Year],salesdata[[#This Row],[Year]]-1,salesdata[Total Revenue]),"Growth Year","Decline Year"),"")</f>
        <v>Growth Year</v>
      </c>
    </row>
    <row r="3354" spans="1:25" x14ac:dyDescent="0.3">
      <c r="A3354" s="1">
        <v>3353</v>
      </c>
      <c r="B3354" s="2">
        <v>43699</v>
      </c>
      <c r="C3354" s="1">
        <v>2019</v>
      </c>
      <c r="D3354" s="1" t="s">
        <v>21</v>
      </c>
      <c r="E3354" s="1">
        <v>8</v>
      </c>
      <c r="F3354" s="3">
        <v>751</v>
      </c>
      <c r="G3354" s="10">
        <v>2380.67</v>
      </c>
      <c r="H3354" s="12">
        <f>IFERROR(salesdata[[#This Row],[S-P1]]/salesdata[[#This Row],[Q-P1]],0)</f>
        <v>3.17</v>
      </c>
      <c r="I3354" s="3">
        <v>3875</v>
      </c>
      <c r="J3354" s="10">
        <v>24567.5</v>
      </c>
      <c r="K3354" s="12">
        <f>IFERROR(salesdata[[#This Row],[S-P2]]/salesdata[[#This Row],[Q-P2]],0)</f>
        <v>6.34</v>
      </c>
      <c r="L3354" s="3">
        <v>1185</v>
      </c>
      <c r="M3354" s="10">
        <v>6422.7</v>
      </c>
      <c r="N3354" s="12">
        <f>IFERROR(salesdata[[#This Row],[S-P3]]/salesdata[[#This Row],[Q-P3]],0)</f>
        <v>5.42</v>
      </c>
      <c r="O3354" s="3">
        <v>1952</v>
      </c>
      <c r="P3354" s="10">
        <v>13917.76</v>
      </c>
      <c r="Q3354" s="12">
        <f>IFERROR(salesdata[[#This Row],[S-P4]]/salesdata[[#This Row],[Q-P4]],0)</f>
        <v>7.13</v>
      </c>
      <c r="R3354" s="3">
        <v>7763</v>
      </c>
      <c r="S3354" s="10">
        <v>47288.63</v>
      </c>
      <c r="T3354" s="1" t="str">
        <f>"Q"&amp;ROUNDUP(salesdata[[#This Row],[Month No.]]/3,0)</f>
        <v>Q3</v>
      </c>
      <c r="U3354" s="1" t="str">
        <f>TEXT(salesdata[[#This Row],[Date]],"dddd")</f>
        <v>Thursday</v>
      </c>
      <c r="V3354" s="12">
        <f>IFERROR(salesdata[[#This Row],[Total Revenue]]/salesdata[[#This Row],[Total Units Sold]],0)</f>
        <v>6.0915406415045723</v>
      </c>
      <c r="W3354" s="1" t="str">
        <f>INDEX({"Product1","Product2","Product3","Product4"},MATCH(MAX(salesdata[[#This Row],[S-P1]],salesdata[[#This Row],[S-P2]],salesdata[[#This Row],[S-P3]],salesdata[[#This Row],[S-P4]]),CHOOSE({1,2,3,4},salesdata[[#This Row],[S-P1]],salesdata[[#This Row],[S-P2]],salesdata[[#This Row],[S-P3]],salesdata[[#This Row],[S-P4]]),0))</f>
        <v>Product2</v>
      </c>
      <c r="X3354" s="1" t="str">
        <f>IF(salesdata[[#This Row],[Total Revenue]]&gt;=70000,"High",IF(salesdata[[#This Row],[Total Revenue]]&gt;=40000,"Medium","Low"))</f>
        <v>Medium</v>
      </c>
      <c r="Y3354" s="1" t="str">
        <f>IFERROR(IF(SUMIF(salesdata[Year],salesdata[[#This Row],[Year]],salesdata[Total Revenue])&gt;SUMIF(salesdata[Year],salesdata[[#This Row],[Year]]-1,salesdata[Total Revenue]),"Growth Year","Decline Year"),"")</f>
        <v>Growth Year</v>
      </c>
    </row>
    <row r="3355" spans="1:25" x14ac:dyDescent="0.3">
      <c r="A3355" s="1">
        <v>3354</v>
      </c>
      <c r="B3355" s="2">
        <v>43700</v>
      </c>
      <c r="C3355" s="1">
        <v>2019</v>
      </c>
      <c r="D3355" s="1" t="s">
        <v>21</v>
      </c>
      <c r="E3355" s="1">
        <v>8</v>
      </c>
      <c r="F3355" s="3">
        <v>3787</v>
      </c>
      <c r="G3355" s="10">
        <v>12004.79</v>
      </c>
      <c r="H3355" s="12">
        <f>IFERROR(salesdata[[#This Row],[S-P1]]/salesdata[[#This Row],[Q-P1]],0)</f>
        <v>3.1700000000000004</v>
      </c>
      <c r="I3355" s="3">
        <v>866</v>
      </c>
      <c r="J3355" s="10">
        <v>5490.44</v>
      </c>
      <c r="K3355" s="12">
        <f>IFERROR(salesdata[[#This Row],[S-P2]]/salesdata[[#This Row],[Q-P2]],0)</f>
        <v>6.34</v>
      </c>
      <c r="L3355" s="3">
        <v>2900</v>
      </c>
      <c r="M3355" s="10">
        <v>15718</v>
      </c>
      <c r="N3355" s="12">
        <f>IFERROR(salesdata[[#This Row],[S-P3]]/salesdata[[#This Row],[Q-P3]],0)</f>
        <v>5.42</v>
      </c>
      <c r="O3355" s="3">
        <v>932</v>
      </c>
      <c r="P3355" s="10">
        <v>6645.16</v>
      </c>
      <c r="Q3355" s="12">
        <f>IFERROR(salesdata[[#This Row],[S-P4]]/salesdata[[#This Row],[Q-P4]],0)</f>
        <v>7.13</v>
      </c>
      <c r="R3355" s="3">
        <v>8485</v>
      </c>
      <c r="S3355" s="10">
        <v>39858.39</v>
      </c>
      <c r="T3355" s="1" t="str">
        <f>"Q"&amp;ROUNDUP(salesdata[[#This Row],[Month No.]]/3,0)</f>
        <v>Q3</v>
      </c>
      <c r="U3355" s="1" t="str">
        <f>TEXT(salesdata[[#This Row],[Date]],"dddd")</f>
        <v>Friday</v>
      </c>
      <c r="V3355" s="12">
        <f>IFERROR(salesdata[[#This Row],[Total Revenue]]/salesdata[[#This Row],[Total Units Sold]],0)</f>
        <v>4.6975120801414256</v>
      </c>
      <c r="W3355" s="1" t="str">
        <f>INDEX({"Product1","Product2","Product3","Product4"},MATCH(MAX(salesdata[[#This Row],[S-P1]],salesdata[[#This Row],[S-P2]],salesdata[[#This Row],[S-P3]],salesdata[[#This Row],[S-P4]]),CHOOSE({1,2,3,4},salesdata[[#This Row],[S-P1]],salesdata[[#This Row],[S-P2]],salesdata[[#This Row],[S-P3]],salesdata[[#This Row],[S-P4]]),0))</f>
        <v>Product3</v>
      </c>
      <c r="X3355" s="1" t="str">
        <f>IF(salesdata[[#This Row],[Total Revenue]]&gt;=70000,"High",IF(salesdata[[#This Row],[Total Revenue]]&gt;=40000,"Medium","Low"))</f>
        <v>Low</v>
      </c>
      <c r="Y3355" s="1" t="str">
        <f>IFERROR(IF(SUMIF(salesdata[Year],salesdata[[#This Row],[Year]],salesdata[Total Revenue])&gt;SUMIF(salesdata[Year],salesdata[[#This Row],[Year]]-1,salesdata[Total Revenue]),"Growth Year","Decline Year"),"")</f>
        <v>Growth Year</v>
      </c>
    </row>
    <row r="3356" spans="1:25" x14ac:dyDescent="0.3">
      <c r="A3356" s="1">
        <v>3355</v>
      </c>
      <c r="B3356" s="2">
        <v>43701</v>
      </c>
      <c r="C3356" s="1">
        <v>2019</v>
      </c>
      <c r="D3356" s="1" t="s">
        <v>21</v>
      </c>
      <c r="E3356" s="1">
        <v>8</v>
      </c>
      <c r="F3356" s="3">
        <v>701</v>
      </c>
      <c r="G3356" s="10">
        <v>2222.17</v>
      </c>
      <c r="H3356" s="12">
        <f>IFERROR(salesdata[[#This Row],[S-P1]]/salesdata[[#This Row],[Q-P1]],0)</f>
        <v>3.17</v>
      </c>
      <c r="I3356" s="3">
        <v>1949</v>
      </c>
      <c r="J3356" s="10">
        <v>12356.66</v>
      </c>
      <c r="K3356" s="12">
        <f>IFERROR(salesdata[[#This Row],[S-P2]]/salesdata[[#This Row],[Q-P2]],0)</f>
        <v>6.34</v>
      </c>
      <c r="L3356" s="3">
        <v>5633</v>
      </c>
      <c r="M3356" s="10">
        <v>30530.86</v>
      </c>
      <c r="N3356" s="12">
        <f>IFERROR(salesdata[[#This Row],[S-P3]]/salesdata[[#This Row],[Q-P3]],0)</f>
        <v>5.42</v>
      </c>
      <c r="O3356" s="3">
        <v>1306</v>
      </c>
      <c r="P3356" s="10">
        <v>9311.7800000000007</v>
      </c>
      <c r="Q3356" s="12">
        <f>IFERROR(salesdata[[#This Row],[S-P4]]/salesdata[[#This Row],[Q-P4]],0)</f>
        <v>7.1300000000000008</v>
      </c>
      <c r="R3356" s="3">
        <v>9589</v>
      </c>
      <c r="S3356" s="10">
        <v>54421.47</v>
      </c>
      <c r="T3356" s="1" t="str">
        <f>"Q"&amp;ROUNDUP(salesdata[[#This Row],[Month No.]]/3,0)</f>
        <v>Q3</v>
      </c>
      <c r="U3356" s="1" t="str">
        <f>TEXT(salesdata[[#This Row],[Date]],"dddd")</f>
        <v>Saturday</v>
      </c>
      <c r="V3356" s="12">
        <f>IFERROR(salesdata[[#This Row],[Total Revenue]]/salesdata[[#This Row],[Total Units Sold]],0)</f>
        <v>5.6754061945979766</v>
      </c>
      <c r="W3356" s="1" t="str">
        <f>INDEX({"Product1","Product2","Product3","Product4"},MATCH(MAX(salesdata[[#This Row],[S-P1]],salesdata[[#This Row],[S-P2]],salesdata[[#This Row],[S-P3]],salesdata[[#This Row],[S-P4]]),CHOOSE({1,2,3,4},salesdata[[#This Row],[S-P1]],salesdata[[#This Row],[S-P2]],salesdata[[#This Row],[S-P3]],salesdata[[#This Row],[S-P4]]),0))</f>
        <v>Product3</v>
      </c>
      <c r="X3356" s="1" t="str">
        <f>IF(salesdata[[#This Row],[Total Revenue]]&gt;=70000,"High",IF(salesdata[[#This Row],[Total Revenue]]&gt;=40000,"Medium","Low"))</f>
        <v>Medium</v>
      </c>
      <c r="Y3356" s="1" t="str">
        <f>IFERROR(IF(SUMIF(salesdata[Year],salesdata[[#This Row],[Year]],salesdata[Total Revenue])&gt;SUMIF(salesdata[Year],salesdata[[#This Row],[Year]]-1,salesdata[Total Revenue]),"Growth Year","Decline Year"),"")</f>
        <v>Growth Year</v>
      </c>
    </row>
    <row r="3357" spans="1:25" x14ac:dyDescent="0.3">
      <c r="A3357" s="1">
        <v>3356</v>
      </c>
      <c r="B3357" s="2">
        <v>43702</v>
      </c>
      <c r="C3357" s="1">
        <v>2019</v>
      </c>
      <c r="D3357" s="1" t="s">
        <v>21</v>
      </c>
      <c r="E3357" s="1">
        <v>8</v>
      </c>
      <c r="F3357" s="3">
        <v>6508</v>
      </c>
      <c r="G3357" s="10">
        <v>20630.36</v>
      </c>
      <c r="H3357" s="12">
        <f>IFERROR(salesdata[[#This Row],[S-P1]]/salesdata[[#This Row],[Q-P1]],0)</f>
        <v>3.17</v>
      </c>
      <c r="I3357" s="3">
        <v>3249</v>
      </c>
      <c r="J3357" s="10">
        <v>20598.66</v>
      </c>
      <c r="K3357" s="12">
        <f>IFERROR(salesdata[[#This Row],[S-P2]]/salesdata[[#This Row],[Q-P2]],0)</f>
        <v>6.34</v>
      </c>
      <c r="L3357" s="3">
        <v>2343</v>
      </c>
      <c r="M3357" s="10">
        <v>12699.06</v>
      </c>
      <c r="N3357" s="12">
        <f>IFERROR(salesdata[[#This Row],[S-P3]]/salesdata[[#This Row],[Q-P3]],0)</f>
        <v>5.42</v>
      </c>
      <c r="O3357" s="3">
        <v>1722</v>
      </c>
      <c r="P3357" s="10">
        <v>12277.86</v>
      </c>
      <c r="Q3357" s="12">
        <f>IFERROR(salesdata[[#This Row],[S-P4]]/salesdata[[#This Row],[Q-P4]],0)</f>
        <v>7.1300000000000008</v>
      </c>
      <c r="R3357" s="3">
        <v>13822</v>
      </c>
      <c r="S3357" s="10">
        <v>66205.94</v>
      </c>
      <c r="T3357" s="1" t="str">
        <f>"Q"&amp;ROUNDUP(salesdata[[#This Row],[Month No.]]/3,0)</f>
        <v>Q3</v>
      </c>
      <c r="U3357" s="1" t="str">
        <f>TEXT(salesdata[[#This Row],[Date]],"dddd")</f>
        <v>Sunday</v>
      </c>
      <c r="V3357" s="12">
        <f>IFERROR(salesdata[[#This Row],[Total Revenue]]/salesdata[[#This Row],[Total Units Sold]],0)</f>
        <v>4.7898958182607441</v>
      </c>
      <c r="W3357" s="1" t="str">
        <f>INDEX({"Product1","Product2","Product3","Product4"},MATCH(MAX(salesdata[[#This Row],[S-P1]],salesdata[[#This Row],[S-P2]],salesdata[[#This Row],[S-P3]],salesdata[[#This Row],[S-P4]]),CHOOSE({1,2,3,4},salesdata[[#This Row],[S-P1]],salesdata[[#This Row],[S-P2]],salesdata[[#This Row],[S-P3]],salesdata[[#This Row],[S-P4]]),0))</f>
        <v>Product1</v>
      </c>
      <c r="X3357" s="1" t="str">
        <f>IF(salesdata[[#This Row],[Total Revenue]]&gt;=70000,"High",IF(salesdata[[#This Row],[Total Revenue]]&gt;=40000,"Medium","Low"))</f>
        <v>Medium</v>
      </c>
      <c r="Y3357" s="1" t="str">
        <f>IFERROR(IF(SUMIF(salesdata[Year],salesdata[[#This Row],[Year]],salesdata[Total Revenue])&gt;SUMIF(salesdata[Year],salesdata[[#This Row],[Year]]-1,salesdata[Total Revenue]),"Growth Year","Decline Year"),"")</f>
        <v>Growth Year</v>
      </c>
    </row>
    <row r="3358" spans="1:25" x14ac:dyDescent="0.3">
      <c r="A3358" s="1">
        <v>3357</v>
      </c>
      <c r="B3358" s="2">
        <v>43703</v>
      </c>
      <c r="C3358" s="1">
        <v>2019</v>
      </c>
      <c r="D3358" s="1" t="s">
        <v>21</v>
      </c>
      <c r="E3358" s="1">
        <v>8</v>
      </c>
      <c r="F3358" s="3">
        <v>2431</v>
      </c>
      <c r="G3358" s="10">
        <v>7706.27</v>
      </c>
      <c r="H3358" s="12">
        <f>IFERROR(salesdata[[#This Row],[S-P1]]/salesdata[[#This Row],[Q-P1]],0)</f>
        <v>3.1700000000000004</v>
      </c>
      <c r="I3358" s="3">
        <v>3757</v>
      </c>
      <c r="J3358" s="10">
        <v>23819.38</v>
      </c>
      <c r="K3358" s="12">
        <f>IFERROR(salesdata[[#This Row],[S-P2]]/salesdata[[#This Row],[Q-P2]],0)</f>
        <v>6.34</v>
      </c>
      <c r="L3358" s="3">
        <v>3236</v>
      </c>
      <c r="M3358" s="10">
        <v>17539.12</v>
      </c>
      <c r="N3358" s="12">
        <f>IFERROR(salesdata[[#This Row],[S-P3]]/salesdata[[#This Row],[Q-P3]],0)</f>
        <v>5.42</v>
      </c>
      <c r="O3358" s="3">
        <v>1720</v>
      </c>
      <c r="P3358" s="10">
        <v>12263.6</v>
      </c>
      <c r="Q3358" s="12">
        <f>IFERROR(salesdata[[#This Row],[S-P4]]/salesdata[[#This Row],[Q-P4]],0)</f>
        <v>7.13</v>
      </c>
      <c r="R3358" s="3">
        <v>11144</v>
      </c>
      <c r="S3358" s="10">
        <v>61328.37</v>
      </c>
      <c r="T3358" s="1" t="str">
        <f>"Q"&amp;ROUNDUP(salesdata[[#This Row],[Month No.]]/3,0)</f>
        <v>Q3</v>
      </c>
      <c r="U3358" s="1" t="str">
        <f>TEXT(salesdata[[#This Row],[Date]],"dddd")</f>
        <v>Monday</v>
      </c>
      <c r="V3358" s="12">
        <f>IFERROR(salesdata[[#This Row],[Total Revenue]]/salesdata[[#This Row],[Total Units Sold]],0)</f>
        <v>5.503263639626705</v>
      </c>
      <c r="W3358" s="1" t="str">
        <f>INDEX({"Product1","Product2","Product3","Product4"},MATCH(MAX(salesdata[[#This Row],[S-P1]],salesdata[[#This Row],[S-P2]],salesdata[[#This Row],[S-P3]],salesdata[[#This Row],[S-P4]]),CHOOSE({1,2,3,4},salesdata[[#This Row],[S-P1]],salesdata[[#This Row],[S-P2]],salesdata[[#This Row],[S-P3]],salesdata[[#This Row],[S-P4]]),0))</f>
        <v>Product2</v>
      </c>
      <c r="X3358" s="1" t="str">
        <f>IF(salesdata[[#This Row],[Total Revenue]]&gt;=70000,"High",IF(salesdata[[#This Row],[Total Revenue]]&gt;=40000,"Medium","Low"))</f>
        <v>Medium</v>
      </c>
      <c r="Y3358" s="1" t="str">
        <f>IFERROR(IF(SUMIF(salesdata[Year],salesdata[[#This Row],[Year]],salesdata[Total Revenue])&gt;SUMIF(salesdata[Year],salesdata[[#This Row],[Year]]-1,salesdata[Total Revenue]),"Growth Year","Decline Year"),"")</f>
        <v>Growth Year</v>
      </c>
    </row>
    <row r="3359" spans="1:25" x14ac:dyDescent="0.3">
      <c r="A3359" s="1">
        <v>3358</v>
      </c>
      <c r="B3359" s="2">
        <v>43704</v>
      </c>
      <c r="C3359" s="1">
        <v>2019</v>
      </c>
      <c r="D3359" s="1" t="s">
        <v>21</v>
      </c>
      <c r="E3359" s="1">
        <v>8</v>
      </c>
      <c r="F3359" s="3">
        <v>5741</v>
      </c>
      <c r="G3359" s="10">
        <v>18198.97</v>
      </c>
      <c r="H3359" s="12">
        <f>IFERROR(salesdata[[#This Row],[S-P1]]/salesdata[[#This Row],[Q-P1]],0)</f>
        <v>3.1700000000000004</v>
      </c>
      <c r="I3359" s="3">
        <v>1351</v>
      </c>
      <c r="J3359" s="10">
        <v>8565.34</v>
      </c>
      <c r="K3359" s="12">
        <f>IFERROR(salesdata[[#This Row],[S-P2]]/salesdata[[#This Row],[Q-P2]],0)</f>
        <v>6.34</v>
      </c>
      <c r="L3359" s="3">
        <v>3802</v>
      </c>
      <c r="M3359" s="10">
        <v>20606.84</v>
      </c>
      <c r="N3359" s="12">
        <f>IFERROR(salesdata[[#This Row],[S-P3]]/salesdata[[#This Row],[Q-P3]],0)</f>
        <v>5.42</v>
      </c>
      <c r="O3359" s="3">
        <v>1466</v>
      </c>
      <c r="P3359" s="10">
        <v>10452.58</v>
      </c>
      <c r="Q3359" s="12">
        <f>IFERROR(salesdata[[#This Row],[S-P4]]/salesdata[[#This Row],[Q-P4]],0)</f>
        <v>7.13</v>
      </c>
      <c r="R3359" s="3">
        <v>12360</v>
      </c>
      <c r="S3359" s="10">
        <v>57823.73</v>
      </c>
      <c r="T3359" s="1" t="str">
        <f>"Q"&amp;ROUNDUP(salesdata[[#This Row],[Month No.]]/3,0)</f>
        <v>Q3</v>
      </c>
      <c r="U3359" s="1" t="str">
        <f>TEXT(salesdata[[#This Row],[Date]],"dddd")</f>
        <v>Tuesday</v>
      </c>
      <c r="V3359" s="12">
        <f>IFERROR(salesdata[[#This Row],[Total Revenue]]/salesdata[[#This Row],[Total Units Sold]],0)</f>
        <v>4.6782953074433662</v>
      </c>
      <c r="W3359" s="1" t="str">
        <f>INDEX({"Product1","Product2","Product3","Product4"},MATCH(MAX(salesdata[[#This Row],[S-P1]],salesdata[[#This Row],[S-P2]],salesdata[[#This Row],[S-P3]],salesdata[[#This Row],[S-P4]]),CHOOSE({1,2,3,4},salesdata[[#This Row],[S-P1]],salesdata[[#This Row],[S-P2]],salesdata[[#This Row],[S-P3]],salesdata[[#This Row],[S-P4]]),0))</f>
        <v>Product3</v>
      </c>
      <c r="X3359" s="1" t="str">
        <f>IF(salesdata[[#This Row],[Total Revenue]]&gt;=70000,"High",IF(salesdata[[#This Row],[Total Revenue]]&gt;=40000,"Medium","Low"))</f>
        <v>Medium</v>
      </c>
      <c r="Y3359" s="1" t="str">
        <f>IFERROR(IF(SUMIF(salesdata[Year],salesdata[[#This Row],[Year]],salesdata[Total Revenue])&gt;SUMIF(salesdata[Year],salesdata[[#This Row],[Year]]-1,salesdata[Total Revenue]),"Growth Year","Decline Year"),"")</f>
        <v>Growth Year</v>
      </c>
    </row>
    <row r="3360" spans="1:25" x14ac:dyDescent="0.3">
      <c r="A3360" s="1">
        <v>3359</v>
      </c>
      <c r="B3360" s="2">
        <v>43705</v>
      </c>
      <c r="C3360" s="1">
        <v>2019</v>
      </c>
      <c r="D3360" s="1" t="s">
        <v>21</v>
      </c>
      <c r="E3360" s="1">
        <v>8</v>
      </c>
      <c r="F3360" s="3">
        <v>2685</v>
      </c>
      <c r="G3360" s="10">
        <v>8511.4500000000007</v>
      </c>
      <c r="H3360" s="12">
        <f>IFERROR(salesdata[[#This Row],[S-P1]]/salesdata[[#This Row],[Q-P1]],0)</f>
        <v>3.1700000000000004</v>
      </c>
      <c r="I3360" s="3">
        <v>291</v>
      </c>
      <c r="J3360" s="10">
        <v>1844.94</v>
      </c>
      <c r="K3360" s="12">
        <f>IFERROR(salesdata[[#This Row],[S-P2]]/salesdata[[#This Row],[Q-P2]],0)</f>
        <v>6.34</v>
      </c>
      <c r="L3360" s="3">
        <v>3208</v>
      </c>
      <c r="M3360" s="10">
        <v>17387.36</v>
      </c>
      <c r="N3360" s="12">
        <f>IFERROR(salesdata[[#This Row],[S-P3]]/salesdata[[#This Row],[Q-P3]],0)</f>
        <v>5.42</v>
      </c>
      <c r="O3360" s="3">
        <v>695</v>
      </c>
      <c r="P3360" s="10">
        <v>4955.3500000000004</v>
      </c>
      <c r="Q3360" s="12">
        <f>IFERROR(salesdata[[#This Row],[S-P4]]/salesdata[[#This Row],[Q-P4]],0)</f>
        <v>7.1300000000000008</v>
      </c>
      <c r="R3360" s="3">
        <v>6879</v>
      </c>
      <c r="S3360" s="10">
        <v>32699.1</v>
      </c>
      <c r="T3360" s="1" t="str">
        <f>"Q"&amp;ROUNDUP(salesdata[[#This Row],[Month No.]]/3,0)</f>
        <v>Q3</v>
      </c>
      <c r="U3360" s="1" t="str">
        <f>TEXT(salesdata[[#This Row],[Date]],"dddd")</f>
        <v>Wednesday</v>
      </c>
      <c r="V3360" s="12">
        <f>IFERROR(salesdata[[#This Row],[Total Revenue]]/salesdata[[#This Row],[Total Units Sold]],0)</f>
        <v>4.7534670737025726</v>
      </c>
      <c r="W3360" s="1" t="str">
        <f>INDEX({"Product1","Product2","Product3","Product4"},MATCH(MAX(salesdata[[#This Row],[S-P1]],salesdata[[#This Row],[S-P2]],salesdata[[#This Row],[S-P3]],salesdata[[#This Row],[S-P4]]),CHOOSE({1,2,3,4},salesdata[[#This Row],[S-P1]],salesdata[[#This Row],[S-P2]],salesdata[[#This Row],[S-P3]],salesdata[[#This Row],[S-P4]]),0))</f>
        <v>Product3</v>
      </c>
      <c r="X3360" s="1" t="str">
        <f>IF(salesdata[[#This Row],[Total Revenue]]&gt;=70000,"High",IF(salesdata[[#This Row],[Total Revenue]]&gt;=40000,"Medium","Low"))</f>
        <v>Low</v>
      </c>
      <c r="Y3360" s="1" t="str">
        <f>IFERROR(IF(SUMIF(salesdata[Year],salesdata[[#This Row],[Year]],salesdata[Total Revenue])&gt;SUMIF(salesdata[Year],salesdata[[#This Row],[Year]]-1,salesdata[Total Revenue]),"Growth Year","Decline Year"),"")</f>
        <v>Growth Year</v>
      </c>
    </row>
    <row r="3361" spans="1:25" x14ac:dyDescent="0.3">
      <c r="A3361" s="1">
        <v>3360</v>
      </c>
      <c r="B3361" s="2">
        <v>43706</v>
      </c>
      <c r="C3361" s="1">
        <v>2019</v>
      </c>
      <c r="D3361" s="1" t="s">
        <v>21</v>
      </c>
      <c r="E3361" s="1">
        <v>8</v>
      </c>
      <c r="F3361" s="3">
        <v>3106</v>
      </c>
      <c r="G3361" s="10">
        <v>9846.02</v>
      </c>
      <c r="H3361" s="12">
        <f>IFERROR(salesdata[[#This Row],[S-P1]]/salesdata[[#This Row],[Q-P1]],0)</f>
        <v>3.17</v>
      </c>
      <c r="I3361" s="3">
        <v>2702</v>
      </c>
      <c r="J3361" s="10">
        <v>17130.68</v>
      </c>
      <c r="K3361" s="12">
        <f>IFERROR(salesdata[[#This Row],[S-P2]]/salesdata[[#This Row],[Q-P2]],0)</f>
        <v>6.34</v>
      </c>
      <c r="L3361" s="3">
        <v>3765</v>
      </c>
      <c r="M3361" s="10">
        <v>20406.3</v>
      </c>
      <c r="N3361" s="12">
        <f>IFERROR(salesdata[[#This Row],[S-P3]]/salesdata[[#This Row],[Q-P3]],0)</f>
        <v>5.42</v>
      </c>
      <c r="O3361" s="3">
        <v>1245</v>
      </c>
      <c r="P3361" s="10">
        <v>8876.85</v>
      </c>
      <c r="Q3361" s="12">
        <f>IFERROR(salesdata[[#This Row],[S-P4]]/salesdata[[#This Row],[Q-P4]],0)</f>
        <v>7.13</v>
      </c>
      <c r="R3361" s="3">
        <v>10818</v>
      </c>
      <c r="S3361" s="10">
        <v>56259.85</v>
      </c>
      <c r="T3361" s="1" t="str">
        <f>"Q"&amp;ROUNDUP(salesdata[[#This Row],[Month No.]]/3,0)</f>
        <v>Q3</v>
      </c>
      <c r="U3361" s="1" t="str">
        <f>TEXT(salesdata[[#This Row],[Date]],"dddd")</f>
        <v>Thursday</v>
      </c>
      <c r="V3361" s="12">
        <f>IFERROR(salesdata[[#This Row],[Total Revenue]]/salesdata[[#This Row],[Total Units Sold]],0)</f>
        <v>5.2005777408023661</v>
      </c>
      <c r="W3361" s="1" t="str">
        <f>INDEX({"Product1","Product2","Product3","Product4"},MATCH(MAX(salesdata[[#This Row],[S-P1]],salesdata[[#This Row],[S-P2]],salesdata[[#This Row],[S-P3]],salesdata[[#This Row],[S-P4]]),CHOOSE({1,2,3,4},salesdata[[#This Row],[S-P1]],salesdata[[#This Row],[S-P2]],salesdata[[#This Row],[S-P3]],salesdata[[#This Row],[S-P4]]),0))</f>
        <v>Product3</v>
      </c>
      <c r="X3361" s="1" t="str">
        <f>IF(salesdata[[#This Row],[Total Revenue]]&gt;=70000,"High",IF(salesdata[[#This Row],[Total Revenue]]&gt;=40000,"Medium","Low"))</f>
        <v>Medium</v>
      </c>
      <c r="Y3361" s="1" t="str">
        <f>IFERROR(IF(SUMIF(salesdata[Year],salesdata[[#This Row],[Year]],salesdata[Total Revenue])&gt;SUMIF(salesdata[Year],salesdata[[#This Row],[Year]]-1,salesdata[Total Revenue]),"Growth Year","Decline Year"),"")</f>
        <v>Growth Year</v>
      </c>
    </row>
    <row r="3362" spans="1:25" x14ac:dyDescent="0.3">
      <c r="A3362" s="1">
        <v>3361</v>
      </c>
      <c r="B3362" s="2">
        <v>43708</v>
      </c>
      <c r="C3362" s="1">
        <v>2019</v>
      </c>
      <c r="D3362" s="1" t="s">
        <v>21</v>
      </c>
      <c r="E3362" s="1">
        <v>8</v>
      </c>
      <c r="F3362" s="3">
        <v>1419</v>
      </c>
      <c r="G3362" s="10">
        <v>4498.2299999999996</v>
      </c>
      <c r="H3362" s="12">
        <f>IFERROR(salesdata[[#This Row],[S-P1]]/salesdata[[#This Row],[Q-P1]],0)</f>
        <v>3.1699999999999995</v>
      </c>
      <c r="I3362" s="3">
        <v>3917</v>
      </c>
      <c r="J3362" s="10">
        <v>24833.78</v>
      </c>
      <c r="K3362" s="12">
        <f>IFERROR(salesdata[[#This Row],[S-P2]]/salesdata[[#This Row],[Q-P2]],0)</f>
        <v>6.34</v>
      </c>
      <c r="L3362" s="3">
        <v>2267</v>
      </c>
      <c r="M3362" s="10">
        <v>12287.14</v>
      </c>
      <c r="N3362" s="12">
        <f>IFERROR(salesdata[[#This Row],[S-P3]]/salesdata[[#This Row],[Q-P3]],0)</f>
        <v>5.42</v>
      </c>
      <c r="O3362" s="3">
        <v>1731</v>
      </c>
      <c r="P3362" s="10">
        <v>12342.03</v>
      </c>
      <c r="Q3362" s="12">
        <f>IFERROR(salesdata[[#This Row],[S-P4]]/salesdata[[#This Row],[Q-P4]],0)</f>
        <v>7.1300000000000008</v>
      </c>
      <c r="R3362" s="3">
        <v>9334</v>
      </c>
      <c r="S3362" s="10">
        <v>53961.18</v>
      </c>
      <c r="T3362" s="1" t="str">
        <f>"Q"&amp;ROUNDUP(salesdata[[#This Row],[Month No.]]/3,0)</f>
        <v>Q3</v>
      </c>
      <c r="U3362" s="1" t="str">
        <f>TEXT(salesdata[[#This Row],[Date]],"dddd")</f>
        <v>Saturday</v>
      </c>
      <c r="V3362" s="12">
        <f>IFERROR(salesdata[[#This Row],[Total Revenue]]/salesdata[[#This Row],[Total Units Sold]],0)</f>
        <v>5.7811420612813373</v>
      </c>
      <c r="W3362" s="1" t="str">
        <f>INDEX({"Product1","Product2","Product3","Product4"},MATCH(MAX(salesdata[[#This Row],[S-P1]],salesdata[[#This Row],[S-P2]],salesdata[[#This Row],[S-P3]],salesdata[[#This Row],[S-P4]]),CHOOSE({1,2,3,4},salesdata[[#This Row],[S-P1]],salesdata[[#This Row],[S-P2]],salesdata[[#This Row],[S-P3]],salesdata[[#This Row],[S-P4]]),0))</f>
        <v>Product2</v>
      </c>
      <c r="X3362" s="1" t="str">
        <f>IF(salesdata[[#This Row],[Total Revenue]]&gt;=70000,"High",IF(salesdata[[#This Row],[Total Revenue]]&gt;=40000,"Medium","Low"))</f>
        <v>Medium</v>
      </c>
      <c r="Y3362" s="1" t="str">
        <f>IFERROR(IF(SUMIF(salesdata[Year],salesdata[[#This Row],[Year]],salesdata[Total Revenue])&gt;SUMIF(salesdata[Year],salesdata[[#This Row],[Year]]-1,salesdata[Total Revenue]),"Growth Year","Decline Year"),"")</f>
        <v>Growth Year</v>
      </c>
    </row>
    <row r="3363" spans="1:25" x14ac:dyDescent="0.3">
      <c r="A3363" s="1">
        <v>3362</v>
      </c>
      <c r="B3363" s="2">
        <v>43709</v>
      </c>
      <c r="C3363" s="1">
        <v>2019</v>
      </c>
      <c r="D3363" s="1" t="s">
        <v>22</v>
      </c>
      <c r="E3363" s="1">
        <v>9</v>
      </c>
      <c r="F3363" s="3">
        <v>1090</v>
      </c>
      <c r="G3363" s="10">
        <v>3455.3</v>
      </c>
      <c r="H3363" s="12">
        <f>IFERROR(salesdata[[#This Row],[S-P1]]/salesdata[[#This Row],[Q-P1]],0)</f>
        <v>3.1700000000000004</v>
      </c>
      <c r="I3363" s="3">
        <v>804</v>
      </c>
      <c r="J3363" s="10">
        <v>5097.3599999999997</v>
      </c>
      <c r="K3363" s="12">
        <f>IFERROR(salesdata[[#This Row],[S-P2]]/salesdata[[#This Row],[Q-P2]],0)</f>
        <v>6.34</v>
      </c>
      <c r="L3363" s="3">
        <v>2065</v>
      </c>
      <c r="M3363" s="10">
        <v>11192.3</v>
      </c>
      <c r="N3363" s="12">
        <f>IFERROR(salesdata[[#This Row],[S-P3]]/salesdata[[#This Row],[Q-P3]],0)</f>
        <v>5.42</v>
      </c>
      <c r="O3363" s="3">
        <v>1036</v>
      </c>
      <c r="P3363" s="10">
        <v>7386.68</v>
      </c>
      <c r="Q3363" s="12">
        <f>IFERROR(salesdata[[#This Row],[S-P4]]/salesdata[[#This Row],[Q-P4]],0)</f>
        <v>7.13</v>
      </c>
      <c r="R3363" s="3">
        <v>4995</v>
      </c>
      <c r="S3363" s="10">
        <v>27131.64</v>
      </c>
      <c r="T3363" s="1" t="str">
        <f>"Q"&amp;ROUNDUP(salesdata[[#This Row],[Month No.]]/3,0)</f>
        <v>Q3</v>
      </c>
      <c r="U3363" s="1" t="str">
        <f>TEXT(salesdata[[#This Row],[Date]],"dddd")</f>
        <v>Sunday</v>
      </c>
      <c r="V3363" s="12">
        <f>IFERROR(salesdata[[#This Row],[Total Revenue]]/salesdata[[#This Row],[Total Units Sold]],0)</f>
        <v>5.4317597597597596</v>
      </c>
      <c r="W3363" s="1" t="str">
        <f>INDEX({"Product1","Product2","Product3","Product4"},MATCH(MAX(salesdata[[#This Row],[S-P1]],salesdata[[#This Row],[S-P2]],salesdata[[#This Row],[S-P3]],salesdata[[#This Row],[S-P4]]),CHOOSE({1,2,3,4},salesdata[[#This Row],[S-P1]],salesdata[[#This Row],[S-P2]],salesdata[[#This Row],[S-P3]],salesdata[[#This Row],[S-P4]]),0))</f>
        <v>Product3</v>
      </c>
      <c r="X3363" s="1" t="str">
        <f>IF(salesdata[[#This Row],[Total Revenue]]&gt;=70000,"High",IF(salesdata[[#This Row],[Total Revenue]]&gt;=40000,"Medium","Low"))</f>
        <v>Low</v>
      </c>
      <c r="Y3363" s="1" t="str">
        <f>IFERROR(IF(SUMIF(salesdata[Year],salesdata[[#This Row],[Year]],salesdata[Total Revenue])&gt;SUMIF(salesdata[Year],salesdata[[#This Row],[Year]]-1,salesdata[Total Revenue]),"Growth Year","Decline Year"),"")</f>
        <v>Growth Year</v>
      </c>
    </row>
    <row r="3364" spans="1:25" x14ac:dyDescent="0.3">
      <c r="A3364" s="1">
        <v>3363</v>
      </c>
      <c r="B3364" s="2">
        <v>43710</v>
      </c>
      <c r="C3364" s="1">
        <v>2019</v>
      </c>
      <c r="D3364" s="1" t="s">
        <v>22</v>
      </c>
      <c r="E3364" s="1">
        <v>9</v>
      </c>
      <c r="F3364" s="3">
        <v>7202</v>
      </c>
      <c r="G3364" s="10">
        <v>22830.34</v>
      </c>
      <c r="H3364" s="12">
        <f>IFERROR(salesdata[[#This Row],[S-P1]]/salesdata[[#This Row],[Q-P1]],0)</f>
        <v>3.17</v>
      </c>
      <c r="I3364" s="3">
        <v>2255</v>
      </c>
      <c r="J3364" s="10">
        <v>14296.7</v>
      </c>
      <c r="K3364" s="12">
        <f>IFERROR(salesdata[[#This Row],[S-P2]]/salesdata[[#This Row],[Q-P2]],0)</f>
        <v>6.3400000000000007</v>
      </c>
      <c r="L3364" s="3">
        <v>1342</v>
      </c>
      <c r="M3364" s="10">
        <v>7273.64</v>
      </c>
      <c r="N3364" s="12">
        <f>IFERROR(salesdata[[#This Row],[S-P3]]/salesdata[[#This Row],[Q-P3]],0)</f>
        <v>5.42</v>
      </c>
      <c r="O3364" s="3">
        <v>1471</v>
      </c>
      <c r="P3364" s="10">
        <v>10488.23</v>
      </c>
      <c r="Q3364" s="12">
        <f>IFERROR(salesdata[[#This Row],[S-P4]]/salesdata[[#This Row],[Q-P4]],0)</f>
        <v>7.13</v>
      </c>
      <c r="R3364" s="3">
        <v>12270</v>
      </c>
      <c r="S3364" s="10">
        <v>54888.91</v>
      </c>
      <c r="T3364" s="1" t="str">
        <f>"Q"&amp;ROUNDUP(salesdata[[#This Row],[Month No.]]/3,0)</f>
        <v>Q3</v>
      </c>
      <c r="U3364" s="1" t="str">
        <f>TEXT(salesdata[[#This Row],[Date]],"dddd")</f>
        <v>Monday</v>
      </c>
      <c r="V3364" s="12">
        <f>IFERROR(salesdata[[#This Row],[Total Revenue]]/salesdata[[#This Row],[Total Units Sold]],0)</f>
        <v>4.4734237978810105</v>
      </c>
      <c r="W3364" s="1" t="str">
        <f>INDEX({"Product1","Product2","Product3","Product4"},MATCH(MAX(salesdata[[#This Row],[S-P1]],salesdata[[#This Row],[S-P2]],salesdata[[#This Row],[S-P3]],salesdata[[#This Row],[S-P4]]),CHOOSE({1,2,3,4},salesdata[[#This Row],[S-P1]],salesdata[[#This Row],[S-P2]],salesdata[[#This Row],[S-P3]],salesdata[[#This Row],[S-P4]]),0))</f>
        <v>Product1</v>
      </c>
      <c r="X3364" s="1" t="str">
        <f>IF(salesdata[[#This Row],[Total Revenue]]&gt;=70000,"High",IF(salesdata[[#This Row],[Total Revenue]]&gt;=40000,"Medium","Low"))</f>
        <v>Medium</v>
      </c>
      <c r="Y3364" s="1" t="str">
        <f>IFERROR(IF(SUMIF(salesdata[Year],salesdata[[#This Row],[Year]],salesdata[Total Revenue])&gt;SUMIF(salesdata[Year],salesdata[[#This Row],[Year]]-1,salesdata[Total Revenue]),"Growth Year","Decline Year"),"")</f>
        <v>Growth Year</v>
      </c>
    </row>
    <row r="3365" spans="1:25" x14ac:dyDescent="0.3">
      <c r="A3365" s="1">
        <v>3364</v>
      </c>
      <c r="B3365" s="2">
        <v>43711</v>
      </c>
      <c r="C3365" s="1">
        <v>2019</v>
      </c>
      <c r="D3365" s="1" t="s">
        <v>22</v>
      </c>
      <c r="E3365" s="1">
        <v>9</v>
      </c>
      <c r="F3365" s="3">
        <v>1066</v>
      </c>
      <c r="G3365" s="10">
        <v>3379.22</v>
      </c>
      <c r="H3365" s="12">
        <f>IFERROR(salesdata[[#This Row],[S-P1]]/salesdata[[#This Row],[Q-P1]],0)</f>
        <v>3.17</v>
      </c>
      <c r="I3365" s="3">
        <v>524</v>
      </c>
      <c r="J3365" s="10">
        <v>3322.16</v>
      </c>
      <c r="K3365" s="12">
        <f>IFERROR(salesdata[[#This Row],[S-P2]]/salesdata[[#This Row],[Q-P2]],0)</f>
        <v>6.34</v>
      </c>
      <c r="L3365" s="3">
        <v>1011</v>
      </c>
      <c r="M3365" s="10">
        <v>5479.62</v>
      </c>
      <c r="N3365" s="12">
        <f>IFERROR(salesdata[[#This Row],[S-P3]]/salesdata[[#This Row],[Q-P3]],0)</f>
        <v>5.42</v>
      </c>
      <c r="O3365" s="3">
        <v>703</v>
      </c>
      <c r="P3365" s="10">
        <v>5012.3900000000003</v>
      </c>
      <c r="Q3365" s="12">
        <f>IFERROR(salesdata[[#This Row],[S-P4]]/salesdata[[#This Row],[Q-P4]],0)</f>
        <v>7.1300000000000008</v>
      </c>
      <c r="R3365" s="3">
        <v>3304</v>
      </c>
      <c r="S3365" s="10">
        <v>17193.39</v>
      </c>
      <c r="T3365" s="1" t="str">
        <f>"Q"&amp;ROUNDUP(salesdata[[#This Row],[Month No.]]/3,0)</f>
        <v>Q3</v>
      </c>
      <c r="U3365" s="1" t="str">
        <f>TEXT(salesdata[[#This Row],[Date]],"dddd")</f>
        <v>Tuesday</v>
      </c>
      <c r="V3365" s="12">
        <f>IFERROR(salesdata[[#This Row],[Total Revenue]]/salesdata[[#This Row],[Total Units Sold]],0)</f>
        <v>5.2038105326876511</v>
      </c>
      <c r="W3365" s="1" t="str">
        <f>INDEX({"Product1","Product2","Product3","Product4"},MATCH(MAX(salesdata[[#This Row],[S-P1]],salesdata[[#This Row],[S-P2]],salesdata[[#This Row],[S-P3]],salesdata[[#This Row],[S-P4]]),CHOOSE({1,2,3,4},salesdata[[#This Row],[S-P1]],salesdata[[#This Row],[S-P2]],salesdata[[#This Row],[S-P3]],salesdata[[#This Row],[S-P4]]),0))</f>
        <v>Product3</v>
      </c>
      <c r="X3365" s="1" t="str">
        <f>IF(salesdata[[#This Row],[Total Revenue]]&gt;=70000,"High",IF(salesdata[[#This Row],[Total Revenue]]&gt;=40000,"Medium","Low"))</f>
        <v>Low</v>
      </c>
      <c r="Y3365" s="1" t="str">
        <f>IFERROR(IF(SUMIF(salesdata[Year],salesdata[[#This Row],[Year]],salesdata[Total Revenue])&gt;SUMIF(salesdata[Year],salesdata[[#This Row],[Year]]-1,salesdata[Total Revenue]),"Growth Year","Decline Year"),"")</f>
        <v>Growth Year</v>
      </c>
    </row>
    <row r="3366" spans="1:25" x14ac:dyDescent="0.3">
      <c r="A3366" s="1">
        <v>3365</v>
      </c>
      <c r="B3366" s="2">
        <v>43712</v>
      </c>
      <c r="C3366" s="1">
        <v>2019</v>
      </c>
      <c r="D3366" s="1" t="s">
        <v>22</v>
      </c>
      <c r="E3366" s="1">
        <v>9</v>
      </c>
      <c r="F3366" s="3">
        <v>2247</v>
      </c>
      <c r="G3366" s="10">
        <v>7122.99</v>
      </c>
      <c r="H3366" s="12">
        <f>IFERROR(salesdata[[#This Row],[S-P1]]/salesdata[[#This Row],[Q-P1]],0)</f>
        <v>3.17</v>
      </c>
      <c r="I3366" s="3">
        <v>2171</v>
      </c>
      <c r="J3366" s="10">
        <v>13764.14</v>
      </c>
      <c r="K3366" s="12">
        <f>IFERROR(salesdata[[#This Row],[S-P2]]/salesdata[[#This Row],[Q-P2]],0)</f>
        <v>6.34</v>
      </c>
      <c r="L3366" s="3">
        <v>5977</v>
      </c>
      <c r="M3366" s="10">
        <v>32395.34</v>
      </c>
      <c r="N3366" s="12">
        <f>IFERROR(salesdata[[#This Row],[S-P3]]/salesdata[[#This Row],[Q-P3]],0)</f>
        <v>5.42</v>
      </c>
      <c r="O3366" s="3">
        <v>823</v>
      </c>
      <c r="P3366" s="10">
        <v>5867.99</v>
      </c>
      <c r="Q3366" s="12">
        <f>IFERROR(salesdata[[#This Row],[S-P4]]/salesdata[[#This Row],[Q-P4]],0)</f>
        <v>7.13</v>
      </c>
      <c r="R3366" s="3">
        <v>11218</v>
      </c>
      <c r="S3366" s="10">
        <v>59150.46</v>
      </c>
      <c r="T3366" s="1" t="str">
        <f>"Q"&amp;ROUNDUP(salesdata[[#This Row],[Month No.]]/3,0)</f>
        <v>Q3</v>
      </c>
      <c r="U3366" s="1" t="str">
        <f>TEXT(salesdata[[#This Row],[Date]],"dddd")</f>
        <v>Wednesday</v>
      </c>
      <c r="V3366" s="12">
        <f>IFERROR(salesdata[[#This Row],[Total Revenue]]/salesdata[[#This Row],[Total Units Sold]],0)</f>
        <v>5.2728169014084507</v>
      </c>
      <c r="W3366" s="1" t="str">
        <f>INDEX({"Product1","Product2","Product3","Product4"},MATCH(MAX(salesdata[[#This Row],[S-P1]],salesdata[[#This Row],[S-P2]],salesdata[[#This Row],[S-P3]],salesdata[[#This Row],[S-P4]]),CHOOSE({1,2,3,4},salesdata[[#This Row],[S-P1]],salesdata[[#This Row],[S-P2]],salesdata[[#This Row],[S-P3]],salesdata[[#This Row],[S-P4]]),0))</f>
        <v>Product3</v>
      </c>
      <c r="X3366" s="1" t="str">
        <f>IF(salesdata[[#This Row],[Total Revenue]]&gt;=70000,"High",IF(salesdata[[#This Row],[Total Revenue]]&gt;=40000,"Medium","Low"))</f>
        <v>Medium</v>
      </c>
      <c r="Y3366" s="1" t="str">
        <f>IFERROR(IF(SUMIF(salesdata[Year],salesdata[[#This Row],[Year]],salesdata[Total Revenue])&gt;SUMIF(salesdata[Year],salesdata[[#This Row],[Year]]-1,salesdata[Total Revenue]),"Growth Year","Decline Year"),"")</f>
        <v>Growth Year</v>
      </c>
    </row>
    <row r="3367" spans="1:25" x14ac:dyDescent="0.3">
      <c r="A3367" s="1">
        <v>3366</v>
      </c>
      <c r="B3367" s="2">
        <v>43713</v>
      </c>
      <c r="C3367" s="1">
        <v>2019</v>
      </c>
      <c r="D3367" s="1" t="s">
        <v>22</v>
      </c>
      <c r="E3367" s="1">
        <v>9</v>
      </c>
      <c r="F3367" s="3">
        <v>7132</v>
      </c>
      <c r="G3367" s="10">
        <v>22608.44</v>
      </c>
      <c r="H3367" s="12">
        <f>IFERROR(salesdata[[#This Row],[S-P1]]/salesdata[[#This Row],[Q-P1]],0)</f>
        <v>3.17</v>
      </c>
      <c r="I3367" s="3">
        <v>2597</v>
      </c>
      <c r="J3367" s="10">
        <v>16464.98</v>
      </c>
      <c r="K3367" s="12">
        <f>IFERROR(salesdata[[#This Row],[S-P2]]/salesdata[[#This Row],[Q-P2]],0)</f>
        <v>6.34</v>
      </c>
      <c r="L3367" s="3">
        <v>3628</v>
      </c>
      <c r="M3367" s="10">
        <v>19663.759999999998</v>
      </c>
      <c r="N3367" s="12">
        <f>IFERROR(salesdata[[#This Row],[S-P3]]/salesdata[[#This Row],[Q-P3]],0)</f>
        <v>5.42</v>
      </c>
      <c r="O3367" s="3">
        <v>843</v>
      </c>
      <c r="P3367" s="10">
        <v>6010.59</v>
      </c>
      <c r="Q3367" s="12">
        <f>IFERROR(salesdata[[#This Row],[S-P4]]/salesdata[[#This Row],[Q-P4]],0)</f>
        <v>7.13</v>
      </c>
      <c r="R3367" s="3">
        <v>14200</v>
      </c>
      <c r="S3367" s="10">
        <v>64747.77</v>
      </c>
      <c r="T3367" s="1" t="str">
        <f>"Q"&amp;ROUNDUP(salesdata[[#This Row],[Month No.]]/3,0)</f>
        <v>Q3</v>
      </c>
      <c r="U3367" s="1" t="str">
        <f>TEXT(salesdata[[#This Row],[Date]],"dddd")</f>
        <v>Thursday</v>
      </c>
      <c r="V3367" s="12">
        <f>IFERROR(salesdata[[#This Row],[Total Revenue]]/salesdata[[#This Row],[Total Units Sold]],0)</f>
        <v>4.5597021126760557</v>
      </c>
      <c r="W3367" s="1" t="str">
        <f>INDEX({"Product1","Product2","Product3","Product4"},MATCH(MAX(salesdata[[#This Row],[S-P1]],salesdata[[#This Row],[S-P2]],salesdata[[#This Row],[S-P3]],salesdata[[#This Row],[S-P4]]),CHOOSE({1,2,3,4},salesdata[[#This Row],[S-P1]],salesdata[[#This Row],[S-P2]],salesdata[[#This Row],[S-P3]],salesdata[[#This Row],[S-P4]]),0))</f>
        <v>Product1</v>
      </c>
      <c r="X3367" s="1" t="str">
        <f>IF(salesdata[[#This Row],[Total Revenue]]&gt;=70000,"High",IF(salesdata[[#This Row],[Total Revenue]]&gt;=40000,"Medium","Low"))</f>
        <v>Medium</v>
      </c>
      <c r="Y3367" s="1" t="str">
        <f>IFERROR(IF(SUMIF(salesdata[Year],salesdata[[#This Row],[Year]],salesdata[Total Revenue])&gt;SUMIF(salesdata[Year],salesdata[[#This Row],[Year]]-1,salesdata[Total Revenue]),"Growth Year","Decline Year"),"")</f>
        <v>Growth Year</v>
      </c>
    </row>
    <row r="3368" spans="1:25" x14ac:dyDescent="0.3">
      <c r="A3368" s="1">
        <v>3367</v>
      </c>
      <c r="B3368" s="2">
        <v>43714</v>
      </c>
      <c r="C3368" s="1">
        <v>2019</v>
      </c>
      <c r="D3368" s="1" t="s">
        <v>22</v>
      </c>
      <c r="E3368" s="1">
        <v>9</v>
      </c>
      <c r="F3368" s="3">
        <v>5763</v>
      </c>
      <c r="G3368" s="10">
        <v>18268.71</v>
      </c>
      <c r="H3368" s="12">
        <f>IFERROR(salesdata[[#This Row],[S-P1]]/salesdata[[#This Row],[Q-P1]],0)</f>
        <v>3.17</v>
      </c>
      <c r="I3368" s="3">
        <v>3756</v>
      </c>
      <c r="J3368" s="10">
        <v>23813.040000000001</v>
      </c>
      <c r="K3368" s="12">
        <f>IFERROR(salesdata[[#This Row],[S-P2]]/salesdata[[#This Row],[Q-P2]],0)</f>
        <v>6.34</v>
      </c>
      <c r="L3368" s="3">
        <v>2818</v>
      </c>
      <c r="M3368" s="10">
        <v>15273.56</v>
      </c>
      <c r="N3368" s="12">
        <f>IFERROR(salesdata[[#This Row],[S-P3]]/salesdata[[#This Row],[Q-P3]],0)</f>
        <v>5.42</v>
      </c>
      <c r="O3368" s="3">
        <v>463</v>
      </c>
      <c r="P3368" s="10">
        <v>3301.19</v>
      </c>
      <c r="Q3368" s="12">
        <f>IFERROR(salesdata[[#This Row],[S-P4]]/salesdata[[#This Row],[Q-P4]],0)</f>
        <v>7.13</v>
      </c>
      <c r="R3368" s="3">
        <v>12800</v>
      </c>
      <c r="S3368" s="10">
        <v>60656.5</v>
      </c>
      <c r="T3368" s="1" t="str">
        <f>"Q"&amp;ROUNDUP(salesdata[[#This Row],[Month No.]]/3,0)</f>
        <v>Q3</v>
      </c>
      <c r="U3368" s="1" t="str">
        <f>TEXT(salesdata[[#This Row],[Date]],"dddd")</f>
        <v>Friday</v>
      </c>
      <c r="V3368" s="12">
        <f>IFERROR(salesdata[[#This Row],[Total Revenue]]/salesdata[[#This Row],[Total Units Sold]],0)</f>
        <v>4.7387890625000004</v>
      </c>
      <c r="W3368" s="1" t="str">
        <f>INDEX({"Product1","Product2","Product3","Product4"},MATCH(MAX(salesdata[[#This Row],[S-P1]],salesdata[[#This Row],[S-P2]],salesdata[[#This Row],[S-P3]],salesdata[[#This Row],[S-P4]]),CHOOSE({1,2,3,4},salesdata[[#This Row],[S-P1]],salesdata[[#This Row],[S-P2]],salesdata[[#This Row],[S-P3]],salesdata[[#This Row],[S-P4]]),0))</f>
        <v>Product2</v>
      </c>
      <c r="X3368" s="1" t="str">
        <f>IF(salesdata[[#This Row],[Total Revenue]]&gt;=70000,"High",IF(salesdata[[#This Row],[Total Revenue]]&gt;=40000,"Medium","Low"))</f>
        <v>Medium</v>
      </c>
      <c r="Y3368" s="1" t="str">
        <f>IFERROR(IF(SUMIF(salesdata[Year],salesdata[[#This Row],[Year]],salesdata[Total Revenue])&gt;SUMIF(salesdata[Year],salesdata[[#This Row],[Year]]-1,salesdata[Total Revenue]),"Growth Year","Decline Year"),"")</f>
        <v>Growth Year</v>
      </c>
    </row>
    <row r="3369" spans="1:25" x14ac:dyDescent="0.3">
      <c r="A3369" s="1">
        <v>3368</v>
      </c>
      <c r="B3369" s="2">
        <v>43715</v>
      </c>
      <c r="C3369" s="1">
        <v>2019</v>
      </c>
      <c r="D3369" s="1" t="s">
        <v>22</v>
      </c>
      <c r="E3369" s="1">
        <v>9</v>
      </c>
      <c r="F3369" s="3">
        <v>255</v>
      </c>
      <c r="G3369" s="10">
        <v>808.35</v>
      </c>
      <c r="H3369" s="12">
        <f>IFERROR(salesdata[[#This Row],[S-P1]]/salesdata[[#This Row],[Q-P1]],0)</f>
        <v>3.17</v>
      </c>
      <c r="I3369" s="3">
        <v>3954</v>
      </c>
      <c r="J3369" s="10">
        <v>25068.36</v>
      </c>
      <c r="K3369" s="12">
        <f>IFERROR(salesdata[[#This Row],[S-P2]]/salesdata[[#This Row],[Q-P2]],0)</f>
        <v>6.34</v>
      </c>
      <c r="L3369" s="3">
        <v>1421</v>
      </c>
      <c r="M3369" s="10">
        <v>7701.82</v>
      </c>
      <c r="N3369" s="12">
        <f>IFERROR(salesdata[[#This Row],[S-P3]]/salesdata[[#This Row],[Q-P3]],0)</f>
        <v>5.42</v>
      </c>
      <c r="O3369" s="3">
        <v>1898</v>
      </c>
      <c r="P3369" s="10">
        <v>13532.74</v>
      </c>
      <c r="Q3369" s="12">
        <f>IFERROR(salesdata[[#This Row],[S-P4]]/salesdata[[#This Row],[Q-P4]],0)</f>
        <v>7.13</v>
      </c>
      <c r="R3369" s="3">
        <v>7528</v>
      </c>
      <c r="S3369" s="10">
        <v>47111.27</v>
      </c>
      <c r="T3369" s="1" t="str">
        <f>"Q"&amp;ROUNDUP(salesdata[[#This Row],[Month No.]]/3,0)</f>
        <v>Q3</v>
      </c>
      <c r="U3369" s="1" t="str">
        <f>TEXT(salesdata[[#This Row],[Date]],"dddd")</f>
        <v>Saturday</v>
      </c>
      <c r="V3369" s="12">
        <f>IFERROR(salesdata[[#This Row],[Total Revenue]]/salesdata[[#This Row],[Total Units Sold]],0)</f>
        <v>6.2581389479277361</v>
      </c>
      <c r="W3369" s="1" t="str">
        <f>INDEX({"Product1","Product2","Product3","Product4"},MATCH(MAX(salesdata[[#This Row],[S-P1]],salesdata[[#This Row],[S-P2]],salesdata[[#This Row],[S-P3]],salesdata[[#This Row],[S-P4]]),CHOOSE({1,2,3,4},salesdata[[#This Row],[S-P1]],salesdata[[#This Row],[S-P2]],salesdata[[#This Row],[S-P3]],salesdata[[#This Row],[S-P4]]),0))</f>
        <v>Product2</v>
      </c>
      <c r="X3369" s="1" t="str">
        <f>IF(salesdata[[#This Row],[Total Revenue]]&gt;=70000,"High",IF(salesdata[[#This Row],[Total Revenue]]&gt;=40000,"Medium","Low"))</f>
        <v>Medium</v>
      </c>
      <c r="Y3369" s="1" t="str">
        <f>IFERROR(IF(SUMIF(salesdata[Year],salesdata[[#This Row],[Year]],salesdata[Total Revenue])&gt;SUMIF(salesdata[Year],salesdata[[#This Row],[Year]]-1,salesdata[Total Revenue]),"Growth Year","Decline Year"),"")</f>
        <v>Growth Year</v>
      </c>
    </row>
    <row r="3370" spans="1:25" x14ac:dyDescent="0.3">
      <c r="A3370" s="1">
        <v>3369</v>
      </c>
      <c r="B3370" s="2">
        <v>43716</v>
      </c>
      <c r="C3370" s="1">
        <v>2019</v>
      </c>
      <c r="D3370" s="1" t="s">
        <v>22</v>
      </c>
      <c r="E3370" s="1">
        <v>9</v>
      </c>
      <c r="F3370" s="3">
        <v>1187</v>
      </c>
      <c r="G3370" s="10">
        <v>3762.79</v>
      </c>
      <c r="H3370" s="12">
        <f>IFERROR(salesdata[[#This Row],[S-P1]]/salesdata[[#This Row],[Q-P1]],0)</f>
        <v>3.17</v>
      </c>
      <c r="I3370" s="3">
        <v>2152</v>
      </c>
      <c r="J3370" s="10">
        <v>13643.68</v>
      </c>
      <c r="K3370" s="12">
        <f>IFERROR(salesdata[[#This Row],[S-P2]]/salesdata[[#This Row],[Q-P2]],0)</f>
        <v>6.34</v>
      </c>
      <c r="L3370" s="3">
        <v>519</v>
      </c>
      <c r="M3370" s="10">
        <v>2812.98</v>
      </c>
      <c r="N3370" s="12">
        <f>IFERROR(salesdata[[#This Row],[S-P3]]/salesdata[[#This Row],[Q-P3]],0)</f>
        <v>5.42</v>
      </c>
      <c r="O3370" s="3">
        <v>779</v>
      </c>
      <c r="P3370" s="10">
        <v>5554.27</v>
      </c>
      <c r="Q3370" s="12">
        <f>IFERROR(salesdata[[#This Row],[S-P4]]/salesdata[[#This Row],[Q-P4]],0)</f>
        <v>7.1300000000000008</v>
      </c>
      <c r="R3370" s="3">
        <v>4637</v>
      </c>
      <c r="S3370" s="10">
        <v>25773.72</v>
      </c>
      <c r="T3370" s="1" t="str">
        <f>"Q"&amp;ROUNDUP(salesdata[[#This Row],[Month No.]]/3,0)</f>
        <v>Q3</v>
      </c>
      <c r="U3370" s="1" t="str">
        <f>TEXT(salesdata[[#This Row],[Date]],"dddd")</f>
        <v>Sunday</v>
      </c>
      <c r="V3370" s="12">
        <f>IFERROR(salesdata[[#This Row],[Total Revenue]]/salesdata[[#This Row],[Total Units Sold]],0)</f>
        <v>5.5582747466034075</v>
      </c>
      <c r="W3370" s="1" t="str">
        <f>INDEX({"Product1","Product2","Product3","Product4"},MATCH(MAX(salesdata[[#This Row],[S-P1]],salesdata[[#This Row],[S-P2]],salesdata[[#This Row],[S-P3]],salesdata[[#This Row],[S-P4]]),CHOOSE({1,2,3,4},salesdata[[#This Row],[S-P1]],salesdata[[#This Row],[S-P2]],salesdata[[#This Row],[S-P3]],salesdata[[#This Row],[S-P4]]),0))</f>
        <v>Product2</v>
      </c>
      <c r="X3370" s="1" t="str">
        <f>IF(salesdata[[#This Row],[Total Revenue]]&gt;=70000,"High",IF(salesdata[[#This Row],[Total Revenue]]&gt;=40000,"Medium","Low"))</f>
        <v>Low</v>
      </c>
      <c r="Y3370" s="1" t="str">
        <f>IFERROR(IF(SUMIF(salesdata[Year],salesdata[[#This Row],[Year]],salesdata[Total Revenue])&gt;SUMIF(salesdata[Year],salesdata[[#This Row],[Year]]-1,salesdata[Total Revenue]),"Growth Year","Decline Year"),"")</f>
        <v>Growth Year</v>
      </c>
    </row>
    <row r="3371" spans="1:25" x14ac:dyDescent="0.3">
      <c r="A3371" s="1">
        <v>3370</v>
      </c>
      <c r="B3371" s="2">
        <v>43717</v>
      </c>
      <c r="C3371" s="1">
        <v>2019</v>
      </c>
      <c r="D3371" s="1" t="s">
        <v>22</v>
      </c>
      <c r="E3371" s="1">
        <v>9</v>
      </c>
      <c r="F3371" s="3">
        <v>5432</v>
      </c>
      <c r="G3371" s="10">
        <v>17219.439999999999</v>
      </c>
      <c r="H3371" s="12">
        <f>IFERROR(salesdata[[#This Row],[S-P1]]/salesdata[[#This Row],[Q-P1]],0)</f>
        <v>3.17</v>
      </c>
      <c r="I3371" s="3">
        <v>2173</v>
      </c>
      <c r="J3371" s="10">
        <v>13776.82</v>
      </c>
      <c r="K3371" s="12">
        <f>IFERROR(salesdata[[#This Row],[S-P2]]/salesdata[[#This Row],[Q-P2]],0)</f>
        <v>6.34</v>
      </c>
      <c r="L3371" s="3">
        <v>5482</v>
      </c>
      <c r="M3371" s="10">
        <v>29712.44</v>
      </c>
      <c r="N3371" s="12">
        <f>IFERROR(salesdata[[#This Row],[S-P3]]/salesdata[[#This Row],[Q-P3]],0)</f>
        <v>5.42</v>
      </c>
      <c r="O3371" s="3">
        <v>706</v>
      </c>
      <c r="P3371" s="10">
        <v>5033.78</v>
      </c>
      <c r="Q3371" s="12">
        <f>IFERROR(salesdata[[#This Row],[S-P4]]/salesdata[[#This Row],[Q-P4]],0)</f>
        <v>7.13</v>
      </c>
      <c r="R3371" s="3">
        <v>13793</v>
      </c>
      <c r="S3371" s="10">
        <v>65742.48</v>
      </c>
      <c r="T3371" s="1" t="str">
        <f>"Q"&amp;ROUNDUP(salesdata[[#This Row],[Month No.]]/3,0)</f>
        <v>Q3</v>
      </c>
      <c r="U3371" s="1" t="str">
        <f>TEXT(salesdata[[#This Row],[Date]],"dddd")</f>
        <v>Monday</v>
      </c>
      <c r="V3371" s="12">
        <f>IFERROR(salesdata[[#This Row],[Total Revenue]]/salesdata[[#This Row],[Total Units Sold]],0)</f>
        <v>4.766365547741608</v>
      </c>
      <c r="W3371" s="1" t="str">
        <f>INDEX({"Product1","Product2","Product3","Product4"},MATCH(MAX(salesdata[[#This Row],[S-P1]],salesdata[[#This Row],[S-P2]],salesdata[[#This Row],[S-P3]],salesdata[[#This Row],[S-P4]]),CHOOSE({1,2,3,4},salesdata[[#This Row],[S-P1]],salesdata[[#This Row],[S-P2]],salesdata[[#This Row],[S-P3]],salesdata[[#This Row],[S-P4]]),0))</f>
        <v>Product3</v>
      </c>
      <c r="X3371" s="1" t="str">
        <f>IF(salesdata[[#This Row],[Total Revenue]]&gt;=70000,"High",IF(salesdata[[#This Row],[Total Revenue]]&gt;=40000,"Medium","Low"))</f>
        <v>Medium</v>
      </c>
      <c r="Y3371" s="1" t="str">
        <f>IFERROR(IF(SUMIF(salesdata[Year],salesdata[[#This Row],[Year]],salesdata[Total Revenue])&gt;SUMIF(salesdata[Year],salesdata[[#This Row],[Year]]-1,salesdata[Total Revenue]),"Growth Year","Decline Year"),"")</f>
        <v>Growth Year</v>
      </c>
    </row>
    <row r="3372" spans="1:25" x14ac:dyDescent="0.3">
      <c r="A3372" s="1">
        <v>3371</v>
      </c>
      <c r="B3372" s="2">
        <v>43718</v>
      </c>
      <c r="C3372" s="1">
        <v>2019</v>
      </c>
      <c r="D3372" s="1" t="s">
        <v>22</v>
      </c>
      <c r="E3372" s="1">
        <v>9</v>
      </c>
      <c r="F3372" s="3">
        <v>2530</v>
      </c>
      <c r="G3372" s="10">
        <v>8020.1</v>
      </c>
      <c r="H3372" s="12">
        <f>IFERROR(salesdata[[#This Row],[S-P1]]/salesdata[[#This Row],[Q-P1]],0)</f>
        <v>3.17</v>
      </c>
      <c r="I3372" s="3">
        <v>3245</v>
      </c>
      <c r="J3372" s="10">
        <v>20573.3</v>
      </c>
      <c r="K3372" s="12">
        <f>IFERROR(salesdata[[#This Row],[S-P2]]/salesdata[[#This Row],[Q-P2]],0)</f>
        <v>6.34</v>
      </c>
      <c r="L3372" s="3">
        <v>2393</v>
      </c>
      <c r="M3372" s="10">
        <v>12970.06</v>
      </c>
      <c r="N3372" s="12">
        <f>IFERROR(salesdata[[#This Row],[S-P3]]/salesdata[[#This Row],[Q-P3]],0)</f>
        <v>5.42</v>
      </c>
      <c r="O3372" s="3">
        <v>922</v>
      </c>
      <c r="P3372" s="10">
        <v>6573.86</v>
      </c>
      <c r="Q3372" s="12">
        <f>IFERROR(salesdata[[#This Row],[S-P4]]/salesdata[[#This Row],[Q-P4]],0)</f>
        <v>7.13</v>
      </c>
      <c r="R3372" s="3">
        <v>9090</v>
      </c>
      <c r="S3372" s="10">
        <v>48137.32</v>
      </c>
      <c r="T3372" s="1" t="str">
        <f>"Q"&amp;ROUNDUP(salesdata[[#This Row],[Month No.]]/3,0)</f>
        <v>Q3</v>
      </c>
      <c r="U3372" s="1" t="str">
        <f>TEXT(salesdata[[#This Row],[Date]],"dddd")</f>
        <v>Tuesday</v>
      </c>
      <c r="V3372" s="12">
        <f>IFERROR(salesdata[[#This Row],[Total Revenue]]/salesdata[[#This Row],[Total Units Sold]],0)</f>
        <v>5.2956347634763477</v>
      </c>
      <c r="W3372" s="1" t="str">
        <f>INDEX({"Product1","Product2","Product3","Product4"},MATCH(MAX(salesdata[[#This Row],[S-P1]],salesdata[[#This Row],[S-P2]],salesdata[[#This Row],[S-P3]],salesdata[[#This Row],[S-P4]]),CHOOSE({1,2,3,4},salesdata[[#This Row],[S-P1]],salesdata[[#This Row],[S-P2]],salesdata[[#This Row],[S-P3]],salesdata[[#This Row],[S-P4]]),0))</f>
        <v>Product2</v>
      </c>
      <c r="X3372" s="1" t="str">
        <f>IF(salesdata[[#This Row],[Total Revenue]]&gt;=70000,"High",IF(salesdata[[#This Row],[Total Revenue]]&gt;=40000,"Medium","Low"))</f>
        <v>Medium</v>
      </c>
      <c r="Y3372" s="1" t="str">
        <f>IFERROR(IF(SUMIF(salesdata[Year],salesdata[[#This Row],[Year]],salesdata[Total Revenue])&gt;SUMIF(salesdata[Year],salesdata[[#This Row],[Year]]-1,salesdata[Total Revenue]),"Growth Year","Decline Year"),"")</f>
        <v>Growth Year</v>
      </c>
    </row>
    <row r="3373" spans="1:25" x14ac:dyDescent="0.3">
      <c r="A3373" s="1">
        <v>3372</v>
      </c>
      <c r="B3373" s="2">
        <v>43719</v>
      </c>
      <c r="C3373" s="1">
        <v>2019</v>
      </c>
      <c r="D3373" s="1" t="s">
        <v>22</v>
      </c>
      <c r="E3373" s="1">
        <v>9</v>
      </c>
      <c r="F3373" s="3">
        <v>3911</v>
      </c>
      <c r="G3373" s="10">
        <v>12397.87</v>
      </c>
      <c r="H3373" s="12">
        <f>IFERROR(salesdata[[#This Row],[S-P1]]/salesdata[[#This Row],[Q-P1]],0)</f>
        <v>3.1700000000000004</v>
      </c>
      <c r="I3373" s="3">
        <v>3340</v>
      </c>
      <c r="J3373" s="10">
        <v>21175.599999999999</v>
      </c>
      <c r="K3373" s="12">
        <f>IFERROR(salesdata[[#This Row],[S-P2]]/salesdata[[#This Row],[Q-P2]],0)</f>
        <v>6.34</v>
      </c>
      <c r="L3373" s="3">
        <v>5092</v>
      </c>
      <c r="M3373" s="10">
        <v>27598.639999999999</v>
      </c>
      <c r="N3373" s="12">
        <f>IFERROR(salesdata[[#This Row],[S-P3]]/salesdata[[#This Row],[Q-P3]],0)</f>
        <v>5.42</v>
      </c>
      <c r="O3373" s="3">
        <v>1337</v>
      </c>
      <c r="P3373" s="10">
        <v>9532.81</v>
      </c>
      <c r="Q3373" s="12">
        <f>IFERROR(salesdata[[#This Row],[S-P4]]/salesdata[[#This Row],[Q-P4]],0)</f>
        <v>7.13</v>
      </c>
      <c r="R3373" s="3">
        <v>13680</v>
      </c>
      <c r="S3373" s="10">
        <v>70704.92</v>
      </c>
      <c r="T3373" s="1" t="str">
        <f>"Q"&amp;ROUNDUP(salesdata[[#This Row],[Month No.]]/3,0)</f>
        <v>Q3</v>
      </c>
      <c r="U3373" s="1" t="str">
        <f>TEXT(salesdata[[#This Row],[Date]],"dddd")</f>
        <v>Wednesday</v>
      </c>
      <c r="V3373" s="12">
        <f>IFERROR(salesdata[[#This Row],[Total Revenue]]/salesdata[[#This Row],[Total Units Sold]],0)</f>
        <v>5.1684883040935672</v>
      </c>
      <c r="W3373" s="1" t="str">
        <f>INDEX({"Product1","Product2","Product3","Product4"},MATCH(MAX(salesdata[[#This Row],[S-P1]],salesdata[[#This Row],[S-P2]],salesdata[[#This Row],[S-P3]],salesdata[[#This Row],[S-P4]]),CHOOSE({1,2,3,4},salesdata[[#This Row],[S-P1]],salesdata[[#This Row],[S-P2]],salesdata[[#This Row],[S-P3]],salesdata[[#This Row],[S-P4]]),0))</f>
        <v>Product3</v>
      </c>
      <c r="X3373" s="1" t="str">
        <f>IF(salesdata[[#This Row],[Total Revenue]]&gt;=70000,"High",IF(salesdata[[#This Row],[Total Revenue]]&gt;=40000,"Medium","Low"))</f>
        <v>High</v>
      </c>
      <c r="Y3373" s="1" t="str">
        <f>IFERROR(IF(SUMIF(salesdata[Year],salesdata[[#This Row],[Year]],salesdata[Total Revenue])&gt;SUMIF(salesdata[Year],salesdata[[#This Row],[Year]]-1,salesdata[Total Revenue]),"Growth Year","Decline Year"),"")</f>
        <v>Growth Year</v>
      </c>
    </row>
    <row r="3374" spans="1:25" x14ac:dyDescent="0.3">
      <c r="A3374" s="1">
        <v>3373</v>
      </c>
      <c r="B3374" s="2">
        <v>43720</v>
      </c>
      <c r="C3374" s="1">
        <v>2019</v>
      </c>
      <c r="D3374" s="1" t="s">
        <v>22</v>
      </c>
      <c r="E3374" s="1">
        <v>9</v>
      </c>
      <c r="F3374" s="3">
        <v>1846</v>
      </c>
      <c r="G3374" s="10">
        <v>5851.82</v>
      </c>
      <c r="H3374" s="12">
        <f>IFERROR(salesdata[[#This Row],[S-P1]]/salesdata[[#This Row],[Q-P1]],0)</f>
        <v>3.17</v>
      </c>
      <c r="I3374" s="3">
        <v>3260</v>
      </c>
      <c r="J3374" s="10">
        <v>20668.400000000001</v>
      </c>
      <c r="K3374" s="12">
        <f>IFERROR(salesdata[[#This Row],[S-P2]]/salesdata[[#This Row],[Q-P2]],0)</f>
        <v>6.3400000000000007</v>
      </c>
      <c r="L3374" s="3">
        <v>1063</v>
      </c>
      <c r="M3374" s="10">
        <v>5761.46</v>
      </c>
      <c r="N3374" s="12">
        <f>IFERROR(salesdata[[#This Row],[S-P3]]/salesdata[[#This Row],[Q-P3]],0)</f>
        <v>5.42</v>
      </c>
      <c r="O3374" s="3">
        <v>1375</v>
      </c>
      <c r="P3374" s="10">
        <v>9803.75</v>
      </c>
      <c r="Q3374" s="12">
        <f>IFERROR(salesdata[[#This Row],[S-P4]]/salesdata[[#This Row],[Q-P4]],0)</f>
        <v>7.13</v>
      </c>
      <c r="R3374" s="3">
        <v>7544</v>
      </c>
      <c r="S3374" s="10">
        <v>42085.43</v>
      </c>
      <c r="T3374" s="1" t="str">
        <f>"Q"&amp;ROUNDUP(salesdata[[#This Row],[Month No.]]/3,0)</f>
        <v>Q3</v>
      </c>
      <c r="U3374" s="1" t="str">
        <f>TEXT(salesdata[[#This Row],[Date]],"dddd")</f>
        <v>Thursday</v>
      </c>
      <c r="V3374" s="12">
        <f>IFERROR(salesdata[[#This Row],[Total Revenue]]/salesdata[[#This Row],[Total Units Sold]],0)</f>
        <v>5.5786625132555674</v>
      </c>
      <c r="W3374" s="1" t="str">
        <f>INDEX({"Product1","Product2","Product3","Product4"},MATCH(MAX(salesdata[[#This Row],[S-P1]],salesdata[[#This Row],[S-P2]],salesdata[[#This Row],[S-P3]],salesdata[[#This Row],[S-P4]]),CHOOSE({1,2,3,4},salesdata[[#This Row],[S-P1]],salesdata[[#This Row],[S-P2]],salesdata[[#This Row],[S-P3]],salesdata[[#This Row],[S-P4]]),0))</f>
        <v>Product2</v>
      </c>
      <c r="X3374" s="1" t="str">
        <f>IF(salesdata[[#This Row],[Total Revenue]]&gt;=70000,"High",IF(salesdata[[#This Row],[Total Revenue]]&gt;=40000,"Medium","Low"))</f>
        <v>Medium</v>
      </c>
      <c r="Y3374" s="1" t="str">
        <f>IFERROR(IF(SUMIF(salesdata[Year],salesdata[[#This Row],[Year]],salesdata[Total Revenue])&gt;SUMIF(salesdata[Year],salesdata[[#This Row],[Year]]-1,salesdata[Total Revenue]),"Growth Year","Decline Year"),"")</f>
        <v>Growth Year</v>
      </c>
    </row>
    <row r="3375" spans="1:25" x14ac:dyDescent="0.3">
      <c r="A3375" s="1">
        <v>3374</v>
      </c>
      <c r="B3375" s="2">
        <v>43721</v>
      </c>
      <c r="C3375" s="1">
        <v>2019</v>
      </c>
      <c r="D3375" s="1" t="s">
        <v>22</v>
      </c>
      <c r="E3375" s="1">
        <v>9</v>
      </c>
      <c r="F3375" s="3">
        <v>1917</v>
      </c>
      <c r="G3375" s="10">
        <v>6076.89</v>
      </c>
      <c r="H3375" s="12">
        <f>IFERROR(salesdata[[#This Row],[S-P1]]/salesdata[[#This Row],[Q-P1]],0)</f>
        <v>3.1700000000000004</v>
      </c>
      <c r="I3375" s="3">
        <v>790</v>
      </c>
      <c r="J3375" s="10">
        <v>5008.6000000000004</v>
      </c>
      <c r="K3375" s="12">
        <f>IFERROR(salesdata[[#This Row],[S-P2]]/salesdata[[#This Row],[Q-P2]],0)</f>
        <v>6.3400000000000007</v>
      </c>
      <c r="L3375" s="3">
        <v>2725</v>
      </c>
      <c r="M3375" s="10">
        <v>14769.5</v>
      </c>
      <c r="N3375" s="12">
        <f>IFERROR(salesdata[[#This Row],[S-P3]]/salesdata[[#This Row],[Q-P3]],0)</f>
        <v>5.42</v>
      </c>
      <c r="O3375" s="3">
        <v>1415</v>
      </c>
      <c r="P3375" s="10">
        <v>10088.950000000001</v>
      </c>
      <c r="Q3375" s="12">
        <f>IFERROR(salesdata[[#This Row],[S-P4]]/salesdata[[#This Row],[Q-P4]],0)</f>
        <v>7.1300000000000008</v>
      </c>
      <c r="R3375" s="3">
        <v>6847</v>
      </c>
      <c r="S3375" s="10">
        <v>35943.94</v>
      </c>
      <c r="T3375" s="1" t="str">
        <f>"Q"&amp;ROUNDUP(salesdata[[#This Row],[Month No.]]/3,0)</f>
        <v>Q3</v>
      </c>
      <c r="U3375" s="1" t="str">
        <f>TEXT(salesdata[[#This Row],[Date]],"dddd")</f>
        <v>Friday</v>
      </c>
      <c r="V3375" s="12">
        <f>IFERROR(salesdata[[#This Row],[Total Revenue]]/salesdata[[#This Row],[Total Units Sold]],0)</f>
        <v>5.2495896012852343</v>
      </c>
      <c r="W3375" s="1" t="str">
        <f>INDEX({"Product1","Product2","Product3","Product4"},MATCH(MAX(salesdata[[#This Row],[S-P1]],salesdata[[#This Row],[S-P2]],salesdata[[#This Row],[S-P3]],salesdata[[#This Row],[S-P4]]),CHOOSE({1,2,3,4},salesdata[[#This Row],[S-P1]],salesdata[[#This Row],[S-P2]],salesdata[[#This Row],[S-P3]],salesdata[[#This Row],[S-P4]]),0))</f>
        <v>Product3</v>
      </c>
      <c r="X3375" s="1" t="str">
        <f>IF(salesdata[[#This Row],[Total Revenue]]&gt;=70000,"High",IF(salesdata[[#This Row],[Total Revenue]]&gt;=40000,"Medium","Low"))</f>
        <v>Low</v>
      </c>
      <c r="Y3375" s="1" t="str">
        <f>IFERROR(IF(SUMIF(salesdata[Year],salesdata[[#This Row],[Year]],salesdata[Total Revenue])&gt;SUMIF(salesdata[Year],salesdata[[#This Row],[Year]]-1,salesdata[Total Revenue]),"Growth Year","Decline Year"),"")</f>
        <v>Growth Year</v>
      </c>
    </row>
    <row r="3376" spans="1:25" x14ac:dyDescent="0.3">
      <c r="A3376" s="1">
        <v>3375</v>
      </c>
      <c r="B3376" s="2">
        <v>43722</v>
      </c>
      <c r="C3376" s="1">
        <v>2019</v>
      </c>
      <c r="D3376" s="1" t="s">
        <v>22</v>
      </c>
      <c r="E3376" s="1">
        <v>9</v>
      </c>
      <c r="F3376" s="3">
        <v>3705</v>
      </c>
      <c r="G3376" s="10">
        <v>11744.85</v>
      </c>
      <c r="H3376" s="12">
        <f>IFERROR(salesdata[[#This Row],[S-P1]]/salesdata[[#This Row],[Q-P1]],0)</f>
        <v>3.17</v>
      </c>
      <c r="I3376" s="3">
        <v>2035</v>
      </c>
      <c r="J3376" s="10">
        <v>12901.9</v>
      </c>
      <c r="K3376" s="12">
        <f>IFERROR(salesdata[[#This Row],[S-P2]]/salesdata[[#This Row],[Q-P2]],0)</f>
        <v>6.34</v>
      </c>
      <c r="L3376" s="3">
        <v>5261</v>
      </c>
      <c r="M3376" s="10">
        <v>28514.62</v>
      </c>
      <c r="N3376" s="12">
        <f>IFERROR(salesdata[[#This Row],[S-P3]]/salesdata[[#This Row],[Q-P3]],0)</f>
        <v>5.42</v>
      </c>
      <c r="O3376" s="3">
        <v>1997</v>
      </c>
      <c r="P3376" s="10">
        <v>14238.61</v>
      </c>
      <c r="Q3376" s="12">
        <f>IFERROR(salesdata[[#This Row],[S-P4]]/salesdata[[#This Row],[Q-P4]],0)</f>
        <v>7.13</v>
      </c>
      <c r="R3376" s="3">
        <v>12998</v>
      </c>
      <c r="S3376" s="10">
        <v>67399.98</v>
      </c>
      <c r="T3376" s="1" t="str">
        <f>"Q"&amp;ROUNDUP(salesdata[[#This Row],[Month No.]]/3,0)</f>
        <v>Q3</v>
      </c>
      <c r="U3376" s="1" t="str">
        <f>TEXT(salesdata[[#This Row],[Date]],"dddd")</f>
        <v>Saturday</v>
      </c>
      <c r="V3376" s="12">
        <f>IFERROR(salesdata[[#This Row],[Total Revenue]]/salesdata[[#This Row],[Total Units Sold]],0)</f>
        <v>5.1854116017848897</v>
      </c>
      <c r="W3376" s="1" t="str">
        <f>INDEX({"Product1","Product2","Product3","Product4"},MATCH(MAX(salesdata[[#This Row],[S-P1]],salesdata[[#This Row],[S-P2]],salesdata[[#This Row],[S-P3]],salesdata[[#This Row],[S-P4]]),CHOOSE({1,2,3,4},salesdata[[#This Row],[S-P1]],salesdata[[#This Row],[S-P2]],salesdata[[#This Row],[S-P3]],salesdata[[#This Row],[S-P4]]),0))</f>
        <v>Product3</v>
      </c>
      <c r="X3376" s="1" t="str">
        <f>IF(salesdata[[#This Row],[Total Revenue]]&gt;=70000,"High",IF(salesdata[[#This Row],[Total Revenue]]&gt;=40000,"Medium","Low"))</f>
        <v>Medium</v>
      </c>
      <c r="Y3376" s="1" t="str">
        <f>IFERROR(IF(SUMIF(salesdata[Year],salesdata[[#This Row],[Year]],salesdata[Total Revenue])&gt;SUMIF(salesdata[Year],salesdata[[#This Row],[Year]]-1,salesdata[Total Revenue]),"Growth Year","Decline Year"),"")</f>
        <v>Growth Year</v>
      </c>
    </row>
    <row r="3377" spans="1:25" x14ac:dyDescent="0.3">
      <c r="A3377" s="1">
        <v>3376</v>
      </c>
      <c r="B3377" s="2">
        <v>43723</v>
      </c>
      <c r="C3377" s="1">
        <v>2019</v>
      </c>
      <c r="D3377" s="1" t="s">
        <v>22</v>
      </c>
      <c r="E3377" s="1">
        <v>9</v>
      </c>
      <c r="F3377" s="3">
        <v>2269</v>
      </c>
      <c r="G3377" s="10">
        <v>7192.73</v>
      </c>
      <c r="H3377" s="12">
        <f>IFERROR(salesdata[[#This Row],[S-P1]]/salesdata[[#This Row],[Q-P1]],0)</f>
        <v>3.17</v>
      </c>
      <c r="I3377" s="3">
        <v>3872</v>
      </c>
      <c r="J3377" s="10">
        <v>24548.48</v>
      </c>
      <c r="K3377" s="12">
        <f>IFERROR(salesdata[[#This Row],[S-P2]]/salesdata[[#This Row],[Q-P2]],0)</f>
        <v>6.34</v>
      </c>
      <c r="L3377" s="3">
        <v>4337</v>
      </c>
      <c r="M3377" s="10">
        <v>23506.54</v>
      </c>
      <c r="N3377" s="12">
        <f>IFERROR(salesdata[[#This Row],[S-P3]]/salesdata[[#This Row],[Q-P3]],0)</f>
        <v>5.42</v>
      </c>
      <c r="O3377" s="3">
        <v>674</v>
      </c>
      <c r="P3377" s="10">
        <v>4805.62</v>
      </c>
      <c r="Q3377" s="12">
        <f>IFERROR(salesdata[[#This Row],[S-P4]]/salesdata[[#This Row],[Q-P4]],0)</f>
        <v>7.13</v>
      </c>
      <c r="R3377" s="3">
        <v>11152</v>
      </c>
      <c r="S3377" s="10">
        <v>60053.37</v>
      </c>
      <c r="T3377" s="1" t="str">
        <f>"Q"&amp;ROUNDUP(salesdata[[#This Row],[Month No.]]/3,0)</f>
        <v>Q3</v>
      </c>
      <c r="U3377" s="1" t="str">
        <f>TEXT(salesdata[[#This Row],[Date]],"dddd")</f>
        <v>Sunday</v>
      </c>
      <c r="V3377" s="12">
        <f>IFERROR(salesdata[[#This Row],[Total Revenue]]/salesdata[[#This Row],[Total Units Sold]],0)</f>
        <v>5.3849865494978477</v>
      </c>
      <c r="W3377" s="1" t="str">
        <f>INDEX({"Product1","Product2","Product3","Product4"},MATCH(MAX(salesdata[[#This Row],[S-P1]],salesdata[[#This Row],[S-P2]],salesdata[[#This Row],[S-P3]],salesdata[[#This Row],[S-P4]]),CHOOSE({1,2,3,4},salesdata[[#This Row],[S-P1]],salesdata[[#This Row],[S-P2]],salesdata[[#This Row],[S-P3]],salesdata[[#This Row],[S-P4]]),0))</f>
        <v>Product2</v>
      </c>
      <c r="X3377" s="1" t="str">
        <f>IF(salesdata[[#This Row],[Total Revenue]]&gt;=70000,"High",IF(salesdata[[#This Row],[Total Revenue]]&gt;=40000,"Medium","Low"))</f>
        <v>Medium</v>
      </c>
      <c r="Y3377" s="1" t="str">
        <f>IFERROR(IF(SUMIF(salesdata[Year],salesdata[[#This Row],[Year]],salesdata[Total Revenue])&gt;SUMIF(salesdata[Year],salesdata[[#This Row],[Year]]-1,salesdata[Total Revenue]),"Growth Year","Decline Year"),"")</f>
        <v>Growth Year</v>
      </c>
    </row>
    <row r="3378" spans="1:25" x14ac:dyDescent="0.3">
      <c r="A3378" s="1">
        <v>3377</v>
      </c>
      <c r="B3378" s="2">
        <v>43724</v>
      </c>
      <c r="C3378" s="1">
        <v>2019</v>
      </c>
      <c r="D3378" s="1" t="s">
        <v>22</v>
      </c>
      <c r="E3378" s="1">
        <v>9</v>
      </c>
      <c r="F3378" s="3">
        <v>6818</v>
      </c>
      <c r="G3378" s="10">
        <v>21613.06</v>
      </c>
      <c r="H3378" s="12">
        <f>IFERROR(salesdata[[#This Row],[S-P1]]/salesdata[[#This Row],[Q-P1]],0)</f>
        <v>3.1700000000000004</v>
      </c>
      <c r="I3378" s="3">
        <v>536</v>
      </c>
      <c r="J3378" s="10">
        <v>3398.24</v>
      </c>
      <c r="K3378" s="12">
        <f>IFERROR(salesdata[[#This Row],[S-P2]]/salesdata[[#This Row],[Q-P2]],0)</f>
        <v>6.34</v>
      </c>
      <c r="L3378" s="3">
        <v>4153</v>
      </c>
      <c r="M3378" s="10">
        <v>22509.26</v>
      </c>
      <c r="N3378" s="12">
        <f>IFERROR(salesdata[[#This Row],[S-P3]]/salesdata[[#This Row],[Q-P3]],0)</f>
        <v>5.42</v>
      </c>
      <c r="O3378" s="3">
        <v>673</v>
      </c>
      <c r="P3378" s="10">
        <v>4798.49</v>
      </c>
      <c r="Q3378" s="12">
        <f>IFERROR(salesdata[[#This Row],[S-P4]]/salesdata[[#This Row],[Q-P4]],0)</f>
        <v>7.13</v>
      </c>
      <c r="R3378" s="3">
        <v>12180</v>
      </c>
      <c r="S3378" s="10">
        <v>52319.05</v>
      </c>
      <c r="T3378" s="1" t="str">
        <f>"Q"&amp;ROUNDUP(salesdata[[#This Row],[Month No.]]/3,0)</f>
        <v>Q3</v>
      </c>
      <c r="U3378" s="1" t="str">
        <f>TEXT(salesdata[[#This Row],[Date]],"dddd")</f>
        <v>Monday</v>
      </c>
      <c r="V3378" s="12">
        <f>IFERROR(salesdata[[#This Row],[Total Revenue]]/salesdata[[#This Row],[Total Units Sold]],0)</f>
        <v>4.2954885057471266</v>
      </c>
      <c r="W3378" s="1" t="str">
        <f>INDEX({"Product1","Product2","Product3","Product4"},MATCH(MAX(salesdata[[#This Row],[S-P1]],salesdata[[#This Row],[S-P2]],salesdata[[#This Row],[S-P3]],salesdata[[#This Row],[S-P4]]),CHOOSE({1,2,3,4},salesdata[[#This Row],[S-P1]],salesdata[[#This Row],[S-P2]],salesdata[[#This Row],[S-P3]],salesdata[[#This Row],[S-P4]]),0))</f>
        <v>Product3</v>
      </c>
      <c r="X3378" s="1" t="str">
        <f>IF(salesdata[[#This Row],[Total Revenue]]&gt;=70000,"High",IF(salesdata[[#This Row],[Total Revenue]]&gt;=40000,"Medium","Low"))</f>
        <v>Medium</v>
      </c>
      <c r="Y3378" s="1" t="str">
        <f>IFERROR(IF(SUMIF(salesdata[Year],salesdata[[#This Row],[Year]],salesdata[Total Revenue])&gt;SUMIF(salesdata[Year],salesdata[[#This Row],[Year]]-1,salesdata[Total Revenue]),"Growth Year","Decline Year"),"")</f>
        <v>Growth Year</v>
      </c>
    </row>
    <row r="3379" spans="1:25" x14ac:dyDescent="0.3">
      <c r="A3379" s="1">
        <v>3378</v>
      </c>
      <c r="B3379" s="2">
        <v>43725</v>
      </c>
      <c r="C3379" s="1">
        <v>2019</v>
      </c>
      <c r="D3379" s="1" t="s">
        <v>22</v>
      </c>
      <c r="E3379" s="1">
        <v>9</v>
      </c>
      <c r="F3379" s="3">
        <v>457</v>
      </c>
      <c r="G3379" s="10">
        <v>1448.69</v>
      </c>
      <c r="H3379" s="12">
        <f>IFERROR(salesdata[[#This Row],[S-P1]]/salesdata[[#This Row],[Q-P1]],0)</f>
        <v>3.17</v>
      </c>
      <c r="I3379" s="3">
        <v>2424</v>
      </c>
      <c r="J3379" s="10">
        <v>15368.16</v>
      </c>
      <c r="K3379" s="12">
        <f>IFERROR(salesdata[[#This Row],[S-P2]]/salesdata[[#This Row],[Q-P2]],0)</f>
        <v>6.34</v>
      </c>
      <c r="L3379" s="3">
        <v>3137</v>
      </c>
      <c r="M3379" s="10">
        <v>17002.54</v>
      </c>
      <c r="N3379" s="12">
        <f>IFERROR(salesdata[[#This Row],[S-P3]]/salesdata[[#This Row],[Q-P3]],0)</f>
        <v>5.42</v>
      </c>
      <c r="O3379" s="3">
        <v>1321</v>
      </c>
      <c r="P3379" s="10">
        <v>9418.73</v>
      </c>
      <c r="Q3379" s="12">
        <f>IFERROR(salesdata[[#This Row],[S-P4]]/salesdata[[#This Row],[Q-P4]],0)</f>
        <v>7.13</v>
      </c>
      <c r="R3379" s="3">
        <v>7339</v>
      </c>
      <c r="S3379" s="10">
        <v>43238.12</v>
      </c>
      <c r="T3379" s="1" t="str">
        <f>"Q"&amp;ROUNDUP(salesdata[[#This Row],[Month No.]]/3,0)</f>
        <v>Q3</v>
      </c>
      <c r="U3379" s="1" t="str">
        <f>TEXT(salesdata[[#This Row],[Date]],"dddd")</f>
        <v>Tuesday</v>
      </c>
      <c r="V3379" s="12">
        <f>IFERROR(salesdata[[#This Row],[Total Revenue]]/salesdata[[#This Row],[Total Units Sold]],0)</f>
        <v>5.8915547077258488</v>
      </c>
      <c r="W3379" s="1" t="str">
        <f>INDEX({"Product1","Product2","Product3","Product4"},MATCH(MAX(salesdata[[#This Row],[S-P1]],salesdata[[#This Row],[S-P2]],salesdata[[#This Row],[S-P3]],salesdata[[#This Row],[S-P4]]),CHOOSE({1,2,3,4},salesdata[[#This Row],[S-P1]],salesdata[[#This Row],[S-P2]],salesdata[[#This Row],[S-P3]],salesdata[[#This Row],[S-P4]]),0))</f>
        <v>Product3</v>
      </c>
      <c r="X3379" s="1" t="str">
        <f>IF(salesdata[[#This Row],[Total Revenue]]&gt;=70000,"High",IF(salesdata[[#This Row],[Total Revenue]]&gt;=40000,"Medium","Low"))</f>
        <v>Medium</v>
      </c>
      <c r="Y3379" s="1" t="str">
        <f>IFERROR(IF(SUMIF(salesdata[Year],salesdata[[#This Row],[Year]],salesdata[Total Revenue])&gt;SUMIF(salesdata[Year],salesdata[[#This Row],[Year]]-1,salesdata[Total Revenue]),"Growth Year","Decline Year"),"")</f>
        <v>Growth Year</v>
      </c>
    </row>
    <row r="3380" spans="1:25" x14ac:dyDescent="0.3">
      <c r="A3380" s="1">
        <v>3379</v>
      </c>
      <c r="B3380" s="2">
        <v>43726</v>
      </c>
      <c r="C3380" s="1">
        <v>2019</v>
      </c>
      <c r="D3380" s="1" t="s">
        <v>22</v>
      </c>
      <c r="E3380" s="1">
        <v>9</v>
      </c>
      <c r="F3380" s="3">
        <v>6634</v>
      </c>
      <c r="G3380" s="10">
        <v>21029.78</v>
      </c>
      <c r="H3380" s="12">
        <f>IFERROR(salesdata[[#This Row],[S-P1]]/salesdata[[#This Row],[Q-P1]],0)</f>
        <v>3.17</v>
      </c>
      <c r="I3380" s="3">
        <v>1125</v>
      </c>
      <c r="J3380" s="10">
        <v>7132.5</v>
      </c>
      <c r="K3380" s="12">
        <f>IFERROR(salesdata[[#This Row],[S-P2]]/salesdata[[#This Row],[Q-P2]],0)</f>
        <v>6.34</v>
      </c>
      <c r="L3380" s="3">
        <v>3319</v>
      </c>
      <c r="M3380" s="10">
        <v>17988.98</v>
      </c>
      <c r="N3380" s="12">
        <f>IFERROR(salesdata[[#This Row],[S-P3]]/salesdata[[#This Row],[Q-P3]],0)</f>
        <v>5.42</v>
      </c>
      <c r="O3380" s="3">
        <v>1756</v>
      </c>
      <c r="P3380" s="10">
        <v>12520.28</v>
      </c>
      <c r="Q3380" s="12">
        <f>IFERROR(salesdata[[#This Row],[S-P4]]/salesdata[[#This Row],[Q-P4]],0)</f>
        <v>7.1300000000000008</v>
      </c>
      <c r="R3380" s="3">
        <v>12834</v>
      </c>
      <c r="S3380" s="10">
        <v>58671.54</v>
      </c>
      <c r="T3380" s="1" t="str">
        <f>"Q"&amp;ROUNDUP(salesdata[[#This Row],[Month No.]]/3,0)</f>
        <v>Q3</v>
      </c>
      <c r="U3380" s="1" t="str">
        <f>TEXT(salesdata[[#This Row],[Date]],"dddd")</f>
        <v>Wednesday</v>
      </c>
      <c r="V3380" s="12">
        <f>IFERROR(salesdata[[#This Row],[Total Revenue]]/salesdata[[#This Row],[Total Units Sold]],0)</f>
        <v>4.5715708274894808</v>
      </c>
      <c r="W3380" s="1" t="str">
        <f>INDEX({"Product1","Product2","Product3","Product4"},MATCH(MAX(salesdata[[#This Row],[S-P1]],salesdata[[#This Row],[S-P2]],salesdata[[#This Row],[S-P3]],salesdata[[#This Row],[S-P4]]),CHOOSE({1,2,3,4},salesdata[[#This Row],[S-P1]],salesdata[[#This Row],[S-P2]],salesdata[[#This Row],[S-P3]],salesdata[[#This Row],[S-P4]]),0))</f>
        <v>Product1</v>
      </c>
      <c r="X3380" s="1" t="str">
        <f>IF(salesdata[[#This Row],[Total Revenue]]&gt;=70000,"High",IF(salesdata[[#This Row],[Total Revenue]]&gt;=40000,"Medium","Low"))</f>
        <v>Medium</v>
      </c>
      <c r="Y3380" s="1" t="str">
        <f>IFERROR(IF(SUMIF(salesdata[Year],salesdata[[#This Row],[Year]],salesdata[Total Revenue])&gt;SUMIF(salesdata[Year],salesdata[[#This Row],[Year]]-1,salesdata[Total Revenue]),"Growth Year","Decline Year"),"")</f>
        <v>Growth Year</v>
      </c>
    </row>
    <row r="3381" spans="1:25" x14ac:dyDescent="0.3">
      <c r="A3381" s="1">
        <v>3380</v>
      </c>
      <c r="B3381" s="2">
        <v>43727</v>
      </c>
      <c r="C3381" s="1">
        <v>2019</v>
      </c>
      <c r="D3381" s="1" t="s">
        <v>22</v>
      </c>
      <c r="E3381" s="1">
        <v>9</v>
      </c>
      <c r="F3381" s="3">
        <v>2849</v>
      </c>
      <c r="G3381" s="10">
        <v>9031.33</v>
      </c>
      <c r="H3381" s="12">
        <f>IFERROR(salesdata[[#This Row],[S-P1]]/salesdata[[#This Row],[Q-P1]],0)</f>
        <v>3.17</v>
      </c>
      <c r="I3381" s="3">
        <v>281</v>
      </c>
      <c r="J3381" s="10">
        <v>1781.54</v>
      </c>
      <c r="K3381" s="12">
        <f>IFERROR(salesdata[[#This Row],[S-P2]]/salesdata[[#This Row],[Q-P2]],0)</f>
        <v>6.34</v>
      </c>
      <c r="L3381" s="3">
        <v>2374</v>
      </c>
      <c r="M3381" s="10">
        <v>12867.08</v>
      </c>
      <c r="N3381" s="12">
        <f>IFERROR(salesdata[[#This Row],[S-P3]]/salesdata[[#This Row],[Q-P3]],0)</f>
        <v>5.42</v>
      </c>
      <c r="O3381" s="3">
        <v>1688</v>
      </c>
      <c r="P3381" s="10">
        <v>12035.44</v>
      </c>
      <c r="Q3381" s="12">
        <f>IFERROR(salesdata[[#This Row],[S-P4]]/salesdata[[#This Row],[Q-P4]],0)</f>
        <v>7.13</v>
      </c>
      <c r="R3381" s="3">
        <v>7192</v>
      </c>
      <c r="S3381" s="10">
        <v>35715.39</v>
      </c>
      <c r="T3381" s="1" t="str">
        <f>"Q"&amp;ROUNDUP(salesdata[[#This Row],[Month No.]]/3,0)</f>
        <v>Q3</v>
      </c>
      <c r="U3381" s="1" t="str">
        <f>TEXT(salesdata[[#This Row],[Date]],"dddd")</f>
        <v>Thursday</v>
      </c>
      <c r="V3381" s="12">
        <f>IFERROR(salesdata[[#This Row],[Total Revenue]]/salesdata[[#This Row],[Total Units Sold]],0)</f>
        <v>4.9659885984427143</v>
      </c>
      <c r="W3381" s="1" t="str">
        <f>INDEX({"Product1","Product2","Product3","Product4"},MATCH(MAX(salesdata[[#This Row],[S-P1]],salesdata[[#This Row],[S-P2]],salesdata[[#This Row],[S-P3]],salesdata[[#This Row],[S-P4]]),CHOOSE({1,2,3,4},salesdata[[#This Row],[S-P1]],salesdata[[#This Row],[S-P2]],salesdata[[#This Row],[S-P3]],salesdata[[#This Row],[S-P4]]),0))</f>
        <v>Product3</v>
      </c>
      <c r="X3381" s="1" t="str">
        <f>IF(salesdata[[#This Row],[Total Revenue]]&gt;=70000,"High",IF(salesdata[[#This Row],[Total Revenue]]&gt;=40000,"Medium","Low"))</f>
        <v>Low</v>
      </c>
      <c r="Y3381" s="1" t="str">
        <f>IFERROR(IF(SUMIF(salesdata[Year],salesdata[[#This Row],[Year]],salesdata[Total Revenue])&gt;SUMIF(salesdata[Year],salesdata[[#This Row],[Year]]-1,salesdata[Total Revenue]),"Growth Year","Decline Year"),"")</f>
        <v>Growth Year</v>
      </c>
    </row>
    <row r="3382" spans="1:25" x14ac:dyDescent="0.3">
      <c r="A3382" s="1">
        <v>3381</v>
      </c>
      <c r="B3382" s="2">
        <v>43728</v>
      </c>
      <c r="C3382" s="1">
        <v>2019</v>
      </c>
      <c r="D3382" s="1" t="s">
        <v>22</v>
      </c>
      <c r="E3382" s="1">
        <v>9</v>
      </c>
      <c r="F3382" s="3">
        <v>1068</v>
      </c>
      <c r="G3382" s="10">
        <v>3385.56</v>
      </c>
      <c r="H3382" s="12">
        <f>IFERROR(salesdata[[#This Row],[S-P1]]/salesdata[[#This Row],[Q-P1]],0)</f>
        <v>3.17</v>
      </c>
      <c r="I3382" s="3">
        <v>1284</v>
      </c>
      <c r="J3382" s="10">
        <v>8140.56</v>
      </c>
      <c r="K3382" s="12">
        <f>IFERROR(salesdata[[#This Row],[S-P2]]/salesdata[[#This Row],[Q-P2]],0)</f>
        <v>6.3400000000000007</v>
      </c>
      <c r="L3382" s="3">
        <v>5882</v>
      </c>
      <c r="M3382" s="10">
        <v>31880.44</v>
      </c>
      <c r="N3382" s="12">
        <f>IFERROR(salesdata[[#This Row],[S-P3]]/salesdata[[#This Row],[Q-P3]],0)</f>
        <v>5.42</v>
      </c>
      <c r="O3382" s="3">
        <v>795</v>
      </c>
      <c r="P3382" s="10">
        <v>5668.35</v>
      </c>
      <c r="Q3382" s="12">
        <f>IFERROR(salesdata[[#This Row],[S-P4]]/salesdata[[#This Row],[Q-P4]],0)</f>
        <v>7.1300000000000008</v>
      </c>
      <c r="R3382" s="3">
        <v>9029</v>
      </c>
      <c r="S3382" s="10">
        <v>49074.91</v>
      </c>
      <c r="T3382" s="1" t="str">
        <f>"Q"&amp;ROUNDUP(salesdata[[#This Row],[Month No.]]/3,0)</f>
        <v>Q3</v>
      </c>
      <c r="U3382" s="1" t="str">
        <f>TEXT(salesdata[[#This Row],[Date]],"dddd")</f>
        <v>Friday</v>
      </c>
      <c r="V3382" s="12">
        <f>IFERROR(salesdata[[#This Row],[Total Revenue]]/salesdata[[#This Row],[Total Units Sold]],0)</f>
        <v>5.4352541809724224</v>
      </c>
      <c r="W3382" s="1" t="str">
        <f>INDEX({"Product1","Product2","Product3","Product4"},MATCH(MAX(salesdata[[#This Row],[S-P1]],salesdata[[#This Row],[S-P2]],salesdata[[#This Row],[S-P3]],salesdata[[#This Row],[S-P4]]),CHOOSE({1,2,3,4},salesdata[[#This Row],[S-P1]],salesdata[[#This Row],[S-P2]],salesdata[[#This Row],[S-P3]],salesdata[[#This Row],[S-P4]]),0))</f>
        <v>Product3</v>
      </c>
      <c r="X3382" s="1" t="str">
        <f>IF(salesdata[[#This Row],[Total Revenue]]&gt;=70000,"High",IF(salesdata[[#This Row],[Total Revenue]]&gt;=40000,"Medium","Low"))</f>
        <v>Medium</v>
      </c>
      <c r="Y3382" s="1" t="str">
        <f>IFERROR(IF(SUMIF(salesdata[Year],salesdata[[#This Row],[Year]],salesdata[Total Revenue])&gt;SUMIF(salesdata[Year],salesdata[[#This Row],[Year]]-1,salesdata[Total Revenue]),"Growth Year","Decline Year"),"")</f>
        <v>Growth Year</v>
      </c>
    </row>
    <row r="3383" spans="1:25" x14ac:dyDescent="0.3">
      <c r="A3383" s="1">
        <v>3382</v>
      </c>
      <c r="B3383" s="2">
        <v>43729</v>
      </c>
      <c r="C3383" s="1">
        <v>2019</v>
      </c>
      <c r="D3383" s="1" t="s">
        <v>22</v>
      </c>
      <c r="E3383" s="1">
        <v>9</v>
      </c>
      <c r="F3383" s="3">
        <v>2386</v>
      </c>
      <c r="G3383" s="10">
        <v>7563.62</v>
      </c>
      <c r="H3383" s="12">
        <f>IFERROR(salesdata[[#This Row],[S-P1]]/salesdata[[#This Row],[Q-P1]],0)</f>
        <v>3.17</v>
      </c>
      <c r="I3383" s="3">
        <v>1514</v>
      </c>
      <c r="J3383" s="10">
        <v>9598.76</v>
      </c>
      <c r="K3383" s="12">
        <f>IFERROR(salesdata[[#This Row],[S-P2]]/salesdata[[#This Row],[Q-P2]],0)</f>
        <v>6.34</v>
      </c>
      <c r="L3383" s="3">
        <v>1486</v>
      </c>
      <c r="M3383" s="10">
        <v>8054.12</v>
      </c>
      <c r="N3383" s="12">
        <f>IFERROR(salesdata[[#This Row],[S-P3]]/salesdata[[#This Row],[Q-P3]],0)</f>
        <v>5.42</v>
      </c>
      <c r="O3383" s="3">
        <v>363</v>
      </c>
      <c r="P3383" s="10">
        <v>2588.19</v>
      </c>
      <c r="Q3383" s="12">
        <f>IFERROR(salesdata[[#This Row],[S-P4]]/salesdata[[#This Row],[Q-P4]],0)</f>
        <v>7.13</v>
      </c>
      <c r="R3383" s="3">
        <v>5749</v>
      </c>
      <c r="S3383" s="10">
        <v>27804.69</v>
      </c>
      <c r="T3383" s="1" t="str">
        <f>"Q"&amp;ROUNDUP(salesdata[[#This Row],[Month No.]]/3,0)</f>
        <v>Q3</v>
      </c>
      <c r="U3383" s="1" t="str">
        <f>TEXT(salesdata[[#This Row],[Date]],"dddd")</f>
        <v>Saturday</v>
      </c>
      <c r="V3383" s="12">
        <f>IFERROR(salesdata[[#This Row],[Total Revenue]]/salesdata[[#This Row],[Total Units Sold]],0)</f>
        <v>4.8364393807618713</v>
      </c>
      <c r="W3383" s="1" t="str">
        <f>INDEX({"Product1","Product2","Product3","Product4"},MATCH(MAX(salesdata[[#This Row],[S-P1]],salesdata[[#This Row],[S-P2]],salesdata[[#This Row],[S-P3]],salesdata[[#This Row],[S-P4]]),CHOOSE({1,2,3,4},salesdata[[#This Row],[S-P1]],salesdata[[#This Row],[S-P2]],salesdata[[#This Row],[S-P3]],salesdata[[#This Row],[S-P4]]),0))</f>
        <v>Product2</v>
      </c>
      <c r="X3383" s="1" t="str">
        <f>IF(salesdata[[#This Row],[Total Revenue]]&gt;=70000,"High",IF(salesdata[[#This Row],[Total Revenue]]&gt;=40000,"Medium","Low"))</f>
        <v>Low</v>
      </c>
      <c r="Y3383" s="1" t="str">
        <f>IFERROR(IF(SUMIF(salesdata[Year],salesdata[[#This Row],[Year]],salesdata[Total Revenue])&gt;SUMIF(salesdata[Year],salesdata[[#This Row],[Year]]-1,salesdata[Total Revenue]),"Growth Year","Decline Year"),"")</f>
        <v>Growth Year</v>
      </c>
    </row>
    <row r="3384" spans="1:25" x14ac:dyDescent="0.3">
      <c r="A3384" s="1">
        <v>3383</v>
      </c>
      <c r="B3384" s="2">
        <v>43730</v>
      </c>
      <c r="C3384" s="1">
        <v>2019</v>
      </c>
      <c r="D3384" s="1" t="s">
        <v>22</v>
      </c>
      <c r="E3384" s="1">
        <v>9</v>
      </c>
      <c r="F3384" s="3">
        <v>1932</v>
      </c>
      <c r="G3384" s="10">
        <v>6124.44</v>
      </c>
      <c r="H3384" s="12">
        <f>IFERROR(salesdata[[#This Row],[S-P1]]/salesdata[[#This Row],[Q-P1]],0)</f>
        <v>3.17</v>
      </c>
      <c r="I3384" s="3">
        <v>2730</v>
      </c>
      <c r="J3384" s="10">
        <v>17308.2</v>
      </c>
      <c r="K3384" s="12">
        <f>IFERROR(salesdata[[#This Row],[S-P2]]/salesdata[[#This Row],[Q-P2]],0)</f>
        <v>6.34</v>
      </c>
      <c r="L3384" s="3">
        <v>4734</v>
      </c>
      <c r="M3384" s="10">
        <v>25658.28</v>
      </c>
      <c r="N3384" s="12">
        <f>IFERROR(salesdata[[#This Row],[S-P3]]/salesdata[[#This Row],[Q-P3]],0)</f>
        <v>5.42</v>
      </c>
      <c r="O3384" s="3">
        <v>1729</v>
      </c>
      <c r="P3384" s="10">
        <v>12327.77</v>
      </c>
      <c r="Q3384" s="12">
        <f>IFERROR(salesdata[[#This Row],[S-P4]]/salesdata[[#This Row],[Q-P4]],0)</f>
        <v>7.13</v>
      </c>
      <c r="R3384" s="3">
        <v>11125</v>
      </c>
      <c r="S3384" s="10">
        <v>61418.69</v>
      </c>
      <c r="T3384" s="1" t="str">
        <f>"Q"&amp;ROUNDUP(salesdata[[#This Row],[Month No.]]/3,0)</f>
        <v>Q3</v>
      </c>
      <c r="U3384" s="1" t="str">
        <f>TEXT(salesdata[[#This Row],[Date]],"dddd")</f>
        <v>Sunday</v>
      </c>
      <c r="V3384" s="12">
        <f>IFERROR(salesdata[[#This Row],[Total Revenue]]/salesdata[[#This Row],[Total Units Sold]],0)</f>
        <v>5.5207811235955058</v>
      </c>
      <c r="W3384" s="1" t="str">
        <f>INDEX({"Product1","Product2","Product3","Product4"},MATCH(MAX(salesdata[[#This Row],[S-P1]],salesdata[[#This Row],[S-P2]],salesdata[[#This Row],[S-P3]],salesdata[[#This Row],[S-P4]]),CHOOSE({1,2,3,4},salesdata[[#This Row],[S-P1]],salesdata[[#This Row],[S-P2]],salesdata[[#This Row],[S-P3]],salesdata[[#This Row],[S-P4]]),0))</f>
        <v>Product3</v>
      </c>
      <c r="X3384" s="1" t="str">
        <f>IF(salesdata[[#This Row],[Total Revenue]]&gt;=70000,"High",IF(salesdata[[#This Row],[Total Revenue]]&gt;=40000,"Medium","Low"))</f>
        <v>Medium</v>
      </c>
      <c r="Y3384" s="1" t="str">
        <f>IFERROR(IF(SUMIF(salesdata[Year],salesdata[[#This Row],[Year]],salesdata[Total Revenue])&gt;SUMIF(salesdata[Year],salesdata[[#This Row],[Year]]-1,salesdata[Total Revenue]),"Growth Year","Decline Year"),"")</f>
        <v>Growth Year</v>
      </c>
    </row>
    <row r="3385" spans="1:25" x14ac:dyDescent="0.3">
      <c r="A3385" s="1">
        <v>3384</v>
      </c>
      <c r="B3385" s="2">
        <v>43731</v>
      </c>
      <c r="C3385" s="1">
        <v>2019</v>
      </c>
      <c r="D3385" s="1" t="s">
        <v>22</v>
      </c>
      <c r="E3385" s="1">
        <v>9</v>
      </c>
      <c r="F3385" s="3">
        <v>4302</v>
      </c>
      <c r="G3385" s="10">
        <v>13637.34</v>
      </c>
      <c r="H3385" s="12">
        <f>IFERROR(salesdata[[#This Row],[S-P1]]/salesdata[[#This Row],[Q-P1]],0)</f>
        <v>3.17</v>
      </c>
      <c r="I3385" s="3">
        <v>3983</v>
      </c>
      <c r="J3385" s="10">
        <v>25252.22</v>
      </c>
      <c r="K3385" s="12">
        <f>IFERROR(salesdata[[#This Row],[S-P2]]/salesdata[[#This Row],[Q-P2]],0)</f>
        <v>6.34</v>
      </c>
      <c r="L3385" s="3">
        <v>3498</v>
      </c>
      <c r="M3385" s="10">
        <v>18959.16</v>
      </c>
      <c r="N3385" s="12">
        <f>IFERROR(salesdata[[#This Row],[S-P3]]/salesdata[[#This Row],[Q-P3]],0)</f>
        <v>5.42</v>
      </c>
      <c r="O3385" s="3">
        <v>1944</v>
      </c>
      <c r="P3385" s="10">
        <v>13860.72</v>
      </c>
      <c r="Q3385" s="12">
        <f>IFERROR(salesdata[[#This Row],[S-P4]]/salesdata[[#This Row],[Q-P4]],0)</f>
        <v>7.13</v>
      </c>
      <c r="R3385" s="3">
        <v>13727</v>
      </c>
      <c r="S3385" s="10">
        <v>71709.440000000002</v>
      </c>
      <c r="T3385" s="1" t="str">
        <f>"Q"&amp;ROUNDUP(salesdata[[#This Row],[Month No.]]/3,0)</f>
        <v>Q3</v>
      </c>
      <c r="U3385" s="1" t="str">
        <f>TEXT(salesdata[[#This Row],[Date]],"dddd")</f>
        <v>Monday</v>
      </c>
      <c r="V3385" s="12">
        <f>IFERROR(salesdata[[#This Row],[Total Revenue]]/salesdata[[#This Row],[Total Units Sold]],0)</f>
        <v>5.2239702775551837</v>
      </c>
      <c r="W3385" s="1" t="str">
        <f>INDEX({"Product1","Product2","Product3","Product4"},MATCH(MAX(salesdata[[#This Row],[S-P1]],salesdata[[#This Row],[S-P2]],salesdata[[#This Row],[S-P3]],salesdata[[#This Row],[S-P4]]),CHOOSE({1,2,3,4},salesdata[[#This Row],[S-P1]],salesdata[[#This Row],[S-P2]],salesdata[[#This Row],[S-P3]],salesdata[[#This Row],[S-P4]]),0))</f>
        <v>Product2</v>
      </c>
      <c r="X3385" s="1" t="str">
        <f>IF(salesdata[[#This Row],[Total Revenue]]&gt;=70000,"High",IF(salesdata[[#This Row],[Total Revenue]]&gt;=40000,"Medium","Low"))</f>
        <v>High</v>
      </c>
      <c r="Y3385" s="1" t="str">
        <f>IFERROR(IF(SUMIF(salesdata[Year],salesdata[[#This Row],[Year]],salesdata[Total Revenue])&gt;SUMIF(salesdata[Year],salesdata[[#This Row],[Year]]-1,salesdata[Total Revenue]),"Growth Year","Decline Year"),"")</f>
        <v>Growth Year</v>
      </c>
    </row>
    <row r="3386" spans="1:25" x14ac:dyDescent="0.3">
      <c r="A3386" s="1">
        <v>3385</v>
      </c>
      <c r="B3386" s="2">
        <v>43732</v>
      </c>
      <c r="C3386" s="1">
        <v>2019</v>
      </c>
      <c r="D3386" s="1" t="s">
        <v>22</v>
      </c>
      <c r="E3386" s="1">
        <v>9</v>
      </c>
      <c r="F3386" s="3">
        <v>3833</v>
      </c>
      <c r="G3386" s="10">
        <v>12150.61</v>
      </c>
      <c r="H3386" s="12">
        <f>IFERROR(salesdata[[#This Row],[S-P1]]/salesdata[[#This Row],[Q-P1]],0)</f>
        <v>3.1700000000000004</v>
      </c>
      <c r="I3386" s="3">
        <v>2579</v>
      </c>
      <c r="J3386" s="10">
        <v>16350.86</v>
      </c>
      <c r="K3386" s="12">
        <f>IFERROR(salesdata[[#This Row],[S-P2]]/salesdata[[#This Row],[Q-P2]],0)</f>
        <v>6.34</v>
      </c>
      <c r="L3386" s="3">
        <v>3320</v>
      </c>
      <c r="M3386" s="10">
        <v>17994.400000000001</v>
      </c>
      <c r="N3386" s="12">
        <f>IFERROR(salesdata[[#This Row],[S-P3]]/salesdata[[#This Row],[Q-P3]],0)</f>
        <v>5.4200000000000008</v>
      </c>
      <c r="O3386" s="3">
        <v>760</v>
      </c>
      <c r="P3386" s="10">
        <v>5418.8</v>
      </c>
      <c r="Q3386" s="12">
        <f>IFERROR(salesdata[[#This Row],[S-P4]]/salesdata[[#This Row],[Q-P4]],0)</f>
        <v>7.13</v>
      </c>
      <c r="R3386" s="3">
        <v>10492</v>
      </c>
      <c r="S3386" s="10">
        <v>51914.67</v>
      </c>
      <c r="T3386" s="1" t="str">
        <f>"Q"&amp;ROUNDUP(salesdata[[#This Row],[Month No.]]/3,0)</f>
        <v>Q3</v>
      </c>
      <c r="U3386" s="1" t="str">
        <f>TEXT(salesdata[[#This Row],[Date]],"dddd")</f>
        <v>Tuesday</v>
      </c>
      <c r="V3386" s="12">
        <f>IFERROR(salesdata[[#This Row],[Total Revenue]]/salesdata[[#This Row],[Total Units Sold]],0)</f>
        <v>4.9480242089210824</v>
      </c>
      <c r="W3386" s="1" t="str">
        <f>INDEX({"Product1","Product2","Product3","Product4"},MATCH(MAX(salesdata[[#This Row],[S-P1]],salesdata[[#This Row],[S-P2]],salesdata[[#This Row],[S-P3]],salesdata[[#This Row],[S-P4]]),CHOOSE({1,2,3,4},salesdata[[#This Row],[S-P1]],salesdata[[#This Row],[S-P2]],salesdata[[#This Row],[S-P3]],salesdata[[#This Row],[S-P4]]),0))</f>
        <v>Product3</v>
      </c>
      <c r="X3386" s="1" t="str">
        <f>IF(salesdata[[#This Row],[Total Revenue]]&gt;=70000,"High",IF(salesdata[[#This Row],[Total Revenue]]&gt;=40000,"Medium","Low"))</f>
        <v>Medium</v>
      </c>
      <c r="Y3386" s="1" t="str">
        <f>IFERROR(IF(SUMIF(salesdata[Year],salesdata[[#This Row],[Year]],salesdata[Total Revenue])&gt;SUMIF(salesdata[Year],salesdata[[#This Row],[Year]]-1,salesdata[Total Revenue]),"Growth Year","Decline Year"),"")</f>
        <v>Growth Year</v>
      </c>
    </row>
    <row r="3387" spans="1:25" x14ac:dyDescent="0.3">
      <c r="A3387" s="1">
        <v>3386</v>
      </c>
      <c r="B3387" s="2">
        <v>43733</v>
      </c>
      <c r="C3387" s="1">
        <v>2019</v>
      </c>
      <c r="D3387" s="1" t="s">
        <v>22</v>
      </c>
      <c r="E3387" s="1">
        <v>9</v>
      </c>
      <c r="F3387" s="3">
        <v>5031</v>
      </c>
      <c r="G3387" s="10">
        <v>15948.27</v>
      </c>
      <c r="H3387" s="12">
        <f>IFERROR(salesdata[[#This Row],[S-P1]]/salesdata[[#This Row],[Q-P1]],0)</f>
        <v>3.17</v>
      </c>
      <c r="I3387" s="3">
        <v>2728</v>
      </c>
      <c r="J3387" s="10">
        <v>17295.52</v>
      </c>
      <c r="K3387" s="12">
        <f>IFERROR(salesdata[[#This Row],[S-P2]]/salesdata[[#This Row],[Q-P2]],0)</f>
        <v>6.34</v>
      </c>
      <c r="L3387" s="3">
        <v>2390</v>
      </c>
      <c r="M3387" s="10">
        <v>12953.8</v>
      </c>
      <c r="N3387" s="12">
        <f>IFERROR(salesdata[[#This Row],[S-P3]]/salesdata[[#This Row],[Q-P3]],0)</f>
        <v>5.42</v>
      </c>
      <c r="O3387" s="3">
        <v>874</v>
      </c>
      <c r="P3387" s="10">
        <v>6231.62</v>
      </c>
      <c r="Q3387" s="12">
        <f>IFERROR(salesdata[[#This Row],[S-P4]]/salesdata[[#This Row],[Q-P4]],0)</f>
        <v>7.13</v>
      </c>
      <c r="R3387" s="3">
        <v>11023</v>
      </c>
      <c r="S3387" s="10">
        <v>52429.21</v>
      </c>
      <c r="T3387" s="1" t="str">
        <f>"Q"&amp;ROUNDUP(salesdata[[#This Row],[Month No.]]/3,0)</f>
        <v>Q3</v>
      </c>
      <c r="U3387" s="1" t="str">
        <f>TEXT(salesdata[[#This Row],[Date]],"dddd")</f>
        <v>Wednesday</v>
      </c>
      <c r="V3387" s="12">
        <f>IFERROR(salesdata[[#This Row],[Total Revenue]]/salesdata[[#This Row],[Total Units Sold]],0)</f>
        <v>4.756346729565454</v>
      </c>
      <c r="W3387" s="1" t="str">
        <f>INDEX({"Product1","Product2","Product3","Product4"},MATCH(MAX(salesdata[[#This Row],[S-P1]],salesdata[[#This Row],[S-P2]],salesdata[[#This Row],[S-P3]],salesdata[[#This Row],[S-P4]]),CHOOSE({1,2,3,4},salesdata[[#This Row],[S-P1]],salesdata[[#This Row],[S-P2]],salesdata[[#This Row],[S-P3]],salesdata[[#This Row],[S-P4]]),0))</f>
        <v>Product2</v>
      </c>
      <c r="X3387" s="1" t="str">
        <f>IF(salesdata[[#This Row],[Total Revenue]]&gt;=70000,"High",IF(salesdata[[#This Row],[Total Revenue]]&gt;=40000,"Medium","Low"))</f>
        <v>Medium</v>
      </c>
      <c r="Y3387" s="1" t="str">
        <f>IFERROR(IF(SUMIF(salesdata[Year],salesdata[[#This Row],[Year]],salesdata[Total Revenue])&gt;SUMIF(salesdata[Year],salesdata[[#This Row],[Year]]-1,salesdata[Total Revenue]),"Growth Year","Decline Year"),"")</f>
        <v>Growth Year</v>
      </c>
    </row>
    <row r="3388" spans="1:25" x14ac:dyDescent="0.3">
      <c r="A3388" s="1">
        <v>3387</v>
      </c>
      <c r="B3388" s="2">
        <v>43734</v>
      </c>
      <c r="C3388" s="1">
        <v>2019</v>
      </c>
      <c r="D3388" s="1" t="s">
        <v>22</v>
      </c>
      <c r="E3388" s="1">
        <v>9</v>
      </c>
      <c r="F3388" s="3">
        <v>3360</v>
      </c>
      <c r="G3388" s="10">
        <v>10651.2</v>
      </c>
      <c r="H3388" s="12">
        <f>IFERROR(salesdata[[#This Row],[S-P1]]/salesdata[[#This Row],[Q-P1]],0)</f>
        <v>3.1700000000000004</v>
      </c>
      <c r="I3388" s="3">
        <v>1148</v>
      </c>
      <c r="J3388" s="10">
        <v>7278.32</v>
      </c>
      <c r="K3388" s="12">
        <f>IFERROR(salesdata[[#This Row],[S-P2]]/salesdata[[#This Row],[Q-P2]],0)</f>
        <v>6.34</v>
      </c>
      <c r="L3388" s="3">
        <v>2954</v>
      </c>
      <c r="M3388" s="10">
        <v>16010.68</v>
      </c>
      <c r="N3388" s="12">
        <f>IFERROR(salesdata[[#This Row],[S-P3]]/salesdata[[#This Row],[Q-P3]],0)</f>
        <v>5.42</v>
      </c>
      <c r="O3388" s="3">
        <v>1154</v>
      </c>
      <c r="P3388" s="10">
        <v>8228.02</v>
      </c>
      <c r="Q3388" s="12">
        <f>IFERROR(salesdata[[#This Row],[S-P4]]/salesdata[[#This Row],[Q-P4]],0)</f>
        <v>7.1300000000000008</v>
      </c>
      <c r="R3388" s="3">
        <v>8616</v>
      </c>
      <c r="S3388" s="10">
        <v>42168.22</v>
      </c>
      <c r="T3388" s="1" t="str">
        <f>"Q"&amp;ROUNDUP(salesdata[[#This Row],[Month No.]]/3,0)</f>
        <v>Q3</v>
      </c>
      <c r="U3388" s="1" t="str">
        <f>TEXT(salesdata[[#This Row],[Date]],"dddd")</f>
        <v>Thursday</v>
      </c>
      <c r="V3388" s="12">
        <f>IFERROR(salesdata[[#This Row],[Total Revenue]]/salesdata[[#This Row],[Total Units Sold]],0)</f>
        <v>4.8941759517177346</v>
      </c>
      <c r="W3388" s="1" t="str">
        <f>INDEX({"Product1","Product2","Product3","Product4"},MATCH(MAX(salesdata[[#This Row],[S-P1]],salesdata[[#This Row],[S-P2]],salesdata[[#This Row],[S-P3]],salesdata[[#This Row],[S-P4]]),CHOOSE({1,2,3,4},salesdata[[#This Row],[S-P1]],salesdata[[#This Row],[S-P2]],salesdata[[#This Row],[S-P3]],salesdata[[#This Row],[S-P4]]),0))</f>
        <v>Product3</v>
      </c>
      <c r="X3388" s="1" t="str">
        <f>IF(salesdata[[#This Row],[Total Revenue]]&gt;=70000,"High",IF(salesdata[[#This Row],[Total Revenue]]&gt;=40000,"Medium","Low"))</f>
        <v>Medium</v>
      </c>
      <c r="Y3388" s="1" t="str">
        <f>IFERROR(IF(SUMIF(salesdata[Year],salesdata[[#This Row],[Year]],salesdata[Total Revenue])&gt;SUMIF(salesdata[Year],salesdata[[#This Row],[Year]]-1,salesdata[Total Revenue]),"Growth Year","Decline Year"),"")</f>
        <v>Growth Year</v>
      </c>
    </row>
    <row r="3389" spans="1:25" x14ac:dyDescent="0.3">
      <c r="A3389" s="1">
        <v>3388</v>
      </c>
      <c r="B3389" s="2">
        <v>43735</v>
      </c>
      <c r="C3389" s="1">
        <v>2019</v>
      </c>
      <c r="D3389" s="1" t="s">
        <v>22</v>
      </c>
      <c r="E3389" s="1">
        <v>9</v>
      </c>
      <c r="F3389" s="3">
        <v>5544</v>
      </c>
      <c r="G3389" s="10">
        <v>17574.48</v>
      </c>
      <c r="H3389" s="12">
        <f>IFERROR(salesdata[[#This Row],[S-P1]]/salesdata[[#This Row],[Q-P1]],0)</f>
        <v>3.17</v>
      </c>
      <c r="I3389" s="3">
        <v>683</v>
      </c>
      <c r="J3389" s="10">
        <v>4330.22</v>
      </c>
      <c r="K3389" s="12">
        <f>IFERROR(salesdata[[#This Row],[S-P2]]/salesdata[[#This Row],[Q-P2]],0)</f>
        <v>6.3400000000000007</v>
      </c>
      <c r="L3389" s="3">
        <v>5361</v>
      </c>
      <c r="M3389" s="10">
        <v>29056.62</v>
      </c>
      <c r="N3389" s="12">
        <f>IFERROR(salesdata[[#This Row],[S-P3]]/salesdata[[#This Row],[Q-P3]],0)</f>
        <v>5.42</v>
      </c>
      <c r="O3389" s="3">
        <v>577</v>
      </c>
      <c r="P3389" s="10">
        <v>4114.01</v>
      </c>
      <c r="Q3389" s="12">
        <f>IFERROR(salesdata[[#This Row],[S-P4]]/salesdata[[#This Row],[Q-P4]],0)</f>
        <v>7.1300000000000008</v>
      </c>
      <c r="R3389" s="3">
        <v>12165</v>
      </c>
      <c r="S3389" s="10">
        <v>55075.33</v>
      </c>
      <c r="T3389" s="1" t="str">
        <f>"Q"&amp;ROUNDUP(salesdata[[#This Row],[Month No.]]/3,0)</f>
        <v>Q3</v>
      </c>
      <c r="U3389" s="1" t="str">
        <f>TEXT(salesdata[[#This Row],[Date]],"dddd")</f>
        <v>Friday</v>
      </c>
      <c r="V3389" s="12">
        <f>IFERROR(salesdata[[#This Row],[Total Revenue]]/salesdata[[#This Row],[Total Units Sold]],0)</f>
        <v>4.5273596383066179</v>
      </c>
      <c r="W3389" s="1" t="str">
        <f>INDEX({"Product1","Product2","Product3","Product4"},MATCH(MAX(salesdata[[#This Row],[S-P1]],salesdata[[#This Row],[S-P2]],salesdata[[#This Row],[S-P3]],salesdata[[#This Row],[S-P4]]),CHOOSE({1,2,3,4},salesdata[[#This Row],[S-P1]],salesdata[[#This Row],[S-P2]],salesdata[[#This Row],[S-P3]],salesdata[[#This Row],[S-P4]]),0))</f>
        <v>Product3</v>
      </c>
      <c r="X3389" s="1" t="str">
        <f>IF(salesdata[[#This Row],[Total Revenue]]&gt;=70000,"High",IF(salesdata[[#This Row],[Total Revenue]]&gt;=40000,"Medium","Low"))</f>
        <v>Medium</v>
      </c>
      <c r="Y3389" s="1" t="str">
        <f>IFERROR(IF(SUMIF(salesdata[Year],salesdata[[#This Row],[Year]],salesdata[Total Revenue])&gt;SUMIF(salesdata[Year],salesdata[[#This Row],[Year]]-1,salesdata[Total Revenue]),"Growth Year","Decline Year"),"")</f>
        <v>Growth Year</v>
      </c>
    </row>
    <row r="3390" spans="1:25" x14ac:dyDescent="0.3">
      <c r="A3390" s="1">
        <v>3389</v>
      </c>
      <c r="B3390" s="2">
        <v>43736</v>
      </c>
      <c r="C3390" s="1">
        <v>2019</v>
      </c>
      <c r="D3390" s="1" t="s">
        <v>22</v>
      </c>
      <c r="E3390" s="1">
        <v>9</v>
      </c>
      <c r="F3390" s="3">
        <v>6375</v>
      </c>
      <c r="G3390" s="10">
        <v>20208.75</v>
      </c>
      <c r="H3390" s="12">
        <f>IFERROR(salesdata[[#This Row],[S-P1]]/salesdata[[#This Row],[Q-P1]],0)</f>
        <v>3.17</v>
      </c>
      <c r="I3390" s="3">
        <v>3908</v>
      </c>
      <c r="J3390" s="10">
        <v>24776.720000000001</v>
      </c>
      <c r="K3390" s="12">
        <f>IFERROR(salesdata[[#This Row],[S-P2]]/salesdata[[#This Row],[Q-P2]],0)</f>
        <v>6.34</v>
      </c>
      <c r="L3390" s="3">
        <v>3885</v>
      </c>
      <c r="M3390" s="10">
        <v>21056.7</v>
      </c>
      <c r="N3390" s="12">
        <f>IFERROR(salesdata[[#This Row],[S-P3]]/salesdata[[#This Row],[Q-P3]],0)</f>
        <v>5.42</v>
      </c>
      <c r="O3390" s="3">
        <v>1755</v>
      </c>
      <c r="P3390" s="10">
        <v>12513.15</v>
      </c>
      <c r="Q3390" s="12">
        <f>IFERROR(salesdata[[#This Row],[S-P4]]/salesdata[[#This Row],[Q-P4]],0)</f>
        <v>7.13</v>
      </c>
      <c r="R3390" s="3">
        <v>15923</v>
      </c>
      <c r="S3390" s="10">
        <v>78555.320000000007</v>
      </c>
      <c r="T3390" s="1" t="str">
        <f>"Q"&amp;ROUNDUP(salesdata[[#This Row],[Month No.]]/3,0)</f>
        <v>Q3</v>
      </c>
      <c r="U3390" s="1" t="str">
        <f>TEXT(salesdata[[#This Row],[Date]],"dddd")</f>
        <v>Saturday</v>
      </c>
      <c r="V3390" s="12">
        <f>IFERROR(salesdata[[#This Row],[Total Revenue]]/salesdata[[#This Row],[Total Units Sold]],0)</f>
        <v>4.9334497268102746</v>
      </c>
      <c r="W3390" s="1" t="str">
        <f>INDEX({"Product1","Product2","Product3","Product4"},MATCH(MAX(salesdata[[#This Row],[S-P1]],salesdata[[#This Row],[S-P2]],salesdata[[#This Row],[S-P3]],salesdata[[#This Row],[S-P4]]),CHOOSE({1,2,3,4},salesdata[[#This Row],[S-P1]],salesdata[[#This Row],[S-P2]],salesdata[[#This Row],[S-P3]],salesdata[[#This Row],[S-P4]]),0))</f>
        <v>Product2</v>
      </c>
      <c r="X3390" s="1" t="str">
        <f>IF(salesdata[[#This Row],[Total Revenue]]&gt;=70000,"High",IF(salesdata[[#This Row],[Total Revenue]]&gt;=40000,"Medium","Low"))</f>
        <v>High</v>
      </c>
      <c r="Y3390" s="1" t="str">
        <f>IFERROR(IF(SUMIF(salesdata[Year],salesdata[[#This Row],[Year]],salesdata[Total Revenue])&gt;SUMIF(salesdata[Year],salesdata[[#This Row],[Year]]-1,salesdata[Total Revenue]),"Growth Year","Decline Year"),"")</f>
        <v>Growth Year</v>
      </c>
    </row>
    <row r="3391" spans="1:25" x14ac:dyDescent="0.3">
      <c r="A3391" s="1">
        <v>3390</v>
      </c>
      <c r="B3391" s="2">
        <v>43737</v>
      </c>
      <c r="C3391" s="1">
        <v>2019</v>
      </c>
      <c r="D3391" s="1" t="s">
        <v>22</v>
      </c>
      <c r="E3391" s="1">
        <v>9</v>
      </c>
      <c r="F3391" s="3">
        <v>4633</v>
      </c>
      <c r="G3391" s="10">
        <v>14686.61</v>
      </c>
      <c r="H3391" s="12">
        <f>IFERROR(salesdata[[#This Row],[S-P1]]/salesdata[[#This Row],[Q-P1]],0)</f>
        <v>3.17</v>
      </c>
      <c r="I3391" s="3">
        <v>1834</v>
      </c>
      <c r="J3391" s="10">
        <v>11627.56</v>
      </c>
      <c r="K3391" s="12">
        <f>IFERROR(salesdata[[#This Row],[S-P2]]/salesdata[[#This Row],[Q-P2]],0)</f>
        <v>6.34</v>
      </c>
      <c r="L3391" s="3">
        <v>5774</v>
      </c>
      <c r="M3391" s="10">
        <v>31295.08</v>
      </c>
      <c r="N3391" s="12">
        <f>IFERROR(salesdata[[#This Row],[S-P3]]/salesdata[[#This Row],[Q-P3]],0)</f>
        <v>5.42</v>
      </c>
      <c r="O3391" s="3">
        <v>1944</v>
      </c>
      <c r="P3391" s="10">
        <v>13860.72</v>
      </c>
      <c r="Q3391" s="12">
        <f>IFERROR(salesdata[[#This Row],[S-P4]]/salesdata[[#This Row],[Q-P4]],0)</f>
        <v>7.13</v>
      </c>
      <c r="R3391" s="3">
        <v>14185</v>
      </c>
      <c r="S3391" s="10">
        <v>71469.97</v>
      </c>
      <c r="T3391" s="1" t="str">
        <f>"Q"&amp;ROUNDUP(salesdata[[#This Row],[Month No.]]/3,0)</f>
        <v>Q3</v>
      </c>
      <c r="U3391" s="1" t="str">
        <f>TEXT(salesdata[[#This Row],[Date]],"dddd")</f>
        <v>Sunday</v>
      </c>
      <c r="V3391" s="12">
        <f>IFERROR(salesdata[[#This Row],[Total Revenue]]/salesdata[[#This Row],[Total Units Sold]],0)</f>
        <v>5.0384187522030315</v>
      </c>
      <c r="W3391" s="1" t="str">
        <f>INDEX({"Product1","Product2","Product3","Product4"},MATCH(MAX(salesdata[[#This Row],[S-P1]],salesdata[[#This Row],[S-P2]],salesdata[[#This Row],[S-P3]],salesdata[[#This Row],[S-P4]]),CHOOSE({1,2,3,4},salesdata[[#This Row],[S-P1]],salesdata[[#This Row],[S-P2]],salesdata[[#This Row],[S-P3]],salesdata[[#This Row],[S-P4]]),0))</f>
        <v>Product3</v>
      </c>
      <c r="X3391" s="1" t="str">
        <f>IF(salesdata[[#This Row],[Total Revenue]]&gt;=70000,"High",IF(salesdata[[#This Row],[Total Revenue]]&gt;=40000,"Medium","Low"))</f>
        <v>High</v>
      </c>
      <c r="Y3391" s="1" t="str">
        <f>IFERROR(IF(SUMIF(salesdata[Year],salesdata[[#This Row],[Year]],salesdata[Total Revenue])&gt;SUMIF(salesdata[Year],salesdata[[#This Row],[Year]]-1,salesdata[Total Revenue]),"Growth Year","Decline Year"),"")</f>
        <v>Growth Year</v>
      </c>
    </row>
    <row r="3392" spans="1:25" x14ac:dyDescent="0.3">
      <c r="A3392" s="1">
        <v>3391</v>
      </c>
      <c r="B3392" s="2">
        <v>43738</v>
      </c>
      <c r="C3392" s="1">
        <v>2019</v>
      </c>
      <c r="D3392" s="1" t="s">
        <v>22</v>
      </c>
      <c r="E3392" s="1">
        <v>9</v>
      </c>
      <c r="F3392" s="3">
        <v>1395</v>
      </c>
      <c r="G3392" s="10">
        <v>4422.1499999999996</v>
      </c>
      <c r="H3392" s="12">
        <f>IFERROR(salesdata[[#This Row],[S-P1]]/salesdata[[#This Row],[Q-P1]],0)</f>
        <v>3.17</v>
      </c>
      <c r="I3392" s="3">
        <v>1007</v>
      </c>
      <c r="J3392" s="10">
        <v>6384.38</v>
      </c>
      <c r="K3392" s="12">
        <f>IFERROR(salesdata[[#This Row],[S-P2]]/salesdata[[#This Row],[Q-P2]],0)</f>
        <v>6.34</v>
      </c>
      <c r="L3392" s="3">
        <v>5144</v>
      </c>
      <c r="M3392" s="10">
        <v>27880.48</v>
      </c>
      <c r="N3392" s="12">
        <f>IFERROR(salesdata[[#This Row],[S-P3]]/salesdata[[#This Row],[Q-P3]],0)</f>
        <v>5.42</v>
      </c>
      <c r="O3392" s="3">
        <v>1976</v>
      </c>
      <c r="P3392" s="10">
        <v>14088.88</v>
      </c>
      <c r="Q3392" s="12">
        <f>IFERROR(salesdata[[#This Row],[S-P4]]/salesdata[[#This Row],[Q-P4]],0)</f>
        <v>7.13</v>
      </c>
      <c r="R3392" s="3">
        <v>9522</v>
      </c>
      <c r="S3392" s="10">
        <v>52775.89</v>
      </c>
      <c r="T3392" s="1" t="str">
        <f>"Q"&amp;ROUNDUP(salesdata[[#This Row],[Month No.]]/3,0)</f>
        <v>Q3</v>
      </c>
      <c r="U3392" s="1" t="str">
        <f>TEXT(salesdata[[#This Row],[Date]],"dddd")</f>
        <v>Monday</v>
      </c>
      <c r="V3392" s="12">
        <f>IFERROR(salesdata[[#This Row],[Total Revenue]]/salesdata[[#This Row],[Total Units Sold]],0)</f>
        <v>5.5425215290905268</v>
      </c>
      <c r="W3392" s="1" t="str">
        <f>INDEX({"Product1","Product2","Product3","Product4"},MATCH(MAX(salesdata[[#This Row],[S-P1]],salesdata[[#This Row],[S-P2]],salesdata[[#This Row],[S-P3]],salesdata[[#This Row],[S-P4]]),CHOOSE({1,2,3,4},salesdata[[#This Row],[S-P1]],salesdata[[#This Row],[S-P2]],salesdata[[#This Row],[S-P3]],salesdata[[#This Row],[S-P4]]),0))</f>
        <v>Product3</v>
      </c>
      <c r="X3392" s="1" t="str">
        <f>IF(salesdata[[#This Row],[Total Revenue]]&gt;=70000,"High",IF(salesdata[[#This Row],[Total Revenue]]&gt;=40000,"Medium","Low"))</f>
        <v>Medium</v>
      </c>
      <c r="Y3392" s="1" t="str">
        <f>IFERROR(IF(SUMIF(salesdata[Year],salesdata[[#This Row],[Year]],salesdata[Total Revenue])&gt;SUMIF(salesdata[Year],salesdata[[#This Row],[Year]]-1,salesdata[Total Revenue]),"Growth Year","Decline Year"),"")</f>
        <v>Growth Year</v>
      </c>
    </row>
    <row r="3393" spans="1:25" x14ac:dyDescent="0.3">
      <c r="A3393" s="1">
        <v>3392</v>
      </c>
      <c r="B3393" s="2">
        <v>43739</v>
      </c>
      <c r="C3393" s="1">
        <v>2019</v>
      </c>
      <c r="D3393" s="1" t="s">
        <v>23</v>
      </c>
      <c r="E3393" s="1">
        <v>10</v>
      </c>
      <c r="F3393" s="3">
        <v>2116</v>
      </c>
      <c r="G3393" s="10">
        <v>6707.72</v>
      </c>
      <c r="H3393" s="12">
        <f>IFERROR(salesdata[[#This Row],[S-P1]]/salesdata[[#This Row],[Q-P1]],0)</f>
        <v>3.17</v>
      </c>
      <c r="I3393" s="3">
        <v>3483</v>
      </c>
      <c r="J3393" s="10">
        <v>22082.22</v>
      </c>
      <c r="K3393" s="12">
        <f>IFERROR(salesdata[[#This Row],[S-P2]]/salesdata[[#This Row],[Q-P2]],0)</f>
        <v>6.3400000000000007</v>
      </c>
      <c r="L3393" s="3">
        <v>314</v>
      </c>
      <c r="M3393" s="10">
        <v>1701.88</v>
      </c>
      <c r="N3393" s="12">
        <f>IFERROR(salesdata[[#This Row],[S-P3]]/salesdata[[#This Row],[Q-P3]],0)</f>
        <v>5.42</v>
      </c>
      <c r="O3393" s="3">
        <v>408</v>
      </c>
      <c r="P3393" s="10">
        <v>2909.04</v>
      </c>
      <c r="Q3393" s="12">
        <f>IFERROR(salesdata[[#This Row],[S-P4]]/salesdata[[#This Row],[Q-P4]],0)</f>
        <v>7.13</v>
      </c>
      <c r="R3393" s="3">
        <v>6321</v>
      </c>
      <c r="S3393" s="10">
        <v>33400.86</v>
      </c>
      <c r="T3393" s="1" t="str">
        <f>"Q"&amp;ROUNDUP(salesdata[[#This Row],[Month No.]]/3,0)</f>
        <v>Q4</v>
      </c>
      <c r="U3393" s="1" t="str">
        <f>TEXT(salesdata[[#This Row],[Date]],"dddd")</f>
        <v>Tuesday</v>
      </c>
      <c r="V3393" s="12">
        <f>IFERROR(salesdata[[#This Row],[Total Revenue]]/salesdata[[#This Row],[Total Units Sold]],0)</f>
        <v>5.2841101091599434</v>
      </c>
      <c r="W3393" s="1" t="str">
        <f>INDEX({"Product1","Product2","Product3","Product4"},MATCH(MAX(salesdata[[#This Row],[S-P1]],salesdata[[#This Row],[S-P2]],salesdata[[#This Row],[S-P3]],salesdata[[#This Row],[S-P4]]),CHOOSE({1,2,3,4},salesdata[[#This Row],[S-P1]],salesdata[[#This Row],[S-P2]],salesdata[[#This Row],[S-P3]],salesdata[[#This Row],[S-P4]]),0))</f>
        <v>Product2</v>
      </c>
      <c r="X3393" s="1" t="str">
        <f>IF(salesdata[[#This Row],[Total Revenue]]&gt;=70000,"High",IF(salesdata[[#This Row],[Total Revenue]]&gt;=40000,"Medium","Low"))</f>
        <v>Low</v>
      </c>
      <c r="Y3393" s="1" t="str">
        <f>IFERROR(IF(SUMIF(salesdata[Year],salesdata[[#This Row],[Year]],salesdata[Total Revenue])&gt;SUMIF(salesdata[Year],salesdata[[#This Row],[Year]]-1,salesdata[Total Revenue]),"Growth Year","Decline Year"),"")</f>
        <v>Growth Year</v>
      </c>
    </row>
    <row r="3394" spans="1:25" x14ac:dyDescent="0.3">
      <c r="A3394" s="1">
        <v>3393</v>
      </c>
      <c r="B3394" s="2">
        <v>43740</v>
      </c>
      <c r="C3394" s="1">
        <v>2019</v>
      </c>
      <c r="D3394" s="1" t="s">
        <v>23</v>
      </c>
      <c r="E3394" s="1">
        <v>10</v>
      </c>
      <c r="F3394" s="3">
        <v>1098</v>
      </c>
      <c r="G3394" s="10">
        <v>3480.66</v>
      </c>
      <c r="H3394" s="12">
        <f>IFERROR(salesdata[[#This Row],[S-P1]]/salesdata[[#This Row],[Q-P1]],0)</f>
        <v>3.17</v>
      </c>
      <c r="I3394" s="3">
        <v>643</v>
      </c>
      <c r="J3394" s="10">
        <v>4076.62</v>
      </c>
      <c r="K3394" s="12">
        <f>IFERROR(salesdata[[#This Row],[S-P2]]/salesdata[[#This Row],[Q-P2]],0)</f>
        <v>6.34</v>
      </c>
      <c r="L3394" s="3">
        <v>4634</v>
      </c>
      <c r="M3394" s="10">
        <v>25116.28</v>
      </c>
      <c r="N3394" s="12">
        <f>IFERROR(salesdata[[#This Row],[S-P3]]/salesdata[[#This Row],[Q-P3]],0)</f>
        <v>5.42</v>
      </c>
      <c r="O3394" s="3">
        <v>1288</v>
      </c>
      <c r="P3394" s="10">
        <v>9183.44</v>
      </c>
      <c r="Q3394" s="12">
        <f>IFERROR(salesdata[[#This Row],[S-P4]]/salesdata[[#This Row],[Q-P4]],0)</f>
        <v>7.1300000000000008</v>
      </c>
      <c r="R3394" s="3">
        <v>7663</v>
      </c>
      <c r="S3394" s="10">
        <v>41857</v>
      </c>
      <c r="T3394" s="1" t="str">
        <f>"Q"&amp;ROUNDUP(salesdata[[#This Row],[Month No.]]/3,0)</f>
        <v>Q4</v>
      </c>
      <c r="U3394" s="1" t="str">
        <f>TEXT(salesdata[[#This Row],[Date]],"dddd")</f>
        <v>Wednesday</v>
      </c>
      <c r="V3394" s="12">
        <f>IFERROR(salesdata[[#This Row],[Total Revenue]]/salesdata[[#This Row],[Total Units Sold]],0)</f>
        <v>5.4622210622471616</v>
      </c>
      <c r="W3394" s="1" t="str">
        <f>INDEX({"Product1","Product2","Product3","Product4"},MATCH(MAX(salesdata[[#This Row],[S-P1]],salesdata[[#This Row],[S-P2]],salesdata[[#This Row],[S-P3]],salesdata[[#This Row],[S-P4]]),CHOOSE({1,2,3,4},salesdata[[#This Row],[S-P1]],salesdata[[#This Row],[S-P2]],salesdata[[#This Row],[S-P3]],salesdata[[#This Row],[S-P4]]),0))</f>
        <v>Product3</v>
      </c>
      <c r="X3394" s="1" t="str">
        <f>IF(salesdata[[#This Row],[Total Revenue]]&gt;=70000,"High",IF(salesdata[[#This Row],[Total Revenue]]&gt;=40000,"Medium","Low"))</f>
        <v>Medium</v>
      </c>
      <c r="Y3394" s="1" t="str">
        <f>IFERROR(IF(SUMIF(salesdata[Year],salesdata[[#This Row],[Year]],salesdata[Total Revenue])&gt;SUMIF(salesdata[Year],salesdata[[#This Row],[Year]]-1,salesdata[Total Revenue]),"Growth Year","Decline Year"),"")</f>
        <v>Growth Year</v>
      </c>
    </row>
    <row r="3395" spans="1:25" x14ac:dyDescent="0.3">
      <c r="A3395" s="1">
        <v>3394</v>
      </c>
      <c r="B3395" s="2">
        <v>43741</v>
      </c>
      <c r="C3395" s="1">
        <v>2019</v>
      </c>
      <c r="D3395" s="1" t="s">
        <v>23</v>
      </c>
      <c r="E3395" s="1">
        <v>10</v>
      </c>
      <c r="F3395" s="3">
        <v>5176</v>
      </c>
      <c r="G3395" s="10">
        <v>16407.919999999998</v>
      </c>
      <c r="H3395" s="12">
        <f>IFERROR(salesdata[[#This Row],[S-P1]]/salesdata[[#This Row],[Q-P1]],0)</f>
        <v>3.1699999999999995</v>
      </c>
      <c r="I3395" s="3">
        <v>3287</v>
      </c>
      <c r="J3395" s="10">
        <v>20839.580000000002</v>
      </c>
      <c r="K3395" s="12">
        <f>IFERROR(salesdata[[#This Row],[S-P2]]/salesdata[[#This Row],[Q-P2]],0)</f>
        <v>6.3400000000000007</v>
      </c>
      <c r="L3395" s="3">
        <v>5656</v>
      </c>
      <c r="M3395" s="10">
        <v>30655.52</v>
      </c>
      <c r="N3395" s="12">
        <f>IFERROR(salesdata[[#This Row],[S-P3]]/salesdata[[#This Row],[Q-P3]],0)</f>
        <v>5.42</v>
      </c>
      <c r="O3395" s="3">
        <v>1821</v>
      </c>
      <c r="P3395" s="10">
        <v>12983.73</v>
      </c>
      <c r="Q3395" s="12">
        <f>IFERROR(salesdata[[#This Row],[S-P4]]/salesdata[[#This Row],[Q-P4]],0)</f>
        <v>7.13</v>
      </c>
      <c r="R3395" s="3">
        <v>15940</v>
      </c>
      <c r="S3395" s="10">
        <v>80886.75</v>
      </c>
      <c r="T3395" s="1" t="str">
        <f>"Q"&amp;ROUNDUP(salesdata[[#This Row],[Month No.]]/3,0)</f>
        <v>Q4</v>
      </c>
      <c r="U3395" s="1" t="str">
        <f>TEXT(salesdata[[#This Row],[Date]],"dddd")</f>
        <v>Thursday</v>
      </c>
      <c r="V3395" s="12">
        <f>IFERROR(salesdata[[#This Row],[Total Revenue]]/salesdata[[#This Row],[Total Units Sold]],0)</f>
        <v>5.0744510664993729</v>
      </c>
      <c r="W3395" s="1" t="str">
        <f>INDEX({"Product1","Product2","Product3","Product4"},MATCH(MAX(salesdata[[#This Row],[S-P1]],salesdata[[#This Row],[S-P2]],salesdata[[#This Row],[S-P3]],salesdata[[#This Row],[S-P4]]),CHOOSE({1,2,3,4},salesdata[[#This Row],[S-P1]],salesdata[[#This Row],[S-P2]],salesdata[[#This Row],[S-P3]],salesdata[[#This Row],[S-P4]]),0))</f>
        <v>Product3</v>
      </c>
      <c r="X3395" s="1" t="str">
        <f>IF(salesdata[[#This Row],[Total Revenue]]&gt;=70000,"High",IF(salesdata[[#This Row],[Total Revenue]]&gt;=40000,"Medium","Low"))</f>
        <v>High</v>
      </c>
      <c r="Y3395" s="1" t="str">
        <f>IFERROR(IF(SUMIF(salesdata[Year],salesdata[[#This Row],[Year]],salesdata[Total Revenue])&gt;SUMIF(salesdata[Year],salesdata[[#This Row],[Year]]-1,salesdata[Total Revenue]),"Growth Year","Decline Year"),"")</f>
        <v>Growth Year</v>
      </c>
    </row>
    <row r="3396" spans="1:25" x14ac:dyDescent="0.3">
      <c r="A3396" s="1">
        <v>3395</v>
      </c>
      <c r="B3396" s="2">
        <v>43742</v>
      </c>
      <c r="C3396" s="1">
        <v>2019</v>
      </c>
      <c r="D3396" s="1" t="s">
        <v>23</v>
      </c>
      <c r="E3396" s="1">
        <v>10</v>
      </c>
      <c r="F3396" s="3">
        <v>1141</v>
      </c>
      <c r="G3396" s="10">
        <v>3616.97</v>
      </c>
      <c r="H3396" s="12">
        <f>IFERROR(salesdata[[#This Row],[S-P1]]/salesdata[[#This Row],[Q-P1]],0)</f>
        <v>3.17</v>
      </c>
      <c r="I3396" s="3">
        <v>3761</v>
      </c>
      <c r="J3396" s="10">
        <v>23844.74</v>
      </c>
      <c r="K3396" s="12">
        <f>IFERROR(salesdata[[#This Row],[S-P2]]/salesdata[[#This Row],[Q-P2]],0)</f>
        <v>6.3400000000000007</v>
      </c>
      <c r="L3396" s="3">
        <v>5317</v>
      </c>
      <c r="M3396" s="10">
        <v>28818.14</v>
      </c>
      <c r="N3396" s="12">
        <f>IFERROR(salesdata[[#This Row],[S-P3]]/salesdata[[#This Row],[Q-P3]],0)</f>
        <v>5.42</v>
      </c>
      <c r="O3396" s="3">
        <v>1598</v>
      </c>
      <c r="P3396" s="10">
        <v>11393.74</v>
      </c>
      <c r="Q3396" s="12">
        <f>IFERROR(salesdata[[#This Row],[S-P4]]/salesdata[[#This Row],[Q-P4]],0)</f>
        <v>7.13</v>
      </c>
      <c r="R3396" s="3">
        <v>11817</v>
      </c>
      <c r="S3396" s="10">
        <v>67673.59</v>
      </c>
      <c r="T3396" s="1" t="str">
        <f>"Q"&amp;ROUNDUP(salesdata[[#This Row],[Month No.]]/3,0)</f>
        <v>Q4</v>
      </c>
      <c r="U3396" s="1" t="str">
        <f>TEXT(salesdata[[#This Row],[Date]],"dddd")</f>
        <v>Friday</v>
      </c>
      <c r="V3396" s="12">
        <f>IFERROR(salesdata[[#This Row],[Total Revenue]]/salesdata[[#This Row],[Total Units Sold]],0)</f>
        <v>5.7267995261064568</v>
      </c>
      <c r="W3396" s="1" t="str">
        <f>INDEX({"Product1","Product2","Product3","Product4"},MATCH(MAX(salesdata[[#This Row],[S-P1]],salesdata[[#This Row],[S-P2]],salesdata[[#This Row],[S-P3]],salesdata[[#This Row],[S-P4]]),CHOOSE({1,2,3,4},salesdata[[#This Row],[S-P1]],salesdata[[#This Row],[S-P2]],salesdata[[#This Row],[S-P3]],salesdata[[#This Row],[S-P4]]),0))</f>
        <v>Product3</v>
      </c>
      <c r="X3396" s="1" t="str">
        <f>IF(salesdata[[#This Row],[Total Revenue]]&gt;=70000,"High",IF(salesdata[[#This Row],[Total Revenue]]&gt;=40000,"Medium","Low"))</f>
        <v>Medium</v>
      </c>
      <c r="Y3396" s="1" t="str">
        <f>IFERROR(IF(SUMIF(salesdata[Year],salesdata[[#This Row],[Year]],salesdata[Total Revenue])&gt;SUMIF(salesdata[Year],salesdata[[#This Row],[Year]]-1,salesdata[Total Revenue]),"Growth Year","Decline Year"),"")</f>
        <v>Growth Year</v>
      </c>
    </row>
    <row r="3397" spans="1:25" x14ac:dyDescent="0.3">
      <c r="A3397" s="1">
        <v>3396</v>
      </c>
      <c r="B3397" s="2">
        <v>43743</v>
      </c>
      <c r="C3397" s="1">
        <v>2019</v>
      </c>
      <c r="D3397" s="1" t="s">
        <v>23</v>
      </c>
      <c r="E3397" s="1">
        <v>10</v>
      </c>
      <c r="F3397" s="3">
        <v>7076</v>
      </c>
      <c r="G3397" s="10">
        <v>22430.92</v>
      </c>
      <c r="H3397" s="12">
        <f>IFERROR(salesdata[[#This Row],[S-P1]]/salesdata[[#This Row],[Q-P1]],0)</f>
        <v>3.17</v>
      </c>
      <c r="I3397" s="3">
        <v>1819</v>
      </c>
      <c r="J3397" s="10">
        <v>11532.46</v>
      </c>
      <c r="K3397" s="12">
        <f>IFERROR(salesdata[[#This Row],[S-P2]]/salesdata[[#This Row],[Q-P2]],0)</f>
        <v>6.34</v>
      </c>
      <c r="L3397" s="3">
        <v>2082</v>
      </c>
      <c r="M3397" s="10">
        <v>11284.44</v>
      </c>
      <c r="N3397" s="12">
        <f>IFERROR(salesdata[[#This Row],[S-P3]]/salesdata[[#This Row],[Q-P3]],0)</f>
        <v>5.42</v>
      </c>
      <c r="O3397" s="3">
        <v>1251</v>
      </c>
      <c r="P3397" s="10">
        <v>8919.6299999999992</v>
      </c>
      <c r="Q3397" s="12">
        <f>IFERROR(salesdata[[#This Row],[S-P4]]/salesdata[[#This Row],[Q-P4]],0)</f>
        <v>7.129999999999999</v>
      </c>
      <c r="R3397" s="3">
        <v>12228</v>
      </c>
      <c r="S3397" s="10">
        <v>54167.45</v>
      </c>
      <c r="T3397" s="1" t="str">
        <f>"Q"&amp;ROUNDUP(salesdata[[#This Row],[Month No.]]/3,0)</f>
        <v>Q4</v>
      </c>
      <c r="U3397" s="1" t="str">
        <f>TEXT(salesdata[[#This Row],[Date]],"dddd")</f>
        <v>Saturday</v>
      </c>
      <c r="V3397" s="12">
        <f>IFERROR(salesdata[[#This Row],[Total Revenue]]/salesdata[[#This Row],[Total Units Sold]],0)</f>
        <v>4.4297881910369643</v>
      </c>
      <c r="W3397" s="1" t="str">
        <f>INDEX({"Product1","Product2","Product3","Product4"},MATCH(MAX(salesdata[[#This Row],[S-P1]],salesdata[[#This Row],[S-P2]],salesdata[[#This Row],[S-P3]],salesdata[[#This Row],[S-P4]]),CHOOSE({1,2,3,4},salesdata[[#This Row],[S-P1]],salesdata[[#This Row],[S-P2]],salesdata[[#This Row],[S-P3]],salesdata[[#This Row],[S-P4]]),0))</f>
        <v>Product1</v>
      </c>
      <c r="X3397" s="1" t="str">
        <f>IF(salesdata[[#This Row],[Total Revenue]]&gt;=70000,"High",IF(salesdata[[#This Row],[Total Revenue]]&gt;=40000,"Medium","Low"))</f>
        <v>Medium</v>
      </c>
      <c r="Y3397" s="1" t="str">
        <f>IFERROR(IF(SUMIF(salesdata[Year],salesdata[[#This Row],[Year]],salesdata[Total Revenue])&gt;SUMIF(salesdata[Year],salesdata[[#This Row],[Year]]-1,salesdata[Total Revenue]),"Growth Year","Decline Year"),"")</f>
        <v>Growth Year</v>
      </c>
    </row>
    <row r="3398" spans="1:25" x14ac:dyDescent="0.3">
      <c r="A3398" s="1">
        <v>3397</v>
      </c>
      <c r="B3398" s="2">
        <v>43744</v>
      </c>
      <c r="C3398" s="1">
        <v>2019</v>
      </c>
      <c r="D3398" s="1" t="s">
        <v>23</v>
      </c>
      <c r="E3398" s="1">
        <v>10</v>
      </c>
      <c r="F3398" s="3">
        <v>4389</v>
      </c>
      <c r="G3398" s="10">
        <v>13913.13</v>
      </c>
      <c r="H3398" s="12">
        <f>IFERROR(salesdata[[#This Row],[S-P1]]/salesdata[[#This Row],[Q-P1]],0)</f>
        <v>3.17</v>
      </c>
      <c r="I3398" s="3">
        <v>1355</v>
      </c>
      <c r="J3398" s="10">
        <v>8590.7000000000007</v>
      </c>
      <c r="K3398" s="12">
        <f>IFERROR(salesdata[[#This Row],[S-P2]]/salesdata[[#This Row],[Q-P2]],0)</f>
        <v>6.3400000000000007</v>
      </c>
      <c r="L3398" s="3">
        <v>4194</v>
      </c>
      <c r="M3398" s="10">
        <v>22731.48</v>
      </c>
      <c r="N3398" s="12">
        <f>IFERROR(salesdata[[#This Row],[S-P3]]/salesdata[[#This Row],[Q-P3]],0)</f>
        <v>5.42</v>
      </c>
      <c r="O3398" s="3">
        <v>932</v>
      </c>
      <c r="P3398" s="10">
        <v>6645.16</v>
      </c>
      <c r="Q3398" s="12">
        <f>IFERROR(salesdata[[#This Row],[S-P4]]/salesdata[[#This Row],[Q-P4]],0)</f>
        <v>7.13</v>
      </c>
      <c r="R3398" s="3">
        <v>10870</v>
      </c>
      <c r="S3398" s="10">
        <v>51880.47</v>
      </c>
      <c r="T3398" s="1" t="str">
        <f>"Q"&amp;ROUNDUP(salesdata[[#This Row],[Month No.]]/3,0)</f>
        <v>Q4</v>
      </c>
      <c r="U3398" s="1" t="str">
        <f>TEXT(salesdata[[#This Row],[Date]],"dddd")</f>
        <v>Sunday</v>
      </c>
      <c r="V3398" s="12">
        <f>IFERROR(salesdata[[#This Row],[Total Revenue]]/salesdata[[#This Row],[Total Units Sold]],0)</f>
        <v>4.7728123275068999</v>
      </c>
      <c r="W3398" s="1" t="str">
        <f>INDEX({"Product1","Product2","Product3","Product4"},MATCH(MAX(salesdata[[#This Row],[S-P1]],salesdata[[#This Row],[S-P2]],salesdata[[#This Row],[S-P3]],salesdata[[#This Row],[S-P4]]),CHOOSE({1,2,3,4},salesdata[[#This Row],[S-P1]],salesdata[[#This Row],[S-P2]],salesdata[[#This Row],[S-P3]],salesdata[[#This Row],[S-P4]]),0))</f>
        <v>Product3</v>
      </c>
      <c r="X3398" s="1" t="str">
        <f>IF(salesdata[[#This Row],[Total Revenue]]&gt;=70000,"High",IF(salesdata[[#This Row],[Total Revenue]]&gt;=40000,"Medium","Low"))</f>
        <v>Medium</v>
      </c>
      <c r="Y3398" s="1" t="str">
        <f>IFERROR(IF(SUMIF(salesdata[Year],salesdata[[#This Row],[Year]],salesdata[Total Revenue])&gt;SUMIF(salesdata[Year],salesdata[[#This Row],[Year]]-1,salesdata[Total Revenue]),"Growth Year","Decline Year"),"")</f>
        <v>Growth Year</v>
      </c>
    </row>
    <row r="3399" spans="1:25" x14ac:dyDescent="0.3">
      <c r="A3399" s="1">
        <v>3398</v>
      </c>
      <c r="B3399" s="2">
        <v>43745</v>
      </c>
      <c r="C3399" s="1">
        <v>2019</v>
      </c>
      <c r="D3399" s="1" t="s">
        <v>23</v>
      </c>
      <c r="E3399" s="1">
        <v>10</v>
      </c>
      <c r="F3399" s="3">
        <v>410</v>
      </c>
      <c r="G3399" s="10">
        <v>1299.7</v>
      </c>
      <c r="H3399" s="12">
        <f>IFERROR(salesdata[[#This Row],[S-P1]]/salesdata[[#This Row],[Q-P1]],0)</f>
        <v>3.17</v>
      </c>
      <c r="I3399" s="3">
        <v>1492</v>
      </c>
      <c r="J3399" s="10">
        <v>9459.2800000000007</v>
      </c>
      <c r="K3399" s="12">
        <f>IFERROR(salesdata[[#This Row],[S-P2]]/salesdata[[#This Row],[Q-P2]],0)</f>
        <v>6.3400000000000007</v>
      </c>
      <c r="L3399" s="3">
        <v>978</v>
      </c>
      <c r="M3399" s="10">
        <v>5300.76</v>
      </c>
      <c r="N3399" s="12">
        <f>IFERROR(salesdata[[#This Row],[S-P3]]/salesdata[[#This Row],[Q-P3]],0)</f>
        <v>5.42</v>
      </c>
      <c r="O3399" s="3">
        <v>847</v>
      </c>
      <c r="P3399" s="10">
        <v>6039.11</v>
      </c>
      <c r="Q3399" s="12">
        <f>IFERROR(salesdata[[#This Row],[S-P4]]/salesdata[[#This Row],[Q-P4]],0)</f>
        <v>7.13</v>
      </c>
      <c r="R3399" s="3">
        <v>3727</v>
      </c>
      <c r="S3399" s="10">
        <v>22098.85</v>
      </c>
      <c r="T3399" s="1" t="str">
        <f>"Q"&amp;ROUNDUP(salesdata[[#This Row],[Month No.]]/3,0)</f>
        <v>Q4</v>
      </c>
      <c r="U3399" s="1" t="str">
        <f>TEXT(salesdata[[#This Row],[Date]],"dddd")</f>
        <v>Monday</v>
      </c>
      <c r="V3399" s="12">
        <f>IFERROR(salesdata[[#This Row],[Total Revenue]]/salesdata[[#This Row],[Total Units Sold]],0)</f>
        <v>5.9293936141668899</v>
      </c>
      <c r="W3399" s="1" t="str">
        <f>INDEX({"Product1","Product2","Product3","Product4"},MATCH(MAX(salesdata[[#This Row],[S-P1]],salesdata[[#This Row],[S-P2]],salesdata[[#This Row],[S-P3]],salesdata[[#This Row],[S-P4]]),CHOOSE({1,2,3,4},salesdata[[#This Row],[S-P1]],salesdata[[#This Row],[S-P2]],salesdata[[#This Row],[S-P3]],salesdata[[#This Row],[S-P4]]),0))</f>
        <v>Product2</v>
      </c>
      <c r="X3399" s="1" t="str">
        <f>IF(salesdata[[#This Row],[Total Revenue]]&gt;=70000,"High",IF(salesdata[[#This Row],[Total Revenue]]&gt;=40000,"Medium","Low"))</f>
        <v>Low</v>
      </c>
      <c r="Y3399" s="1" t="str">
        <f>IFERROR(IF(SUMIF(salesdata[Year],salesdata[[#This Row],[Year]],salesdata[Total Revenue])&gt;SUMIF(salesdata[Year],salesdata[[#This Row],[Year]]-1,salesdata[Total Revenue]),"Growth Year","Decline Year"),"")</f>
        <v>Growth Year</v>
      </c>
    </row>
    <row r="3400" spans="1:25" x14ac:dyDescent="0.3">
      <c r="A3400" s="1">
        <v>3399</v>
      </c>
      <c r="B3400" s="2">
        <v>43746</v>
      </c>
      <c r="C3400" s="1">
        <v>2019</v>
      </c>
      <c r="D3400" s="1" t="s">
        <v>23</v>
      </c>
      <c r="E3400" s="1">
        <v>10</v>
      </c>
      <c r="F3400" s="3">
        <v>4717</v>
      </c>
      <c r="G3400" s="10">
        <v>14952.89</v>
      </c>
      <c r="H3400" s="12">
        <f>IFERROR(salesdata[[#This Row],[S-P1]]/salesdata[[#This Row],[Q-P1]],0)</f>
        <v>3.17</v>
      </c>
      <c r="I3400" s="3">
        <v>2939</v>
      </c>
      <c r="J3400" s="10">
        <v>18633.259999999998</v>
      </c>
      <c r="K3400" s="12">
        <f>IFERROR(salesdata[[#This Row],[S-P2]]/salesdata[[#This Row],[Q-P2]],0)</f>
        <v>6.34</v>
      </c>
      <c r="L3400" s="3">
        <v>5388</v>
      </c>
      <c r="M3400" s="10">
        <v>29202.959999999999</v>
      </c>
      <c r="N3400" s="12">
        <f>IFERROR(salesdata[[#This Row],[S-P3]]/salesdata[[#This Row],[Q-P3]],0)</f>
        <v>5.42</v>
      </c>
      <c r="O3400" s="3">
        <v>1170</v>
      </c>
      <c r="P3400" s="10">
        <v>8342.1</v>
      </c>
      <c r="Q3400" s="12">
        <f>IFERROR(salesdata[[#This Row],[S-P4]]/salesdata[[#This Row],[Q-P4]],0)</f>
        <v>7.13</v>
      </c>
      <c r="R3400" s="3">
        <v>14214</v>
      </c>
      <c r="S3400" s="10">
        <v>71131.210000000006</v>
      </c>
      <c r="T3400" s="1" t="str">
        <f>"Q"&amp;ROUNDUP(salesdata[[#This Row],[Month No.]]/3,0)</f>
        <v>Q4</v>
      </c>
      <c r="U3400" s="1" t="str">
        <f>TEXT(salesdata[[#This Row],[Date]],"dddd")</f>
        <v>Tuesday</v>
      </c>
      <c r="V3400" s="12">
        <f>IFERROR(salesdata[[#This Row],[Total Revenue]]/salesdata[[#This Row],[Total Units Sold]],0)</f>
        <v>5.0043063177149296</v>
      </c>
      <c r="W3400" s="1" t="str">
        <f>INDEX({"Product1","Product2","Product3","Product4"},MATCH(MAX(salesdata[[#This Row],[S-P1]],salesdata[[#This Row],[S-P2]],salesdata[[#This Row],[S-P3]],salesdata[[#This Row],[S-P4]]),CHOOSE({1,2,3,4},salesdata[[#This Row],[S-P1]],salesdata[[#This Row],[S-P2]],salesdata[[#This Row],[S-P3]],salesdata[[#This Row],[S-P4]]),0))</f>
        <v>Product3</v>
      </c>
      <c r="X3400" s="1" t="str">
        <f>IF(salesdata[[#This Row],[Total Revenue]]&gt;=70000,"High",IF(salesdata[[#This Row],[Total Revenue]]&gt;=40000,"Medium","Low"))</f>
        <v>High</v>
      </c>
      <c r="Y3400" s="1" t="str">
        <f>IFERROR(IF(SUMIF(salesdata[Year],salesdata[[#This Row],[Year]],salesdata[Total Revenue])&gt;SUMIF(salesdata[Year],salesdata[[#This Row],[Year]]-1,salesdata[Total Revenue]),"Growth Year","Decline Year"),"")</f>
        <v>Growth Year</v>
      </c>
    </row>
    <row r="3401" spans="1:25" x14ac:dyDescent="0.3">
      <c r="A3401" s="1">
        <v>3400</v>
      </c>
      <c r="B3401" s="2">
        <v>43747</v>
      </c>
      <c r="C3401" s="1">
        <v>2019</v>
      </c>
      <c r="D3401" s="1" t="s">
        <v>23</v>
      </c>
      <c r="E3401" s="1">
        <v>10</v>
      </c>
      <c r="F3401" s="3">
        <v>6087</v>
      </c>
      <c r="G3401" s="10">
        <v>19295.79</v>
      </c>
      <c r="H3401" s="12">
        <f>IFERROR(salesdata[[#This Row],[S-P1]]/salesdata[[#This Row],[Q-P1]],0)</f>
        <v>3.17</v>
      </c>
      <c r="I3401" s="3">
        <v>3306</v>
      </c>
      <c r="J3401" s="10">
        <v>20960.04</v>
      </c>
      <c r="K3401" s="12">
        <f>IFERROR(salesdata[[#This Row],[S-P2]]/salesdata[[#This Row],[Q-P2]],0)</f>
        <v>6.34</v>
      </c>
      <c r="L3401" s="3">
        <v>1730</v>
      </c>
      <c r="M3401" s="10">
        <v>9376.6</v>
      </c>
      <c r="N3401" s="12">
        <f>IFERROR(salesdata[[#This Row],[S-P3]]/salesdata[[#This Row],[Q-P3]],0)</f>
        <v>5.42</v>
      </c>
      <c r="O3401" s="3">
        <v>928</v>
      </c>
      <c r="P3401" s="10">
        <v>6616.64</v>
      </c>
      <c r="Q3401" s="12">
        <f>IFERROR(salesdata[[#This Row],[S-P4]]/salesdata[[#This Row],[Q-P4]],0)</f>
        <v>7.1300000000000008</v>
      </c>
      <c r="R3401" s="3">
        <v>12051</v>
      </c>
      <c r="S3401" s="10">
        <v>56249.07</v>
      </c>
      <c r="T3401" s="1" t="str">
        <f>"Q"&amp;ROUNDUP(salesdata[[#This Row],[Month No.]]/3,0)</f>
        <v>Q4</v>
      </c>
      <c r="U3401" s="1" t="str">
        <f>TEXT(salesdata[[#This Row],[Date]],"dddd")</f>
        <v>Wednesday</v>
      </c>
      <c r="V3401" s="12">
        <f>IFERROR(salesdata[[#This Row],[Total Revenue]]/salesdata[[#This Row],[Total Units Sold]],0)</f>
        <v>4.6675852626338061</v>
      </c>
      <c r="W3401" s="1" t="str">
        <f>INDEX({"Product1","Product2","Product3","Product4"},MATCH(MAX(salesdata[[#This Row],[S-P1]],salesdata[[#This Row],[S-P2]],salesdata[[#This Row],[S-P3]],salesdata[[#This Row],[S-P4]]),CHOOSE({1,2,3,4},salesdata[[#This Row],[S-P1]],salesdata[[#This Row],[S-P2]],salesdata[[#This Row],[S-P3]],salesdata[[#This Row],[S-P4]]),0))</f>
        <v>Product2</v>
      </c>
      <c r="X3401" s="1" t="str">
        <f>IF(salesdata[[#This Row],[Total Revenue]]&gt;=70000,"High",IF(salesdata[[#This Row],[Total Revenue]]&gt;=40000,"Medium","Low"))</f>
        <v>Medium</v>
      </c>
      <c r="Y3401" s="1" t="str">
        <f>IFERROR(IF(SUMIF(salesdata[Year],salesdata[[#This Row],[Year]],salesdata[Total Revenue])&gt;SUMIF(salesdata[Year],salesdata[[#This Row],[Year]]-1,salesdata[Total Revenue]),"Growth Year","Decline Year"),"")</f>
        <v>Growth Year</v>
      </c>
    </row>
    <row r="3402" spans="1:25" x14ac:dyDescent="0.3">
      <c r="A3402" s="1">
        <v>3401</v>
      </c>
      <c r="B3402" s="2">
        <v>43748</v>
      </c>
      <c r="C3402" s="1">
        <v>2019</v>
      </c>
      <c r="D3402" s="1" t="s">
        <v>23</v>
      </c>
      <c r="E3402" s="1">
        <v>10</v>
      </c>
      <c r="F3402" s="3">
        <v>6507</v>
      </c>
      <c r="G3402" s="10">
        <v>20627.189999999999</v>
      </c>
      <c r="H3402" s="12">
        <f>IFERROR(salesdata[[#This Row],[S-P1]]/salesdata[[#This Row],[Q-P1]],0)</f>
        <v>3.17</v>
      </c>
      <c r="I3402" s="3">
        <v>1283</v>
      </c>
      <c r="J3402" s="10">
        <v>8134.22</v>
      </c>
      <c r="K3402" s="12">
        <f>IFERROR(salesdata[[#This Row],[S-P2]]/salesdata[[#This Row],[Q-P2]],0)</f>
        <v>6.34</v>
      </c>
      <c r="L3402" s="3">
        <v>2320</v>
      </c>
      <c r="M3402" s="10">
        <v>12574.4</v>
      </c>
      <c r="N3402" s="12">
        <f>IFERROR(salesdata[[#This Row],[S-P3]]/salesdata[[#This Row],[Q-P3]],0)</f>
        <v>5.42</v>
      </c>
      <c r="O3402" s="3">
        <v>572</v>
      </c>
      <c r="P3402" s="10">
        <v>4078.36</v>
      </c>
      <c r="Q3402" s="12">
        <f>IFERROR(salesdata[[#This Row],[S-P4]]/salesdata[[#This Row],[Q-P4]],0)</f>
        <v>7.13</v>
      </c>
      <c r="R3402" s="3">
        <v>10682</v>
      </c>
      <c r="S3402" s="10">
        <v>45414.17</v>
      </c>
      <c r="T3402" s="1" t="str">
        <f>"Q"&amp;ROUNDUP(salesdata[[#This Row],[Month No.]]/3,0)</f>
        <v>Q4</v>
      </c>
      <c r="U3402" s="1" t="str">
        <f>TEXT(salesdata[[#This Row],[Date]],"dddd")</f>
        <v>Thursday</v>
      </c>
      <c r="V3402" s="12">
        <f>IFERROR(salesdata[[#This Row],[Total Revenue]]/salesdata[[#This Row],[Total Units Sold]],0)</f>
        <v>4.2514669537539787</v>
      </c>
      <c r="W3402" s="1" t="str">
        <f>INDEX({"Product1","Product2","Product3","Product4"},MATCH(MAX(salesdata[[#This Row],[S-P1]],salesdata[[#This Row],[S-P2]],salesdata[[#This Row],[S-P3]],salesdata[[#This Row],[S-P4]]),CHOOSE({1,2,3,4},salesdata[[#This Row],[S-P1]],salesdata[[#This Row],[S-P2]],salesdata[[#This Row],[S-P3]],salesdata[[#This Row],[S-P4]]),0))</f>
        <v>Product1</v>
      </c>
      <c r="X3402" s="1" t="str">
        <f>IF(salesdata[[#This Row],[Total Revenue]]&gt;=70000,"High",IF(salesdata[[#This Row],[Total Revenue]]&gt;=40000,"Medium","Low"))</f>
        <v>Medium</v>
      </c>
      <c r="Y3402" s="1" t="str">
        <f>IFERROR(IF(SUMIF(salesdata[Year],salesdata[[#This Row],[Year]],salesdata[Total Revenue])&gt;SUMIF(salesdata[Year],salesdata[[#This Row],[Year]]-1,salesdata[Total Revenue]),"Growth Year","Decline Year"),"")</f>
        <v>Growth Year</v>
      </c>
    </row>
    <row r="3403" spans="1:25" x14ac:dyDescent="0.3">
      <c r="A3403" s="1">
        <v>3402</v>
      </c>
      <c r="B3403" s="2">
        <v>43749</v>
      </c>
      <c r="C3403" s="1">
        <v>2019</v>
      </c>
      <c r="D3403" s="1" t="s">
        <v>23</v>
      </c>
      <c r="E3403" s="1">
        <v>10</v>
      </c>
      <c r="F3403" s="3">
        <v>6211</v>
      </c>
      <c r="G3403" s="10">
        <v>19688.87</v>
      </c>
      <c r="H3403" s="12">
        <f>IFERROR(salesdata[[#This Row],[S-P1]]/salesdata[[#This Row],[Q-P1]],0)</f>
        <v>3.17</v>
      </c>
      <c r="I3403" s="3">
        <v>1507</v>
      </c>
      <c r="J3403" s="10">
        <v>9554.3799999999992</v>
      </c>
      <c r="K3403" s="12">
        <f>IFERROR(salesdata[[#This Row],[S-P2]]/salesdata[[#This Row],[Q-P2]],0)</f>
        <v>6.34</v>
      </c>
      <c r="L3403" s="3">
        <v>4339</v>
      </c>
      <c r="M3403" s="10">
        <v>23517.38</v>
      </c>
      <c r="N3403" s="12">
        <f>IFERROR(salesdata[[#This Row],[S-P3]]/salesdata[[#This Row],[Q-P3]],0)</f>
        <v>5.42</v>
      </c>
      <c r="O3403" s="3">
        <v>1776</v>
      </c>
      <c r="P3403" s="10">
        <v>12662.88</v>
      </c>
      <c r="Q3403" s="12">
        <f>IFERROR(salesdata[[#This Row],[S-P4]]/salesdata[[#This Row],[Q-P4]],0)</f>
        <v>7.13</v>
      </c>
      <c r="R3403" s="3">
        <v>13833</v>
      </c>
      <c r="S3403" s="10">
        <v>65423.51</v>
      </c>
      <c r="T3403" s="1" t="str">
        <f>"Q"&amp;ROUNDUP(salesdata[[#This Row],[Month No.]]/3,0)</f>
        <v>Q4</v>
      </c>
      <c r="U3403" s="1" t="str">
        <f>TEXT(salesdata[[#This Row],[Date]],"dddd")</f>
        <v>Friday</v>
      </c>
      <c r="V3403" s="12">
        <f>IFERROR(salesdata[[#This Row],[Total Revenue]]/salesdata[[#This Row],[Total Units Sold]],0)</f>
        <v>4.7295243258873709</v>
      </c>
      <c r="W3403" s="1" t="str">
        <f>INDEX({"Product1","Product2","Product3","Product4"},MATCH(MAX(salesdata[[#This Row],[S-P1]],salesdata[[#This Row],[S-P2]],salesdata[[#This Row],[S-P3]],salesdata[[#This Row],[S-P4]]),CHOOSE({1,2,3,4},salesdata[[#This Row],[S-P1]],salesdata[[#This Row],[S-P2]],salesdata[[#This Row],[S-P3]],salesdata[[#This Row],[S-P4]]),0))</f>
        <v>Product3</v>
      </c>
      <c r="X3403" s="1" t="str">
        <f>IF(salesdata[[#This Row],[Total Revenue]]&gt;=70000,"High",IF(salesdata[[#This Row],[Total Revenue]]&gt;=40000,"Medium","Low"))</f>
        <v>Medium</v>
      </c>
      <c r="Y3403" s="1" t="str">
        <f>IFERROR(IF(SUMIF(salesdata[Year],salesdata[[#This Row],[Year]],salesdata[Total Revenue])&gt;SUMIF(salesdata[Year],salesdata[[#This Row],[Year]]-1,salesdata[Total Revenue]),"Growth Year","Decline Year"),"")</f>
        <v>Growth Year</v>
      </c>
    </row>
    <row r="3404" spans="1:25" x14ac:dyDescent="0.3">
      <c r="A3404" s="1">
        <v>3403</v>
      </c>
      <c r="B3404" s="2">
        <v>43750</v>
      </c>
      <c r="C3404" s="1">
        <v>2019</v>
      </c>
      <c r="D3404" s="1" t="s">
        <v>23</v>
      </c>
      <c r="E3404" s="1">
        <v>10</v>
      </c>
      <c r="F3404" s="3">
        <v>7848</v>
      </c>
      <c r="G3404" s="10">
        <v>24878.16</v>
      </c>
      <c r="H3404" s="12">
        <f>IFERROR(salesdata[[#This Row],[S-P1]]/salesdata[[#This Row],[Q-P1]],0)</f>
        <v>3.17</v>
      </c>
      <c r="I3404" s="3">
        <v>3642</v>
      </c>
      <c r="J3404" s="10">
        <v>23090.28</v>
      </c>
      <c r="K3404" s="12">
        <f>IFERROR(salesdata[[#This Row],[S-P2]]/salesdata[[#This Row],[Q-P2]],0)</f>
        <v>6.34</v>
      </c>
      <c r="L3404" s="3">
        <v>829</v>
      </c>
      <c r="M3404" s="10">
        <v>4493.18</v>
      </c>
      <c r="N3404" s="12">
        <f>IFERROR(salesdata[[#This Row],[S-P3]]/salesdata[[#This Row],[Q-P3]],0)</f>
        <v>5.42</v>
      </c>
      <c r="O3404" s="3">
        <v>1945</v>
      </c>
      <c r="P3404" s="10">
        <v>13867.85</v>
      </c>
      <c r="Q3404" s="12">
        <f>IFERROR(salesdata[[#This Row],[S-P4]]/salesdata[[#This Row],[Q-P4]],0)</f>
        <v>7.13</v>
      </c>
      <c r="R3404" s="3">
        <v>14264</v>
      </c>
      <c r="S3404" s="10">
        <v>66329.47</v>
      </c>
      <c r="T3404" s="1" t="str">
        <f>"Q"&amp;ROUNDUP(salesdata[[#This Row],[Month No.]]/3,0)</f>
        <v>Q4</v>
      </c>
      <c r="U3404" s="1" t="str">
        <f>TEXT(salesdata[[#This Row],[Date]],"dddd")</f>
        <v>Saturday</v>
      </c>
      <c r="V3404" s="12">
        <f>IFERROR(salesdata[[#This Row],[Total Revenue]]/salesdata[[#This Row],[Total Units Sold]],0)</f>
        <v>4.650131099270892</v>
      </c>
      <c r="W3404" s="1" t="str">
        <f>INDEX({"Product1","Product2","Product3","Product4"},MATCH(MAX(salesdata[[#This Row],[S-P1]],salesdata[[#This Row],[S-P2]],salesdata[[#This Row],[S-P3]],salesdata[[#This Row],[S-P4]]),CHOOSE({1,2,3,4},salesdata[[#This Row],[S-P1]],salesdata[[#This Row],[S-P2]],salesdata[[#This Row],[S-P3]],salesdata[[#This Row],[S-P4]]),0))</f>
        <v>Product1</v>
      </c>
      <c r="X3404" s="1" t="str">
        <f>IF(salesdata[[#This Row],[Total Revenue]]&gt;=70000,"High",IF(salesdata[[#This Row],[Total Revenue]]&gt;=40000,"Medium","Low"))</f>
        <v>Medium</v>
      </c>
      <c r="Y3404" s="1" t="str">
        <f>IFERROR(IF(SUMIF(salesdata[Year],salesdata[[#This Row],[Year]],salesdata[Total Revenue])&gt;SUMIF(salesdata[Year],salesdata[[#This Row],[Year]]-1,salesdata[Total Revenue]),"Growth Year","Decline Year"),"")</f>
        <v>Growth Year</v>
      </c>
    </row>
    <row r="3405" spans="1:25" x14ac:dyDescent="0.3">
      <c r="A3405" s="1">
        <v>3404</v>
      </c>
      <c r="B3405" s="2">
        <v>43751</v>
      </c>
      <c r="C3405" s="1">
        <v>2019</v>
      </c>
      <c r="D3405" s="1" t="s">
        <v>23</v>
      </c>
      <c r="E3405" s="1">
        <v>10</v>
      </c>
      <c r="F3405" s="3">
        <v>4063</v>
      </c>
      <c r="G3405" s="10">
        <v>12879.71</v>
      </c>
      <c r="H3405" s="12">
        <f>IFERROR(salesdata[[#This Row],[S-P1]]/salesdata[[#This Row],[Q-P1]],0)</f>
        <v>3.17</v>
      </c>
      <c r="I3405" s="3">
        <v>1986</v>
      </c>
      <c r="J3405" s="10">
        <v>12591.24</v>
      </c>
      <c r="K3405" s="12">
        <f>IFERROR(salesdata[[#This Row],[S-P2]]/salesdata[[#This Row],[Q-P2]],0)</f>
        <v>6.34</v>
      </c>
      <c r="L3405" s="3">
        <v>5245</v>
      </c>
      <c r="M3405" s="10">
        <v>28427.9</v>
      </c>
      <c r="N3405" s="12">
        <f>IFERROR(salesdata[[#This Row],[S-P3]]/salesdata[[#This Row],[Q-P3]],0)</f>
        <v>5.42</v>
      </c>
      <c r="O3405" s="3">
        <v>1241</v>
      </c>
      <c r="P3405" s="10">
        <v>8848.33</v>
      </c>
      <c r="Q3405" s="12">
        <f>IFERROR(salesdata[[#This Row],[S-P4]]/salesdata[[#This Row],[Q-P4]],0)</f>
        <v>7.13</v>
      </c>
      <c r="R3405" s="3">
        <v>12535</v>
      </c>
      <c r="S3405" s="10">
        <v>62747.18</v>
      </c>
      <c r="T3405" s="1" t="str">
        <f>"Q"&amp;ROUNDUP(salesdata[[#This Row],[Month No.]]/3,0)</f>
        <v>Q4</v>
      </c>
      <c r="U3405" s="1" t="str">
        <f>TEXT(salesdata[[#This Row],[Date]],"dddd")</f>
        <v>Sunday</v>
      </c>
      <c r="V3405" s="12">
        <f>IFERROR(salesdata[[#This Row],[Total Revenue]]/salesdata[[#This Row],[Total Units Sold]],0)</f>
        <v>5.0057582768248903</v>
      </c>
      <c r="W3405" s="1" t="str">
        <f>INDEX({"Product1","Product2","Product3","Product4"},MATCH(MAX(salesdata[[#This Row],[S-P1]],salesdata[[#This Row],[S-P2]],salesdata[[#This Row],[S-P3]],salesdata[[#This Row],[S-P4]]),CHOOSE({1,2,3,4},salesdata[[#This Row],[S-P1]],salesdata[[#This Row],[S-P2]],salesdata[[#This Row],[S-P3]],salesdata[[#This Row],[S-P4]]),0))</f>
        <v>Product3</v>
      </c>
      <c r="X3405" s="1" t="str">
        <f>IF(salesdata[[#This Row],[Total Revenue]]&gt;=70000,"High",IF(salesdata[[#This Row],[Total Revenue]]&gt;=40000,"Medium","Low"))</f>
        <v>Medium</v>
      </c>
      <c r="Y3405" s="1" t="str">
        <f>IFERROR(IF(SUMIF(salesdata[Year],salesdata[[#This Row],[Year]],salesdata[Total Revenue])&gt;SUMIF(salesdata[Year],salesdata[[#This Row],[Year]]-1,salesdata[Total Revenue]),"Growth Year","Decline Year"),"")</f>
        <v>Growth Year</v>
      </c>
    </row>
    <row r="3406" spans="1:25" x14ac:dyDescent="0.3">
      <c r="A3406" s="1">
        <v>3405</v>
      </c>
      <c r="B3406" s="2">
        <v>43752</v>
      </c>
      <c r="C3406" s="1">
        <v>2019</v>
      </c>
      <c r="D3406" s="1" t="s">
        <v>23</v>
      </c>
      <c r="E3406" s="1">
        <v>10</v>
      </c>
      <c r="F3406" s="3">
        <v>7333</v>
      </c>
      <c r="G3406" s="10">
        <v>23245.61</v>
      </c>
      <c r="H3406" s="12">
        <f>IFERROR(salesdata[[#This Row],[S-P1]]/salesdata[[#This Row],[Q-P1]],0)</f>
        <v>3.17</v>
      </c>
      <c r="I3406" s="3">
        <v>1351</v>
      </c>
      <c r="J3406" s="10">
        <v>8565.34</v>
      </c>
      <c r="K3406" s="12">
        <f>IFERROR(salesdata[[#This Row],[S-P2]]/salesdata[[#This Row],[Q-P2]],0)</f>
        <v>6.34</v>
      </c>
      <c r="L3406" s="3">
        <v>2051</v>
      </c>
      <c r="M3406" s="10">
        <v>11116.42</v>
      </c>
      <c r="N3406" s="12">
        <f>IFERROR(salesdata[[#This Row],[S-P3]]/salesdata[[#This Row],[Q-P3]],0)</f>
        <v>5.42</v>
      </c>
      <c r="O3406" s="3">
        <v>890</v>
      </c>
      <c r="P3406" s="10">
        <v>6345.7</v>
      </c>
      <c r="Q3406" s="12">
        <f>IFERROR(salesdata[[#This Row],[S-P4]]/salesdata[[#This Row],[Q-P4]],0)</f>
        <v>7.13</v>
      </c>
      <c r="R3406" s="3">
        <v>11625</v>
      </c>
      <c r="S3406" s="10">
        <v>49273.07</v>
      </c>
      <c r="T3406" s="1" t="str">
        <f>"Q"&amp;ROUNDUP(salesdata[[#This Row],[Month No.]]/3,0)</f>
        <v>Q4</v>
      </c>
      <c r="U3406" s="1" t="str">
        <f>TEXT(salesdata[[#This Row],[Date]],"dddd")</f>
        <v>Monday</v>
      </c>
      <c r="V3406" s="12">
        <f>IFERROR(salesdata[[#This Row],[Total Revenue]]/salesdata[[#This Row],[Total Units Sold]],0)</f>
        <v>4.2385436559139782</v>
      </c>
      <c r="W3406" s="1" t="str">
        <f>INDEX({"Product1","Product2","Product3","Product4"},MATCH(MAX(salesdata[[#This Row],[S-P1]],salesdata[[#This Row],[S-P2]],salesdata[[#This Row],[S-P3]],salesdata[[#This Row],[S-P4]]),CHOOSE({1,2,3,4},salesdata[[#This Row],[S-P1]],salesdata[[#This Row],[S-P2]],salesdata[[#This Row],[S-P3]],salesdata[[#This Row],[S-P4]]),0))</f>
        <v>Product1</v>
      </c>
      <c r="X3406" s="1" t="str">
        <f>IF(salesdata[[#This Row],[Total Revenue]]&gt;=70000,"High",IF(salesdata[[#This Row],[Total Revenue]]&gt;=40000,"Medium","Low"))</f>
        <v>Medium</v>
      </c>
      <c r="Y3406" s="1" t="str">
        <f>IFERROR(IF(SUMIF(salesdata[Year],salesdata[[#This Row],[Year]],salesdata[Total Revenue])&gt;SUMIF(salesdata[Year],salesdata[[#This Row],[Year]]-1,salesdata[Total Revenue]),"Growth Year","Decline Year"),"")</f>
        <v>Growth Year</v>
      </c>
    </row>
    <row r="3407" spans="1:25" x14ac:dyDescent="0.3">
      <c r="A3407" s="1">
        <v>3406</v>
      </c>
      <c r="B3407" s="2">
        <v>43753</v>
      </c>
      <c r="C3407" s="1">
        <v>2019</v>
      </c>
      <c r="D3407" s="1" t="s">
        <v>23</v>
      </c>
      <c r="E3407" s="1">
        <v>10</v>
      </c>
      <c r="F3407" s="3">
        <v>4620</v>
      </c>
      <c r="G3407" s="10">
        <v>14645.4</v>
      </c>
      <c r="H3407" s="12">
        <f>IFERROR(salesdata[[#This Row],[S-P1]]/salesdata[[#This Row],[Q-P1]],0)</f>
        <v>3.17</v>
      </c>
      <c r="I3407" s="3">
        <v>549</v>
      </c>
      <c r="J3407" s="10">
        <v>3480.66</v>
      </c>
      <c r="K3407" s="12">
        <f>IFERROR(salesdata[[#This Row],[S-P2]]/salesdata[[#This Row],[Q-P2]],0)</f>
        <v>6.34</v>
      </c>
      <c r="L3407" s="3">
        <v>5736</v>
      </c>
      <c r="M3407" s="10">
        <v>31089.119999999999</v>
      </c>
      <c r="N3407" s="12">
        <f>IFERROR(salesdata[[#This Row],[S-P3]]/salesdata[[#This Row],[Q-P3]],0)</f>
        <v>5.42</v>
      </c>
      <c r="O3407" s="3">
        <v>1370</v>
      </c>
      <c r="P3407" s="10">
        <v>9768.1</v>
      </c>
      <c r="Q3407" s="12">
        <f>IFERROR(salesdata[[#This Row],[S-P4]]/salesdata[[#This Row],[Q-P4]],0)</f>
        <v>7.13</v>
      </c>
      <c r="R3407" s="3">
        <v>12275</v>
      </c>
      <c r="S3407" s="10">
        <v>58983.28</v>
      </c>
      <c r="T3407" s="1" t="str">
        <f>"Q"&amp;ROUNDUP(salesdata[[#This Row],[Month No.]]/3,0)</f>
        <v>Q4</v>
      </c>
      <c r="U3407" s="1" t="str">
        <f>TEXT(salesdata[[#This Row],[Date]],"dddd")</f>
        <v>Tuesday</v>
      </c>
      <c r="V3407" s="12">
        <f>IFERROR(salesdata[[#This Row],[Total Revenue]]/salesdata[[#This Row],[Total Units Sold]],0)</f>
        <v>4.8051551934826886</v>
      </c>
      <c r="W3407" s="1" t="str">
        <f>INDEX({"Product1","Product2","Product3","Product4"},MATCH(MAX(salesdata[[#This Row],[S-P1]],salesdata[[#This Row],[S-P2]],salesdata[[#This Row],[S-P3]],salesdata[[#This Row],[S-P4]]),CHOOSE({1,2,3,4},salesdata[[#This Row],[S-P1]],salesdata[[#This Row],[S-P2]],salesdata[[#This Row],[S-P3]],salesdata[[#This Row],[S-P4]]),0))</f>
        <v>Product3</v>
      </c>
      <c r="X3407" s="1" t="str">
        <f>IF(salesdata[[#This Row],[Total Revenue]]&gt;=70000,"High",IF(salesdata[[#This Row],[Total Revenue]]&gt;=40000,"Medium","Low"))</f>
        <v>Medium</v>
      </c>
      <c r="Y3407" s="1" t="str">
        <f>IFERROR(IF(SUMIF(salesdata[Year],salesdata[[#This Row],[Year]],salesdata[Total Revenue])&gt;SUMIF(salesdata[Year],salesdata[[#This Row],[Year]]-1,salesdata[Total Revenue]),"Growth Year","Decline Year"),"")</f>
        <v>Growth Year</v>
      </c>
    </row>
    <row r="3408" spans="1:25" x14ac:dyDescent="0.3">
      <c r="A3408" s="1">
        <v>3407</v>
      </c>
      <c r="B3408" s="2">
        <v>43754</v>
      </c>
      <c r="C3408" s="1">
        <v>2019</v>
      </c>
      <c r="D3408" s="1" t="s">
        <v>23</v>
      </c>
      <c r="E3408" s="1">
        <v>10</v>
      </c>
      <c r="F3408" s="3">
        <v>508</v>
      </c>
      <c r="G3408" s="10">
        <v>1610.36</v>
      </c>
      <c r="H3408" s="12">
        <f>IFERROR(salesdata[[#This Row],[S-P1]]/salesdata[[#This Row],[Q-P1]],0)</f>
        <v>3.17</v>
      </c>
      <c r="I3408" s="3">
        <v>2805</v>
      </c>
      <c r="J3408" s="10">
        <v>17783.7</v>
      </c>
      <c r="K3408" s="12">
        <f>IFERROR(salesdata[[#This Row],[S-P2]]/salesdata[[#This Row],[Q-P2]],0)</f>
        <v>6.34</v>
      </c>
      <c r="L3408" s="3">
        <v>3639</v>
      </c>
      <c r="M3408" s="10">
        <v>19723.38</v>
      </c>
      <c r="N3408" s="12">
        <f>IFERROR(salesdata[[#This Row],[S-P3]]/salesdata[[#This Row],[Q-P3]],0)</f>
        <v>5.42</v>
      </c>
      <c r="O3408" s="3">
        <v>1369</v>
      </c>
      <c r="P3408" s="10">
        <v>9760.9699999999993</v>
      </c>
      <c r="Q3408" s="12">
        <f>IFERROR(salesdata[[#This Row],[S-P4]]/salesdata[[#This Row],[Q-P4]],0)</f>
        <v>7.13</v>
      </c>
      <c r="R3408" s="3">
        <v>8321</v>
      </c>
      <c r="S3408" s="10">
        <v>48878.41</v>
      </c>
      <c r="T3408" s="1" t="str">
        <f>"Q"&amp;ROUNDUP(salesdata[[#This Row],[Month No.]]/3,0)</f>
        <v>Q4</v>
      </c>
      <c r="U3408" s="1" t="str">
        <f>TEXT(salesdata[[#This Row],[Date]],"dddd")</f>
        <v>Wednesday</v>
      </c>
      <c r="V3408" s="12">
        <f>IFERROR(salesdata[[#This Row],[Total Revenue]]/salesdata[[#This Row],[Total Units Sold]],0)</f>
        <v>5.8741028722509316</v>
      </c>
      <c r="W3408" s="1" t="str">
        <f>INDEX({"Product1","Product2","Product3","Product4"},MATCH(MAX(salesdata[[#This Row],[S-P1]],salesdata[[#This Row],[S-P2]],salesdata[[#This Row],[S-P3]],salesdata[[#This Row],[S-P4]]),CHOOSE({1,2,3,4},salesdata[[#This Row],[S-P1]],salesdata[[#This Row],[S-P2]],salesdata[[#This Row],[S-P3]],salesdata[[#This Row],[S-P4]]),0))</f>
        <v>Product3</v>
      </c>
      <c r="X3408" s="1" t="str">
        <f>IF(salesdata[[#This Row],[Total Revenue]]&gt;=70000,"High",IF(salesdata[[#This Row],[Total Revenue]]&gt;=40000,"Medium","Low"))</f>
        <v>Medium</v>
      </c>
      <c r="Y3408" s="1" t="str">
        <f>IFERROR(IF(SUMIF(salesdata[Year],salesdata[[#This Row],[Year]],salesdata[Total Revenue])&gt;SUMIF(salesdata[Year],salesdata[[#This Row],[Year]]-1,salesdata[Total Revenue]),"Growth Year","Decline Year"),"")</f>
        <v>Growth Year</v>
      </c>
    </row>
    <row r="3409" spans="1:25" x14ac:dyDescent="0.3">
      <c r="A3409" s="1">
        <v>3408</v>
      </c>
      <c r="B3409" s="2">
        <v>43755</v>
      </c>
      <c r="C3409" s="1">
        <v>2019</v>
      </c>
      <c r="D3409" s="1" t="s">
        <v>23</v>
      </c>
      <c r="E3409" s="1">
        <v>10</v>
      </c>
      <c r="F3409" s="3">
        <v>4983</v>
      </c>
      <c r="G3409" s="10">
        <v>15796.11</v>
      </c>
      <c r="H3409" s="12">
        <f>IFERROR(salesdata[[#This Row],[S-P1]]/salesdata[[#This Row],[Q-P1]],0)</f>
        <v>3.17</v>
      </c>
      <c r="I3409" s="3">
        <v>3290</v>
      </c>
      <c r="J3409" s="10">
        <v>20858.599999999999</v>
      </c>
      <c r="K3409" s="12">
        <f>IFERROR(salesdata[[#This Row],[S-P2]]/salesdata[[#This Row],[Q-P2]],0)</f>
        <v>6.34</v>
      </c>
      <c r="L3409" s="3">
        <v>959</v>
      </c>
      <c r="M3409" s="10">
        <v>5197.78</v>
      </c>
      <c r="N3409" s="12">
        <f>IFERROR(salesdata[[#This Row],[S-P3]]/salesdata[[#This Row],[Q-P3]],0)</f>
        <v>5.42</v>
      </c>
      <c r="O3409" s="3">
        <v>1665</v>
      </c>
      <c r="P3409" s="10">
        <v>11871.45</v>
      </c>
      <c r="Q3409" s="12">
        <f>IFERROR(salesdata[[#This Row],[S-P4]]/salesdata[[#This Row],[Q-P4]],0)</f>
        <v>7.1300000000000008</v>
      </c>
      <c r="R3409" s="3">
        <v>10897</v>
      </c>
      <c r="S3409" s="10">
        <v>53723.94</v>
      </c>
      <c r="T3409" s="1" t="str">
        <f>"Q"&amp;ROUNDUP(salesdata[[#This Row],[Month No.]]/3,0)</f>
        <v>Q4</v>
      </c>
      <c r="U3409" s="1" t="str">
        <f>TEXT(salesdata[[#This Row],[Date]],"dddd")</f>
        <v>Thursday</v>
      </c>
      <c r="V3409" s="12">
        <f>IFERROR(salesdata[[#This Row],[Total Revenue]]/salesdata[[#This Row],[Total Units Sold]],0)</f>
        <v>4.9301587592915483</v>
      </c>
      <c r="W3409" s="1" t="str">
        <f>INDEX({"Product1","Product2","Product3","Product4"},MATCH(MAX(salesdata[[#This Row],[S-P1]],salesdata[[#This Row],[S-P2]],salesdata[[#This Row],[S-P3]],salesdata[[#This Row],[S-P4]]),CHOOSE({1,2,3,4},salesdata[[#This Row],[S-P1]],salesdata[[#This Row],[S-P2]],salesdata[[#This Row],[S-P3]],salesdata[[#This Row],[S-P4]]),0))</f>
        <v>Product2</v>
      </c>
      <c r="X3409" s="1" t="str">
        <f>IF(salesdata[[#This Row],[Total Revenue]]&gt;=70000,"High",IF(salesdata[[#This Row],[Total Revenue]]&gt;=40000,"Medium","Low"))</f>
        <v>Medium</v>
      </c>
      <c r="Y3409" s="1" t="str">
        <f>IFERROR(IF(SUMIF(salesdata[Year],salesdata[[#This Row],[Year]],salesdata[Total Revenue])&gt;SUMIF(salesdata[Year],salesdata[[#This Row],[Year]]-1,salesdata[Total Revenue]),"Growth Year","Decline Year"),"")</f>
        <v>Growth Year</v>
      </c>
    </row>
    <row r="3410" spans="1:25" x14ac:dyDescent="0.3">
      <c r="A3410" s="1">
        <v>3409</v>
      </c>
      <c r="B3410" s="2">
        <v>43756</v>
      </c>
      <c r="C3410" s="1">
        <v>2019</v>
      </c>
      <c r="D3410" s="1" t="s">
        <v>23</v>
      </c>
      <c r="E3410" s="1">
        <v>10</v>
      </c>
      <c r="F3410" s="3">
        <v>2032</v>
      </c>
      <c r="G3410" s="10">
        <v>6441.44</v>
      </c>
      <c r="H3410" s="12">
        <f>IFERROR(salesdata[[#This Row],[S-P1]]/salesdata[[#This Row],[Q-P1]],0)</f>
        <v>3.17</v>
      </c>
      <c r="I3410" s="3">
        <v>3376</v>
      </c>
      <c r="J3410" s="10">
        <v>21403.84</v>
      </c>
      <c r="K3410" s="12">
        <f>IFERROR(salesdata[[#This Row],[S-P2]]/salesdata[[#This Row],[Q-P2]],0)</f>
        <v>6.34</v>
      </c>
      <c r="L3410" s="3">
        <v>5671</v>
      </c>
      <c r="M3410" s="10">
        <v>30736.82</v>
      </c>
      <c r="N3410" s="12">
        <f>IFERROR(salesdata[[#This Row],[S-P3]]/salesdata[[#This Row],[Q-P3]],0)</f>
        <v>5.42</v>
      </c>
      <c r="O3410" s="3">
        <v>515</v>
      </c>
      <c r="P3410" s="10">
        <v>3671.95</v>
      </c>
      <c r="Q3410" s="12">
        <f>IFERROR(salesdata[[#This Row],[S-P4]]/salesdata[[#This Row],[Q-P4]],0)</f>
        <v>7.13</v>
      </c>
      <c r="R3410" s="3">
        <v>11594</v>
      </c>
      <c r="S3410" s="10">
        <v>62254.05</v>
      </c>
      <c r="T3410" s="1" t="str">
        <f>"Q"&amp;ROUNDUP(salesdata[[#This Row],[Month No.]]/3,0)</f>
        <v>Q4</v>
      </c>
      <c r="U3410" s="1" t="str">
        <f>TEXT(salesdata[[#This Row],[Date]],"dddd")</f>
        <v>Friday</v>
      </c>
      <c r="V3410" s="12">
        <f>IFERROR(salesdata[[#This Row],[Total Revenue]]/salesdata[[#This Row],[Total Units Sold]],0)</f>
        <v>5.3695057788511305</v>
      </c>
      <c r="W3410" s="1" t="str">
        <f>INDEX({"Product1","Product2","Product3","Product4"},MATCH(MAX(salesdata[[#This Row],[S-P1]],salesdata[[#This Row],[S-P2]],salesdata[[#This Row],[S-P3]],salesdata[[#This Row],[S-P4]]),CHOOSE({1,2,3,4},salesdata[[#This Row],[S-P1]],salesdata[[#This Row],[S-P2]],salesdata[[#This Row],[S-P3]],salesdata[[#This Row],[S-P4]]),0))</f>
        <v>Product3</v>
      </c>
      <c r="X3410" s="1" t="str">
        <f>IF(salesdata[[#This Row],[Total Revenue]]&gt;=70000,"High",IF(salesdata[[#This Row],[Total Revenue]]&gt;=40000,"Medium","Low"))</f>
        <v>Medium</v>
      </c>
      <c r="Y3410" s="1" t="str">
        <f>IFERROR(IF(SUMIF(salesdata[Year],salesdata[[#This Row],[Year]],salesdata[Total Revenue])&gt;SUMIF(salesdata[Year],salesdata[[#This Row],[Year]]-1,salesdata[Total Revenue]),"Growth Year","Decline Year"),"")</f>
        <v>Growth Year</v>
      </c>
    </row>
    <row r="3411" spans="1:25" x14ac:dyDescent="0.3">
      <c r="A3411" s="1">
        <v>3410</v>
      </c>
      <c r="B3411" s="2">
        <v>43757</v>
      </c>
      <c r="C3411" s="1">
        <v>2019</v>
      </c>
      <c r="D3411" s="1" t="s">
        <v>23</v>
      </c>
      <c r="E3411" s="1">
        <v>10</v>
      </c>
      <c r="F3411" s="3">
        <v>5900</v>
      </c>
      <c r="G3411" s="10">
        <v>18703</v>
      </c>
      <c r="H3411" s="12">
        <f>IFERROR(salesdata[[#This Row],[S-P1]]/salesdata[[#This Row],[Q-P1]],0)</f>
        <v>3.17</v>
      </c>
      <c r="I3411" s="3">
        <v>2477</v>
      </c>
      <c r="J3411" s="10">
        <v>15704.18</v>
      </c>
      <c r="K3411" s="12">
        <f>IFERROR(salesdata[[#This Row],[S-P2]]/salesdata[[#This Row],[Q-P2]],0)</f>
        <v>6.34</v>
      </c>
      <c r="L3411" s="3">
        <v>895</v>
      </c>
      <c r="M3411" s="10">
        <v>4850.8999999999996</v>
      </c>
      <c r="N3411" s="12">
        <f>IFERROR(salesdata[[#This Row],[S-P3]]/salesdata[[#This Row],[Q-P3]],0)</f>
        <v>5.42</v>
      </c>
      <c r="O3411" s="3">
        <v>910</v>
      </c>
      <c r="P3411" s="10">
        <v>6488.3</v>
      </c>
      <c r="Q3411" s="12">
        <f>IFERROR(salesdata[[#This Row],[S-P4]]/salesdata[[#This Row],[Q-P4]],0)</f>
        <v>7.13</v>
      </c>
      <c r="R3411" s="3">
        <v>10182</v>
      </c>
      <c r="S3411" s="10">
        <v>45746.38</v>
      </c>
      <c r="T3411" s="1" t="str">
        <f>"Q"&amp;ROUNDUP(salesdata[[#This Row],[Month No.]]/3,0)</f>
        <v>Q4</v>
      </c>
      <c r="U3411" s="1" t="str">
        <f>TEXT(salesdata[[#This Row],[Date]],"dddd")</f>
        <v>Saturday</v>
      </c>
      <c r="V3411" s="12">
        <f>IFERROR(salesdata[[#This Row],[Total Revenue]]/salesdata[[#This Row],[Total Units Sold]],0)</f>
        <v>4.4928678059320371</v>
      </c>
      <c r="W3411" s="1" t="str">
        <f>INDEX({"Product1","Product2","Product3","Product4"},MATCH(MAX(salesdata[[#This Row],[S-P1]],salesdata[[#This Row],[S-P2]],salesdata[[#This Row],[S-P3]],salesdata[[#This Row],[S-P4]]),CHOOSE({1,2,3,4},salesdata[[#This Row],[S-P1]],salesdata[[#This Row],[S-P2]],salesdata[[#This Row],[S-P3]],salesdata[[#This Row],[S-P4]]),0))</f>
        <v>Product1</v>
      </c>
      <c r="X3411" s="1" t="str">
        <f>IF(salesdata[[#This Row],[Total Revenue]]&gt;=70000,"High",IF(salesdata[[#This Row],[Total Revenue]]&gt;=40000,"Medium","Low"))</f>
        <v>Medium</v>
      </c>
      <c r="Y3411" s="1" t="str">
        <f>IFERROR(IF(SUMIF(salesdata[Year],salesdata[[#This Row],[Year]],salesdata[Total Revenue])&gt;SUMIF(salesdata[Year],salesdata[[#This Row],[Year]]-1,salesdata[Total Revenue]),"Growth Year","Decline Year"),"")</f>
        <v>Growth Year</v>
      </c>
    </row>
    <row r="3412" spans="1:25" x14ac:dyDescent="0.3">
      <c r="A3412" s="1">
        <v>3411</v>
      </c>
      <c r="B3412" s="2">
        <v>43758</v>
      </c>
      <c r="C3412" s="1">
        <v>2019</v>
      </c>
      <c r="D3412" s="1" t="s">
        <v>23</v>
      </c>
      <c r="E3412" s="1">
        <v>10</v>
      </c>
      <c r="F3412" s="3">
        <v>6176</v>
      </c>
      <c r="G3412" s="10">
        <v>19577.919999999998</v>
      </c>
      <c r="H3412" s="12">
        <f>IFERROR(salesdata[[#This Row],[S-P1]]/salesdata[[#This Row],[Q-P1]],0)</f>
        <v>3.17</v>
      </c>
      <c r="I3412" s="3">
        <v>550</v>
      </c>
      <c r="J3412" s="10">
        <v>3487</v>
      </c>
      <c r="K3412" s="12">
        <f>IFERROR(salesdata[[#This Row],[S-P2]]/salesdata[[#This Row],[Q-P2]],0)</f>
        <v>6.34</v>
      </c>
      <c r="L3412" s="3">
        <v>2104</v>
      </c>
      <c r="M3412" s="10">
        <v>11403.68</v>
      </c>
      <c r="N3412" s="12">
        <f>IFERROR(salesdata[[#This Row],[S-P3]]/salesdata[[#This Row],[Q-P3]],0)</f>
        <v>5.42</v>
      </c>
      <c r="O3412" s="3">
        <v>989</v>
      </c>
      <c r="P3412" s="10">
        <v>7051.57</v>
      </c>
      <c r="Q3412" s="12">
        <f>IFERROR(salesdata[[#This Row],[S-P4]]/salesdata[[#This Row],[Q-P4]],0)</f>
        <v>7.13</v>
      </c>
      <c r="R3412" s="3">
        <v>9819</v>
      </c>
      <c r="S3412" s="10">
        <v>41520.17</v>
      </c>
      <c r="T3412" s="1" t="str">
        <f>"Q"&amp;ROUNDUP(salesdata[[#This Row],[Month No.]]/3,0)</f>
        <v>Q4</v>
      </c>
      <c r="U3412" s="1" t="str">
        <f>TEXT(salesdata[[#This Row],[Date]],"dddd")</f>
        <v>Sunday</v>
      </c>
      <c r="V3412" s="12">
        <f>IFERROR(salesdata[[#This Row],[Total Revenue]]/salesdata[[#This Row],[Total Units Sold]],0)</f>
        <v>4.228553824218352</v>
      </c>
      <c r="W3412" s="1" t="str">
        <f>INDEX({"Product1","Product2","Product3","Product4"},MATCH(MAX(salesdata[[#This Row],[S-P1]],salesdata[[#This Row],[S-P2]],salesdata[[#This Row],[S-P3]],salesdata[[#This Row],[S-P4]]),CHOOSE({1,2,3,4},salesdata[[#This Row],[S-P1]],salesdata[[#This Row],[S-P2]],salesdata[[#This Row],[S-P3]],salesdata[[#This Row],[S-P4]]),0))</f>
        <v>Product1</v>
      </c>
      <c r="X3412" s="1" t="str">
        <f>IF(salesdata[[#This Row],[Total Revenue]]&gt;=70000,"High",IF(salesdata[[#This Row],[Total Revenue]]&gt;=40000,"Medium","Low"))</f>
        <v>Medium</v>
      </c>
      <c r="Y3412" s="1" t="str">
        <f>IFERROR(IF(SUMIF(salesdata[Year],salesdata[[#This Row],[Year]],salesdata[Total Revenue])&gt;SUMIF(salesdata[Year],salesdata[[#This Row],[Year]]-1,salesdata[Total Revenue]),"Growth Year","Decline Year"),"")</f>
        <v>Growth Year</v>
      </c>
    </row>
    <row r="3413" spans="1:25" x14ac:dyDescent="0.3">
      <c r="A3413" s="1">
        <v>3412</v>
      </c>
      <c r="B3413" s="2">
        <v>43759</v>
      </c>
      <c r="C3413" s="1">
        <v>2019</v>
      </c>
      <c r="D3413" s="1" t="s">
        <v>23</v>
      </c>
      <c r="E3413" s="1">
        <v>10</v>
      </c>
      <c r="F3413" s="3">
        <v>6689</v>
      </c>
      <c r="G3413" s="10">
        <v>21204.13</v>
      </c>
      <c r="H3413" s="12">
        <f>IFERROR(salesdata[[#This Row],[S-P1]]/salesdata[[#This Row],[Q-P1]],0)</f>
        <v>3.1700000000000004</v>
      </c>
      <c r="I3413" s="3">
        <v>562</v>
      </c>
      <c r="J3413" s="10">
        <v>3563.08</v>
      </c>
      <c r="K3413" s="12">
        <f>IFERROR(salesdata[[#This Row],[S-P2]]/salesdata[[#This Row],[Q-P2]],0)</f>
        <v>6.34</v>
      </c>
      <c r="L3413" s="3">
        <v>2571</v>
      </c>
      <c r="M3413" s="10">
        <v>13934.82</v>
      </c>
      <c r="N3413" s="12">
        <f>IFERROR(salesdata[[#This Row],[S-P3]]/salesdata[[#This Row],[Q-P3]],0)</f>
        <v>5.42</v>
      </c>
      <c r="O3413" s="3">
        <v>1134</v>
      </c>
      <c r="P3413" s="10">
        <v>8085.42</v>
      </c>
      <c r="Q3413" s="12">
        <f>IFERROR(salesdata[[#This Row],[S-P4]]/salesdata[[#This Row],[Q-P4]],0)</f>
        <v>7.13</v>
      </c>
      <c r="R3413" s="3">
        <v>10956</v>
      </c>
      <c r="S3413" s="10">
        <v>46787.45</v>
      </c>
      <c r="T3413" s="1" t="str">
        <f>"Q"&amp;ROUNDUP(salesdata[[#This Row],[Month No.]]/3,0)</f>
        <v>Q4</v>
      </c>
      <c r="U3413" s="1" t="str">
        <f>TEXT(salesdata[[#This Row],[Date]],"dddd")</f>
        <v>Monday</v>
      </c>
      <c r="V3413" s="12">
        <f>IFERROR(salesdata[[#This Row],[Total Revenue]]/salesdata[[#This Row],[Total Units Sold]],0)</f>
        <v>4.2704864914202263</v>
      </c>
      <c r="W3413" s="1" t="str">
        <f>INDEX({"Product1","Product2","Product3","Product4"},MATCH(MAX(salesdata[[#This Row],[S-P1]],salesdata[[#This Row],[S-P2]],salesdata[[#This Row],[S-P3]],salesdata[[#This Row],[S-P4]]),CHOOSE({1,2,3,4},salesdata[[#This Row],[S-P1]],salesdata[[#This Row],[S-P2]],salesdata[[#This Row],[S-P3]],salesdata[[#This Row],[S-P4]]),0))</f>
        <v>Product1</v>
      </c>
      <c r="X3413" s="1" t="str">
        <f>IF(salesdata[[#This Row],[Total Revenue]]&gt;=70000,"High",IF(salesdata[[#This Row],[Total Revenue]]&gt;=40000,"Medium","Low"))</f>
        <v>Medium</v>
      </c>
      <c r="Y3413" s="1" t="str">
        <f>IFERROR(IF(SUMIF(salesdata[Year],salesdata[[#This Row],[Year]],salesdata[Total Revenue])&gt;SUMIF(salesdata[Year],salesdata[[#This Row],[Year]]-1,salesdata[Total Revenue]),"Growth Year","Decline Year"),"")</f>
        <v>Growth Year</v>
      </c>
    </row>
    <row r="3414" spans="1:25" x14ac:dyDescent="0.3">
      <c r="A3414" s="1">
        <v>3413</v>
      </c>
      <c r="B3414" s="2">
        <v>43760</v>
      </c>
      <c r="C3414" s="1">
        <v>2019</v>
      </c>
      <c r="D3414" s="1" t="s">
        <v>23</v>
      </c>
      <c r="E3414" s="1">
        <v>10</v>
      </c>
      <c r="F3414" s="3">
        <v>3827</v>
      </c>
      <c r="G3414" s="10">
        <v>12131.59</v>
      </c>
      <c r="H3414" s="12">
        <f>IFERROR(salesdata[[#This Row],[S-P1]]/salesdata[[#This Row],[Q-P1]],0)</f>
        <v>3.17</v>
      </c>
      <c r="I3414" s="3">
        <v>1284</v>
      </c>
      <c r="J3414" s="10">
        <v>8140.56</v>
      </c>
      <c r="K3414" s="12">
        <f>IFERROR(salesdata[[#This Row],[S-P2]]/salesdata[[#This Row],[Q-P2]],0)</f>
        <v>6.3400000000000007</v>
      </c>
      <c r="L3414" s="3">
        <v>4629</v>
      </c>
      <c r="M3414" s="10">
        <v>25089.18</v>
      </c>
      <c r="N3414" s="12">
        <f>IFERROR(salesdata[[#This Row],[S-P3]]/salesdata[[#This Row],[Q-P3]],0)</f>
        <v>5.42</v>
      </c>
      <c r="O3414" s="3">
        <v>1949</v>
      </c>
      <c r="P3414" s="10">
        <v>13896.37</v>
      </c>
      <c r="Q3414" s="12">
        <f>IFERROR(salesdata[[#This Row],[S-P4]]/salesdata[[#This Row],[Q-P4]],0)</f>
        <v>7.1300000000000008</v>
      </c>
      <c r="R3414" s="3">
        <v>11689</v>
      </c>
      <c r="S3414" s="10">
        <v>59257.7</v>
      </c>
      <c r="T3414" s="1" t="str">
        <f>"Q"&amp;ROUNDUP(salesdata[[#This Row],[Month No.]]/3,0)</f>
        <v>Q4</v>
      </c>
      <c r="U3414" s="1" t="str">
        <f>TEXT(salesdata[[#This Row],[Date]],"dddd")</f>
        <v>Tuesday</v>
      </c>
      <c r="V3414" s="12">
        <f>IFERROR(salesdata[[#This Row],[Total Revenue]]/salesdata[[#This Row],[Total Units Sold]],0)</f>
        <v>5.0695269056377787</v>
      </c>
      <c r="W3414" s="1" t="str">
        <f>INDEX({"Product1","Product2","Product3","Product4"},MATCH(MAX(salesdata[[#This Row],[S-P1]],salesdata[[#This Row],[S-P2]],salesdata[[#This Row],[S-P3]],salesdata[[#This Row],[S-P4]]),CHOOSE({1,2,3,4},salesdata[[#This Row],[S-P1]],salesdata[[#This Row],[S-P2]],salesdata[[#This Row],[S-P3]],salesdata[[#This Row],[S-P4]]),0))</f>
        <v>Product3</v>
      </c>
      <c r="X3414" s="1" t="str">
        <f>IF(salesdata[[#This Row],[Total Revenue]]&gt;=70000,"High",IF(salesdata[[#This Row],[Total Revenue]]&gt;=40000,"Medium","Low"))</f>
        <v>Medium</v>
      </c>
      <c r="Y3414" s="1" t="str">
        <f>IFERROR(IF(SUMIF(salesdata[Year],salesdata[[#This Row],[Year]],salesdata[Total Revenue])&gt;SUMIF(salesdata[Year],salesdata[[#This Row],[Year]]-1,salesdata[Total Revenue]),"Growth Year","Decline Year"),"")</f>
        <v>Growth Year</v>
      </c>
    </row>
    <row r="3415" spans="1:25" x14ac:dyDescent="0.3">
      <c r="A3415" s="1">
        <v>3414</v>
      </c>
      <c r="B3415" s="2">
        <v>43761</v>
      </c>
      <c r="C3415" s="1">
        <v>2019</v>
      </c>
      <c r="D3415" s="1" t="s">
        <v>23</v>
      </c>
      <c r="E3415" s="1">
        <v>10</v>
      </c>
      <c r="F3415" s="3">
        <v>5271</v>
      </c>
      <c r="G3415" s="10">
        <v>16709.07</v>
      </c>
      <c r="H3415" s="12">
        <f>IFERROR(salesdata[[#This Row],[S-P1]]/salesdata[[#This Row],[Q-P1]],0)</f>
        <v>3.17</v>
      </c>
      <c r="I3415" s="3">
        <v>1600</v>
      </c>
      <c r="J3415" s="10">
        <v>10144</v>
      </c>
      <c r="K3415" s="12">
        <f>IFERROR(salesdata[[#This Row],[S-P2]]/salesdata[[#This Row],[Q-P2]],0)</f>
        <v>6.34</v>
      </c>
      <c r="L3415" s="3">
        <v>1246</v>
      </c>
      <c r="M3415" s="10">
        <v>6753.32</v>
      </c>
      <c r="N3415" s="12">
        <f>IFERROR(salesdata[[#This Row],[S-P3]]/salesdata[[#This Row],[Q-P3]],0)</f>
        <v>5.42</v>
      </c>
      <c r="O3415" s="3">
        <v>1247</v>
      </c>
      <c r="P3415" s="10">
        <v>8891.11</v>
      </c>
      <c r="Q3415" s="12">
        <f>IFERROR(salesdata[[#This Row],[S-P4]]/salesdata[[#This Row],[Q-P4]],0)</f>
        <v>7.1300000000000008</v>
      </c>
      <c r="R3415" s="3">
        <v>9364</v>
      </c>
      <c r="S3415" s="10">
        <v>42497.5</v>
      </c>
      <c r="T3415" s="1" t="str">
        <f>"Q"&amp;ROUNDUP(salesdata[[#This Row],[Month No.]]/3,0)</f>
        <v>Q4</v>
      </c>
      <c r="U3415" s="1" t="str">
        <f>TEXT(salesdata[[#This Row],[Date]],"dddd")</f>
        <v>Wednesday</v>
      </c>
      <c r="V3415" s="12">
        <f>IFERROR(salesdata[[#This Row],[Total Revenue]]/salesdata[[#This Row],[Total Units Sold]],0)</f>
        <v>4.538391712943187</v>
      </c>
      <c r="W3415" s="1" t="str">
        <f>INDEX({"Product1","Product2","Product3","Product4"},MATCH(MAX(salesdata[[#This Row],[S-P1]],salesdata[[#This Row],[S-P2]],salesdata[[#This Row],[S-P3]],salesdata[[#This Row],[S-P4]]),CHOOSE({1,2,3,4},salesdata[[#This Row],[S-P1]],salesdata[[#This Row],[S-P2]],salesdata[[#This Row],[S-P3]],salesdata[[#This Row],[S-P4]]),0))</f>
        <v>Product1</v>
      </c>
      <c r="X3415" s="1" t="str">
        <f>IF(salesdata[[#This Row],[Total Revenue]]&gt;=70000,"High",IF(salesdata[[#This Row],[Total Revenue]]&gt;=40000,"Medium","Low"))</f>
        <v>Medium</v>
      </c>
      <c r="Y3415" s="1" t="str">
        <f>IFERROR(IF(SUMIF(salesdata[Year],salesdata[[#This Row],[Year]],salesdata[Total Revenue])&gt;SUMIF(salesdata[Year],salesdata[[#This Row],[Year]]-1,salesdata[Total Revenue]),"Growth Year","Decline Year"),"")</f>
        <v>Growth Year</v>
      </c>
    </row>
    <row r="3416" spans="1:25" x14ac:dyDescent="0.3">
      <c r="A3416" s="1">
        <v>3415</v>
      </c>
      <c r="B3416" s="2">
        <v>43762</v>
      </c>
      <c r="C3416" s="1">
        <v>2019</v>
      </c>
      <c r="D3416" s="1" t="s">
        <v>23</v>
      </c>
      <c r="E3416" s="1">
        <v>10</v>
      </c>
      <c r="F3416" s="3">
        <v>1438</v>
      </c>
      <c r="G3416" s="10">
        <v>4558.46</v>
      </c>
      <c r="H3416" s="12">
        <f>IFERROR(salesdata[[#This Row],[S-P1]]/salesdata[[#This Row],[Q-P1]],0)</f>
        <v>3.17</v>
      </c>
      <c r="I3416" s="3">
        <v>2008</v>
      </c>
      <c r="J3416" s="10">
        <v>12730.72</v>
      </c>
      <c r="K3416" s="12">
        <f>IFERROR(salesdata[[#This Row],[S-P2]]/salesdata[[#This Row],[Q-P2]],0)</f>
        <v>6.34</v>
      </c>
      <c r="L3416" s="3">
        <v>3850</v>
      </c>
      <c r="M3416" s="10">
        <v>20867</v>
      </c>
      <c r="N3416" s="12">
        <f>IFERROR(salesdata[[#This Row],[S-P3]]/salesdata[[#This Row],[Q-P3]],0)</f>
        <v>5.42</v>
      </c>
      <c r="O3416" s="3">
        <v>1296</v>
      </c>
      <c r="P3416" s="10">
        <v>9240.48</v>
      </c>
      <c r="Q3416" s="12">
        <f>IFERROR(salesdata[[#This Row],[S-P4]]/salesdata[[#This Row],[Q-P4]],0)</f>
        <v>7.13</v>
      </c>
      <c r="R3416" s="3">
        <v>8592</v>
      </c>
      <c r="S3416" s="10">
        <v>47396.66</v>
      </c>
      <c r="T3416" s="1" t="str">
        <f>"Q"&amp;ROUNDUP(salesdata[[#This Row],[Month No.]]/3,0)</f>
        <v>Q4</v>
      </c>
      <c r="U3416" s="1" t="str">
        <f>TEXT(salesdata[[#This Row],[Date]],"dddd")</f>
        <v>Thursday</v>
      </c>
      <c r="V3416" s="12">
        <f>IFERROR(salesdata[[#This Row],[Total Revenue]]/salesdata[[#This Row],[Total Units Sold]],0)</f>
        <v>5.5163710428305404</v>
      </c>
      <c r="W3416" s="1" t="str">
        <f>INDEX({"Product1","Product2","Product3","Product4"},MATCH(MAX(salesdata[[#This Row],[S-P1]],salesdata[[#This Row],[S-P2]],salesdata[[#This Row],[S-P3]],salesdata[[#This Row],[S-P4]]),CHOOSE({1,2,3,4},salesdata[[#This Row],[S-P1]],salesdata[[#This Row],[S-P2]],salesdata[[#This Row],[S-P3]],salesdata[[#This Row],[S-P4]]),0))</f>
        <v>Product3</v>
      </c>
      <c r="X3416" s="1" t="str">
        <f>IF(salesdata[[#This Row],[Total Revenue]]&gt;=70000,"High",IF(salesdata[[#This Row],[Total Revenue]]&gt;=40000,"Medium","Low"))</f>
        <v>Medium</v>
      </c>
      <c r="Y3416" s="1" t="str">
        <f>IFERROR(IF(SUMIF(salesdata[Year],salesdata[[#This Row],[Year]],salesdata[Total Revenue])&gt;SUMIF(salesdata[Year],salesdata[[#This Row],[Year]]-1,salesdata[Total Revenue]),"Growth Year","Decline Year"),"")</f>
        <v>Growth Year</v>
      </c>
    </row>
    <row r="3417" spans="1:25" x14ac:dyDescent="0.3">
      <c r="A3417" s="1">
        <v>3416</v>
      </c>
      <c r="B3417" s="2">
        <v>43763</v>
      </c>
      <c r="C3417" s="1">
        <v>2019</v>
      </c>
      <c r="D3417" s="1" t="s">
        <v>23</v>
      </c>
      <c r="E3417" s="1">
        <v>10</v>
      </c>
      <c r="F3417" s="3">
        <v>697</v>
      </c>
      <c r="G3417" s="10">
        <v>2209.4899999999998</v>
      </c>
      <c r="H3417" s="12">
        <f>IFERROR(salesdata[[#This Row],[S-P1]]/salesdata[[#This Row],[Q-P1]],0)</f>
        <v>3.1699999999999995</v>
      </c>
      <c r="I3417" s="3">
        <v>3471</v>
      </c>
      <c r="J3417" s="10">
        <v>22006.14</v>
      </c>
      <c r="K3417" s="12">
        <f>IFERROR(salesdata[[#This Row],[S-P2]]/salesdata[[#This Row],[Q-P2]],0)</f>
        <v>6.34</v>
      </c>
      <c r="L3417" s="3">
        <v>3092</v>
      </c>
      <c r="M3417" s="10">
        <v>16758.64</v>
      </c>
      <c r="N3417" s="12">
        <f>IFERROR(salesdata[[#This Row],[S-P3]]/salesdata[[#This Row],[Q-P3]],0)</f>
        <v>5.42</v>
      </c>
      <c r="O3417" s="3">
        <v>1443</v>
      </c>
      <c r="P3417" s="10">
        <v>10288.59</v>
      </c>
      <c r="Q3417" s="12">
        <f>IFERROR(salesdata[[#This Row],[S-P4]]/salesdata[[#This Row],[Q-P4]],0)</f>
        <v>7.13</v>
      </c>
      <c r="R3417" s="3">
        <v>8703</v>
      </c>
      <c r="S3417" s="10">
        <v>51262.86</v>
      </c>
      <c r="T3417" s="1" t="str">
        <f>"Q"&amp;ROUNDUP(salesdata[[#This Row],[Month No.]]/3,0)</f>
        <v>Q4</v>
      </c>
      <c r="U3417" s="1" t="str">
        <f>TEXT(salesdata[[#This Row],[Date]],"dddd")</f>
        <v>Friday</v>
      </c>
      <c r="V3417" s="12">
        <f>IFERROR(salesdata[[#This Row],[Total Revenue]]/salesdata[[#This Row],[Total Units Sold]],0)</f>
        <v>5.8902516373664255</v>
      </c>
      <c r="W3417" s="1" t="str">
        <f>INDEX({"Product1","Product2","Product3","Product4"},MATCH(MAX(salesdata[[#This Row],[S-P1]],salesdata[[#This Row],[S-P2]],salesdata[[#This Row],[S-P3]],salesdata[[#This Row],[S-P4]]),CHOOSE({1,2,3,4},salesdata[[#This Row],[S-P1]],salesdata[[#This Row],[S-P2]],salesdata[[#This Row],[S-P3]],salesdata[[#This Row],[S-P4]]),0))</f>
        <v>Product2</v>
      </c>
      <c r="X3417" s="1" t="str">
        <f>IF(salesdata[[#This Row],[Total Revenue]]&gt;=70000,"High",IF(salesdata[[#This Row],[Total Revenue]]&gt;=40000,"Medium","Low"))</f>
        <v>Medium</v>
      </c>
      <c r="Y3417" s="1" t="str">
        <f>IFERROR(IF(SUMIF(salesdata[Year],salesdata[[#This Row],[Year]],salesdata[Total Revenue])&gt;SUMIF(salesdata[Year],salesdata[[#This Row],[Year]]-1,salesdata[Total Revenue]),"Growth Year","Decline Year"),"")</f>
        <v>Growth Year</v>
      </c>
    </row>
    <row r="3418" spans="1:25" x14ac:dyDescent="0.3">
      <c r="A3418" s="1">
        <v>3417</v>
      </c>
      <c r="B3418" s="2">
        <v>43764</v>
      </c>
      <c r="C3418" s="1">
        <v>2019</v>
      </c>
      <c r="D3418" s="1" t="s">
        <v>23</v>
      </c>
      <c r="E3418" s="1">
        <v>10</v>
      </c>
      <c r="F3418" s="3">
        <v>1249</v>
      </c>
      <c r="G3418" s="10">
        <v>3959.33</v>
      </c>
      <c r="H3418" s="12">
        <f>IFERROR(salesdata[[#This Row],[S-P1]]/salesdata[[#This Row],[Q-P1]],0)</f>
        <v>3.17</v>
      </c>
      <c r="I3418" s="3">
        <v>2174</v>
      </c>
      <c r="J3418" s="10">
        <v>13783.16</v>
      </c>
      <c r="K3418" s="12">
        <f>IFERROR(salesdata[[#This Row],[S-P2]]/salesdata[[#This Row],[Q-P2]],0)</f>
        <v>6.34</v>
      </c>
      <c r="L3418" s="3">
        <v>968</v>
      </c>
      <c r="M3418" s="10">
        <v>5246.56</v>
      </c>
      <c r="N3418" s="12">
        <f>IFERROR(salesdata[[#This Row],[S-P3]]/salesdata[[#This Row],[Q-P3]],0)</f>
        <v>5.4200000000000008</v>
      </c>
      <c r="O3418" s="3">
        <v>1233</v>
      </c>
      <c r="P3418" s="10">
        <v>8791.2900000000009</v>
      </c>
      <c r="Q3418" s="12">
        <f>IFERROR(salesdata[[#This Row],[S-P4]]/salesdata[[#This Row],[Q-P4]],0)</f>
        <v>7.1300000000000008</v>
      </c>
      <c r="R3418" s="3">
        <v>5624</v>
      </c>
      <c r="S3418" s="10">
        <v>31780.34</v>
      </c>
      <c r="T3418" s="1" t="str">
        <f>"Q"&amp;ROUNDUP(salesdata[[#This Row],[Month No.]]/3,0)</f>
        <v>Q4</v>
      </c>
      <c r="U3418" s="1" t="str">
        <f>TEXT(salesdata[[#This Row],[Date]],"dddd")</f>
        <v>Saturday</v>
      </c>
      <c r="V3418" s="12">
        <f>IFERROR(salesdata[[#This Row],[Total Revenue]]/salesdata[[#This Row],[Total Units Sold]],0)</f>
        <v>5.6508428165007114</v>
      </c>
      <c r="W3418" s="1" t="str">
        <f>INDEX({"Product1","Product2","Product3","Product4"},MATCH(MAX(salesdata[[#This Row],[S-P1]],salesdata[[#This Row],[S-P2]],salesdata[[#This Row],[S-P3]],salesdata[[#This Row],[S-P4]]),CHOOSE({1,2,3,4},salesdata[[#This Row],[S-P1]],salesdata[[#This Row],[S-P2]],salesdata[[#This Row],[S-P3]],salesdata[[#This Row],[S-P4]]),0))</f>
        <v>Product2</v>
      </c>
      <c r="X3418" s="1" t="str">
        <f>IF(salesdata[[#This Row],[Total Revenue]]&gt;=70000,"High",IF(salesdata[[#This Row],[Total Revenue]]&gt;=40000,"Medium","Low"))</f>
        <v>Low</v>
      </c>
      <c r="Y3418" s="1" t="str">
        <f>IFERROR(IF(SUMIF(salesdata[Year],salesdata[[#This Row],[Year]],salesdata[Total Revenue])&gt;SUMIF(salesdata[Year],salesdata[[#This Row],[Year]]-1,salesdata[Total Revenue]),"Growth Year","Decline Year"),"")</f>
        <v>Growth Year</v>
      </c>
    </row>
    <row r="3419" spans="1:25" x14ac:dyDescent="0.3">
      <c r="A3419" s="1">
        <v>3418</v>
      </c>
      <c r="B3419" s="2">
        <v>43765</v>
      </c>
      <c r="C3419" s="1">
        <v>2019</v>
      </c>
      <c r="D3419" s="1" t="s">
        <v>23</v>
      </c>
      <c r="E3419" s="1">
        <v>10</v>
      </c>
      <c r="F3419" s="3">
        <v>2472</v>
      </c>
      <c r="G3419" s="10">
        <v>7836.24</v>
      </c>
      <c r="H3419" s="12">
        <f>IFERROR(salesdata[[#This Row],[S-P1]]/salesdata[[#This Row],[Q-P1]],0)</f>
        <v>3.17</v>
      </c>
      <c r="I3419" s="3">
        <v>1498</v>
      </c>
      <c r="J3419" s="10">
        <v>9497.32</v>
      </c>
      <c r="K3419" s="12">
        <f>IFERROR(salesdata[[#This Row],[S-P2]]/salesdata[[#This Row],[Q-P2]],0)</f>
        <v>6.34</v>
      </c>
      <c r="L3419" s="3">
        <v>4490</v>
      </c>
      <c r="M3419" s="10">
        <v>24335.8</v>
      </c>
      <c r="N3419" s="12">
        <f>IFERROR(salesdata[[#This Row],[S-P3]]/salesdata[[#This Row],[Q-P3]],0)</f>
        <v>5.42</v>
      </c>
      <c r="O3419" s="3">
        <v>793</v>
      </c>
      <c r="P3419" s="10">
        <v>5654.09</v>
      </c>
      <c r="Q3419" s="12">
        <f>IFERROR(salesdata[[#This Row],[S-P4]]/salesdata[[#This Row],[Q-P4]],0)</f>
        <v>7.13</v>
      </c>
      <c r="R3419" s="3">
        <v>9253</v>
      </c>
      <c r="S3419" s="10">
        <v>47323.45</v>
      </c>
      <c r="T3419" s="1" t="str">
        <f>"Q"&amp;ROUNDUP(salesdata[[#This Row],[Month No.]]/3,0)</f>
        <v>Q4</v>
      </c>
      <c r="U3419" s="1" t="str">
        <f>TEXT(salesdata[[#This Row],[Date]],"dddd")</f>
        <v>Sunday</v>
      </c>
      <c r="V3419" s="12">
        <f>IFERROR(salesdata[[#This Row],[Total Revenue]]/salesdata[[#This Row],[Total Units Sold]],0)</f>
        <v>5.1143899275910512</v>
      </c>
      <c r="W3419" s="1" t="str">
        <f>INDEX({"Product1","Product2","Product3","Product4"},MATCH(MAX(salesdata[[#This Row],[S-P1]],salesdata[[#This Row],[S-P2]],salesdata[[#This Row],[S-P3]],salesdata[[#This Row],[S-P4]]),CHOOSE({1,2,3,4},salesdata[[#This Row],[S-P1]],salesdata[[#This Row],[S-P2]],salesdata[[#This Row],[S-P3]],salesdata[[#This Row],[S-P4]]),0))</f>
        <v>Product3</v>
      </c>
      <c r="X3419" s="1" t="str">
        <f>IF(salesdata[[#This Row],[Total Revenue]]&gt;=70000,"High",IF(salesdata[[#This Row],[Total Revenue]]&gt;=40000,"Medium","Low"))</f>
        <v>Medium</v>
      </c>
      <c r="Y3419" s="1" t="str">
        <f>IFERROR(IF(SUMIF(salesdata[Year],salesdata[[#This Row],[Year]],salesdata[Total Revenue])&gt;SUMIF(salesdata[Year],salesdata[[#This Row],[Year]]-1,salesdata[Total Revenue]),"Growth Year","Decline Year"),"")</f>
        <v>Growth Year</v>
      </c>
    </row>
    <row r="3420" spans="1:25" x14ac:dyDescent="0.3">
      <c r="A3420" s="1">
        <v>3419</v>
      </c>
      <c r="B3420" s="2">
        <v>43766</v>
      </c>
      <c r="C3420" s="1">
        <v>2019</v>
      </c>
      <c r="D3420" s="1" t="s">
        <v>23</v>
      </c>
      <c r="E3420" s="1">
        <v>10</v>
      </c>
      <c r="F3420" s="3">
        <v>7670</v>
      </c>
      <c r="G3420" s="10">
        <v>24313.9</v>
      </c>
      <c r="H3420" s="12">
        <f>IFERROR(salesdata[[#This Row],[S-P1]]/salesdata[[#This Row],[Q-P1]],0)</f>
        <v>3.1700000000000004</v>
      </c>
      <c r="I3420" s="3">
        <v>1811</v>
      </c>
      <c r="J3420" s="10">
        <v>11481.74</v>
      </c>
      <c r="K3420" s="12">
        <f>IFERROR(salesdata[[#This Row],[S-P2]]/salesdata[[#This Row],[Q-P2]],0)</f>
        <v>6.34</v>
      </c>
      <c r="L3420" s="3">
        <v>4128</v>
      </c>
      <c r="M3420" s="10">
        <v>22373.759999999998</v>
      </c>
      <c r="N3420" s="12">
        <f>IFERROR(salesdata[[#This Row],[S-P3]]/salesdata[[#This Row],[Q-P3]],0)</f>
        <v>5.42</v>
      </c>
      <c r="O3420" s="3">
        <v>1290</v>
      </c>
      <c r="P3420" s="10">
        <v>9197.7000000000007</v>
      </c>
      <c r="Q3420" s="12">
        <f>IFERROR(salesdata[[#This Row],[S-P4]]/salesdata[[#This Row],[Q-P4]],0)</f>
        <v>7.1300000000000008</v>
      </c>
      <c r="R3420" s="3">
        <v>14899</v>
      </c>
      <c r="S3420" s="10">
        <v>67367.100000000006</v>
      </c>
      <c r="T3420" s="1" t="str">
        <f>"Q"&amp;ROUNDUP(salesdata[[#This Row],[Month No.]]/3,0)</f>
        <v>Q4</v>
      </c>
      <c r="U3420" s="1" t="str">
        <f>TEXT(salesdata[[#This Row],[Date]],"dddd")</f>
        <v>Monday</v>
      </c>
      <c r="V3420" s="12">
        <f>IFERROR(salesdata[[#This Row],[Total Revenue]]/salesdata[[#This Row],[Total Units Sold]],0)</f>
        <v>4.5215853412980742</v>
      </c>
      <c r="W3420" s="1" t="str">
        <f>INDEX({"Product1","Product2","Product3","Product4"},MATCH(MAX(salesdata[[#This Row],[S-P1]],salesdata[[#This Row],[S-P2]],salesdata[[#This Row],[S-P3]],salesdata[[#This Row],[S-P4]]),CHOOSE({1,2,3,4},salesdata[[#This Row],[S-P1]],salesdata[[#This Row],[S-P2]],salesdata[[#This Row],[S-P3]],salesdata[[#This Row],[S-P4]]),0))</f>
        <v>Product1</v>
      </c>
      <c r="X3420" s="1" t="str">
        <f>IF(salesdata[[#This Row],[Total Revenue]]&gt;=70000,"High",IF(salesdata[[#This Row],[Total Revenue]]&gt;=40000,"Medium","Low"))</f>
        <v>Medium</v>
      </c>
      <c r="Y3420" s="1" t="str">
        <f>IFERROR(IF(SUMIF(salesdata[Year],salesdata[[#This Row],[Year]],salesdata[Total Revenue])&gt;SUMIF(salesdata[Year],salesdata[[#This Row],[Year]]-1,salesdata[Total Revenue]),"Growth Year","Decline Year"),"")</f>
        <v>Growth Year</v>
      </c>
    </row>
    <row r="3421" spans="1:25" x14ac:dyDescent="0.3">
      <c r="A3421" s="1">
        <v>3420</v>
      </c>
      <c r="B3421" s="2">
        <v>43767</v>
      </c>
      <c r="C3421" s="1">
        <v>2019</v>
      </c>
      <c r="D3421" s="1" t="s">
        <v>23</v>
      </c>
      <c r="E3421" s="1">
        <v>10</v>
      </c>
      <c r="F3421" s="3">
        <v>7164</v>
      </c>
      <c r="G3421" s="10">
        <v>22709.88</v>
      </c>
      <c r="H3421" s="12">
        <f>IFERROR(salesdata[[#This Row],[S-P1]]/salesdata[[#This Row],[Q-P1]],0)</f>
        <v>3.17</v>
      </c>
      <c r="I3421" s="3">
        <v>926</v>
      </c>
      <c r="J3421" s="10">
        <v>5870.84</v>
      </c>
      <c r="K3421" s="12">
        <f>IFERROR(salesdata[[#This Row],[S-P2]]/salesdata[[#This Row],[Q-P2]],0)</f>
        <v>6.34</v>
      </c>
      <c r="L3421" s="3">
        <v>3622</v>
      </c>
      <c r="M3421" s="10">
        <v>19631.240000000002</v>
      </c>
      <c r="N3421" s="12">
        <f>IFERROR(salesdata[[#This Row],[S-P3]]/salesdata[[#This Row],[Q-P3]],0)</f>
        <v>5.4200000000000008</v>
      </c>
      <c r="O3421" s="3">
        <v>1200</v>
      </c>
      <c r="P3421" s="10">
        <v>8556</v>
      </c>
      <c r="Q3421" s="12">
        <f>IFERROR(salesdata[[#This Row],[S-P4]]/salesdata[[#This Row],[Q-P4]],0)</f>
        <v>7.13</v>
      </c>
      <c r="R3421" s="3">
        <v>12912</v>
      </c>
      <c r="S3421" s="10">
        <v>56767.96</v>
      </c>
      <c r="T3421" s="1" t="str">
        <f>"Q"&amp;ROUNDUP(salesdata[[#This Row],[Month No.]]/3,0)</f>
        <v>Q4</v>
      </c>
      <c r="U3421" s="1" t="str">
        <f>TEXT(salesdata[[#This Row],[Date]],"dddd")</f>
        <v>Tuesday</v>
      </c>
      <c r="V3421" s="12">
        <f>IFERROR(salesdata[[#This Row],[Total Revenue]]/salesdata[[#This Row],[Total Units Sold]],0)</f>
        <v>4.3965272614622055</v>
      </c>
      <c r="W3421" s="1" t="str">
        <f>INDEX({"Product1","Product2","Product3","Product4"},MATCH(MAX(salesdata[[#This Row],[S-P1]],salesdata[[#This Row],[S-P2]],salesdata[[#This Row],[S-P3]],salesdata[[#This Row],[S-P4]]),CHOOSE({1,2,3,4},salesdata[[#This Row],[S-P1]],salesdata[[#This Row],[S-P2]],salesdata[[#This Row],[S-P3]],salesdata[[#This Row],[S-P4]]),0))</f>
        <v>Product1</v>
      </c>
      <c r="X3421" s="1" t="str">
        <f>IF(salesdata[[#This Row],[Total Revenue]]&gt;=70000,"High",IF(salesdata[[#This Row],[Total Revenue]]&gt;=40000,"Medium","Low"))</f>
        <v>Medium</v>
      </c>
      <c r="Y3421" s="1" t="str">
        <f>IFERROR(IF(SUMIF(salesdata[Year],salesdata[[#This Row],[Year]],salesdata[Total Revenue])&gt;SUMIF(salesdata[Year],salesdata[[#This Row],[Year]]-1,salesdata[Total Revenue]),"Growth Year","Decline Year"),"")</f>
        <v>Growth Year</v>
      </c>
    </row>
    <row r="3422" spans="1:25" x14ac:dyDescent="0.3">
      <c r="A3422" s="1">
        <v>3421</v>
      </c>
      <c r="B3422" s="2">
        <v>43768</v>
      </c>
      <c r="C3422" s="1">
        <v>2019</v>
      </c>
      <c r="D3422" s="1" t="s">
        <v>23</v>
      </c>
      <c r="E3422" s="1">
        <v>10</v>
      </c>
      <c r="F3422" s="3">
        <v>1195</v>
      </c>
      <c r="G3422" s="10">
        <v>3788.15</v>
      </c>
      <c r="H3422" s="12">
        <f>IFERROR(salesdata[[#This Row],[S-P1]]/salesdata[[#This Row],[Q-P1]],0)</f>
        <v>3.17</v>
      </c>
      <c r="I3422" s="3">
        <v>1124</v>
      </c>
      <c r="J3422" s="10">
        <v>7126.16</v>
      </c>
      <c r="K3422" s="12">
        <f>IFERROR(salesdata[[#This Row],[S-P2]]/salesdata[[#This Row],[Q-P2]],0)</f>
        <v>6.34</v>
      </c>
      <c r="L3422" s="3">
        <v>2487</v>
      </c>
      <c r="M3422" s="10">
        <v>13479.54</v>
      </c>
      <c r="N3422" s="12">
        <f>IFERROR(salesdata[[#This Row],[S-P3]]/salesdata[[#This Row],[Q-P3]],0)</f>
        <v>5.42</v>
      </c>
      <c r="O3422" s="3">
        <v>673</v>
      </c>
      <c r="P3422" s="10">
        <v>4798.49</v>
      </c>
      <c r="Q3422" s="12">
        <f>IFERROR(salesdata[[#This Row],[S-P4]]/salesdata[[#This Row],[Q-P4]],0)</f>
        <v>7.13</v>
      </c>
      <c r="R3422" s="3">
        <v>5479</v>
      </c>
      <c r="S3422" s="10">
        <v>29192.34</v>
      </c>
      <c r="T3422" s="1" t="str">
        <f>"Q"&amp;ROUNDUP(salesdata[[#This Row],[Month No.]]/3,0)</f>
        <v>Q4</v>
      </c>
      <c r="U3422" s="1" t="str">
        <f>TEXT(salesdata[[#This Row],[Date]],"dddd")</f>
        <v>Wednesday</v>
      </c>
      <c r="V3422" s="12">
        <f>IFERROR(salesdata[[#This Row],[Total Revenue]]/salesdata[[#This Row],[Total Units Sold]],0)</f>
        <v>5.3280416134331086</v>
      </c>
      <c r="W3422" s="1" t="str">
        <f>INDEX({"Product1","Product2","Product3","Product4"},MATCH(MAX(salesdata[[#This Row],[S-P1]],salesdata[[#This Row],[S-P2]],salesdata[[#This Row],[S-P3]],salesdata[[#This Row],[S-P4]]),CHOOSE({1,2,3,4},salesdata[[#This Row],[S-P1]],salesdata[[#This Row],[S-P2]],salesdata[[#This Row],[S-P3]],salesdata[[#This Row],[S-P4]]),0))</f>
        <v>Product3</v>
      </c>
      <c r="X3422" s="1" t="str">
        <f>IF(salesdata[[#This Row],[Total Revenue]]&gt;=70000,"High",IF(salesdata[[#This Row],[Total Revenue]]&gt;=40000,"Medium","Low"))</f>
        <v>Low</v>
      </c>
      <c r="Y3422" s="1" t="str">
        <f>IFERROR(IF(SUMIF(salesdata[Year],salesdata[[#This Row],[Year]],salesdata[Total Revenue])&gt;SUMIF(salesdata[Year],salesdata[[#This Row],[Year]]-1,salesdata[Total Revenue]),"Growth Year","Decline Year"),"")</f>
        <v>Growth Year</v>
      </c>
    </row>
    <row r="3423" spans="1:25" x14ac:dyDescent="0.3">
      <c r="A3423" s="1">
        <v>3422</v>
      </c>
      <c r="B3423" s="2">
        <v>43770</v>
      </c>
      <c r="C3423" s="1">
        <v>2019</v>
      </c>
      <c r="D3423" s="1" t="s">
        <v>24</v>
      </c>
      <c r="E3423" s="1">
        <v>11</v>
      </c>
      <c r="F3423" s="3">
        <v>3147</v>
      </c>
      <c r="G3423" s="10">
        <v>9975.99</v>
      </c>
      <c r="H3423" s="12">
        <f>IFERROR(salesdata[[#This Row],[S-P1]]/salesdata[[#This Row],[Q-P1]],0)</f>
        <v>3.17</v>
      </c>
      <c r="I3423" s="3">
        <v>354</v>
      </c>
      <c r="J3423" s="10">
        <v>2244.36</v>
      </c>
      <c r="K3423" s="12">
        <f>IFERROR(salesdata[[#This Row],[S-P2]]/salesdata[[#This Row],[Q-P2]],0)</f>
        <v>6.3400000000000007</v>
      </c>
      <c r="L3423" s="3">
        <v>3794</v>
      </c>
      <c r="M3423" s="10">
        <v>20563.48</v>
      </c>
      <c r="N3423" s="12">
        <f>IFERROR(salesdata[[#This Row],[S-P3]]/salesdata[[#This Row],[Q-P3]],0)</f>
        <v>5.42</v>
      </c>
      <c r="O3423" s="3">
        <v>373</v>
      </c>
      <c r="P3423" s="10">
        <v>2659.49</v>
      </c>
      <c r="Q3423" s="12">
        <f>IFERROR(salesdata[[#This Row],[S-P4]]/salesdata[[#This Row],[Q-P4]],0)</f>
        <v>7.129999999999999</v>
      </c>
      <c r="R3423" s="3">
        <v>7668</v>
      </c>
      <c r="S3423" s="10">
        <v>35443.32</v>
      </c>
      <c r="T3423" s="1" t="str">
        <f>"Q"&amp;ROUNDUP(salesdata[[#This Row],[Month No.]]/3,0)</f>
        <v>Q4</v>
      </c>
      <c r="U3423" s="1" t="str">
        <f>TEXT(salesdata[[#This Row],[Date]],"dddd")</f>
        <v>Friday</v>
      </c>
      <c r="V3423" s="12">
        <f>IFERROR(salesdata[[#This Row],[Total Revenue]]/salesdata[[#This Row],[Total Units Sold]],0)</f>
        <v>4.622237871674491</v>
      </c>
      <c r="W3423" s="1" t="str">
        <f>INDEX({"Product1","Product2","Product3","Product4"},MATCH(MAX(salesdata[[#This Row],[S-P1]],salesdata[[#This Row],[S-P2]],salesdata[[#This Row],[S-P3]],salesdata[[#This Row],[S-P4]]),CHOOSE({1,2,3,4},salesdata[[#This Row],[S-P1]],salesdata[[#This Row],[S-P2]],salesdata[[#This Row],[S-P3]],salesdata[[#This Row],[S-P4]]),0))</f>
        <v>Product3</v>
      </c>
      <c r="X3423" s="1" t="str">
        <f>IF(salesdata[[#This Row],[Total Revenue]]&gt;=70000,"High",IF(salesdata[[#This Row],[Total Revenue]]&gt;=40000,"Medium","Low"))</f>
        <v>Low</v>
      </c>
      <c r="Y3423" s="1" t="str">
        <f>IFERROR(IF(SUMIF(salesdata[Year],salesdata[[#This Row],[Year]],salesdata[Total Revenue])&gt;SUMIF(salesdata[Year],salesdata[[#This Row],[Year]]-1,salesdata[Total Revenue]),"Growth Year","Decline Year"),"")</f>
        <v>Growth Year</v>
      </c>
    </row>
    <row r="3424" spans="1:25" x14ac:dyDescent="0.3">
      <c r="A3424" s="1">
        <v>3423</v>
      </c>
      <c r="B3424" s="2">
        <v>43771</v>
      </c>
      <c r="C3424" s="1">
        <v>2019</v>
      </c>
      <c r="D3424" s="1" t="s">
        <v>24</v>
      </c>
      <c r="E3424" s="1">
        <v>11</v>
      </c>
      <c r="F3424" s="3">
        <v>1742</v>
      </c>
      <c r="G3424" s="10">
        <v>5522.14</v>
      </c>
      <c r="H3424" s="12">
        <f>IFERROR(salesdata[[#This Row],[S-P1]]/salesdata[[#This Row],[Q-P1]],0)</f>
        <v>3.1700000000000004</v>
      </c>
      <c r="I3424" s="3">
        <v>3815</v>
      </c>
      <c r="J3424" s="10">
        <v>24187.1</v>
      </c>
      <c r="K3424" s="12">
        <f>IFERROR(salesdata[[#This Row],[S-P2]]/salesdata[[#This Row],[Q-P2]],0)</f>
        <v>6.34</v>
      </c>
      <c r="L3424" s="3">
        <v>1543</v>
      </c>
      <c r="M3424" s="10">
        <v>8363.06</v>
      </c>
      <c r="N3424" s="12">
        <f>IFERROR(salesdata[[#This Row],[S-P3]]/salesdata[[#This Row],[Q-P3]],0)</f>
        <v>5.42</v>
      </c>
      <c r="O3424" s="3">
        <v>1939</v>
      </c>
      <c r="P3424" s="10">
        <v>13825.07</v>
      </c>
      <c r="Q3424" s="12">
        <f>IFERROR(salesdata[[#This Row],[S-P4]]/salesdata[[#This Row],[Q-P4]],0)</f>
        <v>7.13</v>
      </c>
      <c r="R3424" s="3">
        <v>9039</v>
      </c>
      <c r="S3424" s="10">
        <v>51897.37</v>
      </c>
      <c r="T3424" s="1" t="str">
        <f>"Q"&amp;ROUNDUP(salesdata[[#This Row],[Month No.]]/3,0)</f>
        <v>Q4</v>
      </c>
      <c r="U3424" s="1" t="str">
        <f>TEXT(salesdata[[#This Row],[Date]],"dddd")</f>
        <v>Saturday</v>
      </c>
      <c r="V3424" s="12">
        <f>IFERROR(salesdata[[#This Row],[Total Revenue]]/salesdata[[#This Row],[Total Units Sold]],0)</f>
        <v>5.7414946343622084</v>
      </c>
      <c r="W3424" s="1" t="str">
        <f>INDEX({"Product1","Product2","Product3","Product4"},MATCH(MAX(salesdata[[#This Row],[S-P1]],salesdata[[#This Row],[S-P2]],salesdata[[#This Row],[S-P3]],salesdata[[#This Row],[S-P4]]),CHOOSE({1,2,3,4},salesdata[[#This Row],[S-P1]],salesdata[[#This Row],[S-P2]],salesdata[[#This Row],[S-P3]],salesdata[[#This Row],[S-P4]]),0))</f>
        <v>Product2</v>
      </c>
      <c r="X3424" s="1" t="str">
        <f>IF(salesdata[[#This Row],[Total Revenue]]&gt;=70000,"High",IF(salesdata[[#This Row],[Total Revenue]]&gt;=40000,"Medium","Low"))</f>
        <v>Medium</v>
      </c>
      <c r="Y3424" s="1" t="str">
        <f>IFERROR(IF(SUMIF(salesdata[Year],salesdata[[#This Row],[Year]],salesdata[Total Revenue])&gt;SUMIF(salesdata[Year],salesdata[[#This Row],[Year]]-1,salesdata[Total Revenue]),"Growth Year","Decline Year"),"")</f>
        <v>Growth Year</v>
      </c>
    </row>
    <row r="3425" spans="1:25" x14ac:dyDescent="0.3">
      <c r="A3425" s="1">
        <v>3424</v>
      </c>
      <c r="B3425" s="2">
        <v>43772</v>
      </c>
      <c r="C3425" s="1">
        <v>2019</v>
      </c>
      <c r="D3425" s="1" t="s">
        <v>24</v>
      </c>
      <c r="E3425" s="1">
        <v>11</v>
      </c>
      <c r="F3425" s="3">
        <v>3680</v>
      </c>
      <c r="G3425" s="10">
        <v>11665.6</v>
      </c>
      <c r="H3425" s="12">
        <f>IFERROR(salesdata[[#This Row],[S-P1]]/salesdata[[#This Row],[Q-P1]],0)</f>
        <v>3.17</v>
      </c>
      <c r="I3425" s="3">
        <v>1810</v>
      </c>
      <c r="J3425" s="10">
        <v>11475.4</v>
      </c>
      <c r="K3425" s="12">
        <f>IFERROR(salesdata[[#This Row],[S-P2]]/salesdata[[#This Row],[Q-P2]],0)</f>
        <v>6.34</v>
      </c>
      <c r="L3425" s="3">
        <v>956</v>
      </c>
      <c r="M3425" s="10">
        <v>5181.5200000000004</v>
      </c>
      <c r="N3425" s="12">
        <f>IFERROR(salesdata[[#This Row],[S-P3]]/salesdata[[#This Row],[Q-P3]],0)</f>
        <v>5.4200000000000008</v>
      </c>
      <c r="O3425" s="3">
        <v>1908</v>
      </c>
      <c r="P3425" s="10">
        <v>13604.04</v>
      </c>
      <c r="Q3425" s="12">
        <f>IFERROR(salesdata[[#This Row],[S-P4]]/salesdata[[#This Row],[Q-P4]],0)</f>
        <v>7.1300000000000008</v>
      </c>
      <c r="R3425" s="3">
        <v>8354</v>
      </c>
      <c r="S3425" s="10">
        <v>41926.559999999998</v>
      </c>
      <c r="T3425" s="1" t="str">
        <f>"Q"&amp;ROUNDUP(salesdata[[#This Row],[Month No.]]/3,0)</f>
        <v>Q4</v>
      </c>
      <c r="U3425" s="1" t="str">
        <f>TEXT(salesdata[[#This Row],[Date]],"dddd")</f>
        <v>Sunday</v>
      </c>
      <c r="V3425" s="12">
        <f>IFERROR(salesdata[[#This Row],[Total Revenue]]/salesdata[[#This Row],[Total Units Sold]],0)</f>
        <v>5.0187407230069425</v>
      </c>
      <c r="W3425" s="1" t="str">
        <f>INDEX({"Product1","Product2","Product3","Product4"},MATCH(MAX(salesdata[[#This Row],[S-P1]],salesdata[[#This Row],[S-P2]],salesdata[[#This Row],[S-P3]],salesdata[[#This Row],[S-P4]]),CHOOSE({1,2,3,4},salesdata[[#This Row],[S-P1]],salesdata[[#This Row],[S-P2]],salesdata[[#This Row],[S-P3]],salesdata[[#This Row],[S-P4]]),0))</f>
        <v>Product4</v>
      </c>
      <c r="X3425" s="1" t="str">
        <f>IF(salesdata[[#This Row],[Total Revenue]]&gt;=70000,"High",IF(salesdata[[#This Row],[Total Revenue]]&gt;=40000,"Medium","Low"))</f>
        <v>Medium</v>
      </c>
      <c r="Y3425" s="1" t="str">
        <f>IFERROR(IF(SUMIF(salesdata[Year],salesdata[[#This Row],[Year]],salesdata[Total Revenue])&gt;SUMIF(salesdata[Year],salesdata[[#This Row],[Year]]-1,salesdata[Total Revenue]),"Growth Year","Decline Year"),"")</f>
        <v>Growth Year</v>
      </c>
    </row>
    <row r="3426" spans="1:25" x14ac:dyDescent="0.3">
      <c r="A3426" s="1">
        <v>3425</v>
      </c>
      <c r="B3426" s="2">
        <v>43773</v>
      </c>
      <c r="C3426" s="1">
        <v>2019</v>
      </c>
      <c r="D3426" s="1" t="s">
        <v>24</v>
      </c>
      <c r="E3426" s="1">
        <v>11</v>
      </c>
      <c r="F3426" s="3">
        <v>5459</v>
      </c>
      <c r="G3426" s="10">
        <v>17305.03</v>
      </c>
      <c r="H3426" s="12">
        <f>IFERROR(salesdata[[#This Row],[S-P1]]/salesdata[[#This Row],[Q-P1]],0)</f>
        <v>3.17</v>
      </c>
      <c r="I3426" s="3">
        <v>3566</v>
      </c>
      <c r="J3426" s="10">
        <v>22608.44</v>
      </c>
      <c r="K3426" s="12">
        <f>IFERROR(salesdata[[#This Row],[S-P2]]/salesdata[[#This Row],[Q-P2]],0)</f>
        <v>6.34</v>
      </c>
      <c r="L3426" s="3">
        <v>1918</v>
      </c>
      <c r="M3426" s="10">
        <v>10395.56</v>
      </c>
      <c r="N3426" s="12">
        <f>IFERROR(salesdata[[#This Row],[S-P3]]/salesdata[[#This Row],[Q-P3]],0)</f>
        <v>5.42</v>
      </c>
      <c r="O3426" s="3">
        <v>1128</v>
      </c>
      <c r="P3426" s="10">
        <v>8042.64</v>
      </c>
      <c r="Q3426" s="12">
        <f>IFERROR(salesdata[[#This Row],[S-P4]]/salesdata[[#This Row],[Q-P4]],0)</f>
        <v>7.13</v>
      </c>
      <c r="R3426" s="3">
        <v>12071</v>
      </c>
      <c r="S3426" s="10">
        <v>58351.67</v>
      </c>
      <c r="T3426" s="1" t="str">
        <f>"Q"&amp;ROUNDUP(salesdata[[#This Row],[Month No.]]/3,0)</f>
        <v>Q4</v>
      </c>
      <c r="U3426" s="1" t="str">
        <f>TEXT(salesdata[[#This Row],[Date]],"dddd")</f>
        <v>Monday</v>
      </c>
      <c r="V3426" s="12">
        <f>IFERROR(salesdata[[#This Row],[Total Revenue]]/salesdata[[#This Row],[Total Units Sold]],0)</f>
        <v>4.8340377764891063</v>
      </c>
      <c r="W3426" s="1" t="str">
        <f>INDEX({"Product1","Product2","Product3","Product4"},MATCH(MAX(salesdata[[#This Row],[S-P1]],salesdata[[#This Row],[S-P2]],salesdata[[#This Row],[S-P3]],salesdata[[#This Row],[S-P4]]),CHOOSE({1,2,3,4},salesdata[[#This Row],[S-P1]],salesdata[[#This Row],[S-P2]],salesdata[[#This Row],[S-P3]],salesdata[[#This Row],[S-P4]]),0))</f>
        <v>Product2</v>
      </c>
      <c r="X3426" s="1" t="str">
        <f>IF(salesdata[[#This Row],[Total Revenue]]&gt;=70000,"High",IF(salesdata[[#This Row],[Total Revenue]]&gt;=40000,"Medium","Low"))</f>
        <v>Medium</v>
      </c>
      <c r="Y3426" s="1" t="str">
        <f>IFERROR(IF(SUMIF(salesdata[Year],salesdata[[#This Row],[Year]],salesdata[Total Revenue])&gt;SUMIF(salesdata[Year],salesdata[[#This Row],[Year]]-1,salesdata[Total Revenue]),"Growth Year","Decline Year"),"")</f>
        <v>Growth Year</v>
      </c>
    </row>
    <row r="3427" spans="1:25" x14ac:dyDescent="0.3">
      <c r="A3427" s="1">
        <v>3426</v>
      </c>
      <c r="B3427" s="2">
        <v>43774</v>
      </c>
      <c r="C3427" s="1">
        <v>2019</v>
      </c>
      <c r="D3427" s="1" t="s">
        <v>24</v>
      </c>
      <c r="E3427" s="1">
        <v>11</v>
      </c>
      <c r="F3427" s="3">
        <v>4228</v>
      </c>
      <c r="G3427" s="10">
        <v>13402.76</v>
      </c>
      <c r="H3427" s="12">
        <f>IFERROR(salesdata[[#This Row],[S-P1]]/salesdata[[#This Row],[Q-P1]],0)</f>
        <v>3.17</v>
      </c>
      <c r="I3427" s="3">
        <v>1192</v>
      </c>
      <c r="J3427" s="10">
        <v>7557.28</v>
      </c>
      <c r="K3427" s="12">
        <f>IFERROR(salesdata[[#This Row],[S-P2]]/salesdata[[#This Row],[Q-P2]],0)</f>
        <v>6.34</v>
      </c>
      <c r="L3427" s="3">
        <v>721</v>
      </c>
      <c r="M3427" s="10">
        <v>3907.82</v>
      </c>
      <c r="N3427" s="12">
        <f>IFERROR(salesdata[[#This Row],[S-P3]]/salesdata[[#This Row],[Q-P3]],0)</f>
        <v>5.42</v>
      </c>
      <c r="O3427" s="3">
        <v>1339</v>
      </c>
      <c r="P3427" s="10">
        <v>9547.07</v>
      </c>
      <c r="Q3427" s="12">
        <f>IFERROR(salesdata[[#This Row],[S-P4]]/salesdata[[#This Row],[Q-P4]],0)</f>
        <v>7.13</v>
      </c>
      <c r="R3427" s="3">
        <v>7480</v>
      </c>
      <c r="S3427" s="10">
        <v>34414.93</v>
      </c>
      <c r="T3427" s="1" t="str">
        <f>"Q"&amp;ROUNDUP(salesdata[[#This Row],[Month No.]]/3,0)</f>
        <v>Q4</v>
      </c>
      <c r="U3427" s="1" t="str">
        <f>TEXT(salesdata[[#This Row],[Date]],"dddd")</f>
        <v>Tuesday</v>
      </c>
      <c r="V3427" s="12">
        <f>IFERROR(salesdata[[#This Row],[Total Revenue]]/salesdata[[#This Row],[Total Units Sold]],0)</f>
        <v>4.6009264705882353</v>
      </c>
      <c r="W3427" s="1" t="str">
        <f>INDEX({"Product1","Product2","Product3","Product4"},MATCH(MAX(salesdata[[#This Row],[S-P1]],salesdata[[#This Row],[S-P2]],salesdata[[#This Row],[S-P3]],salesdata[[#This Row],[S-P4]]),CHOOSE({1,2,3,4},salesdata[[#This Row],[S-P1]],salesdata[[#This Row],[S-P2]],salesdata[[#This Row],[S-P3]],salesdata[[#This Row],[S-P4]]),0))</f>
        <v>Product1</v>
      </c>
      <c r="X3427" s="1" t="str">
        <f>IF(salesdata[[#This Row],[Total Revenue]]&gt;=70000,"High",IF(salesdata[[#This Row],[Total Revenue]]&gt;=40000,"Medium","Low"))</f>
        <v>Low</v>
      </c>
      <c r="Y3427" s="1" t="str">
        <f>IFERROR(IF(SUMIF(salesdata[Year],salesdata[[#This Row],[Year]],salesdata[Total Revenue])&gt;SUMIF(salesdata[Year],salesdata[[#This Row],[Year]]-1,salesdata[Total Revenue]),"Growth Year","Decline Year"),"")</f>
        <v>Growth Year</v>
      </c>
    </row>
    <row r="3428" spans="1:25" x14ac:dyDescent="0.3">
      <c r="A3428" s="1">
        <v>3427</v>
      </c>
      <c r="B3428" s="2">
        <v>43775</v>
      </c>
      <c r="C3428" s="1">
        <v>2019</v>
      </c>
      <c r="D3428" s="1" t="s">
        <v>24</v>
      </c>
      <c r="E3428" s="1">
        <v>11</v>
      </c>
      <c r="F3428" s="3">
        <v>4999</v>
      </c>
      <c r="G3428" s="10">
        <v>15846.83</v>
      </c>
      <c r="H3428" s="12">
        <f>IFERROR(salesdata[[#This Row],[S-P1]]/salesdata[[#This Row],[Q-P1]],0)</f>
        <v>3.17</v>
      </c>
      <c r="I3428" s="3">
        <v>2043</v>
      </c>
      <c r="J3428" s="10">
        <v>12952.62</v>
      </c>
      <c r="K3428" s="12">
        <f>IFERROR(salesdata[[#This Row],[S-P2]]/salesdata[[#This Row],[Q-P2]],0)</f>
        <v>6.3400000000000007</v>
      </c>
      <c r="L3428" s="3">
        <v>2293</v>
      </c>
      <c r="M3428" s="10">
        <v>12428.06</v>
      </c>
      <c r="N3428" s="12">
        <f>IFERROR(salesdata[[#This Row],[S-P3]]/salesdata[[#This Row],[Q-P3]],0)</f>
        <v>5.42</v>
      </c>
      <c r="O3428" s="3">
        <v>1023</v>
      </c>
      <c r="P3428" s="10">
        <v>7293.99</v>
      </c>
      <c r="Q3428" s="12">
        <f>IFERROR(salesdata[[#This Row],[S-P4]]/salesdata[[#This Row],[Q-P4]],0)</f>
        <v>7.13</v>
      </c>
      <c r="R3428" s="3">
        <v>10358</v>
      </c>
      <c r="S3428" s="10">
        <v>48521.5</v>
      </c>
      <c r="T3428" s="1" t="str">
        <f>"Q"&amp;ROUNDUP(salesdata[[#This Row],[Month No.]]/3,0)</f>
        <v>Q4</v>
      </c>
      <c r="U3428" s="1" t="str">
        <f>TEXT(salesdata[[#This Row],[Date]],"dddd")</f>
        <v>Wednesday</v>
      </c>
      <c r="V3428" s="12">
        <f>IFERROR(salesdata[[#This Row],[Total Revenue]]/salesdata[[#This Row],[Total Units Sold]],0)</f>
        <v>4.6844468044023939</v>
      </c>
      <c r="W3428" s="1" t="str">
        <f>INDEX({"Product1","Product2","Product3","Product4"},MATCH(MAX(salesdata[[#This Row],[S-P1]],salesdata[[#This Row],[S-P2]],salesdata[[#This Row],[S-P3]],salesdata[[#This Row],[S-P4]]),CHOOSE({1,2,3,4},salesdata[[#This Row],[S-P1]],salesdata[[#This Row],[S-P2]],salesdata[[#This Row],[S-P3]],salesdata[[#This Row],[S-P4]]),0))</f>
        <v>Product1</v>
      </c>
      <c r="X3428" s="1" t="str">
        <f>IF(salesdata[[#This Row],[Total Revenue]]&gt;=70000,"High",IF(salesdata[[#This Row],[Total Revenue]]&gt;=40000,"Medium","Low"))</f>
        <v>Medium</v>
      </c>
      <c r="Y3428" s="1" t="str">
        <f>IFERROR(IF(SUMIF(salesdata[Year],salesdata[[#This Row],[Year]],salesdata[Total Revenue])&gt;SUMIF(salesdata[Year],salesdata[[#This Row],[Year]]-1,salesdata[Total Revenue]),"Growth Year","Decline Year"),"")</f>
        <v>Growth Year</v>
      </c>
    </row>
    <row r="3429" spans="1:25" x14ac:dyDescent="0.3">
      <c r="A3429" s="1">
        <v>3428</v>
      </c>
      <c r="B3429" s="2">
        <v>43776</v>
      </c>
      <c r="C3429" s="1">
        <v>2019</v>
      </c>
      <c r="D3429" s="1" t="s">
        <v>24</v>
      </c>
      <c r="E3429" s="1">
        <v>11</v>
      </c>
      <c r="F3429" s="3">
        <v>3611</v>
      </c>
      <c r="G3429" s="10">
        <v>11446.87</v>
      </c>
      <c r="H3429" s="12">
        <f>IFERROR(salesdata[[#This Row],[S-P1]]/salesdata[[#This Row],[Q-P1]],0)</f>
        <v>3.1700000000000004</v>
      </c>
      <c r="I3429" s="3">
        <v>3943</v>
      </c>
      <c r="J3429" s="10">
        <v>24998.62</v>
      </c>
      <c r="K3429" s="12">
        <f>IFERROR(salesdata[[#This Row],[S-P2]]/salesdata[[#This Row],[Q-P2]],0)</f>
        <v>6.34</v>
      </c>
      <c r="L3429" s="3">
        <v>5419</v>
      </c>
      <c r="M3429" s="10">
        <v>29370.98</v>
      </c>
      <c r="N3429" s="12">
        <f>IFERROR(salesdata[[#This Row],[S-P3]]/salesdata[[#This Row],[Q-P3]],0)</f>
        <v>5.42</v>
      </c>
      <c r="O3429" s="3">
        <v>1808</v>
      </c>
      <c r="P3429" s="10">
        <v>12891.04</v>
      </c>
      <c r="Q3429" s="12">
        <f>IFERROR(salesdata[[#This Row],[S-P4]]/salesdata[[#This Row],[Q-P4]],0)</f>
        <v>7.1300000000000008</v>
      </c>
      <c r="R3429" s="3">
        <v>14781</v>
      </c>
      <c r="S3429" s="10">
        <v>78707.509999999995</v>
      </c>
      <c r="T3429" s="1" t="str">
        <f>"Q"&amp;ROUNDUP(salesdata[[#This Row],[Month No.]]/3,0)</f>
        <v>Q4</v>
      </c>
      <c r="U3429" s="1" t="str">
        <f>TEXT(salesdata[[#This Row],[Date]],"dddd")</f>
        <v>Thursday</v>
      </c>
      <c r="V3429" s="12">
        <f>IFERROR(salesdata[[#This Row],[Total Revenue]]/salesdata[[#This Row],[Total Units Sold]],0)</f>
        <v>5.3249110344361004</v>
      </c>
      <c r="W3429" s="1" t="str">
        <f>INDEX({"Product1","Product2","Product3","Product4"},MATCH(MAX(salesdata[[#This Row],[S-P1]],salesdata[[#This Row],[S-P2]],salesdata[[#This Row],[S-P3]],salesdata[[#This Row],[S-P4]]),CHOOSE({1,2,3,4},salesdata[[#This Row],[S-P1]],salesdata[[#This Row],[S-P2]],salesdata[[#This Row],[S-P3]],salesdata[[#This Row],[S-P4]]),0))</f>
        <v>Product3</v>
      </c>
      <c r="X3429" s="1" t="str">
        <f>IF(salesdata[[#This Row],[Total Revenue]]&gt;=70000,"High",IF(salesdata[[#This Row],[Total Revenue]]&gt;=40000,"Medium","Low"))</f>
        <v>High</v>
      </c>
      <c r="Y3429" s="1" t="str">
        <f>IFERROR(IF(SUMIF(salesdata[Year],salesdata[[#This Row],[Year]],salesdata[Total Revenue])&gt;SUMIF(salesdata[Year],salesdata[[#This Row],[Year]]-1,salesdata[Total Revenue]),"Growth Year","Decline Year"),"")</f>
        <v>Growth Year</v>
      </c>
    </row>
    <row r="3430" spans="1:25" x14ac:dyDescent="0.3">
      <c r="A3430" s="1">
        <v>3429</v>
      </c>
      <c r="B3430" s="2">
        <v>43777</v>
      </c>
      <c r="C3430" s="1">
        <v>2019</v>
      </c>
      <c r="D3430" s="1" t="s">
        <v>24</v>
      </c>
      <c r="E3430" s="1">
        <v>11</v>
      </c>
      <c r="F3430" s="3">
        <v>1918</v>
      </c>
      <c r="G3430" s="10">
        <v>6080.06</v>
      </c>
      <c r="H3430" s="12">
        <f>IFERROR(salesdata[[#This Row],[S-P1]]/salesdata[[#This Row],[Q-P1]],0)</f>
        <v>3.1700000000000004</v>
      </c>
      <c r="I3430" s="3">
        <v>3539</v>
      </c>
      <c r="J3430" s="10">
        <v>22437.26</v>
      </c>
      <c r="K3430" s="12">
        <f>IFERROR(salesdata[[#This Row],[S-P2]]/salesdata[[#This Row],[Q-P2]],0)</f>
        <v>6.34</v>
      </c>
      <c r="L3430" s="3">
        <v>1269</v>
      </c>
      <c r="M3430" s="10">
        <v>6877.98</v>
      </c>
      <c r="N3430" s="12">
        <f>IFERROR(salesdata[[#This Row],[S-P3]]/salesdata[[#This Row],[Q-P3]],0)</f>
        <v>5.42</v>
      </c>
      <c r="O3430" s="3">
        <v>319</v>
      </c>
      <c r="P3430" s="10">
        <v>2274.4699999999998</v>
      </c>
      <c r="Q3430" s="12">
        <f>IFERROR(salesdata[[#This Row],[S-P4]]/salesdata[[#This Row],[Q-P4]],0)</f>
        <v>7.129999999999999</v>
      </c>
      <c r="R3430" s="3">
        <v>7045</v>
      </c>
      <c r="S3430" s="10">
        <v>37669.769999999997</v>
      </c>
      <c r="T3430" s="1" t="str">
        <f>"Q"&amp;ROUNDUP(salesdata[[#This Row],[Month No.]]/3,0)</f>
        <v>Q4</v>
      </c>
      <c r="U3430" s="1" t="str">
        <f>TEXT(salesdata[[#This Row],[Date]],"dddd")</f>
        <v>Friday</v>
      </c>
      <c r="V3430" s="12">
        <f>IFERROR(salesdata[[#This Row],[Total Revenue]]/salesdata[[#This Row],[Total Units Sold]],0)</f>
        <v>5.3470220014194458</v>
      </c>
      <c r="W3430" s="1" t="str">
        <f>INDEX({"Product1","Product2","Product3","Product4"},MATCH(MAX(salesdata[[#This Row],[S-P1]],salesdata[[#This Row],[S-P2]],salesdata[[#This Row],[S-P3]],salesdata[[#This Row],[S-P4]]),CHOOSE({1,2,3,4},salesdata[[#This Row],[S-P1]],salesdata[[#This Row],[S-P2]],salesdata[[#This Row],[S-P3]],salesdata[[#This Row],[S-P4]]),0))</f>
        <v>Product2</v>
      </c>
      <c r="X3430" s="1" t="str">
        <f>IF(salesdata[[#This Row],[Total Revenue]]&gt;=70000,"High",IF(salesdata[[#This Row],[Total Revenue]]&gt;=40000,"Medium","Low"))</f>
        <v>Low</v>
      </c>
      <c r="Y3430" s="1" t="str">
        <f>IFERROR(IF(SUMIF(salesdata[Year],salesdata[[#This Row],[Year]],salesdata[Total Revenue])&gt;SUMIF(salesdata[Year],salesdata[[#This Row],[Year]]-1,salesdata[Total Revenue]),"Growth Year","Decline Year"),"")</f>
        <v>Growth Year</v>
      </c>
    </row>
    <row r="3431" spans="1:25" x14ac:dyDescent="0.3">
      <c r="A3431" s="1">
        <v>3430</v>
      </c>
      <c r="B3431" s="2">
        <v>43778</v>
      </c>
      <c r="C3431" s="1">
        <v>2019</v>
      </c>
      <c r="D3431" s="1" t="s">
        <v>24</v>
      </c>
      <c r="E3431" s="1">
        <v>11</v>
      </c>
      <c r="F3431" s="3">
        <v>4386</v>
      </c>
      <c r="G3431" s="10">
        <v>13903.62</v>
      </c>
      <c r="H3431" s="12">
        <f>IFERROR(salesdata[[#This Row],[S-P1]]/salesdata[[#This Row],[Q-P1]],0)</f>
        <v>3.1700000000000004</v>
      </c>
      <c r="I3431" s="3">
        <v>2125</v>
      </c>
      <c r="J3431" s="10">
        <v>13472.5</v>
      </c>
      <c r="K3431" s="12">
        <f>IFERROR(salesdata[[#This Row],[S-P2]]/salesdata[[#This Row],[Q-P2]],0)</f>
        <v>6.34</v>
      </c>
      <c r="L3431" s="3">
        <v>721</v>
      </c>
      <c r="M3431" s="10">
        <v>3907.82</v>
      </c>
      <c r="N3431" s="12">
        <f>IFERROR(salesdata[[#This Row],[S-P3]]/salesdata[[#This Row],[Q-P3]],0)</f>
        <v>5.42</v>
      </c>
      <c r="O3431" s="3">
        <v>1583</v>
      </c>
      <c r="P3431" s="10">
        <v>11286.79</v>
      </c>
      <c r="Q3431" s="12">
        <f>IFERROR(salesdata[[#This Row],[S-P4]]/salesdata[[#This Row],[Q-P4]],0)</f>
        <v>7.1300000000000008</v>
      </c>
      <c r="R3431" s="3">
        <v>8815</v>
      </c>
      <c r="S3431" s="10">
        <v>42570.73</v>
      </c>
      <c r="T3431" s="1" t="str">
        <f>"Q"&amp;ROUNDUP(salesdata[[#This Row],[Month No.]]/3,0)</f>
        <v>Q4</v>
      </c>
      <c r="U3431" s="1" t="str">
        <f>TEXT(salesdata[[#This Row],[Date]],"dddd")</f>
        <v>Saturday</v>
      </c>
      <c r="V3431" s="12">
        <f>IFERROR(salesdata[[#This Row],[Total Revenue]]/salesdata[[#This Row],[Total Units Sold]],0)</f>
        <v>4.8293511060692005</v>
      </c>
      <c r="W3431" s="1" t="str">
        <f>INDEX({"Product1","Product2","Product3","Product4"},MATCH(MAX(salesdata[[#This Row],[S-P1]],salesdata[[#This Row],[S-P2]],salesdata[[#This Row],[S-P3]],salesdata[[#This Row],[S-P4]]),CHOOSE({1,2,3,4},salesdata[[#This Row],[S-P1]],salesdata[[#This Row],[S-P2]],salesdata[[#This Row],[S-P3]],salesdata[[#This Row],[S-P4]]),0))</f>
        <v>Product1</v>
      </c>
      <c r="X3431" s="1" t="str">
        <f>IF(salesdata[[#This Row],[Total Revenue]]&gt;=70000,"High",IF(salesdata[[#This Row],[Total Revenue]]&gt;=40000,"Medium","Low"))</f>
        <v>Medium</v>
      </c>
      <c r="Y3431" s="1" t="str">
        <f>IFERROR(IF(SUMIF(salesdata[Year],salesdata[[#This Row],[Year]],salesdata[Total Revenue])&gt;SUMIF(salesdata[Year],salesdata[[#This Row],[Year]]-1,salesdata[Total Revenue]),"Growth Year","Decline Year"),"")</f>
        <v>Growth Year</v>
      </c>
    </row>
    <row r="3432" spans="1:25" x14ac:dyDescent="0.3">
      <c r="A3432" s="1">
        <v>3431</v>
      </c>
      <c r="B3432" s="2">
        <v>43779</v>
      </c>
      <c r="C3432" s="1">
        <v>2019</v>
      </c>
      <c r="D3432" s="1" t="s">
        <v>24</v>
      </c>
      <c r="E3432" s="1">
        <v>11</v>
      </c>
      <c r="F3432" s="3">
        <v>7790</v>
      </c>
      <c r="G3432" s="10">
        <v>24694.3</v>
      </c>
      <c r="H3432" s="12">
        <f>IFERROR(salesdata[[#This Row],[S-P1]]/salesdata[[#This Row],[Q-P1]],0)</f>
        <v>3.17</v>
      </c>
      <c r="I3432" s="3">
        <v>460</v>
      </c>
      <c r="J3432" s="10">
        <v>2916.4</v>
      </c>
      <c r="K3432" s="12">
        <f>IFERROR(salesdata[[#This Row],[S-P2]]/salesdata[[#This Row],[Q-P2]],0)</f>
        <v>6.34</v>
      </c>
      <c r="L3432" s="3">
        <v>850</v>
      </c>
      <c r="M3432" s="10">
        <v>4607</v>
      </c>
      <c r="N3432" s="12">
        <f>IFERROR(salesdata[[#This Row],[S-P3]]/salesdata[[#This Row],[Q-P3]],0)</f>
        <v>5.42</v>
      </c>
      <c r="O3432" s="3">
        <v>1338</v>
      </c>
      <c r="P3432" s="10">
        <v>9539.94</v>
      </c>
      <c r="Q3432" s="12">
        <f>IFERROR(salesdata[[#This Row],[S-P4]]/salesdata[[#This Row],[Q-P4]],0)</f>
        <v>7.1300000000000008</v>
      </c>
      <c r="R3432" s="3">
        <v>10438</v>
      </c>
      <c r="S3432" s="10">
        <v>41757.64</v>
      </c>
      <c r="T3432" s="1" t="str">
        <f>"Q"&amp;ROUNDUP(salesdata[[#This Row],[Month No.]]/3,0)</f>
        <v>Q4</v>
      </c>
      <c r="U3432" s="1" t="str">
        <f>TEXT(salesdata[[#This Row],[Date]],"dddd")</f>
        <v>Sunday</v>
      </c>
      <c r="V3432" s="12">
        <f>IFERROR(salesdata[[#This Row],[Total Revenue]]/salesdata[[#This Row],[Total Units Sold]],0)</f>
        <v>4.0005403333972023</v>
      </c>
      <c r="W3432" s="1" t="str">
        <f>INDEX({"Product1","Product2","Product3","Product4"},MATCH(MAX(salesdata[[#This Row],[S-P1]],salesdata[[#This Row],[S-P2]],salesdata[[#This Row],[S-P3]],salesdata[[#This Row],[S-P4]]),CHOOSE({1,2,3,4},salesdata[[#This Row],[S-P1]],salesdata[[#This Row],[S-P2]],salesdata[[#This Row],[S-P3]],salesdata[[#This Row],[S-P4]]),0))</f>
        <v>Product1</v>
      </c>
      <c r="X3432" s="1" t="str">
        <f>IF(salesdata[[#This Row],[Total Revenue]]&gt;=70000,"High",IF(salesdata[[#This Row],[Total Revenue]]&gt;=40000,"Medium","Low"))</f>
        <v>Medium</v>
      </c>
      <c r="Y3432" s="1" t="str">
        <f>IFERROR(IF(SUMIF(salesdata[Year],salesdata[[#This Row],[Year]],salesdata[Total Revenue])&gt;SUMIF(salesdata[Year],salesdata[[#This Row],[Year]]-1,salesdata[Total Revenue]),"Growth Year","Decline Year"),"")</f>
        <v>Growth Year</v>
      </c>
    </row>
    <row r="3433" spans="1:25" x14ac:dyDescent="0.3">
      <c r="A3433" s="1">
        <v>3432</v>
      </c>
      <c r="B3433" s="2">
        <v>43780</v>
      </c>
      <c r="C3433" s="1">
        <v>2019</v>
      </c>
      <c r="D3433" s="1" t="s">
        <v>24</v>
      </c>
      <c r="E3433" s="1">
        <v>11</v>
      </c>
      <c r="F3433" s="3">
        <v>427</v>
      </c>
      <c r="G3433" s="10">
        <v>1353.59</v>
      </c>
      <c r="H3433" s="12">
        <f>IFERROR(salesdata[[#This Row],[S-P1]]/salesdata[[#This Row],[Q-P1]],0)</f>
        <v>3.17</v>
      </c>
      <c r="I3433" s="3">
        <v>2807</v>
      </c>
      <c r="J3433" s="10">
        <v>17796.38</v>
      </c>
      <c r="K3433" s="12">
        <f>IFERROR(salesdata[[#This Row],[S-P2]]/salesdata[[#This Row],[Q-P2]],0)</f>
        <v>6.3400000000000007</v>
      </c>
      <c r="L3433" s="3">
        <v>4269</v>
      </c>
      <c r="M3433" s="10">
        <v>23137.98</v>
      </c>
      <c r="N3433" s="12">
        <f>IFERROR(salesdata[[#This Row],[S-P3]]/salesdata[[#This Row],[Q-P3]],0)</f>
        <v>5.42</v>
      </c>
      <c r="O3433" s="3">
        <v>1887</v>
      </c>
      <c r="P3433" s="10">
        <v>13454.31</v>
      </c>
      <c r="Q3433" s="12">
        <f>IFERROR(salesdata[[#This Row],[S-P4]]/salesdata[[#This Row],[Q-P4]],0)</f>
        <v>7.13</v>
      </c>
      <c r="R3433" s="3">
        <v>9390</v>
      </c>
      <c r="S3433" s="10">
        <v>55742.26</v>
      </c>
      <c r="T3433" s="1" t="str">
        <f>"Q"&amp;ROUNDUP(salesdata[[#This Row],[Month No.]]/3,0)</f>
        <v>Q4</v>
      </c>
      <c r="U3433" s="1" t="str">
        <f>TEXT(salesdata[[#This Row],[Date]],"dddd")</f>
        <v>Monday</v>
      </c>
      <c r="V3433" s="12">
        <f>IFERROR(salesdata[[#This Row],[Total Revenue]]/salesdata[[#This Row],[Total Units Sold]],0)</f>
        <v>5.9363429179978704</v>
      </c>
      <c r="W3433" s="1" t="str">
        <f>INDEX({"Product1","Product2","Product3","Product4"},MATCH(MAX(salesdata[[#This Row],[S-P1]],salesdata[[#This Row],[S-P2]],salesdata[[#This Row],[S-P3]],salesdata[[#This Row],[S-P4]]),CHOOSE({1,2,3,4},salesdata[[#This Row],[S-P1]],salesdata[[#This Row],[S-P2]],salesdata[[#This Row],[S-P3]],salesdata[[#This Row],[S-P4]]),0))</f>
        <v>Product3</v>
      </c>
      <c r="X3433" s="1" t="str">
        <f>IF(salesdata[[#This Row],[Total Revenue]]&gt;=70000,"High",IF(salesdata[[#This Row],[Total Revenue]]&gt;=40000,"Medium","Low"))</f>
        <v>Medium</v>
      </c>
      <c r="Y3433" s="1" t="str">
        <f>IFERROR(IF(SUMIF(salesdata[Year],salesdata[[#This Row],[Year]],salesdata[Total Revenue])&gt;SUMIF(salesdata[Year],salesdata[[#This Row],[Year]]-1,salesdata[Total Revenue]),"Growth Year","Decline Year"),"")</f>
        <v>Growth Year</v>
      </c>
    </row>
    <row r="3434" spans="1:25" x14ac:dyDescent="0.3">
      <c r="A3434" s="1">
        <v>3433</v>
      </c>
      <c r="B3434" s="2">
        <v>43781</v>
      </c>
      <c r="C3434" s="1">
        <v>2019</v>
      </c>
      <c r="D3434" s="1" t="s">
        <v>24</v>
      </c>
      <c r="E3434" s="1">
        <v>11</v>
      </c>
      <c r="F3434" s="3">
        <v>4515</v>
      </c>
      <c r="G3434" s="10">
        <v>14312.55</v>
      </c>
      <c r="H3434" s="12">
        <f>IFERROR(salesdata[[#This Row],[S-P1]]/salesdata[[#This Row],[Q-P1]],0)</f>
        <v>3.17</v>
      </c>
      <c r="I3434" s="3">
        <v>3173</v>
      </c>
      <c r="J3434" s="10">
        <v>20116.82</v>
      </c>
      <c r="K3434" s="12">
        <f>IFERROR(salesdata[[#This Row],[S-P2]]/salesdata[[#This Row],[Q-P2]],0)</f>
        <v>6.34</v>
      </c>
      <c r="L3434" s="3">
        <v>3931</v>
      </c>
      <c r="M3434" s="10">
        <v>21306.02</v>
      </c>
      <c r="N3434" s="12">
        <f>IFERROR(salesdata[[#This Row],[S-P3]]/salesdata[[#This Row],[Q-P3]],0)</f>
        <v>5.42</v>
      </c>
      <c r="O3434" s="3">
        <v>1486</v>
      </c>
      <c r="P3434" s="10">
        <v>10595.18</v>
      </c>
      <c r="Q3434" s="12">
        <f>IFERROR(salesdata[[#This Row],[S-P4]]/salesdata[[#This Row],[Q-P4]],0)</f>
        <v>7.13</v>
      </c>
      <c r="R3434" s="3">
        <v>13105</v>
      </c>
      <c r="S3434" s="10">
        <v>66330.570000000007</v>
      </c>
      <c r="T3434" s="1" t="str">
        <f>"Q"&amp;ROUNDUP(salesdata[[#This Row],[Month No.]]/3,0)</f>
        <v>Q4</v>
      </c>
      <c r="U3434" s="1" t="str">
        <f>TEXT(salesdata[[#This Row],[Date]],"dddd")</f>
        <v>Tuesday</v>
      </c>
      <c r="V3434" s="12">
        <f>IFERROR(salesdata[[#This Row],[Total Revenue]]/salesdata[[#This Row],[Total Units Sold]],0)</f>
        <v>5.0614704311331558</v>
      </c>
      <c r="W3434" s="1" t="str">
        <f>INDEX({"Product1","Product2","Product3","Product4"},MATCH(MAX(salesdata[[#This Row],[S-P1]],salesdata[[#This Row],[S-P2]],salesdata[[#This Row],[S-P3]],salesdata[[#This Row],[S-P4]]),CHOOSE({1,2,3,4},salesdata[[#This Row],[S-P1]],salesdata[[#This Row],[S-P2]],salesdata[[#This Row],[S-P3]],salesdata[[#This Row],[S-P4]]),0))</f>
        <v>Product3</v>
      </c>
      <c r="X3434" s="1" t="str">
        <f>IF(salesdata[[#This Row],[Total Revenue]]&gt;=70000,"High",IF(salesdata[[#This Row],[Total Revenue]]&gt;=40000,"Medium","Low"))</f>
        <v>Medium</v>
      </c>
      <c r="Y3434" s="1" t="str">
        <f>IFERROR(IF(SUMIF(salesdata[Year],salesdata[[#This Row],[Year]],salesdata[Total Revenue])&gt;SUMIF(salesdata[Year],salesdata[[#This Row],[Year]]-1,salesdata[Total Revenue]),"Growth Year","Decline Year"),"")</f>
        <v>Growth Year</v>
      </c>
    </row>
    <row r="3435" spans="1:25" x14ac:dyDescent="0.3">
      <c r="A3435" s="1">
        <v>3434</v>
      </c>
      <c r="B3435" s="2">
        <v>43782</v>
      </c>
      <c r="C3435" s="1">
        <v>2019</v>
      </c>
      <c r="D3435" s="1" t="s">
        <v>24</v>
      </c>
      <c r="E3435" s="1">
        <v>11</v>
      </c>
      <c r="F3435" s="3">
        <v>5929</v>
      </c>
      <c r="G3435" s="10">
        <v>18794.93</v>
      </c>
      <c r="H3435" s="12">
        <f>IFERROR(salesdata[[#This Row],[S-P1]]/salesdata[[#This Row],[Q-P1]],0)</f>
        <v>3.17</v>
      </c>
      <c r="I3435" s="3">
        <v>3445</v>
      </c>
      <c r="J3435" s="10">
        <v>21841.3</v>
      </c>
      <c r="K3435" s="12">
        <f>IFERROR(salesdata[[#This Row],[S-P2]]/salesdata[[#This Row],[Q-P2]],0)</f>
        <v>6.34</v>
      </c>
      <c r="L3435" s="3">
        <v>275</v>
      </c>
      <c r="M3435" s="10">
        <v>1490.5</v>
      </c>
      <c r="N3435" s="12">
        <f>IFERROR(salesdata[[#This Row],[S-P3]]/salesdata[[#This Row],[Q-P3]],0)</f>
        <v>5.42</v>
      </c>
      <c r="O3435" s="3">
        <v>1837</v>
      </c>
      <c r="P3435" s="10">
        <v>13097.81</v>
      </c>
      <c r="Q3435" s="12">
        <f>IFERROR(salesdata[[#This Row],[S-P4]]/salesdata[[#This Row],[Q-P4]],0)</f>
        <v>7.13</v>
      </c>
      <c r="R3435" s="3">
        <v>11486</v>
      </c>
      <c r="S3435" s="10">
        <v>55224.54</v>
      </c>
      <c r="T3435" s="1" t="str">
        <f>"Q"&amp;ROUNDUP(salesdata[[#This Row],[Month No.]]/3,0)</f>
        <v>Q4</v>
      </c>
      <c r="U3435" s="1" t="str">
        <f>TEXT(salesdata[[#This Row],[Date]],"dddd")</f>
        <v>Wednesday</v>
      </c>
      <c r="V3435" s="12">
        <f>IFERROR(salesdata[[#This Row],[Total Revenue]]/salesdata[[#This Row],[Total Units Sold]],0)</f>
        <v>4.8079871147483892</v>
      </c>
      <c r="W3435" s="1" t="str">
        <f>INDEX({"Product1","Product2","Product3","Product4"},MATCH(MAX(salesdata[[#This Row],[S-P1]],salesdata[[#This Row],[S-P2]],salesdata[[#This Row],[S-P3]],salesdata[[#This Row],[S-P4]]),CHOOSE({1,2,3,4},salesdata[[#This Row],[S-P1]],salesdata[[#This Row],[S-P2]],salesdata[[#This Row],[S-P3]],salesdata[[#This Row],[S-P4]]),0))</f>
        <v>Product2</v>
      </c>
      <c r="X3435" s="1" t="str">
        <f>IF(salesdata[[#This Row],[Total Revenue]]&gt;=70000,"High",IF(salesdata[[#This Row],[Total Revenue]]&gt;=40000,"Medium","Low"))</f>
        <v>Medium</v>
      </c>
      <c r="Y3435" s="1" t="str">
        <f>IFERROR(IF(SUMIF(salesdata[Year],salesdata[[#This Row],[Year]],salesdata[Total Revenue])&gt;SUMIF(salesdata[Year],salesdata[[#This Row],[Year]]-1,salesdata[Total Revenue]),"Growth Year","Decline Year"),"")</f>
        <v>Growth Year</v>
      </c>
    </row>
    <row r="3436" spans="1:25" x14ac:dyDescent="0.3">
      <c r="A3436" s="1">
        <v>3435</v>
      </c>
      <c r="B3436" s="2">
        <v>43783</v>
      </c>
      <c r="C3436" s="1">
        <v>2019</v>
      </c>
      <c r="D3436" s="1" t="s">
        <v>24</v>
      </c>
      <c r="E3436" s="1">
        <v>11</v>
      </c>
      <c r="F3436" s="3">
        <v>5420</v>
      </c>
      <c r="G3436" s="10">
        <v>17181.400000000001</v>
      </c>
      <c r="H3436" s="12">
        <f>IFERROR(salesdata[[#This Row],[S-P1]]/salesdata[[#This Row],[Q-P1]],0)</f>
        <v>3.1700000000000004</v>
      </c>
      <c r="I3436" s="3">
        <v>2971</v>
      </c>
      <c r="J3436" s="10">
        <v>18836.14</v>
      </c>
      <c r="K3436" s="12">
        <f>IFERROR(salesdata[[#This Row],[S-P2]]/salesdata[[#This Row],[Q-P2]],0)</f>
        <v>6.34</v>
      </c>
      <c r="L3436" s="3">
        <v>4077</v>
      </c>
      <c r="M3436" s="10">
        <v>22097.34</v>
      </c>
      <c r="N3436" s="12">
        <f>IFERROR(salesdata[[#This Row],[S-P3]]/salesdata[[#This Row],[Q-P3]],0)</f>
        <v>5.42</v>
      </c>
      <c r="O3436" s="3">
        <v>1160</v>
      </c>
      <c r="P3436" s="10">
        <v>8270.7999999999993</v>
      </c>
      <c r="Q3436" s="12">
        <f>IFERROR(salesdata[[#This Row],[S-P4]]/salesdata[[#This Row],[Q-P4]],0)</f>
        <v>7.129999999999999</v>
      </c>
      <c r="R3436" s="3">
        <v>13628</v>
      </c>
      <c r="S3436" s="10">
        <v>66385.679999999993</v>
      </c>
      <c r="T3436" s="1" t="str">
        <f>"Q"&amp;ROUNDUP(salesdata[[#This Row],[Month No.]]/3,0)</f>
        <v>Q4</v>
      </c>
      <c r="U3436" s="1" t="str">
        <f>TEXT(salesdata[[#This Row],[Date]],"dddd")</f>
        <v>Thursday</v>
      </c>
      <c r="V3436" s="12">
        <f>IFERROR(salesdata[[#This Row],[Total Revenue]]/salesdata[[#This Row],[Total Units Sold]],0)</f>
        <v>4.8712709128265335</v>
      </c>
      <c r="W3436" s="1" t="str">
        <f>INDEX({"Product1","Product2","Product3","Product4"},MATCH(MAX(salesdata[[#This Row],[S-P1]],salesdata[[#This Row],[S-P2]],salesdata[[#This Row],[S-P3]],salesdata[[#This Row],[S-P4]]),CHOOSE({1,2,3,4},salesdata[[#This Row],[S-P1]],salesdata[[#This Row],[S-P2]],salesdata[[#This Row],[S-P3]],salesdata[[#This Row],[S-P4]]),0))</f>
        <v>Product3</v>
      </c>
      <c r="X3436" s="1" t="str">
        <f>IF(salesdata[[#This Row],[Total Revenue]]&gt;=70000,"High",IF(salesdata[[#This Row],[Total Revenue]]&gt;=40000,"Medium","Low"))</f>
        <v>Medium</v>
      </c>
      <c r="Y3436" s="1" t="str">
        <f>IFERROR(IF(SUMIF(salesdata[Year],salesdata[[#This Row],[Year]],salesdata[Total Revenue])&gt;SUMIF(salesdata[Year],salesdata[[#This Row],[Year]]-1,salesdata[Total Revenue]),"Growth Year","Decline Year"),"")</f>
        <v>Growth Year</v>
      </c>
    </row>
    <row r="3437" spans="1:25" x14ac:dyDescent="0.3">
      <c r="A3437" s="1">
        <v>3436</v>
      </c>
      <c r="B3437" s="2">
        <v>43784</v>
      </c>
      <c r="C3437" s="1">
        <v>2019</v>
      </c>
      <c r="D3437" s="1" t="s">
        <v>24</v>
      </c>
      <c r="E3437" s="1">
        <v>11</v>
      </c>
      <c r="F3437" s="3">
        <v>4808</v>
      </c>
      <c r="G3437" s="10">
        <v>15241.36</v>
      </c>
      <c r="H3437" s="12">
        <f>IFERROR(salesdata[[#This Row],[S-P1]]/salesdata[[#This Row],[Q-P1]],0)</f>
        <v>3.17</v>
      </c>
      <c r="I3437" s="3">
        <v>2003</v>
      </c>
      <c r="J3437" s="10">
        <v>12699.02</v>
      </c>
      <c r="K3437" s="12">
        <f>IFERROR(salesdata[[#This Row],[S-P2]]/salesdata[[#This Row],[Q-P2]],0)</f>
        <v>6.34</v>
      </c>
      <c r="L3437" s="3">
        <v>5447</v>
      </c>
      <c r="M3437" s="10">
        <v>29522.74</v>
      </c>
      <c r="N3437" s="12">
        <f>IFERROR(salesdata[[#This Row],[S-P3]]/salesdata[[#This Row],[Q-P3]],0)</f>
        <v>5.42</v>
      </c>
      <c r="O3437" s="3">
        <v>1919</v>
      </c>
      <c r="P3437" s="10">
        <v>13682.47</v>
      </c>
      <c r="Q3437" s="12">
        <f>IFERROR(salesdata[[#This Row],[S-P4]]/salesdata[[#This Row],[Q-P4]],0)</f>
        <v>7.13</v>
      </c>
      <c r="R3437" s="3">
        <v>14177</v>
      </c>
      <c r="S3437" s="10">
        <v>71145.59</v>
      </c>
      <c r="T3437" s="1" t="str">
        <f>"Q"&amp;ROUNDUP(salesdata[[#This Row],[Month No.]]/3,0)</f>
        <v>Q4</v>
      </c>
      <c r="U3437" s="1" t="str">
        <f>TEXT(salesdata[[#This Row],[Date]],"dddd")</f>
        <v>Friday</v>
      </c>
      <c r="V3437" s="12">
        <f>IFERROR(salesdata[[#This Row],[Total Revenue]]/salesdata[[#This Row],[Total Units Sold]],0)</f>
        <v>5.0183811807857799</v>
      </c>
      <c r="W3437" s="1" t="str">
        <f>INDEX({"Product1","Product2","Product3","Product4"},MATCH(MAX(salesdata[[#This Row],[S-P1]],salesdata[[#This Row],[S-P2]],salesdata[[#This Row],[S-P3]],salesdata[[#This Row],[S-P4]]),CHOOSE({1,2,3,4},salesdata[[#This Row],[S-P1]],salesdata[[#This Row],[S-P2]],salesdata[[#This Row],[S-P3]],salesdata[[#This Row],[S-P4]]),0))</f>
        <v>Product3</v>
      </c>
      <c r="X3437" s="1" t="str">
        <f>IF(salesdata[[#This Row],[Total Revenue]]&gt;=70000,"High",IF(salesdata[[#This Row],[Total Revenue]]&gt;=40000,"Medium","Low"))</f>
        <v>High</v>
      </c>
      <c r="Y3437" s="1" t="str">
        <f>IFERROR(IF(SUMIF(salesdata[Year],salesdata[[#This Row],[Year]],salesdata[Total Revenue])&gt;SUMIF(salesdata[Year],salesdata[[#This Row],[Year]]-1,salesdata[Total Revenue]),"Growth Year","Decline Year"),"")</f>
        <v>Growth Year</v>
      </c>
    </row>
    <row r="3438" spans="1:25" x14ac:dyDescent="0.3">
      <c r="A3438" s="1">
        <v>3437</v>
      </c>
      <c r="B3438" s="2">
        <v>43785</v>
      </c>
      <c r="C3438" s="1">
        <v>2019</v>
      </c>
      <c r="D3438" s="1" t="s">
        <v>24</v>
      </c>
      <c r="E3438" s="1">
        <v>11</v>
      </c>
      <c r="F3438" s="3">
        <v>4408</v>
      </c>
      <c r="G3438" s="10">
        <v>13973.36</v>
      </c>
      <c r="H3438" s="12">
        <f>IFERROR(salesdata[[#This Row],[S-P1]]/salesdata[[#This Row],[Q-P1]],0)</f>
        <v>3.17</v>
      </c>
      <c r="I3438" s="3">
        <v>2280</v>
      </c>
      <c r="J3438" s="10">
        <v>14455.2</v>
      </c>
      <c r="K3438" s="12">
        <f>IFERROR(salesdata[[#This Row],[S-P2]]/salesdata[[#This Row],[Q-P2]],0)</f>
        <v>6.3400000000000007</v>
      </c>
      <c r="L3438" s="3">
        <v>601</v>
      </c>
      <c r="M3438" s="10">
        <v>3257.42</v>
      </c>
      <c r="N3438" s="12">
        <f>IFERROR(salesdata[[#This Row],[S-P3]]/salesdata[[#This Row],[Q-P3]],0)</f>
        <v>5.42</v>
      </c>
      <c r="O3438" s="3">
        <v>258</v>
      </c>
      <c r="P3438" s="10">
        <v>1839.54</v>
      </c>
      <c r="Q3438" s="12">
        <f>IFERROR(salesdata[[#This Row],[S-P4]]/salesdata[[#This Row],[Q-P4]],0)</f>
        <v>7.13</v>
      </c>
      <c r="R3438" s="3">
        <v>7547</v>
      </c>
      <c r="S3438" s="10">
        <v>33525.519999999997</v>
      </c>
      <c r="T3438" s="1" t="str">
        <f>"Q"&amp;ROUNDUP(salesdata[[#This Row],[Month No.]]/3,0)</f>
        <v>Q4</v>
      </c>
      <c r="U3438" s="1" t="str">
        <f>TEXT(salesdata[[#This Row],[Date]],"dddd")</f>
        <v>Saturday</v>
      </c>
      <c r="V3438" s="12">
        <f>IFERROR(salesdata[[#This Row],[Total Revenue]]/salesdata[[#This Row],[Total Units Sold]],0)</f>
        <v>4.442231350205379</v>
      </c>
      <c r="W3438" s="1" t="str">
        <f>INDEX({"Product1","Product2","Product3","Product4"},MATCH(MAX(salesdata[[#This Row],[S-P1]],salesdata[[#This Row],[S-P2]],salesdata[[#This Row],[S-P3]],salesdata[[#This Row],[S-P4]]),CHOOSE({1,2,3,4},salesdata[[#This Row],[S-P1]],salesdata[[#This Row],[S-P2]],salesdata[[#This Row],[S-P3]],salesdata[[#This Row],[S-P4]]),0))</f>
        <v>Product2</v>
      </c>
      <c r="X3438" s="1" t="str">
        <f>IF(salesdata[[#This Row],[Total Revenue]]&gt;=70000,"High",IF(salesdata[[#This Row],[Total Revenue]]&gt;=40000,"Medium","Low"))</f>
        <v>Low</v>
      </c>
      <c r="Y3438" s="1" t="str">
        <f>IFERROR(IF(SUMIF(salesdata[Year],salesdata[[#This Row],[Year]],salesdata[Total Revenue])&gt;SUMIF(salesdata[Year],salesdata[[#This Row],[Year]]-1,salesdata[Total Revenue]),"Growth Year","Decline Year"),"")</f>
        <v>Growth Year</v>
      </c>
    </row>
    <row r="3439" spans="1:25" x14ac:dyDescent="0.3">
      <c r="A3439" s="1">
        <v>3438</v>
      </c>
      <c r="B3439" s="2">
        <v>43786</v>
      </c>
      <c r="C3439" s="1">
        <v>2019</v>
      </c>
      <c r="D3439" s="1" t="s">
        <v>24</v>
      </c>
      <c r="E3439" s="1">
        <v>11</v>
      </c>
      <c r="F3439" s="3">
        <v>2170</v>
      </c>
      <c r="G3439" s="10">
        <v>6878.9</v>
      </c>
      <c r="H3439" s="12">
        <f>IFERROR(salesdata[[#This Row],[S-P1]]/salesdata[[#This Row],[Q-P1]],0)</f>
        <v>3.17</v>
      </c>
      <c r="I3439" s="3">
        <v>3645</v>
      </c>
      <c r="J3439" s="10">
        <v>23109.3</v>
      </c>
      <c r="K3439" s="12">
        <f>IFERROR(salesdata[[#This Row],[S-P2]]/salesdata[[#This Row],[Q-P2]],0)</f>
        <v>6.34</v>
      </c>
      <c r="L3439" s="3">
        <v>1871</v>
      </c>
      <c r="M3439" s="10">
        <v>10140.82</v>
      </c>
      <c r="N3439" s="12">
        <f>IFERROR(salesdata[[#This Row],[S-P3]]/salesdata[[#This Row],[Q-P3]],0)</f>
        <v>5.42</v>
      </c>
      <c r="O3439" s="3">
        <v>1544</v>
      </c>
      <c r="P3439" s="10">
        <v>11008.72</v>
      </c>
      <c r="Q3439" s="12">
        <f>IFERROR(salesdata[[#This Row],[S-P4]]/salesdata[[#This Row],[Q-P4]],0)</f>
        <v>7.13</v>
      </c>
      <c r="R3439" s="3">
        <v>9230</v>
      </c>
      <c r="S3439" s="10">
        <v>51137.74</v>
      </c>
      <c r="T3439" s="1" t="str">
        <f>"Q"&amp;ROUNDUP(salesdata[[#This Row],[Month No.]]/3,0)</f>
        <v>Q4</v>
      </c>
      <c r="U3439" s="1" t="str">
        <f>TEXT(salesdata[[#This Row],[Date]],"dddd")</f>
        <v>Sunday</v>
      </c>
      <c r="V3439" s="12">
        <f>IFERROR(salesdata[[#This Row],[Total Revenue]]/salesdata[[#This Row],[Total Units Sold]],0)</f>
        <v>5.5403835319609964</v>
      </c>
      <c r="W3439" s="1" t="str">
        <f>INDEX({"Product1","Product2","Product3","Product4"},MATCH(MAX(salesdata[[#This Row],[S-P1]],salesdata[[#This Row],[S-P2]],salesdata[[#This Row],[S-P3]],salesdata[[#This Row],[S-P4]]),CHOOSE({1,2,3,4},salesdata[[#This Row],[S-P1]],salesdata[[#This Row],[S-P2]],salesdata[[#This Row],[S-P3]],salesdata[[#This Row],[S-P4]]),0))</f>
        <v>Product2</v>
      </c>
      <c r="X3439" s="1" t="str">
        <f>IF(salesdata[[#This Row],[Total Revenue]]&gt;=70000,"High",IF(salesdata[[#This Row],[Total Revenue]]&gt;=40000,"Medium","Low"))</f>
        <v>Medium</v>
      </c>
      <c r="Y3439" s="1" t="str">
        <f>IFERROR(IF(SUMIF(salesdata[Year],salesdata[[#This Row],[Year]],salesdata[Total Revenue])&gt;SUMIF(salesdata[Year],salesdata[[#This Row],[Year]]-1,salesdata[Total Revenue]),"Growth Year","Decline Year"),"")</f>
        <v>Growth Year</v>
      </c>
    </row>
    <row r="3440" spans="1:25" x14ac:dyDescent="0.3">
      <c r="A3440" s="1">
        <v>3439</v>
      </c>
      <c r="B3440" s="2">
        <v>43787</v>
      </c>
      <c r="C3440" s="1">
        <v>2019</v>
      </c>
      <c r="D3440" s="1" t="s">
        <v>24</v>
      </c>
      <c r="E3440" s="1">
        <v>11</v>
      </c>
      <c r="F3440" s="3">
        <v>7059</v>
      </c>
      <c r="G3440" s="10">
        <v>22377.03</v>
      </c>
      <c r="H3440" s="12">
        <f>IFERROR(salesdata[[#This Row],[S-P1]]/salesdata[[#This Row],[Q-P1]],0)</f>
        <v>3.17</v>
      </c>
      <c r="I3440" s="3">
        <v>3917</v>
      </c>
      <c r="J3440" s="10">
        <v>24833.78</v>
      </c>
      <c r="K3440" s="12">
        <f>IFERROR(salesdata[[#This Row],[S-P2]]/salesdata[[#This Row],[Q-P2]],0)</f>
        <v>6.34</v>
      </c>
      <c r="L3440" s="3">
        <v>1865</v>
      </c>
      <c r="M3440" s="10">
        <v>10108.299999999999</v>
      </c>
      <c r="N3440" s="12">
        <f>IFERROR(salesdata[[#This Row],[S-P3]]/salesdata[[#This Row],[Q-P3]],0)</f>
        <v>5.42</v>
      </c>
      <c r="O3440" s="3">
        <v>1911</v>
      </c>
      <c r="P3440" s="10">
        <v>13625.43</v>
      </c>
      <c r="Q3440" s="12">
        <f>IFERROR(salesdata[[#This Row],[S-P4]]/salesdata[[#This Row],[Q-P4]],0)</f>
        <v>7.13</v>
      </c>
      <c r="R3440" s="3">
        <v>14752</v>
      </c>
      <c r="S3440" s="10">
        <v>70944.539999999994</v>
      </c>
      <c r="T3440" s="1" t="str">
        <f>"Q"&amp;ROUNDUP(salesdata[[#This Row],[Month No.]]/3,0)</f>
        <v>Q4</v>
      </c>
      <c r="U3440" s="1" t="str">
        <f>TEXT(salesdata[[#This Row],[Date]],"dddd")</f>
        <v>Monday</v>
      </c>
      <c r="V3440" s="12">
        <f>IFERROR(salesdata[[#This Row],[Total Revenue]]/salesdata[[#This Row],[Total Units Sold]],0)</f>
        <v>4.8091472342733184</v>
      </c>
      <c r="W3440" s="1" t="str">
        <f>INDEX({"Product1","Product2","Product3","Product4"},MATCH(MAX(salesdata[[#This Row],[S-P1]],salesdata[[#This Row],[S-P2]],salesdata[[#This Row],[S-P3]],salesdata[[#This Row],[S-P4]]),CHOOSE({1,2,3,4},salesdata[[#This Row],[S-P1]],salesdata[[#This Row],[S-P2]],salesdata[[#This Row],[S-P3]],salesdata[[#This Row],[S-P4]]),0))</f>
        <v>Product2</v>
      </c>
      <c r="X3440" s="1" t="str">
        <f>IF(salesdata[[#This Row],[Total Revenue]]&gt;=70000,"High",IF(salesdata[[#This Row],[Total Revenue]]&gt;=40000,"Medium","Low"))</f>
        <v>High</v>
      </c>
      <c r="Y3440" s="1" t="str">
        <f>IFERROR(IF(SUMIF(salesdata[Year],salesdata[[#This Row],[Year]],salesdata[Total Revenue])&gt;SUMIF(salesdata[Year],salesdata[[#This Row],[Year]]-1,salesdata[Total Revenue]),"Growth Year","Decline Year"),"")</f>
        <v>Growth Year</v>
      </c>
    </row>
    <row r="3441" spans="1:25" x14ac:dyDescent="0.3">
      <c r="A3441" s="1">
        <v>3440</v>
      </c>
      <c r="B3441" s="2">
        <v>43788</v>
      </c>
      <c r="C3441" s="1">
        <v>2019</v>
      </c>
      <c r="D3441" s="1" t="s">
        <v>24</v>
      </c>
      <c r="E3441" s="1">
        <v>11</v>
      </c>
      <c r="F3441" s="3">
        <v>1071</v>
      </c>
      <c r="G3441" s="10">
        <v>3395.07</v>
      </c>
      <c r="H3441" s="12">
        <f>IFERROR(salesdata[[#This Row],[S-P1]]/salesdata[[#This Row],[Q-P1]],0)</f>
        <v>3.1700000000000004</v>
      </c>
      <c r="I3441" s="3">
        <v>975</v>
      </c>
      <c r="J3441" s="10">
        <v>6181.5</v>
      </c>
      <c r="K3441" s="12">
        <f>IFERROR(salesdata[[#This Row],[S-P2]]/salesdata[[#This Row],[Q-P2]],0)</f>
        <v>6.34</v>
      </c>
      <c r="L3441" s="3">
        <v>4891</v>
      </c>
      <c r="M3441" s="10">
        <v>26509.22</v>
      </c>
      <c r="N3441" s="12">
        <f>IFERROR(salesdata[[#This Row],[S-P3]]/salesdata[[#This Row],[Q-P3]],0)</f>
        <v>5.42</v>
      </c>
      <c r="O3441" s="3">
        <v>1348</v>
      </c>
      <c r="P3441" s="10">
        <v>9611.24</v>
      </c>
      <c r="Q3441" s="12">
        <f>IFERROR(salesdata[[#This Row],[S-P4]]/salesdata[[#This Row],[Q-P4]],0)</f>
        <v>7.13</v>
      </c>
      <c r="R3441" s="3">
        <v>8285</v>
      </c>
      <c r="S3441" s="10">
        <v>45697.03</v>
      </c>
      <c r="T3441" s="1" t="str">
        <f>"Q"&amp;ROUNDUP(salesdata[[#This Row],[Month No.]]/3,0)</f>
        <v>Q4</v>
      </c>
      <c r="U3441" s="1" t="str">
        <f>TEXT(salesdata[[#This Row],[Date]],"dddd")</f>
        <v>Tuesday</v>
      </c>
      <c r="V3441" s="12">
        <f>IFERROR(salesdata[[#This Row],[Total Revenue]]/salesdata[[#This Row],[Total Units Sold]],0)</f>
        <v>5.5156342788171395</v>
      </c>
      <c r="W3441" s="1" t="str">
        <f>INDEX({"Product1","Product2","Product3","Product4"},MATCH(MAX(salesdata[[#This Row],[S-P1]],salesdata[[#This Row],[S-P2]],salesdata[[#This Row],[S-P3]],salesdata[[#This Row],[S-P4]]),CHOOSE({1,2,3,4},salesdata[[#This Row],[S-P1]],salesdata[[#This Row],[S-P2]],salesdata[[#This Row],[S-P3]],salesdata[[#This Row],[S-P4]]),0))</f>
        <v>Product3</v>
      </c>
      <c r="X3441" s="1" t="str">
        <f>IF(salesdata[[#This Row],[Total Revenue]]&gt;=70000,"High",IF(salesdata[[#This Row],[Total Revenue]]&gt;=40000,"Medium","Low"))</f>
        <v>Medium</v>
      </c>
      <c r="Y3441" s="1" t="str">
        <f>IFERROR(IF(SUMIF(salesdata[Year],salesdata[[#This Row],[Year]],salesdata[Total Revenue])&gt;SUMIF(salesdata[Year],salesdata[[#This Row],[Year]]-1,salesdata[Total Revenue]),"Growth Year","Decline Year"),"")</f>
        <v>Growth Year</v>
      </c>
    </row>
    <row r="3442" spans="1:25" x14ac:dyDescent="0.3">
      <c r="A3442" s="1">
        <v>3441</v>
      </c>
      <c r="B3442" s="2">
        <v>43789</v>
      </c>
      <c r="C3442" s="1">
        <v>2019</v>
      </c>
      <c r="D3442" s="1" t="s">
        <v>24</v>
      </c>
      <c r="E3442" s="1">
        <v>11</v>
      </c>
      <c r="F3442" s="3">
        <v>6707</v>
      </c>
      <c r="G3442" s="10">
        <v>21261.19</v>
      </c>
      <c r="H3442" s="12">
        <f>IFERROR(salesdata[[#This Row],[S-P1]]/salesdata[[#This Row],[Q-P1]],0)</f>
        <v>3.17</v>
      </c>
      <c r="I3442" s="3">
        <v>706</v>
      </c>
      <c r="J3442" s="10">
        <v>4476.04</v>
      </c>
      <c r="K3442" s="12">
        <f>IFERROR(salesdata[[#This Row],[S-P2]]/salesdata[[#This Row],[Q-P2]],0)</f>
        <v>6.34</v>
      </c>
      <c r="L3442" s="3">
        <v>3463</v>
      </c>
      <c r="M3442" s="10">
        <v>18769.46</v>
      </c>
      <c r="N3442" s="12">
        <f>IFERROR(salesdata[[#This Row],[S-P3]]/salesdata[[#This Row],[Q-P3]],0)</f>
        <v>5.42</v>
      </c>
      <c r="O3442" s="3">
        <v>823</v>
      </c>
      <c r="P3442" s="10">
        <v>5867.99</v>
      </c>
      <c r="Q3442" s="12">
        <f>IFERROR(salesdata[[#This Row],[S-P4]]/salesdata[[#This Row],[Q-P4]],0)</f>
        <v>7.13</v>
      </c>
      <c r="R3442" s="3">
        <v>11699</v>
      </c>
      <c r="S3442" s="10">
        <v>50374.68</v>
      </c>
      <c r="T3442" s="1" t="str">
        <f>"Q"&amp;ROUNDUP(salesdata[[#This Row],[Month No.]]/3,0)</f>
        <v>Q4</v>
      </c>
      <c r="U3442" s="1" t="str">
        <f>TEXT(salesdata[[#This Row],[Date]],"dddd")</f>
        <v>Wednesday</v>
      </c>
      <c r="V3442" s="12">
        <f>IFERROR(salesdata[[#This Row],[Total Revenue]]/salesdata[[#This Row],[Total Units Sold]],0)</f>
        <v>4.3058962304470469</v>
      </c>
      <c r="W3442" s="1" t="str">
        <f>INDEX({"Product1","Product2","Product3","Product4"},MATCH(MAX(salesdata[[#This Row],[S-P1]],salesdata[[#This Row],[S-P2]],salesdata[[#This Row],[S-P3]],salesdata[[#This Row],[S-P4]]),CHOOSE({1,2,3,4},salesdata[[#This Row],[S-P1]],salesdata[[#This Row],[S-P2]],salesdata[[#This Row],[S-P3]],salesdata[[#This Row],[S-P4]]),0))</f>
        <v>Product1</v>
      </c>
      <c r="X3442" s="1" t="str">
        <f>IF(salesdata[[#This Row],[Total Revenue]]&gt;=70000,"High",IF(salesdata[[#This Row],[Total Revenue]]&gt;=40000,"Medium","Low"))</f>
        <v>Medium</v>
      </c>
      <c r="Y3442" s="1" t="str">
        <f>IFERROR(IF(SUMIF(salesdata[Year],salesdata[[#This Row],[Year]],salesdata[Total Revenue])&gt;SUMIF(salesdata[Year],salesdata[[#This Row],[Year]]-1,salesdata[Total Revenue]),"Growth Year","Decline Year"),"")</f>
        <v>Growth Year</v>
      </c>
    </row>
    <row r="3443" spans="1:25" x14ac:dyDescent="0.3">
      <c r="A3443" s="1">
        <v>3442</v>
      </c>
      <c r="B3443" s="2">
        <v>43790</v>
      </c>
      <c r="C3443" s="1">
        <v>2019</v>
      </c>
      <c r="D3443" s="1" t="s">
        <v>24</v>
      </c>
      <c r="E3443" s="1">
        <v>11</v>
      </c>
      <c r="F3443" s="3">
        <v>3379</v>
      </c>
      <c r="G3443" s="10">
        <v>10711.43</v>
      </c>
      <c r="H3443" s="12">
        <f>IFERROR(salesdata[[#This Row],[S-P1]]/salesdata[[#This Row],[Q-P1]],0)</f>
        <v>3.17</v>
      </c>
      <c r="I3443" s="3">
        <v>3278</v>
      </c>
      <c r="J3443" s="10">
        <v>20782.52</v>
      </c>
      <c r="K3443" s="12">
        <f>IFERROR(salesdata[[#This Row],[S-P2]]/salesdata[[#This Row],[Q-P2]],0)</f>
        <v>6.34</v>
      </c>
      <c r="L3443" s="3">
        <v>2758</v>
      </c>
      <c r="M3443" s="10">
        <v>14948.36</v>
      </c>
      <c r="N3443" s="12">
        <f>IFERROR(salesdata[[#This Row],[S-P3]]/salesdata[[#This Row],[Q-P3]],0)</f>
        <v>5.42</v>
      </c>
      <c r="O3443" s="3">
        <v>1730</v>
      </c>
      <c r="P3443" s="10">
        <v>12334.9</v>
      </c>
      <c r="Q3443" s="12">
        <f>IFERROR(salesdata[[#This Row],[S-P4]]/salesdata[[#This Row],[Q-P4]],0)</f>
        <v>7.13</v>
      </c>
      <c r="R3443" s="3">
        <v>11145</v>
      </c>
      <c r="S3443" s="10">
        <v>58777.21</v>
      </c>
      <c r="T3443" s="1" t="str">
        <f>"Q"&amp;ROUNDUP(salesdata[[#This Row],[Month No.]]/3,0)</f>
        <v>Q4</v>
      </c>
      <c r="U3443" s="1" t="str">
        <f>TEXT(salesdata[[#This Row],[Date]],"dddd")</f>
        <v>Thursday</v>
      </c>
      <c r="V3443" s="12">
        <f>IFERROR(salesdata[[#This Row],[Total Revenue]]/salesdata[[#This Row],[Total Units Sold]],0)</f>
        <v>5.2738636159712877</v>
      </c>
      <c r="W3443" s="1" t="str">
        <f>INDEX({"Product1","Product2","Product3","Product4"},MATCH(MAX(salesdata[[#This Row],[S-P1]],salesdata[[#This Row],[S-P2]],salesdata[[#This Row],[S-P3]],salesdata[[#This Row],[S-P4]]),CHOOSE({1,2,3,4},salesdata[[#This Row],[S-P1]],salesdata[[#This Row],[S-P2]],salesdata[[#This Row],[S-P3]],salesdata[[#This Row],[S-P4]]),0))</f>
        <v>Product2</v>
      </c>
      <c r="X3443" s="1" t="str">
        <f>IF(salesdata[[#This Row],[Total Revenue]]&gt;=70000,"High",IF(salesdata[[#This Row],[Total Revenue]]&gt;=40000,"Medium","Low"))</f>
        <v>Medium</v>
      </c>
      <c r="Y3443" s="1" t="str">
        <f>IFERROR(IF(SUMIF(salesdata[Year],salesdata[[#This Row],[Year]],salesdata[Total Revenue])&gt;SUMIF(salesdata[Year],salesdata[[#This Row],[Year]]-1,salesdata[Total Revenue]),"Growth Year","Decline Year"),"")</f>
        <v>Growth Year</v>
      </c>
    </row>
    <row r="3444" spans="1:25" x14ac:dyDescent="0.3">
      <c r="A3444" s="1">
        <v>3443</v>
      </c>
      <c r="B3444" s="2">
        <v>43791</v>
      </c>
      <c r="C3444" s="1">
        <v>2019</v>
      </c>
      <c r="D3444" s="1" t="s">
        <v>24</v>
      </c>
      <c r="E3444" s="1">
        <v>11</v>
      </c>
      <c r="F3444" s="3">
        <v>4018</v>
      </c>
      <c r="G3444" s="10">
        <v>12737.06</v>
      </c>
      <c r="H3444" s="12">
        <f>IFERROR(salesdata[[#This Row],[S-P1]]/salesdata[[#This Row],[Q-P1]],0)</f>
        <v>3.17</v>
      </c>
      <c r="I3444" s="3">
        <v>3694</v>
      </c>
      <c r="J3444" s="10">
        <v>23419.96</v>
      </c>
      <c r="K3444" s="12">
        <f>IFERROR(salesdata[[#This Row],[S-P2]]/salesdata[[#This Row],[Q-P2]],0)</f>
        <v>6.34</v>
      </c>
      <c r="L3444" s="3">
        <v>928</v>
      </c>
      <c r="M3444" s="10">
        <v>5029.76</v>
      </c>
      <c r="N3444" s="12">
        <f>IFERROR(salesdata[[#This Row],[S-P3]]/salesdata[[#This Row],[Q-P3]],0)</f>
        <v>5.42</v>
      </c>
      <c r="O3444" s="3">
        <v>1987</v>
      </c>
      <c r="P3444" s="10">
        <v>14167.31</v>
      </c>
      <c r="Q3444" s="12">
        <f>IFERROR(salesdata[[#This Row],[S-P4]]/salesdata[[#This Row],[Q-P4]],0)</f>
        <v>7.13</v>
      </c>
      <c r="R3444" s="3">
        <v>10627</v>
      </c>
      <c r="S3444" s="10">
        <v>55354.09</v>
      </c>
      <c r="T3444" s="1" t="str">
        <f>"Q"&amp;ROUNDUP(salesdata[[#This Row],[Month No.]]/3,0)</f>
        <v>Q4</v>
      </c>
      <c r="U3444" s="1" t="str">
        <f>TEXT(salesdata[[#This Row],[Date]],"dddd")</f>
        <v>Friday</v>
      </c>
      <c r="V3444" s="12">
        <f>IFERROR(salesdata[[#This Row],[Total Revenue]]/salesdata[[#This Row],[Total Units Sold]],0)</f>
        <v>5.2088162228286441</v>
      </c>
      <c r="W3444" s="1" t="str">
        <f>INDEX({"Product1","Product2","Product3","Product4"},MATCH(MAX(salesdata[[#This Row],[S-P1]],salesdata[[#This Row],[S-P2]],salesdata[[#This Row],[S-P3]],salesdata[[#This Row],[S-P4]]),CHOOSE({1,2,3,4},salesdata[[#This Row],[S-P1]],salesdata[[#This Row],[S-P2]],salesdata[[#This Row],[S-P3]],salesdata[[#This Row],[S-P4]]),0))</f>
        <v>Product2</v>
      </c>
      <c r="X3444" s="1" t="str">
        <f>IF(salesdata[[#This Row],[Total Revenue]]&gt;=70000,"High",IF(salesdata[[#This Row],[Total Revenue]]&gt;=40000,"Medium","Low"))</f>
        <v>Medium</v>
      </c>
      <c r="Y3444" s="1" t="str">
        <f>IFERROR(IF(SUMIF(salesdata[Year],salesdata[[#This Row],[Year]],salesdata[Total Revenue])&gt;SUMIF(salesdata[Year],salesdata[[#This Row],[Year]]-1,salesdata[Total Revenue]),"Growth Year","Decline Year"),"")</f>
        <v>Growth Year</v>
      </c>
    </row>
    <row r="3445" spans="1:25" x14ac:dyDescent="0.3">
      <c r="A3445" s="1">
        <v>3444</v>
      </c>
      <c r="B3445" s="2">
        <v>43792</v>
      </c>
      <c r="C3445" s="1">
        <v>2019</v>
      </c>
      <c r="D3445" s="1" t="s">
        <v>24</v>
      </c>
      <c r="E3445" s="1">
        <v>11</v>
      </c>
      <c r="F3445" s="3">
        <v>1785</v>
      </c>
      <c r="G3445" s="10">
        <v>5658.45</v>
      </c>
      <c r="H3445" s="12">
        <f>IFERROR(salesdata[[#This Row],[S-P1]]/salesdata[[#This Row],[Q-P1]],0)</f>
        <v>3.17</v>
      </c>
      <c r="I3445" s="3">
        <v>853</v>
      </c>
      <c r="J3445" s="10">
        <v>5408.02</v>
      </c>
      <c r="K3445" s="12">
        <f>IFERROR(salesdata[[#This Row],[S-P2]]/salesdata[[#This Row],[Q-P2]],0)</f>
        <v>6.3400000000000007</v>
      </c>
      <c r="L3445" s="3">
        <v>5776</v>
      </c>
      <c r="M3445" s="10">
        <v>31305.919999999998</v>
      </c>
      <c r="N3445" s="12">
        <f>IFERROR(salesdata[[#This Row],[S-P3]]/salesdata[[#This Row],[Q-P3]],0)</f>
        <v>5.42</v>
      </c>
      <c r="O3445" s="3">
        <v>689</v>
      </c>
      <c r="P3445" s="10">
        <v>4912.57</v>
      </c>
      <c r="Q3445" s="12">
        <f>IFERROR(salesdata[[#This Row],[S-P4]]/salesdata[[#This Row],[Q-P4]],0)</f>
        <v>7.13</v>
      </c>
      <c r="R3445" s="3">
        <v>9103</v>
      </c>
      <c r="S3445" s="10">
        <v>47284.959999999999</v>
      </c>
      <c r="T3445" s="1" t="str">
        <f>"Q"&amp;ROUNDUP(salesdata[[#This Row],[Month No.]]/3,0)</f>
        <v>Q4</v>
      </c>
      <c r="U3445" s="1" t="str">
        <f>TEXT(salesdata[[#This Row],[Date]],"dddd")</f>
        <v>Saturday</v>
      </c>
      <c r="V3445" s="12">
        <f>IFERROR(salesdata[[#This Row],[Total Revenue]]/salesdata[[#This Row],[Total Units Sold]],0)</f>
        <v>5.1944369987916073</v>
      </c>
      <c r="W3445" s="1" t="str">
        <f>INDEX({"Product1","Product2","Product3","Product4"},MATCH(MAX(salesdata[[#This Row],[S-P1]],salesdata[[#This Row],[S-P2]],salesdata[[#This Row],[S-P3]],salesdata[[#This Row],[S-P4]]),CHOOSE({1,2,3,4},salesdata[[#This Row],[S-P1]],salesdata[[#This Row],[S-P2]],salesdata[[#This Row],[S-P3]],salesdata[[#This Row],[S-P4]]),0))</f>
        <v>Product3</v>
      </c>
      <c r="X3445" s="1" t="str">
        <f>IF(salesdata[[#This Row],[Total Revenue]]&gt;=70000,"High",IF(salesdata[[#This Row],[Total Revenue]]&gt;=40000,"Medium","Low"))</f>
        <v>Medium</v>
      </c>
      <c r="Y3445" s="1" t="str">
        <f>IFERROR(IF(SUMIF(salesdata[Year],salesdata[[#This Row],[Year]],salesdata[Total Revenue])&gt;SUMIF(salesdata[Year],salesdata[[#This Row],[Year]]-1,salesdata[Total Revenue]),"Growth Year","Decline Year"),"")</f>
        <v>Growth Year</v>
      </c>
    </row>
    <row r="3446" spans="1:25" x14ac:dyDescent="0.3">
      <c r="A3446" s="1">
        <v>3445</v>
      </c>
      <c r="B3446" s="2">
        <v>43793</v>
      </c>
      <c r="C3446" s="1">
        <v>2019</v>
      </c>
      <c r="D3446" s="1" t="s">
        <v>24</v>
      </c>
      <c r="E3446" s="1">
        <v>11</v>
      </c>
      <c r="F3446" s="3">
        <v>7114</v>
      </c>
      <c r="G3446" s="10">
        <v>22551.38</v>
      </c>
      <c r="H3446" s="12">
        <f>IFERROR(salesdata[[#This Row],[S-P1]]/salesdata[[#This Row],[Q-P1]],0)</f>
        <v>3.17</v>
      </c>
      <c r="I3446" s="3">
        <v>1300</v>
      </c>
      <c r="J3446" s="10">
        <v>8242</v>
      </c>
      <c r="K3446" s="12">
        <f>IFERROR(salesdata[[#This Row],[S-P2]]/salesdata[[#This Row],[Q-P2]],0)</f>
        <v>6.34</v>
      </c>
      <c r="L3446" s="3">
        <v>5349</v>
      </c>
      <c r="M3446" s="10">
        <v>28991.58</v>
      </c>
      <c r="N3446" s="12">
        <f>IFERROR(salesdata[[#This Row],[S-P3]]/salesdata[[#This Row],[Q-P3]],0)</f>
        <v>5.42</v>
      </c>
      <c r="O3446" s="3">
        <v>1763</v>
      </c>
      <c r="P3446" s="10">
        <v>12570.19</v>
      </c>
      <c r="Q3446" s="12">
        <f>IFERROR(salesdata[[#This Row],[S-P4]]/salesdata[[#This Row],[Q-P4]],0)</f>
        <v>7.13</v>
      </c>
      <c r="R3446" s="3">
        <v>15526</v>
      </c>
      <c r="S3446" s="10">
        <v>72355.149999999994</v>
      </c>
      <c r="T3446" s="1" t="str">
        <f>"Q"&amp;ROUNDUP(salesdata[[#This Row],[Month No.]]/3,0)</f>
        <v>Q4</v>
      </c>
      <c r="U3446" s="1" t="str">
        <f>TEXT(salesdata[[#This Row],[Date]],"dddd")</f>
        <v>Sunday</v>
      </c>
      <c r="V3446" s="12">
        <f>IFERROR(salesdata[[#This Row],[Total Revenue]]/salesdata[[#This Row],[Total Units Sold]],0)</f>
        <v>4.6602569882777276</v>
      </c>
      <c r="W3446" s="1" t="str">
        <f>INDEX({"Product1","Product2","Product3","Product4"},MATCH(MAX(salesdata[[#This Row],[S-P1]],salesdata[[#This Row],[S-P2]],salesdata[[#This Row],[S-P3]],salesdata[[#This Row],[S-P4]]),CHOOSE({1,2,3,4},salesdata[[#This Row],[S-P1]],salesdata[[#This Row],[S-P2]],salesdata[[#This Row],[S-P3]],salesdata[[#This Row],[S-P4]]),0))</f>
        <v>Product3</v>
      </c>
      <c r="X3446" s="1" t="str">
        <f>IF(salesdata[[#This Row],[Total Revenue]]&gt;=70000,"High",IF(salesdata[[#This Row],[Total Revenue]]&gt;=40000,"Medium","Low"))</f>
        <v>High</v>
      </c>
      <c r="Y3446" s="1" t="str">
        <f>IFERROR(IF(SUMIF(salesdata[Year],salesdata[[#This Row],[Year]],salesdata[Total Revenue])&gt;SUMIF(salesdata[Year],salesdata[[#This Row],[Year]]-1,salesdata[Total Revenue]),"Growth Year","Decline Year"),"")</f>
        <v>Growth Year</v>
      </c>
    </row>
    <row r="3447" spans="1:25" x14ac:dyDescent="0.3">
      <c r="A3447" s="1">
        <v>3446</v>
      </c>
      <c r="B3447" s="2">
        <v>43794</v>
      </c>
      <c r="C3447" s="1">
        <v>2019</v>
      </c>
      <c r="D3447" s="1" t="s">
        <v>24</v>
      </c>
      <c r="E3447" s="1">
        <v>11</v>
      </c>
      <c r="F3447" s="3">
        <v>2191</v>
      </c>
      <c r="G3447" s="10">
        <v>6945.47</v>
      </c>
      <c r="H3447" s="12">
        <f>IFERROR(salesdata[[#This Row],[S-P1]]/salesdata[[#This Row],[Q-P1]],0)</f>
        <v>3.17</v>
      </c>
      <c r="I3447" s="3">
        <v>1308</v>
      </c>
      <c r="J3447" s="10">
        <v>8292.7199999999993</v>
      </c>
      <c r="K3447" s="12">
        <f>IFERROR(salesdata[[#This Row],[S-P2]]/salesdata[[#This Row],[Q-P2]],0)</f>
        <v>6.34</v>
      </c>
      <c r="L3447" s="3">
        <v>296</v>
      </c>
      <c r="M3447" s="10">
        <v>1604.32</v>
      </c>
      <c r="N3447" s="12">
        <f>IFERROR(salesdata[[#This Row],[S-P3]]/salesdata[[#This Row],[Q-P3]],0)</f>
        <v>5.42</v>
      </c>
      <c r="O3447" s="3">
        <v>1084</v>
      </c>
      <c r="P3447" s="10">
        <v>7728.92</v>
      </c>
      <c r="Q3447" s="12">
        <f>IFERROR(salesdata[[#This Row],[S-P4]]/salesdata[[#This Row],[Q-P4]],0)</f>
        <v>7.13</v>
      </c>
      <c r="R3447" s="3">
        <v>4879</v>
      </c>
      <c r="S3447" s="10">
        <v>24571.43</v>
      </c>
      <c r="T3447" s="1" t="str">
        <f>"Q"&amp;ROUNDUP(salesdata[[#This Row],[Month No.]]/3,0)</f>
        <v>Q4</v>
      </c>
      <c r="U3447" s="1" t="str">
        <f>TEXT(salesdata[[#This Row],[Date]],"dddd")</f>
        <v>Monday</v>
      </c>
      <c r="V3447" s="12">
        <f>IFERROR(salesdata[[#This Row],[Total Revenue]]/salesdata[[#This Row],[Total Units Sold]],0)</f>
        <v>5.0361610985857759</v>
      </c>
      <c r="W3447" s="1" t="str">
        <f>INDEX({"Product1","Product2","Product3","Product4"},MATCH(MAX(salesdata[[#This Row],[S-P1]],salesdata[[#This Row],[S-P2]],salesdata[[#This Row],[S-P3]],salesdata[[#This Row],[S-P4]]),CHOOSE({1,2,3,4},salesdata[[#This Row],[S-P1]],salesdata[[#This Row],[S-P2]],salesdata[[#This Row],[S-P3]],salesdata[[#This Row],[S-P4]]),0))</f>
        <v>Product2</v>
      </c>
      <c r="X3447" s="1" t="str">
        <f>IF(salesdata[[#This Row],[Total Revenue]]&gt;=70000,"High",IF(salesdata[[#This Row],[Total Revenue]]&gt;=40000,"Medium","Low"))</f>
        <v>Low</v>
      </c>
      <c r="Y3447" s="1" t="str">
        <f>IFERROR(IF(SUMIF(salesdata[Year],salesdata[[#This Row],[Year]],salesdata[Total Revenue])&gt;SUMIF(salesdata[Year],salesdata[[#This Row],[Year]]-1,salesdata[Total Revenue]),"Growth Year","Decline Year"),"")</f>
        <v>Growth Year</v>
      </c>
    </row>
    <row r="3448" spans="1:25" x14ac:dyDescent="0.3">
      <c r="A3448" s="1">
        <v>3447</v>
      </c>
      <c r="B3448" s="2">
        <v>43795</v>
      </c>
      <c r="C3448" s="1">
        <v>2019</v>
      </c>
      <c r="D3448" s="1" t="s">
        <v>24</v>
      </c>
      <c r="E3448" s="1">
        <v>11</v>
      </c>
      <c r="F3448" s="3">
        <v>3234</v>
      </c>
      <c r="G3448" s="10">
        <v>10251.780000000001</v>
      </c>
      <c r="H3448" s="12">
        <f>IFERROR(salesdata[[#This Row],[S-P1]]/salesdata[[#This Row],[Q-P1]],0)</f>
        <v>3.1700000000000004</v>
      </c>
      <c r="I3448" s="3">
        <v>2858</v>
      </c>
      <c r="J3448" s="10">
        <v>18119.72</v>
      </c>
      <c r="K3448" s="12">
        <f>IFERROR(salesdata[[#This Row],[S-P2]]/salesdata[[#This Row],[Q-P2]],0)</f>
        <v>6.3400000000000007</v>
      </c>
      <c r="L3448" s="3">
        <v>3829</v>
      </c>
      <c r="M3448" s="10">
        <v>20753.18</v>
      </c>
      <c r="N3448" s="12">
        <f>IFERROR(salesdata[[#This Row],[S-P3]]/salesdata[[#This Row],[Q-P3]],0)</f>
        <v>5.42</v>
      </c>
      <c r="O3448" s="3">
        <v>1399</v>
      </c>
      <c r="P3448" s="10">
        <v>9974.8700000000008</v>
      </c>
      <c r="Q3448" s="12">
        <f>IFERROR(salesdata[[#This Row],[S-P4]]/salesdata[[#This Row],[Q-P4]],0)</f>
        <v>7.1300000000000008</v>
      </c>
      <c r="R3448" s="3">
        <v>11320</v>
      </c>
      <c r="S3448" s="10">
        <v>59099.55</v>
      </c>
      <c r="T3448" s="1" t="str">
        <f>"Q"&amp;ROUNDUP(salesdata[[#This Row],[Month No.]]/3,0)</f>
        <v>Q4</v>
      </c>
      <c r="U3448" s="1" t="str">
        <f>TEXT(salesdata[[#This Row],[Date]],"dddd")</f>
        <v>Tuesday</v>
      </c>
      <c r="V3448" s="12">
        <f>IFERROR(salesdata[[#This Row],[Total Revenue]]/salesdata[[#This Row],[Total Units Sold]],0)</f>
        <v>5.2208083038869262</v>
      </c>
      <c r="W3448" s="1" t="str">
        <f>INDEX({"Product1","Product2","Product3","Product4"},MATCH(MAX(salesdata[[#This Row],[S-P1]],salesdata[[#This Row],[S-P2]],salesdata[[#This Row],[S-P3]],salesdata[[#This Row],[S-P4]]),CHOOSE({1,2,3,4},salesdata[[#This Row],[S-P1]],salesdata[[#This Row],[S-P2]],salesdata[[#This Row],[S-P3]],salesdata[[#This Row],[S-P4]]),0))</f>
        <v>Product3</v>
      </c>
      <c r="X3448" s="1" t="str">
        <f>IF(salesdata[[#This Row],[Total Revenue]]&gt;=70000,"High",IF(salesdata[[#This Row],[Total Revenue]]&gt;=40000,"Medium","Low"))</f>
        <v>Medium</v>
      </c>
      <c r="Y3448" s="1" t="str">
        <f>IFERROR(IF(SUMIF(salesdata[Year],salesdata[[#This Row],[Year]],salesdata[Total Revenue])&gt;SUMIF(salesdata[Year],salesdata[[#This Row],[Year]]-1,salesdata[Total Revenue]),"Growth Year","Decline Year"),"")</f>
        <v>Growth Year</v>
      </c>
    </row>
    <row r="3449" spans="1:25" x14ac:dyDescent="0.3">
      <c r="A3449" s="1">
        <v>3448</v>
      </c>
      <c r="B3449" s="2">
        <v>43796</v>
      </c>
      <c r="C3449" s="1">
        <v>2019</v>
      </c>
      <c r="D3449" s="1" t="s">
        <v>24</v>
      </c>
      <c r="E3449" s="1">
        <v>11</v>
      </c>
      <c r="F3449" s="3">
        <v>3747</v>
      </c>
      <c r="G3449" s="10">
        <v>11877.99</v>
      </c>
      <c r="H3449" s="12">
        <f>IFERROR(salesdata[[#This Row],[S-P1]]/salesdata[[#This Row],[Q-P1]],0)</f>
        <v>3.17</v>
      </c>
      <c r="I3449" s="3">
        <v>3809</v>
      </c>
      <c r="J3449" s="10">
        <v>24149.06</v>
      </c>
      <c r="K3449" s="12">
        <f>IFERROR(salesdata[[#This Row],[S-P2]]/salesdata[[#This Row],[Q-P2]],0)</f>
        <v>6.3400000000000007</v>
      </c>
      <c r="L3449" s="3">
        <v>3543</v>
      </c>
      <c r="M3449" s="10">
        <v>19203.060000000001</v>
      </c>
      <c r="N3449" s="12">
        <f>IFERROR(salesdata[[#This Row],[S-P3]]/salesdata[[#This Row],[Q-P3]],0)</f>
        <v>5.42</v>
      </c>
      <c r="O3449" s="3">
        <v>866</v>
      </c>
      <c r="P3449" s="10">
        <v>6174.58</v>
      </c>
      <c r="Q3449" s="12">
        <f>IFERROR(salesdata[[#This Row],[S-P4]]/salesdata[[#This Row],[Q-P4]],0)</f>
        <v>7.13</v>
      </c>
      <c r="R3449" s="3">
        <v>11965</v>
      </c>
      <c r="S3449" s="10">
        <v>61404.69</v>
      </c>
      <c r="T3449" s="1" t="str">
        <f>"Q"&amp;ROUNDUP(salesdata[[#This Row],[Month No.]]/3,0)</f>
        <v>Q4</v>
      </c>
      <c r="U3449" s="1" t="str">
        <f>TEXT(salesdata[[#This Row],[Date]],"dddd")</f>
        <v>Wednesday</v>
      </c>
      <c r="V3449" s="12">
        <f>IFERROR(salesdata[[#This Row],[Total Revenue]]/salesdata[[#This Row],[Total Units Sold]],0)</f>
        <v>5.1320259089009612</v>
      </c>
      <c r="W3449" s="1" t="str">
        <f>INDEX({"Product1","Product2","Product3","Product4"},MATCH(MAX(salesdata[[#This Row],[S-P1]],salesdata[[#This Row],[S-P2]],salesdata[[#This Row],[S-P3]],salesdata[[#This Row],[S-P4]]),CHOOSE({1,2,3,4},salesdata[[#This Row],[S-P1]],salesdata[[#This Row],[S-P2]],salesdata[[#This Row],[S-P3]],salesdata[[#This Row],[S-P4]]),0))</f>
        <v>Product2</v>
      </c>
      <c r="X3449" s="1" t="str">
        <f>IF(salesdata[[#This Row],[Total Revenue]]&gt;=70000,"High",IF(salesdata[[#This Row],[Total Revenue]]&gt;=40000,"Medium","Low"))</f>
        <v>Medium</v>
      </c>
      <c r="Y3449" s="1" t="str">
        <f>IFERROR(IF(SUMIF(salesdata[Year],salesdata[[#This Row],[Year]],salesdata[Total Revenue])&gt;SUMIF(salesdata[Year],salesdata[[#This Row],[Year]]-1,salesdata[Total Revenue]),"Growth Year","Decline Year"),"")</f>
        <v>Growth Year</v>
      </c>
    </row>
    <row r="3450" spans="1:25" x14ac:dyDescent="0.3">
      <c r="A3450" s="1">
        <v>3449</v>
      </c>
      <c r="B3450" s="2">
        <v>43797</v>
      </c>
      <c r="C3450" s="1">
        <v>2019</v>
      </c>
      <c r="D3450" s="1" t="s">
        <v>24</v>
      </c>
      <c r="E3450" s="1">
        <v>11</v>
      </c>
      <c r="F3450" s="3">
        <v>1083</v>
      </c>
      <c r="G3450" s="10">
        <v>3433.11</v>
      </c>
      <c r="H3450" s="12">
        <f>IFERROR(salesdata[[#This Row],[S-P1]]/salesdata[[#This Row],[Q-P1]],0)</f>
        <v>3.17</v>
      </c>
      <c r="I3450" s="3">
        <v>1358</v>
      </c>
      <c r="J3450" s="10">
        <v>8609.7199999999993</v>
      </c>
      <c r="K3450" s="12">
        <f>IFERROR(salesdata[[#This Row],[S-P2]]/salesdata[[#This Row],[Q-P2]],0)</f>
        <v>6.34</v>
      </c>
      <c r="L3450" s="3">
        <v>2496</v>
      </c>
      <c r="M3450" s="10">
        <v>13528.32</v>
      </c>
      <c r="N3450" s="12">
        <f>IFERROR(salesdata[[#This Row],[S-P3]]/salesdata[[#This Row],[Q-P3]],0)</f>
        <v>5.42</v>
      </c>
      <c r="O3450" s="3">
        <v>1976</v>
      </c>
      <c r="P3450" s="10">
        <v>14088.88</v>
      </c>
      <c r="Q3450" s="12">
        <f>IFERROR(salesdata[[#This Row],[S-P4]]/salesdata[[#This Row],[Q-P4]],0)</f>
        <v>7.13</v>
      </c>
      <c r="R3450" s="3">
        <v>6913</v>
      </c>
      <c r="S3450" s="10">
        <v>39660.03</v>
      </c>
      <c r="T3450" s="1" t="str">
        <f>"Q"&amp;ROUNDUP(salesdata[[#This Row],[Month No.]]/3,0)</f>
        <v>Q4</v>
      </c>
      <c r="U3450" s="1" t="str">
        <f>TEXT(salesdata[[#This Row],[Date]],"dddd")</f>
        <v>Thursday</v>
      </c>
      <c r="V3450" s="12">
        <f>IFERROR(salesdata[[#This Row],[Total Revenue]]/salesdata[[#This Row],[Total Units Sold]],0)</f>
        <v>5.7370215535946762</v>
      </c>
      <c r="W3450" s="1" t="str">
        <f>INDEX({"Product1","Product2","Product3","Product4"},MATCH(MAX(salesdata[[#This Row],[S-P1]],salesdata[[#This Row],[S-P2]],salesdata[[#This Row],[S-P3]],salesdata[[#This Row],[S-P4]]),CHOOSE({1,2,3,4},salesdata[[#This Row],[S-P1]],salesdata[[#This Row],[S-P2]],salesdata[[#This Row],[S-P3]],salesdata[[#This Row],[S-P4]]),0))</f>
        <v>Product4</v>
      </c>
      <c r="X3450" s="1" t="str">
        <f>IF(salesdata[[#This Row],[Total Revenue]]&gt;=70000,"High",IF(salesdata[[#This Row],[Total Revenue]]&gt;=40000,"Medium","Low"))</f>
        <v>Low</v>
      </c>
      <c r="Y3450" s="1" t="str">
        <f>IFERROR(IF(SUMIF(salesdata[Year],salesdata[[#This Row],[Year]],salesdata[Total Revenue])&gt;SUMIF(salesdata[Year],salesdata[[#This Row],[Year]]-1,salesdata[Total Revenue]),"Growth Year","Decline Year"),"")</f>
        <v>Growth Year</v>
      </c>
    </row>
    <row r="3451" spans="1:25" x14ac:dyDescent="0.3">
      <c r="A3451" s="1">
        <v>3450</v>
      </c>
      <c r="B3451" s="2">
        <v>43798</v>
      </c>
      <c r="C3451" s="1">
        <v>2019</v>
      </c>
      <c r="D3451" s="1" t="s">
        <v>24</v>
      </c>
      <c r="E3451" s="1">
        <v>11</v>
      </c>
      <c r="F3451" s="3">
        <v>6734</v>
      </c>
      <c r="G3451" s="10">
        <v>21346.78</v>
      </c>
      <c r="H3451" s="12">
        <f>IFERROR(salesdata[[#This Row],[S-P1]]/salesdata[[#This Row],[Q-P1]],0)</f>
        <v>3.17</v>
      </c>
      <c r="I3451" s="3">
        <v>2740</v>
      </c>
      <c r="J3451" s="10">
        <v>17371.599999999999</v>
      </c>
      <c r="K3451" s="12">
        <f>IFERROR(salesdata[[#This Row],[S-P2]]/salesdata[[#This Row],[Q-P2]],0)</f>
        <v>6.34</v>
      </c>
      <c r="L3451" s="3">
        <v>4734</v>
      </c>
      <c r="M3451" s="10">
        <v>25658.28</v>
      </c>
      <c r="N3451" s="12">
        <f>IFERROR(salesdata[[#This Row],[S-P3]]/salesdata[[#This Row],[Q-P3]],0)</f>
        <v>5.42</v>
      </c>
      <c r="O3451" s="3">
        <v>402</v>
      </c>
      <c r="P3451" s="10">
        <v>2866.26</v>
      </c>
      <c r="Q3451" s="12">
        <f>IFERROR(salesdata[[#This Row],[S-P4]]/salesdata[[#This Row],[Q-P4]],0)</f>
        <v>7.1300000000000008</v>
      </c>
      <c r="R3451" s="3">
        <v>14610</v>
      </c>
      <c r="S3451" s="10">
        <v>67242.92</v>
      </c>
      <c r="T3451" s="1" t="str">
        <f>"Q"&amp;ROUNDUP(salesdata[[#This Row],[Month No.]]/3,0)</f>
        <v>Q4</v>
      </c>
      <c r="U3451" s="1" t="str">
        <f>TEXT(salesdata[[#This Row],[Date]],"dddd")</f>
        <v>Friday</v>
      </c>
      <c r="V3451" s="12">
        <f>IFERROR(salesdata[[#This Row],[Total Revenue]]/salesdata[[#This Row],[Total Units Sold]],0)</f>
        <v>4.6025270362765225</v>
      </c>
      <c r="W3451" s="1" t="str">
        <f>INDEX({"Product1","Product2","Product3","Product4"},MATCH(MAX(salesdata[[#This Row],[S-P1]],salesdata[[#This Row],[S-P2]],salesdata[[#This Row],[S-P3]],salesdata[[#This Row],[S-P4]]),CHOOSE({1,2,3,4},salesdata[[#This Row],[S-P1]],salesdata[[#This Row],[S-P2]],salesdata[[#This Row],[S-P3]],salesdata[[#This Row],[S-P4]]),0))</f>
        <v>Product3</v>
      </c>
      <c r="X3451" s="1" t="str">
        <f>IF(salesdata[[#This Row],[Total Revenue]]&gt;=70000,"High",IF(salesdata[[#This Row],[Total Revenue]]&gt;=40000,"Medium","Low"))</f>
        <v>Medium</v>
      </c>
      <c r="Y3451" s="1" t="str">
        <f>IFERROR(IF(SUMIF(salesdata[Year],salesdata[[#This Row],[Year]],salesdata[Total Revenue])&gt;SUMIF(salesdata[Year],salesdata[[#This Row],[Year]]-1,salesdata[Total Revenue]),"Growth Year","Decline Year"),"")</f>
        <v>Growth Year</v>
      </c>
    </row>
    <row r="3452" spans="1:25" x14ac:dyDescent="0.3">
      <c r="A3452" s="1">
        <v>3451</v>
      </c>
      <c r="B3452" s="2">
        <v>43799</v>
      </c>
      <c r="C3452" s="1">
        <v>2019</v>
      </c>
      <c r="D3452" s="1" t="s">
        <v>24</v>
      </c>
      <c r="E3452" s="1">
        <v>11</v>
      </c>
      <c r="F3452" s="3">
        <v>2581</v>
      </c>
      <c r="G3452" s="10">
        <v>8181.77</v>
      </c>
      <c r="H3452" s="12">
        <f>IFERROR(salesdata[[#This Row],[S-P1]]/salesdata[[#This Row],[Q-P1]],0)</f>
        <v>3.1700000000000004</v>
      </c>
      <c r="I3452" s="3">
        <v>1973</v>
      </c>
      <c r="J3452" s="10">
        <v>12508.82</v>
      </c>
      <c r="K3452" s="12">
        <f>IFERROR(salesdata[[#This Row],[S-P2]]/salesdata[[#This Row],[Q-P2]],0)</f>
        <v>6.34</v>
      </c>
      <c r="L3452" s="3">
        <v>4569</v>
      </c>
      <c r="M3452" s="10">
        <v>24763.98</v>
      </c>
      <c r="N3452" s="12">
        <f>IFERROR(salesdata[[#This Row],[S-P3]]/salesdata[[#This Row],[Q-P3]],0)</f>
        <v>5.42</v>
      </c>
      <c r="O3452" s="3">
        <v>762</v>
      </c>
      <c r="P3452" s="10">
        <v>5433.06</v>
      </c>
      <c r="Q3452" s="12">
        <f>IFERROR(salesdata[[#This Row],[S-P4]]/salesdata[[#This Row],[Q-P4]],0)</f>
        <v>7.1300000000000008</v>
      </c>
      <c r="R3452" s="3">
        <v>9885</v>
      </c>
      <c r="S3452" s="10">
        <v>50887.63</v>
      </c>
      <c r="T3452" s="1" t="str">
        <f>"Q"&amp;ROUNDUP(salesdata[[#This Row],[Month No.]]/3,0)</f>
        <v>Q4</v>
      </c>
      <c r="U3452" s="1" t="str">
        <f>TEXT(salesdata[[#This Row],[Date]],"dddd")</f>
        <v>Saturday</v>
      </c>
      <c r="V3452" s="12">
        <f>IFERROR(salesdata[[#This Row],[Total Revenue]]/salesdata[[#This Row],[Total Units Sold]],0)</f>
        <v>5.1479645928173996</v>
      </c>
      <c r="W3452" s="1" t="str">
        <f>INDEX({"Product1","Product2","Product3","Product4"},MATCH(MAX(salesdata[[#This Row],[S-P1]],salesdata[[#This Row],[S-P2]],salesdata[[#This Row],[S-P3]],salesdata[[#This Row],[S-P4]]),CHOOSE({1,2,3,4},salesdata[[#This Row],[S-P1]],salesdata[[#This Row],[S-P2]],salesdata[[#This Row],[S-P3]],salesdata[[#This Row],[S-P4]]),0))</f>
        <v>Product3</v>
      </c>
      <c r="X3452" s="1" t="str">
        <f>IF(salesdata[[#This Row],[Total Revenue]]&gt;=70000,"High",IF(salesdata[[#This Row],[Total Revenue]]&gt;=40000,"Medium","Low"))</f>
        <v>Medium</v>
      </c>
      <c r="Y3452" s="1" t="str">
        <f>IFERROR(IF(SUMIF(salesdata[Year],salesdata[[#This Row],[Year]],salesdata[Total Revenue])&gt;SUMIF(salesdata[Year],salesdata[[#This Row],[Year]]-1,salesdata[Total Revenue]),"Growth Year","Decline Year"),"")</f>
        <v>Growth Year</v>
      </c>
    </row>
    <row r="3453" spans="1:25" x14ac:dyDescent="0.3">
      <c r="A3453" s="1">
        <v>3452</v>
      </c>
      <c r="B3453" s="2">
        <v>43800</v>
      </c>
      <c r="C3453" s="1">
        <v>2019</v>
      </c>
      <c r="D3453" s="1" t="s">
        <v>25</v>
      </c>
      <c r="E3453" s="1">
        <v>12</v>
      </c>
      <c r="F3453" s="3">
        <v>5301</v>
      </c>
      <c r="G3453" s="10">
        <v>16804.169999999998</v>
      </c>
      <c r="H3453" s="12">
        <f>IFERROR(salesdata[[#This Row],[S-P1]]/salesdata[[#This Row],[Q-P1]],0)</f>
        <v>3.1699999999999995</v>
      </c>
      <c r="I3453" s="3">
        <v>2006</v>
      </c>
      <c r="J3453" s="10">
        <v>12718.04</v>
      </c>
      <c r="K3453" s="12">
        <f>IFERROR(salesdata[[#This Row],[S-P2]]/salesdata[[#This Row],[Q-P2]],0)</f>
        <v>6.3400000000000007</v>
      </c>
      <c r="L3453" s="3">
        <v>2964</v>
      </c>
      <c r="M3453" s="10">
        <v>16064.88</v>
      </c>
      <c r="N3453" s="12">
        <f>IFERROR(salesdata[[#This Row],[S-P3]]/salesdata[[#This Row],[Q-P3]],0)</f>
        <v>5.42</v>
      </c>
      <c r="O3453" s="3">
        <v>909</v>
      </c>
      <c r="P3453" s="10">
        <v>6481.17</v>
      </c>
      <c r="Q3453" s="12">
        <f>IFERROR(salesdata[[#This Row],[S-P4]]/salesdata[[#This Row],[Q-P4]],0)</f>
        <v>7.13</v>
      </c>
      <c r="R3453" s="3">
        <v>11180</v>
      </c>
      <c r="S3453" s="10">
        <v>52068.26</v>
      </c>
      <c r="T3453" s="1" t="str">
        <f>"Q"&amp;ROUNDUP(salesdata[[#This Row],[Month No.]]/3,0)</f>
        <v>Q4</v>
      </c>
      <c r="U3453" s="1" t="str">
        <f>TEXT(salesdata[[#This Row],[Date]],"dddd")</f>
        <v>Sunday</v>
      </c>
      <c r="V3453" s="12">
        <f>IFERROR(salesdata[[#This Row],[Total Revenue]]/salesdata[[#This Row],[Total Units Sold]],0)</f>
        <v>4.6572683363148482</v>
      </c>
      <c r="W3453" s="1" t="str">
        <f>INDEX({"Product1","Product2","Product3","Product4"},MATCH(MAX(salesdata[[#This Row],[S-P1]],salesdata[[#This Row],[S-P2]],salesdata[[#This Row],[S-P3]],salesdata[[#This Row],[S-P4]]),CHOOSE({1,2,3,4},salesdata[[#This Row],[S-P1]],salesdata[[#This Row],[S-P2]],salesdata[[#This Row],[S-P3]],salesdata[[#This Row],[S-P4]]),0))</f>
        <v>Product1</v>
      </c>
      <c r="X3453" s="1" t="str">
        <f>IF(salesdata[[#This Row],[Total Revenue]]&gt;=70000,"High",IF(salesdata[[#This Row],[Total Revenue]]&gt;=40000,"Medium","Low"))</f>
        <v>Medium</v>
      </c>
      <c r="Y3453" s="1" t="str">
        <f>IFERROR(IF(SUMIF(salesdata[Year],salesdata[[#This Row],[Year]],salesdata[Total Revenue])&gt;SUMIF(salesdata[Year],salesdata[[#This Row],[Year]]-1,salesdata[Total Revenue]),"Growth Year","Decline Year"),"")</f>
        <v>Growth Year</v>
      </c>
    </row>
    <row r="3454" spans="1:25" x14ac:dyDescent="0.3">
      <c r="A3454" s="1">
        <v>3453</v>
      </c>
      <c r="B3454" s="2">
        <v>43801</v>
      </c>
      <c r="C3454" s="1">
        <v>2019</v>
      </c>
      <c r="D3454" s="1" t="s">
        <v>25</v>
      </c>
      <c r="E3454" s="1">
        <v>12</v>
      </c>
      <c r="F3454" s="3">
        <v>2243</v>
      </c>
      <c r="G3454" s="10">
        <v>7110.31</v>
      </c>
      <c r="H3454" s="12">
        <f>IFERROR(salesdata[[#This Row],[S-P1]]/salesdata[[#This Row],[Q-P1]],0)</f>
        <v>3.1700000000000004</v>
      </c>
      <c r="I3454" s="3">
        <v>2171</v>
      </c>
      <c r="J3454" s="10">
        <v>13764.14</v>
      </c>
      <c r="K3454" s="12">
        <f>IFERROR(salesdata[[#This Row],[S-P2]]/salesdata[[#This Row],[Q-P2]],0)</f>
        <v>6.34</v>
      </c>
      <c r="L3454" s="3">
        <v>1062</v>
      </c>
      <c r="M3454" s="10">
        <v>5756.04</v>
      </c>
      <c r="N3454" s="12">
        <f>IFERROR(salesdata[[#This Row],[S-P3]]/salesdata[[#This Row],[Q-P3]],0)</f>
        <v>5.42</v>
      </c>
      <c r="O3454" s="3">
        <v>549</v>
      </c>
      <c r="P3454" s="10">
        <v>3914.37</v>
      </c>
      <c r="Q3454" s="12">
        <f>IFERROR(salesdata[[#This Row],[S-P4]]/salesdata[[#This Row],[Q-P4]],0)</f>
        <v>7.13</v>
      </c>
      <c r="R3454" s="3">
        <v>6025</v>
      </c>
      <c r="S3454" s="10">
        <v>30544.86</v>
      </c>
      <c r="T3454" s="1" t="str">
        <f>"Q"&amp;ROUNDUP(salesdata[[#This Row],[Month No.]]/3,0)</f>
        <v>Q4</v>
      </c>
      <c r="U3454" s="1" t="str">
        <f>TEXT(salesdata[[#This Row],[Date]],"dddd")</f>
        <v>Monday</v>
      </c>
      <c r="V3454" s="12">
        <f>IFERROR(salesdata[[#This Row],[Total Revenue]]/salesdata[[#This Row],[Total Units Sold]],0)</f>
        <v>5.0696863070539422</v>
      </c>
      <c r="W3454" s="1" t="str">
        <f>INDEX({"Product1","Product2","Product3","Product4"},MATCH(MAX(salesdata[[#This Row],[S-P1]],salesdata[[#This Row],[S-P2]],salesdata[[#This Row],[S-P3]],salesdata[[#This Row],[S-P4]]),CHOOSE({1,2,3,4},salesdata[[#This Row],[S-P1]],salesdata[[#This Row],[S-P2]],salesdata[[#This Row],[S-P3]],salesdata[[#This Row],[S-P4]]),0))</f>
        <v>Product2</v>
      </c>
      <c r="X3454" s="1" t="str">
        <f>IF(salesdata[[#This Row],[Total Revenue]]&gt;=70000,"High",IF(salesdata[[#This Row],[Total Revenue]]&gt;=40000,"Medium","Low"))</f>
        <v>Low</v>
      </c>
      <c r="Y3454" s="1" t="str">
        <f>IFERROR(IF(SUMIF(salesdata[Year],salesdata[[#This Row],[Year]],salesdata[Total Revenue])&gt;SUMIF(salesdata[Year],salesdata[[#This Row],[Year]]-1,salesdata[Total Revenue]),"Growth Year","Decline Year"),"")</f>
        <v>Growth Year</v>
      </c>
    </row>
    <row r="3455" spans="1:25" x14ac:dyDescent="0.3">
      <c r="A3455" s="1">
        <v>3454</v>
      </c>
      <c r="B3455" s="2">
        <v>43802</v>
      </c>
      <c r="C3455" s="1">
        <v>2019</v>
      </c>
      <c r="D3455" s="1" t="s">
        <v>25</v>
      </c>
      <c r="E3455" s="1">
        <v>12</v>
      </c>
      <c r="F3455" s="3">
        <v>3294</v>
      </c>
      <c r="G3455" s="10">
        <v>10441.98</v>
      </c>
      <c r="H3455" s="12">
        <f>IFERROR(salesdata[[#This Row],[S-P1]]/salesdata[[#This Row],[Q-P1]],0)</f>
        <v>3.17</v>
      </c>
      <c r="I3455" s="3">
        <v>252</v>
      </c>
      <c r="J3455" s="10">
        <v>1597.68</v>
      </c>
      <c r="K3455" s="12">
        <f>IFERROR(salesdata[[#This Row],[S-P2]]/salesdata[[#This Row],[Q-P2]],0)</f>
        <v>6.34</v>
      </c>
      <c r="L3455" s="3">
        <v>5139</v>
      </c>
      <c r="M3455" s="10">
        <v>27853.38</v>
      </c>
      <c r="N3455" s="12">
        <f>IFERROR(salesdata[[#This Row],[S-P3]]/salesdata[[#This Row],[Q-P3]],0)</f>
        <v>5.42</v>
      </c>
      <c r="O3455" s="3">
        <v>498</v>
      </c>
      <c r="P3455" s="10">
        <v>3550.74</v>
      </c>
      <c r="Q3455" s="12">
        <f>IFERROR(salesdata[[#This Row],[S-P4]]/salesdata[[#This Row],[Q-P4]],0)</f>
        <v>7.13</v>
      </c>
      <c r="R3455" s="3">
        <v>9183</v>
      </c>
      <c r="S3455" s="10">
        <v>43443.78</v>
      </c>
      <c r="T3455" s="1" t="str">
        <f>"Q"&amp;ROUNDUP(salesdata[[#This Row],[Month No.]]/3,0)</f>
        <v>Q4</v>
      </c>
      <c r="U3455" s="1" t="str">
        <f>TEXT(salesdata[[#This Row],[Date]],"dddd")</f>
        <v>Tuesday</v>
      </c>
      <c r="V3455" s="12">
        <f>IFERROR(salesdata[[#This Row],[Total Revenue]]/salesdata[[#This Row],[Total Units Sold]],0)</f>
        <v>4.7308918654034624</v>
      </c>
      <c r="W3455" s="1" t="str">
        <f>INDEX({"Product1","Product2","Product3","Product4"},MATCH(MAX(salesdata[[#This Row],[S-P1]],salesdata[[#This Row],[S-P2]],salesdata[[#This Row],[S-P3]],salesdata[[#This Row],[S-P4]]),CHOOSE({1,2,3,4},salesdata[[#This Row],[S-P1]],salesdata[[#This Row],[S-P2]],salesdata[[#This Row],[S-P3]],salesdata[[#This Row],[S-P4]]),0))</f>
        <v>Product3</v>
      </c>
      <c r="X3455" s="1" t="str">
        <f>IF(salesdata[[#This Row],[Total Revenue]]&gt;=70000,"High",IF(salesdata[[#This Row],[Total Revenue]]&gt;=40000,"Medium","Low"))</f>
        <v>Medium</v>
      </c>
      <c r="Y3455" s="1" t="str">
        <f>IFERROR(IF(SUMIF(salesdata[Year],salesdata[[#This Row],[Year]],salesdata[Total Revenue])&gt;SUMIF(salesdata[Year],salesdata[[#This Row],[Year]]-1,salesdata[Total Revenue]),"Growth Year","Decline Year"),"")</f>
        <v>Growth Year</v>
      </c>
    </row>
    <row r="3456" spans="1:25" x14ac:dyDescent="0.3">
      <c r="A3456" s="1">
        <v>3455</v>
      </c>
      <c r="B3456" s="2">
        <v>43803</v>
      </c>
      <c r="C3456" s="1">
        <v>2019</v>
      </c>
      <c r="D3456" s="1" t="s">
        <v>25</v>
      </c>
      <c r="E3456" s="1">
        <v>12</v>
      </c>
      <c r="F3456" s="3">
        <v>3440</v>
      </c>
      <c r="G3456" s="10">
        <v>10904.8</v>
      </c>
      <c r="H3456" s="12">
        <f>IFERROR(salesdata[[#This Row],[S-P1]]/salesdata[[#This Row],[Q-P1]],0)</f>
        <v>3.17</v>
      </c>
      <c r="I3456" s="3">
        <v>1689</v>
      </c>
      <c r="J3456" s="10">
        <v>10708.26</v>
      </c>
      <c r="K3456" s="12">
        <f>IFERROR(salesdata[[#This Row],[S-P2]]/salesdata[[#This Row],[Q-P2]],0)</f>
        <v>6.34</v>
      </c>
      <c r="L3456" s="3">
        <v>5387</v>
      </c>
      <c r="M3456" s="10">
        <v>29197.54</v>
      </c>
      <c r="N3456" s="12">
        <f>IFERROR(salesdata[[#This Row],[S-P3]]/salesdata[[#This Row],[Q-P3]],0)</f>
        <v>5.42</v>
      </c>
      <c r="O3456" s="3">
        <v>1840</v>
      </c>
      <c r="P3456" s="10">
        <v>13119.2</v>
      </c>
      <c r="Q3456" s="12">
        <f>IFERROR(salesdata[[#This Row],[S-P4]]/salesdata[[#This Row],[Q-P4]],0)</f>
        <v>7.1300000000000008</v>
      </c>
      <c r="R3456" s="3">
        <v>12356</v>
      </c>
      <c r="S3456" s="10">
        <v>63929.8</v>
      </c>
      <c r="T3456" s="1" t="str">
        <f>"Q"&amp;ROUNDUP(salesdata[[#This Row],[Month No.]]/3,0)</f>
        <v>Q4</v>
      </c>
      <c r="U3456" s="1" t="str">
        <f>TEXT(salesdata[[#This Row],[Date]],"dddd")</f>
        <v>Wednesday</v>
      </c>
      <c r="V3456" s="12">
        <f>IFERROR(salesdata[[#This Row],[Total Revenue]]/salesdata[[#This Row],[Total Units Sold]],0)</f>
        <v>5.1739883457429592</v>
      </c>
      <c r="W3456" s="1" t="str">
        <f>INDEX({"Product1","Product2","Product3","Product4"},MATCH(MAX(salesdata[[#This Row],[S-P1]],salesdata[[#This Row],[S-P2]],salesdata[[#This Row],[S-P3]],salesdata[[#This Row],[S-P4]]),CHOOSE({1,2,3,4},salesdata[[#This Row],[S-P1]],salesdata[[#This Row],[S-P2]],salesdata[[#This Row],[S-P3]],salesdata[[#This Row],[S-P4]]),0))</f>
        <v>Product3</v>
      </c>
      <c r="X3456" s="1" t="str">
        <f>IF(salesdata[[#This Row],[Total Revenue]]&gt;=70000,"High",IF(salesdata[[#This Row],[Total Revenue]]&gt;=40000,"Medium","Low"))</f>
        <v>Medium</v>
      </c>
      <c r="Y3456" s="1" t="str">
        <f>IFERROR(IF(SUMIF(salesdata[Year],salesdata[[#This Row],[Year]],salesdata[Total Revenue])&gt;SUMIF(salesdata[Year],salesdata[[#This Row],[Year]]-1,salesdata[Total Revenue]),"Growth Year","Decline Year"),"")</f>
        <v>Growth Year</v>
      </c>
    </row>
    <row r="3457" spans="1:25" x14ac:dyDescent="0.3">
      <c r="A3457" s="1">
        <v>3456</v>
      </c>
      <c r="B3457" s="2">
        <v>43804</v>
      </c>
      <c r="C3457" s="1">
        <v>2019</v>
      </c>
      <c r="D3457" s="1" t="s">
        <v>25</v>
      </c>
      <c r="E3457" s="1">
        <v>12</v>
      </c>
      <c r="F3457" s="3">
        <v>6473</v>
      </c>
      <c r="G3457" s="10">
        <v>20519.41</v>
      </c>
      <c r="H3457" s="12">
        <f>IFERROR(salesdata[[#This Row],[S-P1]]/salesdata[[#This Row],[Q-P1]],0)</f>
        <v>3.17</v>
      </c>
      <c r="I3457" s="3">
        <v>3932</v>
      </c>
      <c r="J3457" s="10">
        <v>24928.880000000001</v>
      </c>
      <c r="K3457" s="12">
        <f>IFERROR(salesdata[[#This Row],[S-P2]]/salesdata[[#This Row],[Q-P2]],0)</f>
        <v>6.34</v>
      </c>
      <c r="L3457" s="3">
        <v>4552</v>
      </c>
      <c r="M3457" s="10">
        <v>24671.84</v>
      </c>
      <c r="N3457" s="12">
        <f>IFERROR(salesdata[[#This Row],[S-P3]]/salesdata[[#This Row],[Q-P3]],0)</f>
        <v>5.42</v>
      </c>
      <c r="O3457" s="3">
        <v>711</v>
      </c>
      <c r="P3457" s="10">
        <v>5069.43</v>
      </c>
      <c r="Q3457" s="12">
        <f>IFERROR(salesdata[[#This Row],[S-P4]]/salesdata[[#This Row],[Q-P4]],0)</f>
        <v>7.1300000000000008</v>
      </c>
      <c r="R3457" s="3">
        <v>15668</v>
      </c>
      <c r="S3457" s="10">
        <v>75189.56</v>
      </c>
      <c r="T3457" s="1" t="str">
        <f>"Q"&amp;ROUNDUP(salesdata[[#This Row],[Month No.]]/3,0)</f>
        <v>Q4</v>
      </c>
      <c r="U3457" s="1" t="str">
        <f>TEXT(salesdata[[#This Row],[Date]],"dddd")</f>
        <v>Thursday</v>
      </c>
      <c r="V3457" s="12">
        <f>IFERROR(salesdata[[#This Row],[Total Revenue]]/salesdata[[#This Row],[Total Units Sold]],0)</f>
        <v>4.7989251978555014</v>
      </c>
      <c r="W3457" s="1" t="str">
        <f>INDEX({"Product1","Product2","Product3","Product4"},MATCH(MAX(salesdata[[#This Row],[S-P1]],salesdata[[#This Row],[S-P2]],salesdata[[#This Row],[S-P3]],salesdata[[#This Row],[S-P4]]),CHOOSE({1,2,3,4},salesdata[[#This Row],[S-P1]],salesdata[[#This Row],[S-P2]],salesdata[[#This Row],[S-P3]],salesdata[[#This Row],[S-P4]]),0))</f>
        <v>Product2</v>
      </c>
      <c r="X3457" s="1" t="str">
        <f>IF(salesdata[[#This Row],[Total Revenue]]&gt;=70000,"High",IF(salesdata[[#This Row],[Total Revenue]]&gt;=40000,"Medium","Low"))</f>
        <v>High</v>
      </c>
      <c r="Y3457" s="1" t="str">
        <f>IFERROR(IF(SUMIF(salesdata[Year],salesdata[[#This Row],[Year]],salesdata[Total Revenue])&gt;SUMIF(salesdata[Year],salesdata[[#This Row],[Year]]-1,salesdata[Total Revenue]),"Growth Year","Decline Year"),"")</f>
        <v>Growth Year</v>
      </c>
    </row>
    <row r="3458" spans="1:25" x14ac:dyDescent="0.3">
      <c r="A3458" s="1">
        <v>3457</v>
      </c>
      <c r="B3458" s="2">
        <v>43805</v>
      </c>
      <c r="C3458" s="1">
        <v>2019</v>
      </c>
      <c r="D3458" s="1" t="s">
        <v>25</v>
      </c>
      <c r="E3458" s="1">
        <v>12</v>
      </c>
      <c r="F3458" s="3">
        <v>2084</v>
      </c>
      <c r="G3458" s="10">
        <v>6606.28</v>
      </c>
      <c r="H3458" s="12">
        <f>IFERROR(salesdata[[#This Row],[S-P1]]/salesdata[[#This Row],[Q-P1]],0)</f>
        <v>3.17</v>
      </c>
      <c r="I3458" s="3">
        <v>2593</v>
      </c>
      <c r="J3458" s="10">
        <v>16439.62</v>
      </c>
      <c r="K3458" s="12">
        <f>IFERROR(salesdata[[#This Row],[S-P2]]/salesdata[[#This Row],[Q-P2]],0)</f>
        <v>6.34</v>
      </c>
      <c r="L3458" s="3">
        <v>4904</v>
      </c>
      <c r="M3458" s="10">
        <v>26579.68</v>
      </c>
      <c r="N3458" s="12">
        <f>IFERROR(salesdata[[#This Row],[S-P3]]/salesdata[[#This Row],[Q-P3]],0)</f>
        <v>5.42</v>
      </c>
      <c r="O3458" s="3">
        <v>635</v>
      </c>
      <c r="P3458" s="10">
        <v>4527.55</v>
      </c>
      <c r="Q3458" s="12">
        <f>IFERROR(salesdata[[#This Row],[S-P4]]/salesdata[[#This Row],[Q-P4]],0)</f>
        <v>7.13</v>
      </c>
      <c r="R3458" s="3">
        <v>10216</v>
      </c>
      <c r="S3458" s="10">
        <v>54153.13</v>
      </c>
      <c r="T3458" s="1" t="str">
        <f>"Q"&amp;ROUNDUP(salesdata[[#This Row],[Month No.]]/3,0)</f>
        <v>Q4</v>
      </c>
      <c r="U3458" s="1" t="str">
        <f>TEXT(salesdata[[#This Row],[Date]],"dddd")</f>
        <v>Friday</v>
      </c>
      <c r="V3458" s="12">
        <f>IFERROR(salesdata[[#This Row],[Total Revenue]]/salesdata[[#This Row],[Total Units Sold]],0)</f>
        <v>5.3008153876272512</v>
      </c>
      <c r="W3458" s="1" t="str">
        <f>INDEX({"Product1","Product2","Product3","Product4"},MATCH(MAX(salesdata[[#This Row],[S-P1]],salesdata[[#This Row],[S-P2]],salesdata[[#This Row],[S-P3]],salesdata[[#This Row],[S-P4]]),CHOOSE({1,2,3,4},salesdata[[#This Row],[S-P1]],salesdata[[#This Row],[S-P2]],salesdata[[#This Row],[S-P3]],salesdata[[#This Row],[S-P4]]),0))</f>
        <v>Product3</v>
      </c>
      <c r="X3458" s="1" t="str">
        <f>IF(salesdata[[#This Row],[Total Revenue]]&gt;=70000,"High",IF(salesdata[[#This Row],[Total Revenue]]&gt;=40000,"Medium","Low"))</f>
        <v>Medium</v>
      </c>
      <c r="Y3458" s="1" t="str">
        <f>IFERROR(IF(SUMIF(salesdata[Year],salesdata[[#This Row],[Year]],salesdata[Total Revenue])&gt;SUMIF(salesdata[Year],salesdata[[#This Row],[Year]]-1,salesdata[Total Revenue]),"Growth Year","Decline Year"),"")</f>
        <v>Growth Year</v>
      </c>
    </row>
    <row r="3459" spans="1:25" x14ac:dyDescent="0.3">
      <c r="A3459" s="1">
        <v>3458</v>
      </c>
      <c r="B3459" s="2">
        <v>43806</v>
      </c>
      <c r="C3459" s="1">
        <v>2019</v>
      </c>
      <c r="D3459" s="1" t="s">
        <v>25</v>
      </c>
      <c r="E3459" s="1">
        <v>12</v>
      </c>
      <c r="F3459" s="3">
        <v>3537</v>
      </c>
      <c r="G3459" s="10">
        <v>11212.29</v>
      </c>
      <c r="H3459" s="12">
        <f>IFERROR(salesdata[[#This Row],[S-P1]]/salesdata[[#This Row],[Q-P1]],0)</f>
        <v>3.1700000000000004</v>
      </c>
      <c r="I3459" s="3">
        <v>3956</v>
      </c>
      <c r="J3459" s="10">
        <v>25081.040000000001</v>
      </c>
      <c r="K3459" s="12">
        <f>IFERROR(salesdata[[#This Row],[S-P2]]/salesdata[[#This Row],[Q-P2]],0)</f>
        <v>6.34</v>
      </c>
      <c r="L3459" s="3">
        <v>1734</v>
      </c>
      <c r="M3459" s="10">
        <v>9398.2800000000007</v>
      </c>
      <c r="N3459" s="12">
        <f>IFERROR(salesdata[[#This Row],[S-P3]]/salesdata[[#This Row],[Q-P3]],0)</f>
        <v>5.4200000000000008</v>
      </c>
      <c r="O3459" s="3">
        <v>1507</v>
      </c>
      <c r="P3459" s="10">
        <v>10744.91</v>
      </c>
      <c r="Q3459" s="12">
        <f>IFERROR(salesdata[[#This Row],[S-P4]]/salesdata[[#This Row],[Q-P4]],0)</f>
        <v>7.13</v>
      </c>
      <c r="R3459" s="3">
        <v>10734</v>
      </c>
      <c r="S3459" s="10">
        <v>56436.52</v>
      </c>
      <c r="T3459" s="1" t="str">
        <f>"Q"&amp;ROUNDUP(salesdata[[#This Row],[Month No.]]/3,0)</f>
        <v>Q4</v>
      </c>
      <c r="U3459" s="1" t="str">
        <f>TEXT(salesdata[[#This Row],[Date]],"dddd")</f>
        <v>Saturday</v>
      </c>
      <c r="V3459" s="12">
        <f>IFERROR(salesdata[[#This Row],[Total Revenue]]/salesdata[[#This Row],[Total Units Sold]],0)</f>
        <v>5.2577343022172531</v>
      </c>
      <c r="W3459" s="1" t="str">
        <f>INDEX({"Product1","Product2","Product3","Product4"},MATCH(MAX(salesdata[[#This Row],[S-P1]],salesdata[[#This Row],[S-P2]],salesdata[[#This Row],[S-P3]],salesdata[[#This Row],[S-P4]]),CHOOSE({1,2,3,4},salesdata[[#This Row],[S-P1]],salesdata[[#This Row],[S-P2]],salesdata[[#This Row],[S-P3]],salesdata[[#This Row],[S-P4]]),0))</f>
        <v>Product2</v>
      </c>
      <c r="X3459" s="1" t="str">
        <f>IF(salesdata[[#This Row],[Total Revenue]]&gt;=70000,"High",IF(salesdata[[#This Row],[Total Revenue]]&gt;=40000,"Medium","Low"))</f>
        <v>Medium</v>
      </c>
      <c r="Y3459" s="1" t="str">
        <f>IFERROR(IF(SUMIF(salesdata[Year],salesdata[[#This Row],[Year]],salesdata[Total Revenue])&gt;SUMIF(salesdata[Year],salesdata[[#This Row],[Year]]-1,salesdata[Total Revenue]),"Growth Year","Decline Year"),"")</f>
        <v>Growth Year</v>
      </c>
    </row>
    <row r="3460" spans="1:25" x14ac:dyDescent="0.3">
      <c r="A3460" s="1">
        <v>3459</v>
      </c>
      <c r="B3460" s="2">
        <v>43807</v>
      </c>
      <c r="C3460" s="1">
        <v>2019</v>
      </c>
      <c r="D3460" s="1" t="s">
        <v>25</v>
      </c>
      <c r="E3460" s="1">
        <v>12</v>
      </c>
      <c r="F3460" s="3">
        <v>5910</v>
      </c>
      <c r="G3460" s="10">
        <v>18734.7</v>
      </c>
      <c r="H3460" s="12">
        <f>IFERROR(salesdata[[#This Row],[S-P1]]/salesdata[[#This Row],[Q-P1]],0)</f>
        <v>3.17</v>
      </c>
      <c r="I3460" s="3">
        <v>1224</v>
      </c>
      <c r="J3460" s="10">
        <v>7760.16</v>
      </c>
      <c r="K3460" s="12">
        <f>IFERROR(salesdata[[#This Row],[S-P2]]/salesdata[[#This Row],[Q-P2]],0)</f>
        <v>6.34</v>
      </c>
      <c r="L3460" s="3">
        <v>5705</v>
      </c>
      <c r="M3460" s="10">
        <v>30921.1</v>
      </c>
      <c r="N3460" s="12">
        <f>IFERROR(salesdata[[#This Row],[S-P3]]/salesdata[[#This Row],[Q-P3]],0)</f>
        <v>5.42</v>
      </c>
      <c r="O3460" s="3">
        <v>1473</v>
      </c>
      <c r="P3460" s="10">
        <v>10502.49</v>
      </c>
      <c r="Q3460" s="12">
        <f>IFERROR(salesdata[[#This Row],[S-P4]]/salesdata[[#This Row],[Q-P4]],0)</f>
        <v>7.13</v>
      </c>
      <c r="R3460" s="3">
        <v>14312</v>
      </c>
      <c r="S3460" s="10">
        <v>67918.45</v>
      </c>
      <c r="T3460" s="1" t="str">
        <f>"Q"&amp;ROUNDUP(salesdata[[#This Row],[Month No.]]/3,0)</f>
        <v>Q4</v>
      </c>
      <c r="U3460" s="1" t="str">
        <f>TEXT(salesdata[[#This Row],[Date]],"dddd")</f>
        <v>Sunday</v>
      </c>
      <c r="V3460" s="12">
        <f>IFERROR(salesdata[[#This Row],[Total Revenue]]/salesdata[[#This Row],[Total Units Sold]],0)</f>
        <v>4.745559670206819</v>
      </c>
      <c r="W3460" s="1" t="str">
        <f>INDEX({"Product1","Product2","Product3","Product4"},MATCH(MAX(salesdata[[#This Row],[S-P1]],salesdata[[#This Row],[S-P2]],salesdata[[#This Row],[S-P3]],salesdata[[#This Row],[S-P4]]),CHOOSE({1,2,3,4},salesdata[[#This Row],[S-P1]],salesdata[[#This Row],[S-P2]],salesdata[[#This Row],[S-P3]],salesdata[[#This Row],[S-P4]]),0))</f>
        <v>Product3</v>
      </c>
      <c r="X3460" s="1" t="str">
        <f>IF(salesdata[[#This Row],[Total Revenue]]&gt;=70000,"High",IF(salesdata[[#This Row],[Total Revenue]]&gt;=40000,"Medium","Low"))</f>
        <v>Medium</v>
      </c>
      <c r="Y3460" s="1" t="str">
        <f>IFERROR(IF(SUMIF(salesdata[Year],salesdata[[#This Row],[Year]],salesdata[Total Revenue])&gt;SUMIF(salesdata[Year],salesdata[[#This Row],[Year]]-1,salesdata[Total Revenue]),"Growth Year","Decline Year"),"")</f>
        <v>Growth Year</v>
      </c>
    </row>
    <row r="3461" spans="1:25" x14ac:dyDescent="0.3">
      <c r="A3461" s="1">
        <v>3460</v>
      </c>
      <c r="B3461" s="2">
        <v>43808</v>
      </c>
      <c r="C3461" s="1">
        <v>2019</v>
      </c>
      <c r="D3461" s="1" t="s">
        <v>25</v>
      </c>
      <c r="E3461" s="1">
        <v>12</v>
      </c>
      <c r="F3461" s="3">
        <v>7202</v>
      </c>
      <c r="G3461" s="10">
        <v>22830.34</v>
      </c>
      <c r="H3461" s="12">
        <f>IFERROR(salesdata[[#This Row],[S-P1]]/salesdata[[#This Row],[Q-P1]],0)</f>
        <v>3.17</v>
      </c>
      <c r="I3461" s="3">
        <v>2162</v>
      </c>
      <c r="J3461" s="10">
        <v>13707.08</v>
      </c>
      <c r="K3461" s="12">
        <f>IFERROR(salesdata[[#This Row],[S-P2]]/salesdata[[#This Row],[Q-P2]],0)</f>
        <v>6.34</v>
      </c>
      <c r="L3461" s="3">
        <v>2483</v>
      </c>
      <c r="M3461" s="10">
        <v>13457.86</v>
      </c>
      <c r="N3461" s="12">
        <f>IFERROR(salesdata[[#This Row],[S-P3]]/salesdata[[#This Row],[Q-P3]],0)</f>
        <v>5.42</v>
      </c>
      <c r="O3461" s="3">
        <v>825</v>
      </c>
      <c r="P3461" s="10">
        <v>5882.25</v>
      </c>
      <c r="Q3461" s="12">
        <f>IFERROR(salesdata[[#This Row],[S-P4]]/salesdata[[#This Row],[Q-P4]],0)</f>
        <v>7.13</v>
      </c>
      <c r="R3461" s="3">
        <v>12672</v>
      </c>
      <c r="S3461" s="10">
        <v>55877.53</v>
      </c>
      <c r="T3461" s="1" t="str">
        <f>"Q"&amp;ROUNDUP(salesdata[[#This Row],[Month No.]]/3,0)</f>
        <v>Q4</v>
      </c>
      <c r="U3461" s="1" t="str">
        <f>TEXT(salesdata[[#This Row],[Date]],"dddd")</f>
        <v>Monday</v>
      </c>
      <c r="V3461" s="12">
        <f>IFERROR(salesdata[[#This Row],[Total Revenue]]/salesdata[[#This Row],[Total Units Sold]],0)</f>
        <v>4.4095273042929293</v>
      </c>
      <c r="W3461" s="1" t="str">
        <f>INDEX({"Product1","Product2","Product3","Product4"},MATCH(MAX(salesdata[[#This Row],[S-P1]],salesdata[[#This Row],[S-P2]],salesdata[[#This Row],[S-P3]],salesdata[[#This Row],[S-P4]]),CHOOSE({1,2,3,4},salesdata[[#This Row],[S-P1]],salesdata[[#This Row],[S-P2]],salesdata[[#This Row],[S-P3]],salesdata[[#This Row],[S-P4]]),0))</f>
        <v>Product1</v>
      </c>
      <c r="X3461" s="1" t="str">
        <f>IF(salesdata[[#This Row],[Total Revenue]]&gt;=70000,"High",IF(salesdata[[#This Row],[Total Revenue]]&gt;=40000,"Medium","Low"))</f>
        <v>Medium</v>
      </c>
      <c r="Y3461" s="1" t="str">
        <f>IFERROR(IF(SUMIF(salesdata[Year],salesdata[[#This Row],[Year]],salesdata[Total Revenue])&gt;SUMIF(salesdata[Year],salesdata[[#This Row],[Year]]-1,salesdata[Total Revenue]),"Growth Year","Decline Year"),"")</f>
        <v>Growth Year</v>
      </c>
    </row>
    <row r="3462" spans="1:25" x14ac:dyDescent="0.3">
      <c r="A3462" s="1">
        <v>3461</v>
      </c>
      <c r="B3462" s="2">
        <v>43809</v>
      </c>
      <c r="C3462" s="1">
        <v>2019</v>
      </c>
      <c r="D3462" s="1" t="s">
        <v>25</v>
      </c>
      <c r="E3462" s="1">
        <v>12</v>
      </c>
      <c r="F3462" s="3">
        <v>6606</v>
      </c>
      <c r="G3462" s="10">
        <v>20941.02</v>
      </c>
      <c r="H3462" s="12">
        <f>IFERROR(salesdata[[#This Row],[S-P1]]/salesdata[[#This Row],[Q-P1]],0)</f>
        <v>3.17</v>
      </c>
      <c r="I3462" s="3">
        <v>2073</v>
      </c>
      <c r="J3462" s="10">
        <v>13142.82</v>
      </c>
      <c r="K3462" s="12">
        <f>IFERROR(salesdata[[#This Row],[S-P2]]/salesdata[[#This Row],[Q-P2]],0)</f>
        <v>6.34</v>
      </c>
      <c r="L3462" s="3">
        <v>768</v>
      </c>
      <c r="M3462" s="10">
        <v>4162.5600000000004</v>
      </c>
      <c r="N3462" s="12">
        <f>IFERROR(salesdata[[#This Row],[S-P3]]/salesdata[[#This Row],[Q-P3]],0)</f>
        <v>5.4200000000000008</v>
      </c>
      <c r="O3462" s="3">
        <v>357</v>
      </c>
      <c r="P3462" s="10">
        <v>2545.41</v>
      </c>
      <c r="Q3462" s="12">
        <f>IFERROR(salesdata[[#This Row],[S-P4]]/salesdata[[#This Row],[Q-P4]],0)</f>
        <v>7.13</v>
      </c>
      <c r="R3462" s="3">
        <v>9804</v>
      </c>
      <c r="S3462" s="10">
        <v>40791.81</v>
      </c>
      <c r="T3462" s="1" t="str">
        <f>"Q"&amp;ROUNDUP(salesdata[[#This Row],[Month No.]]/3,0)</f>
        <v>Q4</v>
      </c>
      <c r="U3462" s="1" t="str">
        <f>TEXT(salesdata[[#This Row],[Date]],"dddd")</f>
        <v>Tuesday</v>
      </c>
      <c r="V3462" s="12">
        <f>IFERROR(salesdata[[#This Row],[Total Revenue]]/salesdata[[#This Row],[Total Units Sold]],0)</f>
        <v>4.1607313341493262</v>
      </c>
      <c r="W3462" s="1" t="str">
        <f>INDEX({"Product1","Product2","Product3","Product4"},MATCH(MAX(salesdata[[#This Row],[S-P1]],salesdata[[#This Row],[S-P2]],salesdata[[#This Row],[S-P3]],salesdata[[#This Row],[S-P4]]),CHOOSE({1,2,3,4},salesdata[[#This Row],[S-P1]],salesdata[[#This Row],[S-P2]],salesdata[[#This Row],[S-P3]],salesdata[[#This Row],[S-P4]]),0))</f>
        <v>Product1</v>
      </c>
      <c r="X3462" s="1" t="str">
        <f>IF(salesdata[[#This Row],[Total Revenue]]&gt;=70000,"High",IF(salesdata[[#This Row],[Total Revenue]]&gt;=40000,"Medium","Low"))</f>
        <v>Medium</v>
      </c>
      <c r="Y3462" s="1" t="str">
        <f>IFERROR(IF(SUMIF(salesdata[Year],salesdata[[#This Row],[Year]],salesdata[Total Revenue])&gt;SUMIF(salesdata[Year],salesdata[[#This Row],[Year]]-1,salesdata[Total Revenue]),"Growth Year","Decline Year"),"")</f>
        <v>Growth Year</v>
      </c>
    </row>
    <row r="3463" spans="1:25" x14ac:dyDescent="0.3">
      <c r="A3463" s="1">
        <v>3462</v>
      </c>
      <c r="B3463" s="2">
        <v>43810</v>
      </c>
      <c r="C3463" s="1">
        <v>2019</v>
      </c>
      <c r="D3463" s="1" t="s">
        <v>25</v>
      </c>
      <c r="E3463" s="1">
        <v>12</v>
      </c>
      <c r="F3463" s="3">
        <v>1907</v>
      </c>
      <c r="G3463" s="10">
        <v>6045.19</v>
      </c>
      <c r="H3463" s="12">
        <f>IFERROR(salesdata[[#This Row],[S-P1]]/salesdata[[#This Row],[Q-P1]],0)</f>
        <v>3.17</v>
      </c>
      <c r="I3463" s="3">
        <v>1854</v>
      </c>
      <c r="J3463" s="10">
        <v>11754.36</v>
      </c>
      <c r="K3463" s="12">
        <f>IFERROR(salesdata[[#This Row],[S-P2]]/salesdata[[#This Row],[Q-P2]],0)</f>
        <v>6.3400000000000007</v>
      </c>
      <c r="L3463" s="3">
        <v>5297</v>
      </c>
      <c r="M3463" s="10">
        <v>28709.74</v>
      </c>
      <c r="N3463" s="12">
        <f>IFERROR(salesdata[[#This Row],[S-P3]]/salesdata[[#This Row],[Q-P3]],0)</f>
        <v>5.42</v>
      </c>
      <c r="O3463" s="3">
        <v>1300</v>
      </c>
      <c r="P3463" s="10">
        <v>9269</v>
      </c>
      <c r="Q3463" s="12">
        <f>IFERROR(salesdata[[#This Row],[S-P4]]/salesdata[[#This Row],[Q-P4]],0)</f>
        <v>7.13</v>
      </c>
      <c r="R3463" s="3">
        <v>10358</v>
      </c>
      <c r="S3463" s="10">
        <v>55778.29</v>
      </c>
      <c r="T3463" s="1" t="str">
        <f>"Q"&amp;ROUNDUP(salesdata[[#This Row],[Month No.]]/3,0)</f>
        <v>Q4</v>
      </c>
      <c r="U3463" s="1" t="str">
        <f>TEXT(salesdata[[#This Row],[Date]],"dddd")</f>
        <v>Wednesday</v>
      </c>
      <c r="V3463" s="12">
        <f>IFERROR(salesdata[[#This Row],[Total Revenue]]/salesdata[[#This Row],[Total Units Sold]],0)</f>
        <v>5.385044410117783</v>
      </c>
      <c r="W3463" s="1" t="str">
        <f>INDEX({"Product1","Product2","Product3","Product4"},MATCH(MAX(salesdata[[#This Row],[S-P1]],salesdata[[#This Row],[S-P2]],salesdata[[#This Row],[S-P3]],salesdata[[#This Row],[S-P4]]),CHOOSE({1,2,3,4},salesdata[[#This Row],[S-P1]],salesdata[[#This Row],[S-P2]],salesdata[[#This Row],[S-P3]],salesdata[[#This Row],[S-P4]]),0))</f>
        <v>Product3</v>
      </c>
      <c r="X3463" s="1" t="str">
        <f>IF(salesdata[[#This Row],[Total Revenue]]&gt;=70000,"High",IF(salesdata[[#This Row],[Total Revenue]]&gt;=40000,"Medium","Low"))</f>
        <v>Medium</v>
      </c>
      <c r="Y3463" s="1" t="str">
        <f>IFERROR(IF(SUMIF(salesdata[Year],salesdata[[#This Row],[Year]],salesdata[Total Revenue])&gt;SUMIF(salesdata[Year],salesdata[[#This Row],[Year]]-1,salesdata[Total Revenue]),"Growth Year","Decline Year"),"")</f>
        <v>Growth Year</v>
      </c>
    </row>
    <row r="3464" spans="1:25" x14ac:dyDescent="0.3">
      <c r="A3464" s="1">
        <v>3463</v>
      </c>
      <c r="B3464" s="2">
        <v>43811</v>
      </c>
      <c r="C3464" s="1">
        <v>2019</v>
      </c>
      <c r="D3464" s="1" t="s">
        <v>25</v>
      </c>
      <c r="E3464" s="1">
        <v>12</v>
      </c>
      <c r="F3464" s="3">
        <v>3805</v>
      </c>
      <c r="G3464" s="10">
        <v>12061.85</v>
      </c>
      <c r="H3464" s="12">
        <f>IFERROR(salesdata[[#This Row],[S-P1]]/salesdata[[#This Row],[Q-P1]],0)</f>
        <v>3.17</v>
      </c>
      <c r="I3464" s="3">
        <v>2837</v>
      </c>
      <c r="J3464" s="10">
        <v>17986.580000000002</v>
      </c>
      <c r="K3464" s="12">
        <f>IFERROR(salesdata[[#This Row],[S-P2]]/salesdata[[#This Row],[Q-P2]],0)</f>
        <v>6.3400000000000007</v>
      </c>
      <c r="L3464" s="3">
        <v>2725</v>
      </c>
      <c r="M3464" s="10">
        <v>14769.5</v>
      </c>
      <c r="N3464" s="12">
        <f>IFERROR(salesdata[[#This Row],[S-P3]]/salesdata[[#This Row],[Q-P3]],0)</f>
        <v>5.42</v>
      </c>
      <c r="O3464" s="3">
        <v>1202</v>
      </c>
      <c r="P3464" s="10">
        <v>8570.26</v>
      </c>
      <c r="Q3464" s="12">
        <f>IFERROR(salesdata[[#This Row],[S-P4]]/salesdata[[#This Row],[Q-P4]],0)</f>
        <v>7.13</v>
      </c>
      <c r="R3464" s="3">
        <v>10569</v>
      </c>
      <c r="S3464" s="10">
        <v>53388.19</v>
      </c>
      <c r="T3464" s="1" t="str">
        <f>"Q"&amp;ROUNDUP(salesdata[[#This Row],[Month No.]]/3,0)</f>
        <v>Q4</v>
      </c>
      <c r="U3464" s="1" t="str">
        <f>TEXT(salesdata[[#This Row],[Date]],"dddd")</f>
        <v>Thursday</v>
      </c>
      <c r="V3464" s="12">
        <f>IFERROR(salesdata[[#This Row],[Total Revenue]]/salesdata[[#This Row],[Total Units Sold]],0)</f>
        <v>5.0513946447156783</v>
      </c>
      <c r="W3464" s="1" t="str">
        <f>INDEX({"Product1","Product2","Product3","Product4"},MATCH(MAX(salesdata[[#This Row],[S-P1]],salesdata[[#This Row],[S-P2]],salesdata[[#This Row],[S-P3]],salesdata[[#This Row],[S-P4]]),CHOOSE({1,2,3,4},salesdata[[#This Row],[S-P1]],salesdata[[#This Row],[S-P2]],salesdata[[#This Row],[S-P3]],salesdata[[#This Row],[S-P4]]),0))</f>
        <v>Product2</v>
      </c>
      <c r="X3464" s="1" t="str">
        <f>IF(salesdata[[#This Row],[Total Revenue]]&gt;=70000,"High",IF(salesdata[[#This Row],[Total Revenue]]&gt;=40000,"Medium","Low"))</f>
        <v>Medium</v>
      </c>
      <c r="Y3464" s="1" t="str">
        <f>IFERROR(IF(SUMIF(salesdata[Year],salesdata[[#This Row],[Year]],salesdata[Total Revenue])&gt;SUMIF(salesdata[Year],salesdata[[#This Row],[Year]]-1,salesdata[Total Revenue]),"Growth Year","Decline Year"),"")</f>
        <v>Growth Year</v>
      </c>
    </row>
    <row r="3465" spans="1:25" x14ac:dyDescent="0.3">
      <c r="A3465" s="1">
        <v>3464</v>
      </c>
      <c r="B3465" s="2">
        <v>43812</v>
      </c>
      <c r="C3465" s="1">
        <v>2019</v>
      </c>
      <c r="D3465" s="1" t="s">
        <v>25</v>
      </c>
      <c r="E3465" s="1">
        <v>12</v>
      </c>
      <c r="F3465" s="3">
        <v>5068</v>
      </c>
      <c r="G3465" s="10">
        <v>16065.56</v>
      </c>
      <c r="H3465" s="12">
        <f>IFERROR(salesdata[[#This Row],[S-P1]]/salesdata[[#This Row],[Q-P1]],0)</f>
        <v>3.17</v>
      </c>
      <c r="I3465" s="3">
        <v>543</v>
      </c>
      <c r="J3465" s="10">
        <v>3442.62</v>
      </c>
      <c r="K3465" s="12">
        <f>IFERROR(salesdata[[#This Row],[S-P2]]/salesdata[[#This Row],[Q-P2]],0)</f>
        <v>6.34</v>
      </c>
      <c r="L3465" s="3">
        <v>995</v>
      </c>
      <c r="M3465" s="10">
        <v>5392.9</v>
      </c>
      <c r="N3465" s="12">
        <f>IFERROR(salesdata[[#This Row],[S-P3]]/salesdata[[#This Row],[Q-P3]],0)</f>
        <v>5.42</v>
      </c>
      <c r="O3465" s="3">
        <v>1467</v>
      </c>
      <c r="P3465" s="10">
        <v>10459.709999999999</v>
      </c>
      <c r="Q3465" s="12">
        <f>IFERROR(salesdata[[#This Row],[S-P4]]/salesdata[[#This Row],[Q-P4]],0)</f>
        <v>7.129999999999999</v>
      </c>
      <c r="R3465" s="3">
        <v>8073</v>
      </c>
      <c r="S3465" s="10">
        <v>35360.79</v>
      </c>
      <c r="T3465" s="1" t="str">
        <f>"Q"&amp;ROUNDUP(salesdata[[#This Row],[Month No.]]/3,0)</f>
        <v>Q4</v>
      </c>
      <c r="U3465" s="1" t="str">
        <f>TEXT(salesdata[[#This Row],[Date]],"dddd")</f>
        <v>Friday</v>
      </c>
      <c r="V3465" s="12">
        <f>IFERROR(salesdata[[#This Row],[Total Revenue]]/salesdata[[#This Row],[Total Units Sold]],0)</f>
        <v>4.3801300631735414</v>
      </c>
      <c r="W3465" s="1" t="str">
        <f>INDEX({"Product1","Product2","Product3","Product4"},MATCH(MAX(salesdata[[#This Row],[S-P1]],salesdata[[#This Row],[S-P2]],salesdata[[#This Row],[S-P3]],salesdata[[#This Row],[S-P4]]),CHOOSE({1,2,3,4},salesdata[[#This Row],[S-P1]],salesdata[[#This Row],[S-P2]],salesdata[[#This Row],[S-P3]],salesdata[[#This Row],[S-P4]]),0))</f>
        <v>Product1</v>
      </c>
      <c r="X3465" s="1" t="str">
        <f>IF(salesdata[[#This Row],[Total Revenue]]&gt;=70000,"High",IF(salesdata[[#This Row],[Total Revenue]]&gt;=40000,"Medium","Low"))</f>
        <v>Low</v>
      </c>
      <c r="Y3465" s="1" t="str">
        <f>IFERROR(IF(SUMIF(salesdata[Year],salesdata[[#This Row],[Year]],salesdata[Total Revenue])&gt;SUMIF(salesdata[Year],salesdata[[#This Row],[Year]]-1,salesdata[Total Revenue]),"Growth Year","Decline Year"),"")</f>
        <v>Growth Year</v>
      </c>
    </row>
    <row r="3466" spans="1:25" x14ac:dyDescent="0.3">
      <c r="A3466" s="1">
        <v>3465</v>
      </c>
      <c r="B3466" s="2">
        <v>43813</v>
      </c>
      <c r="C3466" s="1">
        <v>2019</v>
      </c>
      <c r="D3466" s="1" t="s">
        <v>25</v>
      </c>
      <c r="E3466" s="1">
        <v>12</v>
      </c>
      <c r="F3466" s="3">
        <v>7709</v>
      </c>
      <c r="G3466" s="10">
        <v>24437.53</v>
      </c>
      <c r="H3466" s="12">
        <f>IFERROR(salesdata[[#This Row],[S-P1]]/salesdata[[#This Row],[Q-P1]],0)</f>
        <v>3.17</v>
      </c>
      <c r="I3466" s="3">
        <v>1270</v>
      </c>
      <c r="J3466" s="10">
        <v>8051.8</v>
      </c>
      <c r="K3466" s="12">
        <f>IFERROR(salesdata[[#This Row],[S-P2]]/salesdata[[#This Row],[Q-P2]],0)</f>
        <v>6.34</v>
      </c>
      <c r="L3466" s="3">
        <v>3467</v>
      </c>
      <c r="M3466" s="10">
        <v>18791.14</v>
      </c>
      <c r="N3466" s="12">
        <f>IFERROR(salesdata[[#This Row],[S-P3]]/salesdata[[#This Row],[Q-P3]],0)</f>
        <v>5.42</v>
      </c>
      <c r="O3466" s="3">
        <v>1942</v>
      </c>
      <c r="P3466" s="10">
        <v>13846.46</v>
      </c>
      <c r="Q3466" s="12">
        <f>IFERROR(salesdata[[#This Row],[S-P4]]/salesdata[[#This Row],[Q-P4]],0)</f>
        <v>7.13</v>
      </c>
      <c r="R3466" s="3">
        <v>14388</v>
      </c>
      <c r="S3466" s="10">
        <v>65126.93</v>
      </c>
      <c r="T3466" s="1" t="str">
        <f>"Q"&amp;ROUNDUP(salesdata[[#This Row],[Month No.]]/3,0)</f>
        <v>Q4</v>
      </c>
      <c r="U3466" s="1" t="str">
        <f>TEXT(salesdata[[#This Row],[Date]],"dddd")</f>
        <v>Saturday</v>
      </c>
      <c r="V3466" s="12">
        <f>IFERROR(salesdata[[#This Row],[Total Revenue]]/salesdata[[#This Row],[Total Units Sold]],0)</f>
        <v>4.5264755351681956</v>
      </c>
      <c r="W3466" s="1" t="str">
        <f>INDEX({"Product1","Product2","Product3","Product4"},MATCH(MAX(salesdata[[#This Row],[S-P1]],salesdata[[#This Row],[S-P2]],salesdata[[#This Row],[S-P3]],salesdata[[#This Row],[S-P4]]),CHOOSE({1,2,3,4},salesdata[[#This Row],[S-P1]],salesdata[[#This Row],[S-P2]],salesdata[[#This Row],[S-P3]],salesdata[[#This Row],[S-P4]]),0))</f>
        <v>Product1</v>
      </c>
      <c r="X3466" s="1" t="str">
        <f>IF(salesdata[[#This Row],[Total Revenue]]&gt;=70000,"High",IF(salesdata[[#This Row],[Total Revenue]]&gt;=40000,"Medium","Low"))</f>
        <v>Medium</v>
      </c>
      <c r="Y3466" s="1" t="str">
        <f>IFERROR(IF(SUMIF(salesdata[Year],salesdata[[#This Row],[Year]],salesdata[Total Revenue])&gt;SUMIF(salesdata[Year],salesdata[[#This Row],[Year]]-1,salesdata[Total Revenue]),"Growth Year","Decline Year"),"")</f>
        <v>Growth Year</v>
      </c>
    </row>
    <row r="3467" spans="1:25" x14ac:dyDescent="0.3">
      <c r="A3467" s="1">
        <v>3466</v>
      </c>
      <c r="B3467" s="2">
        <v>43814</v>
      </c>
      <c r="C3467" s="1">
        <v>2019</v>
      </c>
      <c r="D3467" s="1" t="s">
        <v>25</v>
      </c>
      <c r="E3467" s="1">
        <v>12</v>
      </c>
      <c r="F3467" s="3">
        <v>3220</v>
      </c>
      <c r="G3467" s="10">
        <v>10207.4</v>
      </c>
      <c r="H3467" s="12">
        <f>IFERROR(salesdata[[#This Row],[S-P1]]/salesdata[[#This Row],[Q-P1]],0)</f>
        <v>3.17</v>
      </c>
      <c r="I3467" s="3">
        <v>3652</v>
      </c>
      <c r="J3467" s="10">
        <v>23153.68</v>
      </c>
      <c r="K3467" s="12">
        <f>IFERROR(salesdata[[#This Row],[S-P2]]/salesdata[[#This Row],[Q-P2]],0)</f>
        <v>6.34</v>
      </c>
      <c r="L3467" s="3">
        <v>4613</v>
      </c>
      <c r="M3467" s="10">
        <v>25002.46</v>
      </c>
      <c r="N3467" s="12">
        <f>IFERROR(salesdata[[#This Row],[S-P3]]/salesdata[[#This Row],[Q-P3]],0)</f>
        <v>5.42</v>
      </c>
      <c r="O3467" s="3">
        <v>1206</v>
      </c>
      <c r="P3467" s="10">
        <v>8598.7800000000007</v>
      </c>
      <c r="Q3467" s="12">
        <f>IFERROR(salesdata[[#This Row],[S-P4]]/salesdata[[#This Row],[Q-P4]],0)</f>
        <v>7.1300000000000008</v>
      </c>
      <c r="R3467" s="3">
        <v>12691</v>
      </c>
      <c r="S3467" s="10">
        <v>66962.320000000007</v>
      </c>
      <c r="T3467" s="1" t="str">
        <f>"Q"&amp;ROUNDUP(salesdata[[#This Row],[Month No.]]/3,0)</f>
        <v>Q4</v>
      </c>
      <c r="U3467" s="1" t="str">
        <f>TEXT(salesdata[[#This Row],[Date]],"dddd")</f>
        <v>Sunday</v>
      </c>
      <c r="V3467" s="12">
        <f>IFERROR(salesdata[[#This Row],[Total Revenue]]/salesdata[[#This Row],[Total Units Sold]],0)</f>
        <v>5.2763627767709407</v>
      </c>
      <c r="W3467" s="1" t="str">
        <f>INDEX({"Product1","Product2","Product3","Product4"},MATCH(MAX(salesdata[[#This Row],[S-P1]],salesdata[[#This Row],[S-P2]],salesdata[[#This Row],[S-P3]],salesdata[[#This Row],[S-P4]]),CHOOSE({1,2,3,4},salesdata[[#This Row],[S-P1]],salesdata[[#This Row],[S-P2]],salesdata[[#This Row],[S-P3]],salesdata[[#This Row],[S-P4]]),0))</f>
        <v>Product3</v>
      </c>
      <c r="X3467" s="1" t="str">
        <f>IF(salesdata[[#This Row],[Total Revenue]]&gt;=70000,"High",IF(salesdata[[#This Row],[Total Revenue]]&gt;=40000,"Medium","Low"))</f>
        <v>Medium</v>
      </c>
      <c r="Y3467" s="1" t="str">
        <f>IFERROR(IF(SUMIF(salesdata[Year],salesdata[[#This Row],[Year]],salesdata[Total Revenue])&gt;SUMIF(salesdata[Year],salesdata[[#This Row],[Year]]-1,salesdata[Total Revenue]),"Growth Year","Decline Year"),"")</f>
        <v>Growth Year</v>
      </c>
    </row>
    <row r="3468" spans="1:25" x14ac:dyDescent="0.3">
      <c r="A3468" s="1">
        <v>3467</v>
      </c>
      <c r="B3468" s="2">
        <v>43815</v>
      </c>
      <c r="C3468" s="1">
        <v>2019</v>
      </c>
      <c r="D3468" s="1" t="s">
        <v>25</v>
      </c>
      <c r="E3468" s="1">
        <v>12</v>
      </c>
      <c r="F3468" s="3">
        <v>7075</v>
      </c>
      <c r="G3468" s="10">
        <v>22427.75</v>
      </c>
      <c r="H3468" s="12">
        <f>IFERROR(salesdata[[#This Row],[S-P1]]/salesdata[[#This Row],[Q-P1]],0)</f>
        <v>3.17</v>
      </c>
      <c r="I3468" s="3">
        <v>1340</v>
      </c>
      <c r="J3468" s="10">
        <v>8495.6</v>
      </c>
      <c r="K3468" s="12">
        <f>IFERROR(salesdata[[#This Row],[S-P2]]/salesdata[[#This Row],[Q-P2]],0)</f>
        <v>6.34</v>
      </c>
      <c r="L3468" s="3">
        <v>3841</v>
      </c>
      <c r="M3468" s="10">
        <v>20818.22</v>
      </c>
      <c r="N3468" s="12">
        <f>IFERROR(salesdata[[#This Row],[S-P3]]/salesdata[[#This Row],[Q-P3]],0)</f>
        <v>5.42</v>
      </c>
      <c r="O3468" s="3">
        <v>1435</v>
      </c>
      <c r="P3468" s="10">
        <v>10231.549999999999</v>
      </c>
      <c r="Q3468" s="12">
        <f>IFERROR(salesdata[[#This Row],[S-P4]]/salesdata[[#This Row],[Q-P4]],0)</f>
        <v>7.13</v>
      </c>
      <c r="R3468" s="3">
        <v>13691</v>
      </c>
      <c r="S3468" s="10">
        <v>61973.120000000003</v>
      </c>
      <c r="T3468" s="1" t="str">
        <f>"Q"&amp;ROUNDUP(salesdata[[#This Row],[Month No.]]/3,0)</f>
        <v>Q4</v>
      </c>
      <c r="U3468" s="1" t="str">
        <f>TEXT(salesdata[[#This Row],[Date]],"dddd")</f>
        <v>Monday</v>
      </c>
      <c r="V3468" s="12">
        <f>IFERROR(salesdata[[#This Row],[Total Revenue]]/salesdata[[#This Row],[Total Units Sold]],0)</f>
        <v>4.5265590533927398</v>
      </c>
      <c r="W3468" s="1" t="str">
        <f>INDEX({"Product1","Product2","Product3","Product4"},MATCH(MAX(salesdata[[#This Row],[S-P1]],salesdata[[#This Row],[S-P2]],salesdata[[#This Row],[S-P3]],salesdata[[#This Row],[S-P4]]),CHOOSE({1,2,3,4},salesdata[[#This Row],[S-P1]],salesdata[[#This Row],[S-P2]],salesdata[[#This Row],[S-P3]],salesdata[[#This Row],[S-P4]]),0))</f>
        <v>Product1</v>
      </c>
      <c r="X3468" s="1" t="str">
        <f>IF(salesdata[[#This Row],[Total Revenue]]&gt;=70000,"High",IF(salesdata[[#This Row],[Total Revenue]]&gt;=40000,"Medium","Low"))</f>
        <v>Medium</v>
      </c>
      <c r="Y3468" s="1" t="str">
        <f>IFERROR(IF(SUMIF(salesdata[Year],salesdata[[#This Row],[Year]],salesdata[Total Revenue])&gt;SUMIF(salesdata[Year],salesdata[[#This Row],[Year]]-1,salesdata[Total Revenue]),"Growth Year","Decline Year"),"")</f>
        <v>Growth Year</v>
      </c>
    </row>
    <row r="3469" spans="1:25" x14ac:dyDescent="0.3">
      <c r="A3469" s="1">
        <v>3468</v>
      </c>
      <c r="B3469" s="2">
        <v>43816</v>
      </c>
      <c r="C3469" s="1">
        <v>2019</v>
      </c>
      <c r="D3469" s="1" t="s">
        <v>25</v>
      </c>
      <c r="E3469" s="1">
        <v>12</v>
      </c>
      <c r="F3469" s="3">
        <v>1620</v>
      </c>
      <c r="G3469" s="10">
        <v>5135.3999999999996</v>
      </c>
      <c r="H3469" s="12">
        <f>IFERROR(salesdata[[#This Row],[S-P1]]/salesdata[[#This Row],[Q-P1]],0)</f>
        <v>3.17</v>
      </c>
      <c r="I3469" s="3">
        <v>2963</v>
      </c>
      <c r="J3469" s="10">
        <v>18785.419999999998</v>
      </c>
      <c r="K3469" s="12">
        <f>IFERROR(salesdata[[#This Row],[S-P2]]/salesdata[[#This Row],[Q-P2]],0)</f>
        <v>6.339999999999999</v>
      </c>
      <c r="L3469" s="3">
        <v>3120</v>
      </c>
      <c r="M3469" s="10">
        <v>16910.400000000001</v>
      </c>
      <c r="N3469" s="12">
        <f>IFERROR(salesdata[[#This Row],[S-P3]]/salesdata[[#This Row],[Q-P3]],0)</f>
        <v>5.4200000000000008</v>
      </c>
      <c r="O3469" s="3">
        <v>1452</v>
      </c>
      <c r="P3469" s="10">
        <v>10352.76</v>
      </c>
      <c r="Q3469" s="12">
        <f>IFERROR(salesdata[[#This Row],[S-P4]]/salesdata[[#This Row],[Q-P4]],0)</f>
        <v>7.13</v>
      </c>
      <c r="R3469" s="3">
        <v>9155</v>
      </c>
      <c r="S3469" s="10">
        <v>51183.98</v>
      </c>
      <c r="T3469" s="1" t="str">
        <f>"Q"&amp;ROUNDUP(salesdata[[#This Row],[Month No.]]/3,0)</f>
        <v>Q4</v>
      </c>
      <c r="U3469" s="1" t="str">
        <f>TEXT(salesdata[[#This Row],[Date]],"dddd")</f>
        <v>Tuesday</v>
      </c>
      <c r="V3469" s="12">
        <f>IFERROR(salesdata[[#This Row],[Total Revenue]]/salesdata[[#This Row],[Total Units Sold]],0)</f>
        <v>5.5908225013653743</v>
      </c>
      <c r="W3469" s="1" t="str">
        <f>INDEX({"Product1","Product2","Product3","Product4"},MATCH(MAX(salesdata[[#This Row],[S-P1]],salesdata[[#This Row],[S-P2]],salesdata[[#This Row],[S-P3]],salesdata[[#This Row],[S-P4]]),CHOOSE({1,2,3,4},salesdata[[#This Row],[S-P1]],salesdata[[#This Row],[S-P2]],salesdata[[#This Row],[S-P3]],salesdata[[#This Row],[S-P4]]),0))</f>
        <v>Product2</v>
      </c>
      <c r="X3469" s="1" t="str">
        <f>IF(salesdata[[#This Row],[Total Revenue]]&gt;=70000,"High",IF(salesdata[[#This Row],[Total Revenue]]&gt;=40000,"Medium","Low"))</f>
        <v>Medium</v>
      </c>
      <c r="Y3469" s="1" t="str">
        <f>IFERROR(IF(SUMIF(salesdata[Year],salesdata[[#This Row],[Year]],salesdata[Total Revenue])&gt;SUMIF(salesdata[Year],salesdata[[#This Row],[Year]]-1,salesdata[Total Revenue]),"Growth Year","Decline Year"),"")</f>
        <v>Growth Year</v>
      </c>
    </row>
    <row r="3470" spans="1:25" x14ac:dyDescent="0.3">
      <c r="A3470" s="1">
        <v>3469</v>
      </c>
      <c r="B3470" s="2">
        <v>43817</v>
      </c>
      <c r="C3470" s="1">
        <v>2019</v>
      </c>
      <c r="D3470" s="1" t="s">
        <v>25</v>
      </c>
      <c r="E3470" s="1">
        <v>12</v>
      </c>
      <c r="F3470" s="3">
        <v>1134</v>
      </c>
      <c r="G3470" s="10">
        <v>3594.78</v>
      </c>
      <c r="H3470" s="12">
        <f>IFERROR(salesdata[[#This Row],[S-P1]]/salesdata[[#This Row],[Q-P1]],0)</f>
        <v>3.1700000000000004</v>
      </c>
      <c r="I3470" s="3">
        <v>934</v>
      </c>
      <c r="J3470" s="10">
        <v>5921.56</v>
      </c>
      <c r="K3470" s="12">
        <f>IFERROR(salesdata[[#This Row],[S-P2]]/salesdata[[#This Row],[Q-P2]],0)</f>
        <v>6.3400000000000007</v>
      </c>
      <c r="L3470" s="3">
        <v>1262</v>
      </c>
      <c r="M3470" s="10">
        <v>6840.04</v>
      </c>
      <c r="N3470" s="12">
        <f>IFERROR(salesdata[[#This Row],[S-P3]]/salesdata[[#This Row],[Q-P3]],0)</f>
        <v>5.42</v>
      </c>
      <c r="O3470" s="3">
        <v>754</v>
      </c>
      <c r="P3470" s="10">
        <v>5376.02</v>
      </c>
      <c r="Q3470" s="12">
        <f>IFERROR(salesdata[[#This Row],[S-P4]]/salesdata[[#This Row],[Q-P4]],0)</f>
        <v>7.1300000000000008</v>
      </c>
      <c r="R3470" s="3">
        <v>4084</v>
      </c>
      <c r="S3470" s="10">
        <v>21732.400000000001</v>
      </c>
      <c r="T3470" s="1" t="str">
        <f>"Q"&amp;ROUNDUP(salesdata[[#This Row],[Month No.]]/3,0)</f>
        <v>Q4</v>
      </c>
      <c r="U3470" s="1" t="str">
        <f>TEXT(salesdata[[#This Row],[Date]],"dddd")</f>
        <v>Wednesday</v>
      </c>
      <c r="V3470" s="12">
        <f>IFERROR(salesdata[[#This Row],[Total Revenue]]/salesdata[[#This Row],[Total Units Sold]],0)</f>
        <v>5.3213516160626844</v>
      </c>
      <c r="W3470" s="1" t="str">
        <f>INDEX({"Product1","Product2","Product3","Product4"},MATCH(MAX(salesdata[[#This Row],[S-P1]],salesdata[[#This Row],[S-P2]],salesdata[[#This Row],[S-P3]],salesdata[[#This Row],[S-P4]]),CHOOSE({1,2,3,4},salesdata[[#This Row],[S-P1]],salesdata[[#This Row],[S-P2]],salesdata[[#This Row],[S-P3]],salesdata[[#This Row],[S-P4]]),0))</f>
        <v>Product3</v>
      </c>
      <c r="X3470" s="1" t="str">
        <f>IF(salesdata[[#This Row],[Total Revenue]]&gt;=70000,"High",IF(salesdata[[#This Row],[Total Revenue]]&gt;=40000,"Medium","Low"))</f>
        <v>Low</v>
      </c>
      <c r="Y3470" s="1" t="str">
        <f>IFERROR(IF(SUMIF(salesdata[Year],salesdata[[#This Row],[Year]],salesdata[Total Revenue])&gt;SUMIF(salesdata[Year],salesdata[[#This Row],[Year]]-1,salesdata[Total Revenue]),"Growth Year","Decline Year"),"")</f>
        <v>Growth Year</v>
      </c>
    </row>
    <row r="3471" spans="1:25" x14ac:dyDescent="0.3">
      <c r="A3471" s="1">
        <v>3470</v>
      </c>
      <c r="B3471" s="2">
        <v>43818</v>
      </c>
      <c r="C3471" s="1">
        <v>2019</v>
      </c>
      <c r="D3471" s="1" t="s">
        <v>25</v>
      </c>
      <c r="E3471" s="1">
        <v>12</v>
      </c>
      <c r="F3471" s="3">
        <v>6986</v>
      </c>
      <c r="G3471" s="10">
        <v>22145.62</v>
      </c>
      <c r="H3471" s="12">
        <f>IFERROR(salesdata[[#This Row],[S-P1]]/salesdata[[#This Row],[Q-P1]],0)</f>
        <v>3.17</v>
      </c>
      <c r="I3471" s="3">
        <v>412</v>
      </c>
      <c r="J3471" s="10">
        <v>2612.08</v>
      </c>
      <c r="K3471" s="12">
        <f>IFERROR(salesdata[[#This Row],[S-P2]]/salesdata[[#This Row],[Q-P2]],0)</f>
        <v>6.34</v>
      </c>
      <c r="L3471" s="3">
        <v>5179</v>
      </c>
      <c r="M3471" s="10">
        <v>28070.18</v>
      </c>
      <c r="N3471" s="12">
        <f>IFERROR(salesdata[[#This Row],[S-P3]]/salesdata[[#This Row],[Q-P3]],0)</f>
        <v>5.42</v>
      </c>
      <c r="O3471" s="3">
        <v>871</v>
      </c>
      <c r="P3471" s="10">
        <v>6210.23</v>
      </c>
      <c r="Q3471" s="12">
        <f>IFERROR(salesdata[[#This Row],[S-P4]]/salesdata[[#This Row],[Q-P4]],0)</f>
        <v>7.13</v>
      </c>
      <c r="R3471" s="3">
        <v>13448</v>
      </c>
      <c r="S3471" s="10">
        <v>59038.11</v>
      </c>
      <c r="T3471" s="1" t="str">
        <f>"Q"&amp;ROUNDUP(salesdata[[#This Row],[Month No.]]/3,0)</f>
        <v>Q4</v>
      </c>
      <c r="U3471" s="1" t="str">
        <f>TEXT(salesdata[[#This Row],[Date]],"dddd")</f>
        <v>Thursday</v>
      </c>
      <c r="V3471" s="12">
        <f>IFERROR(salesdata[[#This Row],[Total Revenue]]/salesdata[[#This Row],[Total Units Sold]],0)</f>
        <v>4.390103361094587</v>
      </c>
      <c r="W3471" s="1" t="str">
        <f>INDEX({"Product1","Product2","Product3","Product4"},MATCH(MAX(salesdata[[#This Row],[S-P1]],salesdata[[#This Row],[S-P2]],salesdata[[#This Row],[S-P3]],salesdata[[#This Row],[S-P4]]),CHOOSE({1,2,3,4},salesdata[[#This Row],[S-P1]],salesdata[[#This Row],[S-P2]],salesdata[[#This Row],[S-P3]],salesdata[[#This Row],[S-P4]]),0))</f>
        <v>Product3</v>
      </c>
      <c r="X3471" s="1" t="str">
        <f>IF(salesdata[[#This Row],[Total Revenue]]&gt;=70000,"High",IF(salesdata[[#This Row],[Total Revenue]]&gt;=40000,"Medium","Low"))</f>
        <v>Medium</v>
      </c>
      <c r="Y3471" s="1" t="str">
        <f>IFERROR(IF(SUMIF(salesdata[Year],salesdata[[#This Row],[Year]],salesdata[Total Revenue])&gt;SUMIF(salesdata[Year],salesdata[[#This Row],[Year]]-1,salesdata[Total Revenue]),"Growth Year","Decline Year"),"")</f>
        <v>Growth Year</v>
      </c>
    </row>
    <row r="3472" spans="1:25" x14ac:dyDescent="0.3">
      <c r="A3472" s="1">
        <v>3471</v>
      </c>
      <c r="B3472" s="2">
        <v>43819</v>
      </c>
      <c r="C3472" s="1">
        <v>2019</v>
      </c>
      <c r="D3472" s="1" t="s">
        <v>25</v>
      </c>
      <c r="E3472" s="1">
        <v>12</v>
      </c>
      <c r="F3472" s="3">
        <v>7652</v>
      </c>
      <c r="G3472" s="10">
        <v>24256.84</v>
      </c>
      <c r="H3472" s="12">
        <f>IFERROR(salesdata[[#This Row],[S-P1]]/salesdata[[#This Row],[Q-P1]],0)</f>
        <v>3.17</v>
      </c>
      <c r="I3472" s="3">
        <v>1485</v>
      </c>
      <c r="J3472" s="10">
        <v>9414.9</v>
      </c>
      <c r="K3472" s="12">
        <f>IFERROR(salesdata[[#This Row],[S-P2]]/salesdata[[#This Row],[Q-P2]],0)</f>
        <v>6.34</v>
      </c>
      <c r="L3472" s="3">
        <v>2661</v>
      </c>
      <c r="M3472" s="10">
        <v>14422.62</v>
      </c>
      <c r="N3472" s="12">
        <f>IFERROR(salesdata[[#This Row],[S-P3]]/salesdata[[#This Row],[Q-P3]],0)</f>
        <v>5.42</v>
      </c>
      <c r="O3472" s="3">
        <v>899</v>
      </c>
      <c r="P3472" s="10">
        <v>6409.87</v>
      </c>
      <c r="Q3472" s="12">
        <f>IFERROR(salesdata[[#This Row],[S-P4]]/salesdata[[#This Row],[Q-P4]],0)</f>
        <v>7.13</v>
      </c>
      <c r="R3472" s="3">
        <v>12697</v>
      </c>
      <c r="S3472" s="10">
        <v>54504.23</v>
      </c>
      <c r="T3472" s="1" t="str">
        <f>"Q"&amp;ROUNDUP(salesdata[[#This Row],[Month No.]]/3,0)</f>
        <v>Q4</v>
      </c>
      <c r="U3472" s="1" t="str">
        <f>TEXT(salesdata[[#This Row],[Date]],"dddd")</f>
        <v>Friday</v>
      </c>
      <c r="V3472" s="12">
        <f>IFERROR(salesdata[[#This Row],[Total Revenue]]/salesdata[[#This Row],[Total Units Sold]],0)</f>
        <v>4.2926856737812082</v>
      </c>
      <c r="W3472" s="1" t="str">
        <f>INDEX({"Product1","Product2","Product3","Product4"},MATCH(MAX(salesdata[[#This Row],[S-P1]],salesdata[[#This Row],[S-P2]],salesdata[[#This Row],[S-P3]],salesdata[[#This Row],[S-P4]]),CHOOSE({1,2,3,4},salesdata[[#This Row],[S-P1]],salesdata[[#This Row],[S-P2]],salesdata[[#This Row],[S-P3]],salesdata[[#This Row],[S-P4]]),0))</f>
        <v>Product1</v>
      </c>
      <c r="X3472" s="1" t="str">
        <f>IF(salesdata[[#This Row],[Total Revenue]]&gt;=70000,"High",IF(salesdata[[#This Row],[Total Revenue]]&gt;=40000,"Medium","Low"))</f>
        <v>Medium</v>
      </c>
      <c r="Y3472" s="1" t="str">
        <f>IFERROR(IF(SUMIF(salesdata[Year],salesdata[[#This Row],[Year]],salesdata[Total Revenue])&gt;SUMIF(salesdata[Year],salesdata[[#This Row],[Year]]-1,salesdata[Total Revenue]),"Growth Year","Decline Year"),"")</f>
        <v>Growth Year</v>
      </c>
    </row>
    <row r="3473" spans="1:25" x14ac:dyDescent="0.3">
      <c r="A3473" s="1">
        <v>3472</v>
      </c>
      <c r="B3473" s="2">
        <v>43820</v>
      </c>
      <c r="C3473" s="1">
        <v>2019</v>
      </c>
      <c r="D3473" s="1" t="s">
        <v>25</v>
      </c>
      <c r="E3473" s="1">
        <v>12</v>
      </c>
      <c r="F3473" s="3">
        <v>5308</v>
      </c>
      <c r="G3473" s="10">
        <v>16826.36</v>
      </c>
      <c r="H3473" s="12">
        <f>IFERROR(salesdata[[#This Row],[S-P1]]/salesdata[[#This Row],[Q-P1]],0)</f>
        <v>3.17</v>
      </c>
      <c r="I3473" s="3">
        <v>3408</v>
      </c>
      <c r="J3473" s="10">
        <v>21606.720000000001</v>
      </c>
      <c r="K3473" s="12">
        <f>IFERROR(salesdata[[#This Row],[S-P2]]/salesdata[[#This Row],[Q-P2]],0)</f>
        <v>6.3400000000000007</v>
      </c>
      <c r="L3473" s="3">
        <v>2721</v>
      </c>
      <c r="M3473" s="10">
        <v>14747.82</v>
      </c>
      <c r="N3473" s="12">
        <f>IFERROR(salesdata[[#This Row],[S-P3]]/salesdata[[#This Row],[Q-P3]],0)</f>
        <v>5.42</v>
      </c>
      <c r="O3473" s="3">
        <v>1262</v>
      </c>
      <c r="P3473" s="10">
        <v>8998.06</v>
      </c>
      <c r="Q3473" s="12">
        <f>IFERROR(salesdata[[#This Row],[S-P4]]/salesdata[[#This Row],[Q-P4]],0)</f>
        <v>7.13</v>
      </c>
      <c r="R3473" s="3">
        <v>12699</v>
      </c>
      <c r="S3473" s="10">
        <v>62178.96</v>
      </c>
      <c r="T3473" s="1" t="str">
        <f>"Q"&amp;ROUNDUP(salesdata[[#This Row],[Month No.]]/3,0)</f>
        <v>Q4</v>
      </c>
      <c r="U3473" s="1" t="str">
        <f>TEXT(salesdata[[#This Row],[Date]],"dddd")</f>
        <v>Saturday</v>
      </c>
      <c r="V3473" s="12">
        <f>IFERROR(salesdata[[#This Row],[Total Revenue]]/salesdata[[#This Row],[Total Units Sold]],0)</f>
        <v>4.896366643042759</v>
      </c>
      <c r="W3473" s="1" t="str">
        <f>INDEX({"Product1","Product2","Product3","Product4"},MATCH(MAX(salesdata[[#This Row],[S-P1]],salesdata[[#This Row],[S-P2]],salesdata[[#This Row],[S-P3]],salesdata[[#This Row],[S-P4]]),CHOOSE({1,2,3,4},salesdata[[#This Row],[S-P1]],salesdata[[#This Row],[S-P2]],salesdata[[#This Row],[S-P3]],salesdata[[#This Row],[S-P4]]),0))</f>
        <v>Product2</v>
      </c>
      <c r="X3473" s="1" t="str">
        <f>IF(salesdata[[#This Row],[Total Revenue]]&gt;=70000,"High",IF(salesdata[[#This Row],[Total Revenue]]&gt;=40000,"Medium","Low"))</f>
        <v>Medium</v>
      </c>
      <c r="Y3473" s="1" t="str">
        <f>IFERROR(IF(SUMIF(salesdata[Year],salesdata[[#This Row],[Year]],salesdata[Total Revenue])&gt;SUMIF(salesdata[Year],salesdata[[#This Row],[Year]]-1,salesdata[Total Revenue]),"Growth Year","Decline Year"),"")</f>
        <v>Growth Year</v>
      </c>
    </row>
    <row r="3474" spans="1:25" x14ac:dyDescent="0.3">
      <c r="A3474" s="1">
        <v>3473</v>
      </c>
      <c r="B3474" s="2">
        <v>43821</v>
      </c>
      <c r="C3474" s="1">
        <v>2019</v>
      </c>
      <c r="D3474" s="1" t="s">
        <v>25</v>
      </c>
      <c r="E3474" s="1">
        <v>12</v>
      </c>
      <c r="F3474" s="3">
        <v>2579</v>
      </c>
      <c r="G3474" s="10">
        <v>8175.43</v>
      </c>
      <c r="H3474" s="12">
        <f>IFERROR(salesdata[[#This Row],[S-P1]]/salesdata[[#This Row],[Q-P1]],0)</f>
        <v>3.17</v>
      </c>
      <c r="I3474" s="3">
        <v>874</v>
      </c>
      <c r="J3474" s="10">
        <v>5541.16</v>
      </c>
      <c r="K3474" s="12">
        <f>IFERROR(salesdata[[#This Row],[S-P2]]/salesdata[[#This Row],[Q-P2]],0)</f>
        <v>6.34</v>
      </c>
      <c r="L3474" s="3">
        <v>1721</v>
      </c>
      <c r="M3474" s="10">
        <v>9327.82</v>
      </c>
      <c r="N3474" s="12">
        <f>IFERROR(salesdata[[#This Row],[S-P3]]/salesdata[[#This Row],[Q-P3]],0)</f>
        <v>5.42</v>
      </c>
      <c r="O3474" s="3">
        <v>1430</v>
      </c>
      <c r="P3474" s="10">
        <v>10195.9</v>
      </c>
      <c r="Q3474" s="12">
        <f>IFERROR(salesdata[[#This Row],[S-P4]]/salesdata[[#This Row],[Q-P4]],0)</f>
        <v>7.13</v>
      </c>
      <c r="R3474" s="3">
        <v>6604</v>
      </c>
      <c r="S3474" s="10">
        <v>33240.31</v>
      </c>
      <c r="T3474" s="1" t="str">
        <f>"Q"&amp;ROUNDUP(salesdata[[#This Row],[Month No.]]/3,0)</f>
        <v>Q4</v>
      </c>
      <c r="U3474" s="1" t="str">
        <f>TEXT(salesdata[[#This Row],[Date]],"dddd")</f>
        <v>Sunday</v>
      </c>
      <c r="V3474" s="12">
        <f>IFERROR(salesdata[[#This Row],[Total Revenue]]/salesdata[[#This Row],[Total Units Sold]],0)</f>
        <v>5.0333600847970921</v>
      </c>
      <c r="W3474" s="1" t="str">
        <f>INDEX({"Product1","Product2","Product3","Product4"},MATCH(MAX(salesdata[[#This Row],[S-P1]],salesdata[[#This Row],[S-P2]],salesdata[[#This Row],[S-P3]],salesdata[[#This Row],[S-P4]]),CHOOSE({1,2,3,4},salesdata[[#This Row],[S-P1]],salesdata[[#This Row],[S-P2]],salesdata[[#This Row],[S-P3]],salesdata[[#This Row],[S-P4]]),0))</f>
        <v>Product4</v>
      </c>
      <c r="X3474" s="1" t="str">
        <f>IF(salesdata[[#This Row],[Total Revenue]]&gt;=70000,"High",IF(salesdata[[#This Row],[Total Revenue]]&gt;=40000,"Medium","Low"))</f>
        <v>Low</v>
      </c>
      <c r="Y3474" s="1" t="str">
        <f>IFERROR(IF(SUMIF(salesdata[Year],salesdata[[#This Row],[Year]],salesdata[Total Revenue])&gt;SUMIF(salesdata[Year],salesdata[[#This Row],[Year]]-1,salesdata[Total Revenue]),"Growth Year","Decline Year"),"")</f>
        <v>Growth Year</v>
      </c>
    </row>
    <row r="3475" spans="1:25" x14ac:dyDescent="0.3">
      <c r="A3475" s="1">
        <v>3474</v>
      </c>
      <c r="B3475" s="2">
        <v>43822</v>
      </c>
      <c r="C3475" s="1">
        <v>2019</v>
      </c>
      <c r="D3475" s="1" t="s">
        <v>25</v>
      </c>
      <c r="E3475" s="1">
        <v>12</v>
      </c>
      <c r="F3475" s="3">
        <v>643</v>
      </c>
      <c r="G3475" s="10">
        <v>2038.31</v>
      </c>
      <c r="H3475" s="12">
        <f>IFERROR(salesdata[[#This Row],[S-P1]]/salesdata[[#This Row],[Q-P1]],0)</f>
        <v>3.17</v>
      </c>
      <c r="I3475" s="3">
        <v>3448</v>
      </c>
      <c r="J3475" s="10">
        <v>21860.32</v>
      </c>
      <c r="K3475" s="12">
        <f>IFERROR(salesdata[[#This Row],[S-P2]]/salesdata[[#This Row],[Q-P2]],0)</f>
        <v>6.34</v>
      </c>
      <c r="L3475" s="3">
        <v>5912</v>
      </c>
      <c r="M3475" s="10">
        <v>32043.040000000001</v>
      </c>
      <c r="N3475" s="12">
        <f>IFERROR(salesdata[[#This Row],[S-P3]]/salesdata[[#This Row],[Q-P3]],0)</f>
        <v>5.42</v>
      </c>
      <c r="O3475" s="3">
        <v>1991</v>
      </c>
      <c r="P3475" s="10">
        <v>14195.83</v>
      </c>
      <c r="Q3475" s="12">
        <f>IFERROR(salesdata[[#This Row],[S-P4]]/salesdata[[#This Row],[Q-P4]],0)</f>
        <v>7.13</v>
      </c>
      <c r="R3475" s="3">
        <v>11994</v>
      </c>
      <c r="S3475" s="10">
        <v>70137.5</v>
      </c>
      <c r="T3475" s="1" t="str">
        <f>"Q"&amp;ROUNDUP(salesdata[[#This Row],[Month No.]]/3,0)</f>
        <v>Q4</v>
      </c>
      <c r="U3475" s="1" t="str">
        <f>TEXT(salesdata[[#This Row],[Date]],"dddd")</f>
        <v>Monday</v>
      </c>
      <c r="V3475" s="12">
        <f>IFERROR(salesdata[[#This Row],[Total Revenue]]/salesdata[[#This Row],[Total Units Sold]],0)</f>
        <v>5.8477155244288808</v>
      </c>
      <c r="W3475" s="1" t="str">
        <f>INDEX({"Product1","Product2","Product3","Product4"},MATCH(MAX(salesdata[[#This Row],[S-P1]],salesdata[[#This Row],[S-P2]],salesdata[[#This Row],[S-P3]],salesdata[[#This Row],[S-P4]]),CHOOSE({1,2,3,4},salesdata[[#This Row],[S-P1]],salesdata[[#This Row],[S-P2]],salesdata[[#This Row],[S-P3]],salesdata[[#This Row],[S-P4]]),0))</f>
        <v>Product3</v>
      </c>
      <c r="X3475" s="1" t="str">
        <f>IF(salesdata[[#This Row],[Total Revenue]]&gt;=70000,"High",IF(salesdata[[#This Row],[Total Revenue]]&gt;=40000,"Medium","Low"))</f>
        <v>High</v>
      </c>
      <c r="Y3475" s="1" t="str">
        <f>IFERROR(IF(SUMIF(salesdata[Year],salesdata[[#This Row],[Year]],salesdata[Total Revenue])&gt;SUMIF(salesdata[Year],salesdata[[#This Row],[Year]]-1,salesdata[Total Revenue]),"Growth Year","Decline Year"),"")</f>
        <v>Growth Year</v>
      </c>
    </row>
    <row r="3476" spans="1:25" x14ac:dyDescent="0.3">
      <c r="A3476" s="1">
        <v>3475</v>
      </c>
      <c r="B3476" s="2">
        <v>43823</v>
      </c>
      <c r="C3476" s="1">
        <v>2019</v>
      </c>
      <c r="D3476" s="1" t="s">
        <v>25</v>
      </c>
      <c r="E3476" s="1">
        <v>12</v>
      </c>
      <c r="F3476" s="3">
        <v>6087</v>
      </c>
      <c r="G3476" s="10">
        <v>19295.79</v>
      </c>
      <c r="H3476" s="12">
        <f>IFERROR(salesdata[[#This Row],[S-P1]]/salesdata[[#This Row],[Q-P1]],0)</f>
        <v>3.17</v>
      </c>
      <c r="I3476" s="3">
        <v>3459</v>
      </c>
      <c r="J3476" s="10">
        <v>21930.06</v>
      </c>
      <c r="K3476" s="12">
        <f>IFERROR(salesdata[[#This Row],[S-P2]]/salesdata[[#This Row],[Q-P2]],0)</f>
        <v>6.3400000000000007</v>
      </c>
      <c r="L3476" s="3">
        <v>681</v>
      </c>
      <c r="M3476" s="10">
        <v>3691.02</v>
      </c>
      <c r="N3476" s="12">
        <f>IFERROR(salesdata[[#This Row],[S-P3]]/salesdata[[#This Row],[Q-P3]],0)</f>
        <v>5.42</v>
      </c>
      <c r="O3476" s="3">
        <v>1568</v>
      </c>
      <c r="P3476" s="10">
        <v>11179.84</v>
      </c>
      <c r="Q3476" s="12">
        <f>IFERROR(salesdata[[#This Row],[S-P4]]/salesdata[[#This Row],[Q-P4]],0)</f>
        <v>7.13</v>
      </c>
      <c r="R3476" s="3">
        <v>11795</v>
      </c>
      <c r="S3476" s="10">
        <v>56096.71</v>
      </c>
      <c r="T3476" s="1" t="str">
        <f>"Q"&amp;ROUNDUP(salesdata[[#This Row],[Month No.]]/3,0)</f>
        <v>Q4</v>
      </c>
      <c r="U3476" s="1" t="str">
        <f>TEXT(salesdata[[#This Row],[Date]],"dddd")</f>
        <v>Tuesday</v>
      </c>
      <c r="V3476" s="12">
        <f>IFERROR(salesdata[[#This Row],[Total Revenue]]/salesdata[[#This Row],[Total Units Sold]],0)</f>
        <v>4.7559737176769818</v>
      </c>
      <c r="W3476" s="1" t="str">
        <f>INDEX({"Product1","Product2","Product3","Product4"},MATCH(MAX(salesdata[[#This Row],[S-P1]],salesdata[[#This Row],[S-P2]],salesdata[[#This Row],[S-P3]],salesdata[[#This Row],[S-P4]]),CHOOSE({1,2,3,4},salesdata[[#This Row],[S-P1]],salesdata[[#This Row],[S-P2]],salesdata[[#This Row],[S-P3]],salesdata[[#This Row],[S-P4]]),0))</f>
        <v>Product2</v>
      </c>
      <c r="X3476" s="1" t="str">
        <f>IF(salesdata[[#This Row],[Total Revenue]]&gt;=70000,"High",IF(salesdata[[#This Row],[Total Revenue]]&gt;=40000,"Medium","Low"))</f>
        <v>Medium</v>
      </c>
      <c r="Y3476" s="1" t="str">
        <f>IFERROR(IF(SUMIF(salesdata[Year],salesdata[[#This Row],[Year]],salesdata[Total Revenue])&gt;SUMIF(salesdata[Year],salesdata[[#This Row],[Year]]-1,salesdata[Total Revenue]),"Growth Year","Decline Year"),"")</f>
        <v>Growth Year</v>
      </c>
    </row>
    <row r="3477" spans="1:25" x14ac:dyDescent="0.3">
      <c r="A3477" s="1">
        <v>3476</v>
      </c>
      <c r="B3477" s="2">
        <v>43824</v>
      </c>
      <c r="C3477" s="1">
        <v>2019</v>
      </c>
      <c r="D3477" s="1" t="s">
        <v>25</v>
      </c>
      <c r="E3477" s="1">
        <v>12</v>
      </c>
      <c r="F3477" s="3">
        <v>4155</v>
      </c>
      <c r="G3477" s="10">
        <v>13171.35</v>
      </c>
      <c r="H3477" s="12">
        <f>IFERROR(salesdata[[#This Row],[S-P1]]/salesdata[[#This Row],[Q-P1]],0)</f>
        <v>3.17</v>
      </c>
      <c r="I3477" s="3">
        <v>972</v>
      </c>
      <c r="J3477" s="10">
        <v>6162.48</v>
      </c>
      <c r="K3477" s="12">
        <f>IFERROR(salesdata[[#This Row],[S-P2]]/salesdata[[#This Row],[Q-P2]],0)</f>
        <v>6.34</v>
      </c>
      <c r="L3477" s="3">
        <v>2188</v>
      </c>
      <c r="M3477" s="10">
        <v>11858.96</v>
      </c>
      <c r="N3477" s="12">
        <f>IFERROR(salesdata[[#This Row],[S-P3]]/salesdata[[#This Row],[Q-P3]],0)</f>
        <v>5.42</v>
      </c>
      <c r="O3477" s="3">
        <v>308</v>
      </c>
      <c r="P3477" s="10">
        <v>2196.04</v>
      </c>
      <c r="Q3477" s="12">
        <f>IFERROR(salesdata[[#This Row],[S-P4]]/salesdata[[#This Row],[Q-P4]],0)</f>
        <v>7.13</v>
      </c>
      <c r="R3477" s="3">
        <v>7623</v>
      </c>
      <c r="S3477" s="10">
        <v>33388.83</v>
      </c>
      <c r="T3477" s="1" t="str">
        <f>"Q"&amp;ROUNDUP(salesdata[[#This Row],[Month No.]]/3,0)</f>
        <v>Q4</v>
      </c>
      <c r="U3477" s="1" t="str">
        <f>TEXT(salesdata[[#This Row],[Date]],"dddd")</f>
        <v>Wednesday</v>
      </c>
      <c r="V3477" s="12">
        <f>IFERROR(salesdata[[#This Row],[Total Revenue]]/salesdata[[#This Row],[Total Units Sold]],0)</f>
        <v>4.3800118063754434</v>
      </c>
      <c r="W3477" s="1" t="str">
        <f>INDEX({"Product1","Product2","Product3","Product4"},MATCH(MAX(salesdata[[#This Row],[S-P1]],salesdata[[#This Row],[S-P2]],salesdata[[#This Row],[S-P3]],salesdata[[#This Row],[S-P4]]),CHOOSE({1,2,3,4},salesdata[[#This Row],[S-P1]],salesdata[[#This Row],[S-P2]],salesdata[[#This Row],[S-P3]],salesdata[[#This Row],[S-P4]]),0))</f>
        <v>Product1</v>
      </c>
      <c r="X3477" s="1" t="str">
        <f>IF(salesdata[[#This Row],[Total Revenue]]&gt;=70000,"High",IF(salesdata[[#This Row],[Total Revenue]]&gt;=40000,"Medium","Low"))</f>
        <v>Low</v>
      </c>
      <c r="Y3477" s="1" t="str">
        <f>IFERROR(IF(SUMIF(salesdata[Year],salesdata[[#This Row],[Year]],salesdata[Total Revenue])&gt;SUMIF(salesdata[Year],salesdata[[#This Row],[Year]]-1,salesdata[Total Revenue]),"Growth Year","Decline Year"),"")</f>
        <v>Growth Year</v>
      </c>
    </row>
    <row r="3478" spans="1:25" x14ac:dyDescent="0.3">
      <c r="A3478" s="1">
        <v>3477</v>
      </c>
      <c r="B3478" s="2">
        <v>43825</v>
      </c>
      <c r="C3478" s="1">
        <v>2019</v>
      </c>
      <c r="D3478" s="1" t="s">
        <v>25</v>
      </c>
      <c r="E3478" s="1">
        <v>12</v>
      </c>
      <c r="F3478" s="3">
        <v>3504</v>
      </c>
      <c r="G3478" s="10">
        <v>11107.68</v>
      </c>
      <c r="H3478" s="12">
        <f>IFERROR(salesdata[[#This Row],[S-P1]]/salesdata[[#This Row],[Q-P1]],0)</f>
        <v>3.17</v>
      </c>
      <c r="I3478" s="3">
        <v>1416</v>
      </c>
      <c r="J3478" s="10">
        <v>8977.44</v>
      </c>
      <c r="K3478" s="12">
        <f>IFERROR(salesdata[[#This Row],[S-P2]]/salesdata[[#This Row],[Q-P2]],0)</f>
        <v>6.3400000000000007</v>
      </c>
      <c r="L3478" s="3">
        <v>316</v>
      </c>
      <c r="M3478" s="10">
        <v>1712.72</v>
      </c>
      <c r="N3478" s="12">
        <f>IFERROR(salesdata[[#This Row],[S-P3]]/salesdata[[#This Row],[Q-P3]],0)</f>
        <v>5.42</v>
      </c>
      <c r="O3478" s="3">
        <v>404</v>
      </c>
      <c r="P3478" s="10">
        <v>2880.52</v>
      </c>
      <c r="Q3478" s="12">
        <f>IFERROR(salesdata[[#This Row],[S-P4]]/salesdata[[#This Row],[Q-P4]],0)</f>
        <v>7.13</v>
      </c>
      <c r="R3478" s="3">
        <v>5640</v>
      </c>
      <c r="S3478" s="10">
        <v>24678.36</v>
      </c>
      <c r="T3478" s="1" t="str">
        <f>"Q"&amp;ROUNDUP(salesdata[[#This Row],[Month No.]]/3,0)</f>
        <v>Q4</v>
      </c>
      <c r="U3478" s="1" t="str">
        <f>TEXT(salesdata[[#This Row],[Date]],"dddd")</f>
        <v>Thursday</v>
      </c>
      <c r="V3478" s="12">
        <f>IFERROR(salesdata[[#This Row],[Total Revenue]]/salesdata[[#This Row],[Total Units Sold]],0)</f>
        <v>4.3755957446808509</v>
      </c>
      <c r="W3478" s="1" t="str">
        <f>INDEX({"Product1","Product2","Product3","Product4"},MATCH(MAX(salesdata[[#This Row],[S-P1]],salesdata[[#This Row],[S-P2]],salesdata[[#This Row],[S-P3]],salesdata[[#This Row],[S-P4]]),CHOOSE({1,2,3,4},salesdata[[#This Row],[S-P1]],salesdata[[#This Row],[S-P2]],salesdata[[#This Row],[S-P3]],salesdata[[#This Row],[S-P4]]),0))</f>
        <v>Product1</v>
      </c>
      <c r="X3478" s="1" t="str">
        <f>IF(salesdata[[#This Row],[Total Revenue]]&gt;=70000,"High",IF(salesdata[[#This Row],[Total Revenue]]&gt;=40000,"Medium","Low"))</f>
        <v>Low</v>
      </c>
      <c r="Y3478" s="1" t="str">
        <f>IFERROR(IF(SUMIF(salesdata[Year],salesdata[[#This Row],[Year]],salesdata[Total Revenue])&gt;SUMIF(salesdata[Year],salesdata[[#This Row],[Year]]-1,salesdata[Total Revenue]),"Growth Year","Decline Year"),"")</f>
        <v>Growth Year</v>
      </c>
    </row>
    <row r="3479" spans="1:25" x14ac:dyDescent="0.3">
      <c r="A3479" s="1">
        <v>3478</v>
      </c>
      <c r="B3479" s="2">
        <v>43826</v>
      </c>
      <c r="C3479" s="1">
        <v>2019</v>
      </c>
      <c r="D3479" s="1" t="s">
        <v>25</v>
      </c>
      <c r="E3479" s="1">
        <v>12</v>
      </c>
      <c r="F3479" s="3">
        <v>5463</v>
      </c>
      <c r="G3479" s="10">
        <v>17317.71</v>
      </c>
      <c r="H3479" s="12">
        <f>IFERROR(salesdata[[#This Row],[S-P1]]/salesdata[[#This Row],[Q-P1]],0)</f>
        <v>3.17</v>
      </c>
      <c r="I3479" s="3">
        <v>2579</v>
      </c>
      <c r="J3479" s="10">
        <v>16350.86</v>
      </c>
      <c r="K3479" s="12">
        <f>IFERROR(salesdata[[#This Row],[S-P2]]/salesdata[[#This Row],[Q-P2]],0)</f>
        <v>6.34</v>
      </c>
      <c r="L3479" s="3">
        <v>1087</v>
      </c>
      <c r="M3479" s="10">
        <v>5891.54</v>
      </c>
      <c r="N3479" s="12">
        <f>IFERROR(salesdata[[#This Row],[S-P3]]/salesdata[[#This Row],[Q-P3]],0)</f>
        <v>5.42</v>
      </c>
      <c r="O3479" s="3">
        <v>1728</v>
      </c>
      <c r="P3479" s="10">
        <v>12320.64</v>
      </c>
      <c r="Q3479" s="12">
        <f>IFERROR(salesdata[[#This Row],[S-P4]]/salesdata[[#This Row],[Q-P4]],0)</f>
        <v>7.13</v>
      </c>
      <c r="R3479" s="3">
        <v>10857</v>
      </c>
      <c r="S3479" s="10">
        <v>51880.75</v>
      </c>
      <c r="T3479" s="1" t="str">
        <f>"Q"&amp;ROUNDUP(salesdata[[#This Row],[Month No.]]/3,0)</f>
        <v>Q4</v>
      </c>
      <c r="U3479" s="1" t="str">
        <f>TEXT(salesdata[[#This Row],[Date]],"dddd")</f>
        <v>Friday</v>
      </c>
      <c r="V3479" s="12">
        <f>IFERROR(salesdata[[#This Row],[Total Revenue]]/salesdata[[#This Row],[Total Units Sold]],0)</f>
        <v>4.778553007276412</v>
      </c>
      <c r="W3479" s="1" t="str">
        <f>INDEX({"Product1","Product2","Product3","Product4"},MATCH(MAX(salesdata[[#This Row],[S-P1]],salesdata[[#This Row],[S-P2]],salesdata[[#This Row],[S-P3]],salesdata[[#This Row],[S-P4]]),CHOOSE({1,2,3,4},salesdata[[#This Row],[S-P1]],salesdata[[#This Row],[S-P2]],salesdata[[#This Row],[S-P3]],salesdata[[#This Row],[S-P4]]),0))</f>
        <v>Product1</v>
      </c>
      <c r="X3479" s="1" t="str">
        <f>IF(salesdata[[#This Row],[Total Revenue]]&gt;=70000,"High",IF(salesdata[[#This Row],[Total Revenue]]&gt;=40000,"Medium","Low"))</f>
        <v>Medium</v>
      </c>
      <c r="Y3479" s="1" t="str">
        <f>IFERROR(IF(SUMIF(salesdata[Year],salesdata[[#This Row],[Year]],salesdata[Total Revenue])&gt;SUMIF(salesdata[Year],salesdata[[#This Row],[Year]]-1,salesdata[Total Revenue]),"Growth Year","Decline Year"),"")</f>
        <v>Growth Year</v>
      </c>
    </row>
    <row r="3480" spans="1:25" x14ac:dyDescent="0.3">
      <c r="A3480" s="1">
        <v>3479</v>
      </c>
      <c r="B3480" s="2">
        <v>43827</v>
      </c>
      <c r="C3480" s="1">
        <v>2019</v>
      </c>
      <c r="D3480" s="1" t="s">
        <v>25</v>
      </c>
      <c r="E3480" s="1">
        <v>12</v>
      </c>
      <c r="F3480" s="3">
        <v>1524</v>
      </c>
      <c r="G3480" s="10">
        <v>4831.08</v>
      </c>
      <c r="H3480" s="12">
        <f>IFERROR(salesdata[[#This Row],[S-P1]]/salesdata[[#This Row],[Q-P1]],0)</f>
        <v>3.17</v>
      </c>
      <c r="I3480" s="3">
        <v>2475</v>
      </c>
      <c r="J3480" s="10">
        <v>15691.5</v>
      </c>
      <c r="K3480" s="12">
        <f>IFERROR(salesdata[[#This Row],[S-P2]]/salesdata[[#This Row],[Q-P2]],0)</f>
        <v>6.34</v>
      </c>
      <c r="L3480" s="3">
        <v>815</v>
      </c>
      <c r="M3480" s="10">
        <v>4417.3</v>
      </c>
      <c r="N3480" s="12">
        <f>IFERROR(salesdata[[#This Row],[S-P3]]/salesdata[[#This Row],[Q-P3]],0)</f>
        <v>5.42</v>
      </c>
      <c r="O3480" s="3">
        <v>882</v>
      </c>
      <c r="P3480" s="10">
        <v>6288.66</v>
      </c>
      <c r="Q3480" s="12">
        <f>IFERROR(salesdata[[#This Row],[S-P4]]/salesdata[[#This Row],[Q-P4]],0)</f>
        <v>7.13</v>
      </c>
      <c r="R3480" s="3">
        <v>5696</v>
      </c>
      <c r="S3480" s="10">
        <v>31228.54</v>
      </c>
      <c r="T3480" s="1" t="str">
        <f>"Q"&amp;ROUNDUP(salesdata[[#This Row],[Month No.]]/3,0)</f>
        <v>Q4</v>
      </c>
      <c r="U3480" s="1" t="str">
        <f>TEXT(salesdata[[#This Row],[Date]],"dddd")</f>
        <v>Saturday</v>
      </c>
      <c r="V3480" s="12">
        <f>IFERROR(salesdata[[#This Row],[Total Revenue]]/salesdata[[#This Row],[Total Units Sold]],0)</f>
        <v>5.4825386235955058</v>
      </c>
      <c r="W3480" s="1" t="str">
        <f>INDEX({"Product1","Product2","Product3","Product4"},MATCH(MAX(salesdata[[#This Row],[S-P1]],salesdata[[#This Row],[S-P2]],salesdata[[#This Row],[S-P3]],salesdata[[#This Row],[S-P4]]),CHOOSE({1,2,3,4},salesdata[[#This Row],[S-P1]],salesdata[[#This Row],[S-P2]],salesdata[[#This Row],[S-P3]],salesdata[[#This Row],[S-P4]]),0))</f>
        <v>Product2</v>
      </c>
      <c r="X3480" s="1" t="str">
        <f>IF(salesdata[[#This Row],[Total Revenue]]&gt;=70000,"High",IF(salesdata[[#This Row],[Total Revenue]]&gt;=40000,"Medium","Low"))</f>
        <v>Low</v>
      </c>
      <c r="Y3480" s="1" t="str">
        <f>IFERROR(IF(SUMIF(salesdata[Year],salesdata[[#This Row],[Year]],salesdata[Total Revenue])&gt;SUMIF(salesdata[Year],salesdata[[#This Row],[Year]]-1,salesdata[Total Revenue]),"Growth Year","Decline Year"),"")</f>
        <v>Growth Year</v>
      </c>
    </row>
    <row r="3481" spans="1:25" x14ac:dyDescent="0.3">
      <c r="A3481" s="1">
        <v>3480</v>
      </c>
      <c r="B3481" s="2">
        <v>43828</v>
      </c>
      <c r="C3481" s="1">
        <v>2019</v>
      </c>
      <c r="D3481" s="1" t="s">
        <v>25</v>
      </c>
      <c r="E3481" s="1">
        <v>12</v>
      </c>
      <c r="F3481" s="3">
        <v>1833</v>
      </c>
      <c r="G3481" s="10">
        <v>5810.61</v>
      </c>
      <c r="H3481" s="12">
        <f>IFERROR(salesdata[[#This Row],[S-P1]]/salesdata[[#This Row],[Q-P1]],0)</f>
        <v>3.17</v>
      </c>
      <c r="I3481" s="3">
        <v>502</v>
      </c>
      <c r="J3481" s="10">
        <v>3182.68</v>
      </c>
      <c r="K3481" s="12">
        <f>IFERROR(salesdata[[#This Row],[S-P2]]/salesdata[[#This Row],[Q-P2]],0)</f>
        <v>6.34</v>
      </c>
      <c r="L3481" s="3">
        <v>4087</v>
      </c>
      <c r="M3481" s="10">
        <v>22151.54</v>
      </c>
      <c r="N3481" s="12">
        <f>IFERROR(salesdata[[#This Row],[S-P3]]/salesdata[[#This Row],[Q-P3]],0)</f>
        <v>5.42</v>
      </c>
      <c r="O3481" s="3">
        <v>1249</v>
      </c>
      <c r="P3481" s="10">
        <v>8905.3700000000008</v>
      </c>
      <c r="Q3481" s="12">
        <f>IFERROR(salesdata[[#This Row],[S-P4]]/salesdata[[#This Row],[Q-P4]],0)</f>
        <v>7.1300000000000008</v>
      </c>
      <c r="R3481" s="3">
        <v>7671</v>
      </c>
      <c r="S3481" s="10">
        <v>40050.199999999997</v>
      </c>
      <c r="T3481" s="1" t="str">
        <f>"Q"&amp;ROUNDUP(salesdata[[#This Row],[Month No.]]/3,0)</f>
        <v>Q4</v>
      </c>
      <c r="U3481" s="1" t="str">
        <f>TEXT(salesdata[[#This Row],[Date]],"dddd")</f>
        <v>Sunday</v>
      </c>
      <c r="V3481" s="12">
        <f>IFERROR(salesdata[[#This Row],[Total Revenue]]/salesdata[[#This Row],[Total Units Sold]],0)</f>
        <v>5.2209881371398774</v>
      </c>
      <c r="W3481" s="1" t="str">
        <f>INDEX({"Product1","Product2","Product3","Product4"},MATCH(MAX(salesdata[[#This Row],[S-P1]],salesdata[[#This Row],[S-P2]],salesdata[[#This Row],[S-P3]],salesdata[[#This Row],[S-P4]]),CHOOSE({1,2,3,4},salesdata[[#This Row],[S-P1]],salesdata[[#This Row],[S-P2]],salesdata[[#This Row],[S-P3]],salesdata[[#This Row],[S-P4]]),0))</f>
        <v>Product3</v>
      </c>
      <c r="X3481" s="1" t="str">
        <f>IF(salesdata[[#This Row],[Total Revenue]]&gt;=70000,"High",IF(salesdata[[#This Row],[Total Revenue]]&gt;=40000,"Medium","Low"))</f>
        <v>Medium</v>
      </c>
      <c r="Y3481" s="1" t="str">
        <f>IFERROR(IF(SUMIF(salesdata[Year],salesdata[[#This Row],[Year]],salesdata[Total Revenue])&gt;SUMIF(salesdata[Year],salesdata[[#This Row],[Year]]-1,salesdata[Total Revenue]),"Growth Year","Decline Year"),"")</f>
        <v>Growth Year</v>
      </c>
    </row>
    <row r="3482" spans="1:25" x14ac:dyDescent="0.3">
      <c r="A3482" s="1">
        <v>3481</v>
      </c>
      <c r="B3482" s="2">
        <v>43829</v>
      </c>
      <c r="C3482" s="1">
        <v>2019</v>
      </c>
      <c r="D3482" s="1" t="s">
        <v>25</v>
      </c>
      <c r="E3482" s="1">
        <v>12</v>
      </c>
      <c r="F3482" s="3">
        <v>2749</v>
      </c>
      <c r="G3482" s="10">
        <v>8714.33</v>
      </c>
      <c r="H3482" s="12">
        <f>IFERROR(salesdata[[#This Row],[S-P1]]/salesdata[[#This Row],[Q-P1]],0)</f>
        <v>3.17</v>
      </c>
      <c r="I3482" s="3">
        <v>3718</v>
      </c>
      <c r="J3482" s="10">
        <v>23572.12</v>
      </c>
      <c r="K3482" s="12">
        <f>IFERROR(salesdata[[#This Row],[S-P2]]/salesdata[[#This Row],[Q-P2]],0)</f>
        <v>6.34</v>
      </c>
      <c r="L3482" s="3">
        <v>5518</v>
      </c>
      <c r="M3482" s="10">
        <v>29907.56</v>
      </c>
      <c r="N3482" s="12">
        <f>IFERROR(salesdata[[#This Row],[S-P3]]/salesdata[[#This Row],[Q-P3]],0)</f>
        <v>5.42</v>
      </c>
      <c r="O3482" s="3">
        <v>854</v>
      </c>
      <c r="P3482" s="10">
        <v>6089.02</v>
      </c>
      <c r="Q3482" s="12">
        <f>IFERROR(salesdata[[#This Row],[S-P4]]/salesdata[[#This Row],[Q-P4]],0)</f>
        <v>7.1300000000000008</v>
      </c>
      <c r="R3482" s="3">
        <v>12839</v>
      </c>
      <c r="S3482" s="10">
        <v>68283.03</v>
      </c>
      <c r="T3482" s="1" t="str">
        <f>"Q"&amp;ROUNDUP(salesdata[[#This Row],[Month No.]]/3,0)</f>
        <v>Q4</v>
      </c>
      <c r="U3482" s="1" t="str">
        <f>TEXT(salesdata[[#This Row],[Date]],"dddd")</f>
        <v>Monday</v>
      </c>
      <c r="V3482" s="12">
        <f>IFERROR(salesdata[[#This Row],[Total Revenue]]/salesdata[[#This Row],[Total Units Sold]],0)</f>
        <v>5.3184071968221822</v>
      </c>
      <c r="W3482" s="1" t="str">
        <f>INDEX({"Product1","Product2","Product3","Product4"},MATCH(MAX(salesdata[[#This Row],[S-P1]],salesdata[[#This Row],[S-P2]],salesdata[[#This Row],[S-P3]],salesdata[[#This Row],[S-P4]]),CHOOSE({1,2,3,4},salesdata[[#This Row],[S-P1]],salesdata[[#This Row],[S-P2]],salesdata[[#This Row],[S-P3]],salesdata[[#This Row],[S-P4]]),0))</f>
        <v>Product3</v>
      </c>
      <c r="X3482" s="1" t="str">
        <f>IF(salesdata[[#This Row],[Total Revenue]]&gt;=70000,"High",IF(salesdata[[#This Row],[Total Revenue]]&gt;=40000,"Medium","Low"))</f>
        <v>Medium</v>
      </c>
      <c r="Y3482" s="1" t="str">
        <f>IFERROR(IF(SUMIF(salesdata[Year],salesdata[[#This Row],[Year]],salesdata[Total Revenue])&gt;SUMIF(salesdata[Year],salesdata[[#This Row],[Year]]-1,salesdata[Total Revenue]),"Growth Year","Decline Year"),"")</f>
        <v>Growth Year</v>
      </c>
    </row>
    <row r="3483" spans="1:25" x14ac:dyDescent="0.3">
      <c r="A3483" s="1">
        <v>3482</v>
      </c>
      <c r="B3483" s="2">
        <v>43831</v>
      </c>
      <c r="C3483" s="1">
        <v>2020</v>
      </c>
      <c r="D3483" s="1" t="s">
        <v>26</v>
      </c>
      <c r="E3483" s="1">
        <v>1</v>
      </c>
      <c r="F3483" s="3">
        <v>2498</v>
      </c>
      <c r="G3483" s="10">
        <v>7918.66</v>
      </c>
      <c r="H3483" s="12">
        <f>IFERROR(salesdata[[#This Row],[S-P1]]/salesdata[[#This Row],[Q-P1]],0)</f>
        <v>3.17</v>
      </c>
      <c r="I3483" s="3">
        <v>1079</v>
      </c>
      <c r="J3483" s="10">
        <v>6840.86</v>
      </c>
      <c r="K3483" s="12">
        <f>IFERROR(salesdata[[#This Row],[S-P2]]/salesdata[[#This Row],[Q-P2]],0)</f>
        <v>6.34</v>
      </c>
      <c r="L3483" s="3">
        <v>2247</v>
      </c>
      <c r="M3483" s="10">
        <v>12178.74</v>
      </c>
      <c r="N3483" s="12">
        <f>IFERROR(salesdata[[#This Row],[S-P3]]/salesdata[[#This Row],[Q-P3]],0)</f>
        <v>5.42</v>
      </c>
      <c r="O3483" s="3">
        <v>1529</v>
      </c>
      <c r="P3483" s="10">
        <v>10901.77</v>
      </c>
      <c r="Q3483" s="12">
        <f>IFERROR(salesdata[[#This Row],[S-P4]]/salesdata[[#This Row],[Q-P4]],0)</f>
        <v>7.13</v>
      </c>
      <c r="R3483" s="3">
        <v>7353</v>
      </c>
      <c r="S3483" s="10">
        <v>37840.03</v>
      </c>
      <c r="T3483" s="1" t="str">
        <f>"Q"&amp;ROUNDUP(salesdata[[#This Row],[Month No.]]/3,0)</f>
        <v>Q1</v>
      </c>
      <c r="U3483" s="1" t="str">
        <f>TEXT(salesdata[[#This Row],[Date]],"dddd")</f>
        <v>Wednesday</v>
      </c>
      <c r="V3483" s="12">
        <f>IFERROR(salesdata[[#This Row],[Total Revenue]]/salesdata[[#This Row],[Total Units Sold]],0)</f>
        <v>5.1462029103767168</v>
      </c>
      <c r="W3483" s="1" t="str">
        <f>INDEX({"Product1","Product2","Product3","Product4"},MATCH(MAX(salesdata[[#This Row],[S-P1]],salesdata[[#This Row],[S-P2]],salesdata[[#This Row],[S-P3]],salesdata[[#This Row],[S-P4]]),CHOOSE({1,2,3,4},salesdata[[#This Row],[S-P1]],salesdata[[#This Row],[S-P2]],salesdata[[#This Row],[S-P3]],salesdata[[#This Row],[S-P4]]),0))</f>
        <v>Product3</v>
      </c>
      <c r="X3483" s="1" t="str">
        <f>IF(salesdata[[#This Row],[Total Revenue]]&gt;=70000,"High",IF(salesdata[[#This Row],[Total Revenue]]&gt;=40000,"Medium","Low"))</f>
        <v>Low</v>
      </c>
      <c r="Y3483" s="1" t="str">
        <f>IFERROR(IF(SUMIF(salesdata[Year],salesdata[[#This Row],[Year]],salesdata[Total Revenue])&gt;SUMIF(salesdata[Year],salesdata[[#This Row],[Year]]-1,salesdata[Total Revenue]),"Growth Year","Decline Year"),"")</f>
        <v>Growth Year</v>
      </c>
    </row>
    <row r="3484" spans="1:25" x14ac:dyDescent="0.3">
      <c r="A3484" s="1">
        <v>3483</v>
      </c>
      <c r="B3484" s="2">
        <v>43832</v>
      </c>
      <c r="C3484" s="1">
        <v>2020</v>
      </c>
      <c r="D3484" s="1" t="s">
        <v>26</v>
      </c>
      <c r="E3484" s="1">
        <v>1</v>
      </c>
      <c r="F3484" s="3">
        <v>2434</v>
      </c>
      <c r="G3484" s="10">
        <v>7715.78</v>
      </c>
      <c r="H3484" s="12">
        <f>IFERROR(salesdata[[#This Row],[S-P1]]/salesdata[[#This Row],[Q-P1]],0)</f>
        <v>3.17</v>
      </c>
      <c r="I3484" s="3">
        <v>3491</v>
      </c>
      <c r="J3484" s="10">
        <v>22132.94</v>
      </c>
      <c r="K3484" s="12">
        <f>IFERROR(salesdata[[#This Row],[S-P2]]/salesdata[[#This Row],[Q-P2]],0)</f>
        <v>6.34</v>
      </c>
      <c r="L3484" s="3">
        <v>5493</v>
      </c>
      <c r="M3484" s="10">
        <v>29772.06</v>
      </c>
      <c r="N3484" s="12">
        <f>IFERROR(salesdata[[#This Row],[S-P3]]/salesdata[[#This Row],[Q-P3]],0)</f>
        <v>5.42</v>
      </c>
      <c r="O3484" s="3">
        <v>1418</v>
      </c>
      <c r="P3484" s="10">
        <v>10110.34</v>
      </c>
      <c r="Q3484" s="12">
        <f>IFERROR(salesdata[[#This Row],[S-P4]]/salesdata[[#This Row],[Q-P4]],0)</f>
        <v>7.13</v>
      </c>
      <c r="R3484" s="3">
        <v>12836</v>
      </c>
      <c r="S3484" s="10">
        <v>69731.12</v>
      </c>
      <c r="T3484" s="1" t="str">
        <f>"Q"&amp;ROUNDUP(salesdata[[#This Row],[Month No.]]/3,0)</f>
        <v>Q1</v>
      </c>
      <c r="U3484" s="1" t="str">
        <f>TEXT(salesdata[[#This Row],[Date]],"dddd")</f>
        <v>Thursday</v>
      </c>
      <c r="V3484" s="12">
        <f>IFERROR(salesdata[[#This Row],[Total Revenue]]/salesdata[[#This Row],[Total Units Sold]],0)</f>
        <v>5.4324649423496414</v>
      </c>
      <c r="W3484" s="1" t="str">
        <f>INDEX({"Product1","Product2","Product3","Product4"},MATCH(MAX(salesdata[[#This Row],[S-P1]],salesdata[[#This Row],[S-P2]],salesdata[[#This Row],[S-P3]],salesdata[[#This Row],[S-P4]]),CHOOSE({1,2,3,4},salesdata[[#This Row],[S-P1]],salesdata[[#This Row],[S-P2]],salesdata[[#This Row],[S-P3]],salesdata[[#This Row],[S-P4]]),0))</f>
        <v>Product3</v>
      </c>
      <c r="X3484" s="1" t="str">
        <f>IF(salesdata[[#This Row],[Total Revenue]]&gt;=70000,"High",IF(salesdata[[#This Row],[Total Revenue]]&gt;=40000,"Medium","Low"))</f>
        <v>Medium</v>
      </c>
      <c r="Y3484" s="1" t="str">
        <f>IFERROR(IF(SUMIF(salesdata[Year],salesdata[[#This Row],[Year]],salesdata[Total Revenue])&gt;SUMIF(salesdata[Year],salesdata[[#This Row],[Year]]-1,salesdata[Total Revenue]),"Growth Year","Decline Year"),"")</f>
        <v>Growth Year</v>
      </c>
    </row>
    <row r="3485" spans="1:25" x14ac:dyDescent="0.3">
      <c r="A3485" s="1">
        <v>3484</v>
      </c>
      <c r="B3485" s="2">
        <v>43833</v>
      </c>
      <c r="C3485" s="1">
        <v>2020</v>
      </c>
      <c r="D3485" s="1" t="s">
        <v>26</v>
      </c>
      <c r="E3485" s="1">
        <v>1</v>
      </c>
      <c r="F3485" s="3">
        <v>5435</v>
      </c>
      <c r="G3485" s="10">
        <v>17228.95</v>
      </c>
      <c r="H3485" s="12">
        <f>IFERROR(salesdata[[#This Row],[S-P1]]/salesdata[[#This Row],[Q-P1]],0)</f>
        <v>3.17</v>
      </c>
      <c r="I3485" s="3">
        <v>2164</v>
      </c>
      <c r="J3485" s="10">
        <v>13719.76</v>
      </c>
      <c r="K3485" s="12">
        <f>IFERROR(salesdata[[#This Row],[S-P2]]/salesdata[[#This Row],[Q-P2]],0)</f>
        <v>6.34</v>
      </c>
      <c r="L3485" s="3">
        <v>3695</v>
      </c>
      <c r="M3485" s="10">
        <v>20026.900000000001</v>
      </c>
      <c r="N3485" s="12">
        <f>IFERROR(salesdata[[#This Row],[S-P3]]/salesdata[[#This Row],[Q-P3]],0)</f>
        <v>5.4200000000000008</v>
      </c>
      <c r="O3485" s="3">
        <v>1589</v>
      </c>
      <c r="P3485" s="10">
        <v>11329.57</v>
      </c>
      <c r="Q3485" s="12">
        <f>IFERROR(salesdata[[#This Row],[S-P4]]/salesdata[[#This Row],[Q-P4]],0)</f>
        <v>7.13</v>
      </c>
      <c r="R3485" s="3">
        <v>12883</v>
      </c>
      <c r="S3485" s="10">
        <v>62305.18</v>
      </c>
      <c r="T3485" s="1" t="str">
        <f>"Q"&amp;ROUNDUP(salesdata[[#This Row],[Month No.]]/3,0)</f>
        <v>Q1</v>
      </c>
      <c r="U3485" s="1" t="str">
        <f>TEXT(salesdata[[#This Row],[Date]],"dddd")</f>
        <v>Friday</v>
      </c>
      <c r="V3485" s="12">
        <f>IFERROR(salesdata[[#This Row],[Total Revenue]]/salesdata[[#This Row],[Total Units Sold]],0)</f>
        <v>4.8362322440425363</v>
      </c>
      <c r="W3485" s="1" t="str">
        <f>INDEX({"Product1","Product2","Product3","Product4"},MATCH(MAX(salesdata[[#This Row],[S-P1]],salesdata[[#This Row],[S-P2]],salesdata[[#This Row],[S-P3]],salesdata[[#This Row],[S-P4]]),CHOOSE({1,2,3,4},salesdata[[#This Row],[S-P1]],salesdata[[#This Row],[S-P2]],salesdata[[#This Row],[S-P3]],salesdata[[#This Row],[S-P4]]),0))</f>
        <v>Product3</v>
      </c>
      <c r="X3485" s="1" t="str">
        <f>IF(salesdata[[#This Row],[Total Revenue]]&gt;=70000,"High",IF(salesdata[[#This Row],[Total Revenue]]&gt;=40000,"Medium","Low"))</f>
        <v>Medium</v>
      </c>
      <c r="Y3485" s="1" t="str">
        <f>IFERROR(IF(SUMIF(salesdata[Year],salesdata[[#This Row],[Year]],salesdata[Total Revenue])&gt;SUMIF(salesdata[Year],salesdata[[#This Row],[Year]]-1,salesdata[Total Revenue]),"Growth Year","Decline Year"),"")</f>
        <v>Growth Year</v>
      </c>
    </row>
    <row r="3486" spans="1:25" x14ac:dyDescent="0.3">
      <c r="A3486" s="1">
        <v>3485</v>
      </c>
      <c r="B3486" s="2">
        <v>43834</v>
      </c>
      <c r="C3486" s="1">
        <v>2020</v>
      </c>
      <c r="D3486" s="1" t="s">
        <v>26</v>
      </c>
      <c r="E3486" s="1">
        <v>1</v>
      </c>
      <c r="F3486" s="3">
        <v>4814</v>
      </c>
      <c r="G3486" s="10">
        <v>15260.38</v>
      </c>
      <c r="H3486" s="12">
        <f>IFERROR(salesdata[[#This Row],[S-P1]]/salesdata[[#This Row],[Q-P1]],0)</f>
        <v>3.17</v>
      </c>
      <c r="I3486" s="3">
        <v>3877</v>
      </c>
      <c r="J3486" s="10">
        <v>24580.18</v>
      </c>
      <c r="K3486" s="12">
        <f>IFERROR(salesdata[[#This Row],[S-P2]]/salesdata[[#This Row],[Q-P2]],0)</f>
        <v>6.34</v>
      </c>
      <c r="L3486" s="3">
        <v>3505</v>
      </c>
      <c r="M3486" s="10">
        <v>18997.099999999999</v>
      </c>
      <c r="N3486" s="12">
        <f>IFERROR(salesdata[[#This Row],[S-P3]]/salesdata[[#This Row],[Q-P3]],0)</f>
        <v>5.42</v>
      </c>
      <c r="O3486" s="3">
        <v>837</v>
      </c>
      <c r="P3486" s="10">
        <v>5967.81</v>
      </c>
      <c r="Q3486" s="12">
        <f>IFERROR(salesdata[[#This Row],[S-P4]]/salesdata[[#This Row],[Q-P4]],0)</f>
        <v>7.1300000000000008</v>
      </c>
      <c r="R3486" s="3">
        <v>13033</v>
      </c>
      <c r="S3486" s="10">
        <v>64805.47</v>
      </c>
      <c r="T3486" s="1" t="str">
        <f>"Q"&amp;ROUNDUP(salesdata[[#This Row],[Month No.]]/3,0)</f>
        <v>Q1</v>
      </c>
      <c r="U3486" s="1" t="str">
        <f>TEXT(salesdata[[#This Row],[Date]],"dddd")</f>
        <v>Saturday</v>
      </c>
      <c r="V3486" s="12">
        <f>IFERROR(salesdata[[#This Row],[Total Revenue]]/salesdata[[#This Row],[Total Units Sold]],0)</f>
        <v>4.9724138724775573</v>
      </c>
      <c r="W3486" s="1" t="str">
        <f>INDEX({"Product1","Product2","Product3","Product4"},MATCH(MAX(salesdata[[#This Row],[S-P1]],salesdata[[#This Row],[S-P2]],salesdata[[#This Row],[S-P3]],salesdata[[#This Row],[S-P4]]),CHOOSE({1,2,3,4},salesdata[[#This Row],[S-P1]],salesdata[[#This Row],[S-P2]],salesdata[[#This Row],[S-P3]],salesdata[[#This Row],[S-P4]]),0))</f>
        <v>Product2</v>
      </c>
      <c r="X3486" s="1" t="str">
        <f>IF(salesdata[[#This Row],[Total Revenue]]&gt;=70000,"High",IF(salesdata[[#This Row],[Total Revenue]]&gt;=40000,"Medium","Low"))</f>
        <v>Medium</v>
      </c>
      <c r="Y3486" s="1" t="str">
        <f>IFERROR(IF(SUMIF(salesdata[Year],salesdata[[#This Row],[Year]],salesdata[Total Revenue])&gt;SUMIF(salesdata[Year],salesdata[[#This Row],[Year]]-1,salesdata[Total Revenue]),"Growth Year","Decline Year"),"")</f>
        <v>Growth Year</v>
      </c>
    </row>
    <row r="3487" spans="1:25" x14ac:dyDescent="0.3">
      <c r="A3487" s="1">
        <v>3486</v>
      </c>
      <c r="B3487" s="2">
        <v>43835</v>
      </c>
      <c r="C3487" s="1">
        <v>2020</v>
      </c>
      <c r="D3487" s="1" t="s">
        <v>26</v>
      </c>
      <c r="E3487" s="1">
        <v>1</v>
      </c>
      <c r="F3487" s="3">
        <v>7001</v>
      </c>
      <c r="G3487" s="10">
        <v>22193.17</v>
      </c>
      <c r="H3487" s="12">
        <f>IFERROR(salesdata[[#This Row],[S-P1]]/salesdata[[#This Row],[Q-P1]],0)</f>
        <v>3.17</v>
      </c>
      <c r="I3487" s="3">
        <v>1635</v>
      </c>
      <c r="J3487" s="10">
        <v>10365.9</v>
      </c>
      <c r="K3487" s="12">
        <f>IFERROR(salesdata[[#This Row],[S-P2]]/salesdata[[#This Row],[Q-P2]],0)</f>
        <v>6.34</v>
      </c>
      <c r="L3487" s="3">
        <v>2654</v>
      </c>
      <c r="M3487" s="10">
        <v>14384.68</v>
      </c>
      <c r="N3487" s="12">
        <f>IFERROR(salesdata[[#This Row],[S-P3]]/salesdata[[#This Row],[Q-P3]],0)</f>
        <v>5.42</v>
      </c>
      <c r="O3487" s="3">
        <v>404</v>
      </c>
      <c r="P3487" s="10">
        <v>2880.52</v>
      </c>
      <c r="Q3487" s="12">
        <f>IFERROR(salesdata[[#This Row],[S-P4]]/salesdata[[#This Row],[Q-P4]],0)</f>
        <v>7.13</v>
      </c>
      <c r="R3487" s="3">
        <v>11694</v>
      </c>
      <c r="S3487" s="10">
        <v>49824.27</v>
      </c>
      <c r="T3487" s="1" t="str">
        <f>"Q"&amp;ROUNDUP(salesdata[[#This Row],[Month No.]]/3,0)</f>
        <v>Q1</v>
      </c>
      <c r="U3487" s="1" t="str">
        <f>TEXT(salesdata[[#This Row],[Date]],"dddd")</f>
        <v>Sunday</v>
      </c>
      <c r="V3487" s="12">
        <f>IFERROR(salesdata[[#This Row],[Total Revenue]]/salesdata[[#This Row],[Total Units Sold]],0)</f>
        <v>4.2606695741405849</v>
      </c>
      <c r="W3487" s="1" t="str">
        <f>INDEX({"Product1","Product2","Product3","Product4"},MATCH(MAX(salesdata[[#This Row],[S-P1]],salesdata[[#This Row],[S-P2]],salesdata[[#This Row],[S-P3]],salesdata[[#This Row],[S-P4]]),CHOOSE({1,2,3,4},salesdata[[#This Row],[S-P1]],salesdata[[#This Row],[S-P2]],salesdata[[#This Row],[S-P3]],salesdata[[#This Row],[S-P4]]),0))</f>
        <v>Product1</v>
      </c>
      <c r="X3487" s="1" t="str">
        <f>IF(salesdata[[#This Row],[Total Revenue]]&gt;=70000,"High",IF(salesdata[[#This Row],[Total Revenue]]&gt;=40000,"Medium","Low"))</f>
        <v>Medium</v>
      </c>
      <c r="Y3487" s="1" t="str">
        <f>IFERROR(IF(SUMIF(salesdata[Year],salesdata[[#This Row],[Year]],salesdata[Total Revenue])&gt;SUMIF(salesdata[Year],salesdata[[#This Row],[Year]]-1,salesdata[Total Revenue]),"Growth Year","Decline Year"),"")</f>
        <v>Growth Year</v>
      </c>
    </row>
    <row r="3488" spans="1:25" x14ac:dyDescent="0.3">
      <c r="A3488" s="1">
        <v>3487</v>
      </c>
      <c r="B3488" s="2">
        <v>43836</v>
      </c>
      <c r="C3488" s="1">
        <v>2020</v>
      </c>
      <c r="D3488" s="1" t="s">
        <v>26</v>
      </c>
      <c r="E3488" s="1">
        <v>1</v>
      </c>
      <c r="F3488" s="3">
        <v>1770</v>
      </c>
      <c r="G3488" s="10">
        <v>5610.9</v>
      </c>
      <c r="H3488" s="12">
        <f>IFERROR(salesdata[[#This Row],[S-P1]]/salesdata[[#This Row],[Q-P1]],0)</f>
        <v>3.17</v>
      </c>
      <c r="I3488" s="3">
        <v>1713</v>
      </c>
      <c r="J3488" s="10">
        <v>10860.42</v>
      </c>
      <c r="K3488" s="12">
        <f>IFERROR(salesdata[[#This Row],[S-P2]]/salesdata[[#This Row],[Q-P2]],0)</f>
        <v>6.34</v>
      </c>
      <c r="L3488" s="3">
        <v>1131</v>
      </c>
      <c r="M3488" s="10">
        <v>6130.02</v>
      </c>
      <c r="N3488" s="12">
        <f>IFERROR(salesdata[[#This Row],[S-P3]]/salesdata[[#This Row],[Q-P3]],0)</f>
        <v>5.4200000000000008</v>
      </c>
      <c r="O3488" s="3">
        <v>1013</v>
      </c>
      <c r="P3488" s="10">
        <v>7222.69</v>
      </c>
      <c r="Q3488" s="12">
        <f>IFERROR(salesdata[[#This Row],[S-P4]]/salesdata[[#This Row],[Q-P4]],0)</f>
        <v>7.13</v>
      </c>
      <c r="R3488" s="3">
        <v>5627</v>
      </c>
      <c r="S3488" s="10">
        <v>29824.03</v>
      </c>
      <c r="T3488" s="1" t="str">
        <f>"Q"&amp;ROUNDUP(salesdata[[#This Row],[Month No.]]/3,0)</f>
        <v>Q1</v>
      </c>
      <c r="U3488" s="1" t="str">
        <f>TEXT(salesdata[[#This Row],[Date]],"dddd")</f>
        <v>Monday</v>
      </c>
      <c r="V3488" s="12">
        <f>IFERROR(salesdata[[#This Row],[Total Revenue]]/salesdata[[#This Row],[Total Units Sold]],0)</f>
        <v>5.300165274569042</v>
      </c>
      <c r="W3488" s="1" t="str">
        <f>INDEX({"Product1","Product2","Product3","Product4"},MATCH(MAX(salesdata[[#This Row],[S-P1]],salesdata[[#This Row],[S-P2]],salesdata[[#This Row],[S-P3]],salesdata[[#This Row],[S-P4]]),CHOOSE({1,2,3,4},salesdata[[#This Row],[S-P1]],salesdata[[#This Row],[S-P2]],salesdata[[#This Row],[S-P3]],salesdata[[#This Row],[S-P4]]),0))</f>
        <v>Product2</v>
      </c>
      <c r="X3488" s="1" t="str">
        <f>IF(salesdata[[#This Row],[Total Revenue]]&gt;=70000,"High",IF(salesdata[[#This Row],[Total Revenue]]&gt;=40000,"Medium","Low"))</f>
        <v>Low</v>
      </c>
      <c r="Y3488" s="1" t="str">
        <f>IFERROR(IF(SUMIF(salesdata[Year],salesdata[[#This Row],[Year]],salesdata[Total Revenue])&gt;SUMIF(salesdata[Year],salesdata[[#This Row],[Year]]-1,salesdata[Total Revenue]),"Growth Year","Decline Year"),"")</f>
        <v>Growth Year</v>
      </c>
    </row>
    <row r="3489" spans="1:25" x14ac:dyDescent="0.3">
      <c r="A3489" s="1">
        <v>3488</v>
      </c>
      <c r="B3489" s="2">
        <v>43837</v>
      </c>
      <c r="C3489" s="1">
        <v>2020</v>
      </c>
      <c r="D3489" s="1" t="s">
        <v>26</v>
      </c>
      <c r="E3489" s="1">
        <v>1</v>
      </c>
      <c r="F3489" s="3">
        <v>2703</v>
      </c>
      <c r="G3489" s="10">
        <v>8568.51</v>
      </c>
      <c r="H3489" s="12">
        <f>IFERROR(salesdata[[#This Row],[S-P1]]/salesdata[[#This Row],[Q-P1]],0)</f>
        <v>3.17</v>
      </c>
      <c r="I3489" s="3">
        <v>2244</v>
      </c>
      <c r="J3489" s="10">
        <v>14226.96</v>
      </c>
      <c r="K3489" s="12">
        <f>IFERROR(salesdata[[#This Row],[S-P2]]/salesdata[[#This Row],[Q-P2]],0)</f>
        <v>6.34</v>
      </c>
      <c r="L3489" s="3">
        <v>5962</v>
      </c>
      <c r="M3489" s="10">
        <v>32314.04</v>
      </c>
      <c r="N3489" s="12">
        <f>IFERROR(salesdata[[#This Row],[S-P3]]/salesdata[[#This Row],[Q-P3]],0)</f>
        <v>5.42</v>
      </c>
      <c r="O3489" s="3">
        <v>306</v>
      </c>
      <c r="P3489" s="10">
        <v>2181.7800000000002</v>
      </c>
      <c r="Q3489" s="12">
        <f>IFERROR(salesdata[[#This Row],[S-P4]]/salesdata[[#This Row],[Q-P4]],0)</f>
        <v>7.1300000000000008</v>
      </c>
      <c r="R3489" s="3">
        <v>11215</v>
      </c>
      <c r="S3489" s="10">
        <v>57291.29</v>
      </c>
      <c r="T3489" s="1" t="str">
        <f>"Q"&amp;ROUNDUP(salesdata[[#This Row],[Month No.]]/3,0)</f>
        <v>Q1</v>
      </c>
      <c r="U3489" s="1" t="str">
        <f>TEXT(salesdata[[#This Row],[Date]],"dddd")</f>
        <v>Tuesday</v>
      </c>
      <c r="V3489" s="12">
        <f>IFERROR(salesdata[[#This Row],[Total Revenue]]/salesdata[[#This Row],[Total Units Sold]],0)</f>
        <v>5.1084520731163625</v>
      </c>
      <c r="W3489" s="1" t="str">
        <f>INDEX({"Product1","Product2","Product3","Product4"},MATCH(MAX(salesdata[[#This Row],[S-P1]],salesdata[[#This Row],[S-P2]],salesdata[[#This Row],[S-P3]],salesdata[[#This Row],[S-P4]]),CHOOSE({1,2,3,4},salesdata[[#This Row],[S-P1]],salesdata[[#This Row],[S-P2]],salesdata[[#This Row],[S-P3]],salesdata[[#This Row],[S-P4]]),0))</f>
        <v>Product3</v>
      </c>
      <c r="X3489" s="1" t="str">
        <f>IF(salesdata[[#This Row],[Total Revenue]]&gt;=70000,"High",IF(salesdata[[#This Row],[Total Revenue]]&gt;=40000,"Medium","Low"))</f>
        <v>Medium</v>
      </c>
      <c r="Y3489" s="1" t="str">
        <f>IFERROR(IF(SUMIF(salesdata[Year],salesdata[[#This Row],[Year]],salesdata[Total Revenue])&gt;SUMIF(salesdata[Year],salesdata[[#This Row],[Year]]-1,salesdata[Total Revenue]),"Growth Year","Decline Year"),"")</f>
        <v>Growth Year</v>
      </c>
    </row>
    <row r="3490" spans="1:25" x14ac:dyDescent="0.3">
      <c r="A3490" s="1">
        <v>3489</v>
      </c>
      <c r="B3490" s="2">
        <v>43838</v>
      </c>
      <c r="C3490" s="1">
        <v>2020</v>
      </c>
      <c r="D3490" s="1" t="s">
        <v>26</v>
      </c>
      <c r="E3490" s="1">
        <v>1</v>
      </c>
      <c r="F3490" s="3">
        <v>7443</v>
      </c>
      <c r="G3490" s="10">
        <v>23594.31</v>
      </c>
      <c r="H3490" s="12">
        <f>IFERROR(salesdata[[#This Row],[S-P1]]/salesdata[[#This Row],[Q-P1]],0)</f>
        <v>3.1700000000000004</v>
      </c>
      <c r="I3490" s="3">
        <v>1892</v>
      </c>
      <c r="J3490" s="10">
        <v>11995.28</v>
      </c>
      <c r="K3490" s="12">
        <f>IFERROR(salesdata[[#This Row],[S-P2]]/salesdata[[#This Row],[Q-P2]],0)</f>
        <v>6.3400000000000007</v>
      </c>
      <c r="L3490" s="3">
        <v>5944</v>
      </c>
      <c r="M3490" s="10">
        <v>32216.48</v>
      </c>
      <c r="N3490" s="12">
        <f>IFERROR(salesdata[[#This Row],[S-P3]]/salesdata[[#This Row],[Q-P3]],0)</f>
        <v>5.42</v>
      </c>
      <c r="O3490" s="3">
        <v>1668</v>
      </c>
      <c r="P3490" s="10">
        <v>11892.84</v>
      </c>
      <c r="Q3490" s="12">
        <f>IFERROR(salesdata[[#This Row],[S-P4]]/salesdata[[#This Row],[Q-P4]],0)</f>
        <v>7.13</v>
      </c>
      <c r="R3490" s="3">
        <v>16947</v>
      </c>
      <c r="S3490" s="10">
        <v>79698.91</v>
      </c>
      <c r="T3490" s="1" t="str">
        <f>"Q"&amp;ROUNDUP(salesdata[[#This Row],[Month No.]]/3,0)</f>
        <v>Q1</v>
      </c>
      <c r="U3490" s="1" t="str">
        <f>TEXT(salesdata[[#This Row],[Date]],"dddd")</f>
        <v>Wednesday</v>
      </c>
      <c r="V3490" s="12">
        <f>IFERROR(salesdata[[#This Row],[Total Revenue]]/salesdata[[#This Row],[Total Units Sold]],0)</f>
        <v>4.7028329497846233</v>
      </c>
      <c r="W3490" s="1" t="str">
        <f>INDEX({"Product1","Product2","Product3","Product4"},MATCH(MAX(salesdata[[#This Row],[S-P1]],salesdata[[#This Row],[S-P2]],salesdata[[#This Row],[S-P3]],salesdata[[#This Row],[S-P4]]),CHOOSE({1,2,3,4},salesdata[[#This Row],[S-P1]],salesdata[[#This Row],[S-P2]],salesdata[[#This Row],[S-P3]],salesdata[[#This Row],[S-P4]]),0))</f>
        <v>Product3</v>
      </c>
      <c r="X3490" s="1" t="str">
        <f>IF(salesdata[[#This Row],[Total Revenue]]&gt;=70000,"High",IF(salesdata[[#This Row],[Total Revenue]]&gt;=40000,"Medium","Low"))</f>
        <v>High</v>
      </c>
      <c r="Y3490" s="1" t="str">
        <f>IFERROR(IF(SUMIF(salesdata[Year],salesdata[[#This Row],[Year]],salesdata[Total Revenue])&gt;SUMIF(salesdata[Year],salesdata[[#This Row],[Year]]-1,salesdata[Total Revenue]),"Growth Year","Decline Year"),"")</f>
        <v>Growth Year</v>
      </c>
    </row>
    <row r="3491" spans="1:25" x14ac:dyDescent="0.3">
      <c r="A3491" s="1">
        <v>3490</v>
      </c>
      <c r="B3491" s="2">
        <v>43839</v>
      </c>
      <c r="C3491" s="1">
        <v>2020</v>
      </c>
      <c r="D3491" s="1" t="s">
        <v>26</v>
      </c>
      <c r="E3491" s="1">
        <v>1</v>
      </c>
      <c r="F3491" s="3">
        <v>7778</v>
      </c>
      <c r="G3491" s="10">
        <v>24656.26</v>
      </c>
      <c r="H3491" s="12">
        <f>IFERROR(salesdata[[#This Row],[S-P1]]/salesdata[[#This Row],[Q-P1]],0)</f>
        <v>3.17</v>
      </c>
      <c r="I3491" s="3">
        <v>2210</v>
      </c>
      <c r="J3491" s="10">
        <v>14011.4</v>
      </c>
      <c r="K3491" s="12">
        <f>IFERROR(salesdata[[#This Row],[S-P2]]/salesdata[[#This Row],[Q-P2]],0)</f>
        <v>6.34</v>
      </c>
      <c r="L3491" s="3">
        <v>1810</v>
      </c>
      <c r="M3491" s="10">
        <v>9810.2000000000007</v>
      </c>
      <c r="N3491" s="12">
        <f>IFERROR(salesdata[[#This Row],[S-P3]]/salesdata[[#This Row],[Q-P3]],0)</f>
        <v>5.4200000000000008</v>
      </c>
      <c r="O3491" s="3">
        <v>1321</v>
      </c>
      <c r="P3491" s="10">
        <v>9418.73</v>
      </c>
      <c r="Q3491" s="12">
        <f>IFERROR(salesdata[[#This Row],[S-P4]]/salesdata[[#This Row],[Q-P4]],0)</f>
        <v>7.13</v>
      </c>
      <c r="R3491" s="3">
        <v>13119</v>
      </c>
      <c r="S3491" s="10">
        <v>57896.59</v>
      </c>
      <c r="T3491" s="1" t="str">
        <f>"Q"&amp;ROUNDUP(salesdata[[#This Row],[Month No.]]/3,0)</f>
        <v>Q1</v>
      </c>
      <c r="U3491" s="1" t="str">
        <f>TEXT(salesdata[[#This Row],[Date]],"dddd")</f>
        <v>Thursday</v>
      </c>
      <c r="V3491" s="12">
        <f>IFERROR(salesdata[[#This Row],[Total Revenue]]/salesdata[[#This Row],[Total Units Sold]],0)</f>
        <v>4.4131862184617727</v>
      </c>
      <c r="W3491" s="1" t="str">
        <f>INDEX({"Product1","Product2","Product3","Product4"},MATCH(MAX(salesdata[[#This Row],[S-P1]],salesdata[[#This Row],[S-P2]],salesdata[[#This Row],[S-P3]],salesdata[[#This Row],[S-P4]]),CHOOSE({1,2,3,4},salesdata[[#This Row],[S-P1]],salesdata[[#This Row],[S-P2]],salesdata[[#This Row],[S-P3]],salesdata[[#This Row],[S-P4]]),0))</f>
        <v>Product1</v>
      </c>
      <c r="X3491" s="1" t="str">
        <f>IF(salesdata[[#This Row],[Total Revenue]]&gt;=70000,"High",IF(salesdata[[#This Row],[Total Revenue]]&gt;=40000,"Medium","Low"))</f>
        <v>Medium</v>
      </c>
      <c r="Y3491" s="1" t="str">
        <f>IFERROR(IF(SUMIF(salesdata[Year],salesdata[[#This Row],[Year]],salesdata[Total Revenue])&gt;SUMIF(salesdata[Year],salesdata[[#This Row],[Year]]-1,salesdata[Total Revenue]),"Growth Year","Decline Year"),"")</f>
        <v>Growth Year</v>
      </c>
    </row>
    <row r="3492" spans="1:25" x14ac:dyDescent="0.3">
      <c r="A3492" s="1">
        <v>3491</v>
      </c>
      <c r="B3492" s="2">
        <v>43840</v>
      </c>
      <c r="C3492" s="1">
        <v>2020</v>
      </c>
      <c r="D3492" s="1" t="s">
        <v>26</v>
      </c>
      <c r="E3492" s="1">
        <v>1</v>
      </c>
      <c r="F3492" s="3">
        <v>3383</v>
      </c>
      <c r="G3492" s="10">
        <v>10724.11</v>
      </c>
      <c r="H3492" s="12">
        <f>IFERROR(salesdata[[#This Row],[S-P1]]/salesdata[[#This Row],[Q-P1]],0)</f>
        <v>3.1700000000000004</v>
      </c>
      <c r="I3492" s="3">
        <v>3487</v>
      </c>
      <c r="J3492" s="10">
        <v>22107.58</v>
      </c>
      <c r="K3492" s="12">
        <f>IFERROR(salesdata[[#This Row],[S-P2]]/salesdata[[#This Row],[Q-P2]],0)</f>
        <v>6.3400000000000007</v>
      </c>
      <c r="L3492" s="3">
        <v>4651</v>
      </c>
      <c r="M3492" s="10">
        <v>25208.42</v>
      </c>
      <c r="N3492" s="12">
        <f>IFERROR(salesdata[[#This Row],[S-P3]]/salesdata[[#This Row],[Q-P3]],0)</f>
        <v>5.42</v>
      </c>
      <c r="O3492" s="3">
        <v>377</v>
      </c>
      <c r="P3492" s="10">
        <v>2688.01</v>
      </c>
      <c r="Q3492" s="12">
        <f>IFERROR(salesdata[[#This Row],[S-P4]]/salesdata[[#This Row],[Q-P4]],0)</f>
        <v>7.1300000000000008</v>
      </c>
      <c r="R3492" s="3">
        <v>11898</v>
      </c>
      <c r="S3492" s="10">
        <v>60728.12</v>
      </c>
      <c r="T3492" s="1" t="str">
        <f>"Q"&amp;ROUNDUP(salesdata[[#This Row],[Month No.]]/3,0)</f>
        <v>Q1</v>
      </c>
      <c r="U3492" s="1" t="str">
        <f>TEXT(salesdata[[#This Row],[Date]],"dddd")</f>
        <v>Friday</v>
      </c>
      <c r="V3492" s="12">
        <f>IFERROR(salesdata[[#This Row],[Total Revenue]]/salesdata[[#This Row],[Total Units Sold]],0)</f>
        <v>5.1040611867540768</v>
      </c>
      <c r="W3492" s="1" t="str">
        <f>INDEX({"Product1","Product2","Product3","Product4"},MATCH(MAX(salesdata[[#This Row],[S-P1]],salesdata[[#This Row],[S-P2]],salesdata[[#This Row],[S-P3]],salesdata[[#This Row],[S-P4]]),CHOOSE({1,2,3,4},salesdata[[#This Row],[S-P1]],salesdata[[#This Row],[S-P2]],salesdata[[#This Row],[S-P3]],salesdata[[#This Row],[S-P4]]),0))</f>
        <v>Product3</v>
      </c>
      <c r="X3492" s="1" t="str">
        <f>IF(salesdata[[#This Row],[Total Revenue]]&gt;=70000,"High",IF(salesdata[[#This Row],[Total Revenue]]&gt;=40000,"Medium","Low"))</f>
        <v>Medium</v>
      </c>
      <c r="Y3492" s="1" t="str">
        <f>IFERROR(IF(SUMIF(salesdata[Year],salesdata[[#This Row],[Year]],salesdata[Total Revenue])&gt;SUMIF(salesdata[Year],salesdata[[#This Row],[Year]]-1,salesdata[Total Revenue]),"Growth Year","Decline Year"),"")</f>
        <v>Growth Year</v>
      </c>
    </row>
    <row r="3493" spans="1:25" x14ac:dyDescent="0.3">
      <c r="A3493" s="1">
        <v>3492</v>
      </c>
      <c r="B3493" s="2">
        <v>43841</v>
      </c>
      <c r="C3493" s="1">
        <v>2020</v>
      </c>
      <c r="D3493" s="1" t="s">
        <v>26</v>
      </c>
      <c r="E3493" s="1">
        <v>1</v>
      </c>
      <c r="F3493" s="3">
        <v>2107</v>
      </c>
      <c r="G3493" s="10">
        <v>6679.19</v>
      </c>
      <c r="H3493" s="12">
        <f>IFERROR(salesdata[[#This Row],[S-P1]]/salesdata[[#This Row],[Q-P1]],0)</f>
        <v>3.17</v>
      </c>
      <c r="I3493" s="3">
        <v>2175</v>
      </c>
      <c r="J3493" s="10">
        <v>13789.5</v>
      </c>
      <c r="K3493" s="12">
        <f>IFERROR(salesdata[[#This Row],[S-P2]]/salesdata[[#This Row],[Q-P2]],0)</f>
        <v>6.34</v>
      </c>
      <c r="L3493" s="3">
        <v>5681</v>
      </c>
      <c r="M3493" s="10">
        <v>30791.02</v>
      </c>
      <c r="N3493" s="12">
        <f>IFERROR(salesdata[[#This Row],[S-P3]]/salesdata[[#This Row],[Q-P3]],0)</f>
        <v>5.42</v>
      </c>
      <c r="O3493" s="3">
        <v>526</v>
      </c>
      <c r="P3493" s="10">
        <v>3750.38</v>
      </c>
      <c r="Q3493" s="12">
        <f>IFERROR(salesdata[[#This Row],[S-P4]]/salesdata[[#This Row],[Q-P4]],0)</f>
        <v>7.13</v>
      </c>
      <c r="R3493" s="3">
        <v>10489</v>
      </c>
      <c r="S3493" s="10">
        <v>55010.09</v>
      </c>
      <c r="T3493" s="1" t="str">
        <f>"Q"&amp;ROUNDUP(salesdata[[#This Row],[Month No.]]/3,0)</f>
        <v>Q1</v>
      </c>
      <c r="U3493" s="1" t="str">
        <f>TEXT(salesdata[[#This Row],[Date]],"dddd")</f>
        <v>Saturday</v>
      </c>
      <c r="V3493" s="12">
        <f>IFERROR(salesdata[[#This Row],[Total Revenue]]/salesdata[[#This Row],[Total Units Sold]],0)</f>
        <v>5.2445504814567636</v>
      </c>
      <c r="W3493" s="1" t="str">
        <f>INDEX({"Product1","Product2","Product3","Product4"},MATCH(MAX(salesdata[[#This Row],[S-P1]],salesdata[[#This Row],[S-P2]],salesdata[[#This Row],[S-P3]],salesdata[[#This Row],[S-P4]]),CHOOSE({1,2,3,4},salesdata[[#This Row],[S-P1]],salesdata[[#This Row],[S-P2]],salesdata[[#This Row],[S-P3]],salesdata[[#This Row],[S-P4]]),0))</f>
        <v>Product3</v>
      </c>
      <c r="X3493" s="1" t="str">
        <f>IF(salesdata[[#This Row],[Total Revenue]]&gt;=70000,"High",IF(salesdata[[#This Row],[Total Revenue]]&gt;=40000,"Medium","Low"))</f>
        <v>Medium</v>
      </c>
      <c r="Y3493" s="1" t="str">
        <f>IFERROR(IF(SUMIF(salesdata[Year],salesdata[[#This Row],[Year]],salesdata[Total Revenue])&gt;SUMIF(salesdata[Year],salesdata[[#This Row],[Year]]-1,salesdata[Total Revenue]),"Growth Year","Decline Year"),"")</f>
        <v>Growth Year</v>
      </c>
    </row>
    <row r="3494" spans="1:25" x14ac:dyDescent="0.3">
      <c r="A3494" s="1">
        <v>3493</v>
      </c>
      <c r="B3494" s="2">
        <v>43842</v>
      </c>
      <c r="C3494" s="1">
        <v>2020</v>
      </c>
      <c r="D3494" s="1" t="s">
        <v>26</v>
      </c>
      <c r="E3494" s="1">
        <v>1</v>
      </c>
      <c r="F3494" s="3">
        <v>2895</v>
      </c>
      <c r="G3494" s="10">
        <v>9177.15</v>
      </c>
      <c r="H3494" s="12">
        <f>IFERROR(salesdata[[#This Row],[S-P1]]/salesdata[[#This Row],[Q-P1]],0)</f>
        <v>3.17</v>
      </c>
      <c r="I3494" s="3">
        <v>1836</v>
      </c>
      <c r="J3494" s="10">
        <v>11640.24</v>
      </c>
      <c r="K3494" s="12">
        <f>IFERROR(salesdata[[#This Row],[S-P2]]/salesdata[[#This Row],[Q-P2]],0)</f>
        <v>6.34</v>
      </c>
      <c r="L3494" s="3">
        <v>5545</v>
      </c>
      <c r="M3494" s="10">
        <v>30053.9</v>
      </c>
      <c r="N3494" s="12">
        <f>IFERROR(salesdata[[#This Row],[S-P3]]/salesdata[[#This Row],[Q-P3]],0)</f>
        <v>5.42</v>
      </c>
      <c r="O3494" s="3">
        <v>1736</v>
      </c>
      <c r="P3494" s="10">
        <v>12377.68</v>
      </c>
      <c r="Q3494" s="12">
        <f>IFERROR(salesdata[[#This Row],[S-P4]]/salesdata[[#This Row],[Q-P4]],0)</f>
        <v>7.13</v>
      </c>
      <c r="R3494" s="3">
        <v>12012</v>
      </c>
      <c r="S3494" s="10">
        <v>63248.97</v>
      </c>
      <c r="T3494" s="1" t="str">
        <f>"Q"&amp;ROUNDUP(salesdata[[#This Row],[Month No.]]/3,0)</f>
        <v>Q1</v>
      </c>
      <c r="U3494" s="1" t="str">
        <f>TEXT(salesdata[[#This Row],[Date]],"dddd")</f>
        <v>Sunday</v>
      </c>
      <c r="V3494" s="12">
        <f>IFERROR(salesdata[[#This Row],[Total Revenue]]/salesdata[[#This Row],[Total Units Sold]],0)</f>
        <v>5.2654820179820181</v>
      </c>
      <c r="W3494" s="1" t="str">
        <f>INDEX({"Product1","Product2","Product3","Product4"},MATCH(MAX(salesdata[[#This Row],[S-P1]],salesdata[[#This Row],[S-P2]],salesdata[[#This Row],[S-P3]],salesdata[[#This Row],[S-P4]]),CHOOSE({1,2,3,4},salesdata[[#This Row],[S-P1]],salesdata[[#This Row],[S-P2]],salesdata[[#This Row],[S-P3]],salesdata[[#This Row],[S-P4]]),0))</f>
        <v>Product3</v>
      </c>
      <c r="X3494" s="1" t="str">
        <f>IF(salesdata[[#This Row],[Total Revenue]]&gt;=70000,"High",IF(salesdata[[#This Row],[Total Revenue]]&gt;=40000,"Medium","Low"))</f>
        <v>Medium</v>
      </c>
      <c r="Y3494" s="1" t="str">
        <f>IFERROR(IF(SUMIF(salesdata[Year],salesdata[[#This Row],[Year]],salesdata[Total Revenue])&gt;SUMIF(salesdata[Year],salesdata[[#This Row],[Year]]-1,salesdata[Total Revenue]),"Growth Year","Decline Year"),"")</f>
        <v>Growth Year</v>
      </c>
    </row>
    <row r="3495" spans="1:25" x14ac:dyDescent="0.3">
      <c r="A3495" s="1">
        <v>3494</v>
      </c>
      <c r="B3495" s="2">
        <v>43843</v>
      </c>
      <c r="C3495" s="1">
        <v>2020</v>
      </c>
      <c r="D3495" s="1" t="s">
        <v>26</v>
      </c>
      <c r="E3495" s="1">
        <v>1</v>
      </c>
      <c r="F3495" s="3">
        <v>452</v>
      </c>
      <c r="G3495" s="10">
        <v>1432.84</v>
      </c>
      <c r="H3495" s="12">
        <f>IFERROR(salesdata[[#This Row],[S-P1]]/salesdata[[#This Row],[Q-P1]],0)</f>
        <v>3.17</v>
      </c>
      <c r="I3495" s="3">
        <v>712</v>
      </c>
      <c r="J3495" s="10">
        <v>4514.08</v>
      </c>
      <c r="K3495" s="12">
        <f>IFERROR(salesdata[[#This Row],[S-P2]]/salesdata[[#This Row],[Q-P2]],0)</f>
        <v>6.34</v>
      </c>
      <c r="L3495" s="3">
        <v>3102</v>
      </c>
      <c r="M3495" s="10">
        <v>16812.84</v>
      </c>
      <c r="N3495" s="12">
        <f>IFERROR(salesdata[[#This Row],[S-P3]]/salesdata[[#This Row],[Q-P3]],0)</f>
        <v>5.42</v>
      </c>
      <c r="O3495" s="3">
        <v>1568</v>
      </c>
      <c r="P3495" s="10">
        <v>11179.84</v>
      </c>
      <c r="Q3495" s="12">
        <f>IFERROR(salesdata[[#This Row],[S-P4]]/salesdata[[#This Row],[Q-P4]],0)</f>
        <v>7.13</v>
      </c>
      <c r="R3495" s="3">
        <v>5834</v>
      </c>
      <c r="S3495" s="10">
        <v>33939.599999999999</v>
      </c>
      <c r="T3495" s="1" t="str">
        <f>"Q"&amp;ROUNDUP(salesdata[[#This Row],[Month No.]]/3,0)</f>
        <v>Q1</v>
      </c>
      <c r="U3495" s="1" t="str">
        <f>TEXT(salesdata[[#This Row],[Date]],"dddd")</f>
        <v>Monday</v>
      </c>
      <c r="V3495" s="12">
        <f>IFERROR(salesdata[[#This Row],[Total Revenue]]/salesdata[[#This Row],[Total Units Sold]],0)</f>
        <v>5.8175522797394583</v>
      </c>
      <c r="W3495" s="1" t="str">
        <f>INDEX({"Product1","Product2","Product3","Product4"},MATCH(MAX(salesdata[[#This Row],[S-P1]],salesdata[[#This Row],[S-P2]],salesdata[[#This Row],[S-P3]],salesdata[[#This Row],[S-P4]]),CHOOSE({1,2,3,4},salesdata[[#This Row],[S-P1]],salesdata[[#This Row],[S-P2]],salesdata[[#This Row],[S-P3]],salesdata[[#This Row],[S-P4]]),0))</f>
        <v>Product3</v>
      </c>
      <c r="X3495" s="1" t="str">
        <f>IF(salesdata[[#This Row],[Total Revenue]]&gt;=70000,"High",IF(salesdata[[#This Row],[Total Revenue]]&gt;=40000,"Medium","Low"))</f>
        <v>Low</v>
      </c>
      <c r="Y3495" s="1" t="str">
        <f>IFERROR(IF(SUMIF(salesdata[Year],salesdata[[#This Row],[Year]],salesdata[Total Revenue])&gt;SUMIF(salesdata[Year],salesdata[[#This Row],[Year]]-1,salesdata[Total Revenue]),"Growth Year","Decline Year"),"")</f>
        <v>Growth Year</v>
      </c>
    </row>
    <row r="3496" spans="1:25" x14ac:dyDescent="0.3">
      <c r="A3496" s="1">
        <v>3495</v>
      </c>
      <c r="B3496" s="2">
        <v>43844</v>
      </c>
      <c r="C3496" s="1">
        <v>2020</v>
      </c>
      <c r="D3496" s="1" t="s">
        <v>26</v>
      </c>
      <c r="E3496" s="1">
        <v>1</v>
      </c>
      <c r="F3496" s="3">
        <v>3093</v>
      </c>
      <c r="G3496" s="10">
        <v>9804.81</v>
      </c>
      <c r="H3496" s="12">
        <f>IFERROR(salesdata[[#This Row],[S-P1]]/salesdata[[#This Row],[Q-P1]],0)</f>
        <v>3.17</v>
      </c>
      <c r="I3496" s="3">
        <v>3147</v>
      </c>
      <c r="J3496" s="10">
        <v>19951.98</v>
      </c>
      <c r="K3496" s="12">
        <f>IFERROR(salesdata[[#This Row],[S-P2]]/salesdata[[#This Row],[Q-P2]],0)</f>
        <v>6.34</v>
      </c>
      <c r="L3496" s="3">
        <v>3389</v>
      </c>
      <c r="M3496" s="10">
        <v>18368.38</v>
      </c>
      <c r="N3496" s="12">
        <f>IFERROR(salesdata[[#This Row],[S-P3]]/salesdata[[#This Row],[Q-P3]],0)</f>
        <v>5.42</v>
      </c>
      <c r="O3496" s="3">
        <v>1937</v>
      </c>
      <c r="P3496" s="10">
        <v>13810.81</v>
      </c>
      <c r="Q3496" s="12">
        <f>IFERROR(salesdata[[#This Row],[S-P4]]/salesdata[[#This Row],[Q-P4]],0)</f>
        <v>7.13</v>
      </c>
      <c r="R3496" s="3">
        <v>11566</v>
      </c>
      <c r="S3496" s="10">
        <v>61935.98</v>
      </c>
      <c r="T3496" s="1" t="str">
        <f>"Q"&amp;ROUNDUP(salesdata[[#This Row],[Month No.]]/3,0)</f>
        <v>Q1</v>
      </c>
      <c r="U3496" s="1" t="str">
        <f>TEXT(salesdata[[#This Row],[Date]],"dddd")</f>
        <v>Tuesday</v>
      </c>
      <c r="V3496" s="12">
        <f>IFERROR(salesdata[[#This Row],[Total Revenue]]/salesdata[[#This Row],[Total Units Sold]],0)</f>
        <v>5.355004323015736</v>
      </c>
      <c r="W3496" s="1" t="str">
        <f>INDEX({"Product1","Product2","Product3","Product4"},MATCH(MAX(salesdata[[#This Row],[S-P1]],salesdata[[#This Row],[S-P2]],salesdata[[#This Row],[S-P3]],salesdata[[#This Row],[S-P4]]),CHOOSE({1,2,3,4},salesdata[[#This Row],[S-P1]],salesdata[[#This Row],[S-P2]],salesdata[[#This Row],[S-P3]],salesdata[[#This Row],[S-P4]]),0))</f>
        <v>Product2</v>
      </c>
      <c r="X3496" s="1" t="str">
        <f>IF(salesdata[[#This Row],[Total Revenue]]&gt;=70000,"High",IF(salesdata[[#This Row],[Total Revenue]]&gt;=40000,"Medium","Low"))</f>
        <v>Medium</v>
      </c>
      <c r="Y3496" s="1" t="str">
        <f>IFERROR(IF(SUMIF(salesdata[Year],salesdata[[#This Row],[Year]],salesdata[Total Revenue])&gt;SUMIF(salesdata[Year],salesdata[[#This Row],[Year]]-1,salesdata[Total Revenue]),"Growth Year","Decline Year"),"")</f>
        <v>Growth Year</v>
      </c>
    </row>
    <row r="3497" spans="1:25" x14ac:dyDescent="0.3">
      <c r="A3497" s="1">
        <v>3496</v>
      </c>
      <c r="B3497" s="2">
        <v>43845</v>
      </c>
      <c r="C3497" s="1">
        <v>2020</v>
      </c>
      <c r="D3497" s="1" t="s">
        <v>26</v>
      </c>
      <c r="E3497" s="1">
        <v>1</v>
      </c>
      <c r="F3497" s="3">
        <v>6286</v>
      </c>
      <c r="G3497" s="10">
        <v>19926.62</v>
      </c>
      <c r="H3497" s="12">
        <f>IFERROR(salesdata[[#This Row],[S-P1]]/salesdata[[#This Row],[Q-P1]],0)</f>
        <v>3.17</v>
      </c>
      <c r="I3497" s="3">
        <v>3640</v>
      </c>
      <c r="J3497" s="10">
        <v>23077.599999999999</v>
      </c>
      <c r="K3497" s="12">
        <f>IFERROR(salesdata[[#This Row],[S-P2]]/salesdata[[#This Row],[Q-P2]],0)</f>
        <v>6.34</v>
      </c>
      <c r="L3497" s="3">
        <v>3703</v>
      </c>
      <c r="M3497" s="10">
        <v>20070.259999999998</v>
      </c>
      <c r="N3497" s="12">
        <f>IFERROR(salesdata[[#This Row],[S-P3]]/salesdata[[#This Row],[Q-P3]],0)</f>
        <v>5.42</v>
      </c>
      <c r="O3497" s="3">
        <v>1148</v>
      </c>
      <c r="P3497" s="10">
        <v>8185.24</v>
      </c>
      <c r="Q3497" s="12">
        <f>IFERROR(salesdata[[#This Row],[S-P4]]/salesdata[[#This Row],[Q-P4]],0)</f>
        <v>7.13</v>
      </c>
      <c r="R3497" s="3">
        <v>14777</v>
      </c>
      <c r="S3497" s="10">
        <v>71259.72</v>
      </c>
      <c r="T3497" s="1" t="str">
        <f>"Q"&amp;ROUNDUP(salesdata[[#This Row],[Month No.]]/3,0)</f>
        <v>Q1</v>
      </c>
      <c r="U3497" s="1" t="str">
        <f>TEXT(salesdata[[#This Row],[Date]],"dddd")</f>
        <v>Wednesday</v>
      </c>
      <c r="V3497" s="12">
        <f>IFERROR(salesdata[[#This Row],[Total Revenue]]/salesdata[[#This Row],[Total Units Sold]],0)</f>
        <v>4.822340123164377</v>
      </c>
      <c r="W3497" s="1" t="str">
        <f>INDEX({"Product1","Product2","Product3","Product4"},MATCH(MAX(salesdata[[#This Row],[S-P1]],salesdata[[#This Row],[S-P2]],salesdata[[#This Row],[S-P3]],salesdata[[#This Row],[S-P4]]),CHOOSE({1,2,3,4},salesdata[[#This Row],[S-P1]],salesdata[[#This Row],[S-P2]],salesdata[[#This Row],[S-P3]],salesdata[[#This Row],[S-P4]]),0))</f>
        <v>Product2</v>
      </c>
      <c r="X3497" s="1" t="str">
        <f>IF(salesdata[[#This Row],[Total Revenue]]&gt;=70000,"High",IF(salesdata[[#This Row],[Total Revenue]]&gt;=40000,"Medium","Low"))</f>
        <v>High</v>
      </c>
      <c r="Y3497" s="1" t="str">
        <f>IFERROR(IF(SUMIF(salesdata[Year],salesdata[[#This Row],[Year]],salesdata[Total Revenue])&gt;SUMIF(salesdata[Year],salesdata[[#This Row],[Year]]-1,salesdata[Total Revenue]),"Growth Year","Decline Year"),"")</f>
        <v>Growth Year</v>
      </c>
    </row>
    <row r="3498" spans="1:25" x14ac:dyDescent="0.3">
      <c r="A3498" s="1">
        <v>3497</v>
      </c>
      <c r="B3498" s="2">
        <v>43846</v>
      </c>
      <c r="C3498" s="1">
        <v>2020</v>
      </c>
      <c r="D3498" s="1" t="s">
        <v>26</v>
      </c>
      <c r="E3498" s="1">
        <v>1</v>
      </c>
      <c r="F3498" s="3">
        <v>1061</v>
      </c>
      <c r="G3498" s="10">
        <v>3363.37</v>
      </c>
      <c r="H3498" s="12">
        <f>IFERROR(salesdata[[#This Row],[S-P1]]/salesdata[[#This Row],[Q-P1]],0)</f>
        <v>3.17</v>
      </c>
      <c r="I3498" s="3">
        <v>3803</v>
      </c>
      <c r="J3498" s="10">
        <v>24111.02</v>
      </c>
      <c r="K3498" s="12">
        <f>IFERROR(salesdata[[#This Row],[S-P2]]/salesdata[[#This Row],[Q-P2]],0)</f>
        <v>6.34</v>
      </c>
      <c r="L3498" s="3">
        <v>4851</v>
      </c>
      <c r="M3498" s="10">
        <v>26292.42</v>
      </c>
      <c r="N3498" s="12">
        <f>IFERROR(salesdata[[#This Row],[S-P3]]/salesdata[[#This Row],[Q-P3]],0)</f>
        <v>5.42</v>
      </c>
      <c r="O3498" s="3">
        <v>1657</v>
      </c>
      <c r="P3498" s="10">
        <v>11814.41</v>
      </c>
      <c r="Q3498" s="12">
        <f>IFERROR(salesdata[[#This Row],[S-P4]]/salesdata[[#This Row],[Q-P4]],0)</f>
        <v>7.13</v>
      </c>
      <c r="R3498" s="3">
        <v>11372</v>
      </c>
      <c r="S3498" s="10">
        <v>65581.22</v>
      </c>
      <c r="T3498" s="1" t="str">
        <f>"Q"&amp;ROUNDUP(salesdata[[#This Row],[Month No.]]/3,0)</f>
        <v>Q1</v>
      </c>
      <c r="U3498" s="1" t="str">
        <f>TEXT(salesdata[[#This Row],[Date]],"dddd")</f>
        <v>Thursday</v>
      </c>
      <c r="V3498" s="12">
        <f>IFERROR(salesdata[[#This Row],[Total Revenue]]/salesdata[[#This Row],[Total Units Sold]],0)</f>
        <v>5.766902919451284</v>
      </c>
      <c r="W3498" s="1" t="str">
        <f>INDEX({"Product1","Product2","Product3","Product4"},MATCH(MAX(salesdata[[#This Row],[S-P1]],salesdata[[#This Row],[S-P2]],salesdata[[#This Row],[S-P3]],salesdata[[#This Row],[S-P4]]),CHOOSE({1,2,3,4},salesdata[[#This Row],[S-P1]],salesdata[[#This Row],[S-P2]],salesdata[[#This Row],[S-P3]],salesdata[[#This Row],[S-P4]]),0))</f>
        <v>Product3</v>
      </c>
      <c r="X3498" s="1" t="str">
        <f>IF(salesdata[[#This Row],[Total Revenue]]&gt;=70000,"High",IF(salesdata[[#This Row],[Total Revenue]]&gt;=40000,"Medium","Low"))</f>
        <v>Medium</v>
      </c>
      <c r="Y3498" s="1" t="str">
        <f>IFERROR(IF(SUMIF(salesdata[Year],salesdata[[#This Row],[Year]],salesdata[Total Revenue])&gt;SUMIF(salesdata[Year],salesdata[[#This Row],[Year]]-1,salesdata[Total Revenue]),"Growth Year","Decline Year"),"")</f>
        <v>Growth Year</v>
      </c>
    </row>
    <row r="3499" spans="1:25" x14ac:dyDescent="0.3">
      <c r="A3499" s="1">
        <v>3498</v>
      </c>
      <c r="B3499" s="2">
        <v>43847</v>
      </c>
      <c r="C3499" s="1">
        <v>2020</v>
      </c>
      <c r="D3499" s="1" t="s">
        <v>26</v>
      </c>
      <c r="E3499" s="1">
        <v>1</v>
      </c>
      <c r="F3499" s="3">
        <v>6606</v>
      </c>
      <c r="G3499" s="10">
        <v>20941.02</v>
      </c>
      <c r="H3499" s="12">
        <f>IFERROR(salesdata[[#This Row],[S-P1]]/salesdata[[#This Row],[Q-P1]],0)</f>
        <v>3.17</v>
      </c>
      <c r="I3499" s="3">
        <v>3959</v>
      </c>
      <c r="J3499" s="10">
        <v>25100.06</v>
      </c>
      <c r="K3499" s="12">
        <f>IFERROR(salesdata[[#This Row],[S-P2]]/salesdata[[#This Row],[Q-P2]],0)</f>
        <v>6.3400000000000007</v>
      </c>
      <c r="L3499" s="3">
        <v>5693</v>
      </c>
      <c r="M3499" s="10">
        <v>30856.06</v>
      </c>
      <c r="N3499" s="12">
        <f>IFERROR(salesdata[[#This Row],[S-P3]]/salesdata[[#This Row],[Q-P3]],0)</f>
        <v>5.42</v>
      </c>
      <c r="O3499" s="3">
        <v>1732</v>
      </c>
      <c r="P3499" s="10">
        <v>12349.16</v>
      </c>
      <c r="Q3499" s="12">
        <f>IFERROR(salesdata[[#This Row],[S-P4]]/salesdata[[#This Row],[Q-P4]],0)</f>
        <v>7.13</v>
      </c>
      <c r="R3499" s="3">
        <v>17990</v>
      </c>
      <c r="S3499" s="10">
        <v>89246.3</v>
      </c>
      <c r="T3499" s="1" t="str">
        <f>"Q"&amp;ROUNDUP(salesdata[[#This Row],[Month No.]]/3,0)</f>
        <v>Q1</v>
      </c>
      <c r="U3499" s="1" t="str">
        <f>TEXT(salesdata[[#This Row],[Date]],"dddd")</f>
        <v>Friday</v>
      </c>
      <c r="V3499" s="12">
        <f>IFERROR(salesdata[[#This Row],[Total Revenue]]/salesdata[[#This Row],[Total Units Sold]],0)</f>
        <v>4.9608838243468592</v>
      </c>
      <c r="W3499" s="1" t="str">
        <f>INDEX({"Product1","Product2","Product3","Product4"},MATCH(MAX(salesdata[[#This Row],[S-P1]],salesdata[[#This Row],[S-P2]],salesdata[[#This Row],[S-P3]],salesdata[[#This Row],[S-P4]]),CHOOSE({1,2,3,4},salesdata[[#This Row],[S-P1]],salesdata[[#This Row],[S-P2]],salesdata[[#This Row],[S-P3]],salesdata[[#This Row],[S-P4]]),0))</f>
        <v>Product3</v>
      </c>
      <c r="X3499" s="1" t="str">
        <f>IF(salesdata[[#This Row],[Total Revenue]]&gt;=70000,"High",IF(salesdata[[#This Row],[Total Revenue]]&gt;=40000,"Medium","Low"))</f>
        <v>High</v>
      </c>
      <c r="Y3499" s="1" t="str">
        <f>IFERROR(IF(SUMIF(salesdata[Year],salesdata[[#This Row],[Year]],salesdata[Total Revenue])&gt;SUMIF(salesdata[Year],salesdata[[#This Row],[Year]]-1,salesdata[Total Revenue]),"Growth Year","Decline Year"),"")</f>
        <v>Growth Year</v>
      </c>
    </row>
    <row r="3500" spans="1:25" x14ac:dyDescent="0.3">
      <c r="A3500" s="1">
        <v>3499</v>
      </c>
      <c r="B3500" s="2">
        <v>43848</v>
      </c>
      <c r="C3500" s="1">
        <v>2020</v>
      </c>
      <c r="D3500" s="1" t="s">
        <v>26</v>
      </c>
      <c r="E3500" s="1">
        <v>1</v>
      </c>
      <c r="F3500" s="3">
        <v>3888</v>
      </c>
      <c r="G3500" s="10">
        <v>12324.96</v>
      </c>
      <c r="H3500" s="12">
        <f>IFERROR(salesdata[[#This Row],[S-P1]]/salesdata[[#This Row],[Q-P1]],0)</f>
        <v>3.17</v>
      </c>
      <c r="I3500" s="3">
        <v>1576</v>
      </c>
      <c r="J3500" s="10">
        <v>9991.84</v>
      </c>
      <c r="K3500" s="12">
        <f>IFERROR(salesdata[[#This Row],[S-P2]]/salesdata[[#This Row],[Q-P2]],0)</f>
        <v>6.34</v>
      </c>
      <c r="L3500" s="3">
        <v>893</v>
      </c>
      <c r="M3500" s="10">
        <v>4840.0600000000004</v>
      </c>
      <c r="N3500" s="12">
        <f>IFERROR(salesdata[[#This Row],[S-P3]]/salesdata[[#This Row],[Q-P3]],0)</f>
        <v>5.4200000000000008</v>
      </c>
      <c r="O3500" s="3">
        <v>949</v>
      </c>
      <c r="P3500" s="10">
        <v>6766.37</v>
      </c>
      <c r="Q3500" s="12">
        <f>IFERROR(salesdata[[#This Row],[S-P4]]/salesdata[[#This Row],[Q-P4]],0)</f>
        <v>7.13</v>
      </c>
      <c r="R3500" s="3">
        <v>7306</v>
      </c>
      <c r="S3500" s="10">
        <v>33923.230000000003</v>
      </c>
      <c r="T3500" s="1" t="str">
        <f>"Q"&amp;ROUNDUP(salesdata[[#This Row],[Month No.]]/3,0)</f>
        <v>Q1</v>
      </c>
      <c r="U3500" s="1" t="str">
        <f>TEXT(salesdata[[#This Row],[Date]],"dddd")</f>
        <v>Saturday</v>
      </c>
      <c r="V3500" s="12">
        <f>IFERROR(salesdata[[#This Row],[Total Revenue]]/salesdata[[#This Row],[Total Units Sold]],0)</f>
        <v>4.6432014782370663</v>
      </c>
      <c r="W3500" s="1" t="str">
        <f>INDEX({"Product1","Product2","Product3","Product4"},MATCH(MAX(salesdata[[#This Row],[S-P1]],salesdata[[#This Row],[S-P2]],salesdata[[#This Row],[S-P3]],salesdata[[#This Row],[S-P4]]),CHOOSE({1,2,3,4},salesdata[[#This Row],[S-P1]],salesdata[[#This Row],[S-P2]],salesdata[[#This Row],[S-P3]],salesdata[[#This Row],[S-P4]]),0))</f>
        <v>Product1</v>
      </c>
      <c r="X3500" s="1" t="str">
        <f>IF(salesdata[[#This Row],[Total Revenue]]&gt;=70000,"High",IF(salesdata[[#This Row],[Total Revenue]]&gt;=40000,"Medium","Low"))</f>
        <v>Low</v>
      </c>
      <c r="Y3500" s="1" t="str">
        <f>IFERROR(IF(SUMIF(salesdata[Year],salesdata[[#This Row],[Year]],salesdata[Total Revenue])&gt;SUMIF(salesdata[Year],salesdata[[#This Row],[Year]]-1,salesdata[Total Revenue]),"Growth Year","Decline Year"),"")</f>
        <v>Growth Year</v>
      </c>
    </row>
    <row r="3501" spans="1:25" x14ac:dyDescent="0.3">
      <c r="A3501" s="1">
        <v>3500</v>
      </c>
      <c r="B3501" s="2">
        <v>43849</v>
      </c>
      <c r="C3501" s="1">
        <v>2020</v>
      </c>
      <c r="D3501" s="1" t="s">
        <v>26</v>
      </c>
      <c r="E3501" s="1">
        <v>1</v>
      </c>
      <c r="F3501" s="3">
        <v>704</v>
      </c>
      <c r="G3501" s="10">
        <v>2231.6799999999998</v>
      </c>
      <c r="H3501" s="12">
        <f>IFERROR(salesdata[[#This Row],[S-P1]]/salesdata[[#This Row],[Q-P1]],0)</f>
        <v>3.17</v>
      </c>
      <c r="I3501" s="3">
        <v>2525</v>
      </c>
      <c r="J3501" s="10">
        <v>16008.5</v>
      </c>
      <c r="K3501" s="12">
        <f>IFERROR(salesdata[[#This Row],[S-P2]]/salesdata[[#This Row],[Q-P2]],0)</f>
        <v>6.34</v>
      </c>
      <c r="L3501" s="3">
        <v>675</v>
      </c>
      <c r="M3501" s="10">
        <v>3658.5</v>
      </c>
      <c r="N3501" s="12">
        <f>IFERROR(salesdata[[#This Row],[S-P3]]/salesdata[[#This Row],[Q-P3]],0)</f>
        <v>5.42</v>
      </c>
      <c r="O3501" s="3">
        <v>1524</v>
      </c>
      <c r="P3501" s="10">
        <v>10866.12</v>
      </c>
      <c r="Q3501" s="12">
        <f>IFERROR(salesdata[[#This Row],[S-P4]]/salesdata[[#This Row],[Q-P4]],0)</f>
        <v>7.1300000000000008</v>
      </c>
      <c r="R3501" s="3">
        <v>5428</v>
      </c>
      <c r="S3501" s="10">
        <v>32764.799999999999</v>
      </c>
      <c r="T3501" s="1" t="str">
        <f>"Q"&amp;ROUNDUP(salesdata[[#This Row],[Month No.]]/3,0)</f>
        <v>Q1</v>
      </c>
      <c r="U3501" s="1" t="str">
        <f>TEXT(salesdata[[#This Row],[Date]],"dddd")</f>
        <v>Sunday</v>
      </c>
      <c r="V3501" s="12">
        <f>IFERROR(salesdata[[#This Row],[Total Revenue]]/salesdata[[#This Row],[Total Units Sold]],0)</f>
        <v>6.0362564480471628</v>
      </c>
      <c r="W3501" s="1" t="str">
        <f>INDEX({"Product1","Product2","Product3","Product4"},MATCH(MAX(salesdata[[#This Row],[S-P1]],salesdata[[#This Row],[S-P2]],salesdata[[#This Row],[S-P3]],salesdata[[#This Row],[S-P4]]),CHOOSE({1,2,3,4},salesdata[[#This Row],[S-P1]],salesdata[[#This Row],[S-P2]],salesdata[[#This Row],[S-P3]],salesdata[[#This Row],[S-P4]]),0))</f>
        <v>Product2</v>
      </c>
      <c r="X3501" s="1" t="str">
        <f>IF(salesdata[[#This Row],[Total Revenue]]&gt;=70000,"High",IF(salesdata[[#This Row],[Total Revenue]]&gt;=40000,"Medium","Low"))</f>
        <v>Low</v>
      </c>
      <c r="Y3501" s="1" t="str">
        <f>IFERROR(IF(SUMIF(salesdata[Year],salesdata[[#This Row],[Year]],salesdata[Total Revenue])&gt;SUMIF(salesdata[Year],salesdata[[#This Row],[Year]]-1,salesdata[Total Revenue]),"Growth Year","Decline Year"),"")</f>
        <v>Growth Year</v>
      </c>
    </row>
    <row r="3502" spans="1:25" x14ac:dyDescent="0.3">
      <c r="A3502" s="1">
        <v>3501</v>
      </c>
      <c r="B3502" s="2">
        <v>43850</v>
      </c>
      <c r="C3502" s="1">
        <v>2020</v>
      </c>
      <c r="D3502" s="1" t="s">
        <v>26</v>
      </c>
      <c r="E3502" s="1">
        <v>1</v>
      </c>
      <c r="F3502" s="3">
        <v>4506</v>
      </c>
      <c r="G3502" s="10">
        <v>14284.02</v>
      </c>
      <c r="H3502" s="12">
        <f>IFERROR(salesdata[[#This Row],[S-P1]]/salesdata[[#This Row],[Q-P1]],0)</f>
        <v>3.17</v>
      </c>
      <c r="I3502" s="3">
        <v>2345</v>
      </c>
      <c r="J3502" s="10">
        <v>14867.3</v>
      </c>
      <c r="K3502" s="12">
        <f>IFERROR(salesdata[[#This Row],[S-P2]]/salesdata[[#This Row],[Q-P2]],0)</f>
        <v>6.34</v>
      </c>
      <c r="L3502" s="3">
        <v>1354</v>
      </c>
      <c r="M3502" s="10">
        <v>7338.68</v>
      </c>
      <c r="N3502" s="12">
        <f>IFERROR(salesdata[[#This Row],[S-P3]]/salesdata[[#This Row],[Q-P3]],0)</f>
        <v>5.42</v>
      </c>
      <c r="O3502" s="3">
        <v>1671</v>
      </c>
      <c r="P3502" s="10">
        <v>11914.23</v>
      </c>
      <c r="Q3502" s="12">
        <f>IFERROR(salesdata[[#This Row],[S-P4]]/salesdata[[#This Row],[Q-P4]],0)</f>
        <v>7.13</v>
      </c>
      <c r="R3502" s="3">
        <v>9876</v>
      </c>
      <c r="S3502" s="10">
        <v>48404.23</v>
      </c>
      <c r="T3502" s="1" t="str">
        <f>"Q"&amp;ROUNDUP(salesdata[[#This Row],[Month No.]]/3,0)</f>
        <v>Q1</v>
      </c>
      <c r="U3502" s="1" t="str">
        <f>TEXT(salesdata[[#This Row],[Date]],"dddd")</f>
        <v>Monday</v>
      </c>
      <c r="V3502" s="12">
        <f>IFERROR(salesdata[[#This Row],[Total Revenue]]/salesdata[[#This Row],[Total Units Sold]],0)</f>
        <v>4.9011978533819365</v>
      </c>
      <c r="W3502" s="1" t="str">
        <f>INDEX({"Product1","Product2","Product3","Product4"},MATCH(MAX(salesdata[[#This Row],[S-P1]],salesdata[[#This Row],[S-P2]],salesdata[[#This Row],[S-P3]],salesdata[[#This Row],[S-P4]]),CHOOSE({1,2,3,4},salesdata[[#This Row],[S-P1]],salesdata[[#This Row],[S-P2]],salesdata[[#This Row],[S-P3]],salesdata[[#This Row],[S-P4]]),0))</f>
        <v>Product2</v>
      </c>
      <c r="X3502" s="1" t="str">
        <f>IF(salesdata[[#This Row],[Total Revenue]]&gt;=70000,"High",IF(salesdata[[#This Row],[Total Revenue]]&gt;=40000,"Medium","Low"))</f>
        <v>Medium</v>
      </c>
      <c r="Y3502" s="1" t="str">
        <f>IFERROR(IF(SUMIF(salesdata[Year],salesdata[[#This Row],[Year]],salesdata[Total Revenue])&gt;SUMIF(salesdata[Year],salesdata[[#This Row],[Year]]-1,salesdata[Total Revenue]),"Growth Year","Decline Year"),"")</f>
        <v>Growth Year</v>
      </c>
    </row>
    <row r="3503" spans="1:25" x14ac:dyDescent="0.3">
      <c r="A3503" s="1">
        <v>3502</v>
      </c>
      <c r="B3503" s="2">
        <v>43851</v>
      </c>
      <c r="C3503" s="1">
        <v>2020</v>
      </c>
      <c r="D3503" s="1" t="s">
        <v>26</v>
      </c>
      <c r="E3503" s="1">
        <v>1</v>
      </c>
      <c r="F3503" s="3">
        <v>455</v>
      </c>
      <c r="G3503" s="10">
        <v>1442.35</v>
      </c>
      <c r="H3503" s="12">
        <f>IFERROR(salesdata[[#This Row],[S-P1]]/salesdata[[#This Row],[Q-P1]],0)</f>
        <v>3.17</v>
      </c>
      <c r="I3503" s="3">
        <v>742</v>
      </c>
      <c r="J3503" s="10">
        <v>4704.28</v>
      </c>
      <c r="K3503" s="12">
        <f>IFERROR(salesdata[[#This Row],[S-P2]]/salesdata[[#This Row],[Q-P2]],0)</f>
        <v>6.34</v>
      </c>
      <c r="L3503" s="3">
        <v>5525</v>
      </c>
      <c r="M3503" s="10">
        <v>29945.5</v>
      </c>
      <c r="N3503" s="12">
        <f>IFERROR(salesdata[[#This Row],[S-P3]]/salesdata[[#This Row],[Q-P3]],0)</f>
        <v>5.42</v>
      </c>
      <c r="O3503" s="3">
        <v>1078</v>
      </c>
      <c r="P3503" s="10">
        <v>7686.14</v>
      </c>
      <c r="Q3503" s="12">
        <f>IFERROR(salesdata[[#This Row],[S-P4]]/salesdata[[#This Row],[Q-P4]],0)</f>
        <v>7.13</v>
      </c>
      <c r="R3503" s="3">
        <v>7800</v>
      </c>
      <c r="S3503" s="10">
        <v>43778.27</v>
      </c>
      <c r="T3503" s="1" t="str">
        <f>"Q"&amp;ROUNDUP(salesdata[[#This Row],[Month No.]]/3,0)</f>
        <v>Q1</v>
      </c>
      <c r="U3503" s="1" t="str">
        <f>TEXT(salesdata[[#This Row],[Date]],"dddd")</f>
        <v>Tuesday</v>
      </c>
      <c r="V3503" s="12">
        <f>IFERROR(salesdata[[#This Row],[Total Revenue]]/salesdata[[#This Row],[Total Units Sold]],0)</f>
        <v>5.6125987179487176</v>
      </c>
      <c r="W3503" s="1" t="str">
        <f>INDEX({"Product1","Product2","Product3","Product4"},MATCH(MAX(salesdata[[#This Row],[S-P1]],salesdata[[#This Row],[S-P2]],salesdata[[#This Row],[S-P3]],salesdata[[#This Row],[S-P4]]),CHOOSE({1,2,3,4},salesdata[[#This Row],[S-P1]],salesdata[[#This Row],[S-P2]],salesdata[[#This Row],[S-P3]],salesdata[[#This Row],[S-P4]]),0))</f>
        <v>Product3</v>
      </c>
      <c r="X3503" s="1" t="str">
        <f>IF(salesdata[[#This Row],[Total Revenue]]&gt;=70000,"High",IF(salesdata[[#This Row],[Total Revenue]]&gt;=40000,"Medium","Low"))</f>
        <v>Medium</v>
      </c>
      <c r="Y3503" s="1" t="str">
        <f>IFERROR(IF(SUMIF(salesdata[Year],salesdata[[#This Row],[Year]],salesdata[Total Revenue])&gt;SUMIF(salesdata[Year],salesdata[[#This Row],[Year]]-1,salesdata[Total Revenue]),"Growth Year","Decline Year"),"")</f>
        <v>Growth Year</v>
      </c>
    </row>
    <row r="3504" spans="1:25" x14ac:dyDescent="0.3">
      <c r="A3504" s="1">
        <v>3503</v>
      </c>
      <c r="B3504" s="2">
        <v>43852</v>
      </c>
      <c r="C3504" s="1">
        <v>2020</v>
      </c>
      <c r="D3504" s="1" t="s">
        <v>26</v>
      </c>
      <c r="E3504" s="1">
        <v>1</v>
      </c>
      <c r="F3504" s="3">
        <v>6780</v>
      </c>
      <c r="G3504" s="10">
        <v>21492.6</v>
      </c>
      <c r="H3504" s="12">
        <f>IFERROR(salesdata[[#This Row],[S-P1]]/salesdata[[#This Row],[Q-P1]],0)</f>
        <v>3.17</v>
      </c>
      <c r="I3504" s="3">
        <v>2331</v>
      </c>
      <c r="J3504" s="10">
        <v>14778.54</v>
      </c>
      <c r="K3504" s="12">
        <f>IFERROR(salesdata[[#This Row],[S-P2]]/salesdata[[#This Row],[Q-P2]],0)</f>
        <v>6.3400000000000007</v>
      </c>
      <c r="L3504" s="3">
        <v>2966</v>
      </c>
      <c r="M3504" s="10">
        <v>16075.72</v>
      </c>
      <c r="N3504" s="12">
        <f>IFERROR(salesdata[[#This Row],[S-P3]]/salesdata[[#This Row],[Q-P3]],0)</f>
        <v>5.42</v>
      </c>
      <c r="O3504" s="3">
        <v>709</v>
      </c>
      <c r="P3504" s="10">
        <v>5055.17</v>
      </c>
      <c r="Q3504" s="12">
        <f>IFERROR(salesdata[[#This Row],[S-P4]]/salesdata[[#This Row],[Q-P4]],0)</f>
        <v>7.13</v>
      </c>
      <c r="R3504" s="3">
        <v>12786</v>
      </c>
      <c r="S3504" s="10">
        <v>57402.03</v>
      </c>
      <c r="T3504" s="1" t="str">
        <f>"Q"&amp;ROUNDUP(salesdata[[#This Row],[Month No.]]/3,0)</f>
        <v>Q1</v>
      </c>
      <c r="U3504" s="1" t="str">
        <f>TEXT(salesdata[[#This Row],[Date]],"dddd")</f>
        <v>Wednesday</v>
      </c>
      <c r="V3504" s="12">
        <f>IFERROR(salesdata[[#This Row],[Total Revenue]]/salesdata[[#This Row],[Total Units Sold]],0)</f>
        <v>4.4894439230408256</v>
      </c>
      <c r="W3504" s="1" t="str">
        <f>INDEX({"Product1","Product2","Product3","Product4"},MATCH(MAX(salesdata[[#This Row],[S-P1]],salesdata[[#This Row],[S-P2]],salesdata[[#This Row],[S-P3]],salesdata[[#This Row],[S-P4]]),CHOOSE({1,2,3,4},salesdata[[#This Row],[S-P1]],salesdata[[#This Row],[S-P2]],salesdata[[#This Row],[S-P3]],salesdata[[#This Row],[S-P4]]),0))</f>
        <v>Product1</v>
      </c>
      <c r="X3504" s="1" t="str">
        <f>IF(salesdata[[#This Row],[Total Revenue]]&gt;=70000,"High",IF(salesdata[[#This Row],[Total Revenue]]&gt;=40000,"Medium","Low"))</f>
        <v>Medium</v>
      </c>
      <c r="Y3504" s="1" t="str">
        <f>IFERROR(IF(SUMIF(salesdata[Year],salesdata[[#This Row],[Year]],salesdata[Total Revenue])&gt;SUMIF(salesdata[Year],salesdata[[#This Row],[Year]]-1,salesdata[Total Revenue]),"Growth Year","Decline Year"),"")</f>
        <v>Growth Year</v>
      </c>
    </row>
    <row r="3505" spans="1:25" x14ac:dyDescent="0.3">
      <c r="A3505" s="1">
        <v>3504</v>
      </c>
      <c r="B3505" s="2">
        <v>43853</v>
      </c>
      <c r="C3505" s="1">
        <v>2020</v>
      </c>
      <c r="D3505" s="1" t="s">
        <v>26</v>
      </c>
      <c r="E3505" s="1">
        <v>1</v>
      </c>
      <c r="F3505" s="3">
        <v>1953</v>
      </c>
      <c r="G3505" s="10">
        <v>6191.01</v>
      </c>
      <c r="H3505" s="12">
        <f>IFERROR(salesdata[[#This Row],[S-P1]]/salesdata[[#This Row],[Q-P1]],0)</f>
        <v>3.17</v>
      </c>
      <c r="I3505" s="3">
        <v>1543</v>
      </c>
      <c r="J3505" s="10">
        <v>9782.6200000000008</v>
      </c>
      <c r="K3505" s="12">
        <f>IFERROR(salesdata[[#This Row],[S-P2]]/salesdata[[#This Row],[Q-P2]],0)</f>
        <v>6.3400000000000007</v>
      </c>
      <c r="L3505" s="3">
        <v>2207</v>
      </c>
      <c r="M3505" s="10">
        <v>11961.94</v>
      </c>
      <c r="N3505" s="12">
        <f>IFERROR(salesdata[[#This Row],[S-P3]]/salesdata[[#This Row],[Q-P3]],0)</f>
        <v>5.42</v>
      </c>
      <c r="O3505" s="3">
        <v>557</v>
      </c>
      <c r="P3505" s="10">
        <v>3971.41</v>
      </c>
      <c r="Q3505" s="12">
        <f>IFERROR(salesdata[[#This Row],[S-P4]]/salesdata[[#This Row],[Q-P4]],0)</f>
        <v>7.13</v>
      </c>
      <c r="R3505" s="3">
        <v>6260</v>
      </c>
      <c r="S3505" s="10">
        <v>31906.98</v>
      </c>
      <c r="T3505" s="1" t="str">
        <f>"Q"&amp;ROUNDUP(salesdata[[#This Row],[Month No.]]/3,0)</f>
        <v>Q1</v>
      </c>
      <c r="U3505" s="1" t="str">
        <f>TEXT(salesdata[[#This Row],[Date]],"dddd")</f>
        <v>Thursday</v>
      </c>
      <c r="V3505" s="12">
        <f>IFERROR(salesdata[[#This Row],[Total Revenue]]/salesdata[[#This Row],[Total Units Sold]],0)</f>
        <v>5.0969616613418527</v>
      </c>
      <c r="W3505" s="1" t="str">
        <f>INDEX({"Product1","Product2","Product3","Product4"},MATCH(MAX(salesdata[[#This Row],[S-P1]],salesdata[[#This Row],[S-P2]],salesdata[[#This Row],[S-P3]],salesdata[[#This Row],[S-P4]]),CHOOSE({1,2,3,4},salesdata[[#This Row],[S-P1]],salesdata[[#This Row],[S-P2]],salesdata[[#This Row],[S-P3]],salesdata[[#This Row],[S-P4]]),0))</f>
        <v>Product3</v>
      </c>
      <c r="X3505" s="1" t="str">
        <f>IF(salesdata[[#This Row],[Total Revenue]]&gt;=70000,"High",IF(salesdata[[#This Row],[Total Revenue]]&gt;=40000,"Medium","Low"))</f>
        <v>Low</v>
      </c>
      <c r="Y3505" s="1" t="str">
        <f>IFERROR(IF(SUMIF(salesdata[Year],salesdata[[#This Row],[Year]],salesdata[Total Revenue])&gt;SUMIF(salesdata[Year],salesdata[[#This Row],[Year]]-1,salesdata[Total Revenue]),"Growth Year","Decline Year"),"")</f>
        <v>Growth Year</v>
      </c>
    </row>
    <row r="3506" spans="1:25" x14ac:dyDescent="0.3">
      <c r="A3506" s="1">
        <v>3505</v>
      </c>
      <c r="B3506" s="2">
        <v>43854</v>
      </c>
      <c r="C3506" s="1">
        <v>2020</v>
      </c>
      <c r="D3506" s="1" t="s">
        <v>26</v>
      </c>
      <c r="E3506" s="1">
        <v>1</v>
      </c>
      <c r="F3506" s="3">
        <v>1913</v>
      </c>
      <c r="G3506" s="10">
        <v>6064.21</v>
      </c>
      <c r="H3506" s="12">
        <f>IFERROR(salesdata[[#This Row],[S-P1]]/salesdata[[#This Row],[Q-P1]],0)</f>
        <v>3.17</v>
      </c>
      <c r="I3506" s="3">
        <v>1001</v>
      </c>
      <c r="J3506" s="10">
        <v>6346.34</v>
      </c>
      <c r="K3506" s="12">
        <f>IFERROR(salesdata[[#This Row],[S-P2]]/salesdata[[#This Row],[Q-P2]],0)</f>
        <v>6.34</v>
      </c>
      <c r="L3506" s="3">
        <v>589</v>
      </c>
      <c r="M3506" s="10">
        <v>3192.38</v>
      </c>
      <c r="N3506" s="12">
        <f>IFERROR(salesdata[[#This Row],[S-P3]]/salesdata[[#This Row],[Q-P3]],0)</f>
        <v>5.42</v>
      </c>
      <c r="O3506" s="3">
        <v>1115</v>
      </c>
      <c r="P3506" s="10">
        <v>7949.95</v>
      </c>
      <c r="Q3506" s="12">
        <f>IFERROR(salesdata[[#This Row],[S-P4]]/salesdata[[#This Row],[Q-P4]],0)</f>
        <v>7.13</v>
      </c>
      <c r="R3506" s="3">
        <v>4618</v>
      </c>
      <c r="S3506" s="10">
        <v>23552.880000000001</v>
      </c>
      <c r="T3506" s="1" t="str">
        <f>"Q"&amp;ROUNDUP(salesdata[[#This Row],[Month No.]]/3,0)</f>
        <v>Q1</v>
      </c>
      <c r="U3506" s="1" t="str">
        <f>TEXT(salesdata[[#This Row],[Date]],"dddd")</f>
        <v>Friday</v>
      </c>
      <c r="V3506" s="12">
        <f>IFERROR(salesdata[[#This Row],[Total Revenue]]/salesdata[[#This Row],[Total Units Sold]],0)</f>
        <v>5.1002338674750973</v>
      </c>
      <c r="W3506" s="1" t="str">
        <f>INDEX({"Product1","Product2","Product3","Product4"},MATCH(MAX(salesdata[[#This Row],[S-P1]],salesdata[[#This Row],[S-P2]],salesdata[[#This Row],[S-P3]],salesdata[[#This Row],[S-P4]]),CHOOSE({1,2,3,4},salesdata[[#This Row],[S-P1]],salesdata[[#This Row],[S-P2]],salesdata[[#This Row],[S-P3]],salesdata[[#This Row],[S-P4]]),0))</f>
        <v>Product4</v>
      </c>
      <c r="X3506" s="1" t="str">
        <f>IF(salesdata[[#This Row],[Total Revenue]]&gt;=70000,"High",IF(salesdata[[#This Row],[Total Revenue]]&gt;=40000,"Medium","Low"))</f>
        <v>Low</v>
      </c>
      <c r="Y3506" s="1" t="str">
        <f>IFERROR(IF(SUMIF(salesdata[Year],salesdata[[#This Row],[Year]],salesdata[Total Revenue])&gt;SUMIF(salesdata[Year],salesdata[[#This Row],[Year]]-1,salesdata[Total Revenue]),"Growth Year","Decline Year"),"")</f>
        <v>Growth Year</v>
      </c>
    </row>
    <row r="3507" spans="1:25" x14ac:dyDescent="0.3">
      <c r="A3507" s="1">
        <v>3506</v>
      </c>
      <c r="B3507" s="2">
        <v>43855</v>
      </c>
      <c r="C3507" s="1">
        <v>2020</v>
      </c>
      <c r="D3507" s="1" t="s">
        <v>26</v>
      </c>
      <c r="E3507" s="1">
        <v>1</v>
      </c>
      <c r="F3507" s="3">
        <v>6606</v>
      </c>
      <c r="G3507" s="10">
        <v>20941.02</v>
      </c>
      <c r="H3507" s="12">
        <f>IFERROR(salesdata[[#This Row],[S-P1]]/salesdata[[#This Row],[Q-P1]],0)</f>
        <v>3.17</v>
      </c>
      <c r="I3507" s="3">
        <v>3458</v>
      </c>
      <c r="J3507" s="10">
        <v>21923.72</v>
      </c>
      <c r="K3507" s="12">
        <f>IFERROR(salesdata[[#This Row],[S-P2]]/salesdata[[#This Row],[Q-P2]],0)</f>
        <v>6.3400000000000007</v>
      </c>
      <c r="L3507" s="3">
        <v>4380</v>
      </c>
      <c r="M3507" s="10">
        <v>23739.599999999999</v>
      </c>
      <c r="N3507" s="12">
        <f>IFERROR(salesdata[[#This Row],[S-P3]]/salesdata[[#This Row],[Q-P3]],0)</f>
        <v>5.42</v>
      </c>
      <c r="O3507" s="3">
        <v>1967</v>
      </c>
      <c r="P3507" s="10">
        <v>14024.71</v>
      </c>
      <c r="Q3507" s="12">
        <f>IFERROR(salesdata[[#This Row],[S-P4]]/salesdata[[#This Row],[Q-P4]],0)</f>
        <v>7.13</v>
      </c>
      <c r="R3507" s="3">
        <v>16411</v>
      </c>
      <c r="S3507" s="10">
        <v>80629.05</v>
      </c>
      <c r="T3507" s="1" t="str">
        <f>"Q"&amp;ROUNDUP(salesdata[[#This Row],[Month No.]]/3,0)</f>
        <v>Q1</v>
      </c>
      <c r="U3507" s="1" t="str">
        <f>TEXT(salesdata[[#This Row],[Date]],"dddd")</f>
        <v>Saturday</v>
      </c>
      <c r="V3507" s="12">
        <f>IFERROR(salesdata[[#This Row],[Total Revenue]]/salesdata[[#This Row],[Total Units Sold]],0)</f>
        <v>4.913110109073183</v>
      </c>
      <c r="W3507" s="1" t="str">
        <f>INDEX({"Product1","Product2","Product3","Product4"},MATCH(MAX(salesdata[[#This Row],[S-P1]],salesdata[[#This Row],[S-P2]],salesdata[[#This Row],[S-P3]],salesdata[[#This Row],[S-P4]]),CHOOSE({1,2,3,4},salesdata[[#This Row],[S-P1]],salesdata[[#This Row],[S-P2]],salesdata[[#This Row],[S-P3]],salesdata[[#This Row],[S-P4]]),0))</f>
        <v>Product3</v>
      </c>
      <c r="X3507" s="1" t="str">
        <f>IF(salesdata[[#This Row],[Total Revenue]]&gt;=70000,"High",IF(salesdata[[#This Row],[Total Revenue]]&gt;=40000,"Medium","Low"))</f>
        <v>High</v>
      </c>
      <c r="Y3507" s="1" t="str">
        <f>IFERROR(IF(SUMIF(salesdata[Year],salesdata[[#This Row],[Year]],salesdata[Total Revenue])&gt;SUMIF(salesdata[Year],salesdata[[#This Row],[Year]]-1,salesdata[Total Revenue]),"Growth Year","Decline Year"),"")</f>
        <v>Growth Year</v>
      </c>
    </row>
    <row r="3508" spans="1:25" x14ac:dyDescent="0.3">
      <c r="A3508" s="1">
        <v>3507</v>
      </c>
      <c r="B3508" s="2">
        <v>43856</v>
      </c>
      <c r="C3508" s="1">
        <v>2020</v>
      </c>
      <c r="D3508" s="1" t="s">
        <v>26</v>
      </c>
      <c r="E3508" s="1">
        <v>1</v>
      </c>
      <c r="F3508" s="3">
        <v>1093</v>
      </c>
      <c r="G3508" s="10">
        <v>3464.81</v>
      </c>
      <c r="H3508" s="12">
        <f>IFERROR(salesdata[[#This Row],[S-P1]]/salesdata[[#This Row],[Q-P1]],0)</f>
        <v>3.17</v>
      </c>
      <c r="I3508" s="3">
        <v>1118</v>
      </c>
      <c r="J3508" s="10">
        <v>7088.12</v>
      </c>
      <c r="K3508" s="12">
        <f>IFERROR(salesdata[[#This Row],[S-P2]]/salesdata[[#This Row],[Q-P2]],0)</f>
        <v>6.34</v>
      </c>
      <c r="L3508" s="3">
        <v>5493</v>
      </c>
      <c r="M3508" s="10">
        <v>29772.06</v>
      </c>
      <c r="N3508" s="12">
        <f>IFERROR(salesdata[[#This Row],[S-P3]]/salesdata[[#This Row],[Q-P3]],0)</f>
        <v>5.42</v>
      </c>
      <c r="O3508" s="3">
        <v>1783</v>
      </c>
      <c r="P3508" s="10">
        <v>12712.79</v>
      </c>
      <c r="Q3508" s="12">
        <f>IFERROR(salesdata[[#This Row],[S-P4]]/salesdata[[#This Row],[Q-P4]],0)</f>
        <v>7.1300000000000008</v>
      </c>
      <c r="R3508" s="3">
        <v>9487</v>
      </c>
      <c r="S3508" s="10">
        <v>53037.78</v>
      </c>
      <c r="T3508" s="1" t="str">
        <f>"Q"&amp;ROUNDUP(salesdata[[#This Row],[Month No.]]/3,0)</f>
        <v>Q1</v>
      </c>
      <c r="U3508" s="1" t="str">
        <f>TEXT(salesdata[[#This Row],[Date]],"dddd")</f>
        <v>Sunday</v>
      </c>
      <c r="V3508" s="12">
        <f>IFERROR(salesdata[[#This Row],[Total Revenue]]/salesdata[[#This Row],[Total Units Sold]],0)</f>
        <v>5.5905744703278168</v>
      </c>
      <c r="W3508" s="1" t="str">
        <f>INDEX({"Product1","Product2","Product3","Product4"},MATCH(MAX(salesdata[[#This Row],[S-P1]],salesdata[[#This Row],[S-P2]],salesdata[[#This Row],[S-P3]],salesdata[[#This Row],[S-P4]]),CHOOSE({1,2,3,4},salesdata[[#This Row],[S-P1]],salesdata[[#This Row],[S-P2]],salesdata[[#This Row],[S-P3]],salesdata[[#This Row],[S-P4]]),0))</f>
        <v>Product3</v>
      </c>
      <c r="X3508" s="1" t="str">
        <f>IF(salesdata[[#This Row],[Total Revenue]]&gt;=70000,"High",IF(salesdata[[#This Row],[Total Revenue]]&gt;=40000,"Medium","Low"))</f>
        <v>Medium</v>
      </c>
      <c r="Y3508" s="1" t="str">
        <f>IFERROR(IF(SUMIF(salesdata[Year],salesdata[[#This Row],[Year]],salesdata[Total Revenue])&gt;SUMIF(salesdata[Year],salesdata[[#This Row],[Year]]-1,salesdata[Total Revenue]),"Growth Year","Decline Year"),"")</f>
        <v>Growth Year</v>
      </c>
    </row>
    <row r="3509" spans="1:25" x14ac:dyDescent="0.3">
      <c r="A3509" s="1">
        <v>3508</v>
      </c>
      <c r="B3509" s="2">
        <v>43857</v>
      </c>
      <c r="C3509" s="1">
        <v>2020</v>
      </c>
      <c r="D3509" s="1" t="s">
        <v>26</v>
      </c>
      <c r="E3509" s="1">
        <v>1</v>
      </c>
      <c r="F3509" s="3">
        <v>1577</v>
      </c>
      <c r="G3509" s="10">
        <v>4999.09</v>
      </c>
      <c r="H3509" s="12">
        <f>IFERROR(salesdata[[#This Row],[S-P1]]/salesdata[[#This Row],[Q-P1]],0)</f>
        <v>3.17</v>
      </c>
      <c r="I3509" s="3">
        <v>508</v>
      </c>
      <c r="J3509" s="10">
        <v>3220.72</v>
      </c>
      <c r="K3509" s="12">
        <f>IFERROR(salesdata[[#This Row],[S-P2]]/salesdata[[#This Row],[Q-P2]],0)</f>
        <v>6.34</v>
      </c>
      <c r="L3509" s="3">
        <v>342</v>
      </c>
      <c r="M3509" s="10">
        <v>1853.64</v>
      </c>
      <c r="N3509" s="12">
        <f>IFERROR(salesdata[[#This Row],[S-P3]]/salesdata[[#This Row],[Q-P3]],0)</f>
        <v>5.42</v>
      </c>
      <c r="O3509" s="3">
        <v>1614</v>
      </c>
      <c r="P3509" s="10">
        <v>11507.82</v>
      </c>
      <c r="Q3509" s="12">
        <f>IFERROR(salesdata[[#This Row],[S-P4]]/salesdata[[#This Row],[Q-P4]],0)</f>
        <v>7.13</v>
      </c>
      <c r="R3509" s="3">
        <v>4041</v>
      </c>
      <c r="S3509" s="10">
        <v>21581.27</v>
      </c>
      <c r="T3509" s="1" t="str">
        <f>"Q"&amp;ROUNDUP(salesdata[[#This Row],[Month No.]]/3,0)</f>
        <v>Q1</v>
      </c>
      <c r="U3509" s="1" t="str">
        <f>TEXT(salesdata[[#This Row],[Date]],"dddd")</f>
        <v>Monday</v>
      </c>
      <c r="V3509" s="12">
        <f>IFERROR(salesdata[[#This Row],[Total Revenue]]/salesdata[[#This Row],[Total Units Sold]],0)</f>
        <v>5.340576589952982</v>
      </c>
      <c r="W3509" s="1" t="str">
        <f>INDEX({"Product1","Product2","Product3","Product4"},MATCH(MAX(salesdata[[#This Row],[S-P1]],salesdata[[#This Row],[S-P2]],salesdata[[#This Row],[S-P3]],salesdata[[#This Row],[S-P4]]),CHOOSE({1,2,3,4},salesdata[[#This Row],[S-P1]],salesdata[[#This Row],[S-P2]],salesdata[[#This Row],[S-P3]],salesdata[[#This Row],[S-P4]]),0))</f>
        <v>Product4</v>
      </c>
      <c r="X3509" s="1" t="str">
        <f>IF(salesdata[[#This Row],[Total Revenue]]&gt;=70000,"High",IF(salesdata[[#This Row],[Total Revenue]]&gt;=40000,"Medium","Low"))</f>
        <v>Low</v>
      </c>
      <c r="Y3509" s="1" t="str">
        <f>IFERROR(IF(SUMIF(salesdata[Year],salesdata[[#This Row],[Year]],salesdata[Total Revenue])&gt;SUMIF(salesdata[Year],salesdata[[#This Row],[Year]]-1,salesdata[Total Revenue]),"Growth Year","Decline Year"),"")</f>
        <v>Growth Year</v>
      </c>
    </row>
    <row r="3510" spans="1:25" x14ac:dyDescent="0.3">
      <c r="A3510" s="1">
        <v>3509</v>
      </c>
      <c r="B3510" s="2">
        <v>43858</v>
      </c>
      <c r="C3510" s="1">
        <v>2020</v>
      </c>
      <c r="D3510" s="1" t="s">
        <v>26</v>
      </c>
      <c r="E3510" s="1">
        <v>1</v>
      </c>
      <c r="F3510" s="3">
        <v>1239</v>
      </c>
      <c r="G3510" s="10">
        <v>3927.63</v>
      </c>
      <c r="H3510" s="12">
        <f>IFERROR(salesdata[[#This Row],[S-P1]]/salesdata[[#This Row],[Q-P1]],0)</f>
        <v>3.17</v>
      </c>
      <c r="I3510" s="3">
        <v>1393</v>
      </c>
      <c r="J3510" s="10">
        <v>8831.6200000000008</v>
      </c>
      <c r="K3510" s="12">
        <f>IFERROR(salesdata[[#This Row],[S-P2]]/salesdata[[#This Row],[Q-P2]],0)</f>
        <v>6.3400000000000007</v>
      </c>
      <c r="L3510" s="3">
        <v>5235</v>
      </c>
      <c r="M3510" s="10">
        <v>28373.7</v>
      </c>
      <c r="N3510" s="12">
        <f>IFERROR(salesdata[[#This Row],[S-P3]]/salesdata[[#This Row],[Q-P3]],0)</f>
        <v>5.42</v>
      </c>
      <c r="O3510" s="3">
        <v>914</v>
      </c>
      <c r="P3510" s="10">
        <v>6516.82</v>
      </c>
      <c r="Q3510" s="12">
        <f>IFERROR(salesdata[[#This Row],[S-P4]]/salesdata[[#This Row],[Q-P4]],0)</f>
        <v>7.13</v>
      </c>
      <c r="R3510" s="3">
        <v>8781</v>
      </c>
      <c r="S3510" s="10">
        <v>47649.77</v>
      </c>
      <c r="T3510" s="1" t="str">
        <f>"Q"&amp;ROUNDUP(salesdata[[#This Row],[Month No.]]/3,0)</f>
        <v>Q1</v>
      </c>
      <c r="U3510" s="1" t="str">
        <f>TEXT(salesdata[[#This Row],[Date]],"dddd")</f>
        <v>Tuesday</v>
      </c>
      <c r="V3510" s="12">
        <f>IFERROR(salesdata[[#This Row],[Total Revenue]]/salesdata[[#This Row],[Total Units Sold]],0)</f>
        <v>5.42646281744676</v>
      </c>
      <c r="W3510" s="1" t="str">
        <f>INDEX({"Product1","Product2","Product3","Product4"},MATCH(MAX(salesdata[[#This Row],[S-P1]],salesdata[[#This Row],[S-P2]],salesdata[[#This Row],[S-P3]],salesdata[[#This Row],[S-P4]]),CHOOSE({1,2,3,4},salesdata[[#This Row],[S-P1]],salesdata[[#This Row],[S-P2]],salesdata[[#This Row],[S-P3]],salesdata[[#This Row],[S-P4]]),0))</f>
        <v>Product3</v>
      </c>
      <c r="X3510" s="1" t="str">
        <f>IF(salesdata[[#This Row],[Total Revenue]]&gt;=70000,"High",IF(salesdata[[#This Row],[Total Revenue]]&gt;=40000,"Medium","Low"))</f>
        <v>Medium</v>
      </c>
      <c r="Y3510" s="1" t="str">
        <f>IFERROR(IF(SUMIF(salesdata[Year],salesdata[[#This Row],[Year]],salesdata[Total Revenue])&gt;SUMIF(salesdata[Year],salesdata[[#This Row],[Year]]-1,salesdata[Total Revenue]),"Growth Year","Decline Year"),"")</f>
        <v>Growth Year</v>
      </c>
    </row>
    <row r="3511" spans="1:25" x14ac:dyDescent="0.3">
      <c r="A3511" s="1">
        <v>3510</v>
      </c>
      <c r="B3511" s="2">
        <v>43859</v>
      </c>
      <c r="C3511" s="1">
        <v>2020</v>
      </c>
      <c r="D3511" s="1" t="s">
        <v>26</v>
      </c>
      <c r="E3511" s="1">
        <v>1</v>
      </c>
      <c r="F3511" s="3">
        <v>1121</v>
      </c>
      <c r="G3511" s="10">
        <v>3553.57</v>
      </c>
      <c r="H3511" s="12">
        <f>IFERROR(salesdata[[#This Row],[S-P1]]/salesdata[[#This Row],[Q-P1]],0)</f>
        <v>3.17</v>
      </c>
      <c r="I3511" s="3">
        <v>2911</v>
      </c>
      <c r="J3511" s="10">
        <v>18455.740000000002</v>
      </c>
      <c r="K3511" s="12">
        <f>IFERROR(salesdata[[#This Row],[S-P2]]/salesdata[[#This Row],[Q-P2]],0)</f>
        <v>6.3400000000000007</v>
      </c>
      <c r="L3511" s="3">
        <v>4972</v>
      </c>
      <c r="M3511" s="10">
        <v>26948.240000000002</v>
      </c>
      <c r="N3511" s="12">
        <f>IFERROR(salesdata[[#This Row],[S-P3]]/salesdata[[#This Row],[Q-P3]],0)</f>
        <v>5.42</v>
      </c>
      <c r="O3511" s="3">
        <v>1878</v>
      </c>
      <c r="P3511" s="10">
        <v>13390.14</v>
      </c>
      <c r="Q3511" s="12">
        <f>IFERROR(salesdata[[#This Row],[S-P4]]/salesdata[[#This Row],[Q-P4]],0)</f>
        <v>7.13</v>
      </c>
      <c r="R3511" s="3">
        <v>10882</v>
      </c>
      <c r="S3511" s="10">
        <v>62347.69</v>
      </c>
      <c r="T3511" s="1" t="str">
        <f>"Q"&amp;ROUNDUP(salesdata[[#This Row],[Month No.]]/3,0)</f>
        <v>Q1</v>
      </c>
      <c r="U3511" s="1" t="str">
        <f>TEXT(salesdata[[#This Row],[Date]],"dddd")</f>
        <v>Wednesday</v>
      </c>
      <c r="V3511" s="12">
        <f>IFERROR(salesdata[[#This Row],[Total Revenue]]/salesdata[[#This Row],[Total Units Sold]],0)</f>
        <v>5.729433008638118</v>
      </c>
      <c r="W3511" s="1" t="str">
        <f>INDEX({"Product1","Product2","Product3","Product4"},MATCH(MAX(salesdata[[#This Row],[S-P1]],salesdata[[#This Row],[S-P2]],salesdata[[#This Row],[S-P3]],salesdata[[#This Row],[S-P4]]),CHOOSE({1,2,3,4},salesdata[[#This Row],[S-P1]],salesdata[[#This Row],[S-P2]],salesdata[[#This Row],[S-P3]],salesdata[[#This Row],[S-P4]]),0))</f>
        <v>Product3</v>
      </c>
      <c r="X3511" s="1" t="str">
        <f>IF(salesdata[[#This Row],[Total Revenue]]&gt;=70000,"High",IF(salesdata[[#This Row],[Total Revenue]]&gt;=40000,"Medium","Low"))</f>
        <v>Medium</v>
      </c>
      <c r="Y3511" s="1" t="str">
        <f>IFERROR(IF(SUMIF(salesdata[Year],salesdata[[#This Row],[Year]],salesdata[Total Revenue])&gt;SUMIF(salesdata[Year],salesdata[[#This Row],[Year]]-1,salesdata[Total Revenue]),"Growth Year","Decline Year"),"")</f>
        <v>Growth Year</v>
      </c>
    </row>
    <row r="3512" spans="1:25" x14ac:dyDescent="0.3">
      <c r="A3512" s="1">
        <v>3511</v>
      </c>
      <c r="B3512" s="2">
        <v>43860</v>
      </c>
      <c r="C3512" s="1">
        <v>2020</v>
      </c>
      <c r="D3512" s="1" t="s">
        <v>26</v>
      </c>
      <c r="E3512" s="1">
        <v>1</v>
      </c>
      <c r="F3512" s="3">
        <v>2832</v>
      </c>
      <c r="G3512" s="10">
        <v>8977.44</v>
      </c>
      <c r="H3512" s="12">
        <f>IFERROR(salesdata[[#This Row],[S-P1]]/salesdata[[#This Row],[Q-P1]],0)</f>
        <v>3.1700000000000004</v>
      </c>
      <c r="I3512" s="3">
        <v>674</v>
      </c>
      <c r="J3512" s="10">
        <v>4273.16</v>
      </c>
      <c r="K3512" s="12">
        <f>IFERROR(salesdata[[#This Row],[S-P2]]/salesdata[[#This Row],[Q-P2]],0)</f>
        <v>6.34</v>
      </c>
      <c r="L3512" s="3">
        <v>889</v>
      </c>
      <c r="M3512" s="10">
        <v>4818.38</v>
      </c>
      <c r="N3512" s="12">
        <f>IFERROR(salesdata[[#This Row],[S-P3]]/salesdata[[#This Row],[Q-P3]],0)</f>
        <v>5.42</v>
      </c>
      <c r="O3512" s="3">
        <v>942</v>
      </c>
      <c r="P3512" s="10">
        <v>6716.46</v>
      </c>
      <c r="Q3512" s="12">
        <f>IFERROR(salesdata[[#This Row],[S-P4]]/salesdata[[#This Row],[Q-P4]],0)</f>
        <v>7.13</v>
      </c>
      <c r="R3512" s="3">
        <v>5337</v>
      </c>
      <c r="S3512" s="10">
        <v>24785.439999999999</v>
      </c>
      <c r="T3512" s="1" t="str">
        <f>"Q"&amp;ROUNDUP(salesdata[[#This Row],[Month No.]]/3,0)</f>
        <v>Q1</v>
      </c>
      <c r="U3512" s="1" t="str">
        <f>TEXT(salesdata[[#This Row],[Date]],"dddd")</f>
        <v>Thursday</v>
      </c>
      <c r="V3512" s="12">
        <f>IFERROR(salesdata[[#This Row],[Total Revenue]]/salesdata[[#This Row],[Total Units Sold]],0)</f>
        <v>4.6440771969271122</v>
      </c>
      <c r="W3512" s="1" t="str">
        <f>INDEX({"Product1","Product2","Product3","Product4"},MATCH(MAX(salesdata[[#This Row],[S-P1]],salesdata[[#This Row],[S-P2]],salesdata[[#This Row],[S-P3]],salesdata[[#This Row],[S-P4]]),CHOOSE({1,2,3,4},salesdata[[#This Row],[S-P1]],salesdata[[#This Row],[S-P2]],salesdata[[#This Row],[S-P3]],salesdata[[#This Row],[S-P4]]),0))</f>
        <v>Product1</v>
      </c>
      <c r="X3512" s="1" t="str">
        <f>IF(salesdata[[#This Row],[Total Revenue]]&gt;=70000,"High",IF(salesdata[[#This Row],[Total Revenue]]&gt;=40000,"Medium","Low"))</f>
        <v>Low</v>
      </c>
      <c r="Y3512" s="1" t="str">
        <f>IFERROR(IF(SUMIF(salesdata[Year],salesdata[[#This Row],[Year]],salesdata[Total Revenue])&gt;SUMIF(salesdata[Year],salesdata[[#This Row],[Year]]-1,salesdata[Total Revenue]),"Growth Year","Decline Year"),"")</f>
        <v>Growth Year</v>
      </c>
    </row>
    <row r="3513" spans="1:25" x14ac:dyDescent="0.3">
      <c r="A3513" s="1">
        <v>3512</v>
      </c>
      <c r="B3513" s="2">
        <v>43861</v>
      </c>
      <c r="C3513" s="1">
        <v>2020</v>
      </c>
      <c r="D3513" s="1" t="s">
        <v>26</v>
      </c>
      <c r="E3513" s="1">
        <v>1</v>
      </c>
      <c r="F3513" s="3">
        <v>5632</v>
      </c>
      <c r="G3513" s="10">
        <v>17853.439999999999</v>
      </c>
      <c r="H3513" s="12">
        <f>IFERROR(salesdata[[#This Row],[S-P1]]/salesdata[[#This Row],[Q-P1]],0)</f>
        <v>3.17</v>
      </c>
      <c r="I3513" s="3">
        <v>3152</v>
      </c>
      <c r="J3513" s="10">
        <v>19983.68</v>
      </c>
      <c r="K3513" s="12">
        <f>IFERROR(salesdata[[#This Row],[S-P2]]/salesdata[[#This Row],[Q-P2]],0)</f>
        <v>6.34</v>
      </c>
      <c r="L3513" s="3">
        <v>1933</v>
      </c>
      <c r="M3513" s="10">
        <v>10476.86</v>
      </c>
      <c r="N3513" s="12">
        <f>IFERROR(salesdata[[#This Row],[S-P3]]/salesdata[[#This Row],[Q-P3]],0)</f>
        <v>5.42</v>
      </c>
      <c r="O3513" s="3">
        <v>1873</v>
      </c>
      <c r="P3513" s="10">
        <v>13354.49</v>
      </c>
      <c r="Q3513" s="12">
        <f>IFERROR(salesdata[[#This Row],[S-P4]]/salesdata[[#This Row],[Q-P4]],0)</f>
        <v>7.13</v>
      </c>
      <c r="R3513" s="3">
        <v>12590</v>
      </c>
      <c r="S3513" s="10">
        <v>61668.47</v>
      </c>
      <c r="T3513" s="1" t="str">
        <f>"Q"&amp;ROUNDUP(salesdata[[#This Row],[Month No.]]/3,0)</f>
        <v>Q1</v>
      </c>
      <c r="U3513" s="1" t="str">
        <f>TEXT(salesdata[[#This Row],[Date]],"dddd")</f>
        <v>Friday</v>
      </c>
      <c r="V3513" s="12">
        <f>IFERROR(salesdata[[#This Row],[Total Revenue]]/salesdata[[#This Row],[Total Units Sold]],0)</f>
        <v>4.8982104845115169</v>
      </c>
      <c r="W3513" s="1" t="str">
        <f>INDEX({"Product1","Product2","Product3","Product4"},MATCH(MAX(salesdata[[#This Row],[S-P1]],salesdata[[#This Row],[S-P2]],salesdata[[#This Row],[S-P3]],salesdata[[#This Row],[S-P4]]),CHOOSE({1,2,3,4},salesdata[[#This Row],[S-P1]],salesdata[[#This Row],[S-P2]],salesdata[[#This Row],[S-P3]],salesdata[[#This Row],[S-P4]]),0))</f>
        <v>Product2</v>
      </c>
      <c r="X3513" s="1" t="str">
        <f>IF(salesdata[[#This Row],[Total Revenue]]&gt;=70000,"High",IF(salesdata[[#This Row],[Total Revenue]]&gt;=40000,"Medium","Low"))</f>
        <v>Medium</v>
      </c>
      <c r="Y3513" s="1" t="str">
        <f>IFERROR(IF(SUMIF(salesdata[Year],salesdata[[#This Row],[Year]],salesdata[Total Revenue])&gt;SUMIF(salesdata[Year],salesdata[[#This Row],[Year]]-1,salesdata[Total Revenue]),"Growth Year","Decline Year"),"")</f>
        <v>Growth Year</v>
      </c>
    </row>
    <row r="3514" spans="1:25" x14ac:dyDescent="0.3">
      <c r="A3514" s="1">
        <v>3513</v>
      </c>
      <c r="B3514" s="2">
        <v>43862</v>
      </c>
      <c r="C3514" s="1">
        <v>2020</v>
      </c>
      <c r="D3514" s="1" t="s">
        <v>27</v>
      </c>
      <c r="E3514" s="1">
        <v>2</v>
      </c>
      <c r="F3514" s="3">
        <v>2619</v>
      </c>
      <c r="G3514" s="10">
        <v>8302.23</v>
      </c>
      <c r="H3514" s="12">
        <f>IFERROR(salesdata[[#This Row],[S-P1]]/salesdata[[#This Row],[Q-P1]],0)</f>
        <v>3.17</v>
      </c>
      <c r="I3514" s="3">
        <v>382</v>
      </c>
      <c r="J3514" s="10">
        <v>2421.88</v>
      </c>
      <c r="K3514" s="12">
        <f>IFERROR(salesdata[[#This Row],[S-P2]]/salesdata[[#This Row],[Q-P2]],0)</f>
        <v>6.34</v>
      </c>
      <c r="L3514" s="3">
        <v>5921</v>
      </c>
      <c r="M3514" s="10">
        <v>32091.82</v>
      </c>
      <c r="N3514" s="12">
        <f>IFERROR(salesdata[[#This Row],[S-P3]]/salesdata[[#This Row],[Q-P3]],0)</f>
        <v>5.42</v>
      </c>
      <c r="O3514" s="3">
        <v>1634</v>
      </c>
      <c r="P3514" s="10">
        <v>11650.42</v>
      </c>
      <c r="Q3514" s="12">
        <f>IFERROR(salesdata[[#This Row],[S-P4]]/salesdata[[#This Row],[Q-P4]],0)</f>
        <v>7.13</v>
      </c>
      <c r="R3514" s="3">
        <v>10556</v>
      </c>
      <c r="S3514" s="10">
        <v>54466.35</v>
      </c>
      <c r="T3514" s="1" t="str">
        <f>"Q"&amp;ROUNDUP(salesdata[[#This Row],[Month No.]]/3,0)</f>
        <v>Q1</v>
      </c>
      <c r="U3514" s="1" t="str">
        <f>TEXT(salesdata[[#This Row],[Date]],"dddd")</f>
        <v>Saturday</v>
      </c>
      <c r="V3514" s="12">
        <f>IFERROR(salesdata[[#This Row],[Total Revenue]]/salesdata[[#This Row],[Total Units Sold]],0)</f>
        <v>5.1597527472527469</v>
      </c>
      <c r="W3514" s="1" t="str">
        <f>INDEX({"Product1","Product2","Product3","Product4"},MATCH(MAX(salesdata[[#This Row],[S-P1]],salesdata[[#This Row],[S-P2]],salesdata[[#This Row],[S-P3]],salesdata[[#This Row],[S-P4]]),CHOOSE({1,2,3,4},salesdata[[#This Row],[S-P1]],salesdata[[#This Row],[S-P2]],salesdata[[#This Row],[S-P3]],salesdata[[#This Row],[S-P4]]),0))</f>
        <v>Product3</v>
      </c>
      <c r="X3514" s="1" t="str">
        <f>IF(salesdata[[#This Row],[Total Revenue]]&gt;=70000,"High",IF(salesdata[[#This Row],[Total Revenue]]&gt;=40000,"Medium","Low"))</f>
        <v>Medium</v>
      </c>
      <c r="Y3514" s="1" t="str">
        <f>IFERROR(IF(SUMIF(salesdata[Year],salesdata[[#This Row],[Year]],salesdata[Total Revenue])&gt;SUMIF(salesdata[Year],salesdata[[#This Row],[Year]]-1,salesdata[Total Revenue]),"Growth Year","Decline Year"),"")</f>
        <v>Growth Year</v>
      </c>
    </row>
    <row r="3515" spans="1:25" x14ac:dyDescent="0.3">
      <c r="A3515" s="1">
        <v>3514</v>
      </c>
      <c r="B3515" s="2">
        <v>43863</v>
      </c>
      <c r="C3515" s="1">
        <v>2020</v>
      </c>
      <c r="D3515" s="1" t="s">
        <v>27</v>
      </c>
      <c r="E3515" s="1">
        <v>2</v>
      </c>
      <c r="F3515" s="3">
        <v>6938</v>
      </c>
      <c r="G3515" s="10">
        <v>21993.46</v>
      </c>
      <c r="H3515" s="12">
        <f>IFERROR(salesdata[[#This Row],[S-P1]]/salesdata[[#This Row],[Q-P1]],0)</f>
        <v>3.17</v>
      </c>
      <c r="I3515" s="3">
        <v>1372</v>
      </c>
      <c r="J3515" s="10">
        <v>8698.48</v>
      </c>
      <c r="K3515" s="12">
        <f>IFERROR(salesdata[[#This Row],[S-P2]]/salesdata[[#This Row],[Q-P2]],0)</f>
        <v>6.34</v>
      </c>
      <c r="L3515" s="3">
        <v>4973</v>
      </c>
      <c r="M3515" s="10">
        <v>26953.66</v>
      </c>
      <c r="N3515" s="12">
        <f>IFERROR(salesdata[[#This Row],[S-P3]]/salesdata[[#This Row],[Q-P3]],0)</f>
        <v>5.42</v>
      </c>
      <c r="O3515" s="3">
        <v>1472</v>
      </c>
      <c r="P3515" s="10">
        <v>10495.36</v>
      </c>
      <c r="Q3515" s="12">
        <f>IFERROR(salesdata[[#This Row],[S-P4]]/salesdata[[#This Row],[Q-P4]],0)</f>
        <v>7.1300000000000008</v>
      </c>
      <c r="R3515" s="3">
        <v>14755</v>
      </c>
      <c r="S3515" s="10">
        <v>68140.960000000006</v>
      </c>
      <c r="T3515" s="1" t="str">
        <f>"Q"&amp;ROUNDUP(salesdata[[#This Row],[Month No.]]/3,0)</f>
        <v>Q1</v>
      </c>
      <c r="U3515" s="1" t="str">
        <f>TEXT(salesdata[[#This Row],[Date]],"dddd")</f>
        <v>Sunday</v>
      </c>
      <c r="V3515" s="12">
        <f>IFERROR(salesdata[[#This Row],[Total Revenue]]/salesdata[[#This Row],[Total Units Sold]],0)</f>
        <v>4.6181606235174524</v>
      </c>
      <c r="W3515" s="1" t="str">
        <f>INDEX({"Product1","Product2","Product3","Product4"},MATCH(MAX(salesdata[[#This Row],[S-P1]],salesdata[[#This Row],[S-P2]],salesdata[[#This Row],[S-P3]],salesdata[[#This Row],[S-P4]]),CHOOSE({1,2,3,4},salesdata[[#This Row],[S-P1]],salesdata[[#This Row],[S-P2]],salesdata[[#This Row],[S-P3]],salesdata[[#This Row],[S-P4]]),0))</f>
        <v>Product3</v>
      </c>
      <c r="X3515" s="1" t="str">
        <f>IF(salesdata[[#This Row],[Total Revenue]]&gt;=70000,"High",IF(salesdata[[#This Row],[Total Revenue]]&gt;=40000,"Medium","Low"))</f>
        <v>Medium</v>
      </c>
      <c r="Y3515" s="1" t="str">
        <f>IFERROR(IF(SUMIF(salesdata[Year],salesdata[[#This Row],[Year]],salesdata[Total Revenue])&gt;SUMIF(salesdata[Year],salesdata[[#This Row],[Year]]-1,salesdata[Total Revenue]),"Growth Year","Decline Year"),"")</f>
        <v>Growth Year</v>
      </c>
    </row>
    <row r="3516" spans="1:25" x14ac:dyDescent="0.3">
      <c r="A3516" s="1">
        <v>3515</v>
      </c>
      <c r="B3516" s="2">
        <v>43864</v>
      </c>
      <c r="C3516" s="1">
        <v>2020</v>
      </c>
      <c r="D3516" s="1" t="s">
        <v>27</v>
      </c>
      <c r="E3516" s="1">
        <v>2</v>
      </c>
      <c r="F3516" s="3">
        <v>494</v>
      </c>
      <c r="G3516" s="10">
        <v>1565.98</v>
      </c>
      <c r="H3516" s="12">
        <f>IFERROR(salesdata[[#This Row],[S-P1]]/salesdata[[#This Row],[Q-P1]],0)</f>
        <v>3.17</v>
      </c>
      <c r="I3516" s="3">
        <v>3290</v>
      </c>
      <c r="J3516" s="10">
        <v>20858.599999999999</v>
      </c>
      <c r="K3516" s="12">
        <f>IFERROR(salesdata[[#This Row],[S-P2]]/salesdata[[#This Row],[Q-P2]],0)</f>
        <v>6.34</v>
      </c>
      <c r="L3516" s="3">
        <v>1361</v>
      </c>
      <c r="M3516" s="10">
        <v>7376.62</v>
      </c>
      <c r="N3516" s="12">
        <f>IFERROR(salesdata[[#This Row],[S-P3]]/salesdata[[#This Row],[Q-P3]],0)</f>
        <v>5.42</v>
      </c>
      <c r="O3516" s="3">
        <v>478</v>
      </c>
      <c r="P3516" s="10">
        <v>3408.14</v>
      </c>
      <c r="Q3516" s="12">
        <f>IFERROR(salesdata[[#This Row],[S-P4]]/salesdata[[#This Row],[Q-P4]],0)</f>
        <v>7.13</v>
      </c>
      <c r="R3516" s="3">
        <v>5623</v>
      </c>
      <c r="S3516" s="10">
        <v>33209.339999999997</v>
      </c>
      <c r="T3516" s="1" t="str">
        <f>"Q"&amp;ROUNDUP(salesdata[[#This Row],[Month No.]]/3,0)</f>
        <v>Q1</v>
      </c>
      <c r="U3516" s="1" t="str">
        <f>TEXT(salesdata[[#This Row],[Date]],"dddd")</f>
        <v>Monday</v>
      </c>
      <c r="V3516" s="12">
        <f>IFERROR(salesdata[[#This Row],[Total Revenue]]/salesdata[[#This Row],[Total Units Sold]],0)</f>
        <v>5.9059825715810064</v>
      </c>
      <c r="W3516" s="1" t="str">
        <f>INDEX({"Product1","Product2","Product3","Product4"},MATCH(MAX(salesdata[[#This Row],[S-P1]],salesdata[[#This Row],[S-P2]],salesdata[[#This Row],[S-P3]],salesdata[[#This Row],[S-P4]]),CHOOSE({1,2,3,4},salesdata[[#This Row],[S-P1]],salesdata[[#This Row],[S-P2]],salesdata[[#This Row],[S-P3]],salesdata[[#This Row],[S-P4]]),0))</f>
        <v>Product2</v>
      </c>
      <c r="X3516" s="1" t="str">
        <f>IF(salesdata[[#This Row],[Total Revenue]]&gt;=70000,"High",IF(salesdata[[#This Row],[Total Revenue]]&gt;=40000,"Medium","Low"))</f>
        <v>Low</v>
      </c>
      <c r="Y3516" s="1" t="str">
        <f>IFERROR(IF(SUMIF(salesdata[Year],salesdata[[#This Row],[Year]],salesdata[Total Revenue])&gt;SUMIF(salesdata[Year],salesdata[[#This Row],[Year]]-1,salesdata[Total Revenue]),"Growth Year","Decline Year"),"")</f>
        <v>Growth Year</v>
      </c>
    </row>
    <row r="3517" spans="1:25" x14ac:dyDescent="0.3">
      <c r="A3517" s="1">
        <v>3516</v>
      </c>
      <c r="B3517" s="2">
        <v>43865</v>
      </c>
      <c r="C3517" s="1">
        <v>2020</v>
      </c>
      <c r="D3517" s="1" t="s">
        <v>27</v>
      </c>
      <c r="E3517" s="1">
        <v>2</v>
      </c>
      <c r="F3517" s="3">
        <v>4816</v>
      </c>
      <c r="G3517" s="10">
        <v>15266.72</v>
      </c>
      <c r="H3517" s="12">
        <f>IFERROR(salesdata[[#This Row],[S-P1]]/salesdata[[#This Row],[Q-P1]],0)</f>
        <v>3.17</v>
      </c>
      <c r="I3517" s="3">
        <v>979</v>
      </c>
      <c r="J3517" s="10">
        <v>6206.86</v>
      </c>
      <c r="K3517" s="12">
        <f>IFERROR(salesdata[[#This Row],[S-P2]]/salesdata[[#This Row],[Q-P2]],0)</f>
        <v>6.34</v>
      </c>
      <c r="L3517" s="3">
        <v>4012</v>
      </c>
      <c r="M3517" s="10">
        <v>21745.040000000001</v>
      </c>
      <c r="N3517" s="12">
        <f>IFERROR(salesdata[[#This Row],[S-P3]]/salesdata[[#This Row],[Q-P3]],0)</f>
        <v>5.42</v>
      </c>
      <c r="O3517" s="3">
        <v>965</v>
      </c>
      <c r="P3517" s="10">
        <v>6880.45</v>
      </c>
      <c r="Q3517" s="12">
        <f>IFERROR(salesdata[[#This Row],[S-P4]]/salesdata[[#This Row],[Q-P4]],0)</f>
        <v>7.13</v>
      </c>
      <c r="R3517" s="3">
        <v>10772</v>
      </c>
      <c r="S3517" s="10">
        <v>50099.07</v>
      </c>
      <c r="T3517" s="1" t="str">
        <f>"Q"&amp;ROUNDUP(salesdata[[#This Row],[Month No.]]/3,0)</f>
        <v>Q1</v>
      </c>
      <c r="U3517" s="1" t="str">
        <f>TEXT(salesdata[[#This Row],[Date]],"dddd")</f>
        <v>Tuesday</v>
      </c>
      <c r="V3517" s="12">
        <f>IFERROR(salesdata[[#This Row],[Total Revenue]]/salesdata[[#This Row],[Total Units Sold]],0)</f>
        <v>4.6508605644262904</v>
      </c>
      <c r="W3517" s="1" t="str">
        <f>INDEX({"Product1","Product2","Product3","Product4"},MATCH(MAX(salesdata[[#This Row],[S-P1]],salesdata[[#This Row],[S-P2]],salesdata[[#This Row],[S-P3]],salesdata[[#This Row],[S-P4]]),CHOOSE({1,2,3,4},salesdata[[#This Row],[S-P1]],salesdata[[#This Row],[S-P2]],salesdata[[#This Row],[S-P3]],salesdata[[#This Row],[S-P4]]),0))</f>
        <v>Product3</v>
      </c>
      <c r="X3517" s="1" t="str">
        <f>IF(salesdata[[#This Row],[Total Revenue]]&gt;=70000,"High",IF(salesdata[[#This Row],[Total Revenue]]&gt;=40000,"Medium","Low"))</f>
        <v>Medium</v>
      </c>
      <c r="Y3517" s="1" t="str">
        <f>IFERROR(IF(SUMIF(salesdata[Year],salesdata[[#This Row],[Year]],salesdata[Total Revenue])&gt;SUMIF(salesdata[Year],salesdata[[#This Row],[Year]]-1,salesdata[Total Revenue]),"Growth Year","Decline Year"),"")</f>
        <v>Growth Year</v>
      </c>
    </row>
    <row r="3518" spans="1:25" x14ac:dyDescent="0.3">
      <c r="A3518" s="1">
        <v>3517</v>
      </c>
      <c r="B3518" s="2">
        <v>43866</v>
      </c>
      <c r="C3518" s="1">
        <v>2020</v>
      </c>
      <c r="D3518" s="1" t="s">
        <v>27</v>
      </c>
      <c r="E3518" s="1">
        <v>2</v>
      </c>
      <c r="F3518" s="3">
        <v>3047</v>
      </c>
      <c r="G3518" s="10">
        <v>9658.99</v>
      </c>
      <c r="H3518" s="12">
        <f>IFERROR(salesdata[[#This Row],[S-P1]]/salesdata[[#This Row],[Q-P1]],0)</f>
        <v>3.17</v>
      </c>
      <c r="I3518" s="3">
        <v>3854</v>
      </c>
      <c r="J3518" s="10">
        <v>24434.36</v>
      </c>
      <c r="K3518" s="12">
        <f>IFERROR(salesdata[[#This Row],[S-P2]]/salesdata[[#This Row],[Q-P2]],0)</f>
        <v>6.34</v>
      </c>
      <c r="L3518" s="3">
        <v>635</v>
      </c>
      <c r="M3518" s="10">
        <v>3441.7</v>
      </c>
      <c r="N3518" s="12">
        <f>IFERROR(salesdata[[#This Row],[S-P3]]/salesdata[[#This Row],[Q-P3]],0)</f>
        <v>5.42</v>
      </c>
      <c r="O3518" s="3">
        <v>1858</v>
      </c>
      <c r="P3518" s="10">
        <v>13247.54</v>
      </c>
      <c r="Q3518" s="12">
        <f>IFERROR(salesdata[[#This Row],[S-P4]]/salesdata[[#This Row],[Q-P4]],0)</f>
        <v>7.1300000000000008</v>
      </c>
      <c r="R3518" s="3">
        <v>9394</v>
      </c>
      <c r="S3518" s="10">
        <v>50782.59</v>
      </c>
      <c r="T3518" s="1" t="str">
        <f>"Q"&amp;ROUNDUP(salesdata[[#This Row],[Month No.]]/3,0)</f>
        <v>Q1</v>
      </c>
      <c r="U3518" s="1" t="str">
        <f>TEXT(salesdata[[#This Row],[Date]],"dddd")</f>
        <v>Wednesday</v>
      </c>
      <c r="V3518" s="12">
        <f>IFERROR(salesdata[[#This Row],[Total Revenue]]/salesdata[[#This Row],[Total Units Sold]],0)</f>
        <v>5.4058537364275061</v>
      </c>
      <c r="W3518" s="1" t="str">
        <f>INDEX({"Product1","Product2","Product3","Product4"},MATCH(MAX(salesdata[[#This Row],[S-P1]],salesdata[[#This Row],[S-P2]],salesdata[[#This Row],[S-P3]],salesdata[[#This Row],[S-P4]]),CHOOSE({1,2,3,4},salesdata[[#This Row],[S-P1]],salesdata[[#This Row],[S-P2]],salesdata[[#This Row],[S-P3]],salesdata[[#This Row],[S-P4]]),0))</f>
        <v>Product2</v>
      </c>
      <c r="X3518" s="1" t="str">
        <f>IF(salesdata[[#This Row],[Total Revenue]]&gt;=70000,"High",IF(salesdata[[#This Row],[Total Revenue]]&gt;=40000,"Medium","Low"))</f>
        <v>Medium</v>
      </c>
      <c r="Y3518" s="1" t="str">
        <f>IFERROR(IF(SUMIF(salesdata[Year],salesdata[[#This Row],[Year]],salesdata[Total Revenue])&gt;SUMIF(salesdata[Year],salesdata[[#This Row],[Year]]-1,salesdata[Total Revenue]),"Growth Year","Decline Year"),"")</f>
        <v>Growth Year</v>
      </c>
    </row>
    <row r="3519" spans="1:25" x14ac:dyDescent="0.3">
      <c r="A3519" s="1">
        <v>3518</v>
      </c>
      <c r="B3519" s="2">
        <v>43867</v>
      </c>
      <c r="C3519" s="1">
        <v>2020</v>
      </c>
      <c r="D3519" s="1" t="s">
        <v>27</v>
      </c>
      <c r="E3519" s="1">
        <v>2</v>
      </c>
      <c r="F3519" s="3">
        <v>3879</v>
      </c>
      <c r="G3519" s="10">
        <v>12296.43</v>
      </c>
      <c r="H3519" s="12">
        <f>IFERROR(salesdata[[#This Row],[S-P1]]/salesdata[[#This Row],[Q-P1]],0)</f>
        <v>3.17</v>
      </c>
      <c r="I3519" s="3">
        <v>2828</v>
      </c>
      <c r="J3519" s="10">
        <v>17929.52</v>
      </c>
      <c r="K3519" s="12">
        <f>IFERROR(salesdata[[#This Row],[S-P2]]/salesdata[[#This Row],[Q-P2]],0)</f>
        <v>6.34</v>
      </c>
      <c r="L3519" s="3">
        <v>3154</v>
      </c>
      <c r="M3519" s="10">
        <v>17094.68</v>
      </c>
      <c r="N3519" s="12">
        <f>IFERROR(salesdata[[#This Row],[S-P3]]/salesdata[[#This Row],[Q-P3]],0)</f>
        <v>5.42</v>
      </c>
      <c r="O3519" s="3">
        <v>1004</v>
      </c>
      <c r="P3519" s="10">
        <v>7158.52</v>
      </c>
      <c r="Q3519" s="12">
        <f>IFERROR(salesdata[[#This Row],[S-P4]]/salesdata[[#This Row],[Q-P4]],0)</f>
        <v>7.1300000000000008</v>
      </c>
      <c r="R3519" s="3">
        <v>10865</v>
      </c>
      <c r="S3519" s="10">
        <v>54479.15</v>
      </c>
      <c r="T3519" s="1" t="str">
        <f>"Q"&amp;ROUNDUP(salesdata[[#This Row],[Month No.]]/3,0)</f>
        <v>Q1</v>
      </c>
      <c r="U3519" s="1" t="str">
        <f>TEXT(salesdata[[#This Row],[Date]],"dddd")</f>
        <v>Thursday</v>
      </c>
      <c r="V3519" s="12">
        <f>IFERROR(salesdata[[#This Row],[Total Revenue]]/salesdata[[#This Row],[Total Units Sold]],0)</f>
        <v>5.0141877588587205</v>
      </c>
      <c r="W3519" s="1" t="str">
        <f>INDEX({"Product1","Product2","Product3","Product4"},MATCH(MAX(salesdata[[#This Row],[S-P1]],salesdata[[#This Row],[S-P2]],salesdata[[#This Row],[S-P3]],salesdata[[#This Row],[S-P4]]),CHOOSE({1,2,3,4},salesdata[[#This Row],[S-P1]],salesdata[[#This Row],[S-P2]],salesdata[[#This Row],[S-P3]],salesdata[[#This Row],[S-P4]]),0))</f>
        <v>Product2</v>
      </c>
      <c r="X3519" s="1" t="str">
        <f>IF(salesdata[[#This Row],[Total Revenue]]&gt;=70000,"High",IF(salesdata[[#This Row],[Total Revenue]]&gt;=40000,"Medium","Low"))</f>
        <v>Medium</v>
      </c>
      <c r="Y3519" s="1" t="str">
        <f>IFERROR(IF(SUMIF(salesdata[Year],salesdata[[#This Row],[Year]],salesdata[Total Revenue])&gt;SUMIF(salesdata[Year],salesdata[[#This Row],[Year]]-1,salesdata[Total Revenue]),"Growth Year","Decline Year"),"")</f>
        <v>Growth Year</v>
      </c>
    </row>
    <row r="3520" spans="1:25" x14ac:dyDescent="0.3">
      <c r="A3520" s="1">
        <v>3519</v>
      </c>
      <c r="B3520" s="2">
        <v>43868</v>
      </c>
      <c r="C3520" s="1">
        <v>2020</v>
      </c>
      <c r="D3520" s="1" t="s">
        <v>27</v>
      </c>
      <c r="E3520" s="1">
        <v>2</v>
      </c>
      <c r="F3520" s="3">
        <v>1895</v>
      </c>
      <c r="G3520" s="10">
        <v>6007.15</v>
      </c>
      <c r="H3520" s="12">
        <f>IFERROR(salesdata[[#This Row],[S-P1]]/salesdata[[#This Row],[Q-P1]],0)</f>
        <v>3.17</v>
      </c>
      <c r="I3520" s="3">
        <v>331</v>
      </c>
      <c r="J3520" s="10">
        <v>2098.54</v>
      </c>
      <c r="K3520" s="12">
        <f>IFERROR(salesdata[[#This Row],[S-P2]]/salesdata[[#This Row],[Q-P2]],0)</f>
        <v>6.34</v>
      </c>
      <c r="L3520" s="3">
        <v>5348</v>
      </c>
      <c r="M3520" s="10">
        <v>28986.16</v>
      </c>
      <c r="N3520" s="12">
        <f>IFERROR(salesdata[[#This Row],[S-P3]]/salesdata[[#This Row],[Q-P3]],0)</f>
        <v>5.42</v>
      </c>
      <c r="O3520" s="3">
        <v>1283</v>
      </c>
      <c r="P3520" s="10">
        <v>9147.7900000000009</v>
      </c>
      <c r="Q3520" s="12">
        <f>IFERROR(salesdata[[#This Row],[S-P4]]/salesdata[[#This Row],[Q-P4]],0)</f>
        <v>7.1300000000000008</v>
      </c>
      <c r="R3520" s="3">
        <v>8857</v>
      </c>
      <c r="S3520" s="10">
        <v>46239.64</v>
      </c>
      <c r="T3520" s="1" t="str">
        <f>"Q"&amp;ROUNDUP(salesdata[[#This Row],[Month No.]]/3,0)</f>
        <v>Q1</v>
      </c>
      <c r="U3520" s="1" t="str">
        <f>TEXT(salesdata[[#This Row],[Date]],"dddd")</f>
        <v>Friday</v>
      </c>
      <c r="V3520" s="12">
        <f>IFERROR(salesdata[[#This Row],[Total Revenue]]/salesdata[[#This Row],[Total Units Sold]],0)</f>
        <v>5.2206887207858195</v>
      </c>
      <c r="W3520" s="1" t="str">
        <f>INDEX({"Product1","Product2","Product3","Product4"},MATCH(MAX(salesdata[[#This Row],[S-P1]],salesdata[[#This Row],[S-P2]],salesdata[[#This Row],[S-P3]],salesdata[[#This Row],[S-P4]]),CHOOSE({1,2,3,4},salesdata[[#This Row],[S-P1]],salesdata[[#This Row],[S-P2]],salesdata[[#This Row],[S-P3]],salesdata[[#This Row],[S-P4]]),0))</f>
        <v>Product3</v>
      </c>
      <c r="X3520" s="1" t="str">
        <f>IF(salesdata[[#This Row],[Total Revenue]]&gt;=70000,"High",IF(salesdata[[#This Row],[Total Revenue]]&gt;=40000,"Medium","Low"))</f>
        <v>Medium</v>
      </c>
      <c r="Y3520" s="1" t="str">
        <f>IFERROR(IF(SUMIF(salesdata[Year],salesdata[[#This Row],[Year]],salesdata[Total Revenue])&gt;SUMIF(salesdata[Year],salesdata[[#This Row],[Year]]-1,salesdata[Total Revenue]),"Growth Year","Decline Year"),"")</f>
        <v>Growth Year</v>
      </c>
    </row>
    <row r="3521" spans="1:25" x14ac:dyDescent="0.3">
      <c r="A3521" s="1">
        <v>3520</v>
      </c>
      <c r="B3521" s="2">
        <v>43869</v>
      </c>
      <c r="C3521" s="1">
        <v>2020</v>
      </c>
      <c r="D3521" s="1" t="s">
        <v>27</v>
      </c>
      <c r="E3521" s="1">
        <v>2</v>
      </c>
      <c r="F3521" s="3">
        <v>6725</v>
      </c>
      <c r="G3521" s="10">
        <v>21318.25</v>
      </c>
      <c r="H3521" s="12">
        <f>IFERROR(salesdata[[#This Row],[S-P1]]/salesdata[[#This Row],[Q-P1]],0)</f>
        <v>3.17</v>
      </c>
      <c r="I3521" s="3">
        <v>3720</v>
      </c>
      <c r="J3521" s="10">
        <v>23584.799999999999</v>
      </c>
      <c r="K3521" s="12">
        <f>IFERROR(salesdata[[#This Row],[S-P2]]/salesdata[[#This Row],[Q-P2]],0)</f>
        <v>6.34</v>
      </c>
      <c r="L3521" s="3">
        <v>5329</v>
      </c>
      <c r="M3521" s="10">
        <v>28883.18</v>
      </c>
      <c r="N3521" s="12">
        <f>IFERROR(salesdata[[#This Row],[S-P3]]/salesdata[[#This Row],[Q-P3]],0)</f>
        <v>5.42</v>
      </c>
      <c r="O3521" s="3">
        <v>1780</v>
      </c>
      <c r="P3521" s="10">
        <v>12691.4</v>
      </c>
      <c r="Q3521" s="12">
        <f>IFERROR(salesdata[[#This Row],[S-P4]]/salesdata[[#This Row],[Q-P4]],0)</f>
        <v>7.13</v>
      </c>
      <c r="R3521" s="3">
        <v>17554</v>
      </c>
      <c r="S3521" s="10">
        <v>86477.63</v>
      </c>
      <c r="T3521" s="1" t="str">
        <f>"Q"&amp;ROUNDUP(salesdata[[#This Row],[Month No.]]/3,0)</f>
        <v>Q1</v>
      </c>
      <c r="U3521" s="1" t="str">
        <f>TEXT(salesdata[[#This Row],[Date]],"dddd")</f>
        <v>Saturday</v>
      </c>
      <c r="V3521" s="12">
        <f>IFERROR(salesdata[[#This Row],[Total Revenue]]/salesdata[[#This Row],[Total Units Sold]],0)</f>
        <v>4.9263774638259088</v>
      </c>
      <c r="W3521" s="1" t="str">
        <f>INDEX({"Product1","Product2","Product3","Product4"},MATCH(MAX(salesdata[[#This Row],[S-P1]],salesdata[[#This Row],[S-P2]],salesdata[[#This Row],[S-P3]],salesdata[[#This Row],[S-P4]]),CHOOSE({1,2,3,4},salesdata[[#This Row],[S-P1]],salesdata[[#This Row],[S-P2]],salesdata[[#This Row],[S-P3]],salesdata[[#This Row],[S-P4]]),0))</f>
        <v>Product3</v>
      </c>
      <c r="X3521" s="1" t="str">
        <f>IF(salesdata[[#This Row],[Total Revenue]]&gt;=70000,"High",IF(salesdata[[#This Row],[Total Revenue]]&gt;=40000,"Medium","Low"))</f>
        <v>High</v>
      </c>
      <c r="Y3521" s="1" t="str">
        <f>IFERROR(IF(SUMIF(salesdata[Year],salesdata[[#This Row],[Year]],salesdata[Total Revenue])&gt;SUMIF(salesdata[Year],salesdata[[#This Row],[Year]]-1,salesdata[Total Revenue]),"Growth Year","Decline Year"),"")</f>
        <v>Growth Year</v>
      </c>
    </row>
    <row r="3522" spans="1:25" x14ac:dyDescent="0.3">
      <c r="A3522" s="1">
        <v>3521</v>
      </c>
      <c r="B3522" s="2">
        <v>43870</v>
      </c>
      <c r="C3522" s="1">
        <v>2020</v>
      </c>
      <c r="D3522" s="1" t="s">
        <v>27</v>
      </c>
      <c r="E3522" s="1">
        <v>2</v>
      </c>
      <c r="F3522" s="3">
        <v>5009</v>
      </c>
      <c r="G3522" s="10">
        <v>15878.53</v>
      </c>
      <c r="H3522" s="12">
        <f>IFERROR(salesdata[[#This Row],[S-P1]]/salesdata[[#This Row],[Q-P1]],0)</f>
        <v>3.17</v>
      </c>
      <c r="I3522" s="3">
        <v>2752</v>
      </c>
      <c r="J3522" s="10">
        <v>17447.68</v>
      </c>
      <c r="K3522" s="12">
        <f>IFERROR(salesdata[[#This Row],[S-P2]]/salesdata[[#This Row],[Q-P2]],0)</f>
        <v>6.34</v>
      </c>
      <c r="L3522" s="3">
        <v>3296</v>
      </c>
      <c r="M3522" s="10">
        <v>17864.32</v>
      </c>
      <c r="N3522" s="12">
        <f>IFERROR(salesdata[[#This Row],[S-P3]]/salesdata[[#This Row],[Q-P3]],0)</f>
        <v>5.42</v>
      </c>
      <c r="O3522" s="3">
        <v>980</v>
      </c>
      <c r="P3522" s="10">
        <v>6987.4</v>
      </c>
      <c r="Q3522" s="12">
        <f>IFERROR(salesdata[[#This Row],[S-P4]]/salesdata[[#This Row],[Q-P4]],0)</f>
        <v>7.13</v>
      </c>
      <c r="R3522" s="3">
        <v>12037</v>
      </c>
      <c r="S3522" s="10">
        <v>58177.93</v>
      </c>
      <c r="T3522" s="1" t="str">
        <f>"Q"&amp;ROUNDUP(salesdata[[#This Row],[Month No.]]/3,0)</f>
        <v>Q1</v>
      </c>
      <c r="U3522" s="1" t="str">
        <f>TEXT(salesdata[[#This Row],[Date]],"dddd")</f>
        <v>Sunday</v>
      </c>
      <c r="V3522" s="12">
        <f>IFERROR(salesdata[[#This Row],[Total Revenue]]/salesdata[[#This Row],[Total Units Sold]],0)</f>
        <v>4.833258286948575</v>
      </c>
      <c r="W3522" s="1" t="str">
        <f>INDEX({"Product1","Product2","Product3","Product4"},MATCH(MAX(salesdata[[#This Row],[S-P1]],salesdata[[#This Row],[S-P2]],salesdata[[#This Row],[S-P3]],salesdata[[#This Row],[S-P4]]),CHOOSE({1,2,3,4},salesdata[[#This Row],[S-P1]],salesdata[[#This Row],[S-P2]],salesdata[[#This Row],[S-P3]],salesdata[[#This Row],[S-P4]]),0))</f>
        <v>Product3</v>
      </c>
      <c r="X3522" s="1" t="str">
        <f>IF(salesdata[[#This Row],[Total Revenue]]&gt;=70000,"High",IF(salesdata[[#This Row],[Total Revenue]]&gt;=40000,"Medium","Low"))</f>
        <v>Medium</v>
      </c>
      <c r="Y3522" s="1" t="str">
        <f>IFERROR(IF(SUMIF(salesdata[Year],salesdata[[#This Row],[Year]],salesdata[Total Revenue])&gt;SUMIF(salesdata[Year],salesdata[[#This Row],[Year]]-1,salesdata[Total Revenue]),"Growth Year","Decline Year"),"")</f>
        <v>Growth Year</v>
      </c>
    </row>
    <row r="3523" spans="1:25" x14ac:dyDescent="0.3">
      <c r="A3523" s="1">
        <v>3522</v>
      </c>
      <c r="B3523" s="2">
        <v>43871</v>
      </c>
      <c r="C3523" s="1">
        <v>2020</v>
      </c>
      <c r="D3523" s="1" t="s">
        <v>27</v>
      </c>
      <c r="E3523" s="1">
        <v>2</v>
      </c>
      <c r="F3523" s="3">
        <v>1723</v>
      </c>
      <c r="G3523" s="10">
        <v>5461.91</v>
      </c>
      <c r="H3523" s="12">
        <f>IFERROR(salesdata[[#This Row],[S-P1]]/salesdata[[#This Row],[Q-P1]],0)</f>
        <v>3.17</v>
      </c>
      <c r="I3523" s="3">
        <v>3258</v>
      </c>
      <c r="J3523" s="10">
        <v>20655.72</v>
      </c>
      <c r="K3523" s="12">
        <f>IFERROR(salesdata[[#This Row],[S-P2]]/salesdata[[#This Row],[Q-P2]],0)</f>
        <v>6.3400000000000007</v>
      </c>
      <c r="L3523" s="3">
        <v>1305</v>
      </c>
      <c r="M3523" s="10">
        <v>7073.1</v>
      </c>
      <c r="N3523" s="12">
        <f>IFERROR(salesdata[[#This Row],[S-P3]]/salesdata[[#This Row],[Q-P3]],0)</f>
        <v>5.42</v>
      </c>
      <c r="O3523" s="3">
        <v>480</v>
      </c>
      <c r="P3523" s="10">
        <v>3422.4</v>
      </c>
      <c r="Q3523" s="12">
        <f>IFERROR(salesdata[[#This Row],[S-P4]]/salesdata[[#This Row],[Q-P4]],0)</f>
        <v>7.13</v>
      </c>
      <c r="R3523" s="3">
        <v>6766</v>
      </c>
      <c r="S3523" s="10">
        <v>36613.129999999997</v>
      </c>
      <c r="T3523" s="1" t="str">
        <f>"Q"&amp;ROUNDUP(salesdata[[#This Row],[Month No.]]/3,0)</f>
        <v>Q1</v>
      </c>
      <c r="U3523" s="1" t="str">
        <f>TEXT(salesdata[[#This Row],[Date]],"dddd")</f>
        <v>Monday</v>
      </c>
      <c r="V3523" s="12">
        <f>IFERROR(salesdata[[#This Row],[Total Revenue]]/salesdata[[#This Row],[Total Units Sold]],0)</f>
        <v>5.4113405261602123</v>
      </c>
      <c r="W3523" s="1" t="str">
        <f>INDEX({"Product1","Product2","Product3","Product4"},MATCH(MAX(salesdata[[#This Row],[S-P1]],salesdata[[#This Row],[S-P2]],salesdata[[#This Row],[S-P3]],salesdata[[#This Row],[S-P4]]),CHOOSE({1,2,3,4},salesdata[[#This Row],[S-P1]],salesdata[[#This Row],[S-P2]],salesdata[[#This Row],[S-P3]],salesdata[[#This Row],[S-P4]]),0))</f>
        <v>Product2</v>
      </c>
      <c r="X3523" s="1" t="str">
        <f>IF(salesdata[[#This Row],[Total Revenue]]&gt;=70000,"High",IF(salesdata[[#This Row],[Total Revenue]]&gt;=40000,"Medium","Low"))</f>
        <v>Low</v>
      </c>
      <c r="Y3523" s="1" t="str">
        <f>IFERROR(IF(SUMIF(salesdata[Year],salesdata[[#This Row],[Year]],salesdata[Total Revenue])&gt;SUMIF(salesdata[Year],salesdata[[#This Row],[Year]]-1,salesdata[Total Revenue]),"Growth Year","Decline Year"),"")</f>
        <v>Growth Year</v>
      </c>
    </row>
    <row r="3524" spans="1:25" x14ac:dyDescent="0.3">
      <c r="A3524" s="1">
        <v>3523</v>
      </c>
      <c r="B3524" s="2">
        <v>43872</v>
      </c>
      <c r="C3524" s="1">
        <v>2020</v>
      </c>
      <c r="D3524" s="1" t="s">
        <v>27</v>
      </c>
      <c r="E3524" s="1">
        <v>2</v>
      </c>
      <c r="F3524" s="3">
        <v>1172</v>
      </c>
      <c r="G3524" s="10">
        <v>3715.24</v>
      </c>
      <c r="H3524" s="12">
        <f>IFERROR(salesdata[[#This Row],[S-P1]]/salesdata[[#This Row],[Q-P1]],0)</f>
        <v>3.17</v>
      </c>
      <c r="I3524" s="3">
        <v>1773</v>
      </c>
      <c r="J3524" s="10">
        <v>11240.82</v>
      </c>
      <c r="K3524" s="12">
        <f>IFERROR(salesdata[[#This Row],[S-P2]]/salesdata[[#This Row],[Q-P2]],0)</f>
        <v>6.34</v>
      </c>
      <c r="L3524" s="3">
        <v>1394</v>
      </c>
      <c r="M3524" s="10">
        <v>7555.48</v>
      </c>
      <c r="N3524" s="12">
        <f>IFERROR(salesdata[[#This Row],[S-P3]]/salesdata[[#This Row],[Q-P3]],0)</f>
        <v>5.42</v>
      </c>
      <c r="O3524" s="3">
        <v>1411</v>
      </c>
      <c r="P3524" s="10">
        <v>10060.43</v>
      </c>
      <c r="Q3524" s="12">
        <f>IFERROR(salesdata[[#This Row],[S-P4]]/salesdata[[#This Row],[Q-P4]],0)</f>
        <v>7.13</v>
      </c>
      <c r="R3524" s="3">
        <v>5750</v>
      </c>
      <c r="S3524" s="10">
        <v>32571.97</v>
      </c>
      <c r="T3524" s="1" t="str">
        <f>"Q"&amp;ROUNDUP(salesdata[[#This Row],[Month No.]]/3,0)</f>
        <v>Q1</v>
      </c>
      <c r="U3524" s="1" t="str">
        <f>TEXT(salesdata[[#This Row],[Date]],"dddd")</f>
        <v>Tuesday</v>
      </c>
      <c r="V3524" s="12">
        <f>IFERROR(salesdata[[#This Row],[Total Revenue]]/salesdata[[#This Row],[Total Units Sold]],0)</f>
        <v>5.6646904347826093</v>
      </c>
      <c r="W3524" s="1" t="str">
        <f>INDEX({"Product1","Product2","Product3","Product4"},MATCH(MAX(salesdata[[#This Row],[S-P1]],salesdata[[#This Row],[S-P2]],salesdata[[#This Row],[S-P3]],salesdata[[#This Row],[S-P4]]),CHOOSE({1,2,3,4},salesdata[[#This Row],[S-P1]],salesdata[[#This Row],[S-P2]],salesdata[[#This Row],[S-P3]],salesdata[[#This Row],[S-P4]]),0))</f>
        <v>Product2</v>
      </c>
      <c r="X3524" s="1" t="str">
        <f>IF(salesdata[[#This Row],[Total Revenue]]&gt;=70000,"High",IF(salesdata[[#This Row],[Total Revenue]]&gt;=40000,"Medium","Low"))</f>
        <v>Low</v>
      </c>
      <c r="Y3524" s="1" t="str">
        <f>IFERROR(IF(SUMIF(salesdata[Year],salesdata[[#This Row],[Year]],salesdata[Total Revenue])&gt;SUMIF(salesdata[Year],salesdata[[#This Row],[Year]]-1,salesdata[Total Revenue]),"Growth Year","Decline Year"),"")</f>
        <v>Growth Year</v>
      </c>
    </row>
    <row r="3525" spans="1:25" x14ac:dyDescent="0.3">
      <c r="A3525" s="1">
        <v>3524</v>
      </c>
      <c r="B3525" s="2">
        <v>43873</v>
      </c>
      <c r="C3525" s="1">
        <v>2020</v>
      </c>
      <c r="D3525" s="1" t="s">
        <v>27</v>
      </c>
      <c r="E3525" s="1">
        <v>2</v>
      </c>
      <c r="F3525" s="3">
        <v>756</v>
      </c>
      <c r="G3525" s="10">
        <v>2396.52</v>
      </c>
      <c r="H3525" s="12">
        <f>IFERROR(salesdata[[#This Row],[S-P1]]/salesdata[[#This Row],[Q-P1]],0)</f>
        <v>3.17</v>
      </c>
      <c r="I3525" s="3">
        <v>434</v>
      </c>
      <c r="J3525" s="10">
        <v>2751.56</v>
      </c>
      <c r="K3525" s="12">
        <f>IFERROR(salesdata[[#This Row],[S-P2]]/salesdata[[#This Row],[Q-P2]],0)</f>
        <v>6.34</v>
      </c>
      <c r="L3525" s="3">
        <v>3832</v>
      </c>
      <c r="M3525" s="10">
        <v>20769.439999999999</v>
      </c>
      <c r="N3525" s="12">
        <f>IFERROR(salesdata[[#This Row],[S-P3]]/salesdata[[#This Row],[Q-P3]],0)</f>
        <v>5.42</v>
      </c>
      <c r="O3525" s="3">
        <v>485</v>
      </c>
      <c r="P3525" s="10">
        <v>3458.05</v>
      </c>
      <c r="Q3525" s="12">
        <f>IFERROR(salesdata[[#This Row],[S-P4]]/salesdata[[#This Row],[Q-P4]],0)</f>
        <v>7.1300000000000008</v>
      </c>
      <c r="R3525" s="3">
        <v>5507</v>
      </c>
      <c r="S3525" s="10">
        <v>29375.57</v>
      </c>
      <c r="T3525" s="1" t="str">
        <f>"Q"&amp;ROUNDUP(salesdata[[#This Row],[Month No.]]/3,0)</f>
        <v>Q1</v>
      </c>
      <c r="U3525" s="1" t="str">
        <f>TEXT(salesdata[[#This Row],[Date]],"dddd")</f>
        <v>Wednesday</v>
      </c>
      <c r="V3525" s="12">
        <f>IFERROR(salesdata[[#This Row],[Total Revenue]]/salesdata[[#This Row],[Total Units Sold]],0)</f>
        <v>5.3342237152714729</v>
      </c>
      <c r="W3525" s="1" t="str">
        <f>INDEX({"Product1","Product2","Product3","Product4"},MATCH(MAX(salesdata[[#This Row],[S-P1]],salesdata[[#This Row],[S-P2]],salesdata[[#This Row],[S-P3]],salesdata[[#This Row],[S-P4]]),CHOOSE({1,2,3,4},salesdata[[#This Row],[S-P1]],salesdata[[#This Row],[S-P2]],salesdata[[#This Row],[S-P3]],salesdata[[#This Row],[S-P4]]),0))</f>
        <v>Product3</v>
      </c>
      <c r="X3525" s="1" t="str">
        <f>IF(salesdata[[#This Row],[Total Revenue]]&gt;=70000,"High",IF(salesdata[[#This Row],[Total Revenue]]&gt;=40000,"Medium","Low"))</f>
        <v>Low</v>
      </c>
      <c r="Y3525" s="1" t="str">
        <f>IFERROR(IF(SUMIF(salesdata[Year],salesdata[[#This Row],[Year]],salesdata[Total Revenue])&gt;SUMIF(salesdata[Year],salesdata[[#This Row],[Year]]-1,salesdata[Total Revenue]),"Growth Year","Decline Year"),"")</f>
        <v>Growth Year</v>
      </c>
    </row>
    <row r="3526" spans="1:25" x14ac:dyDescent="0.3">
      <c r="A3526" s="1">
        <v>3525</v>
      </c>
      <c r="B3526" s="2">
        <v>43874</v>
      </c>
      <c r="C3526" s="1">
        <v>2020</v>
      </c>
      <c r="D3526" s="1" t="s">
        <v>27</v>
      </c>
      <c r="E3526" s="1">
        <v>2</v>
      </c>
      <c r="F3526" s="3">
        <v>7929</v>
      </c>
      <c r="G3526" s="10">
        <v>25134.93</v>
      </c>
      <c r="H3526" s="12">
        <f>IFERROR(salesdata[[#This Row],[S-P1]]/salesdata[[#This Row],[Q-P1]],0)</f>
        <v>3.17</v>
      </c>
      <c r="I3526" s="3">
        <v>2606</v>
      </c>
      <c r="J3526" s="10">
        <v>16522.04</v>
      </c>
      <c r="K3526" s="12">
        <f>IFERROR(salesdata[[#This Row],[S-P2]]/salesdata[[#This Row],[Q-P2]],0)</f>
        <v>6.3400000000000007</v>
      </c>
      <c r="L3526" s="3">
        <v>4751</v>
      </c>
      <c r="M3526" s="10">
        <v>25750.42</v>
      </c>
      <c r="N3526" s="12">
        <f>IFERROR(salesdata[[#This Row],[S-P3]]/salesdata[[#This Row],[Q-P3]],0)</f>
        <v>5.42</v>
      </c>
      <c r="O3526" s="3">
        <v>604</v>
      </c>
      <c r="P3526" s="10">
        <v>4306.5200000000004</v>
      </c>
      <c r="Q3526" s="12">
        <f>IFERROR(salesdata[[#This Row],[S-P4]]/salesdata[[#This Row],[Q-P4]],0)</f>
        <v>7.1300000000000008</v>
      </c>
      <c r="R3526" s="3">
        <v>15890</v>
      </c>
      <c r="S3526" s="10">
        <v>71713.91</v>
      </c>
      <c r="T3526" s="1" t="str">
        <f>"Q"&amp;ROUNDUP(salesdata[[#This Row],[Month No.]]/3,0)</f>
        <v>Q1</v>
      </c>
      <c r="U3526" s="1" t="str">
        <f>TEXT(salesdata[[#This Row],[Date]],"dddd")</f>
        <v>Thursday</v>
      </c>
      <c r="V3526" s="12">
        <f>IFERROR(salesdata[[#This Row],[Total Revenue]]/salesdata[[#This Row],[Total Units Sold]],0)</f>
        <v>4.5131472624292011</v>
      </c>
      <c r="W3526" s="1" t="str">
        <f>INDEX({"Product1","Product2","Product3","Product4"},MATCH(MAX(salesdata[[#This Row],[S-P1]],salesdata[[#This Row],[S-P2]],salesdata[[#This Row],[S-P3]],salesdata[[#This Row],[S-P4]]),CHOOSE({1,2,3,4},salesdata[[#This Row],[S-P1]],salesdata[[#This Row],[S-P2]],salesdata[[#This Row],[S-P3]],salesdata[[#This Row],[S-P4]]),0))</f>
        <v>Product3</v>
      </c>
      <c r="X3526" s="1" t="str">
        <f>IF(salesdata[[#This Row],[Total Revenue]]&gt;=70000,"High",IF(salesdata[[#This Row],[Total Revenue]]&gt;=40000,"Medium","Low"))</f>
        <v>High</v>
      </c>
      <c r="Y3526" s="1" t="str">
        <f>IFERROR(IF(SUMIF(salesdata[Year],salesdata[[#This Row],[Year]],salesdata[Total Revenue])&gt;SUMIF(salesdata[Year],salesdata[[#This Row],[Year]]-1,salesdata[Total Revenue]),"Growth Year","Decline Year"),"")</f>
        <v>Growth Year</v>
      </c>
    </row>
    <row r="3527" spans="1:25" x14ac:dyDescent="0.3">
      <c r="A3527" s="1">
        <v>3526</v>
      </c>
      <c r="B3527" s="2">
        <v>43875</v>
      </c>
      <c r="C3527" s="1">
        <v>2020</v>
      </c>
      <c r="D3527" s="1" t="s">
        <v>27</v>
      </c>
      <c r="E3527" s="1">
        <v>2</v>
      </c>
      <c r="F3527" s="3">
        <v>619</v>
      </c>
      <c r="G3527" s="10">
        <v>1962.23</v>
      </c>
      <c r="H3527" s="12">
        <f>IFERROR(salesdata[[#This Row],[S-P1]]/salesdata[[#This Row],[Q-P1]],0)</f>
        <v>3.17</v>
      </c>
      <c r="I3527" s="3">
        <v>1237</v>
      </c>
      <c r="J3527" s="10">
        <v>7842.58</v>
      </c>
      <c r="K3527" s="12">
        <f>IFERROR(salesdata[[#This Row],[S-P2]]/salesdata[[#This Row],[Q-P2]],0)</f>
        <v>6.34</v>
      </c>
      <c r="L3527" s="3">
        <v>259</v>
      </c>
      <c r="M3527" s="10">
        <v>1403.78</v>
      </c>
      <c r="N3527" s="12">
        <f>IFERROR(salesdata[[#This Row],[S-P3]]/salesdata[[#This Row],[Q-P3]],0)</f>
        <v>5.42</v>
      </c>
      <c r="O3527" s="3">
        <v>1688</v>
      </c>
      <c r="P3527" s="10">
        <v>12035.44</v>
      </c>
      <c r="Q3527" s="12">
        <f>IFERROR(salesdata[[#This Row],[S-P4]]/salesdata[[#This Row],[Q-P4]],0)</f>
        <v>7.13</v>
      </c>
      <c r="R3527" s="3">
        <v>3803</v>
      </c>
      <c r="S3527" s="10">
        <v>23244.03</v>
      </c>
      <c r="T3527" s="1" t="str">
        <f>"Q"&amp;ROUNDUP(salesdata[[#This Row],[Month No.]]/3,0)</f>
        <v>Q1</v>
      </c>
      <c r="U3527" s="1" t="str">
        <f>TEXT(salesdata[[#This Row],[Date]],"dddd")</f>
        <v>Friday</v>
      </c>
      <c r="V3527" s="12">
        <f>IFERROR(salesdata[[#This Row],[Total Revenue]]/salesdata[[#This Row],[Total Units Sold]],0)</f>
        <v>6.112024717328425</v>
      </c>
      <c r="W3527" s="1" t="str">
        <f>INDEX({"Product1","Product2","Product3","Product4"},MATCH(MAX(salesdata[[#This Row],[S-P1]],salesdata[[#This Row],[S-P2]],salesdata[[#This Row],[S-P3]],salesdata[[#This Row],[S-P4]]),CHOOSE({1,2,3,4},salesdata[[#This Row],[S-P1]],salesdata[[#This Row],[S-P2]],salesdata[[#This Row],[S-P3]],salesdata[[#This Row],[S-P4]]),0))</f>
        <v>Product4</v>
      </c>
      <c r="X3527" s="1" t="str">
        <f>IF(salesdata[[#This Row],[Total Revenue]]&gt;=70000,"High",IF(salesdata[[#This Row],[Total Revenue]]&gt;=40000,"Medium","Low"))</f>
        <v>Low</v>
      </c>
      <c r="Y3527" s="1" t="str">
        <f>IFERROR(IF(SUMIF(salesdata[Year],salesdata[[#This Row],[Year]],salesdata[Total Revenue])&gt;SUMIF(salesdata[Year],salesdata[[#This Row],[Year]]-1,salesdata[Total Revenue]),"Growth Year","Decline Year"),"")</f>
        <v>Growth Year</v>
      </c>
    </row>
    <row r="3528" spans="1:25" x14ac:dyDescent="0.3">
      <c r="A3528" s="1">
        <v>3527</v>
      </c>
      <c r="B3528" s="2">
        <v>43876</v>
      </c>
      <c r="C3528" s="1">
        <v>2020</v>
      </c>
      <c r="D3528" s="1" t="s">
        <v>27</v>
      </c>
      <c r="E3528" s="1">
        <v>2</v>
      </c>
      <c r="F3528" s="3">
        <v>6967</v>
      </c>
      <c r="G3528" s="10">
        <v>22085.39</v>
      </c>
      <c r="H3528" s="12">
        <f>IFERROR(salesdata[[#This Row],[S-P1]]/salesdata[[#This Row],[Q-P1]],0)</f>
        <v>3.17</v>
      </c>
      <c r="I3528" s="3">
        <v>886</v>
      </c>
      <c r="J3528" s="10">
        <v>5617.24</v>
      </c>
      <c r="K3528" s="12">
        <f>IFERROR(salesdata[[#This Row],[S-P2]]/salesdata[[#This Row],[Q-P2]],0)</f>
        <v>6.34</v>
      </c>
      <c r="L3528" s="3">
        <v>5574</v>
      </c>
      <c r="M3528" s="10">
        <v>30211.08</v>
      </c>
      <c r="N3528" s="12">
        <f>IFERROR(salesdata[[#This Row],[S-P3]]/salesdata[[#This Row],[Q-P3]],0)</f>
        <v>5.42</v>
      </c>
      <c r="O3528" s="3">
        <v>1924</v>
      </c>
      <c r="P3528" s="10">
        <v>13718.12</v>
      </c>
      <c r="Q3528" s="12">
        <f>IFERROR(salesdata[[#This Row],[S-P4]]/salesdata[[#This Row],[Q-P4]],0)</f>
        <v>7.1300000000000008</v>
      </c>
      <c r="R3528" s="3">
        <v>15351</v>
      </c>
      <c r="S3528" s="10">
        <v>71631.83</v>
      </c>
      <c r="T3528" s="1" t="str">
        <f>"Q"&amp;ROUNDUP(salesdata[[#This Row],[Month No.]]/3,0)</f>
        <v>Q1</v>
      </c>
      <c r="U3528" s="1" t="str">
        <f>TEXT(salesdata[[#This Row],[Date]],"dddd")</f>
        <v>Saturday</v>
      </c>
      <c r="V3528" s="12">
        <f>IFERROR(salesdata[[#This Row],[Total Revenue]]/salesdata[[#This Row],[Total Units Sold]],0)</f>
        <v>4.6662647384535214</v>
      </c>
      <c r="W3528" s="1" t="str">
        <f>INDEX({"Product1","Product2","Product3","Product4"},MATCH(MAX(salesdata[[#This Row],[S-P1]],salesdata[[#This Row],[S-P2]],salesdata[[#This Row],[S-P3]],salesdata[[#This Row],[S-P4]]),CHOOSE({1,2,3,4},salesdata[[#This Row],[S-P1]],salesdata[[#This Row],[S-P2]],salesdata[[#This Row],[S-P3]],salesdata[[#This Row],[S-P4]]),0))</f>
        <v>Product3</v>
      </c>
      <c r="X3528" s="1" t="str">
        <f>IF(salesdata[[#This Row],[Total Revenue]]&gt;=70000,"High",IF(salesdata[[#This Row],[Total Revenue]]&gt;=40000,"Medium","Low"))</f>
        <v>High</v>
      </c>
      <c r="Y3528" s="1" t="str">
        <f>IFERROR(IF(SUMIF(salesdata[Year],salesdata[[#This Row],[Year]],salesdata[Total Revenue])&gt;SUMIF(salesdata[Year],salesdata[[#This Row],[Year]]-1,salesdata[Total Revenue]),"Growth Year","Decline Year"),"")</f>
        <v>Growth Year</v>
      </c>
    </row>
    <row r="3529" spans="1:25" x14ac:dyDescent="0.3">
      <c r="A3529" s="1">
        <v>3528</v>
      </c>
      <c r="B3529" s="2">
        <v>43877</v>
      </c>
      <c r="C3529" s="1">
        <v>2020</v>
      </c>
      <c r="D3529" s="1" t="s">
        <v>27</v>
      </c>
      <c r="E3529" s="1">
        <v>2</v>
      </c>
      <c r="F3529" s="3">
        <v>3504</v>
      </c>
      <c r="G3529" s="10">
        <v>11107.68</v>
      </c>
      <c r="H3529" s="12">
        <f>IFERROR(salesdata[[#This Row],[S-P1]]/salesdata[[#This Row],[Q-P1]],0)</f>
        <v>3.17</v>
      </c>
      <c r="I3529" s="3">
        <v>1709</v>
      </c>
      <c r="J3529" s="10">
        <v>10835.06</v>
      </c>
      <c r="K3529" s="12">
        <f>IFERROR(salesdata[[#This Row],[S-P2]]/salesdata[[#This Row],[Q-P2]],0)</f>
        <v>6.34</v>
      </c>
      <c r="L3529" s="3">
        <v>4491</v>
      </c>
      <c r="M3529" s="10">
        <v>24341.22</v>
      </c>
      <c r="N3529" s="12">
        <f>IFERROR(salesdata[[#This Row],[S-P3]]/salesdata[[#This Row],[Q-P3]],0)</f>
        <v>5.42</v>
      </c>
      <c r="O3529" s="3">
        <v>1251</v>
      </c>
      <c r="P3529" s="10">
        <v>8919.6299999999992</v>
      </c>
      <c r="Q3529" s="12">
        <f>IFERROR(salesdata[[#This Row],[S-P4]]/salesdata[[#This Row],[Q-P4]],0)</f>
        <v>7.129999999999999</v>
      </c>
      <c r="R3529" s="3">
        <v>10955</v>
      </c>
      <c r="S3529" s="10">
        <v>55203.59</v>
      </c>
      <c r="T3529" s="1" t="str">
        <f>"Q"&amp;ROUNDUP(salesdata[[#This Row],[Month No.]]/3,0)</f>
        <v>Q1</v>
      </c>
      <c r="U3529" s="1" t="str">
        <f>TEXT(salesdata[[#This Row],[Date]],"dddd")</f>
        <v>Sunday</v>
      </c>
      <c r="V3529" s="12">
        <f>IFERROR(salesdata[[#This Row],[Total Revenue]]/salesdata[[#This Row],[Total Units Sold]],0)</f>
        <v>5.0391227749885896</v>
      </c>
      <c r="W3529" s="1" t="str">
        <f>INDEX({"Product1","Product2","Product3","Product4"},MATCH(MAX(salesdata[[#This Row],[S-P1]],salesdata[[#This Row],[S-P2]],salesdata[[#This Row],[S-P3]],salesdata[[#This Row],[S-P4]]),CHOOSE({1,2,3,4},salesdata[[#This Row],[S-P1]],salesdata[[#This Row],[S-P2]],salesdata[[#This Row],[S-P3]],salesdata[[#This Row],[S-P4]]),0))</f>
        <v>Product3</v>
      </c>
      <c r="X3529" s="1" t="str">
        <f>IF(salesdata[[#This Row],[Total Revenue]]&gt;=70000,"High",IF(salesdata[[#This Row],[Total Revenue]]&gt;=40000,"Medium","Low"))</f>
        <v>Medium</v>
      </c>
      <c r="Y3529" s="1" t="str">
        <f>IFERROR(IF(SUMIF(salesdata[Year],salesdata[[#This Row],[Year]],salesdata[Total Revenue])&gt;SUMIF(salesdata[Year],salesdata[[#This Row],[Year]]-1,salesdata[Total Revenue]),"Growth Year","Decline Year"),"")</f>
        <v>Growth Year</v>
      </c>
    </row>
    <row r="3530" spans="1:25" x14ac:dyDescent="0.3">
      <c r="A3530" s="1">
        <v>3529</v>
      </c>
      <c r="B3530" s="2">
        <v>43878</v>
      </c>
      <c r="C3530" s="1">
        <v>2020</v>
      </c>
      <c r="D3530" s="1" t="s">
        <v>27</v>
      </c>
      <c r="E3530" s="1">
        <v>2</v>
      </c>
      <c r="F3530" s="3">
        <v>5156</v>
      </c>
      <c r="G3530" s="10">
        <v>16344.52</v>
      </c>
      <c r="H3530" s="12">
        <f>IFERROR(salesdata[[#This Row],[S-P1]]/salesdata[[#This Row],[Q-P1]],0)</f>
        <v>3.17</v>
      </c>
      <c r="I3530" s="3">
        <v>2546</v>
      </c>
      <c r="J3530" s="10">
        <v>16141.64</v>
      </c>
      <c r="K3530" s="12">
        <f>IFERROR(salesdata[[#This Row],[S-P2]]/salesdata[[#This Row],[Q-P2]],0)</f>
        <v>6.34</v>
      </c>
      <c r="L3530" s="3">
        <v>1817</v>
      </c>
      <c r="M3530" s="10">
        <v>9848.14</v>
      </c>
      <c r="N3530" s="12">
        <f>IFERROR(salesdata[[#This Row],[S-P3]]/salesdata[[#This Row],[Q-P3]],0)</f>
        <v>5.42</v>
      </c>
      <c r="O3530" s="3">
        <v>1564</v>
      </c>
      <c r="P3530" s="10">
        <v>11151.32</v>
      </c>
      <c r="Q3530" s="12">
        <f>IFERROR(salesdata[[#This Row],[S-P4]]/salesdata[[#This Row],[Q-P4]],0)</f>
        <v>7.13</v>
      </c>
      <c r="R3530" s="3">
        <v>11083</v>
      </c>
      <c r="S3530" s="10">
        <v>53485.62</v>
      </c>
      <c r="T3530" s="1" t="str">
        <f>"Q"&amp;ROUNDUP(salesdata[[#This Row],[Month No.]]/3,0)</f>
        <v>Q1</v>
      </c>
      <c r="U3530" s="1" t="str">
        <f>TEXT(salesdata[[#This Row],[Date]],"dddd")</f>
        <v>Monday</v>
      </c>
      <c r="V3530" s="12">
        <f>IFERROR(salesdata[[#This Row],[Total Revenue]]/salesdata[[#This Row],[Total Units Sold]],0)</f>
        <v>4.8259153658756659</v>
      </c>
      <c r="W3530" s="1" t="str">
        <f>INDEX({"Product1","Product2","Product3","Product4"},MATCH(MAX(salesdata[[#This Row],[S-P1]],salesdata[[#This Row],[S-P2]],salesdata[[#This Row],[S-P3]],salesdata[[#This Row],[S-P4]]),CHOOSE({1,2,3,4},salesdata[[#This Row],[S-P1]],salesdata[[#This Row],[S-P2]],salesdata[[#This Row],[S-P3]],salesdata[[#This Row],[S-P4]]),0))</f>
        <v>Product1</v>
      </c>
      <c r="X3530" s="1" t="str">
        <f>IF(salesdata[[#This Row],[Total Revenue]]&gt;=70000,"High",IF(salesdata[[#This Row],[Total Revenue]]&gt;=40000,"Medium","Low"))</f>
        <v>Medium</v>
      </c>
      <c r="Y3530" s="1" t="str">
        <f>IFERROR(IF(SUMIF(salesdata[Year],salesdata[[#This Row],[Year]],salesdata[Total Revenue])&gt;SUMIF(salesdata[Year],salesdata[[#This Row],[Year]]-1,salesdata[Total Revenue]),"Growth Year","Decline Year"),"")</f>
        <v>Growth Year</v>
      </c>
    </row>
    <row r="3531" spans="1:25" x14ac:dyDescent="0.3">
      <c r="A3531" s="1">
        <v>3530</v>
      </c>
      <c r="B3531" s="2">
        <v>43879</v>
      </c>
      <c r="C3531" s="1">
        <v>2020</v>
      </c>
      <c r="D3531" s="1" t="s">
        <v>27</v>
      </c>
      <c r="E3531" s="1">
        <v>2</v>
      </c>
      <c r="F3531" s="3">
        <v>4117</v>
      </c>
      <c r="G3531" s="10">
        <v>13050.89</v>
      </c>
      <c r="H3531" s="12">
        <f>IFERROR(salesdata[[#This Row],[S-P1]]/salesdata[[#This Row],[Q-P1]],0)</f>
        <v>3.17</v>
      </c>
      <c r="I3531" s="3">
        <v>2417</v>
      </c>
      <c r="J3531" s="10">
        <v>15323.78</v>
      </c>
      <c r="K3531" s="12">
        <f>IFERROR(salesdata[[#This Row],[S-P2]]/salesdata[[#This Row],[Q-P2]],0)</f>
        <v>6.34</v>
      </c>
      <c r="L3531" s="3">
        <v>5422</v>
      </c>
      <c r="M3531" s="10">
        <v>29387.24</v>
      </c>
      <c r="N3531" s="12">
        <f>IFERROR(salesdata[[#This Row],[S-P3]]/salesdata[[#This Row],[Q-P3]],0)</f>
        <v>5.42</v>
      </c>
      <c r="O3531" s="3">
        <v>1286</v>
      </c>
      <c r="P3531" s="10">
        <v>9169.18</v>
      </c>
      <c r="Q3531" s="12">
        <f>IFERROR(salesdata[[#This Row],[S-P4]]/salesdata[[#This Row],[Q-P4]],0)</f>
        <v>7.13</v>
      </c>
      <c r="R3531" s="3">
        <v>13242</v>
      </c>
      <c r="S3531" s="10">
        <v>66931.09</v>
      </c>
      <c r="T3531" s="1" t="str">
        <f>"Q"&amp;ROUNDUP(salesdata[[#This Row],[Month No.]]/3,0)</f>
        <v>Q1</v>
      </c>
      <c r="U3531" s="1" t="str">
        <f>TEXT(salesdata[[#This Row],[Date]],"dddd")</f>
        <v>Tuesday</v>
      </c>
      <c r="V3531" s="12">
        <f>IFERROR(salesdata[[#This Row],[Total Revenue]]/salesdata[[#This Row],[Total Units Sold]],0)</f>
        <v>5.0544547651412168</v>
      </c>
      <c r="W3531" s="1" t="str">
        <f>INDEX({"Product1","Product2","Product3","Product4"},MATCH(MAX(salesdata[[#This Row],[S-P1]],salesdata[[#This Row],[S-P2]],salesdata[[#This Row],[S-P3]],salesdata[[#This Row],[S-P4]]),CHOOSE({1,2,3,4},salesdata[[#This Row],[S-P1]],salesdata[[#This Row],[S-P2]],salesdata[[#This Row],[S-P3]],salesdata[[#This Row],[S-P4]]),0))</f>
        <v>Product3</v>
      </c>
      <c r="X3531" s="1" t="str">
        <f>IF(salesdata[[#This Row],[Total Revenue]]&gt;=70000,"High",IF(salesdata[[#This Row],[Total Revenue]]&gt;=40000,"Medium","Low"))</f>
        <v>Medium</v>
      </c>
      <c r="Y3531" s="1" t="str">
        <f>IFERROR(IF(SUMIF(salesdata[Year],salesdata[[#This Row],[Year]],salesdata[Total Revenue])&gt;SUMIF(salesdata[Year],salesdata[[#This Row],[Year]]-1,salesdata[Total Revenue]),"Growth Year","Decline Year"),"")</f>
        <v>Growth Year</v>
      </c>
    </row>
    <row r="3532" spans="1:25" x14ac:dyDescent="0.3">
      <c r="A3532" s="1">
        <v>3531</v>
      </c>
      <c r="B3532" s="2">
        <v>43880</v>
      </c>
      <c r="C3532" s="1">
        <v>2020</v>
      </c>
      <c r="D3532" s="1" t="s">
        <v>27</v>
      </c>
      <c r="E3532" s="1">
        <v>2</v>
      </c>
      <c r="F3532" s="3">
        <v>5746</v>
      </c>
      <c r="G3532" s="10">
        <v>18214.82</v>
      </c>
      <c r="H3532" s="12">
        <f>IFERROR(salesdata[[#This Row],[S-P1]]/salesdata[[#This Row],[Q-P1]],0)</f>
        <v>3.17</v>
      </c>
      <c r="I3532" s="3">
        <v>2558</v>
      </c>
      <c r="J3532" s="10">
        <v>16217.72</v>
      </c>
      <c r="K3532" s="12">
        <f>IFERROR(salesdata[[#This Row],[S-P2]]/salesdata[[#This Row],[Q-P2]],0)</f>
        <v>6.34</v>
      </c>
      <c r="L3532" s="3">
        <v>3745</v>
      </c>
      <c r="M3532" s="10">
        <v>20297.900000000001</v>
      </c>
      <c r="N3532" s="12">
        <f>IFERROR(salesdata[[#This Row],[S-P3]]/salesdata[[#This Row],[Q-P3]],0)</f>
        <v>5.4200000000000008</v>
      </c>
      <c r="O3532" s="3">
        <v>396</v>
      </c>
      <c r="P3532" s="10">
        <v>2823.48</v>
      </c>
      <c r="Q3532" s="12">
        <f>IFERROR(salesdata[[#This Row],[S-P4]]/salesdata[[#This Row],[Q-P4]],0)</f>
        <v>7.13</v>
      </c>
      <c r="R3532" s="3">
        <v>12445</v>
      </c>
      <c r="S3532" s="10">
        <v>57553.919999999998</v>
      </c>
      <c r="T3532" s="1" t="str">
        <f>"Q"&amp;ROUNDUP(salesdata[[#This Row],[Month No.]]/3,0)</f>
        <v>Q1</v>
      </c>
      <c r="U3532" s="1" t="str">
        <f>TEXT(salesdata[[#This Row],[Date]],"dddd")</f>
        <v>Wednesday</v>
      </c>
      <c r="V3532" s="12">
        <f>IFERROR(salesdata[[#This Row],[Total Revenue]]/salesdata[[#This Row],[Total Units Sold]],0)</f>
        <v>4.6246621132985135</v>
      </c>
      <c r="W3532" s="1" t="str">
        <f>INDEX({"Product1","Product2","Product3","Product4"},MATCH(MAX(salesdata[[#This Row],[S-P1]],salesdata[[#This Row],[S-P2]],salesdata[[#This Row],[S-P3]],salesdata[[#This Row],[S-P4]]),CHOOSE({1,2,3,4},salesdata[[#This Row],[S-P1]],salesdata[[#This Row],[S-P2]],salesdata[[#This Row],[S-P3]],salesdata[[#This Row],[S-P4]]),0))</f>
        <v>Product3</v>
      </c>
      <c r="X3532" s="1" t="str">
        <f>IF(salesdata[[#This Row],[Total Revenue]]&gt;=70000,"High",IF(salesdata[[#This Row],[Total Revenue]]&gt;=40000,"Medium","Low"))</f>
        <v>Medium</v>
      </c>
      <c r="Y3532" s="1" t="str">
        <f>IFERROR(IF(SUMIF(salesdata[Year],salesdata[[#This Row],[Year]],salesdata[Total Revenue])&gt;SUMIF(salesdata[Year],salesdata[[#This Row],[Year]]-1,salesdata[Total Revenue]),"Growth Year","Decline Year"),"")</f>
        <v>Growth Year</v>
      </c>
    </row>
    <row r="3533" spans="1:25" x14ac:dyDescent="0.3">
      <c r="A3533" s="1">
        <v>3532</v>
      </c>
      <c r="B3533" s="2">
        <v>43881</v>
      </c>
      <c r="C3533" s="1">
        <v>2020</v>
      </c>
      <c r="D3533" s="1" t="s">
        <v>27</v>
      </c>
      <c r="E3533" s="1">
        <v>2</v>
      </c>
      <c r="F3533" s="3">
        <v>1270</v>
      </c>
      <c r="G3533" s="10">
        <v>4025.9</v>
      </c>
      <c r="H3533" s="12">
        <f>IFERROR(salesdata[[#This Row],[S-P1]]/salesdata[[#This Row],[Q-P1]],0)</f>
        <v>3.17</v>
      </c>
      <c r="I3533" s="3">
        <v>889</v>
      </c>
      <c r="J3533" s="10">
        <v>5636.26</v>
      </c>
      <c r="K3533" s="12">
        <f>IFERROR(salesdata[[#This Row],[S-P2]]/salesdata[[#This Row],[Q-P2]],0)</f>
        <v>6.34</v>
      </c>
      <c r="L3533" s="3">
        <v>885</v>
      </c>
      <c r="M3533" s="10">
        <v>4796.7</v>
      </c>
      <c r="N3533" s="12">
        <f>IFERROR(salesdata[[#This Row],[S-P3]]/salesdata[[#This Row],[Q-P3]],0)</f>
        <v>5.42</v>
      </c>
      <c r="O3533" s="3">
        <v>274</v>
      </c>
      <c r="P3533" s="10">
        <v>1953.62</v>
      </c>
      <c r="Q3533" s="12">
        <f>IFERROR(salesdata[[#This Row],[S-P4]]/salesdata[[#This Row],[Q-P4]],0)</f>
        <v>7.13</v>
      </c>
      <c r="R3533" s="3">
        <v>3318</v>
      </c>
      <c r="S3533" s="10">
        <v>16412.48</v>
      </c>
      <c r="T3533" s="1" t="str">
        <f>"Q"&amp;ROUNDUP(salesdata[[#This Row],[Month No.]]/3,0)</f>
        <v>Q1</v>
      </c>
      <c r="U3533" s="1" t="str">
        <f>TEXT(salesdata[[#This Row],[Date]],"dddd")</f>
        <v>Thursday</v>
      </c>
      <c r="V3533" s="12">
        <f>IFERROR(salesdata[[#This Row],[Total Revenue]]/salesdata[[#This Row],[Total Units Sold]],0)</f>
        <v>4.9464978902953582</v>
      </c>
      <c r="W3533" s="1" t="str">
        <f>INDEX({"Product1","Product2","Product3","Product4"},MATCH(MAX(salesdata[[#This Row],[S-P1]],salesdata[[#This Row],[S-P2]],salesdata[[#This Row],[S-P3]],salesdata[[#This Row],[S-P4]]),CHOOSE({1,2,3,4},salesdata[[#This Row],[S-P1]],salesdata[[#This Row],[S-P2]],salesdata[[#This Row],[S-P3]],salesdata[[#This Row],[S-P4]]),0))</f>
        <v>Product2</v>
      </c>
      <c r="X3533" s="1" t="str">
        <f>IF(salesdata[[#This Row],[Total Revenue]]&gt;=70000,"High",IF(salesdata[[#This Row],[Total Revenue]]&gt;=40000,"Medium","Low"))</f>
        <v>Low</v>
      </c>
      <c r="Y3533" s="1" t="str">
        <f>IFERROR(IF(SUMIF(salesdata[Year],salesdata[[#This Row],[Year]],salesdata[Total Revenue])&gt;SUMIF(salesdata[Year],salesdata[[#This Row],[Year]]-1,salesdata[Total Revenue]),"Growth Year","Decline Year"),"")</f>
        <v>Growth Year</v>
      </c>
    </row>
    <row r="3534" spans="1:25" x14ac:dyDescent="0.3">
      <c r="A3534" s="1">
        <v>3533</v>
      </c>
      <c r="B3534" s="2">
        <v>43882</v>
      </c>
      <c r="C3534" s="1">
        <v>2020</v>
      </c>
      <c r="D3534" s="1" t="s">
        <v>27</v>
      </c>
      <c r="E3534" s="1">
        <v>2</v>
      </c>
      <c r="F3534" s="3">
        <v>5674</v>
      </c>
      <c r="G3534" s="10">
        <v>17986.580000000002</v>
      </c>
      <c r="H3534" s="12">
        <f>IFERROR(salesdata[[#This Row],[S-P1]]/salesdata[[#This Row],[Q-P1]],0)</f>
        <v>3.1700000000000004</v>
      </c>
      <c r="I3534" s="3">
        <v>3189</v>
      </c>
      <c r="J3534" s="10">
        <v>20218.259999999998</v>
      </c>
      <c r="K3534" s="12">
        <f>IFERROR(salesdata[[#This Row],[S-P2]]/salesdata[[#This Row],[Q-P2]],0)</f>
        <v>6.34</v>
      </c>
      <c r="L3534" s="3">
        <v>3908</v>
      </c>
      <c r="M3534" s="10">
        <v>21181.360000000001</v>
      </c>
      <c r="N3534" s="12">
        <f>IFERROR(salesdata[[#This Row],[S-P3]]/salesdata[[#This Row],[Q-P3]],0)</f>
        <v>5.42</v>
      </c>
      <c r="O3534" s="3">
        <v>790</v>
      </c>
      <c r="P3534" s="10">
        <v>5632.7</v>
      </c>
      <c r="Q3534" s="12">
        <f>IFERROR(salesdata[[#This Row],[S-P4]]/salesdata[[#This Row],[Q-P4]],0)</f>
        <v>7.13</v>
      </c>
      <c r="R3534" s="3">
        <v>13561</v>
      </c>
      <c r="S3534" s="10">
        <v>65018.9</v>
      </c>
      <c r="T3534" s="1" t="str">
        <f>"Q"&amp;ROUNDUP(salesdata[[#This Row],[Month No.]]/3,0)</f>
        <v>Q1</v>
      </c>
      <c r="U3534" s="1" t="str">
        <f>TEXT(salesdata[[#This Row],[Date]],"dddd")</f>
        <v>Friday</v>
      </c>
      <c r="V3534" s="12">
        <f>IFERROR(salesdata[[#This Row],[Total Revenue]]/salesdata[[#This Row],[Total Units Sold]],0)</f>
        <v>4.7945505493695153</v>
      </c>
      <c r="W3534" s="1" t="str">
        <f>INDEX({"Product1","Product2","Product3","Product4"},MATCH(MAX(salesdata[[#This Row],[S-P1]],salesdata[[#This Row],[S-P2]],salesdata[[#This Row],[S-P3]],salesdata[[#This Row],[S-P4]]),CHOOSE({1,2,3,4},salesdata[[#This Row],[S-P1]],salesdata[[#This Row],[S-P2]],salesdata[[#This Row],[S-P3]],salesdata[[#This Row],[S-P4]]),0))</f>
        <v>Product3</v>
      </c>
      <c r="X3534" s="1" t="str">
        <f>IF(salesdata[[#This Row],[Total Revenue]]&gt;=70000,"High",IF(salesdata[[#This Row],[Total Revenue]]&gt;=40000,"Medium","Low"))</f>
        <v>Medium</v>
      </c>
      <c r="Y3534" s="1" t="str">
        <f>IFERROR(IF(SUMIF(salesdata[Year],salesdata[[#This Row],[Year]],salesdata[Total Revenue])&gt;SUMIF(salesdata[Year],salesdata[[#This Row],[Year]]-1,salesdata[Total Revenue]),"Growth Year","Decline Year"),"")</f>
        <v>Growth Year</v>
      </c>
    </row>
    <row r="3535" spans="1:25" x14ac:dyDescent="0.3">
      <c r="A3535" s="1">
        <v>3534</v>
      </c>
      <c r="B3535" s="2">
        <v>43883</v>
      </c>
      <c r="C3535" s="1">
        <v>2020</v>
      </c>
      <c r="D3535" s="1" t="s">
        <v>27</v>
      </c>
      <c r="E3535" s="1">
        <v>2</v>
      </c>
      <c r="F3535" s="3">
        <v>401</v>
      </c>
      <c r="G3535" s="10">
        <v>1271.17</v>
      </c>
      <c r="H3535" s="12">
        <f>IFERROR(salesdata[[#This Row],[S-P1]]/salesdata[[#This Row],[Q-P1]],0)</f>
        <v>3.1700000000000004</v>
      </c>
      <c r="I3535" s="3">
        <v>390</v>
      </c>
      <c r="J3535" s="10">
        <v>2472.6</v>
      </c>
      <c r="K3535" s="12">
        <f>IFERROR(salesdata[[#This Row],[S-P2]]/salesdata[[#This Row],[Q-P2]],0)</f>
        <v>6.34</v>
      </c>
      <c r="L3535" s="3">
        <v>2803</v>
      </c>
      <c r="M3535" s="10">
        <v>15192.26</v>
      </c>
      <c r="N3535" s="12">
        <f>IFERROR(salesdata[[#This Row],[S-P3]]/salesdata[[#This Row],[Q-P3]],0)</f>
        <v>5.42</v>
      </c>
      <c r="O3535" s="3">
        <v>1736</v>
      </c>
      <c r="P3535" s="10">
        <v>12377.68</v>
      </c>
      <c r="Q3535" s="12">
        <f>IFERROR(salesdata[[#This Row],[S-P4]]/salesdata[[#This Row],[Q-P4]],0)</f>
        <v>7.13</v>
      </c>
      <c r="R3535" s="3">
        <v>5330</v>
      </c>
      <c r="S3535" s="10">
        <v>31313.71</v>
      </c>
      <c r="T3535" s="1" t="str">
        <f>"Q"&amp;ROUNDUP(salesdata[[#This Row],[Month No.]]/3,0)</f>
        <v>Q1</v>
      </c>
      <c r="U3535" s="1" t="str">
        <f>TEXT(salesdata[[#This Row],[Date]],"dddd")</f>
        <v>Saturday</v>
      </c>
      <c r="V3535" s="12">
        <f>IFERROR(salesdata[[#This Row],[Total Revenue]]/salesdata[[#This Row],[Total Units Sold]],0)</f>
        <v>5.8749924953095682</v>
      </c>
      <c r="W3535" s="1" t="str">
        <f>INDEX({"Product1","Product2","Product3","Product4"},MATCH(MAX(salesdata[[#This Row],[S-P1]],salesdata[[#This Row],[S-P2]],salesdata[[#This Row],[S-P3]],salesdata[[#This Row],[S-P4]]),CHOOSE({1,2,3,4},salesdata[[#This Row],[S-P1]],salesdata[[#This Row],[S-P2]],salesdata[[#This Row],[S-P3]],salesdata[[#This Row],[S-P4]]),0))</f>
        <v>Product3</v>
      </c>
      <c r="X3535" s="1" t="str">
        <f>IF(salesdata[[#This Row],[Total Revenue]]&gt;=70000,"High",IF(salesdata[[#This Row],[Total Revenue]]&gt;=40000,"Medium","Low"))</f>
        <v>Low</v>
      </c>
      <c r="Y3535" s="1" t="str">
        <f>IFERROR(IF(SUMIF(salesdata[Year],salesdata[[#This Row],[Year]],salesdata[Total Revenue])&gt;SUMIF(salesdata[Year],salesdata[[#This Row],[Year]]-1,salesdata[Total Revenue]),"Growth Year","Decline Year"),"")</f>
        <v>Growth Year</v>
      </c>
    </row>
    <row r="3536" spans="1:25" x14ac:dyDescent="0.3">
      <c r="A3536" s="1">
        <v>3535</v>
      </c>
      <c r="B3536" s="2">
        <v>43884</v>
      </c>
      <c r="C3536" s="1">
        <v>2020</v>
      </c>
      <c r="D3536" s="1" t="s">
        <v>27</v>
      </c>
      <c r="E3536" s="1">
        <v>2</v>
      </c>
      <c r="F3536" s="3">
        <v>6331</v>
      </c>
      <c r="G3536" s="10">
        <v>20069.27</v>
      </c>
      <c r="H3536" s="12">
        <f>IFERROR(salesdata[[#This Row],[S-P1]]/salesdata[[#This Row],[Q-P1]],0)</f>
        <v>3.17</v>
      </c>
      <c r="I3536" s="3">
        <v>2827</v>
      </c>
      <c r="J3536" s="10">
        <v>17923.18</v>
      </c>
      <c r="K3536" s="12">
        <f>IFERROR(salesdata[[#This Row],[S-P2]]/salesdata[[#This Row],[Q-P2]],0)</f>
        <v>6.34</v>
      </c>
      <c r="L3536" s="3">
        <v>3729</v>
      </c>
      <c r="M3536" s="10">
        <v>20211.18</v>
      </c>
      <c r="N3536" s="12">
        <f>IFERROR(salesdata[[#This Row],[S-P3]]/salesdata[[#This Row],[Q-P3]],0)</f>
        <v>5.42</v>
      </c>
      <c r="O3536" s="3">
        <v>1512</v>
      </c>
      <c r="P3536" s="10">
        <v>10780.56</v>
      </c>
      <c r="Q3536" s="12">
        <f>IFERROR(salesdata[[#This Row],[S-P4]]/salesdata[[#This Row],[Q-P4]],0)</f>
        <v>7.13</v>
      </c>
      <c r="R3536" s="3">
        <v>14399</v>
      </c>
      <c r="S3536" s="10">
        <v>68984.19</v>
      </c>
      <c r="T3536" s="1" t="str">
        <f>"Q"&amp;ROUNDUP(salesdata[[#This Row],[Month No.]]/3,0)</f>
        <v>Q1</v>
      </c>
      <c r="U3536" s="1" t="str">
        <f>TEXT(salesdata[[#This Row],[Date]],"dddd")</f>
        <v>Sunday</v>
      </c>
      <c r="V3536" s="12">
        <f>IFERROR(salesdata[[#This Row],[Total Revenue]]/salesdata[[#This Row],[Total Units Sold]],0)</f>
        <v>4.7909014514896873</v>
      </c>
      <c r="W3536" s="1" t="str">
        <f>INDEX({"Product1","Product2","Product3","Product4"},MATCH(MAX(salesdata[[#This Row],[S-P1]],salesdata[[#This Row],[S-P2]],salesdata[[#This Row],[S-P3]],salesdata[[#This Row],[S-P4]]),CHOOSE({1,2,3,4},salesdata[[#This Row],[S-P1]],salesdata[[#This Row],[S-P2]],salesdata[[#This Row],[S-P3]],salesdata[[#This Row],[S-P4]]),0))</f>
        <v>Product3</v>
      </c>
      <c r="X3536" s="1" t="str">
        <f>IF(salesdata[[#This Row],[Total Revenue]]&gt;=70000,"High",IF(salesdata[[#This Row],[Total Revenue]]&gt;=40000,"Medium","Low"))</f>
        <v>Medium</v>
      </c>
      <c r="Y3536" s="1" t="str">
        <f>IFERROR(IF(SUMIF(salesdata[Year],salesdata[[#This Row],[Year]],salesdata[Total Revenue])&gt;SUMIF(salesdata[Year],salesdata[[#This Row],[Year]]-1,salesdata[Total Revenue]),"Growth Year","Decline Year"),"")</f>
        <v>Growth Year</v>
      </c>
    </row>
    <row r="3537" spans="1:25" x14ac:dyDescent="0.3">
      <c r="A3537" s="1">
        <v>3536</v>
      </c>
      <c r="B3537" s="2">
        <v>43885</v>
      </c>
      <c r="C3537" s="1">
        <v>2020</v>
      </c>
      <c r="D3537" s="1" t="s">
        <v>27</v>
      </c>
      <c r="E3537" s="1">
        <v>2</v>
      </c>
      <c r="F3537" s="3">
        <v>1292</v>
      </c>
      <c r="G3537" s="10">
        <v>4095.64</v>
      </c>
      <c r="H3537" s="12">
        <f>IFERROR(salesdata[[#This Row],[S-P1]]/salesdata[[#This Row],[Q-P1]],0)</f>
        <v>3.17</v>
      </c>
      <c r="I3537" s="3">
        <v>1671</v>
      </c>
      <c r="J3537" s="10">
        <v>10594.14</v>
      </c>
      <c r="K3537" s="12">
        <f>IFERROR(salesdata[[#This Row],[S-P2]]/salesdata[[#This Row],[Q-P2]],0)</f>
        <v>6.34</v>
      </c>
      <c r="L3537" s="3">
        <v>509</v>
      </c>
      <c r="M3537" s="10">
        <v>2758.78</v>
      </c>
      <c r="N3537" s="12">
        <f>IFERROR(salesdata[[#This Row],[S-P3]]/salesdata[[#This Row],[Q-P3]],0)</f>
        <v>5.4200000000000008</v>
      </c>
      <c r="O3537" s="3">
        <v>1917</v>
      </c>
      <c r="P3537" s="10">
        <v>13668.21</v>
      </c>
      <c r="Q3537" s="12">
        <f>IFERROR(salesdata[[#This Row],[S-P4]]/salesdata[[#This Row],[Q-P4]],0)</f>
        <v>7.13</v>
      </c>
      <c r="R3537" s="3">
        <v>5389</v>
      </c>
      <c r="S3537" s="10">
        <v>31116.77</v>
      </c>
      <c r="T3537" s="1" t="str">
        <f>"Q"&amp;ROUNDUP(salesdata[[#This Row],[Month No.]]/3,0)</f>
        <v>Q1</v>
      </c>
      <c r="U3537" s="1" t="str">
        <f>TEXT(salesdata[[#This Row],[Date]],"dddd")</f>
        <v>Monday</v>
      </c>
      <c r="V3537" s="12">
        <f>IFERROR(salesdata[[#This Row],[Total Revenue]]/salesdata[[#This Row],[Total Units Sold]],0)</f>
        <v>5.7741269252180372</v>
      </c>
      <c r="W3537" s="1" t="str">
        <f>INDEX({"Product1","Product2","Product3","Product4"},MATCH(MAX(salesdata[[#This Row],[S-P1]],salesdata[[#This Row],[S-P2]],salesdata[[#This Row],[S-P3]],salesdata[[#This Row],[S-P4]]),CHOOSE({1,2,3,4},salesdata[[#This Row],[S-P1]],salesdata[[#This Row],[S-P2]],salesdata[[#This Row],[S-P3]],salesdata[[#This Row],[S-P4]]),0))</f>
        <v>Product4</v>
      </c>
      <c r="X3537" s="1" t="str">
        <f>IF(salesdata[[#This Row],[Total Revenue]]&gt;=70000,"High",IF(salesdata[[#This Row],[Total Revenue]]&gt;=40000,"Medium","Low"))</f>
        <v>Low</v>
      </c>
      <c r="Y3537" s="1" t="str">
        <f>IFERROR(IF(SUMIF(salesdata[Year],salesdata[[#This Row],[Year]],salesdata[Total Revenue])&gt;SUMIF(salesdata[Year],salesdata[[#This Row],[Year]]-1,salesdata[Total Revenue]),"Growth Year","Decline Year"),"")</f>
        <v>Growth Year</v>
      </c>
    </row>
    <row r="3538" spans="1:25" x14ac:dyDescent="0.3">
      <c r="A3538" s="1">
        <v>3537</v>
      </c>
      <c r="B3538" s="2">
        <v>43886</v>
      </c>
      <c r="C3538" s="1">
        <v>2020</v>
      </c>
      <c r="D3538" s="1" t="s">
        <v>27</v>
      </c>
      <c r="E3538" s="1">
        <v>2</v>
      </c>
      <c r="F3538" s="3">
        <v>4015</v>
      </c>
      <c r="G3538" s="10">
        <v>12727.55</v>
      </c>
      <c r="H3538" s="12">
        <f>IFERROR(salesdata[[#This Row],[S-P1]]/salesdata[[#This Row],[Q-P1]],0)</f>
        <v>3.17</v>
      </c>
      <c r="I3538" s="3">
        <v>3424</v>
      </c>
      <c r="J3538" s="10">
        <v>21708.16</v>
      </c>
      <c r="K3538" s="12">
        <f>IFERROR(salesdata[[#This Row],[S-P2]]/salesdata[[#This Row],[Q-P2]],0)</f>
        <v>6.34</v>
      </c>
      <c r="L3538" s="3">
        <v>4469</v>
      </c>
      <c r="M3538" s="10">
        <v>24221.98</v>
      </c>
      <c r="N3538" s="12">
        <f>IFERROR(salesdata[[#This Row],[S-P3]]/salesdata[[#This Row],[Q-P3]],0)</f>
        <v>5.42</v>
      </c>
      <c r="O3538" s="3">
        <v>1327</v>
      </c>
      <c r="P3538" s="10">
        <v>9461.51</v>
      </c>
      <c r="Q3538" s="12">
        <f>IFERROR(salesdata[[#This Row],[S-P4]]/salesdata[[#This Row],[Q-P4]],0)</f>
        <v>7.13</v>
      </c>
      <c r="R3538" s="3">
        <v>13235</v>
      </c>
      <c r="S3538" s="10">
        <v>68119.199999999997</v>
      </c>
      <c r="T3538" s="1" t="str">
        <f>"Q"&amp;ROUNDUP(salesdata[[#This Row],[Month No.]]/3,0)</f>
        <v>Q1</v>
      </c>
      <c r="U3538" s="1" t="str">
        <f>TEXT(salesdata[[#This Row],[Date]],"dddd")</f>
        <v>Tuesday</v>
      </c>
      <c r="V3538" s="12">
        <f>IFERROR(salesdata[[#This Row],[Total Revenue]]/salesdata[[#This Row],[Total Units Sold]],0)</f>
        <v>5.1468983755194557</v>
      </c>
      <c r="W3538" s="1" t="str">
        <f>INDEX({"Product1","Product2","Product3","Product4"},MATCH(MAX(salesdata[[#This Row],[S-P1]],salesdata[[#This Row],[S-P2]],salesdata[[#This Row],[S-P3]],salesdata[[#This Row],[S-P4]]),CHOOSE({1,2,3,4},salesdata[[#This Row],[S-P1]],salesdata[[#This Row],[S-P2]],salesdata[[#This Row],[S-P3]],salesdata[[#This Row],[S-P4]]),0))</f>
        <v>Product3</v>
      </c>
      <c r="X3538" s="1" t="str">
        <f>IF(salesdata[[#This Row],[Total Revenue]]&gt;=70000,"High",IF(salesdata[[#This Row],[Total Revenue]]&gt;=40000,"Medium","Low"))</f>
        <v>Medium</v>
      </c>
      <c r="Y3538" s="1" t="str">
        <f>IFERROR(IF(SUMIF(salesdata[Year],salesdata[[#This Row],[Year]],salesdata[Total Revenue])&gt;SUMIF(salesdata[Year],salesdata[[#This Row],[Year]]-1,salesdata[Total Revenue]),"Growth Year","Decline Year"),"")</f>
        <v>Growth Year</v>
      </c>
    </row>
    <row r="3539" spans="1:25" x14ac:dyDescent="0.3">
      <c r="A3539" s="1">
        <v>3538</v>
      </c>
      <c r="B3539" s="2">
        <v>43887</v>
      </c>
      <c r="C3539" s="1">
        <v>2020</v>
      </c>
      <c r="D3539" s="1" t="s">
        <v>27</v>
      </c>
      <c r="E3539" s="1">
        <v>2</v>
      </c>
      <c r="F3539" s="3">
        <v>4900</v>
      </c>
      <c r="G3539" s="10">
        <v>15533</v>
      </c>
      <c r="H3539" s="12">
        <f>IFERROR(salesdata[[#This Row],[S-P1]]/salesdata[[#This Row],[Q-P1]],0)</f>
        <v>3.17</v>
      </c>
      <c r="I3539" s="3">
        <v>357</v>
      </c>
      <c r="J3539" s="10">
        <v>2263.38</v>
      </c>
      <c r="K3539" s="12">
        <f>IFERROR(salesdata[[#This Row],[S-P2]]/salesdata[[#This Row],[Q-P2]],0)</f>
        <v>6.3400000000000007</v>
      </c>
      <c r="L3539" s="3">
        <v>3847</v>
      </c>
      <c r="M3539" s="10">
        <v>20850.740000000002</v>
      </c>
      <c r="N3539" s="12">
        <f>IFERROR(salesdata[[#This Row],[S-P3]]/salesdata[[#This Row],[Q-P3]],0)</f>
        <v>5.4200000000000008</v>
      </c>
      <c r="O3539" s="3">
        <v>853</v>
      </c>
      <c r="P3539" s="10">
        <v>6081.89</v>
      </c>
      <c r="Q3539" s="12">
        <f>IFERROR(salesdata[[#This Row],[S-P4]]/salesdata[[#This Row],[Q-P4]],0)</f>
        <v>7.1300000000000008</v>
      </c>
      <c r="R3539" s="3">
        <v>9957</v>
      </c>
      <c r="S3539" s="10">
        <v>44729.01</v>
      </c>
      <c r="T3539" s="1" t="str">
        <f>"Q"&amp;ROUNDUP(salesdata[[#This Row],[Month No.]]/3,0)</f>
        <v>Q1</v>
      </c>
      <c r="U3539" s="1" t="str">
        <f>TEXT(salesdata[[#This Row],[Date]],"dddd")</f>
        <v>Wednesday</v>
      </c>
      <c r="V3539" s="12">
        <f>IFERROR(salesdata[[#This Row],[Total Revenue]]/salesdata[[#This Row],[Total Units Sold]],0)</f>
        <v>4.4922175354022302</v>
      </c>
      <c r="W3539" s="1" t="str">
        <f>INDEX({"Product1","Product2","Product3","Product4"},MATCH(MAX(salesdata[[#This Row],[S-P1]],salesdata[[#This Row],[S-P2]],salesdata[[#This Row],[S-P3]],salesdata[[#This Row],[S-P4]]),CHOOSE({1,2,3,4},salesdata[[#This Row],[S-P1]],salesdata[[#This Row],[S-P2]],salesdata[[#This Row],[S-P3]],salesdata[[#This Row],[S-P4]]),0))</f>
        <v>Product3</v>
      </c>
      <c r="X3539" s="1" t="str">
        <f>IF(salesdata[[#This Row],[Total Revenue]]&gt;=70000,"High",IF(salesdata[[#This Row],[Total Revenue]]&gt;=40000,"Medium","Low"))</f>
        <v>Medium</v>
      </c>
      <c r="Y3539" s="1" t="str">
        <f>IFERROR(IF(SUMIF(salesdata[Year],salesdata[[#This Row],[Year]],salesdata[Total Revenue])&gt;SUMIF(salesdata[Year],salesdata[[#This Row],[Year]]-1,salesdata[Total Revenue]),"Growth Year","Decline Year"),"")</f>
        <v>Growth Year</v>
      </c>
    </row>
    <row r="3540" spans="1:25" x14ac:dyDescent="0.3">
      <c r="A3540" s="1">
        <v>3539</v>
      </c>
      <c r="B3540" s="2">
        <v>43888</v>
      </c>
      <c r="C3540" s="1">
        <v>2020</v>
      </c>
      <c r="D3540" s="1" t="s">
        <v>27</v>
      </c>
      <c r="E3540" s="1">
        <v>2</v>
      </c>
      <c r="F3540" s="3">
        <v>5431</v>
      </c>
      <c r="G3540" s="10">
        <v>17216.27</v>
      </c>
      <c r="H3540" s="12">
        <f>IFERROR(salesdata[[#This Row],[S-P1]]/salesdata[[#This Row],[Q-P1]],0)</f>
        <v>3.17</v>
      </c>
      <c r="I3540" s="3">
        <v>1357</v>
      </c>
      <c r="J3540" s="10">
        <v>8603.3799999999992</v>
      </c>
      <c r="K3540" s="12">
        <f>IFERROR(salesdata[[#This Row],[S-P2]]/salesdata[[#This Row],[Q-P2]],0)</f>
        <v>6.339999999999999</v>
      </c>
      <c r="L3540" s="3">
        <v>628</v>
      </c>
      <c r="M3540" s="10">
        <v>3403.76</v>
      </c>
      <c r="N3540" s="12">
        <f>IFERROR(salesdata[[#This Row],[S-P3]]/salesdata[[#This Row],[Q-P3]],0)</f>
        <v>5.42</v>
      </c>
      <c r="O3540" s="3">
        <v>1174</v>
      </c>
      <c r="P3540" s="10">
        <v>8370.6200000000008</v>
      </c>
      <c r="Q3540" s="12">
        <f>IFERROR(salesdata[[#This Row],[S-P4]]/salesdata[[#This Row],[Q-P4]],0)</f>
        <v>7.1300000000000008</v>
      </c>
      <c r="R3540" s="3">
        <v>8590</v>
      </c>
      <c r="S3540" s="10">
        <v>37594.03</v>
      </c>
      <c r="T3540" s="1" t="str">
        <f>"Q"&amp;ROUNDUP(salesdata[[#This Row],[Month No.]]/3,0)</f>
        <v>Q1</v>
      </c>
      <c r="U3540" s="1" t="str">
        <f>TEXT(salesdata[[#This Row],[Date]],"dddd")</f>
        <v>Thursday</v>
      </c>
      <c r="V3540" s="12">
        <f>IFERROR(salesdata[[#This Row],[Total Revenue]]/salesdata[[#This Row],[Total Units Sold]],0)</f>
        <v>4.376487776484284</v>
      </c>
      <c r="W3540" s="1" t="str">
        <f>INDEX({"Product1","Product2","Product3","Product4"},MATCH(MAX(salesdata[[#This Row],[S-P1]],salesdata[[#This Row],[S-P2]],salesdata[[#This Row],[S-P3]],salesdata[[#This Row],[S-P4]]),CHOOSE({1,2,3,4},salesdata[[#This Row],[S-P1]],salesdata[[#This Row],[S-P2]],salesdata[[#This Row],[S-P3]],salesdata[[#This Row],[S-P4]]),0))</f>
        <v>Product1</v>
      </c>
      <c r="X3540" s="1" t="str">
        <f>IF(salesdata[[#This Row],[Total Revenue]]&gt;=70000,"High",IF(salesdata[[#This Row],[Total Revenue]]&gt;=40000,"Medium","Low"))</f>
        <v>Low</v>
      </c>
      <c r="Y3540" s="1" t="str">
        <f>IFERROR(IF(SUMIF(salesdata[Year],salesdata[[#This Row],[Year]],salesdata[Total Revenue])&gt;SUMIF(salesdata[Year],salesdata[[#This Row],[Year]]-1,salesdata[Total Revenue]),"Growth Year","Decline Year"),"")</f>
        <v>Growth Year</v>
      </c>
    </row>
    <row r="3541" spans="1:25" x14ac:dyDescent="0.3">
      <c r="A3541" s="1">
        <v>3540</v>
      </c>
      <c r="B3541" s="2">
        <v>43891</v>
      </c>
      <c r="C3541" s="1">
        <v>2020</v>
      </c>
      <c r="D3541" s="1" t="s">
        <v>28</v>
      </c>
      <c r="E3541" s="1">
        <v>3</v>
      </c>
      <c r="F3541" s="3">
        <v>5057</v>
      </c>
      <c r="G3541" s="10">
        <v>16030.69</v>
      </c>
      <c r="H3541" s="12">
        <f>IFERROR(salesdata[[#This Row],[S-P1]]/salesdata[[#This Row],[Q-P1]],0)</f>
        <v>3.17</v>
      </c>
      <c r="I3541" s="3">
        <v>483</v>
      </c>
      <c r="J3541" s="10">
        <v>3062.22</v>
      </c>
      <c r="K3541" s="12">
        <f>IFERROR(salesdata[[#This Row],[S-P2]]/salesdata[[#This Row],[Q-P2]],0)</f>
        <v>6.34</v>
      </c>
      <c r="L3541" s="3">
        <v>4923</v>
      </c>
      <c r="M3541" s="10">
        <v>26682.66</v>
      </c>
      <c r="N3541" s="12">
        <f>IFERROR(salesdata[[#This Row],[S-P3]]/salesdata[[#This Row],[Q-P3]],0)</f>
        <v>5.42</v>
      </c>
      <c r="O3541" s="3">
        <v>1214</v>
      </c>
      <c r="P3541" s="10">
        <v>8655.82</v>
      </c>
      <c r="Q3541" s="12">
        <f>IFERROR(salesdata[[#This Row],[S-P4]]/salesdata[[#This Row],[Q-P4]],0)</f>
        <v>7.13</v>
      </c>
      <c r="R3541" s="3">
        <v>11677</v>
      </c>
      <c r="S3541" s="10">
        <v>54431.39</v>
      </c>
      <c r="T3541" s="1" t="str">
        <f>"Q"&amp;ROUNDUP(salesdata[[#This Row],[Month No.]]/3,0)</f>
        <v>Q1</v>
      </c>
      <c r="U3541" s="1" t="str">
        <f>TEXT(salesdata[[#This Row],[Date]],"dddd")</f>
        <v>Sunday</v>
      </c>
      <c r="V3541" s="12">
        <f>IFERROR(salesdata[[#This Row],[Total Revenue]]/salesdata[[#This Row],[Total Units Sold]],0)</f>
        <v>4.661419028860152</v>
      </c>
      <c r="W3541" s="1" t="str">
        <f>INDEX({"Product1","Product2","Product3","Product4"},MATCH(MAX(salesdata[[#This Row],[S-P1]],salesdata[[#This Row],[S-P2]],salesdata[[#This Row],[S-P3]],salesdata[[#This Row],[S-P4]]),CHOOSE({1,2,3,4},salesdata[[#This Row],[S-P1]],salesdata[[#This Row],[S-P2]],salesdata[[#This Row],[S-P3]],salesdata[[#This Row],[S-P4]]),0))</f>
        <v>Product3</v>
      </c>
      <c r="X3541" s="1" t="str">
        <f>IF(salesdata[[#This Row],[Total Revenue]]&gt;=70000,"High",IF(salesdata[[#This Row],[Total Revenue]]&gt;=40000,"Medium","Low"))</f>
        <v>Medium</v>
      </c>
      <c r="Y3541" s="1" t="str">
        <f>IFERROR(IF(SUMIF(salesdata[Year],salesdata[[#This Row],[Year]],salesdata[Total Revenue])&gt;SUMIF(salesdata[Year],salesdata[[#This Row],[Year]]-1,salesdata[Total Revenue]),"Growth Year","Decline Year"),"")</f>
        <v>Growth Year</v>
      </c>
    </row>
    <row r="3542" spans="1:25" x14ac:dyDescent="0.3">
      <c r="A3542" s="1">
        <v>3541</v>
      </c>
      <c r="B3542" s="2">
        <v>43892</v>
      </c>
      <c r="C3542" s="1">
        <v>2020</v>
      </c>
      <c r="D3542" s="1" t="s">
        <v>28</v>
      </c>
      <c r="E3542" s="1">
        <v>3</v>
      </c>
      <c r="F3542" s="3">
        <v>5879</v>
      </c>
      <c r="G3542" s="10">
        <v>18636.43</v>
      </c>
      <c r="H3542" s="12">
        <f>IFERROR(salesdata[[#This Row],[S-P1]]/salesdata[[#This Row],[Q-P1]],0)</f>
        <v>3.17</v>
      </c>
      <c r="I3542" s="3">
        <v>2713</v>
      </c>
      <c r="J3542" s="10">
        <v>17200.419999999998</v>
      </c>
      <c r="K3542" s="12">
        <f>IFERROR(salesdata[[#This Row],[S-P2]]/salesdata[[#This Row],[Q-P2]],0)</f>
        <v>6.339999999999999</v>
      </c>
      <c r="L3542" s="3">
        <v>4782</v>
      </c>
      <c r="M3542" s="10">
        <v>25918.44</v>
      </c>
      <c r="N3542" s="12">
        <f>IFERROR(salesdata[[#This Row],[S-P3]]/salesdata[[#This Row],[Q-P3]],0)</f>
        <v>5.42</v>
      </c>
      <c r="O3542" s="3">
        <v>441</v>
      </c>
      <c r="P3542" s="10">
        <v>3144.33</v>
      </c>
      <c r="Q3542" s="12">
        <f>IFERROR(salesdata[[#This Row],[S-P4]]/salesdata[[#This Row],[Q-P4]],0)</f>
        <v>7.13</v>
      </c>
      <c r="R3542" s="3">
        <v>13815</v>
      </c>
      <c r="S3542" s="10">
        <v>64899.62</v>
      </c>
      <c r="T3542" s="1" t="str">
        <f>"Q"&amp;ROUNDUP(salesdata[[#This Row],[Month No.]]/3,0)</f>
        <v>Q1</v>
      </c>
      <c r="U3542" s="1" t="str">
        <f>TEXT(salesdata[[#This Row],[Date]],"dddd")</f>
        <v>Monday</v>
      </c>
      <c r="V3542" s="12">
        <f>IFERROR(salesdata[[#This Row],[Total Revenue]]/salesdata[[#This Row],[Total Units Sold]],0)</f>
        <v>4.6977647484618172</v>
      </c>
      <c r="W3542" s="1" t="str">
        <f>INDEX({"Product1","Product2","Product3","Product4"},MATCH(MAX(salesdata[[#This Row],[S-P1]],salesdata[[#This Row],[S-P2]],salesdata[[#This Row],[S-P3]],salesdata[[#This Row],[S-P4]]),CHOOSE({1,2,3,4},salesdata[[#This Row],[S-P1]],salesdata[[#This Row],[S-P2]],salesdata[[#This Row],[S-P3]],salesdata[[#This Row],[S-P4]]),0))</f>
        <v>Product3</v>
      </c>
      <c r="X3542" s="1" t="str">
        <f>IF(salesdata[[#This Row],[Total Revenue]]&gt;=70000,"High",IF(salesdata[[#This Row],[Total Revenue]]&gt;=40000,"Medium","Low"))</f>
        <v>Medium</v>
      </c>
      <c r="Y3542" s="1" t="str">
        <f>IFERROR(IF(SUMIF(salesdata[Year],salesdata[[#This Row],[Year]],salesdata[Total Revenue])&gt;SUMIF(salesdata[Year],salesdata[[#This Row],[Year]]-1,salesdata[Total Revenue]),"Growth Year","Decline Year"),"")</f>
        <v>Growth Year</v>
      </c>
    </row>
    <row r="3543" spans="1:25" x14ac:dyDescent="0.3">
      <c r="A3543" s="1">
        <v>3542</v>
      </c>
      <c r="B3543" s="2">
        <v>43893</v>
      </c>
      <c r="C3543" s="1">
        <v>2020</v>
      </c>
      <c r="D3543" s="1" t="s">
        <v>28</v>
      </c>
      <c r="E3543" s="1">
        <v>3</v>
      </c>
      <c r="F3543" s="3">
        <v>2149</v>
      </c>
      <c r="G3543" s="10">
        <v>6812.33</v>
      </c>
      <c r="H3543" s="12">
        <f>IFERROR(salesdata[[#This Row],[S-P1]]/salesdata[[#This Row],[Q-P1]],0)</f>
        <v>3.17</v>
      </c>
      <c r="I3543" s="3">
        <v>2217</v>
      </c>
      <c r="J3543" s="10">
        <v>14055.78</v>
      </c>
      <c r="K3543" s="12">
        <f>IFERROR(salesdata[[#This Row],[S-P2]]/salesdata[[#This Row],[Q-P2]],0)</f>
        <v>6.34</v>
      </c>
      <c r="L3543" s="3">
        <v>1400</v>
      </c>
      <c r="M3543" s="10">
        <v>7588</v>
      </c>
      <c r="N3543" s="12">
        <f>IFERROR(salesdata[[#This Row],[S-P3]]/salesdata[[#This Row],[Q-P3]],0)</f>
        <v>5.42</v>
      </c>
      <c r="O3543" s="3">
        <v>1740</v>
      </c>
      <c r="P3543" s="10">
        <v>12406.2</v>
      </c>
      <c r="Q3543" s="12">
        <f>IFERROR(salesdata[[#This Row],[S-P4]]/salesdata[[#This Row],[Q-P4]],0)</f>
        <v>7.1300000000000008</v>
      </c>
      <c r="R3543" s="3">
        <v>7506</v>
      </c>
      <c r="S3543" s="10">
        <v>40862.31</v>
      </c>
      <c r="T3543" s="1" t="str">
        <f>"Q"&amp;ROUNDUP(salesdata[[#This Row],[Month No.]]/3,0)</f>
        <v>Q1</v>
      </c>
      <c r="U3543" s="1" t="str">
        <f>TEXT(salesdata[[#This Row],[Date]],"dddd")</f>
        <v>Tuesday</v>
      </c>
      <c r="V3543" s="12">
        <f>IFERROR(salesdata[[#This Row],[Total Revenue]]/salesdata[[#This Row],[Total Units Sold]],0)</f>
        <v>5.4439528377298156</v>
      </c>
      <c r="W3543" s="1" t="str">
        <f>INDEX({"Product1","Product2","Product3","Product4"},MATCH(MAX(salesdata[[#This Row],[S-P1]],salesdata[[#This Row],[S-P2]],salesdata[[#This Row],[S-P3]],salesdata[[#This Row],[S-P4]]),CHOOSE({1,2,3,4},salesdata[[#This Row],[S-P1]],salesdata[[#This Row],[S-P2]],salesdata[[#This Row],[S-P3]],salesdata[[#This Row],[S-P4]]),0))</f>
        <v>Product2</v>
      </c>
      <c r="X3543" s="1" t="str">
        <f>IF(salesdata[[#This Row],[Total Revenue]]&gt;=70000,"High",IF(salesdata[[#This Row],[Total Revenue]]&gt;=40000,"Medium","Low"))</f>
        <v>Medium</v>
      </c>
      <c r="Y3543" s="1" t="str">
        <f>IFERROR(IF(SUMIF(salesdata[Year],salesdata[[#This Row],[Year]],salesdata[Total Revenue])&gt;SUMIF(salesdata[Year],salesdata[[#This Row],[Year]]-1,salesdata[Total Revenue]),"Growth Year","Decline Year"),"")</f>
        <v>Growth Year</v>
      </c>
    </row>
    <row r="3544" spans="1:25" x14ac:dyDescent="0.3">
      <c r="A3544" s="1">
        <v>3543</v>
      </c>
      <c r="B3544" s="2">
        <v>43894</v>
      </c>
      <c r="C3544" s="1">
        <v>2020</v>
      </c>
      <c r="D3544" s="1" t="s">
        <v>28</v>
      </c>
      <c r="E3544" s="1">
        <v>3</v>
      </c>
      <c r="F3544" s="3">
        <v>5435</v>
      </c>
      <c r="G3544" s="10">
        <v>17228.95</v>
      </c>
      <c r="H3544" s="12">
        <f>IFERROR(salesdata[[#This Row],[S-P1]]/salesdata[[#This Row],[Q-P1]],0)</f>
        <v>3.17</v>
      </c>
      <c r="I3544" s="3">
        <v>3334</v>
      </c>
      <c r="J3544" s="10">
        <v>21137.56</v>
      </c>
      <c r="K3544" s="12">
        <f>IFERROR(salesdata[[#This Row],[S-P2]]/salesdata[[#This Row],[Q-P2]],0)</f>
        <v>6.3400000000000007</v>
      </c>
      <c r="L3544" s="3">
        <v>3866</v>
      </c>
      <c r="M3544" s="10">
        <v>20953.72</v>
      </c>
      <c r="N3544" s="12">
        <f>IFERROR(salesdata[[#This Row],[S-P3]]/salesdata[[#This Row],[Q-P3]],0)</f>
        <v>5.42</v>
      </c>
      <c r="O3544" s="3">
        <v>822</v>
      </c>
      <c r="P3544" s="10">
        <v>5860.86</v>
      </c>
      <c r="Q3544" s="12">
        <f>IFERROR(salesdata[[#This Row],[S-P4]]/salesdata[[#This Row],[Q-P4]],0)</f>
        <v>7.13</v>
      </c>
      <c r="R3544" s="3">
        <v>13457</v>
      </c>
      <c r="S3544" s="10">
        <v>65181.09</v>
      </c>
      <c r="T3544" s="1" t="str">
        <f>"Q"&amp;ROUNDUP(salesdata[[#This Row],[Month No.]]/3,0)</f>
        <v>Q1</v>
      </c>
      <c r="U3544" s="1" t="str">
        <f>TEXT(salesdata[[#This Row],[Date]],"dddd")</f>
        <v>Wednesday</v>
      </c>
      <c r="V3544" s="12">
        <f>IFERROR(salesdata[[#This Row],[Total Revenue]]/salesdata[[#This Row],[Total Units Sold]],0)</f>
        <v>4.8436568328750838</v>
      </c>
      <c r="W3544" s="1" t="str">
        <f>INDEX({"Product1","Product2","Product3","Product4"},MATCH(MAX(salesdata[[#This Row],[S-P1]],salesdata[[#This Row],[S-P2]],salesdata[[#This Row],[S-P3]],salesdata[[#This Row],[S-P4]]),CHOOSE({1,2,3,4},salesdata[[#This Row],[S-P1]],salesdata[[#This Row],[S-P2]],salesdata[[#This Row],[S-P3]],salesdata[[#This Row],[S-P4]]),0))</f>
        <v>Product2</v>
      </c>
      <c r="X3544" s="1" t="str">
        <f>IF(salesdata[[#This Row],[Total Revenue]]&gt;=70000,"High",IF(salesdata[[#This Row],[Total Revenue]]&gt;=40000,"Medium","Low"))</f>
        <v>Medium</v>
      </c>
      <c r="Y3544" s="1" t="str">
        <f>IFERROR(IF(SUMIF(salesdata[Year],salesdata[[#This Row],[Year]],salesdata[Total Revenue])&gt;SUMIF(salesdata[Year],salesdata[[#This Row],[Year]]-1,salesdata[Total Revenue]),"Growth Year","Decline Year"),"")</f>
        <v>Growth Year</v>
      </c>
    </row>
    <row r="3545" spans="1:25" x14ac:dyDescent="0.3">
      <c r="A3545" s="1">
        <v>3544</v>
      </c>
      <c r="B3545" s="2">
        <v>43895</v>
      </c>
      <c r="C3545" s="1">
        <v>2020</v>
      </c>
      <c r="D3545" s="1" t="s">
        <v>28</v>
      </c>
      <c r="E3545" s="1">
        <v>3</v>
      </c>
      <c r="F3545" s="3">
        <v>5942</v>
      </c>
      <c r="G3545" s="10">
        <v>18836.14</v>
      </c>
      <c r="H3545" s="12">
        <f>IFERROR(salesdata[[#This Row],[S-P1]]/salesdata[[#This Row],[Q-P1]],0)</f>
        <v>3.17</v>
      </c>
      <c r="I3545" s="3">
        <v>2524</v>
      </c>
      <c r="J3545" s="10">
        <v>16002.16</v>
      </c>
      <c r="K3545" s="12">
        <f>IFERROR(salesdata[[#This Row],[S-P2]]/salesdata[[#This Row],[Q-P2]],0)</f>
        <v>6.34</v>
      </c>
      <c r="L3545" s="3">
        <v>5800</v>
      </c>
      <c r="M3545" s="10">
        <v>31436</v>
      </c>
      <c r="N3545" s="12">
        <f>IFERROR(salesdata[[#This Row],[S-P3]]/salesdata[[#This Row],[Q-P3]],0)</f>
        <v>5.42</v>
      </c>
      <c r="O3545" s="3">
        <v>1611</v>
      </c>
      <c r="P3545" s="10">
        <v>11486.43</v>
      </c>
      <c r="Q3545" s="12">
        <f>IFERROR(salesdata[[#This Row],[S-P4]]/salesdata[[#This Row],[Q-P4]],0)</f>
        <v>7.13</v>
      </c>
      <c r="R3545" s="3">
        <v>15877</v>
      </c>
      <c r="S3545" s="10">
        <v>77760.73</v>
      </c>
      <c r="T3545" s="1" t="str">
        <f>"Q"&amp;ROUNDUP(salesdata[[#This Row],[Month No.]]/3,0)</f>
        <v>Q1</v>
      </c>
      <c r="U3545" s="1" t="str">
        <f>TEXT(salesdata[[#This Row],[Date]],"dddd")</f>
        <v>Thursday</v>
      </c>
      <c r="V3545" s="12">
        <f>IFERROR(salesdata[[#This Row],[Total Revenue]]/salesdata[[#This Row],[Total Units Sold]],0)</f>
        <v>4.8976966681362972</v>
      </c>
      <c r="W3545" s="1" t="str">
        <f>INDEX({"Product1","Product2","Product3","Product4"},MATCH(MAX(salesdata[[#This Row],[S-P1]],salesdata[[#This Row],[S-P2]],salesdata[[#This Row],[S-P3]],salesdata[[#This Row],[S-P4]]),CHOOSE({1,2,3,4},salesdata[[#This Row],[S-P1]],salesdata[[#This Row],[S-P2]],salesdata[[#This Row],[S-P3]],salesdata[[#This Row],[S-P4]]),0))</f>
        <v>Product3</v>
      </c>
      <c r="X3545" s="1" t="str">
        <f>IF(salesdata[[#This Row],[Total Revenue]]&gt;=70000,"High",IF(salesdata[[#This Row],[Total Revenue]]&gt;=40000,"Medium","Low"))</f>
        <v>High</v>
      </c>
      <c r="Y3545" s="1" t="str">
        <f>IFERROR(IF(SUMIF(salesdata[Year],salesdata[[#This Row],[Year]],salesdata[Total Revenue])&gt;SUMIF(salesdata[Year],salesdata[[#This Row],[Year]]-1,salesdata[Total Revenue]),"Growth Year","Decline Year"),"")</f>
        <v>Growth Year</v>
      </c>
    </row>
    <row r="3546" spans="1:25" x14ac:dyDescent="0.3">
      <c r="A3546" s="1">
        <v>3545</v>
      </c>
      <c r="B3546" s="2">
        <v>43896</v>
      </c>
      <c r="C3546" s="1">
        <v>2020</v>
      </c>
      <c r="D3546" s="1" t="s">
        <v>28</v>
      </c>
      <c r="E3546" s="1">
        <v>3</v>
      </c>
      <c r="F3546" s="3">
        <v>4756</v>
      </c>
      <c r="G3546" s="10">
        <v>15076.52</v>
      </c>
      <c r="H3546" s="12">
        <f>IFERROR(salesdata[[#This Row],[S-P1]]/salesdata[[#This Row],[Q-P1]],0)</f>
        <v>3.17</v>
      </c>
      <c r="I3546" s="3">
        <v>3370</v>
      </c>
      <c r="J3546" s="10">
        <v>21365.8</v>
      </c>
      <c r="K3546" s="12">
        <f>IFERROR(salesdata[[#This Row],[S-P2]]/salesdata[[#This Row],[Q-P2]],0)</f>
        <v>6.34</v>
      </c>
      <c r="L3546" s="3">
        <v>2475</v>
      </c>
      <c r="M3546" s="10">
        <v>13414.5</v>
      </c>
      <c r="N3546" s="12">
        <f>IFERROR(salesdata[[#This Row],[S-P3]]/salesdata[[#This Row],[Q-P3]],0)</f>
        <v>5.42</v>
      </c>
      <c r="O3546" s="3">
        <v>1131</v>
      </c>
      <c r="P3546" s="10">
        <v>8064.03</v>
      </c>
      <c r="Q3546" s="12">
        <f>IFERROR(salesdata[[#This Row],[S-P4]]/salesdata[[#This Row],[Q-P4]],0)</f>
        <v>7.13</v>
      </c>
      <c r="R3546" s="3">
        <v>11732</v>
      </c>
      <c r="S3546" s="10">
        <v>57920.85</v>
      </c>
      <c r="T3546" s="1" t="str">
        <f>"Q"&amp;ROUNDUP(salesdata[[#This Row],[Month No.]]/3,0)</f>
        <v>Q1</v>
      </c>
      <c r="U3546" s="1" t="str">
        <f>TEXT(salesdata[[#This Row],[Date]],"dddd")</f>
        <v>Friday</v>
      </c>
      <c r="V3546" s="12">
        <f>IFERROR(salesdata[[#This Row],[Total Revenue]]/salesdata[[#This Row],[Total Units Sold]],0)</f>
        <v>4.9369971019434029</v>
      </c>
      <c r="W3546" s="1" t="str">
        <f>INDEX({"Product1","Product2","Product3","Product4"},MATCH(MAX(salesdata[[#This Row],[S-P1]],salesdata[[#This Row],[S-P2]],salesdata[[#This Row],[S-P3]],salesdata[[#This Row],[S-P4]]),CHOOSE({1,2,3,4},salesdata[[#This Row],[S-P1]],salesdata[[#This Row],[S-P2]],salesdata[[#This Row],[S-P3]],salesdata[[#This Row],[S-P4]]),0))</f>
        <v>Product2</v>
      </c>
      <c r="X3546" s="1" t="str">
        <f>IF(salesdata[[#This Row],[Total Revenue]]&gt;=70000,"High",IF(salesdata[[#This Row],[Total Revenue]]&gt;=40000,"Medium","Low"))</f>
        <v>Medium</v>
      </c>
      <c r="Y3546" s="1" t="str">
        <f>IFERROR(IF(SUMIF(salesdata[Year],salesdata[[#This Row],[Year]],salesdata[Total Revenue])&gt;SUMIF(salesdata[Year],salesdata[[#This Row],[Year]]-1,salesdata[Total Revenue]),"Growth Year","Decline Year"),"")</f>
        <v>Growth Year</v>
      </c>
    </row>
    <row r="3547" spans="1:25" x14ac:dyDescent="0.3">
      <c r="A3547" s="1">
        <v>3546</v>
      </c>
      <c r="B3547" s="2">
        <v>43897</v>
      </c>
      <c r="C3547" s="1">
        <v>2020</v>
      </c>
      <c r="D3547" s="1" t="s">
        <v>28</v>
      </c>
      <c r="E3547" s="1">
        <v>3</v>
      </c>
      <c r="F3547" s="3">
        <v>4536</v>
      </c>
      <c r="G3547" s="10">
        <v>14379.12</v>
      </c>
      <c r="H3547" s="12">
        <f>IFERROR(salesdata[[#This Row],[S-P1]]/salesdata[[#This Row],[Q-P1]],0)</f>
        <v>3.1700000000000004</v>
      </c>
      <c r="I3547" s="3">
        <v>2333</v>
      </c>
      <c r="J3547" s="10">
        <v>14791.22</v>
      </c>
      <c r="K3547" s="12">
        <f>IFERROR(salesdata[[#This Row],[S-P2]]/salesdata[[#This Row],[Q-P2]],0)</f>
        <v>6.34</v>
      </c>
      <c r="L3547" s="3">
        <v>4023</v>
      </c>
      <c r="M3547" s="10">
        <v>21804.66</v>
      </c>
      <c r="N3547" s="12">
        <f>IFERROR(salesdata[[#This Row],[S-P3]]/salesdata[[#This Row],[Q-P3]],0)</f>
        <v>5.42</v>
      </c>
      <c r="O3547" s="3">
        <v>712</v>
      </c>
      <c r="P3547" s="10">
        <v>5076.5600000000004</v>
      </c>
      <c r="Q3547" s="12">
        <f>IFERROR(salesdata[[#This Row],[S-P4]]/salesdata[[#This Row],[Q-P4]],0)</f>
        <v>7.1300000000000008</v>
      </c>
      <c r="R3547" s="3">
        <v>11604</v>
      </c>
      <c r="S3547" s="10">
        <v>56051.56</v>
      </c>
      <c r="T3547" s="1" t="str">
        <f>"Q"&amp;ROUNDUP(salesdata[[#This Row],[Month No.]]/3,0)</f>
        <v>Q1</v>
      </c>
      <c r="U3547" s="1" t="str">
        <f>TEXT(salesdata[[#This Row],[Date]],"dddd")</f>
        <v>Saturday</v>
      </c>
      <c r="V3547" s="12">
        <f>IFERROR(salesdata[[#This Row],[Total Revenue]]/salesdata[[#This Row],[Total Units Sold]],0)</f>
        <v>4.8303653912443982</v>
      </c>
      <c r="W3547" s="1" t="str">
        <f>INDEX({"Product1","Product2","Product3","Product4"},MATCH(MAX(salesdata[[#This Row],[S-P1]],salesdata[[#This Row],[S-P2]],salesdata[[#This Row],[S-P3]],salesdata[[#This Row],[S-P4]]),CHOOSE({1,2,3,4},salesdata[[#This Row],[S-P1]],salesdata[[#This Row],[S-P2]],salesdata[[#This Row],[S-P3]],salesdata[[#This Row],[S-P4]]),0))</f>
        <v>Product3</v>
      </c>
      <c r="X3547" s="1" t="str">
        <f>IF(salesdata[[#This Row],[Total Revenue]]&gt;=70000,"High",IF(salesdata[[#This Row],[Total Revenue]]&gt;=40000,"Medium","Low"))</f>
        <v>Medium</v>
      </c>
      <c r="Y3547" s="1" t="str">
        <f>IFERROR(IF(SUMIF(salesdata[Year],salesdata[[#This Row],[Year]],salesdata[Total Revenue])&gt;SUMIF(salesdata[Year],salesdata[[#This Row],[Year]]-1,salesdata[Total Revenue]),"Growth Year","Decline Year"),"")</f>
        <v>Growth Year</v>
      </c>
    </row>
    <row r="3548" spans="1:25" x14ac:dyDescent="0.3">
      <c r="A3548" s="1">
        <v>3547</v>
      </c>
      <c r="B3548" s="2">
        <v>43898</v>
      </c>
      <c r="C3548" s="1">
        <v>2020</v>
      </c>
      <c r="D3548" s="1" t="s">
        <v>28</v>
      </c>
      <c r="E3548" s="1">
        <v>3</v>
      </c>
      <c r="F3548" s="3">
        <v>2259</v>
      </c>
      <c r="G3548" s="10">
        <v>7161.03</v>
      </c>
      <c r="H3548" s="12">
        <f>IFERROR(salesdata[[#This Row],[S-P1]]/salesdata[[#This Row],[Q-P1]],0)</f>
        <v>3.17</v>
      </c>
      <c r="I3548" s="3">
        <v>2752</v>
      </c>
      <c r="J3548" s="10">
        <v>17447.68</v>
      </c>
      <c r="K3548" s="12">
        <f>IFERROR(salesdata[[#This Row],[S-P2]]/salesdata[[#This Row],[Q-P2]],0)</f>
        <v>6.34</v>
      </c>
      <c r="L3548" s="3">
        <v>902</v>
      </c>
      <c r="M3548" s="10">
        <v>4888.84</v>
      </c>
      <c r="N3548" s="12">
        <f>IFERROR(salesdata[[#This Row],[S-P3]]/salesdata[[#This Row],[Q-P3]],0)</f>
        <v>5.42</v>
      </c>
      <c r="O3548" s="3">
        <v>1338</v>
      </c>
      <c r="P3548" s="10">
        <v>9539.94</v>
      </c>
      <c r="Q3548" s="12">
        <f>IFERROR(salesdata[[#This Row],[S-P4]]/salesdata[[#This Row],[Q-P4]],0)</f>
        <v>7.1300000000000008</v>
      </c>
      <c r="R3548" s="3">
        <v>7251</v>
      </c>
      <c r="S3548" s="10">
        <v>39037.49</v>
      </c>
      <c r="T3548" s="1" t="str">
        <f>"Q"&amp;ROUNDUP(salesdata[[#This Row],[Month No.]]/3,0)</f>
        <v>Q1</v>
      </c>
      <c r="U3548" s="1" t="str">
        <f>TEXT(salesdata[[#This Row],[Date]],"dddd")</f>
        <v>Sunday</v>
      </c>
      <c r="V3548" s="12">
        <f>IFERROR(salesdata[[#This Row],[Total Revenue]]/salesdata[[#This Row],[Total Units Sold]],0)</f>
        <v>5.3837387946490134</v>
      </c>
      <c r="W3548" s="1" t="str">
        <f>INDEX({"Product1","Product2","Product3","Product4"},MATCH(MAX(salesdata[[#This Row],[S-P1]],salesdata[[#This Row],[S-P2]],salesdata[[#This Row],[S-P3]],salesdata[[#This Row],[S-P4]]),CHOOSE({1,2,3,4},salesdata[[#This Row],[S-P1]],salesdata[[#This Row],[S-P2]],salesdata[[#This Row],[S-P3]],salesdata[[#This Row],[S-P4]]),0))</f>
        <v>Product2</v>
      </c>
      <c r="X3548" s="1" t="str">
        <f>IF(salesdata[[#This Row],[Total Revenue]]&gt;=70000,"High",IF(salesdata[[#This Row],[Total Revenue]]&gt;=40000,"Medium","Low"))</f>
        <v>Low</v>
      </c>
      <c r="Y3548" s="1" t="str">
        <f>IFERROR(IF(SUMIF(salesdata[Year],salesdata[[#This Row],[Year]],salesdata[Total Revenue])&gt;SUMIF(salesdata[Year],salesdata[[#This Row],[Year]]-1,salesdata[Total Revenue]),"Growth Year","Decline Year"),"")</f>
        <v>Growth Year</v>
      </c>
    </row>
    <row r="3549" spans="1:25" x14ac:dyDescent="0.3">
      <c r="A3549" s="1">
        <v>3548</v>
      </c>
      <c r="B3549" s="2">
        <v>43899</v>
      </c>
      <c r="C3549" s="1">
        <v>2020</v>
      </c>
      <c r="D3549" s="1" t="s">
        <v>28</v>
      </c>
      <c r="E3549" s="1">
        <v>3</v>
      </c>
      <c r="F3549" s="3">
        <v>6834</v>
      </c>
      <c r="G3549" s="10">
        <v>21663.78</v>
      </c>
      <c r="H3549" s="12">
        <f>IFERROR(salesdata[[#This Row],[S-P1]]/salesdata[[#This Row],[Q-P1]],0)</f>
        <v>3.17</v>
      </c>
      <c r="I3549" s="3">
        <v>2615</v>
      </c>
      <c r="J3549" s="10">
        <v>16579.099999999999</v>
      </c>
      <c r="K3549" s="12">
        <f>IFERROR(salesdata[[#This Row],[S-P2]]/salesdata[[#This Row],[Q-P2]],0)</f>
        <v>6.34</v>
      </c>
      <c r="L3549" s="3">
        <v>670</v>
      </c>
      <c r="M3549" s="10">
        <v>3631.4</v>
      </c>
      <c r="N3549" s="12">
        <f>IFERROR(salesdata[[#This Row],[S-P3]]/salesdata[[#This Row],[Q-P3]],0)</f>
        <v>5.42</v>
      </c>
      <c r="O3549" s="3">
        <v>1768</v>
      </c>
      <c r="P3549" s="10">
        <v>12605.84</v>
      </c>
      <c r="Q3549" s="12">
        <f>IFERROR(salesdata[[#This Row],[S-P4]]/salesdata[[#This Row],[Q-P4]],0)</f>
        <v>7.13</v>
      </c>
      <c r="R3549" s="3">
        <v>11887</v>
      </c>
      <c r="S3549" s="10">
        <v>54480.12</v>
      </c>
      <c r="T3549" s="1" t="str">
        <f>"Q"&amp;ROUNDUP(salesdata[[#This Row],[Month No.]]/3,0)</f>
        <v>Q1</v>
      </c>
      <c r="U3549" s="1" t="str">
        <f>TEXT(salesdata[[#This Row],[Date]],"dddd")</f>
        <v>Monday</v>
      </c>
      <c r="V3549" s="12">
        <f>IFERROR(salesdata[[#This Row],[Total Revenue]]/salesdata[[#This Row],[Total Units Sold]],0)</f>
        <v>4.5831681669050228</v>
      </c>
      <c r="W3549" s="1" t="str">
        <f>INDEX({"Product1","Product2","Product3","Product4"},MATCH(MAX(salesdata[[#This Row],[S-P1]],salesdata[[#This Row],[S-P2]],salesdata[[#This Row],[S-P3]],salesdata[[#This Row],[S-P4]]),CHOOSE({1,2,3,4},salesdata[[#This Row],[S-P1]],salesdata[[#This Row],[S-P2]],salesdata[[#This Row],[S-P3]],salesdata[[#This Row],[S-P4]]),0))</f>
        <v>Product1</v>
      </c>
      <c r="X3549" s="1" t="str">
        <f>IF(salesdata[[#This Row],[Total Revenue]]&gt;=70000,"High",IF(salesdata[[#This Row],[Total Revenue]]&gt;=40000,"Medium","Low"))</f>
        <v>Medium</v>
      </c>
      <c r="Y3549" s="1" t="str">
        <f>IFERROR(IF(SUMIF(salesdata[Year],salesdata[[#This Row],[Year]],salesdata[Total Revenue])&gt;SUMIF(salesdata[Year],salesdata[[#This Row],[Year]]-1,salesdata[Total Revenue]),"Growth Year","Decline Year"),"")</f>
        <v>Growth Year</v>
      </c>
    </row>
    <row r="3550" spans="1:25" x14ac:dyDescent="0.3">
      <c r="A3550" s="1">
        <v>3549</v>
      </c>
      <c r="B3550" s="2">
        <v>43900</v>
      </c>
      <c r="C3550" s="1">
        <v>2020</v>
      </c>
      <c r="D3550" s="1" t="s">
        <v>28</v>
      </c>
      <c r="E3550" s="1">
        <v>3</v>
      </c>
      <c r="F3550" s="3">
        <v>4565</v>
      </c>
      <c r="G3550" s="10">
        <v>14471.05</v>
      </c>
      <c r="H3550" s="12">
        <f>IFERROR(salesdata[[#This Row],[S-P1]]/salesdata[[#This Row],[Q-P1]],0)</f>
        <v>3.17</v>
      </c>
      <c r="I3550" s="3">
        <v>3484</v>
      </c>
      <c r="J3550" s="10">
        <v>22088.560000000001</v>
      </c>
      <c r="K3550" s="12">
        <f>IFERROR(salesdata[[#This Row],[S-P2]]/salesdata[[#This Row],[Q-P2]],0)</f>
        <v>6.3400000000000007</v>
      </c>
      <c r="L3550" s="3">
        <v>3075</v>
      </c>
      <c r="M3550" s="10">
        <v>16666.5</v>
      </c>
      <c r="N3550" s="12">
        <f>IFERROR(salesdata[[#This Row],[S-P3]]/salesdata[[#This Row],[Q-P3]],0)</f>
        <v>5.42</v>
      </c>
      <c r="O3550" s="3">
        <v>860</v>
      </c>
      <c r="P3550" s="10">
        <v>6131.8</v>
      </c>
      <c r="Q3550" s="12">
        <f>IFERROR(salesdata[[#This Row],[S-P4]]/salesdata[[#This Row],[Q-P4]],0)</f>
        <v>7.13</v>
      </c>
      <c r="R3550" s="3">
        <v>11984</v>
      </c>
      <c r="S3550" s="10">
        <v>59357.91</v>
      </c>
      <c r="T3550" s="1" t="str">
        <f>"Q"&amp;ROUNDUP(salesdata[[#This Row],[Month No.]]/3,0)</f>
        <v>Q1</v>
      </c>
      <c r="U3550" s="1" t="str">
        <f>TEXT(salesdata[[#This Row],[Date]],"dddd")</f>
        <v>Tuesday</v>
      </c>
      <c r="V3550" s="12">
        <f>IFERROR(salesdata[[#This Row],[Total Revenue]]/salesdata[[#This Row],[Total Units Sold]],0)</f>
        <v>4.9530966288384519</v>
      </c>
      <c r="W3550" s="1" t="str">
        <f>INDEX({"Product1","Product2","Product3","Product4"},MATCH(MAX(salesdata[[#This Row],[S-P1]],salesdata[[#This Row],[S-P2]],salesdata[[#This Row],[S-P3]],salesdata[[#This Row],[S-P4]]),CHOOSE({1,2,3,4},salesdata[[#This Row],[S-P1]],salesdata[[#This Row],[S-P2]],salesdata[[#This Row],[S-P3]],salesdata[[#This Row],[S-P4]]),0))</f>
        <v>Product2</v>
      </c>
      <c r="X3550" s="1" t="str">
        <f>IF(salesdata[[#This Row],[Total Revenue]]&gt;=70000,"High",IF(salesdata[[#This Row],[Total Revenue]]&gt;=40000,"Medium","Low"))</f>
        <v>Medium</v>
      </c>
      <c r="Y3550" s="1" t="str">
        <f>IFERROR(IF(SUMIF(salesdata[Year],salesdata[[#This Row],[Year]],salesdata[Total Revenue])&gt;SUMIF(salesdata[Year],salesdata[[#This Row],[Year]]-1,salesdata[Total Revenue]),"Growth Year","Decline Year"),"")</f>
        <v>Growth Year</v>
      </c>
    </row>
    <row r="3551" spans="1:25" x14ac:dyDescent="0.3">
      <c r="A3551" s="1">
        <v>3550</v>
      </c>
      <c r="B3551" s="2">
        <v>43901</v>
      </c>
      <c r="C3551" s="1">
        <v>2020</v>
      </c>
      <c r="D3551" s="1" t="s">
        <v>28</v>
      </c>
      <c r="E3551" s="1">
        <v>3</v>
      </c>
      <c r="F3551" s="3">
        <v>551</v>
      </c>
      <c r="G3551" s="10">
        <v>1746.67</v>
      </c>
      <c r="H3551" s="12">
        <f>IFERROR(salesdata[[#This Row],[S-P1]]/salesdata[[#This Row],[Q-P1]],0)</f>
        <v>3.17</v>
      </c>
      <c r="I3551" s="3">
        <v>1257</v>
      </c>
      <c r="J3551" s="10">
        <v>7969.38</v>
      </c>
      <c r="K3551" s="12">
        <f>IFERROR(salesdata[[#This Row],[S-P2]]/salesdata[[#This Row],[Q-P2]],0)</f>
        <v>6.34</v>
      </c>
      <c r="L3551" s="3">
        <v>990</v>
      </c>
      <c r="M3551" s="10">
        <v>5365.8</v>
      </c>
      <c r="N3551" s="12">
        <f>IFERROR(salesdata[[#This Row],[S-P3]]/salesdata[[#This Row],[Q-P3]],0)</f>
        <v>5.42</v>
      </c>
      <c r="O3551" s="3">
        <v>272</v>
      </c>
      <c r="P3551" s="10">
        <v>1939.36</v>
      </c>
      <c r="Q3551" s="12">
        <f>IFERROR(salesdata[[#This Row],[S-P4]]/salesdata[[#This Row],[Q-P4]],0)</f>
        <v>7.13</v>
      </c>
      <c r="R3551" s="3">
        <v>3070</v>
      </c>
      <c r="S3551" s="10">
        <v>17021.21</v>
      </c>
      <c r="T3551" s="1" t="str">
        <f>"Q"&amp;ROUNDUP(salesdata[[#This Row],[Month No.]]/3,0)</f>
        <v>Q1</v>
      </c>
      <c r="U3551" s="1" t="str">
        <f>TEXT(salesdata[[#This Row],[Date]],"dddd")</f>
        <v>Wednesday</v>
      </c>
      <c r="V3551" s="12">
        <f>IFERROR(salesdata[[#This Row],[Total Revenue]]/salesdata[[#This Row],[Total Units Sold]],0)</f>
        <v>5.5443680781758955</v>
      </c>
      <c r="W3551" s="1" t="str">
        <f>INDEX({"Product1","Product2","Product3","Product4"},MATCH(MAX(salesdata[[#This Row],[S-P1]],salesdata[[#This Row],[S-P2]],salesdata[[#This Row],[S-P3]],salesdata[[#This Row],[S-P4]]),CHOOSE({1,2,3,4},salesdata[[#This Row],[S-P1]],salesdata[[#This Row],[S-P2]],salesdata[[#This Row],[S-P3]],salesdata[[#This Row],[S-P4]]),0))</f>
        <v>Product2</v>
      </c>
      <c r="X3551" s="1" t="str">
        <f>IF(salesdata[[#This Row],[Total Revenue]]&gt;=70000,"High",IF(salesdata[[#This Row],[Total Revenue]]&gt;=40000,"Medium","Low"))</f>
        <v>Low</v>
      </c>
      <c r="Y3551" s="1" t="str">
        <f>IFERROR(IF(SUMIF(salesdata[Year],salesdata[[#This Row],[Year]],salesdata[Total Revenue])&gt;SUMIF(salesdata[Year],salesdata[[#This Row],[Year]]-1,salesdata[Total Revenue]),"Growth Year","Decline Year"),"")</f>
        <v>Growth Year</v>
      </c>
    </row>
    <row r="3552" spans="1:25" x14ac:dyDescent="0.3">
      <c r="A3552" s="1">
        <v>3551</v>
      </c>
      <c r="B3552" s="2">
        <v>43902</v>
      </c>
      <c r="C3552" s="1">
        <v>2020</v>
      </c>
      <c r="D3552" s="1" t="s">
        <v>28</v>
      </c>
      <c r="E3552" s="1">
        <v>3</v>
      </c>
      <c r="F3552" s="3">
        <v>4901</v>
      </c>
      <c r="G3552" s="10">
        <v>15536.17</v>
      </c>
      <c r="H3552" s="12">
        <f>IFERROR(salesdata[[#This Row],[S-P1]]/salesdata[[#This Row],[Q-P1]],0)</f>
        <v>3.17</v>
      </c>
      <c r="I3552" s="3">
        <v>1452</v>
      </c>
      <c r="J3552" s="10">
        <v>9205.68</v>
      </c>
      <c r="K3552" s="12">
        <f>IFERROR(salesdata[[#This Row],[S-P2]]/salesdata[[#This Row],[Q-P2]],0)</f>
        <v>6.34</v>
      </c>
      <c r="L3552" s="3">
        <v>3896</v>
      </c>
      <c r="M3552" s="10">
        <v>21116.32</v>
      </c>
      <c r="N3552" s="12">
        <f>IFERROR(salesdata[[#This Row],[S-P3]]/salesdata[[#This Row],[Q-P3]],0)</f>
        <v>5.42</v>
      </c>
      <c r="O3552" s="3">
        <v>1986</v>
      </c>
      <c r="P3552" s="10">
        <v>14160.18</v>
      </c>
      <c r="Q3552" s="12">
        <f>IFERROR(salesdata[[#This Row],[S-P4]]/salesdata[[#This Row],[Q-P4]],0)</f>
        <v>7.13</v>
      </c>
      <c r="R3552" s="3">
        <v>12235</v>
      </c>
      <c r="S3552" s="10">
        <v>60018.35</v>
      </c>
      <c r="T3552" s="1" t="str">
        <f>"Q"&amp;ROUNDUP(salesdata[[#This Row],[Month No.]]/3,0)</f>
        <v>Q1</v>
      </c>
      <c r="U3552" s="1" t="str">
        <f>TEXT(salesdata[[#This Row],[Date]],"dddd")</f>
        <v>Thursday</v>
      </c>
      <c r="V3552" s="12">
        <f>IFERROR(salesdata[[#This Row],[Total Revenue]]/salesdata[[#This Row],[Total Units Sold]],0)</f>
        <v>4.9054638332652223</v>
      </c>
      <c r="W3552" s="1" t="str">
        <f>INDEX({"Product1","Product2","Product3","Product4"},MATCH(MAX(salesdata[[#This Row],[S-P1]],salesdata[[#This Row],[S-P2]],salesdata[[#This Row],[S-P3]],salesdata[[#This Row],[S-P4]]),CHOOSE({1,2,3,4},salesdata[[#This Row],[S-P1]],salesdata[[#This Row],[S-P2]],salesdata[[#This Row],[S-P3]],salesdata[[#This Row],[S-P4]]),0))</f>
        <v>Product3</v>
      </c>
      <c r="X3552" s="1" t="str">
        <f>IF(salesdata[[#This Row],[Total Revenue]]&gt;=70000,"High",IF(salesdata[[#This Row],[Total Revenue]]&gt;=40000,"Medium","Low"))</f>
        <v>Medium</v>
      </c>
      <c r="Y3552" s="1" t="str">
        <f>IFERROR(IF(SUMIF(salesdata[Year],salesdata[[#This Row],[Year]],salesdata[Total Revenue])&gt;SUMIF(salesdata[Year],salesdata[[#This Row],[Year]]-1,salesdata[Total Revenue]),"Growth Year","Decline Year"),"")</f>
        <v>Growth Year</v>
      </c>
    </row>
    <row r="3553" spans="1:25" x14ac:dyDescent="0.3">
      <c r="A3553" s="1">
        <v>3552</v>
      </c>
      <c r="B3553" s="2">
        <v>43903</v>
      </c>
      <c r="C3553" s="1">
        <v>2020</v>
      </c>
      <c r="D3553" s="1" t="s">
        <v>28</v>
      </c>
      <c r="E3553" s="1">
        <v>3</v>
      </c>
      <c r="F3553" s="3">
        <v>5877</v>
      </c>
      <c r="G3553" s="10">
        <v>18630.09</v>
      </c>
      <c r="H3553" s="12">
        <f>IFERROR(salesdata[[#This Row],[S-P1]]/salesdata[[#This Row],[Q-P1]],0)</f>
        <v>3.17</v>
      </c>
      <c r="I3553" s="3">
        <v>3652</v>
      </c>
      <c r="J3553" s="10">
        <v>23153.68</v>
      </c>
      <c r="K3553" s="12">
        <f>IFERROR(salesdata[[#This Row],[S-P2]]/salesdata[[#This Row],[Q-P2]],0)</f>
        <v>6.34</v>
      </c>
      <c r="L3553" s="3">
        <v>474</v>
      </c>
      <c r="M3553" s="10">
        <v>2569.08</v>
      </c>
      <c r="N3553" s="12">
        <f>IFERROR(salesdata[[#This Row],[S-P3]]/salesdata[[#This Row],[Q-P3]],0)</f>
        <v>5.42</v>
      </c>
      <c r="O3553" s="3">
        <v>1921</v>
      </c>
      <c r="P3553" s="10">
        <v>13696.73</v>
      </c>
      <c r="Q3553" s="12">
        <f>IFERROR(salesdata[[#This Row],[S-P4]]/salesdata[[#This Row],[Q-P4]],0)</f>
        <v>7.13</v>
      </c>
      <c r="R3553" s="3">
        <v>11924</v>
      </c>
      <c r="S3553" s="10">
        <v>58049.58</v>
      </c>
      <c r="T3553" s="1" t="str">
        <f>"Q"&amp;ROUNDUP(salesdata[[#This Row],[Month No.]]/3,0)</f>
        <v>Q1</v>
      </c>
      <c r="U3553" s="1" t="str">
        <f>TEXT(salesdata[[#This Row],[Date]],"dddd")</f>
        <v>Friday</v>
      </c>
      <c r="V3553" s="12">
        <f>IFERROR(salesdata[[#This Row],[Total Revenue]]/salesdata[[#This Row],[Total Units Sold]],0)</f>
        <v>4.8682975511573297</v>
      </c>
      <c r="W3553" s="1" t="str">
        <f>INDEX({"Product1","Product2","Product3","Product4"},MATCH(MAX(salesdata[[#This Row],[S-P1]],salesdata[[#This Row],[S-P2]],salesdata[[#This Row],[S-P3]],salesdata[[#This Row],[S-P4]]),CHOOSE({1,2,3,4},salesdata[[#This Row],[S-P1]],salesdata[[#This Row],[S-P2]],salesdata[[#This Row],[S-P3]],salesdata[[#This Row],[S-P4]]),0))</f>
        <v>Product2</v>
      </c>
      <c r="X3553" s="1" t="str">
        <f>IF(salesdata[[#This Row],[Total Revenue]]&gt;=70000,"High",IF(salesdata[[#This Row],[Total Revenue]]&gt;=40000,"Medium","Low"))</f>
        <v>Medium</v>
      </c>
      <c r="Y3553" s="1" t="str">
        <f>IFERROR(IF(SUMIF(salesdata[Year],salesdata[[#This Row],[Year]],salesdata[Total Revenue])&gt;SUMIF(salesdata[Year],salesdata[[#This Row],[Year]]-1,salesdata[Total Revenue]),"Growth Year","Decline Year"),"")</f>
        <v>Growth Year</v>
      </c>
    </row>
    <row r="3554" spans="1:25" x14ac:dyDescent="0.3">
      <c r="A3554" s="1">
        <v>3553</v>
      </c>
      <c r="B3554" s="2">
        <v>43904</v>
      </c>
      <c r="C3554" s="1">
        <v>2020</v>
      </c>
      <c r="D3554" s="1" t="s">
        <v>28</v>
      </c>
      <c r="E3554" s="1">
        <v>3</v>
      </c>
      <c r="F3554" s="3">
        <v>6583</v>
      </c>
      <c r="G3554" s="10">
        <v>20868.11</v>
      </c>
      <c r="H3554" s="12">
        <f>IFERROR(salesdata[[#This Row],[S-P1]]/salesdata[[#This Row],[Q-P1]],0)</f>
        <v>3.17</v>
      </c>
      <c r="I3554" s="3">
        <v>3067</v>
      </c>
      <c r="J3554" s="10">
        <v>19444.78</v>
      </c>
      <c r="K3554" s="12">
        <f>IFERROR(salesdata[[#This Row],[S-P2]]/salesdata[[#This Row],[Q-P2]],0)</f>
        <v>6.34</v>
      </c>
      <c r="L3554" s="3">
        <v>4852</v>
      </c>
      <c r="M3554" s="10">
        <v>26297.84</v>
      </c>
      <c r="N3554" s="12">
        <f>IFERROR(salesdata[[#This Row],[S-P3]]/salesdata[[#This Row],[Q-P3]],0)</f>
        <v>5.42</v>
      </c>
      <c r="O3554" s="3">
        <v>1033</v>
      </c>
      <c r="P3554" s="10">
        <v>7365.29</v>
      </c>
      <c r="Q3554" s="12">
        <f>IFERROR(salesdata[[#This Row],[S-P4]]/salesdata[[#This Row],[Q-P4]],0)</f>
        <v>7.13</v>
      </c>
      <c r="R3554" s="3">
        <v>15535</v>
      </c>
      <c r="S3554" s="10">
        <v>73976.02</v>
      </c>
      <c r="T3554" s="1" t="str">
        <f>"Q"&amp;ROUNDUP(salesdata[[#This Row],[Month No.]]/3,0)</f>
        <v>Q1</v>
      </c>
      <c r="U3554" s="1" t="str">
        <f>TEXT(salesdata[[#This Row],[Date]],"dddd")</f>
        <v>Saturday</v>
      </c>
      <c r="V3554" s="12">
        <f>IFERROR(salesdata[[#This Row],[Total Revenue]]/salesdata[[#This Row],[Total Units Sold]],0)</f>
        <v>4.7618937882201484</v>
      </c>
      <c r="W3554" s="1" t="str">
        <f>INDEX({"Product1","Product2","Product3","Product4"},MATCH(MAX(salesdata[[#This Row],[S-P1]],salesdata[[#This Row],[S-P2]],salesdata[[#This Row],[S-P3]],salesdata[[#This Row],[S-P4]]),CHOOSE({1,2,3,4},salesdata[[#This Row],[S-P1]],salesdata[[#This Row],[S-P2]],salesdata[[#This Row],[S-P3]],salesdata[[#This Row],[S-P4]]),0))</f>
        <v>Product3</v>
      </c>
      <c r="X3554" s="1" t="str">
        <f>IF(salesdata[[#This Row],[Total Revenue]]&gt;=70000,"High",IF(salesdata[[#This Row],[Total Revenue]]&gt;=40000,"Medium","Low"))</f>
        <v>High</v>
      </c>
      <c r="Y3554" s="1" t="str">
        <f>IFERROR(IF(SUMIF(salesdata[Year],salesdata[[#This Row],[Year]],salesdata[Total Revenue])&gt;SUMIF(salesdata[Year],salesdata[[#This Row],[Year]]-1,salesdata[Total Revenue]),"Growth Year","Decline Year"),"")</f>
        <v>Growth Year</v>
      </c>
    </row>
    <row r="3555" spans="1:25" x14ac:dyDescent="0.3">
      <c r="A3555" s="1">
        <v>3554</v>
      </c>
      <c r="B3555" s="2">
        <v>43905</v>
      </c>
      <c r="C3555" s="1">
        <v>2020</v>
      </c>
      <c r="D3555" s="1" t="s">
        <v>28</v>
      </c>
      <c r="E3555" s="1">
        <v>3</v>
      </c>
      <c r="F3555" s="3">
        <v>4215</v>
      </c>
      <c r="G3555" s="10">
        <v>13361.55</v>
      </c>
      <c r="H3555" s="12">
        <f>IFERROR(salesdata[[#This Row],[S-P1]]/salesdata[[#This Row],[Q-P1]],0)</f>
        <v>3.17</v>
      </c>
      <c r="I3555" s="3">
        <v>2820</v>
      </c>
      <c r="J3555" s="10">
        <v>17878.8</v>
      </c>
      <c r="K3555" s="12">
        <f>IFERROR(salesdata[[#This Row],[S-P2]]/salesdata[[#This Row],[Q-P2]],0)</f>
        <v>6.34</v>
      </c>
      <c r="L3555" s="3">
        <v>3701</v>
      </c>
      <c r="M3555" s="10">
        <v>20059.419999999998</v>
      </c>
      <c r="N3555" s="12">
        <f>IFERROR(salesdata[[#This Row],[S-P3]]/salesdata[[#This Row],[Q-P3]],0)</f>
        <v>5.42</v>
      </c>
      <c r="O3555" s="3">
        <v>1821</v>
      </c>
      <c r="P3555" s="10">
        <v>12983.73</v>
      </c>
      <c r="Q3555" s="12">
        <f>IFERROR(salesdata[[#This Row],[S-P4]]/salesdata[[#This Row],[Q-P4]],0)</f>
        <v>7.13</v>
      </c>
      <c r="R3555" s="3">
        <v>12557</v>
      </c>
      <c r="S3555" s="10">
        <v>64283.5</v>
      </c>
      <c r="T3555" s="1" t="str">
        <f>"Q"&amp;ROUNDUP(salesdata[[#This Row],[Month No.]]/3,0)</f>
        <v>Q1</v>
      </c>
      <c r="U3555" s="1" t="str">
        <f>TEXT(salesdata[[#This Row],[Date]],"dddd")</f>
        <v>Sunday</v>
      </c>
      <c r="V3555" s="12">
        <f>IFERROR(salesdata[[#This Row],[Total Revenue]]/salesdata[[#This Row],[Total Units Sold]],0)</f>
        <v>5.1193358286214856</v>
      </c>
      <c r="W3555" s="1" t="str">
        <f>INDEX({"Product1","Product2","Product3","Product4"},MATCH(MAX(salesdata[[#This Row],[S-P1]],salesdata[[#This Row],[S-P2]],salesdata[[#This Row],[S-P3]],salesdata[[#This Row],[S-P4]]),CHOOSE({1,2,3,4},salesdata[[#This Row],[S-P1]],salesdata[[#This Row],[S-P2]],salesdata[[#This Row],[S-P3]],salesdata[[#This Row],[S-P4]]),0))</f>
        <v>Product3</v>
      </c>
      <c r="X3555" s="1" t="str">
        <f>IF(salesdata[[#This Row],[Total Revenue]]&gt;=70000,"High",IF(salesdata[[#This Row],[Total Revenue]]&gt;=40000,"Medium","Low"))</f>
        <v>Medium</v>
      </c>
      <c r="Y3555" s="1" t="str">
        <f>IFERROR(IF(SUMIF(salesdata[Year],salesdata[[#This Row],[Year]],salesdata[Total Revenue])&gt;SUMIF(salesdata[Year],salesdata[[#This Row],[Year]]-1,salesdata[Total Revenue]),"Growth Year","Decline Year"),"")</f>
        <v>Growth Year</v>
      </c>
    </row>
    <row r="3556" spans="1:25" x14ac:dyDescent="0.3">
      <c r="A3556" s="1">
        <v>3555</v>
      </c>
      <c r="B3556" s="2">
        <v>43906</v>
      </c>
      <c r="C3556" s="1">
        <v>2020</v>
      </c>
      <c r="D3556" s="1" t="s">
        <v>28</v>
      </c>
      <c r="E3556" s="1">
        <v>3</v>
      </c>
      <c r="F3556" s="3">
        <v>5698</v>
      </c>
      <c r="G3556" s="10">
        <v>18062.66</v>
      </c>
      <c r="H3556" s="12">
        <f>IFERROR(salesdata[[#This Row],[S-P1]]/salesdata[[#This Row],[Q-P1]],0)</f>
        <v>3.17</v>
      </c>
      <c r="I3556" s="3">
        <v>1300</v>
      </c>
      <c r="J3556" s="10">
        <v>8242</v>
      </c>
      <c r="K3556" s="12">
        <f>IFERROR(salesdata[[#This Row],[S-P2]]/salesdata[[#This Row],[Q-P2]],0)</f>
        <v>6.34</v>
      </c>
      <c r="L3556" s="3">
        <v>5846</v>
      </c>
      <c r="M3556" s="10">
        <v>31685.32</v>
      </c>
      <c r="N3556" s="12">
        <f>IFERROR(salesdata[[#This Row],[S-P3]]/salesdata[[#This Row],[Q-P3]],0)</f>
        <v>5.42</v>
      </c>
      <c r="O3556" s="3">
        <v>1415</v>
      </c>
      <c r="P3556" s="10">
        <v>10088.950000000001</v>
      </c>
      <c r="Q3556" s="12">
        <f>IFERROR(salesdata[[#This Row],[S-P4]]/salesdata[[#This Row],[Q-P4]],0)</f>
        <v>7.1300000000000008</v>
      </c>
      <c r="R3556" s="3">
        <v>14259</v>
      </c>
      <c r="S3556" s="10">
        <v>68078.929999999993</v>
      </c>
      <c r="T3556" s="1" t="str">
        <f>"Q"&amp;ROUNDUP(salesdata[[#This Row],[Month No.]]/3,0)</f>
        <v>Q1</v>
      </c>
      <c r="U3556" s="1" t="str">
        <f>TEXT(salesdata[[#This Row],[Date]],"dddd")</f>
        <v>Monday</v>
      </c>
      <c r="V3556" s="12">
        <f>IFERROR(salesdata[[#This Row],[Total Revenue]]/salesdata[[#This Row],[Total Units Sold]],0)</f>
        <v>4.7744533277228411</v>
      </c>
      <c r="W3556" s="1" t="str">
        <f>INDEX({"Product1","Product2","Product3","Product4"},MATCH(MAX(salesdata[[#This Row],[S-P1]],salesdata[[#This Row],[S-P2]],salesdata[[#This Row],[S-P3]],salesdata[[#This Row],[S-P4]]),CHOOSE({1,2,3,4},salesdata[[#This Row],[S-P1]],salesdata[[#This Row],[S-P2]],salesdata[[#This Row],[S-P3]],salesdata[[#This Row],[S-P4]]),0))</f>
        <v>Product3</v>
      </c>
      <c r="X3556" s="1" t="str">
        <f>IF(salesdata[[#This Row],[Total Revenue]]&gt;=70000,"High",IF(salesdata[[#This Row],[Total Revenue]]&gt;=40000,"Medium","Low"))</f>
        <v>Medium</v>
      </c>
      <c r="Y3556" s="1" t="str">
        <f>IFERROR(IF(SUMIF(salesdata[Year],salesdata[[#This Row],[Year]],salesdata[Total Revenue])&gt;SUMIF(salesdata[Year],salesdata[[#This Row],[Year]]-1,salesdata[Total Revenue]),"Growth Year","Decline Year"),"")</f>
        <v>Growth Year</v>
      </c>
    </row>
    <row r="3557" spans="1:25" x14ac:dyDescent="0.3">
      <c r="A3557" s="1">
        <v>3556</v>
      </c>
      <c r="B3557" s="2">
        <v>43907</v>
      </c>
      <c r="C3557" s="1">
        <v>2020</v>
      </c>
      <c r="D3557" s="1" t="s">
        <v>28</v>
      </c>
      <c r="E3557" s="1">
        <v>3</v>
      </c>
      <c r="F3557" s="3">
        <v>6546</v>
      </c>
      <c r="G3557" s="10">
        <v>20750.82</v>
      </c>
      <c r="H3557" s="12">
        <f>IFERROR(salesdata[[#This Row],[S-P1]]/salesdata[[#This Row],[Q-P1]],0)</f>
        <v>3.17</v>
      </c>
      <c r="I3557" s="3">
        <v>1356</v>
      </c>
      <c r="J3557" s="10">
        <v>8597.0400000000009</v>
      </c>
      <c r="K3557" s="12">
        <f>IFERROR(salesdata[[#This Row],[S-P2]]/salesdata[[#This Row],[Q-P2]],0)</f>
        <v>6.3400000000000007</v>
      </c>
      <c r="L3557" s="3">
        <v>3042</v>
      </c>
      <c r="M3557" s="10">
        <v>16487.64</v>
      </c>
      <c r="N3557" s="12">
        <f>IFERROR(salesdata[[#This Row],[S-P3]]/salesdata[[#This Row],[Q-P3]],0)</f>
        <v>5.42</v>
      </c>
      <c r="O3557" s="3">
        <v>991</v>
      </c>
      <c r="P3557" s="10">
        <v>7065.83</v>
      </c>
      <c r="Q3557" s="12">
        <f>IFERROR(salesdata[[#This Row],[S-P4]]/salesdata[[#This Row],[Q-P4]],0)</f>
        <v>7.13</v>
      </c>
      <c r="R3557" s="3">
        <v>11935</v>
      </c>
      <c r="S3557" s="10">
        <v>52901.33</v>
      </c>
      <c r="T3557" s="1" t="str">
        <f>"Q"&amp;ROUNDUP(salesdata[[#This Row],[Month No.]]/3,0)</f>
        <v>Q1</v>
      </c>
      <c r="U3557" s="1" t="str">
        <f>TEXT(salesdata[[#This Row],[Date]],"dddd")</f>
        <v>Tuesday</v>
      </c>
      <c r="V3557" s="12">
        <f>IFERROR(salesdata[[#This Row],[Total Revenue]]/salesdata[[#This Row],[Total Units Sold]],0)</f>
        <v>4.4324532886468369</v>
      </c>
      <c r="W3557" s="1" t="str">
        <f>INDEX({"Product1","Product2","Product3","Product4"},MATCH(MAX(salesdata[[#This Row],[S-P1]],salesdata[[#This Row],[S-P2]],salesdata[[#This Row],[S-P3]],salesdata[[#This Row],[S-P4]]),CHOOSE({1,2,3,4},salesdata[[#This Row],[S-P1]],salesdata[[#This Row],[S-P2]],salesdata[[#This Row],[S-P3]],salesdata[[#This Row],[S-P4]]),0))</f>
        <v>Product1</v>
      </c>
      <c r="X3557" s="1" t="str">
        <f>IF(salesdata[[#This Row],[Total Revenue]]&gt;=70000,"High",IF(salesdata[[#This Row],[Total Revenue]]&gt;=40000,"Medium","Low"))</f>
        <v>Medium</v>
      </c>
      <c r="Y3557" s="1" t="str">
        <f>IFERROR(IF(SUMIF(salesdata[Year],salesdata[[#This Row],[Year]],salesdata[Total Revenue])&gt;SUMIF(salesdata[Year],salesdata[[#This Row],[Year]]-1,salesdata[Total Revenue]),"Growth Year","Decline Year"),"")</f>
        <v>Growth Year</v>
      </c>
    </row>
    <row r="3558" spans="1:25" x14ac:dyDescent="0.3">
      <c r="A3558" s="1">
        <v>3557</v>
      </c>
      <c r="B3558" s="2">
        <v>43908</v>
      </c>
      <c r="C3558" s="1">
        <v>2020</v>
      </c>
      <c r="D3558" s="1" t="s">
        <v>28</v>
      </c>
      <c r="E3558" s="1">
        <v>3</v>
      </c>
      <c r="F3558" s="3">
        <v>2397</v>
      </c>
      <c r="G3558" s="10">
        <v>7598.49</v>
      </c>
      <c r="H3558" s="12">
        <f>IFERROR(salesdata[[#This Row],[S-P1]]/salesdata[[#This Row],[Q-P1]],0)</f>
        <v>3.17</v>
      </c>
      <c r="I3558" s="3">
        <v>3264</v>
      </c>
      <c r="J3558" s="10">
        <v>20693.759999999998</v>
      </c>
      <c r="K3558" s="12">
        <f>IFERROR(salesdata[[#This Row],[S-P2]]/salesdata[[#This Row],[Q-P2]],0)</f>
        <v>6.34</v>
      </c>
      <c r="L3558" s="3">
        <v>2155</v>
      </c>
      <c r="M3558" s="10">
        <v>11680.1</v>
      </c>
      <c r="N3558" s="12">
        <f>IFERROR(salesdata[[#This Row],[S-P3]]/salesdata[[#This Row],[Q-P3]],0)</f>
        <v>5.42</v>
      </c>
      <c r="O3558" s="3">
        <v>1376</v>
      </c>
      <c r="P3558" s="10">
        <v>9810.8799999999992</v>
      </c>
      <c r="Q3558" s="12">
        <f>IFERROR(salesdata[[#This Row],[S-P4]]/salesdata[[#This Row],[Q-P4]],0)</f>
        <v>7.129999999999999</v>
      </c>
      <c r="R3558" s="3">
        <v>9192</v>
      </c>
      <c r="S3558" s="10">
        <v>49783.23</v>
      </c>
      <c r="T3558" s="1" t="str">
        <f>"Q"&amp;ROUNDUP(salesdata[[#This Row],[Month No.]]/3,0)</f>
        <v>Q1</v>
      </c>
      <c r="U3558" s="1" t="str">
        <f>TEXT(salesdata[[#This Row],[Date]],"dddd")</f>
        <v>Wednesday</v>
      </c>
      <c r="V3558" s="12">
        <f>IFERROR(salesdata[[#This Row],[Total Revenue]]/salesdata[[#This Row],[Total Units Sold]],0)</f>
        <v>5.4159301566579634</v>
      </c>
      <c r="W3558" s="1" t="str">
        <f>INDEX({"Product1","Product2","Product3","Product4"},MATCH(MAX(salesdata[[#This Row],[S-P1]],salesdata[[#This Row],[S-P2]],salesdata[[#This Row],[S-P3]],salesdata[[#This Row],[S-P4]]),CHOOSE({1,2,3,4},salesdata[[#This Row],[S-P1]],salesdata[[#This Row],[S-P2]],salesdata[[#This Row],[S-P3]],salesdata[[#This Row],[S-P4]]),0))</f>
        <v>Product2</v>
      </c>
      <c r="X3558" s="1" t="str">
        <f>IF(salesdata[[#This Row],[Total Revenue]]&gt;=70000,"High",IF(salesdata[[#This Row],[Total Revenue]]&gt;=40000,"Medium","Low"))</f>
        <v>Medium</v>
      </c>
      <c r="Y3558" s="1" t="str">
        <f>IFERROR(IF(SUMIF(salesdata[Year],salesdata[[#This Row],[Year]],salesdata[Total Revenue])&gt;SUMIF(salesdata[Year],salesdata[[#This Row],[Year]]-1,salesdata[Total Revenue]),"Growth Year","Decline Year"),"")</f>
        <v>Growth Year</v>
      </c>
    </row>
    <row r="3559" spans="1:25" x14ac:dyDescent="0.3">
      <c r="A3559" s="1">
        <v>3558</v>
      </c>
      <c r="B3559" s="2">
        <v>43909</v>
      </c>
      <c r="C3559" s="1">
        <v>2020</v>
      </c>
      <c r="D3559" s="1" t="s">
        <v>28</v>
      </c>
      <c r="E3559" s="1">
        <v>3</v>
      </c>
      <c r="F3559" s="3">
        <v>6227</v>
      </c>
      <c r="G3559" s="10">
        <v>19739.59</v>
      </c>
      <c r="H3559" s="12">
        <f>IFERROR(salesdata[[#This Row],[S-P1]]/salesdata[[#This Row],[Q-P1]],0)</f>
        <v>3.17</v>
      </c>
      <c r="I3559" s="3">
        <v>3199</v>
      </c>
      <c r="J3559" s="10">
        <v>20281.66</v>
      </c>
      <c r="K3559" s="12">
        <f>IFERROR(salesdata[[#This Row],[S-P2]]/salesdata[[#This Row],[Q-P2]],0)</f>
        <v>6.34</v>
      </c>
      <c r="L3559" s="3">
        <v>3757</v>
      </c>
      <c r="M3559" s="10">
        <v>20362.939999999999</v>
      </c>
      <c r="N3559" s="12">
        <f>IFERROR(salesdata[[#This Row],[S-P3]]/salesdata[[#This Row],[Q-P3]],0)</f>
        <v>5.42</v>
      </c>
      <c r="O3559" s="3">
        <v>1873</v>
      </c>
      <c r="P3559" s="10">
        <v>13354.49</v>
      </c>
      <c r="Q3559" s="12">
        <f>IFERROR(salesdata[[#This Row],[S-P4]]/salesdata[[#This Row],[Q-P4]],0)</f>
        <v>7.13</v>
      </c>
      <c r="R3559" s="3">
        <v>15056</v>
      </c>
      <c r="S3559" s="10">
        <v>73738.679999999993</v>
      </c>
      <c r="T3559" s="1" t="str">
        <f>"Q"&amp;ROUNDUP(salesdata[[#This Row],[Month No.]]/3,0)</f>
        <v>Q1</v>
      </c>
      <c r="U3559" s="1" t="str">
        <f>TEXT(salesdata[[#This Row],[Date]],"dddd")</f>
        <v>Thursday</v>
      </c>
      <c r="V3559" s="12">
        <f>IFERROR(salesdata[[#This Row],[Total Revenue]]/salesdata[[#This Row],[Total Units Sold]],0)</f>
        <v>4.8976275239107325</v>
      </c>
      <c r="W3559" s="1" t="str">
        <f>INDEX({"Product1","Product2","Product3","Product4"},MATCH(MAX(salesdata[[#This Row],[S-P1]],salesdata[[#This Row],[S-P2]],salesdata[[#This Row],[S-P3]],salesdata[[#This Row],[S-P4]]),CHOOSE({1,2,3,4},salesdata[[#This Row],[S-P1]],salesdata[[#This Row],[S-P2]],salesdata[[#This Row],[S-P3]],salesdata[[#This Row],[S-P4]]),0))</f>
        <v>Product3</v>
      </c>
      <c r="X3559" s="1" t="str">
        <f>IF(salesdata[[#This Row],[Total Revenue]]&gt;=70000,"High",IF(salesdata[[#This Row],[Total Revenue]]&gt;=40000,"Medium","Low"))</f>
        <v>High</v>
      </c>
      <c r="Y3559" s="1" t="str">
        <f>IFERROR(IF(SUMIF(salesdata[Year],salesdata[[#This Row],[Year]],salesdata[Total Revenue])&gt;SUMIF(salesdata[Year],salesdata[[#This Row],[Year]]-1,salesdata[Total Revenue]),"Growth Year","Decline Year"),"")</f>
        <v>Growth Year</v>
      </c>
    </row>
    <row r="3560" spans="1:25" x14ac:dyDescent="0.3">
      <c r="A3560" s="1">
        <v>3559</v>
      </c>
      <c r="B3560" s="2">
        <v>43910</v>
      </c>
      <c r="C3560" s="1">
        <v>2020</v>
      </c>
      <c r="D3560" s="1" t="s">
        <v>28</v>
      </c>
      <c r="E3560" s="1">
        <v>3</v>
      </c>
      <c r="F3560" s="3">
        <v>5843</v>
      </c>
      <c r="G3560" s="10">
        <v>18522.310000000001</v>
      </c>
      <c r="H3560" s="12">
        <f>IFERROR(salesdata[[#This Row],[S-P1]]/salesdata[[#This Row],[Q-P1]],0)</f>
        <v>3.1700000000000004</v>
      </c>
      <c r="I3560" s="3">
        <v>723</v>
      </c>
      <c r="J3560" s="10">
        <v>4583.82</v>
      </c>
      <c r="K3560" s="12">
        <f>IFERROR(salesdata[[#This Row],[S-P2]]/salesdata[[#This Row],[Q-P2]],0)</f>
        <v>6.34</v>
      </c>
      <c r="L3560" s="3">
        <v>2891</v>
      </c>
      <c r="M3560" s="10">
        <v>15669.22</v>
      </c>
      <c r="N3560" s="12">
        <f>IFERROR(salesdata[[#This Row],[S-P3]]/salesdata[[#This Row],[Q-P3]],0)</f>
        <v>5.42</v>
      </c>
      <c r="O3560" s="3">
        <v>1811</v>
      </c>
      <c r="P3560" s="10">
        <v>12912.43</v>
      </c>
      <c r="Q3560" s="12">
        <f>IFERROR(salesdata[[#This Row],[S-P4]]/salesdata[[#This Row],[Q-P4]],0)</f>
        <v>7.13</v>
      </c>
      <c r="R3560" s="3">
        <v>11268</v>
      </c>
      <c r="S3560" s="10">
        <v>51687.78</v>
      </c>
      <c r="T3560" s="1" t="str">
        <f>"Q"&amp;ROUNDUP(salesdata[[#This Row],[Month No.]]/3,0)</f>
        <v>Q1</v>
      </c>
      <c r="U3560" s="1" t="str">
        <f>TEXT(salesdata[[#This Row],[Date]],"dddd")</f>
        <v>Friday</v>
      </c>
      <c r="V3560" s="12">
        <f>IFERROR(salesdata[[#This Row],[Total Revenue]]/salesdata[[#This Row],[Total Units Sold]],0)</f>
        <v>4.5871299254526088</v>
      </c>
      <c r="W3560" s="1" t="str">
        <f>INDEX({"Product1","Product2","Product3","Product4"},MATCH(MAX(salesdata[[#This Row],[S-P1]],salesdata[[#This Row],[S-P2]],salesdata[[#This Row],[S-P3]],salesdata[[#This Row],[S-P4]]),CHOOSE({1,2,3,4},salesdata[[#This Row],[S-P1]],salesdata[[#This Row],[S-P2]],salesdata[[#This Row],[S-P3]],salesdata[[#This Row],[S-P4]]),0))</f>
        <v>Product1</v>
      </c>
      <c r="X3560" s="1" t="str">
        <f>IF(salesdata[[#This Row],[Total Revenue]]&gt;=70000,"High",IF(salesdata[[#This Row],[Total Revenue]]&gt;=40000,"Medium","Low"))</f>
        <v>Medium</v>
      </c>
      <c r="Y3560" s="1" t="str">
        <f>IFERROR(IF(SUMIF(salesdata[Year],salesdata[[#This Row],[Year]],salesdata[Total Revenue])&gt;SUMIF(salesdata[Year],salesdata[[#This Row],[Year]]-1,salesdata[Total Revenue]),"Growth Year","Decline Year"),"")</f>
        <v>Growth Year</v>
      </c>
    </row>
    <row r="3561" spans="1:25" x14ac:dyDescent="0.3">
      <c r="A3561" s="1">
        <v>3560</v>
      </c>
      <c r="B3561" s="2">
        <v>43911</v>
      </c>
      <c r="C3561" s="1">
        <v>2020</v>
      </c>
      <c r="D3561" s="1" t="s">
        <v>28</v>
      </c>
      <c r="E3561" s="1">
        <v>3</v>
      </c>
      <c r="F3561" s="3">
        <v>5939</v>
      </c>
      <c r="G3561" s="10">
        <v>18826.63</v>
      </c>
      <c r="H3561" s="12">
        <f>IFERROR(salesdata[[#This Row],[S-P1]]/salesdata[[#This Row],[Q-P1]],0)</f>
        <v>3.1700000000000004</v>
      </c>
      <c r="I3561" s="3">
        <v>3283</v>
      </c>
      <c r="J3561" s="10">
        <v>20814.22</v>
      </c>
      <c r="K3561" s="12">
        <f>IFERROR(salesdata[[#This Row],[S-P2]]/salesdata[[#This Row],[Q-P2]],0)</f>
        <v>6.3400000000000007</v>
      </c>
      <c r="L3561" s="3">
        <v>1057</v>
      </c>
      <c r="M3561" s="10">
        <v>5728.94</v>
      </c>
      <c r="N3561" s="12">
        <f>IFERROR(salesdata[[#This Row],[S-P3]]/salesdata[[#This Row],[Q-P3]],0)</f>
        <v>5.42</v>
      </c>
      <c r="O3561" s="3">
        <v>1000</v>
      </c>
      <c r="P3561" s="10">
        <v>7130</v>
      </c>
      <c r="Q3561" s="12">
        <f>IFERROR(salesdata[[#This Row],[S-P4]]/salesdata[[#This Row],[Q-P4]],0)</f>
        <v>7.13</v>
      </c>
      <c r="R3561" s="3">
        <v>11279</v>
      </c>
      <c r="S3561" s="10">
        <v>52499.79</v>
      </c>
      <c r="T3561" s="1" t="str">
        <f>"Q"&amp;ROUNDUP(salesdata[[#This Row],[Month No.]]/3,0)</f>
        <v>Q1</v>
      </c>
      <c r="U3561" s="1" t="str">
        <f>TEXT(salesdata[[#This Row],[Date]],"dddd")</f>
        <v>Saturday</v>
      </c>
      <c r="V3561" s="12">
        <f>IFERROR(salesdata[[#This Row],[Total Revenue]]/salesdata[[#This Row],[Total Units Sold]],0)</f>
        <v>4.654649348346485</v>
      </c>
      <c r="W3561" s="1" t="str">
        <f>INDEX({"Product1","Product2","Product3","Product4"},MATCH(MAX(salesdata[[#This Row],[S-P1]],salesdata[[#This Row],[S-P2]],salesdata[[#This Row],[S-P3]],salesdata[[#This Row],[S-P4]]),CHOOSE({1,2,3,4},salesdata[[#This Row],[S-P1]],salesdata[[#This Row],[S-P2]],salesdata[[#This Row],[S-P3]],salesdata[[#This Row],[S-P4]]),0))</f>
        <v>Product2</v>
      </c>
      <c r="X3561" s="1" t="str">
        <f>IF(salesdata[[#This Row],[Total Revenue]]&gt;=70000,"High",IF(salesdata[[#This Row],[Total Revenue]]&gt;=40000,"Medium","Low"))</f>
        <v>Medium</v>
      </c>
      <c r="Y3561" s="1" t="str">
        <f>IFERROR(IF(SUMIF(salesdata[Year],salesdata[[#This Row],[Year]],salesdata[Total Revenue])&gt;SUMIF(salesdata[Year],salesdata[[#This Row],[Year]]-1,salesdata[Total Revenue]),"Growth Year","Decline Year"),"")</f>
        <v>Growth Year</v>
      </c>
    </row>
    <row r="3562" spans="1:25" x14ac:dyDescent="0.3">
      <c r="A3562" s="1">
        <v>3561</v>
      </c>
      <c r="B3562" s="2">
        <v>43912</v>
      </c>
      <c r="C3562" s="1">
        <v>2020</v>
      </c>
      <c r="D3562" s="1" t="s">
        <v>28</v>
      </c>
      <c r="E3562" s="1">
        <v>3</v>
      </c>
      <c r="F3562" s="3">
        <v>2149</v>
      </c>
      <c r="G3562" s="10">
        <v>6812.33</v>
      </c>
      <c r="H3562" s="12">
        <f>IFERROR(salesdata[[#This Row],[S-P1]]/salesdata[[#This Row],[Q-P1]],0)</f>
        <v>3.17</v>
      </c>
      <c r="I3562" s="3">
        <v>2977</v>
      </c>
      <c r="J3562" s="10">
        <v>18874.18</v>
      </c>
      <c r="K3562" s="12">
        <f>IFERROR(salesdata[[#This Row],[S-P2]]/salesdata[[#This Row],[Q-P2]],0)</f>
        <v>6.34</v>
      </c>
      <c r="L3562" s="3">
        <v>3830</v>
      </c>
      <c r="M3562" s="10">
        <v>20758.599999999999</v>
      </c>
      <c r="N3562" s="12">
        <f>IFERROR(salesdata[[#This Row],[S-P3]]/salesdata[[#This Row],[Q-P3]],0)</f>
        <v>5.42</v>
      </c>
      <c r="O3562" s="3">
        <v>1951</v>
      </c>
      <c r="P3562" s="10">
        <v>13910.63</v>
      </c>
      <c r="Q3562" s="12">
        <f>IFERROR(salesdata[[#This Row],[S-P4]]/salesdata[[#This Row],[Q-P4]],0)</f>
        <v>7.13</v>
      </c>
      <c r="R3562" s="3">
        <v>10907</v>
      </c>
      <c r="S3562" s="10">
        <v>60355.74</v>
      </c>
      <c r="T3562" s="1" t="str">
        <f>"Q"&amp;ROUNDUP(salesdata[[#This Row],[Month No.]]/3,0)</f>
        <v>Q1</v>
      </c>
      <c r="U3562" s="1" t="str">
        <f>TEXT(salesdata[[#This Row],[Date]],"dddd")</f>
        <v>Sunday</v>
      </c>
      <c r="V3562" s="12">
        <f>IFERROR(salesdata[[#This Row],[Total Revenue]]/salesdata[[#This Row],[Total Units Sold]],0)</f>
        <v>5.5336701201063532</v>
      </c>
      <c r="W3562" s="1" t="str">
        <f>INDEX({"Product1","Product2","Product3","Product4"},MATCH(MAX(salesdata[[#This Row],[S-P1]],salesdata[[#This Row],[S-P2]],salesdata[[#This Row],[S-P3]],salesdata[[#This Row],[S-P4]]),CHOOSE({1,2,3,4},salesdata[[#This Row],[S-P1]],salesdata[[#This Row],[S-P2]],salesdata[[#This Row],[S-P3]],salesdata[[#This Row],[S-P4]]),0))</f>
        <v>Product3</v>
      </c>
      <c r="X3562" s="1" t="str">
        <f>IF(salesdata[[#This Row],[Total Revenue]]&gt;=70000,"High",IF(salesdata[[#This Row],[Total Revenue]]&gt;=40000,"Medium","Low"))</f>
        <v>Medium</v>
      </c>
      <c r="Y3562" s="1" t="str">
        <f>IFERROR(IF(SUMIF(salesdata[Year],salesdata[[#This Row],[Year]],salesdata[Total Revenue])&gt;SUMIF(salesdata[Year],salesdata[[#This Row],[Year]]-1,salesdata[Total Revenue]),"Growth Year","Decline Year"),"")</f>
        <v>Growth Year</v>
      </c>
    </row>
    <row r="3563" spans="1:25" x14ac:dyDescent="0.3">
      <c r="A3563" s="1">
        <v>3562</v>
      </c>
      <c r="B3563" s="2">
        <v>43913</v>
      </c>
      <c r="C3563" s="1">
        <v>2020</v>
      </c>
      <c r="D3563" s="1" t="s">
        <v>28</v>
      </c>
      <c r="E3563" s="1">
        <v>3</v>
      </c>
      <c r="F3563" s="3">
        <v>830</v>
      </c>
      <c r="G3563" s="10">
        <v>2631.1</v>
      </c>
      <c r="H3563" s="12">
        <f>IFERROR(salesdata[[#This Row],[S-P1]]/salesdata[[#This Row],[Q-P1]],0)</f>
        <v>3.17</v>
      </c>
      <c r="I3563" s="3">
        <v>1476</v>
      </c>
      <c r="J3563" s="10">
        <v>9357.84</v>
      </c>
      <c r="K3563" s="12">
        <f>IFERROR(salesdata[[#This Row],[S-P2]]/salesdata[[#This Row],[Q-P2]],0)</f>
        <v>6.34</v>
      </c>
      <c r="L3563" s="3">
        <v>2397</v>
      </c>
      <c r="M3563" s="10">
        <v>12991.74</v>
      </c>
      <c r="N3563" s="12">
        <f>IFERROR(salesdata[[#This Row],[S-P3]]/salesdata[[#This Row],[Q-P3]],0)</f>
        <v>5.42</v>
      </c>
      <c r="O3563" s="3">
        <v>988</v>
      </c>
      <c r="P3563" s="10">
        <v>7044.44</v>
      </c>
      <c r="Q3563" s="12">
        <f>IFERROR(salesdata[[#This Row],[S-P4]]/salesdata[[#This Row],[Q-P4]],0)</f>
        <v>7.13</v>
      </c>
      <c r="R3563" s="3">
        <v>5691</v>
      </c>
      <c r="S3563" s="10">
        <v>32025.119999999999</v>
      </c>
      <c r="T3563" s="1" t="str">
        <f>"Q"&amp;ROUNDUP(salesdata[[#This Row],[Month No.]]/3,0)</f>
        <v>Q1</v>
      </c>
      <c r="U3563" s="1" t="str">
        <f>TEXT(salesdata[[#This Row],[Date]],"dddd")</f>
        <v>Monday</v>
      </c>
      <c r="V3563" s="12">
        <f>IFERROR(salesdata[[#This Row],[Total Revenue]]/salesdata[[#This Row],[Total Units Sold]],0)</f>
        <v>5.6273273589878752</v>
      </c>
      <c r="W3563" s="1" t="str">
        <f>INDEX({"Product1","Product2","Product3","Product4"},MATCH(MAX(salesdata[[#This Row],[S-P1]],salesdata[[#This Row],[S-P2]],salesdata[[#This Row],[S-P3]],salesdata[[#This Row],[S-P4]]),CHOOSE({1,2,3,4},salesdata[[#This Row],[S-P1]],salesdata[[#This Row],[S-P2]],salesdata[[#This Row],[S-P3]],salesdata[[#This Row],[S-P4]]),0))</f>
        <v>Product3</v>
      </c>
      <c r="X3563" s="1" t="str">
        <f>IF(salesdata[[#This Row],[Total Revenue]]&gt;=70000,"High",IF(salesdata[[#This Row],[Total Revenue]]&gt;=40000,"Medium","Low"))</f>
        <v>Low</v>
      </c>
      <c r="Y3563" s="1" t="str">
        <f>IFERROR(IF(SUMIF(salesdata[Year],salesdata[[#This Row],[Year]],salesdata[Total Revenue])&gt;SUMIF(salesdata[Year],salesdata[[#This Row],[Year]]-1,salesdata[Total Revenue]),"Growth Year","Decline Year"),"")</f>
        <v>Growth Year</v>
      </c>
    </row>
    <row r="3564" spans="1:25" x14ac:dyDescent="0.3">
      <c r="A3564" s="1">
        <v>3563</v>
      </c>
      <c r="B3564" s="2">
        <v>43914</v>
      </c>
      <c r="C3564" s="1">
        <v>2020</v>
      </c>
      <c r="D3564" s="1" t="s">
        <v>28</v>
      </c>
      <c r="E3564" s="1">
        <v>3</v>
      </c>
      <c r="F3564" s="3">
        <v>3369</v>
      </c>
      <c r="G3564" s="10">
        <v>10679.73</v>
      </c>
      <c r="H3564" s="12">
        <f>IFERROR(salesdata[[#This Row],[S-P1]]/salesdata[[#This Row],[Q-P1]],0)</f>
        <v>3.17</v>
      </c>
      <c r="I3564" s="3">
        <v>2113</v>
      </c>
      <c r="J3564" s="10">
        <v>13396.42</v>
      </c>
      <c r="K3564" s="12">
        <f>IFERROR(salesdata[[#This Row],[S-P2]]/salesdata[[#This Row],[Q-P2]],0)</f>
        <v>6.34</v>
      </c>
      <c r="L3564" s="3">
        <v>5638</v>
      </c>
      <c r="M3564" s="10">
        <v>30557.96</v>
      </c>
      <c r="N3564" s="12">
        <f>IFERROR(salesdata[[#This Row],[S-P3]]/salesdata[[#This Row],[Q-P3]],0)</f>
        <v>5.42</v>
      </c>
      <c r="O3564" s="3">
        <v>298</v>
      </c>
      <c r="P3564" s="10">
        <v>2124.7399999999998</v>
      </c>
      <c r="Q3564" s="12">
        <f>IFERROR(salesdata[[#This Row],[S-P4]]/salesdata[[#This Row],[Q-P4]],0)</f>
        <v>7.129999999999999</v>
      </c>
      <c r="R3564" s="3">
        <v>11418</v>
      </c>
      <c r="S3564" s="10">
        <v>56758.85</v>
      </c>
      <c r="T3564" s="1" t="str">
        <f>"Q"&amp;ROUNDUP(salesdata[[#This Row],[Month No.]]/3,0)</f>
        <v>Q1</v>
      </c>
      <c r="U3564" s="1" t="str">
        <f>TEXT(salesdata[[#This Row],[Date]],"dddd")</f>
        <v>Tuesday</v>
      </c>
      <c r="V3564" s="12">
        <f>IFERROR(salesdata[[#This Row],[Total Revenue]]/salesdata[[#This Row],[Total Units Sold]],0)</f>
        <v>4.9709975477316517</v>
      </c>
      <c r="W3564" s="1" t="str">
        <f>INDEX({"Product1","Product2","Product3","Product4"},MATCH(MAX(salesdata[[#This Row],[S-P1]],salesdata[[#This Row],[S-P2]],salesdata[[#This Row],[S-P3]],salesdata[[#This Row],[S-P4]]),CHOOSE({1,2,3,4},salesdata[[#This Row],[S-P1]],salesdata[[#This Row],[S-P2]],salesdata[[#This Row],[S-P3]],salesdata[[#This Row],[S-P4]]),0))</f>
        <v>Product3</v>
      </c>
      <c r="X3564" s="1" t="str">
        <f>IF(salesdata[[#This Row],[Total Revenue]]&gt;=70000,"High",IF(salesdata[[#This Row],[Total Revenue]]&gt;=40000,"Medium","Low"))</f>
        <v>Medium</v>
      </c>
      <c r="Y3564" s="1" t="str">
        <f>IFERROR(IF(SUMIF(salesdata[Year],salesdata[[#This Row],[Year]],salesdata[Total Revenue])&gt;SUMIF(salesdata[Year],salesdata[[#This Row],[Year]]-1,salesdata[Total Revenue]),"Growth Year","Decline Year"),"")</f>
        <v>Growth Year</v>
      </c>
    </row>
    <row r="3565" spans="1:25" x14ac:dyDescent="0.3">
      <c r="A3565" s="1">
        <v>3564</v>
      </c>
      <c r="B3565" s="2">
        <v>43915</v>
      </c>
      <c r="C3565" s="1">
        <v>2020</v>
      </c>
      <c r="D3565" s="1" t="s">
        <v>28</v>
      </c>
      <c r="E3565" s="1">
        <v>3</v>
      </c>
      <c r="F3565" s="3">
        <v>562</v>
      </c>
      <c r="G3565" s="10">
        <v>1781.54</v>
      </c>
      <c r="H3565" s="12">
        <f>IFERROR(salesdata[[#This Row],[S-P1]]/salesdata[[#This Row],[Q-P1]],0)</f>
        <v>3.17</v>
      </c>
      <c r="I3565" s="3">
        <v>252</v>
      </c>
      <c r="J3565" s="10">
        <v>1597.68</v>
      </c>
      <c r="K3565" s="12">
        <f>IFERROR(salesdata[[#This Row],[S-P2]]/salesdata[[#This Row],[Q-P2]],0)</f>
        <v>6.34</v>
      </c>
      <c r="L3565" s="3">
        <v>2253</v>
      </c>
      <c r="M3565" s="10">
        <v>12211.26</v>
      </c>
      <c r="N3565" s="12">
        <f>IFERROR(salesdata[[#This Row],[S-P3]]/salesdata[[#This Row],[Q-P3]],0)</f>
        <v>5.42</v>
      </c>
      <c r="O3565" s="3">
        <v>1353</v>
      </c>
      <c r="P3565" s="10">
        <v>9646.89</v>
      </c>
      <c r="Q3565" s="12">
        <f>IFERROR(salesdata[[#This Row],[S-P4]]/salesdata[[#This Row],[Q-P4]],0)</f>
        <v>7.13</v>
      </c>
      <c r="R3565" s="3">
        <v>4420</v>
      </c>
      <c r="S3565" s="10">
        <v>25237.37</v>
      </c>
      <c r="T3565" s="1" t="str">
        <f>"Q"&amp;ROUNDUP(salesdata[[#This Row],[Month No.]]/3,0)</f>
        <v>Q1</v>
      </c>
      <c r="U3565" s="1" t="str">
        <f>TEXT(salesdata[[#This Row],[Date]],"dddd")</f>
        <v>Wednesday</v>
      </c>
      <c r="V3565" s="12">
        <f>IFERROR(salesdata[[#This Row],[Total Revenue]]/salesdata[[#This Row],[Total Units Sold]],0)</f>
        <v>5.7098122171945702</v>
      </c>
      <c r="W3565" s="1" t="str">
        <f>INDEX({"Product1","Product2","Product3","Product4"},MATCH(MAX(salesdata[[#This Row],[S-P1]],salesdata[[#This Row],[S-P2]],salesdata[[#This Row],[S-P3]],salesdata[[#This Row],[S-P4]]),CHOOSE({1,2,3,4},salesdata[[#This Row],[S-P1]],salesdata[[#This Row],[S-P2]],salesdata[[#This Row],[S-P3]],salesdata[[#This Row],[S-P4]]),0))</f>
        <v>Product3</v>
      </c>
      <c r="X3565" s="1" t="str">
        <f>IF(salesdata[[#This Row],[Total Revenue]]&gt;=70000,"High",IF(salesdata[[#This Row],[Total Revenue]]&gt;=40000,"Medium","Low"))</f>
        <v>Low</v>
      </c>
      <c r="Y3565" s="1" t="str">
        <f>IFERROR(IF(SUMIF(salesdata[Year],salesdata[[#This Row],[Year]],salesdata[Total Revenue])&gt;SUMIF(salesdata[Year],salesdata[[#This Row],[Year]]-1,salesdata[Total Revenue]),"Growth Year","Decline Year"),"")</f>
        <v>Growth Year</v>
      </c>
    </row>
    <row r="3566" spans="1:25" x14ac:dyDescent="0.3">
      <c r="A3566" s="1">
        <v>3565</v>
      </c>
      <c r="B3566" s="2">
        <v>43916</v>
      </c>
      <c r="C3566" s="1">
        <v>2020</v>
      </c>
      <c r="D3566" s="1" t="s">
        <v>28</v>
      </c>
      <c r="E3566" s="1">
        <v>3</v>
      </c>
      <c r="F3566" s="3">
        <v>2890</v>
      </c>
      <c r="G3566" s="10">
        <v>9161.2999999999993</v>
      </c>
      <c r="H3566" s="12">
        <f>IFERROR(salesdata[[#This Row],[S-P1]]/salesdata[[#This Row],[Q-P1]],0)</f>
        <v>3.17</v>
      </c>
      <c r="I3566" s="3">
        <v>1953</v>
      </c>
      <c r="J3566" s="10">
        <v>12382.02</v>
      </c>
      <c r="K3566" s="12">
        <f>IFERROR(salesdata[[#This Row],[S-P2]]/salesdata[[#This Row],[Q-P2]],0)</f>
        <v>6.34</v>
      </c>
      <c r="L3566" s="3">
        <v>3793</v>
      </c>
      <c r="M3566" s="10">
        <v>20558.060000000001</v>
      </c>
      <c r="N3566" s="12">
        <f>IFERROR(salesdata[[#This Row],[S-P3]]/salesdata[[#This Row],[Q-P3]],0)</f>
        <v>5.42</v>
      </c>
      <c r="O3566" s="3">
        <v>387</v>
      </c>
      <c r="P3566" s="10">
        <v>2759.31</v>
      </c>
      <c r="Q3566" s="12">
        <f>IFERROR(salesdata[[#This Row],[S-P4]]/salesdata[[#This Row],[Q-P4]],0)</f>
        <v>7.13</v>
      </c>
      <c r="R3566" s="3">
        <v>9023</v>
      </c>
      <c r="S3566" s="10">
        <v>44860.69</v>
      </c>
      <c r="T3566" s="1" t="str">
        <f>"Q"&amp;ROUNDUP(salesdata[[#This Row],[Month No.]]/3,0)</f>
        <v>Q1</v>
      </c>
      <c r="U3566" s="1" t="str">
        <f>TEXT(salesdata[[#This Row],[Date]],"dddd")</f>
        <v>Thursday</v>
      </c>
      <c r="V3566" s="12">
        <f>IFERROR(salesdata[[#This Row],[Total Revenue]]/salesdata[[#This Row],[Total Units Sold]],0)</f>
        <v>4.9718153607447633</v>
      </c>
      <c r="W3566" s="1" t="str">
        <f>INDEX({"Product1","Product2","Product3","Product4"},MATCH(MAX(salesdata[[#This Row],[S-P1]],salesdata[[#This Row],[S-P2]],salesdata[[#This Row],[S-P3]],salesdata[[#This Row],[S-P4]]),CHOOSE({1,2,3,4},salesdata[[#This Row],[S-P1]],salesdata[[#This Row],[S-P2]],salesdata[[#This Row],[S-P3]],salesdata[[#This Row],[S-P4]]),0))</f>
        <v>Product3</v>
      </c>
      <c r="X3566" s="1" t="str">
        <f>IF(salesdata[[#This Row],[Total Revenue]]&gt;=70000,"High",IF(salesdata[[#This Row],[Total Revenue]]&gt;=40000,"Medium","Low"))</f>
        <v>Medium</v>
      </c>
      <c r="Y3566" s="1" t="str">
        <f>IFERROR(IF(SUMIF(salesdata[Year],salesdata[[#This Row],[Year]],salesdata[Total Revenue])&gt;SUMIF(salesdata[Year],salesdata[[#This Row],[Year]]-1,salesdata[Total Revenue]),"Growth Year","Decline Year"),"")</f>
        <v>Growth Year</v>
      </c>
    </row>
    <row r="3567" spans="1:25" x14ac:dyDescent="0.3">
      <c r="A3567" s="1">
        <v>3566</v>
      </c>
      <c r="B3567" s="2">
        <v>43917</v>
      </c>
      <c r="C3567" s="1">
        <v>2020</v>
      </c>
      <c r="D3567" s="1" t="s">
        <v>28</v>
      </c>
      <c r="E3567" s="1">
        <v>3</v>
      </c>
      <c r="F3567" s="3">
        <v>3482</v>
      </c>
      <c r="G3567" s="10">
        <v>11037.94</v>
      </c>
      <c r="H3567" s="12">
        <f>IFERROR(salesdata[[#This Row],[S-P1]]/salesdata[[#This Row],[Q-P1]],0)</f>
        <v>3.17</v>
      </c>
      <c r="I3567" s="3">
        <v>2856</v>
      </c>
      <c r="J3567" s="10">
        <v>18107.04</v>
      </c>
      <c r="K3567" s="12">
        <f>IFERROR(salesdata[[#This Row],[S-P2]]/salesdata[[#This Row],[Q-P2]],0)</f>
        <v>6.3400000000000007</v>
      </c>
      <c r="L3567" s="3">
        <v>2013</v>
      </c>
      <c r="M3567" s="10">
        <v>10910.46</v>
      </c>
      <c r="N3567" s="12">
        <f>IFERROR(salesdata[[#This Row],[S-P3]]/salesdata[[#This Row],[Q-P3]],0)</f>
        <v>5.42</v>
      </c>
      <c r="O3567" s="3">
        <v>1166</v>
      </c>
      <c r="P3567" s="10">
        <v>8313.58</v>
      </c>
      <c r="Q3567" s="12">
        <f>IFERROR(salesdata[[#This Row],[S-P4]]/salesdata[[#This Row],[Q-P4]],0)</f>
        <v>7.13</v>
      </c>
      <c r="R3567" s="3">
        <v>9517</v>
      </c>
      <c r="S3567" s="10">
        <v>48369.02</v>
      </c>
      <c r="T3567" s="1" t="str">
        <f>"Q"&amp;ROUNDUP(salesdata[[#This Row],[Month No.]]/3,0)</f>
        <v>Q1</v>
      </c>
      <c r="U3567" s="1" t="str">
        <f>TEXT(salesdata[[#This Row],[Date]],"dddd")</f>
        <v>Friday</v>
      </c>
      <c r="V3567" s="12">
        <f>IFERROR(salesdata[[#This Row],[Total Revenue]]/salesdata[[#This Row],[Total Units Sold]],0)</f>
        <v>5.082381002416728</v>
      </c>
      <c r="W3567" s="1" t="str">
        <f>INDEX({"Product1","Product2","Product3","Product4"},MATCH(MAX(salesdata[[#This Row],[S-P1]],salesdata[[#This Row],[S-P2]],salesdata[[#This Row],[S-P3]],salesdata[[#This Row],[S-P4]]),CHOOSE({1,2,3,4},salesdata[[#This Row],[S-P1]],salesdata[[#This Row],[S-P2]],salesdata[[#This Row],[S-P3]],salesdata[[#This Row],[S-P4]]),0))</f>
        <v>Product2</v>
      </c>
      <c r="X3567" s="1" t="str">
        <f>IF(salesdata[[#This Row],[Total Revenue]]&gt;=70000,"High",IF(salesdata[[#This Row],[Total Revenue]]&gt;=40000,"Medium","Low"))</f>
        <v>Medium</v>
      </c>
      <c r="Y3567" s="1" t="str">
        <f>IFERROR(IF(SUMIF(salesdata[Year],salesdata[[#This Row],[Year]],salesdata[Total Revenue])&gt;SUMIF(salesdata[Year],salesdata[[#This Row],[Year]]-1,salesdata[Total Revenue]),"Growth Year","Decline Year"),"")</f>
        <v>Growth Year</v>
      </c>
    </row>
    <row r="3568" spans="1:25" x14ac:dyDescent="0.3">
      <c r="A3568" s="1">
        <v>3567</v>
      </c>
      <c r="B3568" s="2">
        <v>43918</v>
      </c>
      <c r="C3568" s="1">
        <v>2020</v>
      </c>
      <c r="D3568" s="1" t="s">
        <v>28</v>
      </c>
      <c r="E3568" s="1">
        <v>3</v>
      </c>
      <c r="F3568" s="3">
        <v>5249</v>
      </c>
      <c r="G3568" s="10">
        <v>16639.330000000002</v>
      </c>
      <c r="H3568" s="12">
        <f>IFERROR(salesdata[[#This Row],[S-P1]]/salesdata[[#This Row],[Q-P1]],0)</f>
        <v>3.1700000000000004</v>
      </c>
      <c r="I3568" s="3">
        <v>2041</v>
      </c>
      <c r="J3568" s="10">
        <v>12939.94</v>
      </c>
      <c r="K3568" s="12">
        <f>IFERROR(salesdata[[#This Row],[S-P2]]/salesdata[[#This Row],[Q-P2]],0)</f>
        <v>6.34</v>
      </c>
      <c r="L3568" s="3">
        <v>3579</v>
      </c>
      <c r="M3568" s="10">
        <v>19398.18</v>
      </c>
      <c r="N3568" s="12">
        <f>IFERROR(salesdata[[#This Row],[S-P3]]/salesdata[[#This Row],[Q-P3]],0)</f>
        <v>5.42</v>
      </c>
      <c r="O3568" s="3">
        <v>1123</v>
      </c>
      <c r="P3568" s="10">
        <v>8006.99</v>
      </c>
      <c r="Q3568" s="12">
        <f>IFERROR(salesdata[[#This Row],[S-P4]]/salesdata[[#This Row],[Q-P4]],0)</f>
        <v>7.13</v>
      </c>
      <c r="R3568" s="3">
        <v>11992</v>
      </c>
      <c r="S3568" s="10">
        <v>56984.44</v>
      </c>
      <c r="T3568" s="1" t="str">
        <f>"Q"&amp;ROUNDUP(salesdata[[#This Row],[Month No.]]/3,0)</f>
        <v>Q1</v>
      </c>
      <c r="U3568" s="1" t="str">
        <f>TEXT(salesdata[[#This Row],[Date]],"dddd")</f>
        <v>Saturday</v>
      </c>
      <c r="V3568" s="12">
        <f>IFERROR(salesdata[[#This Row],[Total Revenue]]/salesdata[[#This Row],[Total Units Sold]],0)</f>
        <v>4.7518712474983325</v>
      </c>
      <c r="W3568" s="1" t="str">
        <f>INDEX({"Product1","Product2","Product3","Product4"},MATCH(MAX(salesdata[[#This Row],[S-P1]],salesdata[[#This Row],[S-P2]],salesdata[[#This Row],[S-P3]],salesdata[[#This Row],[S-P4]]),CHOOSE({1,2,3,4},salesdata[[#This Row],[S-P1]],salesdata[[#This Row],[S-P2]],salesdata[[#This Row],[S-P3]],salesdata[[#This Row],[S-P4]]),0))</f>
        <v>Product3</v>
      </c>
      <c r="X3568" s="1" t="str">
        <f>IF(salesdata[[#This Row],[Total Revenue]]&gt;=70000,"High",IF(salesdata[[#This Row],[Total Revenue]]&gt;=40000,"Medium","Low"))</f>
        <v>Medium</v>
      </c>
      <c r="Y3568" s="1" t="str">
        <f>IFERROR(IF(SUMIF(salesdata[Year],salesdata[[#This Row],[Year]],salesdata[Total Revenue])&gt;SUMIF(salesdata[Year],salesdata[[#This Row],[Year]]-1,salesdata[Total Revenue]),"Growth Year","Decline Year"),"")</f>
        <v>Growth Year</v>
      </c>
    </row>
    <row r="3569" spans="1:25" x14ac:dyDescent="0.3">
      <c r="A3569" s="1">
        <v>3568</v>
      </c>
      <c r="B3569" s="2">
        <v>43919</v>
      </c>
      <c r="C3569" s="1">
        <v>2020</v>
      </c>
      <c r="D3569" s="1" t="s">
        <v>28</v>
      </c>
      <c r="E3569" s="1">
        <v>3</v>
      </c>
      <c r="F3569" s="3">
        <v>6818</v>
      </c>
      <c r="G3569" s="10">
        <v>21613.06</v>
      </c>
      <c r="H3569" s="12">
        <f>IFERROR(salesdata[[#This Row],[S-P1]]/salesdata[[#This Row],[Q-P1]],0)</f>
        <v>3.1700000000000004</v>
      </c>
      <c r="I3569" s="3">
        <v>3562</v>
      </c>
      <c r="J3569" s="10">
        <v>22583.08</v>
      </c>
      <c r="K3569" s="12">
        <f>IFERROR(salesdata[[#This Row],[S-P2]]/salesdata[[#This Row],[Q-P2]],0)</f>
        <v>6.3400000000000007</v>
      </c>
      <c r="L3569" s="3">
        <v>3150</v>
      </c>
      <c r="M3569" s="10">
        <v>17073</v>
      </c>
      <c r="N3569" s="12">
        <f>IFERROR(salesdata[[#This Row],[S-P3]]/salesdata[[#This Row],[Q-P3]],0)</f>
        <v>5.42</v>
      </c>
      <c r="O3569" s="3">
        <v>492</v>
      </c>
      <c r="P3569" s="10">
        <v>3507.96</v>
      </c>
      <c r="Q3569" s="12">
        <f>IFERROR(salesdata[[#This Row],[S-P4]]/salesdata[[#This Row],[Q-P4]],0)</f>
        <v>7.13</v>
      </c>
      <c r="R3569" s="3">
        <v>14022</v>
      </c>
      <c r="S3569" s="10">
        <v>64777.1</v>
      </c>
      <c r="T3569" s="1" t="str">
        <f>"Q"&amp;ROUNDUP(salesdata[[#This Row],[Month No.]]/3,0)</f>
        <v>Q1</v>
      </c>
      <c r="U3569" s="1" t="str">
        <f>TEXT(salesdata[[#This Row],[Date]],"dddd")</f>
        <v>Sunday</v>
      </c>
      <c r="V3569" s="12">
        <f>IFERROR(salesdata[[#This Row],[Total Revenue]]/salesdata[[#This Row],[Total Units Sold]],0)</f>
        <v>4.6196762230780202</v>
      </c>
      <c r="W3569" s="1" t="str">
        <f>INDEX({"Product1","Product2","Product3","Product4"},MATCH(MAX(salesdata[[#This Row],[S-P1]],salesdata[[#This Row],[S-P2]],salesdata[[#This Row],[S-P3]],salesdata[[#This Row],[S-P4]]),CHOOSE({1,2,3,4},salesdata[[#This Row],[S-P1]],salesdata[[#This Row],[S-P2]],salesdata[[#This Row],[S-P3]],salesdata[[#This Row],[S-P4]]),0))</f>
        <v>Product2</v>
      </c>
      <c r="X3569" s="1" t="str">
        <f>IF(salesdata[[#This Row],[Total Revenue]]&gt;=70000,"High",IF(salesdata[[#This Row],[Total Revenue]]&gt;=40000,"Medium","Low"))</f>
        <v>Medium</v>
      </c>
      <c r="Y3569" s="1" t="str">
        <f>IFERROR(IF(SUMIF(salesdata[Year],salesdata[[#This Row],[Year]],salesdata[Total Revenue])&gt;SUMIF(salesdata[Year],salesdata[[#This Row],[Year]]-1,salesdata[Total Revenue]),"Growth Year","Decline Year"),"")</f>
        <v>Growth Year</v>
      </c>
    </row>
    <row r="3570" spans="1:25" x14ac:dyDescent="0.3">
      <c r="A3570" s="1">
        <v>3569</v>
      </c>
      <c r="B3570" s="2">
        <v>43920</v>
      </c>
      <c r="C3570" s="1">
        <v>2020</v>
      </c>
      <c r="D3570" s="1" t="s">
        <v>28</v>
      </c>
      <c r="E3570" s="1">
        <v>3</v>
      </c>
      <c r="F3570" s="3">
        <v>4073</v>
      </c>
      <c r="G3570" s="10">
        <v>12911.41</v>
      </c>
      <c r="H3570" s="12">
        <f>IFERROR(salesdata[[#This Row],[S-P1]]/salesdata[[#This Row],[Q-P1]],0)</f>
        <v>3.17</v>
      </c>
      <c r="I3570" s="3">
        <v>3135</v>
      </c>
      <c r="J3570" s="10">
        <v>19875.900000000001</v>
      </c>
      <c r="K3570" s="12">
        <f>IFERROR(salesdata[[#This Row],[S-P2]]/salesdata[[#This Row],[Q-P2]],0)</f>
        <v>6.3400000000000007</v>
      </c>
      <c r="L3570" s="3">
        <v>3761</v>
      </c>
      <c r="M3570" s="10">
        <v>20384.62</v>
      </c>
      <c r="N3570" s="12">
        <f>IFERROR(salesdata[[#This Row],[S-P3]]/salesdata[[#This Row],[Q-P3]],0)</f>
        <v>5.42</v>
      </c>
      <c r="O3570" s="3">
        <v>1381</v>
      </c>
      <c r="P3570" s="10">
        <v>9846.5300000000007</v>
      </c>
      <c r="Q3570" s="12">
        <f>IFERROR(salesdata[[#This Row],[S-P4]]/salesdata[[#This Row],[Q-P4]],0)</f>
        <v>7.1300000000000008</v>
      </c>
      <c r="R3570" s="3">
        <v>12350</v>
      </c>
      <c r="S3570" s="10">
        <v>63018.46</v>
      </c>
      <c r="T3570" s="1" t="str">
        <f>"Q"&amp;ROUNDUP(salesdata[[#This Row],[Month No.]]/3,0)</f>
        <v>Q1</v>
      </c>
      <c r="U3570" s="1" t="str">
        <f>TEXT(salesdata[[#This Row],[Date]],"dddd")</f>
        <v>Monday</v>
      </c>
      <c r="V3570" s="12">
        <f>IFERROR(salesdata[[#This Row],[Total Revenue]]/salesdata[[#This Row],[Total Units Sold]],0)</f>
        <v>5.1027093117408908</v>
      </c>
      <c r="W3570" s="1" t="str">
        <f>INDEX({"Product1","Product2","Product3","Product4"},MATCH(MAX(salesdata[[#This Row],[S-P1]],salesdata[[#This Row],[S-P2]],salesdata[[#This Row],[S-P3]],salesdata[[#This Row],[S-P4]]),CHOOSE({1,2,3,4},salesdata[[#This Row],[S-P1]],salesdata[[#This Row],[S-P2]],salesdata[[#This Row],[S-P3]],salesdata[[#This Row],[S-P4]]),0))</f>
        <v>Product3</v>
      </c>
      <c r="X3570" s="1" t="str">
        <f>IF(salesdata[[#This Row],[Total Revenue]]&gt;=70000,"High",IF(salesdata[[#This Row],[Total Revenue]]&gt;=40000,"Medium","Low"))</f>
        <v>Medium</v>
      </c>
      <c r="Y3570" s="1" t="str">
        <f>IFERROR(IF(SUMIF(salesdata[Year],salesdata[[#This Row],[Year]],salesdata[Total Revenue])&gt;SUMIF(salesdata[Year],salesdata[[#This Row],[Year]]-1,salesdata[Total Revenue]),"Growth Year","Decline Year"),"")</f>
        <v>Growth Year</v>
      </c>
    </row>
    <row r="3571" spans="1:25" x14ac:dyDescent="0.3">
      <c r="A3571" s="1">
        <v>3570</v>
      </c>
      <c r="B3571" s="2">
        <v>43921</v>
      </c>
      <c r="C3571" s="1">
        <v>2020</v>
      </c>
      <c r="D3571" s="1" t="s">
        <v>28</v>
      </c>
      <c r="E3571" s="1">
        <v>3</v>
      </c>
      <c r="F3571" s="3">
        <v>2045</v>
      </c>
      <c r="G3571" s="10">
        <v>6482.65</v>
      </c>
      <c r="H3571" s="12">
        <f>IFERROR(salesdata[[#This Row],[S-P1]]/salesdata[[#This Row],[Q-P1]],0)</f>
        <v>3.17</v>
      </c>
      <c r="I3571" s="3">
        <v>3308</v>
      </c>
      <c r="J3571" s="10">
        <v>20972.720000000001</v>
      </c>
      <c r="K3571" s="12">
        <f>IFERROR(salesdata[[#This Row],[S-P2]]/salesdata[[#This Row],[Q-P2]],0)</f>
        <v>6.3400000000000007</v>
      </c>
      <c r="L3571" s="3">
        <v>5141</v>
      </c>
      <c r="M3571" s="10">
        <v>27864.22</v>
      </c>
      <c r="N3571" s="12">
        <f>IFERROR(salesdata[[#This Row],[S-P3]]/salesdata[[#This Row],[Q-P3]],0)</f>
        <v>5.42</v>
      </c>
      <c r="O3571" s="3">
        <v>572</v>
      </c>
      <c r="P3571" s="10">
        <v>4078.36</v>
      </c>
      <c r="Q3571" s="12">
        <f>IFERROR(salesdata[[#This Row],[S-P4]]/salesdata[[#This Row],[Q-P4]],0)</f>
        <v>7.13</v>
      </c>
      <c r="R3571" s="3">
        <v>11066</v>
      </c>
      <c r="S3571" s="10">
        <v>59397.95</v>
      </c>
      <c r="T3571" s="1" t="str">
        <f>"Q"&amp;ROUNDUP(salesdata[[#This Row],[Month No.]]/3,0)</f>
        <v>Q1</v>
      </c>
      <c r="U3571" s="1" t="str">
        <f>TEXT(salesdata[[#This Row],[Date]],"dddd")</f>
        <v>Tuesday</v>
      </c>
      <c r="V3571" s="12">
        <f>IFERROR(salesdata[[#This Row],[Total Revenue]]/salesdata[[#This Row],[Total Units Sold]],0)</f>
        <v>5.3676079884330381</v>
      </c>
      <c r="W3571" s="1" t="str">
        <f>INDEX({"Product1","Product2","Product3","Product4"},MATCH(MAX(salesdata[[#This Row],[S-P1]],salesdata[[#This Row],[S-P2]],salesdata[[#This Row],[S-P3]],salesdata[[#This Row],[S-P4]]),CHOOSE({1,2,3,4},salesdata[[#This Row],[S-P1]],salesdata[[#This Row],[S-P2]],salesdata[[#This Row],[S-P3]],salesdata[[#This Row],[S-P4]]),0))</f>
        <v>Product3</v>
      </c>
      <c r="X3571" s="1" t="str">
        <f>IF(salesdata[[#This Row],[Total Revenue]]&gt;=70000,"High",IF(salesdata[[#This Row],[Total Revenue]]&gt;=40000,"Medium","Low"))</f>
        <v>Medium</v>
      </c>
      <c r="Y3571" s="1" t="str">
        <f>IFERROR(IF(SUMIF(salesdata[Year],salesdata[[#This Row],[Year]],salesdata[Total Revenue])&gt;SUMIF(salesdata[Year],salesdata[[#This Row],[Year]]-1,salesdata[Total Revenue]),"Growth Year","Decline Year"),"")</f>
        <v>Growth Year</v>
      </c>
    </row>
    <row r="3572" spans="1:25" x14ac:dyDescent="0.3">
      <c r="A3572" s="1">
        <v>3571</v>
      </c>
      <c r="B3572" s="2">
        <v>43922</v>
      </c>
      <c r="C3572" s="1">
        <v>2020</v>
      </c>
      <c r="D3572" s="1" t="s">
        <v>29</v>
      </c>
      <c r="E3572" s="1">
        <v>4</v>
      </c>
      <c r="F3572" s="3">
        <v>3083</v>
      </c>
      <c r="G3572" s="10">
        <v>9773.11</v>
      </c>
      <c r="H3572" s="12">
        <f>IFERROR(salesdata[[#This Row],[S-P1]]/salesdata[[#This Row],[Q-P1]],0)</f>
        <v>3.1700000000000004</v>
      </c>
      <c r="I3572" s="3">
        <v>360</v>
      </c>
      <c r="J3572" s="10">
        <v>2282.4</v>
      </c>
      <c r="K3572" s="12">
        <f>IFERROR(salesdata[[#This Row],[S-P2]]/salesdata[[#This Row],[Q-P2]],0)</f>
        <v>6.34</v>
      </c>
      <c r="L3572" s="3">
        <v>3675</v>
      </c>
      <c r="M3572" s="10">
        <v>19918.5</v>
      </c>
      <c r="N3572" s="12">
        <f>IFERROR(salesdata[[#This Row],[S-P3]]/salesdata[[#This Row],[Q-P3]],0)</f>
        <v>5.42</v>
      </c>
      <c r="O3572" s="3">
        <v>1634</v>
      </c>
      <c r="P3572" s="10">
        <v>11650.42</v>
      </c>
      <c r="Q3572" s="12">
        <f>IFERROR(salesdata[[#This Row],[S-P4]]/salesdata[[#This Row],[Q-P4]],0)</f>
        <v>7.13</v>
      </c>
      <c r="R3572" s="3">
        <v>8752</v>
      </c>
      <c r="S3572" s="10">
        <v>43624.43</v>
      </c>
      <c r="T3572" s="1" t="str">
        <f>"Q"&amp;ROUNDUP(salesdata[[#This Row],[Month No.]]/3,0)</f>
        <v>Q2</v>
      </c>
      <c r="U3572" s="1" t="str">
        <f>TEXT(salesdata[[#This Row],[Date]],"dddd")</f>
        <v>Wednesday</v>
      </c>
      <c r="V3572" s="12">
        <f>IFERROR(salesdata[[#This Row],[Total Revenue]]/salesdata[[#This Row],[Total Units Sold]],0)</f>
        <v>4.9845098263254117</v>
      </c>
      <c r="W3572" s="1" t="str">
        <f>INDEX({"Product1","Product2","Product3","Product4"},MATCH(MAX(salesdata[[#This Row],[S-P1]],salesdata[[#This Row],[S-P2]],salesdata[[#This Row],[S-P3]],salesdata[[#This Row],[S-P4]]),CHOOSE({1,2,3,4},salesdata[[#This Row],[S-P1]],salesdata[[#This Row],[S-P2]],salesdata[[#This Row],[S-P3]],salesdata[[#This Row],[S-P4]]),0))</f>
        <v>Product3</v>
      </c>
      <c r="X3572" s="1" t="str">
        <f>IF(salesdata[[#This Row],[Total Revenue]]&gt;=70000,"High",IF(salesdata[[#This Row],[Total Revenue]]&gt;=40000,"Medium","Low"))</f>
        <v>Medium</v>
      </c>
      <c r="Y3572" s="1" t="str">
        <f>IFERROR(IF(SUMIF(salesdata[Year],salesdata[[#This Row],[Year]],salesdata[Total Revenue])&gt;SUMIF(salesdata[Year],salesdata[[#This Row],[Year]]-1,salesdata[Total Revenue]),"Growth Year","Decline Year"),"")</f>
        <v>Growth Year</v>
      </c>
    </row>
    <row r="3573" spans="1:25" x14ac:dyDescent="0.3">
      <c r="A3573" s="1">
        <v>3572</v>
      </c>
      <c r="B3573" s="2">
        <v>43923</v>
      </c>
      <c r="C3573" s="1">
        <v>2020</v>
      </c>
      <c r="D3573" s="1" t="s">
        <v>29</v>
      </c>
      <c r="E3573" s="1">
        <v>4</v>
      </c>
      <c r="F3573" s="3">
        <v>2255</v>
      </c>
      <c r="G3573" s="10">
        <v>7148.35</v>
      </c>
      <c r="H3573" s="12">
        <f>IFERROR(salesdata[[#This Row],[S-P1]]/salesdata[[#This Row],[Q-P1]],0)</f>
        <v>3.1700000000000004</v>
      </c>
      <c r="I3573" s="3">
        <v>3140</v>
      </c>
      <c r="J3573" s="10">
        <v>19907.599999999999</v>
      </c>
      <c r="K3573" s="12">
        <f>IFERROR(salesdata[[#This Row],[S-P2]]/salesdata[[#This Row],[Q-P2]],0)</f>
        <v>6.34</v>
      </c>
      <c r="L3573" s="3">
        <v>5490</v>
      </c>
      <c r="M3573" s="10">
        <v>29755.8</v>
      </c>
      <c r="N3573" s="12">
        <f>IFERROR(salesdata[[#This Row],[S-P3]]/salesdata[[#This Row],[Q-P3]],0)</f>
        <v>5.42</v>
      </c>
      <c r="O3573" s="3">
        <v>681</v>
      </c>
      <c r="P3573" s="10">
        <v>4855.53</v>
      </c>
      <c r="Q3573" s="12">
        <f>IFERROR(salesdata[[#This Row],[S-P4]]/salesdata[[#This Row],[Q-P4]],0)</f>
        <v>7.13</v>
      </c>
      <c r="R3573" s="3">
        <v>11566</v>
      </c>
      <c r="S3573" s="10">
        <v>61667.28</v>
      </c>
      <c r="T3573" s="1" t="str">
        <f>"Q"&amp;ROUNDUP(salesdata[[#This Row],[Month No.]]/3,0)</f>
        <v>Q2</v>
      </c>
      <c r="U3573" s="1" t="str">
        <f>TEXT(salesdata[[#This Row],[Date]],"dddd")</f>
        <v>Thursday</v>
      </c>
      <c r="V3573" s="12">
        <f>IFERROR(salesdata[[#This Row],[Total Revenue]]/salesdata[[#This Row],[Total Units Sold]],0)</f>
        <v>5.3317724364516685</v>
      </c>
      <c r="W3573" s="1" t="str">
        <f>INDEX({"Product1","Product2","Product3","Product4"},MATCH(MAX(salesdata[[#This Row],[S-P1]],salesdata[[#This Row],[S-P2]],salesdata[[#This Row],[S-P3]],salesdata[[#This Row],[S-P4]]),CHOOSE({1,2,3,4},salesdata[[#This Row],[S-P1]],salesdata[[#This Row],[S-P2]],salesdata[[#This Row],[S-P3]],salesdata[[#This Row],[S-P4]]),0))</f>
        <v>Product3</v>
      </c>
      <c r="X3573" s="1" t="str">
        <f>IF(salesdata[[#This Row],[Total Revenue]]&gt;=70000,"High",IF(salesdata[[#This Row],[Total Revenue]]&gt;=40000,"Medium","Low"))</f>
        <v>Medium</v>
      </c>
      <c r="Y3573" s="1" t="str">
        <f>IFERROR(IF(SUMIF(salesdata[Year],salesdata[[#This Row],[Year]],salesdata[Total Revenue])&gt;SUMIF(salesdata[Year],salesdata[[#This Row],[Year]]-1,salesdata[Total Revenue]),"Growth Year","Decline Year"),"")</f>
        <v>Growth Year</v>
      </c>
    </row>
    <row r="3574" spans="1:25" x14ac:dyDescent="0.3">
      <c r="A3574" s="1">
        <v>3573</v>
      </c>
      <c r="B3574" s="2">
        <v>43924</v>
      </c>
      <c r="C3574" s="1">
        <v>2020</v>
      </c>
      <c r="D3574" s="1" t="s">
        <v>29</v>
      </c>
      <c r="E3574" s="1">
        <v>4</v>
      </c>
      <c r="F3574" s="3">
        <v>5263</v>
      </c>
      <c r="G3574" s="10">
        <v>16683.71</v>
      </c>
      <c r="H3574" s="12">
        <f>IFERROR(salesdata[[#This Row],[S-P1]]/salesdata[[#This Row],[Q-P1]],0)</f>
        <v>3.17</v>
      </c>
      <c r="I3574" s="3">
        <v>3276</v>
      </c>
      <c r="J3574" s="10">
        <v>20769.84</v>
      </c>
      <c r="K3574" s="12">
        <f>IFERROR(salesdata[[#This Row],[S-P2]]/salesdata[[#This Row],[Q-P2]],0)</f>
        <v>6.34</v>
      </c>
      <c r="L3574" s="3">
        <v>4227</v>
      </c>
      <c r="M3574" s="10">
        <v>22910.34</v>
      </c>
      <c r="N3574" s="12">
        <f>IFERROR(salesdata[[#This Row],[S-P3]]/salesdata[[#This Row],[Q-P3]],0)</f>
        <v>5.42</v>
      </c>
      <c r="O3574" s="3">
        <v>1834</v>
      </c>
      <c r="P3574" s="10">
        <v>13076.42</v>
      </c>
      <c r="Q3574" s="12">
        <f>IFERROR(salesdata[[#This Row],[S-P4]]/salesdata[[#This Row],[Q-P4]],0)</f>
        <v>7.13</v>
      </c>
      <c r="R3574" s="3">
        <v>14600</v>
      </c>
      <c r="S3574" s="10">
        <v>73440.31</v>
      </c>
      <c r="T3574" s="1" t="str">
        <f>"Q"&amp;ROUNDUP(salesdata[[#This Row],[Month No.]]/3,0)</f>
        <v>Q2</v>
      </c>
      <c r="U3574" s="1" t="str">
        <f>TEXT(salesdata[[#This Row],[Date]],"dddd")</f>
        <v>Friday</v>
      </c>
      <c r="V3574" s="12">
        <f>IFERROR(salesdata[[#This Row],[Total Revenue]]/salesdata[[#This Row],[Total Units Sold]],0)</f>
        <v>5.030158219178082</v>
      </c>
      <c r="W3574" s="1" t="str">
        <f>INDEX({"Product1","Product2","Product3","Product4"},MATCH(MAX(salesdata[[#This Row],[S-P1]],salesdata[[#This Row],[S-P2]],salesdata[[#This Row],[S-P3]],salesdata[[#This Row],[S-P4]]),CHOOSE({1,2,3,4},salesdata[[#This Row],[S-P1]],salesdata[[#This Row],[S-P2]],salesdata[[#This Row],[S-P3]],salesdata[[#This Row],[S-P4]]),0))</f>
        <v>Product3</v>
      </c>
      <c r="X3574" s="1" t="str">
        <f>IF(salesdata[[#This Row],[Total Revenue]]&gt;=70000,"High",IF(salesdata[[#This Row],[Total Revenue]]&gt;=40000,"Medium","Low"))</f>
        <v>High</v>
      </c>
      <c r="Y3574" s="1" t="str">
        <f>IFERROR(IF(SUMIF(salesdata[Year],salesdata[[#This Row],[Year]],salesdata[Total Revenue])&gt;SUMIF(salesdata[Year],salesdata[[#This Row],[Year]]-1,salesdata[Total Revenue]),"Growth Year","Decline Year"),"")</f>
        <v>Growth Year</v>
      </c>
    </row>
    <row r="3575" spans="1:25" x14ac:dyDescent="0.3">
      <c r="A3575" s="1">
        <v>3574</v>
      </c>
      <c r="B3575" s="2">
        <v>43925</v>
      </c>
      <c r="C3575" s="1">
        <v>2020</v>
      </c>
      <c r="D3575" s="1" t="s">
        <v>29</v>
      </c>
      <c r="E3575" s="1">
        <v>4</v>
      </c>
      <c r="F3575" s="3">
        <v>671</v>
      </c>
      <c r="G3575" s="10">
        <v>2127.0700000000002</v>
      </c>
      <c r="H3575" s="12">
        <f>IFERROR(salesdata[[#This Row],[S-P1]]/salesdata[[#This Row],[Q-P1]],0)</f>
        <v>3.1700000000000004</v>
      </c>
      <c r="I3575" s="3">
        <v>513</v>
      </c>
      <c r="J3575" s="10">
        <v>3252.42</v>
      </c>
      <c r="K3575" s="12">
        <f>IFERROR(salesdata[[#This Row],[S-P2]]/salesdata[[#This Row],[Q-P2]],0)</f>
        <v>6.34</v>
      </c>
      <c r="L3575" s="3">
        <v>5396</v>
      </c>
      <c r="M3575" s="10">
        <v>29246.32</v>
      </c>
      <c r="N3575" s="12">
        <f>IFERROR(salesdata[[#This Row],[S-P3]]/salesdata[[#This Row],[Q-P3]],0)</f>
        <v>5.42</v>
      </c>
      <c r="O3575" s="3">
        <v>655</v>
      </c>
      <c r="P3575" s="10">
        <v>4670.1499999999996</v>
      </c>
      <c r="Q3575" s="12">
        <f>IFERROR(salesdata[[#This Row],[S-P4]]/salesdata[[#This Row],[Q-P4]],0)</f>
        <v>7.129999999999999</v>
      </c>
      <c r="R3575" s="3">
        <v>7235</v>
      </c>
      <c r="S3575" s="10">
        <v>39295.96</v>
      </c>
      <c r="T3575" s="1" t="str">
        <f>"Q"&amp;ROUNDUP(salesdata[[#This Row],[Month No.]]/3,0)</f>
        <v>Q2</v>
      </c>
      <c r="U3575" s="1" t="str">
        <f>TEXT(salesdata[[#This Row],[Date]],"dddd")</f>
        <v>Saturday</v>
      </c>
      <c r="V3575" s="12">
        <f>IFERROR(salesdata[[#This Row],[Total Revenue]]/salesdata[[#This Row],[Total Units Sold]],0)</f>
        <v>5.4313697304768489</v>
      </c>
      <c r="W3575" s="1" t="str">
        <f>INDEX({"Product1","Product2","Product3","Product4"},MATCH(MAX(salesdata[[#This Row],[S-P1]],salesdata[[#This Row],[S-P2]],salesdata[[#This Row],[S-P3]],salesdata[[#This Row],[S-P4]]),CHOOSE({1,2,3,4},salesdata[[#This Row],[S-P1]],salesdata[[#This Row],[S-P2]],salesdata[[#This Row],[S-P3]],salesdata[[#This Row],[S-P4]]),0))</f>
        <v>Product3</v>
      </c>
      <c r="X3575" s="1" t="str">
        <f>IF(salesdata[[#This Row],[Total Revenue]]&gt;=70000,"High",IF(salesdata[[#This Row],[Total Revenue]]&gt;=40000,"Medium","Low"))</f>
        <v>Low</v>
      </c>
      <c r="Y3575" s="1" t="str">
        <f>IFERROR(IF(SUMIF(salesdata[Year],salesdata[[#This Row],[Year]],salesdata[Total Revenue])&gt;SUMIF(salesdata[Year],salesdata[[#This Row],[Year]]-1,salesdata[Total Revenue]),"Growth Year","Decline Year"),"")</f>
        <v>Growth Year</v>
      </c>
    </row>
    <row r="3576" spans="1:25" x14ac:dyDescent="0.3">
      <c r="A3576" s="1">
        <v>3575</v>
      </c>
      <c r="B3576" s="2">
        <v>43926</v>
      </c>
      <c r="C3576" s="1">
        <v>2020</v>
      </c>
      <c r="D3576" s="1" t="s">
        <v>29</v>
      </c>
      <c r="E3576" s="1">
        <v>4</v>
      </c>
      <c r="F3576" s="3">
        <v>6298</v>
      </c>
      <c r="G3576" s="10">
        <v>19964.66</v>
      </c>
      <c r="H3576" s="12">
        <f>IFERROR(salesdata[[#This Row],[S-P1]]/salesdata[[#This Row],[Q-P1]],0)</f>
        <v>3.17</v>
      </c>
      <c r="I3576" s="3">
        <v>1831</v>
      </c>
      <c r="J3576" s="10">
        <v>11608.54</v>
      </c>
      <c r="K3576" s="12">
        <f>IFERROR(salesdata[[#This Row],[S-P2]]/salesdata[[#This Row],[Q-P2]],0)</f>
        <v>6.3400000000000007</v>
      </c>
      <c r="L3576" s="3">
        <v>4908</v>
      </c>
      <c r="M3576" s="10">
        <v>26601.360000000001</v>
      </c>
      <c r="N3576" s="12">
        <f>IFERROR(salesdata[[#This Row],[S-P3]]/salesdata[[#This Row],[Q-P3]],0)</f>
        <v>5.42</v>
      </c>
      <c r="O3576" s="3">
        <v>1788</v>
      </c>
      <c r="P3576" s="10">
        <v>12748.44</v>
      </c>
      <c r="Q3576" s="12">
        <f>IFERROR(salesdata[[#This Row],[S-P4]]/salesdata[[#This Row],[Q-P4]],0)</f>
        <v>7.13</v>
      </c>
      <c r="R3576" s="3">
        <v>14825</v>
      </c>
      <c r="S3576" s="10">
        <v>70923</v>
      </c>
      <c r="T3576" s="1" t="str">
        <f>"Q"&amp;ROUNDUP(salesdata[[#This Row],[Month No.]]/3,0)</f>
        <v>Q2</v>
      </c>
      <c r="U3576" s="1" t="str">
        <f>TEXT(salesdata[[#This Row],[Date]],"dddd")</f>
        <v>Sunday</v>
      </c>
      <c r="V3576" s="12">
        <f>IFERROR(salesdata[[#This Row],[Total Revenue]]/salesdata[[#This Row],[Total Units Sold]],0)</f>
        <v>4.7840134907251262</v>
      </c>
      <c r="W3576" s="1" t="str">
        <f>INDEX({"Product1","Product2","Product3","Product4"},MATCH(MAX(salesdata[[#This Row],[S-P1]],salesdata[[#This Row],[S-P2]],salesdata[[#This Row],[S-P3]],salesdata[[#This Row],[S-P4]]),CHOOSE({1,2,3,4},salesdata[[#This Row],[S-P1]],salesdata[[#This Row],[S-P2]],salesdata[[#This Row],[S-P3]],salesdata[[#This Row],[S-P4]]),0))</f>
        <v>Product3</v>
      </c>
      <c r="X3576" s="1" t="str">
        <f>IF(salesdata[[#This Row],[Total Revenue]]&gt;=70000,"High",IF(salesdata[[#This Row],[Total Revenue]]&gt;=40000,"Medium","Low"))</f>
        <v>High</v>
      </c>
      <c r="Y3576" s="1" t="str">
        <f>IFERROR(IF(SUMIF(salesdata[Year],salesdata[[#This Row],[Year]],salesdata[Total Revenue])&gt;SUMIF(salesdata[Year],salesdata[[#This Row],[Year]]-1,salesdata[Total Revenue]),"Growth Year","Decline Year"),"")</f>
        <v>Growth Year</v>
      </c>
    </row>
    <row r="3577" spans="1:25" x14ac:dyDescent="0.3">
      <c r="A3577" s="1">
        <v>3576</v>
      </c>
      <c r="B3577" s="2">
        <v>43927</v>
      </c>
      <c r="C3577" s="1">
        <v>2020</v>
      </c>
      <c r="D3577" s="1" t="s">
        <v>29</v>
      </c>
      <c r="E3577" s="1">
        <v>4</v>
      </c>
      <c r="F3577" s="3">
        <v>7463</v>
      </c>
      <c r="G3577" s="10">
        <v>23657.71</v>
      </c>
      <c r="H3577" s="12">
        <f>IFERROR(salesdata[[#This Row],[S-P1]]/salesdata[[#This Row],[Q-P1]],0)</f>
        <v>3.17</v>
      </c>
      <c r="I3577" s="3">
        <v>3772</v>
      </c>
      <c r="J3577" s="10">
        <v>23914.48</v>
      </c>
      <c r="K3577" s="12">
        <f>IFERROR(salesdata[[#This Row],[S-P2]]/salesdata[[#This Row],[Q-P2]],0)</f>
        <v>6.34</v>
      </c>
      <c r="L3577" s="3">
        <v>4952</v>
      </c>
      <c r="M3577" s="10">
        <v>26839.84</v>
      </c>
      <c r="N3577" s="12">
        <f>IFERROR(salesdata[[#This Row],[S-P3]]/salesdata[[#This Row],[Q-P3]],0)</f>
        <v>5.42</v>
      </c>
      <c r="O3577" s="3">
        <v>1253</v>
      </c>
      <c r="P3577" s="10">
        <v>8933.89</v>
      </c>
      <c r="Q3577" s="12">
        <f>IFERROR(salesdata[[#This Row],[S-P4]]/salesdata[[#This Row],[Q-P4]],0)</f>
        <v>7.13</v>
      </c>
      <c r="R3577" s="3">
        <v>17440</v>
      </c>
      <c r="S3577" s="10">
        <v>83345.919999999998</v>
      </c>
      <c r="T3577" s="1" t="str">
        <f>"Q"&amp;ROUNDUP(salesdata[[#This Row],[Month No.]]/3,0)</f>
        <v>Q2</v>
      </c>
      <c r="U3577" s="1" t="str">
        <f>TEXT(salesdata[[#This Row],[Date]],"dddd")</f>
        <v>Monday</v>
      </c>
      <c r="V3577" s="12">
        <f>IFERROR(salesdata[[#This Row],[Total Revenue]]/salesdata[[#This Row],[Total Units Sold]],0)</f>
        <v>4.7790091743119261</v>
      </c>
      <c r="W3577" s="1" t="str">
        <f>INDEX({"Product1","Product2","Product3","Product4"},MATCH(MAX(salesdata[[#This Row],[S-P1]],salesdata[[#This Row],[S-P2]],salesdata[[#This Row],[S-P3]],salesdata[[#This Row],[S-P4]]),CHOOSE({1,2,3,4},salesdata[[#This Row],[S-P1]],salesdata[[#This Row],[S-P2]],salesdata[[#This Row],[S-P3]],salesdata[[#This Row],[S-P4]]),0))</f>
        <v>Product3</v>
      </c>
      <c r="X3577" s="1" t="str">
        <f>IF(salesdata[[#This Row],[Total Revenue]]&gt;=70000,"High",IF(salesdata[[#This Row],[Total Revenue]]&gt;=40000,"Medium","Low"))</f>
        <v>High</v>
      </c>
      <c r="Y3577" s="1" t="str">
        <f>IFERROR(IF(SUMIF(salesdata[Year],salesdata[[#This Row],[Year]],salesdata[Total Revenue])&gt;SUMIF(salesdata[Year],salesdata[[#This Row],[Year]]-1,salesdata[Total Revenue]),"Growth Year","Decline Year"),"")</f>
        <v>Growth Year</v>
      </c>
    </row>
    <row r="3578" spans="1:25" x14ac:dyDescent="0.3">
      <c r="A3578" s="1">
        <v>3577</v>
      </c>
      <c r="B3578" s="2">
        <v>43928</v>
      </c>
      <c r="C3578" s="1">
        <v>2020</v>
      </c>
      <c r="D3578" s="1" t="s">
        <v>29</v>
      </c>
      <c r="E3578" s="1">
        <v>4</v>
      </c>
      <c r="F3578" s="3">
        <v>1427</v>
      </c>
      <c r="G3578" s="10">
        <v>4523.59</v>
      </c>
      <c r="H3578" s="12">
        <f>IFERROR(salesdata[[#This Row],[S-P1]]/salesdata[[#This Row],[Q-P1]],0)</f>
        <v>3.17</v>
      </c>
      <c r="I3578" s="3">
        <v>2026</v>
      </c>
      <c r="J3578" s="10">
        <v>12844.84</v>
      </c>
      <c r="K3578" s="12">
        <f>IFERROR(salesdata[[#This Row],[S-P2]]/salesdata[[#This Row],[Q-P2]],0)</f>
        <v>6.34</v>
      </c>
      <c r="L3578" s="3">
        <v>4561</v>
      </c>
      <c r="M3578" s="10">
        <v>24720.62</v>
      </c>
      <c r="N3578" s="12">
        <f>IFERROR(salesdata[[#This Row],[S-P3]]/salesdata[[#This Row],[Q-P3]],0)</f>
        <v>5.42</v>
      </c>
      <c r="O3578" s="3">
        <v>1087</v>
      </c>
      <c r="P3578" s="10">
        <v>7750.31</v>
      </c>
      <c r="Q3578" s="12">
        <f>IFERROR(salesdata[[#This Row],[S-P4]]/salesdata[[#This Row],[Q-P4]],0)</f>
        <v>7.1300000000000008</v>
      </c>
      <c r="R3578" s="3">
        <v>9101</v>
      </c>
      <c r="S3578" s="10">
        <v>49839.360000000001</v>
      </c>
      <c r="T3578" s="1" t="str">
        <f>"Q"&amp;ROUNDUP(salesdata[[#This Row],[Month No.]]/3,0)</f>
        <v>Q2</v>
      </c>
      <c r="U3578" s="1" t="str">
        <f>TEXT(salesdata[[#This Row],[Date]],"dddd")</f>
        <v>Tuesday</v>
      </c>
      <c r="V3578" s="12">
        <f>IFERROR(salesdata[[#This Row],[Total Revenue]]/salesdata[[#This Row],[Total Units Sold]],0)</f>
        <v>5.4762509614328092</v>
      </c>
      <c r="W3578" s="1" t="str">
        <f>INDEX({"Product1","Product2","Product3","Product4"},MATCH(MAX(salesdata[[#This Row],[S-P1]],salesdata[[#This Row],[S-P2]],salesdata[[#This Row],[S-P3]],salesdata[[#This Row],[S-P4]]),CHOOSE({1,2,3,4},salesdata[[#This Row],[S-P1]],salesdata[[#This Row],[S-P2]],salesdata[[#This Row],[S-P3]],salesdata[[#This Row],[S-P4]]),0))</f>
        <v>Product3</v>
      </c>
      <c r="X3578" s="1" t="str">
        <f>IF(salesdata[[#This Row],[Total Revenue]]&gt;=70000,"High",IF(salesdata[[#This Row],[Total Revenue]]&gt;=40000,"Medium","Low"))</f>
        <v>Medium</v>
      </c>
      <c r="Y3578" s="1" t="str">
        <f>IFERROR(IF(SUMIF(salesdata[Year],salesdata[[#This Row],[Year]],salesdata[Total Revenue])&gt;SUMIF(salesdata[Year],salesdata[[#This Row],[Year]]-1,salesdata[Total Revenue]),"Growth Year","Decline Year"),"")</f>
        <v>Growth Year</v>
      </c>
    </row>
    <row r="3579" spans="1:25" x14ac:dyDescent="0.3">
      <c r="A3579" s="1">
        <v>3578</v>
      </c>
      <c r="B3579" s="2">
        <v>43929</v>
      </c>
      <c r="C3579" s="1">
        <v>2020</v>
      </c>
      <c r="D3579" s="1" t="s">
        <v>29</v>
      </c>
      <c r="E3579" s="1">
        <v>4</v>
      </c>
      <c r="F3579" s="3">
        <v>1998</v>
      </c>
      <c r="G3579" s="10">
        <v>6333.66</v>
      </c>
      <c r="H3579" s="12">
        <f>IFERROR(salesdata[[#This Row],[S-P1]]/salesdata[[#This Row],[Q-P1]],0)</f>
        <v>3.17</v>
      </c>
      <c r="I3579" s="3">
        <v>2878</v>
      </c>
      <c r="J3579" s="10">
        <v>18246.52</v>
      </c>
      <c r="K3579" s="12">
        <f>IFERROR(salesdata[[#This Row],[S-P2]]/salesdata[[#This Row],[Q-P2]],0)</f>
        <v>6.34</v>
      </c>
      <c r="L3579" s="3">
        <v>5085</v>
      </c>
      <c r="M3579" s="10">
        <v>27560.7</v>
      </c>
      <c r="N3579" s="12">
        <f>IFERROR(salesdata[[#This Row],[S-P3]]/salesdata[[#This Row],[Q-P3]],0)</f>
        <v>5.42</v>
      </c>
      <c r="O3579" s="3">
        <v>1013</v>
      </c>
      <c r="P3579" s="10">
        <v>7222.69</v>
      </c>
      <c r="Q3579" s="12">
        <f>IFERROR(salesdata[[#This Row],[S-P4]]/salesdata[[#This Row],[Q-P4]],0)</f>
        <v>7.13</v>
      </c>
      <c r="R3579" s="3">
        <v>10974</v>
      </c>
      <c r="S3579" s="10">
        <v>59363.57</v>
      </c>
      <c r="T3579" s="1" t="str">
        <f>"Q"&amp;ROUNDUP(salesdata[[#This Row],[Month No.]]/3,0)</f>
        <v>Q2</v>
      </c>
      <c r="U3579" s="1" t="str">
        <f>TEXT(salesdata[[#This Row],[Date]],"dddd")</f>
        <v>Wednesday</v>
      </c>
      <c r="V3579" s="12">
        <f>IFERROR(salesdata[[#This Row],[Total Revenue]]/salesdata[[#This Row],[Total Units Sold]],0)</f>
        <v>5.4094742117732819</v>
      </c>
      <c r="W3579" s="1" t="str">
        <f>INDEX({"Product1","Product2","Product3","Product4"},MATCH(MAX(salesdata[[#This Row],[S-P1]],salesdata[[#This Row],[S-P2]],salesdata[[#This Row],[S-P3]],salesdata[[#This Row],[S-P4]]),CHOOSE({1,2,3,4},salesdata[[#This Row],[S-P1]],salesdata[[#This Row],[S-P2]],salesdata[[#This Row],[S-P3]],salesdata[[#This Row],[S-P4]]),0))</f>
        <v>Product3</v>
      </c>
      <c r="X3579" s="1" t="str">
        <f>IF(salesdata[[#This Row],[Total Revenue]]&gt;=70000,"High",IF(salesdata[[#This Row],[Total Revenue]]&gt;=40000,"Medium","Low"))</f>
        <v>Medium</v>
      </c>
      <c r="Y3579" s="1" t="str">
        <f>IFERROR(IF(SUMIF(salesdata[Year],salesdata[[#This Row],[Year]],salesdata[Total Revenue])&gt;SUMIF(salesdata[Year],salesdata[[#This Row],[Year]]-1,salesdata[Total Revenue]),"Growth Year","Decline Year"),"")</f>
        <v>Growth Year</v>
      </c>
    </row>
    <row r="3580" spans="1:25" x14ac:dyDescent="0.3">
      <c r="A3580" s="1">
        <v>3579</v>
      </c>
      <c r="B3580" s="2">
        <v>43930</v>
      </c>
      <c r="C3580" s="1">
        <v>2020</v>
      </c>
      <c r="D3580" s="1" t="s">
        <v>29</v>
      </c>
      <c r="E3580" s="1">
        <v>4</v>
      </c>
      <c r="F3580" s="3">
        <v>471</v>
      </c>
      <c r="G3580" s="10">
        <v>1493.07</v>
      </c>
      <c r="H3580" s="12">
        <f>IFERROR(salesdata[[#This Row],[S-P1]]/salesdata[[#This Row],[Q-P1]],0)</f>
        <v>3.17</v>
      </c>
      <c r="I3580" s="3">
        <v>2196</v>
      </c>
      <c r="J3580" s="10">
        <v>13922.64</v>
      </c>
      <c r="K3580" s="12">
        <f>IFERROR(salesdata[[#This Row],[S-P2]]/salesdata[[#This Row],[Q-P2]],0)</f>
        <v>6.34</v>
      </c>
      <c r="L3580" s="3">
        <v>3111</v>
      </c>
      <c r="M3580" s="10">
        <v>16861.62</v>
      </c>
      <c r="N3580" s="12">
        <f>IFERROR(salesdata[[#This Row],[S-P3]]/salesdata[[#This Row],[Q-P3]],0)</f>
        <v>5.42</v>
      </c>
      <c r="O3580" s="3">
        <v>1589</v>
      </c>
      <c r="P3580" s="10">
        <v>11329.57</v>
      </c>
      <c r="Q3580" s="12">
        <f>IFERROR(salesdata[[#This Row],[S-P4]]/salesdata[[#This Row],[Q-P4]],0)</f>
        <v>7.13</v>
      </c>
      <c r="R3580" s="3">
        <v>7367</v>
      </c>
      <c r="S3580" s="10">
        <v>43606.9</v>
      </c>
      <c r="T3580" s="1" t="str">
        <f>"Q"&amp;ROUNDUP(salesdata[[#This Row],[Month No.]]/3,0)</f>
        <v>Q2</v>
      </c>
      <c r="U3580" s="1" t="str">
        <f>TEXT(salesdata[[#This Row],[Date]],"dddd")</f>
        <v>Thursday</v>
      </c>
      <c r="V3580" s="12">
        <f>IFERROR(salesdata[[#This Row],[Total Revenue]]/salesdata[[#This Row],[Total Units Sold]],0)</f>
        <v>5.9192208497353063</v>
      </c>
      <c r="W3580" s="1" t="str">
        <f>INDEX({"Product1","Product2","Product3","Product4"},MATCH(MAX(salesdata[[#This Row],[S-P1]],salesdata[[#This Row],[S-P2]],salesdata[[#This Row],[S-P3]],salesdata[[#This Row],[S-P4]]),CHOOSE({1,2,3,4},salesdata[[#This Row],[S-P1]],salesdata[[#This Row],[S-P2]],salesdata[[#This Row],[S-P3]],salesdata[[#This Row],[S-P4]]),0))</f>
        <v>Product3</v>
      </c>
      <c r="X3580" s="1" t="str">
        <f>IF(salesdata[[#This Row],[Total Revenue]]&gt;=70000,"High",IF(salesdata[[#This Row],[Total Revenue]]&gt;=40000,"Medium","Low"))</f>
        <v>Medium</v>
      </c>
      <c r="Y3580" s="1" t="str">
        <f>IFERROR(IF(SUMIF(salesdata[Year],salesdata[[#This Row],[Year]],salesdata[Total Revenue])&gt;SUMIF(salesdata[Year],salesdata[[#This Row],[Year]]-1,salesdata[Total Revenue]),"Growth Year","Decline Year"),"")</f>
        <v>Growth Year</v>
      </c>
    </row>
    <row r="3581" spans="1:25" x14ac:dyDescent="0.3">
      <c r="A3581" s="1">
        <v>3580</v>
      </c>
      <c r="B3581" s="2">
        <v>43931</v>
      </c>
      <c r="C3581" s="1">
        <v>2020</v>
      </c>
      <c r="D3581" s="1" t="s">
        <v>29</v>
      </c>
      <c r="E3581" s="1">
        <v>4</v>
      </c>
      <c r="F3581" s="3">
        <v>7131</v>
      </c>
      <c r="G3581" s="10">
        <v>22605.27</v>
      </c>
      <c r="H3581" s="12">
        <f>IFERROR(salesdata[[#This Row],[S-P1]]/salesdata[[#This Row],[Q-P1]],0)</f>
        <v>3.17</v>
      </c>
      <c r="I3581" s="3">
        <v>837</v>
      </c>
      <c r="J3581" s="10">
        <v>5306.58</v>
      </c>
      <c r="K3581" s="12">
        <f>IFERROR(salesdata[[#This Row],[S-P2]]/salesdata[[#This Row],[Q-P2]],0)</f>
        <v>6.34</v>
      </c>
      <c r="L3581" s="3">
        <v>5763</v>
      </c>
      <c r="M3581" s="10">
        <v>31235.46</v>
      </c>
      <c r="N3581" s="12">
        <f>IFERROR(salesdata[[#This Row],[S-P3]]/salesdata[[#This Row],[Q-P3]],0)</f>
        <v>5.42</v>
      </c>
      <c r="O3581" s="3">
        <v>1900</v>
      </c>
      <c r="P3581" s="10">
        <v>13547</v>
      </c>
      <c r="Q3581" s="12">
        <f>IFERROR(salesdata[[#This Row],[S-P4]]/salesdata[[#This Row],[Q-P4]],0)</f>
        <v>7.13</v>
      </c>
      <c r="R3581" s="3">
        <v>15631</v>
      </c>
      <c r="S3581" s="10">
        <v>72694.31</v>
      </c>
      <c r="T3581" s="1" t="str">
        <f>"Q"&amp;ROUNDUP(salesdata[[#This Row],[Month No.]]/3,0)</f>
        <v>Q2</v>
      </c>
      <c r="U3581" s="1" t="str">
        <f>TEXT(salesdata[[#This Row],[Date]],"dddd")</f>
        <v>Friday</v>
      </c>
      <c r="V3581" s="12">
        <f>IFERROR(salesdata[[#This Row],[Total Revenue]]/salesdata[[#This Row],[Total Units Sold]],0)</f>
        <v>4.6506499904036849</v>
      </c>
      <c r="W3581" s="1" t="str">
        <f>INDEX({"Product1","Product2","Product3","Product4"},MATCH(MAX(salesdata[[#This Row],[S-P1]],salesdata[[#This Row],[S-P2]],salesdata[[#This Row],[S-P3]],salesdata[[#This Row],[S-P4]]),CHOOSE({1,2,3,4},salesdata[[#This Row],[S-P1]],salesdata[[#This Row],[S-P2]],salesdata[[#This Row],[S-P3]],salesdata[[#This Row],[S-P4]]),0))</f>
        <v>Product3</v>
      </c>
      <c r="X3581" s="1" t="str">
        <f>IF(salesdata[[#This Row],[Total Revenue]]&gt;=70000,"High",IF(salesdata[[#This Row],[Total Revenue]]&gt;=40000,"Medium","Low"))</f>
        <v>High</v>
      </c>
      <c r="Y3581" s="1" t="str">
        <f>IFERROR(IF(SUMIF(salesdata[Year],salesdata[[#This Row],[Year]],salesdata[Total Revenue])&gt;SUMIF(salesdata[Year],salesdata[[#This Row],[Year]]-1,salesdata[Total Revenue]),"Growth Year","Decline Year"),"")</f>
        <v>Growth Year</v>
      </c>
    </row>
    <row r="3582" spans="1:25" x14ac:dyDescent="0.3">
      <c r="A3582" s="1">
        <v>3581</v>
      </c>
      <c r="B3582" s="2">
        <v>43932</v>
      </c>
      <c r="C3582" s="1">
        <v>2020</v>
      </c>
      <c r="D3582" s="1" t="s">
        <v>29</v>
      </c>
      <c r="E3582" s="1">
        <v>4</v>
      </c>
      <c r="F3582" s="3">
        <v>4706</v>
      </c>
      <c r="G3582" s="10">
        <v>14918.02</v>
      </c>
      <c r="H3582" s="12">
        <f>IFERROR(salesdata[[#This Row],[S-P1]]/salesdata[[#This Row],[Q-P1]],0)</f>
        <v>3.17</v>
      </c>
      <c r="I3582" s="3">
        <v>1108</v>
      </c>
      <c r="J3582" s="10">
        <v>7024.72</v>
      </c>
      <c r="K3582" s="12">
        <f>IFERROR(salesdata[[#This Row],[S-P2]]/salesdata[[#This Row],[Q-P2]],0)</f>
        <v>6.34</v>
      </c>
      <c r="L3582" s="3">
        <v>3126</v>
      </c>
      <c r="M3582" s="10">
        <v>16942.919999999998</v>
      </c>
      <c r="N3582" s="12">
        <f>IFERROR(salesdata[[#This Row],[S-P3]]/salesdata[[#This Row],[Q-P3]],0)</f>
        <v>5.419999999999999</v>
      </c>
      <c r="O3582" s="3">
        <v>1174</v>
      </c>
      <c r="P3582" s="10">
        <v>8370.6200000000008</v>
      </c>
      <c r="Q3582" s="12">
        <f>IFERROR(salesdata[[#This Row],[S-P4]]/salesdata[[#This Row],[Q-P4]],0)</f>
        <v>7.1300000000000008</v>
      </c>
      <c r="R3582" s="3">
        <v>10114</v>
      </c>
      <c r="S3582" s="10">
        <v>47256.28</v>
      </c>
      <c r="T3582" s="1" t="str">
        <f>"Q"&amp;ROUNDUP(salesdata[[#This Row],[Month No.]]/3,0)</f>
        <v>Q2</v>
      </c>
      <c r="U3582" s="1" t="str">
        <f>TEXT(salesdata[[#This Row],[Date]],"dddd")</f>
        <v>Saturday</v>
      </c>
      <c r="V3582" s="12">
        <f>IFERROR(salesdata[[#This Row],[Total Revenue]]/salesdata[[#This Row],[Total Units Sold]],0)</f>
        <v>4.6723630611034208</v>
      </c>
      <c r="W3582" s="1" t="str">
        <f>INDEX({"Product1","Product2","Product3","Product4"},MATCH(MAX(salesdata[[#This Row],[S-P1]],salesdata[[#This Row],[S-P2]],salesdata[[#This Row],[S-P3]],salesdata[[#This Row],[S-P4]]),CHOOSE({1,2,3,4},salesdata[[#This Row],[S-P1]],salesdata[[#This Row],[S-P2]],salesdata[[#This Row],[S-P3]],salesdata[[#This Row],[S-P4]]),0))</f>
        <v>Product3</v>
      </c>
      <c r="X3582" s="1" t="str">
        <f>IF(salesdata[[#This Row],[Total Revenue]]&gt;=70000,"High",IF(salesdata[[#This Row],[Total Revenue]]&gt;=40000,"Medium","Low"))</f>
        <v>Medium</v>
      </c>
      <c r="Y3582" s="1" t="str">
        <f>IFERROR(IF(SUMIF(salesdata[Year],salesdata[[#This Row],[Year]],salesdata[Total Revenue])&gt;SUMIF(salesdata[Year],salesdata[[#This Row],[Year]]-1,salesdata[Total Revenue]),"Growth Year","Decline Year"),"")</f>
        <v>Growth Year</v>
      </c>
    </row>
    <row r="3583" spans="1:25" x14ac:dyDescent="0.3">
      <c r="A3583" s="1">
        <v>3582</v>
      </c>
      <c r="B3583" s="2">
        <v>43933</v>
      </c>
      <c r="C3583" s="1">
        <v>2020</v>
      </c>
      <c r="D3583" s="1" t="s">
        <v>29</v>
      </c>
      <c r="E3583" s="1">
        <v>4</v>
      </c>
      <c r="F3583" s="3">
        <v>7478</v>
      </c>
      <c r="G3583" s="10">
        <v>23705.26</v>
      </c>
      <c r="H3583" s="12">
        <f>IFERROR(salesdata[[#This Row],[S-P1]]/salesdata[[#This Row],[Q-P1]],0)</f>
        <v>3.17</v>
      </c>
      <c r="I3583" s="3">
        <v>3588</v>
      </c>
      <c r="J3583" s="10">
        <v>22747.919999999998</v>
      </c>
      <c r="K3583" s="12">
        <f>IFERROR(salesdata[[#This Row],[S-P2]]/salesdata[[#This Row],[Q-P2]],0)</f>
        <v>6.34</v>
      </c>
      <c r="L3583" s="3">
        <v>2513</v>
      </c>
      <c r="M3583" s="10">
        <v>13620.46</v>
      </c>
      <c r="N3583" s="12">
        <f>IFERROR(salesdata[[#This Row],[S-P3]]/salesdata[[#This Row],[Q-P3]],0)</f>
        <v>5.42</v>
      </c>
      <c r="O3583" s="3">
        <v>503</v>
      </c>
      <c r="P3583" s="10">
        <v>3586.39</v>
      </c>
      <c r="Q3583" s="12">
        <f>IFERROR(salesdata[[#This Row],[S-P4]]/salesdata[[#This Row],[Q-P4]],0)</f>
        <v>7.13</v>
      </c>
      <c r="R3583" s="3">
        <v>14082</v>
      </c>
      <c r="S3583" s="10">
        <v>63660.03</v>
      </c>
      <c r="T3583" s="1" t="str">
        <f>"Q"&amp;ROUNDUP(salesdata[[#This Row],[Month No.]]/3,0)</f>
        <v>Q2</v>
      </c>
      <c r="U3583" s="1" t="str">
        <f>TEXT(salesdata[[#This Row],[Date]],"dddd")</f>
        <v>Sunday</v>
      </c>
      <c r="V3583" s="12">
        <f>IFERROR(salesdata[[#This Row],[Total Revenue]]/salesdata[[#This Row],[Total Units Sold]],0)</f>
        <v>4.5206668086919475</v>
      </c>
      <c r="W3583" s="1" t="str">
        <f>INDEX({"Product1","Product2","Product3","Product4"},MATCH(MAX(salesdata[[#This Row],[S-P1]],salesdata[[#This Row],[S-P2]],salesdata[[#This Row],[S-P3]],salesdata[[#This Row],[S-P4]]),CHOOSE({1,2,3,4},salesdata[[#This Row],[S-P1]],salesdata[[#This Row],[S-P2]],salesdata[[#This Row],[S-P3]],salesdata[[#This Row],[S-P4]]),0))</f>
        <v>Product1</v>
      </c>
      <c r="X3583" s="1" t="str">
        <f>IF(salesdata[[#This Row],[Total Revenue]]&gt;=70000,"High",IF(salesdata[[#This Row],[Total Revenue]]&gt;=40000,"Medium","Low"))</f>
        <v>Medium</v>
      </c>
      <c r="Y3583" s="1" t="str">
        <f>IFERROR(IF(SUMIF(salesdata[Year],salesdata[[#This Row],[Year]],salesdata[Total Revenue])&gt;SUMIF(salesdata[Year],salesdata[[#This Row],[Year]]-1,salesdata[Total Revenue]),"Growth Year","Decline Year"),"")</f>
        <v>Growth Year</v>
      </c>
    </row>
    <row r="3584" spans="1:25" x14ac:dyDescent="0.3">
      <c r="A3584" s="1">
        <v>3583</v>
      </c>
      <c r="B3584" s="2">
        <v>43934</v>
      </c>
      <c r="C3584" s="1">
        <v>2020</v>
      </c>
      <c r="D3584" s="1" t="s">
        <v>29</v>
      </c>
      <c r="E3584" s="1">
        <v>4</v>
      </c>
      <c r="F3584" s="3">
        <v>2106</v>
      </c>
      <c r="G3584" s="10">
        <v>6676.02</v>
      </c>
      <c r="H3584" s="12">
        <f>IFERROR(salesdata[[#This Row],[S-P1]]/salesdata[[#This Row],[Q-P1]],0)</f>
        <v>3.1700000000000004</v>
      </c>
      <c r="I3584" s="3">
        <v>705</v>
      </c>
      <c r="J3584" s="10">
        <v>4469.7</v>
      </c>
      <c r="K3584" s="12">
        <f>IFERROR(salesdata[[#This Row],[S-P2]]/salesdata[[#This Row],[Q-P2]],0)</f>
        <v>6.34</v>
      </c>
      <c r="L3584" s="3">
        <v>389</v>
      </c>
      <c r="M3584" s="10">
        <v>2108.38</v>
      </c>
      <c r="N3584" s="12">
        <f>IFERROR(salesdata[[#This Row],[S-P3]]/salesdata[[#This Row],[Q-P3]],0)</f>
        <v>5.42</v>
      </c>
      <c r="O3584" s="3">
        <v>1826</v>
      </c>
      <c r="P3584" s="10">
        <v>13019.38</v>
      </c>
      <c r="Q3584" s="12">
        <f>IFERROR(salesdata[[#This Row],[S-P4]]/salesdata[[#This Row],[Q-P4]],0)</f>
        <v>7.13</v>
      </c>
      <c r="R3584" s="3">
        <v>5026</v>
      </c>
      <c r="S3584" s="10">
        <v>26273.48</v>
      </c>
      <c r="T3584" s="1" t="str">
        <f>"Q"&amp;ROUNDUP(salesdata[[#This Row],[Month No.]]/3,0)</f>
        <v>Q2</v>
      </c>
      <c r="U3584" s="1" t="str">
        <f>TEXT(salesdata[[#This Row],[Date]],"dddd")</f>
        <v>Monday</v>
      </c>
      <c r="V3584" s="12">
        <f>IFERROR(salesdata[[#This Row],[Total Revenue]]/salesdata[[#This Row],[Total Units Sold]],0)</f>
        <v>5.2275129327497014</v>
      </c>
      <c r="W3584" s="1" t="str">
        <f>INDEX({"Product1","Product2","Product3","Product4"},MATCH(MAX(salesdata[[#This Row],[S-P1]],salesdata[[#This Row],[S-P2]],salesdata[[#This Row],[S-P3]],salesdata[[#This Row],[S-P4]]),CHOOSE({1,2,3,4},salesdata[[#This Row],[S-P1]],salesdata[[#This Row],[S-P2]],salesdata[[#This Row],[S-P3]],salesdata[[#This Row],[S-P4]]),0))</f>
        <v>Product4</v>
      </c>
      <c r="X3584" s="1" t="str">
        <f>IF(salesdata[[#This Row],[Total Revenue]]&gt;=70000,"High",IF(salesdata[[#This Row],[Total Revenue]]&gt;=40000,"Medium","Low"))</f>
        <v>Low</v>
      </c>
      <c r="Y3584" s="1" t="str">
        <f>IFERROR(IF(SUMIF(salesdata[Year],salesdata[[#This Row],[Year]],salesdata[Total Revenue])&gt;SUMIF(salesdata[Year],salesdata[[#This Row],[Year]]-1,salesdata[Total Revenue]),"Growth Year","Decline Year"),"")</f>
        <v>Growth Year</v>
      </c>
    </row>
    <row r="3585" spans="1:25" x14ac:dyDescent="0.3">
      <c r="A3585" s="1">
        <v>3584</v>
      </c>
      <c r="B3585" s="2">
        <v>43935</v>
      </c>
      <c r="C3585" s="1">
        <v>2020</v>
      </c>
      <c r="D3585" s="1" t="s">
        <v>29</v>
      </c>
      <c r="E3585" s="1">
        <v>4</v>
      </c>
      <c r="F3585" s="3">
        <v>1420</v>
      </c>
      <c r="G3585" s="10">
        <v>4501.3999999999996</v>
      </c>
      <c r="H3585" s="12">
        <f>IFERROR(salesdata[[#This Row],[S-P1]]/salesdata[[#This Row],[Q-P1]],0)</f>
        <v>3.17</v>
      </c>
      <c r="I3585" s="3">
        <v>3558</v>
      </c>
      <c r="J3585" s="10">
        <v>22557.72</v>
      </c>
      <c r="K3585" s="12">
        <f>IFERROR(salesdata[[#This Row],[S-P2]]/salesdata[[#This Row],[Q-P2]],0)</f>
        <v>6.3400000000000007</v>
      </c>
      <c r="L3585" s="3">
        <v>2410</v>
      </c>
      <c r="M3585" s="10">
        <v>13062.2</v>
      </c>
      <c r="N3585" s="12">
        <f>IFERROR(salesdata[[#This Row],[S-P3]]/salesdata[[#This Row],[Q-P3]],0)</f>
        <v>5.42</v>
      </c>
      <c r="O3585" s="3">
        <v>1412</v>
      </c>
      <c r="P3585" s="10">
        <v>10067.56</v>
      </c>
      <c r="Q3585" s="12">
        <f>IFERROR(salesdata[[#This Row],[S-P4]]/salesdata[[#This Row],[Q-P4]],0)</f>
        <v>7.13</v>
      </c>
      <c r="R3585" s="3">
        <v>8800</v>
      </c>
      <c r="S3585" s="10">
        <v>50188.88</v>
      </c>
      <c r="T3585" s="1" t="str">
        <f>"Q"&amp;ROUNDUP(salesdata[[#This Row],[Month No.]]/3,0)</f>
        <v>Q2</v>
      </c>
      <c r="U3585" s="1" t="str">
        <f>TEXT(salesdata[[#This Row],[Date]],"dddd")</f>
        <v>Tuesday</v>
      </c>
      <c r="V3585" s="12">
        <f>IFERROR(salesdata[[#This Row],[Total Revenue]]/salesdata[[#This Row],[Total Units Sold]],0)</f>
        <v>5.7032818181818179</v>
      </c>
      <c r="W3585" s="1" t="str">
        <f>INDEX({"Product1","Product2","Product3","Product4"},MATCH(MAX(salesdata[[#This Row],[S-P1]],salesdata[[#This Row],[S-P2]],salesdata[[#This Row],[S-P3]],salesdata[[#This Row],[S-P4]]),CHOOSE({1,2,3,4},salesdata[[#This Row],[S-P1]],salesdata[[#This Row],[S-P2]],salesdata[[#This Row],[S-P3]],salesdata[[#This Row],[S-P4]]),0))</f>
        <v>Product2</v>
      </c>
      <c r="X3585" s="1" t="str">
        <f>IF(salesdata[[#This Row],[Total Revenue]]&gt;=70000,"High",IF(salesdata[[#This Row],[Total Revenue]]&gt;=40000,"Medium","Low"))</f>
        <v>Medium</v>
      </c>
      <c r="Y3585" s="1" t="str">
        <f>IFERROR(IF(SUMIF(salesdata[Year],salesdata[[#This Row],[Year]],salesdata[Total Revenue])&gt;SUMIF(salesdata[Year],salesdata[[#This Row],[Year]]-1,salesdata[Total Revenue]),"Growth Year","Decline Year"),"")</f>
        <v>Growth Year</v>
      </c>
    </row>
    <row r="3586" spans="1:25" x14ac:dyDescent="0.3">
      <c r="A3586" s="1">
        <v>3585</v>
      </c>
      <c r="B3586" s="2">
        <v>43936</v>
      </c>
      <c r="C3586" s="1">
        <v>2020</v>
      </c>
      <c r="D3586" s="1" t="s">
        <v>29</v>
      </c>
      <c r="E3586" s="1">
        <v>4</v>
      </c>
      <c r="F3586" s="3">
        <v>6254</v>
      </c>
      <c r="G3586" s="10">
        <v>19825.18</v>
      </c>
      <c r="H3586" s="12">
        <f>IFERROR(salesdata[[#This Row],[S-P1]]/salesdata[[#This Row],[Q-P1]],0)</f>
        <v>3.17</v>
      </c>
      <c r="I3586" s="3">
        <v>1698</v>
      </c>
      <c r="J3586" s="10">
        <v>10765.32</v>
      </c>
      <c r="K3586" s="12">
        <f>IFERROR(salesdata[[#This Row],[S-P2]]/salesdata[[#This Row],[Q-P2]],0)</f>
        <v>6.34</v>
      </c>
      <c r="L3586" s="3">
        <v>2974</v>
      </c>
      <c r="M3586" s="10">
        <v>16119.08</v>
      </c>
      <c r="N3586" s="12">
        <f>IFERROR(salesdata[[#This Row],[S-P3]]/salesdata[[#This Row],[Q-P3]],0)</f>
        <v>5.42</v>
      </c>
      <c r="O3586" s="3">
        <v>1881</v>
      </c>
      <c r="P3586" s="10">
        <v>13411.53</v>
      </c>
      <c r="Q3586" s="12">
        <f>IFERROR(salesdata[[#This Row],[S-P4]]/salesdata[[#This Row],[Q-P4]],0)</f>
        <v>7.1300000000000008</v>
      </c>
      <c r="R3586" s="3">
        <v>12807</v>
      </c>
      <c r="S3586" s="10">
        <v>60121.11</v>
      </c>
      <c r="T3586" s="1" t="str">
        <f>"Q"&amp;ROUNDUP(salesdata[[#This Row],[Month No.]]/3,0)</f>
        <v>Q2</v>
      </c>
      <c r="U3586" s="1" t="str">
        <f>TEXT(salesdata[[#This Row],[Date]],"dddd")</f>
        <v>Wednesday</v>
      </c>
      <c r="V3586" s="12">
        <f>IFERROR(salesdata[[#This Row],[Total Revenue]]/salesdata[[#This Row],[Total Units Sold]],0)</f>
        <v>4.6943944717732489</v>
      </c>
      <c r="W3586" s="1" t="str">
        <f>INDEX({"Product1","Product2","Product3","Product4"},MATCH(MAX(salesdata[[#This Row],[S-P1]],salesdata[[#This Row],[S-P2]],salesdata[[#This Row],[S-P3]],salesdata[[#This Row],[S-P4]]),CHOOSE({1,2,3,4},salesdata[[#This Row],[S-P1]],salesdata[[#This Row],[S-P2]],salesdata[[#This Row],[S-P3]],salesdata[[#This Row],[S-P4]]),0))</f>
        <v>Product1</v>
      </c>
      <c r="X3586" s="1" t="str">
        <f>IF(salesdata[[#This Row],[Total Revenue]]&gt;=70000,"High",IF(salesdata[[#This Row],[Total Revenue]]&gt;=40000,"Medium","Low"))</f>
        <v>Medium</v>
      </c>
      <c r="Y3586" s="1" t="str">
        <f>IFERROR(IF(SUMIF(salesdata[Year],salesdata[[#This Row],[Year]],salesdata[Total Revenue])&gt;SUMIF(salesdata[Year],salesdata[[#This Row],[Year]]-1,salesdata[Total Revenue]),"Growth Year","Decline Year"),"")</f>
        <v>Growth Year</v>
      </c>
    </row>
    <row r="3587" spans="1:25" x14ac:dyDescent="0.3">
      <c r="A3587" s="1">
        <v>3586</v>
      </c>
      <c r="B3587" s="2">
        <v>43937</v>
      </c>
      <c r="C3587" s="1">
        <v>2020</v>
      </c>
      <c r="D3587" s="1" t="s">
        <v>29</v>
      </c>
      <c r="E3587" s="1">
        <v>4</v>
      </c>
      <c r="F3587" s="3">
        <v>5922</v>
      </c>
      <c r="G3587" s="10">
        <v>18772.740000000002</v>
      </c>
      <c r="H3587" s="12">
        <f>IFERROR(salesdata[[#This Row],[S-P1]]/salesdata[[#This Row],[Q-P1]],0)</f>
        <v>3.1700000000000004</v>
      </c>
      <c r="I3587" s="3">
        <v>652</v>
      </c>
      <c r="J3587" s="10">
        <v>4133.68</v>
      </c>
      <c r="K3587" s="12">
        <f>IFERROR(salesdata[[#This Row],[S-P2]]/salesdata[[#This Row],[Q-P2]],0)</f>
        <v>6.3400000000000007</v>
      </c>
      <c r="L3587" s="3">
        <v>3304</v>
      </c>
      <c r="M3587" s="10">
        <v>17907.68</v>
      </c>
      <c r="N3587" s="12">
        <f>IFERROR(salesdata[[#This Row],[S-P3]]/salesdata[[#This Row],[Q-P3]],0)</f>
        <v>5.42</v>
      </c>
      <c r="O3587" s="3">
        <v>892</v>
      </c>
      <c r="P3587" s="10">
        <v>6359.96</v>
      </c>
      <c r="Q3587" s="12">
        <f>IFERROR(salesdata[[#This Row],[S-P4]]/salesdata[[#This Row],[Q-P4]],0)</f>
        <v>7.13</v>
      </c>
      <c r="R3587" s="3">
        <v>10770</v>
      </c>
      <c r="S3587" s="10">
        <v>47174.06</v>
      </c>
      <c r="T3587" s="1" t="str">
        <f>"Q"&amp;ROUNDUP(salesdata[[#This Row],[Month No.]]/3,0)</f>
        <v>Q2</v>
      </c>
      <c r="U3587" s="1" t="str">
        <f>TEXT(salesdata[[#This Row],[Date]],"dddd")</f>
        <v>Thursday</v>
      </c>
      <c r="V3587" s="12">
        <f>IFERROR(salesdata[[#This Row],[Total Revenue]]/salesdata[[#This Row],[Total Units Sold]],0)</f>
        <v>4.3801355617455897</v>
      </c>
      <c r="W3587" s="1" t="str">
        <f>INDEX({"Product1","Product2","Product3","Product4"},MATCH(MAX(salesdata[[#This Row],[S-P1]],salesdata[[#This Row],[S-P2]],salesdata[[#This Row],[S-P3]],salesdata[[#This Row],[S-P4]]),CHOOSE({1,2,3,4},salesdata[[#This Row],[S-P1]],salesdata[[#This Row],[S-P2]],salesdata[[#This Row],[S-P3]],salesdata[[#This Row],[S-P4]]),0))</f>
        <v>Product1</v>
      </c>
      <c r="X3587" s="1" t="str">
        <f>IF(salesdata[[#This Row],[Total Revenue]]&gt;=70000,"High",IF(salesdata[[#This Row],[Total Revenue]]&gt;=40000,"Medium","Low"))</f>
        <v>Medium</v>
      </c>
      <c r="Y3587" s="1" t="str">
        <f>IFERROR(IF(SUMIF(salesdata[Year],salesdata[[#This Row],[Year]],salesdata[Total Revenue])&gt;SUMIF(salesdata[Year],salesdata[[#This Row],[Year]]-1,salesdata[Total Revenue]),"Growth Year","Decline Year"),"")</f>
        <v>Growth Year</v>
      </c>
    </row>
    <row r="3588" spans="1:25" x14ac:dyDescent="0.3">
      <c r="A3588" s="1">
        <v>3587</v>
      </c>
      <c r="B3588" s="2">
        <v>43938</v>
      </c>
      <c r="C3588" s="1">
        <v>2020</v>
      </c>
      <c r="D3588" s="1" t="s">
        <v>29</v>
      </c>
      <c r="E3588" s="1">
        <v>4</v>
      </c>
      <c r="F3588" s="3">
        <v>361</v>
      </c>
      <c r="G3588" s="10">
        <v>1144.3699999999999</v>
      </c>
      <c r="H3588" s="12">
        <f>IFERROR(salesdata[[#This Row],[S-P1]]/salesdata[[#This Row],[Q-P1]],0)</f>
        <v>3.1699999999999995</v>
      </c>
      <c r="I3588" s="3">
        <v>1444</v>
      </c>
      <c r="J3588" s="10">
        <v>9154.9599999999991</v>
      </c>
      <c r="K3588" s="12">
        <f>IFERROR(salesdata[[#This Row],[S-P2]]/salesdata[[#This Row],[Q-P2]],0)</f>
        <v>6.339999999999999</v>
      </c>
      <c r="L3588" s="3">
        <v>4276</v>
      </c>
      <c r="M3588" s="10">
        <v>23175.919999999998</v>
      </c>
      <c r="N3588" s="12">
        <f>IFERROR(salesdata[[#This Row],[S-P3]]/salesdata[[#This Row],[Q-P3]],0)</f>
        <v>5.42</v>
      </c>
      <c r="O3588" s="3">
        <v>1555</v>
      </c>
      <c r="P3588" s="10">
        <v>11087.15</v>
      </c>
      <c r="Q3588" s="12">
        <f>IFERROR(salesdata[[#This Row],[S-P4]]/salesdata[[#This Row],[Q-P4]],0)</f>
        <v>7.13</v>
      </c>
      <c r="R3588" s="3">
        <v>7636</v>
      </c>
      <c r="S3588" s="10">
        <v>44562.400000000001</v>
      </c>
      <c r="T3588" s="1" t="str">
        <f>"Q"&amp;ROUNDUP(salesdata[[#This Row],[Month No.]]/3,0)</f>
        <v>Q2</v>
      </c>
      <c r="U3588" s="1" t="str">
        <f>TEXT(salesdata[[#This Row],[Date]],"dddd")</f>
        <v>Friday</v>
      </c>
      <c r="V3588" s="12">
        <f>IFERROR(salesdata[[#This Row],[Total Revenue]]/salesdata[[#This Row],[Total Units Sold]],0)</f>
        <v>5.8358302776322688</v>
      </c>
      <c r="W3588" s="1" t="str">
        <f>INDEX({"Product1","Product2","Product3","Product4"},MATCH(MAX(salesdata[[#This Row],[S-P1]],salesdata[[#This Row],[S-P2]],salesdata[[#This Row],[S-P3]],salesdata[[#This Row],[S-P4]]),CHOOSE({1,2,3,4},salesdata[[#This Row],[S-P1]],salesdata[[#This Row],[S-P2]],salesdata[[#This Row],[S-P3]],salesdata[[#This Row],[S-P4]]),0))</f>
        <v>Product3</v>
      </c>
      <c r="X3588" s="1" t="str">
        <f>IF(salesdata[[#This Row],[Total Revenue]]&gt;=70000,"High",IF(salesdata[[#This Row],[Total Revenue]]&gt;=40000,"Medium","Low"))</f>
        <v>Medium</v>
      </c>
      <c r="Y3588" s="1" t="str">
        <f>IFERROR(IF(SUMIF(salesdata[Year],salesdata[[#This Row],[Year]],salesdata[Total Revenue])&gt;SUMIF(salesdata[Year],salesdata[[#This Row],[Year]]-1,salesdata[Total Revenue]),"Growth Year","Decline Year"),"")</f>
        <v>Growth Year</v>
      </c>
    </row>
    <row r="3589" spans="1:25" x14ac:dyDescent="0.3">
      <c r="A3589" s="1">
        <v>3588</v>
      </c>
      <c r="B3589" s="2">
        <v>43939</v>
      </c>
      <c r="C3589" s="1">
        <v>2020</v>
      </c>
      <c r="D3589" s="1" t="s">
        <v>29</v>
      </c>
      <c r="E3589" s="1">
        <v>4</v>
      </c>
      <c r="F3589" s="3">
        <v>1368</v>
      </c>
      <c r="G3589" s="10">
        <v>4336.5600000000004</v>
      </c>
      <c r="H3589" s="12">
        <f>IFERROR(salesdata[[#This Row],[S-P1]]/salesdata[[#This Row],[Q-P1]],0)</f>
        <v>3.1700000000000004</v>
      </c>
      <c r="I3589" s="3">
        <v>1388</v>
      </c>
      <c r="J3589" s="10">
        <v>8799.92</v>
      </c>
      <c r="K3589" s="12">
        <f>IFERROR(salesdata[[#This Row],[S-P2]]/salesdata[[#This Row],[Q-P2]],0)</f>
        <v>6.34</v>
      </c>
      <c r="L3589" s="3">
        <v>3156</v>
      </c>
      <c r="M3589" s="10">
        <v>17105.52</v>
      </c>
      <c r="N3589" s="12">
        <f>IFERROR(salesdata[[#This Row],[S-P3]]/salesdata[[#This Row],[Q-P3]],0)</f>
        <v>5.42</v>
      </c>
      <c r="O3589" s="3">
        <v>1366</v>
      </c>
      <c r="P3589" s="10">
        <v>9739.58</v>
      </c>
      <c r="Q3589" s="12">
        <f>IFERROR(salesdata[[#This Row],[S-P4]]/salesdata[[#This Row],[Q-P4]],0)</f>
        <v>7.13</v>
      </c>
      <c r="R3589" s="3">
        <v>7278</v>
      </c>
      <c r="S3589" s="10">
        <v>39981.58</v>
      </c>
      <c r="T3589" s="1" t="str">
        <f>"Q"&amp;ROUNDUP(salesdata[[#This Row],[Month No.]]/3,0)</f>
        <v>Q2</v>
      </c>
      <c r="U3589" s="1" t="str">
        <f>TEXT(salesdata[[#This Row],[Date]],"dddd")</f>
        <v>Saturday</v>
      </c>
      <c r="V3589" s="12">
        <f>IFERROR(salesdata[[#This Row],[Total Revenue]]/salesdata[[#This Row],[Total Units Sold]],0)</f>
        <v>5.4934844737565269</v>
      </c>
      <c r="W3589" s="1" t="str">
        <f>INDEX({"Product1","Product2","Product3","Product4"},MATCH(MAX(salesdata[[#This Row],[S-P1]],salesdata[[#This Row],[S-P2]],salesdata[[#This Row],[S-P3]],salesdata[[#This Row],[S-P4]]),CHOOSE({1,2,3,4},salesdata[[#This Row],[S-P1]],salesdata[[#This Row],[S-P2]],salesdata[[#This Row],[S-P3]],salesdata[[#This Row],[S-P4]]),0))</f>
        <v>Product3</v>
      </c>
      <c r="X3589" s="1" t="str">
        <f>IF(salesdata[[#This Row],[Total Revenue]]&gt;=70000,"High",IF(salesdata[[#This Row],[Total Revenue]]&gt;=40000,"Medium","Low"))</f>
        <v>Low</v>
      </c>
      <c r="Y3589" s="1" t="str">
        <f>IFERROR(IF(SUMIF(salesdata[Year],salesdata[[#This Row],[Year]],salesdata[Total Revenue])&gt;SUMIF(salesdata[Year],salesdata[[#This Row],[Year]]-1,salesdata[Total Revenue]),"Growth Year","Decline Year"),"")</f>
        <v>Growth Year</v>
      </c>
    </row>
    <row r="3590" spans="1:25" x14ac:dyDescent="0.3">
      <c r="A3590" s="1">
        <v>3589</v>
      </c>
      <c r="B3590" s="2">
        <v>43940</v>
      </c>
      <c r="C3590" s="1">
        <v>2020</v>
      </c>
      <c r="D3590" s="1" t="s">
        <v>29</v>
      </c>
      <c r="E3590" s="1">
        <v>4</v>
      </c>
      <c r="F3590" s="3">
        <v>4458</v>
      </c>
      <c r="G3590" s="10">
        <v>14131.86</v>
      </c>
      <c r="H3590" s="12">
        <f>IFERROR(salesdata[[#This Row],[S-P1]]/salesdata[[#This Row],[Q-P1]],0)</f>
        <v>3.17</v>
      </c>
      <c r="I3590" s="3">
        <v>1465</v>
      </c>
      <c r="J3590" s="10">
        <v>9288.1</v>
      </c>
      <c r="K3590" s="12">
        <f>IFERROR(salesdata[[#This Row],[S-P2]]/salesdata[[#This Row],[Q-P2]],0)</f>
        <v>6.34</v>
      </c>
      <c r="L3590" s="3">
        <v>3442</v>
      </c>
      <c r="M3590" s="10">
        <v>18655.64</v>
      </c>
      <c r="N3590" s="12">
        <f>IFERROR(salesdata[[#This Row],[S-P3]]/salesdata[[#This Row],[Q-P3]],0)</f>
        <v>5.42</v>
      </c>
      <c r="O3590" s="3">
        <v>674</v>
      </c>
      <c r="P3590" s="10">
        <v>4805.62</v>
      </c>
      <c r="Q3590" s="12">
        <f>IFERROR(salesdata[[#This Row],[S-P4]]/salesdata[[#This Row],[Q-P4]],0)</f>
        <v>7.13</v>
      </c>
      <c r="R3590" s="3">
        <v>10039</v>
      </c>
      <c r="S3590" s="10">
        <v>46881.22</v>
      </c>
      <c r="T3590" s="1" t="str">
        <f>"Q"&amp;ROUNDUP(salesdata[[#This Row],[Month No.]]/3,0)</f>
        <v>Q2</v>
      </c>
      <c r="U3590" s="1" t="str">
        <f>TEXT(salesdata[[#This Row],[Date]],"dddd")</f>
        <v>Sunday</v>
      </c>
      <c r="V3590" s="12">
        <f>IFERROR(salesdata[[#This Row],[Total Revenue]]/salesdata[[#This Row],[Total Units Sold]],0)</f>
        <v>4.669909353521267</v>
      </c>
      <c r="W3590" s="1" t="str">
        <f>INDEX({"Product1","Product2","Product3","Product4"},MATCH(MAX(salesdata[[#This Row],[S-P1]],salesdata[[#This Row],[S-P2]],salesdata[[#This Row],[S-P3]],salesdata[[#This Row],[S-P4]]),CHOOSE({1,2,3,4},salesdata[[#This Row],[S-P1]],salesdata[[#This Row],[S-P2]],salesdata[[#This Row],[S-P3]],salesdata[[#This Row],[S-P4]]),0))</f>
        <v>Product3</v>
      </c>
      <c r="X3590" s="1" t="str">
        <f>IF(salesdata[[#This Row],[Total Revenue]]&gt;=70000,"High",IF(salesdata[[#This Row],[Total Revenue]]&gt;=40000,"Medium","Low"))</f>
        <v>Medium</v>
      </c>
      <c r="Y3590" s="1" t="str">
        <f>IFERROR(IF(SUMIF(salesdata[Year],salesdata[[#This Row],[Year]],salesdata[Total Revenue])&gt;SUMIF(salesdata[Year],salesdata[[#This Row],[Year]]-1,salesdata[Total Revenue]),"Growth Year","Decline Year"),"")</f>
        <v>Growth Year</v>
      </c>
    </row>
    <row r="3591" spans="1:25" x14ac:dyDescent="0.3">
      <c r="A3591" s="1">
        <v>3590</v>
      </c>
      <c r="B3591" s="2">
        <v>43941</v>
      </c>
      <c r="C3591" s="1">
        <v>2020</v>
      </c>
      <c r="D3591" s="1" t="s">
        <v>29</v>
      </c>
      <c r="E3591" s="1">
        <v>4</v>
      </c>
      <c r="F3591" s="3">
        <v>7402</v>
      </c>
      <c r="G3591" s="10">
        <v>23464.34</v>
      </c>
      <c r="H3591" s="12">
        <f>IFERROR(salesdata[[#This Row],[S-P1]]/salesdata[[#This Row],[Q-P1]],0)</f>
        <v>3.17</v>
      </c>
      <c r="I3591" s="3">
        <v>409</v>
      </c>
      <c r="J3591" s="10">
        <v>2593.06</v>
      </c>
      <c r="K3591" s="12">
        <f>IFERROR(salesdata[[#This Row],[S-P2]]/salesdata[[#This Row],[Q-P2]],0)</f>
        <v>6.34</v>
      </c>
      <c r="L3591" s="3">
        <v>5613</v>
      </c>
      <c r="M3591" s="10">
        <v>30422.46</v>
      </c>
      <c r="N3591" s="12">
        <f>IFERROR(salesdata[[#This Row],[S-P3]]/salesdata[[#This Row],[Q-P3]],0)</f>
        <v>5.42</v>
      </c>
      <c r="O3591" s="3">
        <v>844</v>
      </c>
      <c r="P3591" s="10">
        <v>6017.72</v>
      </c>
      <c r="Q3591" s="12">
        <f>IFERROR(salesdata[[#This Row],[S-P4]]/salesdata[[#This Row],[Q-P4]],0)</f>
        <v>7.13</v>
      </c>
      <c r="R3591" s="3">
        <v>14268</v>
      </c>
      <c r="S3591" s="10">
        <v>62497.58</v>
      </c>
      <c r="T3591" s="1" t="str">
        <f>"Q"&amp;ROUNDUP(salesdata[[#This Row],[Month No.]]/3,0)</f>
        <v>Q2</v>
      </c>
      <c r="U3591" s="1" t="str">
        <f>TEXT(salesdata[[#This Row],[Date]],"dddd")</f>
        <v>Monday</v>
      </c>
      <c r="V3591" s="12">
        <f>IFERROR(salesdata[[#This Row],[Total Revenue]]/salesdata[[#This Row],[Total Units Sold]],0)</f>
        <v>4.3802621250350438</v>
      </c>
      <c r="W3591" s="1" t="str">
        <f>INDEX({"Product1","Product2","Product3","Product4"},MATCH(MAX(salesdata[[#This Row],[S-P1]],salesdata[[#This Row],[S-P2]],salesdata[[#This Row],[S-P3]],salesdata[[#This Row],[S-P4]]),CHOOSE({1,2,3,4},salesdata[[#This Row],[S-P1]],salesdata[[#This Row],[S-P2]],salesdata[[#This Row],[S-P3]],salesdata[[#This Row],[S-P4]]),0))</f>
        <v>Product3</v>
      </c>
      <c r="X3591" s="1" t="str">
        <f>IF(salesdata[[#This Row],[Total Revenue]]&gt;=70000,"High",IF(salesdata[[#This Row],[Total Revenue]]&gt;=40000,"Medium","Low"))</f>
        <v>Medium</v>
      </c>
      <c r="Y3591" s="1" t="str">
        <f>IFERROR(IF(SUMIF(salesdata[Year],salesdata[[#This Row],[Year]],salesdata[Total Revenue])&gt;SUMIF(salesdata[Year],salesdata[[#This Row],[Year]]-1,salesdata[Total Revenue]),"Growth Year","Decline Year"),"")</f>
        <v>Growth Year</v>
      </c>
    </row>
    <row r="3592" spans="1:25" x14ac:dyDescent="0.3">
      <c r="A3592" s="1">
        <v>3591</v>
      </c>
      <c r="B3592" s="2">
        <v>43942</v>
      </c>
      <c r="C3592" s="1">
        <v>2020</v>
      </c>
      <c r="D3592" s="1" t="s">
        <v>29</v>
      </c>
      <c r="E3592" s="1">
        <v>4</v>
      </c>
      <c r="F3592" s="3">
        <v>4245</v>
      </c>
      <c r="G3592" s="10">
        <v>13456.65</v>
      </c>
      <c r="H3592" s="12">
        <f>IFERROR(salesdata[[#This Row],[S-P1]]/salesdata[[#This Row],[Q-P1]],0)</f>
        <v>3.17</v>
      </c>
      <c r="I3592" s="3">
        <v>1637</v>
      </c>
      <c r="J3592" s="10">
        <v>10378.58</v>
      </c>
      <c r="K3592" s="12">
        <f>IFERROR(salesdata[[#This Row],[S-P2]]/salesdata[[#This Row],[Q-P2]],0)</f>
        <v>6.34</v>
      </c>
      <c r="L3592" s="3">
        <v>2674</v>
      </c>
      <c r="M3592" s="10">
        <v>14493.08</v>
      </c>
      <c r="N3592" s="12">
        <f>IFERROR(salesdata[[#This Row],[S-P3]]/salesdata[[#This Row],[Q-P3]],0)</f>
        <v>5.42</v>
      </c>
      <c r="O3592" s="3">
        <v>807</v>
      </c>
      <c r="P3592" s="10">
        <v>5753.91</v>
      </c>
      <c r="Q3592" s="12">
        <f>IFERROR(salesdata[[#This Row],[S-P4]]/salesdata[[#This Row],[Q-P4]],0)</f>
        <v>7.13</v>
      </c>
      <c r="R3592" s="3">
        <v>9363</v>
      </c>
      <c r="S3592" s="10">
        <v>44082.22</v>
      </c>
      <c r="T3592" s="1" t="str">
        <f>"Q"&amp;ROUNDUP(salesdata[[#This Row],[Month No.]]/3,0)</f>
        <v>Q2</v>
      </c>
      <c r="U3592" s="1" t="str">
        <f>TEXT(salesdata[[#This Row],[Date]],"dddd")</f>
        <v>Tuesday</v>
      </c>
      <c r="V3592" s="12">
        <f>IFERROR(salesdata[[#This Row],[Total Revenue]]/salesdata[[#This Row],[Total Units Sold]],0)</f>
        <v>4.7081298729039842</v>
      </c>
      <c r="W3592" s="1" t="str">
        <f>INDEX({"Product1","Product2","Product3","Product4"},MATCH(MAX(salesdata[[#This Row],[S-P1]],salesdata[[#This Row],[S-P2]],salesdata[[#This Row],[S-P3]],salesdata[[#This Row],[S-P4]]),CHOOSE({1,2,3,4},salesdata[[#This Row],[S-P1]],salesdata[[#This Row],[S-P2]],salesdata[[#This Row],[S-P3]],salesdata[[#This Row],[S-P4]]),0))</f>
        <v>Product3</v>
      </c>
      <c r="X3592" s="1" t="str">
        <f>IF(salesdata[[#This Row],[Total Revenue]]&gt;=70000,"High",IF(salesdata[[#This Row],[Total Revenue]]&gt;=40000,"Medium","Low"))</f>
        <v>Medium</v>
      </c>
      <c r="Y3592" s="1" t="str">
        <f>IFERROR(IF(SUMIF(salesdata[Year],salesdata[[#This Row],[Year]],salesdata[Total Revenue])&gt;SUMIF(salesdata[Year],salesdata[[#This Row],[Year]]-1,salesdata[Total Revenue]),"Growth Year","Decline Year"),"")</f>
        <v>Growth Year</v>
      </c>
    </row>
    <row r="3593" spans="1:25" x14ac:dyDescent="0.3">
      <c r="A3593" s="1">
        <v>3592</v>
      </c>
      <c r="B3593" s="2">
        <v>43943</v>
      </c>
      <c r="C3593" s="1">
        <v>2020</v>
      </c>
      <c r="D3593" s="1" t="s">
        <v>29</v>
      </c>
      <c r="E3593" s="1">
        <v>4</v>
      </c>
      <c r="F3593" s="3">
        <v>3403</v>
      </c>
      <c r="G3593" s="10">
        <v>10787.51</v>
      </c>
      <c r="H3593" s="12">
        <f>IFERROR(salesdata[[#This Row],[S-P1]]/salesdata[[#This Row],[Q-P1]],0)</f>
        <v>3.17</v>
      </c>
      <c r="I3593" s="3">
        <v>846</v>
      </c>
      <c r="J3593" s="10">
        <v>5363.64</v>
      </c>
      <c r="K3593" s="12">
        <f>IFERROR(salesdata[[#This Row],[S-P2]]/salesdata[[#This Row],[Q-P2]],0)</f>
        <v>6.3400000000000007</v>
      </c>
      <c r="L3593" s="3">
        <v>4319</v>
      </c>
      <c r="M3593" s="10">
        <v>23408.98</v>
      </c>
      <c r="N3593" s="12">
        <f>IFERROR(salesdata[[#This Row],[S-P3]]/salesdata[[#This Row],[Q-P3]],0)</f>
        <v>5.42</v>
      </c>
      <c r="O3593" s="3">
        <v>1598</v>
      </c>
      <c r="P3593" s="10">
        <v>11393.74</v>
      </c>
      <c r="Q3593" s="12">
        <f>IFERROR(salesdata[[#This Row],[S-P4]]/salesdata[[#This Row],[Q-P4]],0)</f>
        <v>7.13</v>
      </c>
      <c r="R3593" s="3">
        <v>10166</v>
      </c>
      <c r="S3593" s="10">
        <v>50953.87</v>
      </c>
      <c r="T3593" s="1" t="str">
        <f>"Q"&amp;ROUNDUP(salesdata[[#This Row],[Month No.]]/3,0)</f>
        <v>Q2</v>
      </c>
      <c r="U3593" s="1" t="str">
        <f>TEXT(salesdata[[#This Row],[Date]],"dddd")</f>
        <v>Wednesday</v>
      </c>
      <c r="V3593" s="12">
        <f>IFERROR(salesdata[[#This Row],[Total Revenue]]/salesdata[[#This Row],[Total Units Sold]],0)</f>
        <v>5.0121847334251433</v>
      </c>
      <c r="W3593" s="1" t="str">
        <f>INDEX({"Product1","Product2","Product3","Product4"},MATCH(MAX(salesdata[[#This Row],[S-P1]],salesdata[[#This Row],[S-P2]],salesdata[[#This Row],[S-P3]],salesdata[[#This Row],[S-P4]]),CHOOSE({1,2,3,4},salesdata[[#This Row],[S-P1]],salesdata[[#This Row],[S-P2]],salesdata[[#This Row],[S-P3]],salesdata[[#This Row],[S-P4]]),0))</f>
        <v>Product3</v>
      </c>
      <c r="X3593" s="1" t="str">
        <f>IF(salesdata[[#This Row],[Total Revenue]]&gt;=70000,"High",IF(salesdata[[#This Row],[Total Revenue]]&gt;=40000,"Medium","Low"))</f>
        <v>Medium</v>
      </c>
      <c r="Y3593" s="1" t="str">
        <f>IFERROR(IF(SUMIF(salesdata[Year],salesdata[[#This Row],[Year]],salesdata[Total Revenue])&gt;SUMIF(salesdata[Year],salesdata[[#This Row],[Year]]-1,salesdata[Total Revenue]),"Growth Year","Decline Year"),"")</f>
        <v>Growth Year</v>
      </c>
    </row>
    <row r="3594" spans="1:25" x14ac:dyDescent="0.3">
      <c r="A3594" s="1">
        <v>3593</v>
      </c>
      <c r="B3594" s="2">
        <v>43944</v>
      </c>
      <c r="C3594" s="1">
        <v>2020</v>
      </c>
      <c r="D3594" s="1" t="s">
        <v>29</v>
      </c>
      <c r="E3594" s="1">
        <v>4</v>
      </c>
      <c r="F3594" s="3">
        <v>4645</v>
      </c>
      <c r="G3594" s="10">
        <v>14724.65</v>
      </c>
      <c r="H3594" s="12">
        <f>IFERROR(salesdata[[#This Row],[S-P1]]/salesdata[[#This Row],[Q-P1]],0)</f>
        <v>3.17</v>
      </c>
      <c r="I3594" s="3">
        <v>3174</v>
      </c>
      <c r="J3594" s="10">
        <v>20123.16</v>
      </c>
      <c r="K3594" s="12">
        <f>IFERROR(salesdata[[#This Row],[S-P2]]/salesdata[[#This Row],[Q-P2]],0)</f>
        <v>6.34</v>
      </c>
      <c r="L3594" s="3">
        <v>3706</v>
      </c>
      <c r="M3594" s="10">
        <v>20086.52</v>
      </c>
      <c r="N3594" s="12">
        <f>IFERROR(salesdata[[#This Row],[S-P3]]/salesdata[[#This Row],[Q-P3]],0)</f>
        <v>5.42</v>
      </c>
      <c r="O3594" s="3">
        <v>415</v>
      </c>
      <c r="P3594" s="10">
        <v>2958.95</v>
      </c>
      <c r="Q3594" s="12">
        <f>IFERROR(salesdata[[#This Row],[S-P4]]/salesdata[[#This Row],[Q-P4]],0)</f>
        <v>7.13</v>
      </c>
      <c r="R3594" s="3">
        <v>11940</v>
      </c>
      <c r="S3594" s="10">
        <v>57893.279999999999</v>
      </c>
      <c r="T3594" s="1" t="str">
        <f>"Q"&amp;ROUNDUP(salesdata[[#This Row],[Month No.]]/3,0)</f>
        <v>Q2</v>
      </c>
      <c r="U3594" s="1" t="str">
        <f>TEXT(salesdata[[#This Row],[Date]],"dddd")</f>
        <v>Thursday</v>
      </c>
      <c r="V3594" s="12">
        <f>IFERROR(salesdata[[#This Row],[Total Revenue]]/salesdata[[#This Row],[Total Units Sold]],0)</f>
        <v>4.8486834170854269</v>
      </c>
      <c r="W3594" s="1" t="str">
        <f>INDEX({"Product1","Product2","Product3","Product4"},MATCH(MAX(salesdata[[#This Row],[S-P1]],salesdata[[#This Row],[S-P2]],salesdata[[#This Row],[S-P3]],salesdata[[#This Row],[S-P4]]),CHOOSE({1,2,3,4},salesdata[[#This Row],[S-P1]],salesdata[[#This Row],[S-P2]],salesdata[[#This Row],[S-P3]],salesdata[[#This Row],[S-P4]]),0))</f>
        <v>Product2</v>
      </c>
      <c r="X3594" s="1" t="str">
        <f>IF(salesdata[[#This Row],[Total Revenue]]&gt;=70000,"High",IF(salesdata[[#This Row],[Total Revenue]]&gt;=40000,"Medium","Low"))</f>
        <v>Medium</v>
      </c>
      <c r="Y3594" s="1" t="str">
        <f>IFERROR(IF(SUMIF(salesdata[Year],salesdata[[#This Row],[Year]],salesdata[Total Revenue])&gt;SUMIF(salesdata[Year],salesdata[[#This Row],[Year]]-1,salesdata[Total Revenue]),"Growth Year","Decline Year"),"")</f>
        <v>Growth Year</v>
      </c>
    </row>
    <row r="3595" spans="1:25" x14ac:dyDescent="0.3">
      <c r="A3595" s="1">
        <v>3594</v>
      </c>
      <c r="B3595" s="2">
        <v>43945</v>
      </c>
      <c r="C3595" s="1">
        <v>2020</v>
      </c>
      <c r="D3595" s="1" t="s">
        <v>29</v>
      </c>
      <c r="E3595" s="1">
        <v>4</v>
      </c>
      <c r="F3595" s="3">
        <v>4015</v>
      </c>
      <c r="G3595" s="10">
        <v>12727.55</v>
      </c>
      <c r="H3595" s="12">
        <f>IFERROR(salesdata[[#This Row],[S-P1]]/salesdata[[#This Row],[Q-P1]],0)</f>
        <v>3.17</v>
      </c>
      <c r="I3595" s="3">
        <v>3412</v>
      </c>
      <c r="J3595" s="10">
        <v>21632.080000000002</v>
      </c>
      <c r="K3595" s="12">
        <f>IFERROR(salesdata[[#This Row],[S-P2]]/salesdata[[#This Row],[Q-P2]],0)</f>
        <v>6.3400000000000007</v>
      </c>
      <c r="L3595" s="3">
        <v>1557</v>
      </c>
      <c r="M3595" s="10">
        <v>8438.94</v>
      </c>
      <c r="N3595" s="12">
        <f>IFERROR(salesdata[[#This Row],[S-P3]]/salesdata[[#This Row],[Q-P3]],0)</f>
        <v>5.42</v>
      </c>
      <c r="O3595" s="3">
        <v>1875</v>
      </c>
      <c r="P3595" s="10">
        <v>13368.75</v>
      </c>
      <c r="Q3595" s="12">
        <f>IFERROR(salesdata[[#This Row],[S-P4]]/salesdata[[#This Row],[Q-P4]],0)</f>
        <v>7.13</v>
      </c>
      <c r="R3595" s="3">
        <v>10859</v>
      </c>
      <c r="S3595" s="10">
        <v>56167.32</v>
      </c>
      <c r="T3595" s="1" t="str">
        <f>"Q"&amp;ROUNDUP(salesdata[[#This Row],[Month No.]]/3,0)</f>
        <v>Q2</v>
      </c>
      <c r="U3595" s="1" t="str">
        <f>TEXT(salesdata[[#This Row],[Date]],"dddd")</f>
        <v>Friday</v>
      </c>
      <c r="V3595" s="12">
        <f>IFERROR(salesdata[[#This Row],[Total Revenue]]/salesdata[[#This Row],[Total Units Sold]],0)</f>
        <v>5.172421033244313</v>
      </c>
      <c r="W3595" s="1" t="str">
        <f>INDEX({"Product1","Product2","Product3","Product4"},MATCH(MAX(salesdata[[#This Row],[S-P1]],salesdata[[#This Row],[S-P2]],salesdata[[#This Row],[S-P3]],salesdata[[#This Row],[S-P4]]),CHOOSE({1,2,3,4},salesdata[[#This Row],[S-P1]],salesdata[[#This Row],[S-P2]],salesdata[[#This Row],[S-P3]],salesdata[[#This Row],[S-P4]]),0))</f>
        <v>Product2</v>
      </c>
      <c r="X3595" s="1" t="str">
        <f>IF(salesdata[[#This Row],[Total Revenue]]&gt;=70000,"High",IF(salesdata[[#This Row],[Total Revenue]]&gt;=40000,"Medium","Low"))</f>
        <v>Medium</v>
      </c>
      <c r="Y3595" s="1" t="str">
        <f>IFERROR(IF(SUMIF(salesdata[Year],salesdata[[#This Row],[Year]],salesdata[Total Revenue])&gt;SUMIF(salesdata[Year],salesdata[[#This Row],[Year]]-1,salesdata[Total Revenue]),"Growth Year","Decline Year"),"")</f>
        <v>Growth Year</v>
      </c>
    </row>
    <row r="3596" spans="1:25" x14ac:dyDescent="0.3">
      <c r="A3596" s="1">
        <v>3595</v>
      </c>
      <c r="B3596" s="2">
        <v>43946</v>
      </c>
      <c r="C3596" s="1">
        <v>2020</v>
      </c>
      <c r="D3596" s="1" t="s">
        <v>29</v>
      </c>
      <c r="E3596" s="1">
        <v>4</v>
      </c>
      <c r="F3596" s="3">
        <v>3137</v>
      </c>
      <c r="G3596" s="10">
        <v>9944.2900000000009</v>
      </c>
      <c r="H3596" s="12">
        <f>IFERROR(salesdata[[#This Row],[S-P1]]/salesdata[[#This Row],[Q-P1]],0)</f>
        <v>3.1700000000000004</v>
      </c>
      <c r="I3596" s="3">
        <v>2329</v>
      </c>
      <c r="J3596" s="10">
        <v>14765.86</v>
      </c>
      <c r="K3596" s="12">
        <f>IFERROR(salesdata[[#This Row],[S-P2]]/salesdata[[#This Row],[Q-P2]],0)</f>
        <v>6.34</v>
      </c>
      <c r="L3596" s="3">
        <v>4849</v>
      </c>
      <c r="M3596" s="10">
        <v>26281.58</v>
      </c>
      <c r="N3596" s="12">
        <f>IFERROR(salesdata[[#This Row],[S-P3]]/salesdata[[#This Row],[Q-P3]],0)</f>
        <v>5.42</v>
      </c>
      <c r="O3596" s="3">
        <v>564</v>
      </c>
      <c r="P3596" s="10">
        <v>4021.32</v>
      </c>
      <c r="Q3596" s="12">
        <f>IFERROR(salesdata[[#This Row],[S-P4]]/salesdata[[#This Row],[Q-P4]],0)</f>
        <v>7.13</v>
      </c>
      <c r="R3596" s="3">
        <v>10879</v>
      </c>
      <c r="S3596" s="10">
        <v>55013.05</v>
      </c>
      <c r="T3596" s="1" t="str">
        <f>"Q"&amp;ROUNDUP(salesdata[[#This Row],[Month No.]]/3,0)</f>
        <v>Q2</v>
      </c>
      <c r="U3596" s="1" t="str">
        <f>TEXT(salesdata[[#This Row],[Date]],"dddd")</f>
        <v>Saturday</v>
      </c>
      <c r="V3596" s="12">
        <f>IFERROR(salesdata[[#This Row],[Total Revenue]]/salesdata[[#This Row],[Total Units Sold]],0)</f>
        <v>5.056811287802188</v>
      </c>
      <c r="W3596" s="1" t="str">
        <f>INDEX({"Product1","Product2","Product3","Product4"},MATCH(MAX(salesdata[[#This Row],[S-P1]],salesdata[[#This Row],[S-P2]],salesdata[[#This Row],[S-P3]],salesdata[[#This Row],[S-P4]]),CHOOSE({1,2,3,4},salesdata[[#This Row],[S-P1]],salesdata[[#This Row],[S-P2]],salesdata[[#This Row],[S-P3]],salesdata[[#This Row],[S-P4]]),0))</f>
        <v>Product3</v>
      </c>
      <c r="X3596" s="1" t="str">
        <f>IF(salesdata[[#This Row],[Total Revenue]]&gt;=70000,"High",IF(salesdata[[#This Row],[Total Revenue]]&gt;=40000,"Medium","Low"))</f>
        <v>Medium</v>
      </c>
      <c r="Y3596" s="1" t="str">
        <f>IFERROR(IF(SUMIF(salesdata[Year],salesdata[[#This Row],[Year]],salesdata[Total Revenue])&gt;SUMIF(salesdata[Year],salesdata[[#This Row],[Year]]-1,salesdata[Total Revenue]),"Growth Year","Decline Year"),"")</f>
        <v>Growth Year</v>
      </c>
    </row>
    <row r="3597" spans="1:25" x14ac:dyDescent="0.3">
      <c r="A3597" s="1">
        <v>3596</v>
      </c>
      <c r="B3597" s="2">
        <v>43947</v>
      </c>
      <c r="C3597" s="1">
        <v>2020</v>
      </c>
      <c r="D3597" s="1" t="s">
        <v>29</v>
      </c>
      <c r="E3597" s="1">
        <v>4</v>
      </c>
      <c r="F3597" s="3">
        <v>7282</v>
      </c>
      <c r="G3597" s="10">
        <v>23083.94</v>
      </c>
      <c r="H3597" s="12">
        <f>IFERROR(salesdata[[#This Row],[S-P1]]/salesdata[[#This Row],[Q-P1]],0)</f>
        <v>3.17</v>
      </c>
      <c r="I3597" s="3">
        <v>1620</v>
      </c>
      <c r="J3597" s="10">
        <v>10270.799999999999</v>
      </c>
      <c r="K3597" s="12">
        <f>IFERROR(salesdata[[#This Row],[S-P2]]/salesdata[[#This Row],[Q-P2]],0)</f>
        <v>6.34</v>
      </c>
      <c r="L3597" s="3">
        <v>4748</v>
      </c>
      <c r="M3597" s="10">
        <v>25734.16</v>
      </c>
      <c r="N3597" s="12">
        <f>IFERROR(salesdata[[#This Row],[S-P3]]/salesdata[[#This Row],[Q-P3]],0)</f>
        <v>5.42</v>
      </c>
      <c r="O3597" s="3">
        <v>1109</v>
      </c>
      <c r="P3597" s="10">
        <v>7907.17</v>
      </c>
      <c r="Q3597" s="12">
        <f>IFERROR(salesdata[[#This Row],[S-P4]]/salesdata[[#This Row],[Q-P4]],0)</f>
        <v>7.13</v>
      </c>
      <c r="R3597" s="3">
        <v>14759</v>
      </c>
      <c r="S3597" s="10">
        <v>66996.070000000007</v>
      </c>
      <c r="T3597" s="1" t="str">
        <f>"Q"&amp;ROUNDUP(salesdata[[#This Row],[Month No.]]/3,0)</f>
        <v>Q2</v>
      </c>
      <c r="U3597" s="1" t="str">
        <f>TEXT(salesdata[[#This Row],[Date]],"dddd")</f>
        <v>Sunday</v>
      </c>
      <c r="V3597" s="12">
        <f>IFERROR(salesdata[[#This Row],[Total Revenue]]/salesdata[[#This Row],[Total Units Sold]],0)</f>
        <v>4.5393366759265534</v>
      </c>
      <c r="W3597" s="1" t="str">
        <f>INDEX({"Product1","Product2","Product3","Product4"},MATCH(MAX(salesdata[[#This Row],[S-P1]],salesdata[[#This Row],[S-P2]],salesdata[[#This Row],[S-P3]],salesdata[[#This Row],[S-P4]]),CHOOSE({1,2,3,4},salesdata[[#This Row],[S-P1]],salesdata[[#This Row],[S-P2]],salesdata[[#This Row],[S-P3]],salesdata[[#This Row],[S-P4]]),0))</f>
        <v>Product3</v>
      </c>
      <c r="X3597" s="1" t="str">
        <f>IF(salesdata[[#This Row],[Total Revenue]]&gt;=70000,"High",IF(salesdata[[#This Row],[Total Revenue]]&gt;=40000,"Medium","Low"))</f>
        <v>Medium</v>
      </c>
      <c r="Y3597" s="1" t="str">
        <f>IFERROR(IF(SUMIF(salesdata[Year],salesdata[[#This Row],[Year]],salesdata[Total Revenue])&gt;SUMIF(salesdata[Year],salesdata[[#This Row],[Year]]-1,salesdata[Total Revenue]),"Growth Year","Decline Year"),"")</f>
        <v>Growth Year</v>
      </c>
    </row>
    <row r="3598" spans="1:25" x14ac:dyDescent="0.3">
      <c r="A3598" s="1">
        <v>3597</v>
      </c>
      <c r="B3598" s="2">
        <v>43948</v>
      </c>
      <c r="C3598" s="1">
        <v>2020</v>
      </c>
      <c r="D3598" s="1" t="s">
        <v>29</v>
      </c>
      <c r="E3598" s="1">
        <v>4</v>
      </c>
      <c r="F3598" s="3">
        <v>3535</v>
      </c>
      <c r="G3598" s="10">
        <v>11205.95</v>
      </c>
      <c r="H3598" s="12">
        <f>IFERROR(salesdata[[#This Row],[S-P1]]/salesdata[[#This Row],[Q-P1]],0)</f>
        <v>3.1700000000000004</v>
      </c>
      <c r="I3598" s="3">
        <v>637</v>
      </c>
      <c r="J3598" s="10">
        <v>4038.58</v>
      </c>
      <c r="K3598" s="12">
        <f>IFERROR(salesdata[[#This Row],[S-P2]]/salesdata[[#This Row],[Q-P2]],0)</f>
        <v>6.34</v>
      </c>
      <c r="L3598" s="3">
        <v>1523</v>
      </c>
      <c r="M3598" s="10">
        <v>8254.66</v>
      </c>
      <c r="N3598" s="12">
        <f>IFERROR(salesdata[[#This Row],[S-P3]]/salesdata[[#This Row],[Q-P3]],0)</f>
        <v>5.42</v>
      </c>
      <c r="O3598" s="3">
        <v>494</v>
      </c>
      <c r="P3598" s="10">
        <v>3522.22</v>
      </c>
      <c r="Q3598" s="12">
        <f>IFERROR(salesdata[[#This Row],[S-P4]]/salesdata[[#This Row],[Q-P4]],0)</f>
        <v>7.13</v>
      </c>
      <c r="R3598" s="3">
        <v>6189</v>
      </c>
      <c r="S3598" s="10">
        <v>27021.41</v>
      </c>
      <c r="T3598" s="1" t="str">
        <f>"Q"&amp;ROUNDUP(salesdata[[#This Row],[Month No.]]/3,0)</f>
        <v>Q2</v>
      </c>
      <c r="U3598" s="1" t="str">
        <f>TEXT(salesdata[[#This Row],[Date]],"dddd")</f>
        <v>Monday</v>
      </c>
      <c r="V3598" s="12">
        <f>IFERROR(salesdata[[#This Row],[Total Revenue]]/salesdata[[#This Row],[Total Units Sold]],0)</f>
        <v>4.3660381321699786</v>
      </c>
      <c r="W3598" s="1" t="str">
        <f>INDEX({"Product1","Product2","Product3","Product4"},MATCH(MAX(salesdata[[#This Row],[S-P1]],salesdata[[#This Row],[S-P2]],salesdata[[#This Row],[S-P3]],salesdata[[#This Row],[S-P4]]),CHOOSE({1,2,3,4},salesdata[[#This Row],[S-P1]],salesdata[[#This Row],[S-P2]],salesdata[[#This Row],[S-P3]],salesdata[[#This Row],[S-P4]]),0))</f>
        <v>Product1</v>
      </c>
      <c r="X3598" s="1" t="str">
        <f>IF(salesdata[[#This Row],[Total Revenue]]&gt;=70000,"High",IF(salesdata[[#This Row],[Total Revenue]]&gt;=40000,"Medium","Low"))</f>
        <v>Low</v>
      </c>
      <c r="Y3598" s="1" t="str">
        <f>IFERROR(IF(SUMIF(salesdata[Year],salesdata[[#This Row],[Year]],salesdata[Total Revenue])&gt;SUMIF(salesdata[Year],salesdata[[#This Row],[Year]]-1,salesdata[Total Revenue]),"Growth Year","Decline Year"),"")</f>
        <v>Growth Year</v>
      </c>
    </row>
    <row r="3599" spans="1:25" x14ac:dyDescent="0.3">
      <c r="A3599" s="1">
        <v>3598</v>
      </c>
      <c r="B3599" s="2">
        <v>43949</v>
      </c>
      <c r="C3599" s="1">
        <v>2020</v>
      </c>
      <c r="D3599" s="1" t="s">
        <v>29</v>
      </c>
      <c r="E3599" s="1">
        <v>4</v>
      </c>
      <c r="F3599" s="3">
        <v>2801</v>
      </c>
      <c r="G3599" s="10">
        <v>8879.17</v>
      </c>
      <c r="H3599" s="12">
        <f>IFERROR(salesdata[[#This Row],[S-P1]]/salesdata[[#This Row],[Q-P1]],0)</f>
        <v>3.17</v>
      </c>
      <c r="I3599" s="3">
        <v>3690</v>
      </c>
      <c r="J3599" s="10">
        <v>23394.6</v>
      </c>
      <c r="K3599" s="12">
        <f>IFERROR(salesdata[[#This Row],[S-P2]]/salesdata[[#This Row],[Q-P2]],0)</f>
        <v>6.34</v>
      </c>
      <c r="L3599" s="3">
        <v>2208</v>
      </c>
      <c r="M3599" s="10">
        <v>11967.36</v>
      </c>
      <c r="N3599" s="12">
        <f>IFERROR(salesdata[[#This Row],[S-P3]]/salesdata[[#This Row],[Q-P3]],0)</f>
        <v>5.42</v>
      </c>
      <c r="O3599" s="3">
        <v>1588</v>
      </c>
      <c r="P3599" s="10">
        <v>11322.44</v>
      </c>
      <c r="Q3599" s="12">
        <f>IFERROR(salesdata[[#This Row],[S-P4]]/salesdata[[#This Row],[Q-P4]],0)</f>
        <v>7.13</v>
      </c>
      <c r="R3599" s="3">
        <v>10287</v>
      </c>
      <c r="S3599" s="10">
        <v>55563.57</v>
      </c>
      <c r="T3599" s="1" t="str">
        <f>"Q"&amp;ROUNDUP(salesdata[[#This Row],[Month No.]]/3,0)</f>
        <v>Q2</v>
      </c>
      <c r="U3599" s="1" t="str">
        <f>TEXT(salesdata[[#This Row],[Date]],"dddd")</f>
        <v>Tuesday</v>
      </c>
      <c r="V3599" s="12">
        <f>IFERROR(salesdata[[#This Row],[Total Revenue]]/salesdata[[#This Row],[Total Units Sold]],0)</f>
        <v>5.4013385826771652</v>
      </c>
      <c r="W3599" s="1" t="str">
        <f>INDEX({"Product1","Product2","Product3","Product4"},MATCH(MAX(salesdata[[#This Row],[S-P1]],salesdata[[#This Row],[S-P2]],salesdata[[#This Row],[S-P3]],salesdata[[#This Row],[S-P4]]),CHOOSE({1,2,3,4},salesdata[[#This Row],[S-P1]],salesdata[[#This Row],[S-P2]],salesdata[[#This Row],[S-P3]],salesdata[[#This Row],[S-P4]]),0))</f>
        <v>Product2</v>
      </c>
      <c r="X3599" s="1" t="str">
        <f>IF(salesdata[[#This Row],[Total Revenue]]&gt;=70000,"High",IF(salesdata[[#This Row],[Total Revenue]]&gt;=40000,"Medium","Low"))</f>
        <v>Medium</v>
      </c>
      <c r="Y3599" s="1" t="str">
        <f>IFERROR(IF(SUMIF(salesdata[Year],salesdata[[#This Row],[Year]],salesdata[Total Revenue])&gt;SUMIF(salesdata[Year],salesdata[[#This Row],[Year]]-1,salesdata[Total Revenue]),"Growth Year","Decline Year"),"")</f>
        <v>Growth Year</v>
      </c>
    </row>
    <row r="3600" spans="1:25" x14ac:dyDescent="0.3">
      <c r="A3600" s="1">
        <v>3599</v>
      </c>
      <c r="B3600" s="2">
        <v>43950</v>
      </c>
      <c r="C3600" s="1">
        <v>2020</v>
      </c>
      <c r="D3600" s="1" t="s">
        <v>29</v>
      </c>
      <c r="E3600" s="1">
        <v>4</v>
      </c>
      <c r="F3600" s="3">
        <v>2095</v>
      </c>
      <c r="G3600" s="10">
        <v>6641.15</v>
      </c>
      <c r="H3600" s="12">
        <f>IFERROR(salesdata[[#This Row],[S-P1]]/salesdata[[#This Row],[Q-P1]],0)</f>
        <v>3.17</v>
      </c>
      <c r="I3600" s="3">
        <v>2268</v>
      </c>
      <c r="J3600" s="10">
        <v>14379.12</v>
      </c>
      <c r="K3600" s="12">
        <f>IFERROR(salesdata[[#This Row],[S-P2]]/salesdata[[#This Row],[Q-P2]],0)</f>
        <v>6.3400000000000007</v>
      </c>
      <c r="L3600" s="3">
        <v>2496</v>
      </c>
      <c r="M3600" s="10">
        <v>13528.32</v>
      </c>
      <c r="N3600" s="12">
        <f>IFERROR(salesdata[[#This Row],[S-P3]]/salesdata[[#This Row],[Q-P3]],0)</f>
        <v>5.42</v>
      </c>
      <c r="O3600" s="3">
        <v>1614</v>
      </c>
      <c r="P3600" s="10">
        <v>11507.82</v>
      </c>
      <c r="Q3600" s="12">
        <f>IFERROR(salesdata[[#This Row],[S-P4]]/salesdata[[#This Row],[Q-P4]],0)</f>
        <v>7.13</v>
      </c>
      <c r="R3600" s="3">
        <v>8473</v>
      </c>
      <c r="S3600" s="10">
        <v>46056.41</v>
      </c>
      <c r="T3600" s="1" t="str">
        <f>"Q"&amp;ROUNDUP(salesdata[[#This Row],[Month No.]]/3,0)</f>
        <v>Q2</v>
      </c>
      <c r="U3600" s="1" t="str">
        <f>TEXT(salesdata[[#This Row],[Date]],"dddd")</f>
        <v>Wednesday</v>
      </c>
      <c r="V3600" s="12">
        <f>IFERROR(salesdata[[#This Row],[Total Revenue]]/salesdata[[#This Row],[Total Units Sold]],0)</f>
        <v>5.4356674141390302</v>
      </c>
      <c r="W3600" s="1" t="str">
        <f>INDEX({"Product1","Product2","Product3","Product4"},MATCH(MAX(salesdata[[#This Row],[S-P1]],salesdata[[#This Row],[S-P2]],salesdata[[#This Row],[S-P3]],salesdata[[#This Row],[S-P4]]),CHOOSE({1,2,3,4},salesdata[[#This Row],[S-P1]],salesdata[[#This Row],[S-P2]],salesdata[[#This Row],[S-P3]],salesdata[[#This Row],[S-P4]]),0))</f>
        <v>Product2</v>
      </c>
      <c r="X3600" s="1" t="str">
        <f>IF(salesdata[[#This Row],[Total Revenue]]&gt;=70000,"High",IF(salesdata[[#This Row],[Total Revenue]]&gt;=40000,"Medium","Low"))</f>
        <v>Medium</v>
      </c>
      <c r="Y3600" s="1" t="str">
        <f>IFERROR(IF(SUMIF(salesdata[Year],salesdata[[#This Row],[Year]],salesdata[Total Revenue])&gt;SUMIF(salesdata[Year],salesdata[[#This Row],[Year]]-1,salesdata[Total Revenue]),"Growth Year","Decline Year"),"")</f>
        <v>Growth Year</v>
      </c>
    </row>
    <row r="3601" spans="1:25" x14ac:dyDescent="0.3">
      <c r="A3601" s="1">
        <v>3600</v>
      </c>
      <c r="B3601" s="2">
        <v>43951</v>
      </c>
      <c r="C3601" s="1">
        <v>2020</v>
      </c>
      <c r="D3601" s="1" t="s">
        <v>29</v>
      </c>
      <c r="E3601" s="1">
        <v>4</v>
      </c>
      <c r="F3601" s="3">
        <v>507</v>
      </c>
      <c r="G3601" s="10">
        <v>1607.19</v>
      </c>
      <c r="H3601" s="12">
        <f>IFERROR(salesdata[[#This Row],[S-P1]]/salesdata[[#This Row],[Q-P1]],0)</f>
        <v>3.17</v>
      </c>
      <c r="I3601" s="3">
        <v>1577</v>
      </c>
      <c r="J3601" s="10">
        <v>9998.18</v>
      </c>
      <c r="K3601" s="12">
        <f>IFERROR(salesdata[[#This Row],[S-P2]]/salesdata[[#This Row],[Q-P2]],0)</f>
        <v>6.34</v>
      </c>
      <c r="L3601" s="3">
        <v>5922</v>
      </c>
      <c r="M3601" s="10">
        <v>32097.24</v>
      </c>
      <c r="N3601" s="12">
        <f>IFERROR(salesdata[[#This Row],[S-P3]]/salesdata[[#This Row],[Q-P3]],0)</f>
        <v>5.42</v>
      </c>
      <c r="O3601" s="3">
        <v>1640</v>
      </c>
      <c r="P3601" s="10">
        <v>11693.2</v>
      </c>
      <c r="Q3601" s="12">
        <f>IFERROR(salesdata[[#This Row],[S-P4]]/salesdata[[#This Row],[Q-P4]],0)</f>
        <v>7.1300000000000008</v>
      </c>
      <c r="R3601" s="3">
        <v>9646</v>
      </c>
      <c r="S3601" s="10">
        <v>55395.81</v>
      </c>
      <c r="T3601" s="1" t="str">
        <f>"Q"&amp;ROUNDUP(salesdata[[#This Row],[Month No.]]/3,0)</f>
        <v>Q2</v>
      </c>
      <c r="U3601" s="1" t="str">
        <f>TEXT(salesdata[[#This Row],[Date]],"dddd")</f>
        <v>Thursday</v>
      </c>
      <c r="V3601" s="12">
        <f>IFERROR(salesdata[[#This Row],[Total Revenue]]/salesdata[[#This Row],[Total Units Sold]],0)</f>
        <v>5.7428789135392906</v>
      </c>
      <c r="W3601" s="1" t="str">
        <f>INDEX({"Product1","Product2","Product3","Product4"},MATCH(MAX(salesdata[[#This Row],[S-P1]],salesdata[[#This Row],[S-P2]],salesdata[[#This Row],[S-P3]],salesdata[[#This Row],[S-P4]]),CHOOSE({1,2,3,4},salesdata[[#This Row],[S-P1]],salesdata[[#This Row],[S-P2]],salesdata[[#This Row],[S-P3]],salesdata[[#This Row],[S-P4]]),0))</f>
        <v>Product3</v>
      </c>
      <c r="X3601" s="1" t="str">
        <f>IF(salesdata[[#This Row],[Total Revenue]]&gt;=70000,"High",IF(salesdata[[#This Row],[Total Revenue]]&gt;=40000,"Medium","Low"))</f>
        <v>Medium</v>
      </c>
      <c r="Y3601" s="1" t="str">
        <f>IFERROR(IF(SUMIF(salesdata[Year],salesdata[[#This Row],[Year]],salesdata[Total Revenue])&gt;SUMIF(salesdata[Year],salesdata[[#This Row],[Year]]-1,salesdata[Total Revenue]),"Growth Year","Decline Year"),"")</f>
        <v>Growth Year</v>
      </c>
    </row>
    <row r="3602" spans="1:25" x14ac:dyDescent="0.3">
      <c r="A3602" s="1">
        <v>3601</v>
      </c>
      <c r="B3602" s="2">
        <v>43952</v>
      </c>
      <c r="C3602" s="1">
        <v>2020</v>
      </c>
      <c r="D3602" s="1" t="s">
        <v>30</v>
      </c>
      <c r="E3602" s="1">
        <v>5</v>
      </c>
      <c r="F3602" s="3">
        <v>579</v>
      </c>
      <c r="G3602" s="10">
        <v>1835.43</v>
      </c>
      <c r="H3602" s="12">
        <f>IFERROR(salesdata[[#This Row],[S-P1]]/salesdata[[#This Row],[Q-P1]],0)</f>
        <v>3.17</v>
      </c>
      <c r="I3602" s="3">
        <v>992</v>
      </c>
      <c r="J3602" s="10">
        <v>6289.28</v>
      </c>
      <c r="K3602" s="12">
        <f>IFERROR(salesdata[[#This Row],[S-P2]]/salesdata[[#This Row],[Q-P2]],0)</f>
        <v>6.34</v>
      </c>
      <c r="L3602" s="3">
        <v>4381</v>
      </c>
      <c r="M3602" s="10">
        <v>23745.02</v>
      </c>
      <c r="N3602" s="12">
        <f>IFERROR(salesdata[[#This Row],[S-P3]]/salesdata[[#This Row],[Q-P3]],0)</f>
        <v>5.42</v>
      </c>
      <c r="O3602" s="3">
        <v>1318</v>
      </c>
      <c r="P3602" s="10">
        <v>9397.34</v>
      </c>
      <c r="Q3602" s="12">
        <f>IFERROR(salesdata[[#This Row],[S-P4]]/salesdata[[#This Row],[Q-P4]],0)</f>
        <v>7.13</v>
      </c>
      <c r="R3602" s="3">
        <v>7270</v>
      </c>
      <c r="S3602" s="10">
        <v>41267.07</v>
      </c>
      <c r="T3602" s="1" t="str">
        <f>"Q"&amp;ROUNDUP(salesdata[[#This Row],[Month No.]]/3,0)</f>
        <v>Q2</v>
      </c>
      <c r="U3602" s="1" t="str">
        <f>TEXT(salesdata[[#This Row],[Date]],"dddd")</f>
        <v>Friday</v>
      </c>
      <c r="V3602" s="12">
        <f>IFERROR(salesdata[[#This Row],[Total Revenue]]/salesdata[[#This Row],[Total Units Sold]],0)</f>
        <v>5.6763507565336999</v>
      </c>
      <c r="W3602" s="1" t="str">
        <f>INDEX({"Product1","Product2","Product3","Product4"},MATCH(MAX(salesdata[[#This Row],[S-P1]],salesdata[[#This Row],[S-P2]],salesdata[[#This Row],[S-P3]],salesdata[[#This Row],[S-P4]]),CHOOSE({1,2,3,4},salesdata[[#This Row],[S-P1]],salesdata[[#This Row],[S-P2]],salesdata[[#This Row],[S-P3]],salesdata[[#This Row],[S-P4]]),0))</f>
        <v>Product3</v>
      </c>
      <c r="X3602" s="1" t="str">
        <f>IF(salesdata[[#This Row],[Total Revenue]]&gt;=70000,"High",IF(salesdata[[#This Row],[Total Revenue]]&gt;=40000,"Medium","Low"))</f>
        <v>Medium</v>
      </c>
      <c r="Y3602" s="1" t="str">
        <f>IFERROR(IF(SUMIF(salesdata[Year],salesdata[[#This Row],[Year]],salesdata[Total Revenue])&gt;SUMIF(salesdata[Year],salesdata[[#This Row],[Year]]-1,salesdata[Total Revenue]),"Growth Year","Decline Year"),"")</f>
        <v>Growth Year</v>
      </c>
    </row>
    <row r="3603" spans="1:25" x14ac:dyDescent="0.3">
      <c r="A3603" s="1">
        <v>3602</v>
      </c>
      <c r="B3603" s="2">
        <v>43953</v>
      </c>
      <c r="C3603" s="1">
        <v>2020</v>
      </c>
      <c r="D3603" s="1" t="s">
        <v>30</v>
      </c>
      <c r="E3603" s="1">
        <v>5</v>
      </c>
      <c r="F3603" s="3">
        <v>5498</v>
      </c>
      <c r="G3603" s="10">
        <v>17428.66</v>
      </c>
      <c r="H3603" s="12">
        <f>IFERROR(salesdata[[#This Row],[S-P1]]/salesdata[[#This Row],[Q-P1]],0)</f>
        <v>3.17</v>
      </c>
      <c r="I3603" s="3">
        <v>3216</v>
      </c>
      <c r="J3603" s="10">
        <v>20389.439999999999</v>
      </c>
      <c r="K3603" s="12">
        <f>IFERROR(salesdata[[#This Row],[S-P2]]/salesdata[[#This Row],[Q-P2]],0)</f>
        <v>6.34</v>
      </c>
      <c r="L3603" s="3">
        <v>4058</v>
      </c>
      <c r="M3603" s="10">
        <v>21994.36</v>
      </c>
      <c r="N3603" s="12">
        <f>IFERROR(salesdata[[#This Row],[S-P3]]/salesdata[[#This Row],[Q-P3]],0)</f>
        <v>5.42</v>
      </c>
      <c r="O3603" s="3">
        <v>1568</v>
      </c>
      <c r="P3603" s="10">
        <v>11179.84</v>
      </c>
      <c r="Q3603" s="12">
        <f>IFERROR(salesdata[[#This Row],[S-P4]]/salesdata[[#This Row],[Q-P4]],0)</f>
        <v>7.13</v>
      </c>
      <c r="R3603" s="3">
        <v>14340</v>
      </c>
      <c r="S3603" s="10">
        <v>70992.3</v>
      </c>
      <c r="T3603" s="1" t="str">
        <f>"Q"&amp;ROUNDUP(salesdata[[#This Row],[Month No.]]/3,0)</f>
        <v>Q2</v>
      </c>
      <c r="U3603" s="1" t="str">
        <f>TEXT(salesdata[[#This Row],[Date]],"dddd")</f>
        <v>Saturday</v>
      </c>
      <c r="V3603" s="12">
        <f>IFERROR(salesdata[[#This Row],[Total Revenue]]/salesdata[[#This Row],[Total Units Sold]],0)</f>
        <v>4.950648535564854</v>
      </c>
      <c r="W3603" s="1" t="str">
        <f>INDEX({"Product1","Product2","Product3","Product4"},MATCH(MAX(salesdata[[#This Row],[S-P1]],salesdata[[#This Row],[S-P2]],salesdata[[#This Row],[S-P3]],salesdata[[#This Row],[S-P4]]),CHOOSE({1,2,3,4},salesdata[[#This Row],[S-P1]],salesdata[[#This Row],[S-P2]],salesdata[[#This Row],[S-P3]],salesdata[[#This Row],[S-P4]]),0))</f>
        <v>Product3</v>
      </c>
      <c r="X3603" s="1" t="str">
        <f>IF(salesdata[[#This Row],[Total Revenue]]&gt;=70000,"High",IF(salesdata[[#This Row],[Total Revenue]]&gt;=40000,"Medium","Low"))</f>
        <v>High</v>
      </c>
      <c r="Y3603" s="1" t="str">
        <f>IFERROR(IF(SUMIF(salesdata[Year],salesdata[[#This Row],[Year]],salesdata[Total Revenue])&gt;SUMIF(salesdata[Year],salesdata[[#This Row],[Year]]-1,salesdata[Total Revenue]),"Growth Year","Decline Year"),"")</f>
        <v>Growth Year</v>
      </c>
    </row>
    <row r="3604" spans="1:25" x14ac:dyDescent="0.3">
      <c r="A3604" s="1">
        <v>3603</v>
      </c>
      <c r="B3604" s="2">
        <v>43954</v>
      </c>
      <c r="C3604" s="1">
        <v>2020</v>
      </c>
      <c r="D3604" s="1" t="s">
        <v>30</v>
      </c>
      <c r="E3604" s="1">
        <v>5</v>
      </c>
      <c r="F3604" s="3">
        <v>6344</v>
      </c>
      <c r="G3604" s="10">
        <v>20110.48</v>
      </c>
      <c r="H3604" s="12">
        <f>IFERROR(salesdata[[#This Row],[S-P1]]/salesdata[[#This Row],[Q-P1]],0)</f>
        <v>3.17</v>
      </c>
      <c r="I3604" s="3">
        <v>550</v>
      </c>
      <c r="J3604" s="10">
        <v>3487</v>
      </c>
      <c r="K3604" s="12">
        <f>IFERROR(salesdata[[#This Row],[S-P2]]/salesdata[[#This Row],[Q-P2]],0)</f>
        <v>6.34</v>
      </c>
      <c r="L3604" s="3">
        <v>3151</v>
      </c>
      <c r="M3604" s="10">
        <v>17078.419999999998</v>
      </c>
      <c r="N3604" s="12">
        <f>IFERROR(salesdata[[#This Row],[S-P3]]/salesdata[[#This Row],[Q-P3]],0)</f>
        <v>5.419999999999999</v>
      </c>
      <c r="O3604" s="3">
        <v>679</v>
      </c>
      <c r="P3604" s="10">
        <v>4841.2700000000004</v>
      </c>
      <c r="Q3604" s="12">
        <f>IFERROR(salesdata[[#This Row],[S-P4]]/salesdata[[#This Row],[Q-P4]],0)</f>
        <v>7.1300000000000008</v>
      </c>
      <c r="R3604" s="3">
        <v>10724</v>
      </c>
      <c r="S3604" s="10">
        <v>45517.17</v>
      </c>
      <c r="T3604" s="1" t="str">
        <f>"Q"&amp;ROUNDUP(salesdata[[#This Row],[Month No.]]/3,0)</f>
        <v>Q2</v>
      </c>
      <c r="U3604" s="1" t="str">
        <f>TEXT(salesdata[[#This Row],[Date]],"dddd")</f>
        <v>Sunday</v>
      </c>
      <c r="V3604" s="12">
        <f>IFERROR(salesdata[[#This Row],[Total Revenue]]/salesdata[[#This Row],[Total Units Sold]],0)</f>
        <v>4.2444209250279741</v>
      </c>
      <c r="W3604" s="1" t="str">
        <f>INDEX({"Product1","Product2","Product3","Product4"},MATCH(MAX(salesdata[[#This Row],[S-P1]],salesdata[[#This Row],[S-P2]],salesdata[[#This Row],[S-P3]],salesdata[[#This Row],[S-P4]]),CHOOSE({1,2,3,4},salesdata[[#This Row],[S-P1]],salesdata[[#This Row],[S-P2]],salesdata[[#This Row],[S-P3]],salesdata[[#This Row],[S-P4]]),0))</f>
        <v>Product1</v>
      </c>
      <c r="X3604" s="1" t="str">
        <f>IF(salesdata[[#This Row],[Total Revenue]]&gt;=70000,"High",IF(salesdata[[#This Row],[Total Revenue]]&gt;=40000,"Medium","Low"))</f>
        <v>Medium</v>
      </c>
      <c r="Y3604" s="1" t="str">
        <f>IFERROR(IF(SUMIF(salesdata[Year],salesdata[[#This Row],[Year]],salesdata[Total Revenue])&gt;SUMIF(salesdata[Year],salesdata[[#This Row],[Year]]-1,salesdata[Total Revenue]),"Growth Year","Decline Year"),"")</f>
        <v>Growth Year</v>
      </c>
    </row>
    <row r="3605" spans="1:25" x14ac:dyDescent="0.3">
      <c r="A3605" s="1">
        <v>3604</v>
      </c>
      <c r="B3605" s="2">
        <v>43955</v>
      </c>
      <c r="C3605" s="1">
        <v>2020</v>
      </c>
      <c r="D3605" s="1" t="s">
        <v>30</v>
      </c>
      <c r="E3605" s="1">
        <v>5</v>
      </c>
      <c r="F3605" s="3">
        <v>4699</v>
      </c>
      <c r="G3605" s="10">
        <v>14895.83</v>
      </c>
      <c r="H3605" s="12">
        <f>IFERROR(salesdata[[#This Row],[S-P1]]/salesdata[[#This Row],[Q-P1]],0)</f>
        <v>3.17</v>
      </c>
      <c r="I3605" s="3">
        <v>700</v>
      </c>
      <c r="J3605" s="10">
        <v>4438</v>
      </c>
      <c r="K3605" s="12">
        <f>IFERROR(salesdata[[#This Row],[S-P2]]/salesdata[[#This Row],[Q-P2]],0)</f>
        <v>6.34</v>
      </c>
      <c r="L3605" s="3">
        <v>2335</v>
      </c>
      <c r="M3605" s="10">
        <v>12655.7</v>
      </c>
      <c r="N3605" s="12">
        <f>IFERROR(salesdata[[#This Row],[S-P3]]/salesdata[[#This Row],[Q-P3]],0)</f>
        <v>5.42</v>
      </c>
      <c r="O3605" s="3">
        <v>544</v>
      </c>
      <c r="P3605" s="10">
        <v>3878.72</v>
      </c>
      <c r="Q3605" s="12">
        <f>IFERROR(salesdata[[#This Row],[S-P4]]/salesdata[[#This Row],[Q-P4]],0)</f>
        <v>7.13</v>
      </c>
      <c r="R3605" s="3">
        <v>8278</v>
      </c>
      <c r="S3605" s="10">
        <v>35868.25</v>
      </c>
      <c r="T3605" s="1" t="str">
        <f>"Q"&amp;ROUNDUP(salesdata[[#This Row],[Month No.]]/3,0)</f>
        <v>Q2</v>
      </c>
      <c r="U3605" s="1" t="str">
        <f>TEXT(salesdata[[#This Row],[Date]],"dddd")</f>
        <v>Monday</v>
      </c>
      <c r="V3605" s="12">
        <f>IFERROR(salesdata[[#This Row],[Total Revenue]]/salesdata[[#This Row],[Total Units Sold]],0)</f>
        <v>4.3329608601111378</v>
      </c>
      <c r="W3605" s="1" t="str">
        <f>INDEX({"Product1","Product2","Product3","Product4"},MATCH(MAX(salesdata[[#This Row],[S-P1]],salesdata[[#This Row],[S-P2]],salesdata[[#This Row],[S-P3]],salesdata[[#This Row],[S-P4]]),CHOOSE({1,2,3,4},salesdata[[#This Row],[S-P1]],salesdata[[#This Row],[S-P2]],salesdata[[#This Row],[S-P3]],salesdata[[#This Row],[S-P4]]),0))</f>
        <v>Product1</v>
      </c>
      <c r="X3605" s="1" t="str">
        <f>IF(salesdata[[#This Row],[Total Revenue]]&gt;=70000,"High",IF(salesdata[[#This Row],[Total Revenue]]&gt;=40000,"Medium","Low"))</f>
        <v>Low</v>
      </c>
      <c r="Y3605" s="1" t="str">
        <f>IFERROR(IF(SUMIF(salesdata[Year],salesdata[[#This Row],[Year]],salesdata[Total Revenue])&gt;SUMIF(salesdata[Year],salesdata[[#This Row],[Year]]-1,salesdata[Total Revenue]),"Growth Year","Decline Year"),"")</f>
        <v>Growth Year</v>
      </c>
    </row>
    <row r="3606" spans="1:25" x14ac:dyDescent="0.3">
      <c r="A3606" s="1">
        <v>3605</v>
      </c>
      <c r="B3606" s="2">
        <v>43956</v>
      </c>
      <c r="C3606" s="1">
        <v>2020</v>
      </c>
      <c r="D3606" s="1" t="s">
        <v>30</v>
      </c>
      <c r="E3606" s="1">
        <v>5</v>
      </c>
      <c r="F3606" s="3">
        <v>1034</v>
      </c>
      <c r="G3606" s="10">
        <v>3277.78</v>
      </c>
      <c r="H3606" s="12">
        <f>IFERROR(salesdata[[#This Row],[S-P1]]/salesdata[[#This Row],[Q-P1]],0)</f>
        <v>3.1700000000000004</v>
      </c>
      <c r="I3606" s="3">
        <v>1321</v>
      </c>
      <c r="J3606" s="10">
        <v>8375.14</v>
      </c>
      <c r="K3606" s="12">
        <f>IFERROR(salesdata[[#This Row],[S-P2]]/salesdata[[#This Row],[Q-P2]],0)</f>
        <v>6.34</v>
      </c>
      <c r="L3606" s="3">
        <v>1440</v>
      </c>
      <c r="M3606" s="10">
        <v>7804.8</v>
      </c>
      <c r="N3606" s="12">
        <f>IFERROR(salesdata[[#This Row],[S-P3]]/salesdata[[#This Row],[Q-P3]],0)</f>
        <v>5.42</v>
      </c>
      <c r="O3606" s="3">
        <v>1865</v>
      </c>
      <c r="P3606" s="10">
        <v>13297.45</v>
      </c>
      <c r="Q3606" s="12">
        <f>IFERROR(salesdata[[#This Row],[S-P4]]/salesdata[[#This Row],[Q-P4]],0)</f>
        <v>7.1300000000000008</v>
      </c>
      <c r="R3606" s="3">
        <v>5660</v>
      </c>
      <c r="S3606" s="10">
        <v>32755.17</v>
      </c>
      <c r="T3606" s="1" t="str">
        <f>"Q"&amp;ROUNDUP(salesdata[[#This Row],[Month No.]]/3,0)</f>
        <v>Q2</v>
      </c>
      <c r="U3606" s="1" t="str">
        <f>TEXT(salesdata[[#This Row],[Date]],"dddd")</f>
        <v>Tuesday</v>
      </c>
      <c r="V3606" s="12">
        <f>IFERROR(salesdata[[#This Row],[Total Revenue]]/salesdata[[#This Row],[Total Units Sold]],0)</f>
        <v>5.7871325088339223</v>
      </c>
      <c r="W3606" s="1" t="str">
        <f>INDEX({"Product1","Product2","Product3","Product4"},MATCH(MAX(salesdata[[#This Row],[S-P1]],salesdata[[#This Row],[S-P2]],salesdata[[#This Row],[S-P3]],salesdata[[#This Row],[S-P4]]),CHOOSE({1,2,3,4},salesdata[[#This Row],[S-P1]],salesdata[[#This Row],[S-P2]],salesdata[[#This Row],[S-P3]],salesdata[[#This Row],[S-P4]]),0))</f>
        <v>Product4</v>
      </c>
      <c r="X3606" s="1" t="str">
        <f>IF(salesdata[[#This Row],[Total Revenue]]&gt;=70000,"High",IF(salesdata[[#This Row],[Total Revenue]]&gt;=40000,"Medium","Low"))</f>
        <v>Low</v>
      </c>
      <c r="Y3606" s="1" t="str">
        <f>IFERROR(IF(SUMIF(salesdata[Year],salesdata[[#This Row],[Year]],salesdata[Total Revenue])&gt;SUMIF(salesdata[Year],salesdata[[#This Row],[Year]]-1,salesdata[Total Revenue]),"Growth Year","Decline Year"),"")</f>
        <v>Growth Year</v>
      </c>
    </row>
    <row r="3607" spans="1:25" x14ac:dyDescent="0.3">
      <c r="A3607" s="1">
        <v>3606</v>
      </c>
      <c r="B3607" s="2">
        <v>43957</v>
      </c>
      <c r="C3607" s="1">
        <v>2020</v>
      </c>
      <c r="D3607" s="1" t="s">
        <v>30</v>
      </c>
      <c r="E3607" s="1">
        <v>5</v>
      </c>
      <c r="F3607" s="3">
        <v>5082</v>
      </c>
      <c r="G3607" s="10">
        <v>16109.94</v>
      </c>
      <c r="H3607" s="12">
        <f>IFERROR(salesdata[[#This Row],[S-P1]]/salesdata[[#This Row],[Q-P1]],0)</f>
        <v>3.17</v>
      </c>
      <c r="I3607" s="3">
        <v>571</v>
      </c>
      <c r="J3607" s="10">
        <v>3620.14</v>
      </c>
      <c r="K3607" s="12">
        <f>IFERROR(salesdata[[#This Row],[S-P2]]/salesdata[[#This Row],[Q-P2]],0)</f>
        <v>6.34</v>
      </c>
      <c r="L3607" s="3">
        <v>5740</v>
      </c>
      <c r="M3607" s="10">
        <v>31110.799999999999</v>
      </c>
      <c r="N3607" s="12">
        <f>IFERROR(salesdata[[#This Row],[S-P3]]/salesdata[[#This Row],[Q-P3]],0)</f>
        <v>5.42</v>
      </c>
      <c r="O3607" s="3">
        <v>1320</v>
      </c>
      <c r="P3607" s="10">
        <v>9411.6</v>
      </c>
      <c r="Q3607" s="12">
        <f>IFERROR(salesdata[[#This Row],[S-P4]]/salesdata[[#This Row],[Q-P4]],0)</f>
        <v>7.13</v>
      </c>
      <c r="R3607" s="3">
        <v>12713</v>
      </c>
      <c r="S3607" s="10">
        <v>60252.480000000003</v>
      </c>
      <c r="T3607" s="1" t="str">
        <f>"Q"&amp;ROUNDUP(salesdata[[#This Row],[Month No.]]/3,0)</f>
        <v>Q2</v>
      </c>
      <c r="U3607" s="1" t="str">
        <f>TEXT(salesdata[[#This Row],[Date]],"dddd")</f>
        <v>Wednesday</v>
      </c>
      <c r="V3607" s="12">
        <f>IFERROR(salesdata[[#This Row],[Total Revenue]]/salesdata[[#This Row],[Total Units Sold]],0)</f>
        <v>4.7394383701722651</v>
      </c>
      <c r="W3607" s="1" t="str">
        <f>INDEX({"Product1","Product2","Product3","Product4"},MATCH(MAX(salesdata[[#This Row],[S-P1]],salesdata[[#This Row],[S-P2]],salesdata[[#This Row],[S-P3]],salesdata[[#This Row],[S-P4]]),CHOOSE({1,2,3,4},salesdata[[#This Row],[S-P1]],salesdata[[#This Row],[S-P2]],salesdata[[#This Row],[S-P3]],salesdata[[#This Row],[S-P4]]),0))</f>
        <v>Product3</v>
      </c>
      <c r="X3607" s="1" t="str">
        <f>IF(salesdata[[#This Row],[Total Revenue]]&gt;=70000,"High",IF(salesdata[[#This Row],[Total Revenue]]&gt;=40000,"Medium","Low"))</f>
        <v>Medium</v>
      </c>
      <c r="Y3607" s="1" t="str">
        <f>IFERROR(IF(SUMIF(salesdata[Year],salesdata[[#This Row],[Year]],salesdata[Total Revenue])&gt;SUMIF(salesdata[Year],salesdata[[#This Row],[Year]]-1,salesdata[Total Revenue]),"Growth Year","Decline Year"),"")</f>
        <v>Growth Year</v>
      </c>
    </row>
    <row r="3608" spans="1:25" x14ac:dyDescent="0.3">
      <c r="A3608" s="1">
        <v>3607</v>
      </c>
      <c r="B3608" s="2">
        <v>43958</v>
      </c>
      <c r="C3608" s="1">
        <v>2020</v>
      </c>
      <c r="D3608" s="1" t="s">
        <v>30</v>
      </c>
      <c r="E3608" s="1">
        <v>5</v>
      </c>
      <c r="F3608" s="3">
        <v>6505</v>
      </c>
      <c r="G3608" s="10">
        <v>20620.849999999999</v>
      </c>
      <c r="H3608" s="12">
        <f>IFERROR(salesdata[[#This Row],[S-P1]]/salesdata[[#This Row],[Q-P1]],0)</f>
        <v>3.17</v>
      </c>
      <c r="I3608" s="3">
        <v>1204</v>
      </c>
      <c r="J3608" s="10">
        <v>7633.36</v>
      </c>
      <c r="K3608" s="12">
        <f>IFERROR(salesdata[[#This Row],[S-P2]]/salesdata[[#This Row],[Q-P2]],0)</f>
        <v>6.34</v>
      </c>
      <c r="L3608" s="3">
        <v>543</v>
      </c>
      <c r="M3608" s="10">
        <v>2943.06</v>
      </c>
      <c r="N3608" s="12">
        <f>IFERROR(salesdata[[#This Row],[S-P3]]/salesdata[[#This Row],[Q-P3]],0)</f>
        <v>5.42</v>
      </c>
      <c r="O3608" s="3">
        <v>993</v>
      </c>
      <c r="P3608" s="10">
        <v>7080.09</v>
      </c>
      <c r="Q3608" s="12">
        <f>IFERROR(salesdata[[#This Row],[S-P4]]/salesdata[[#This Row],[Q-P4]],0)</f>
        <v>7.13</v>
      </c>
      <c r="R3608" s="3">
        <v>9245</v>
      </c>
      <c r="S3608" s="10">
        <v>38277.360000000001</v>
      </c>
      <c r="T3608" s="1" t="str">
        <f>"Q"&amp;ROUNDUP(salesdata[[#This Row],[Month No.]]/3,0)</f>
        <v>Q2</v>
      </c>
      <c r="U3608" s="1" t="str">
        <f>TEXT(salesdata[[#This Row],[Date]],"dddd")</f>
        <v>Thursday</v>
      </c>
      <c r="V3608" s="12">
        <f>IFERROR(salesdata[[#This Row],[Total Revenue]]/salesdata[[#This Row],[Total Units Sold]],0)</f>
        <v>4.1403309897241751</v>
      </c>
      <c r="W3608" s="1" t="str">
        <f>INDEX({"Product1","Product2","Product3","Product4"},MATCH(MAX(salesdata[[#This Row],[S-P1]],salesdata[[#This Row],[S-P2]],salesdata[[#This Row],[S-P3]],salesdata[[#This Row],[S-P4]]),CHOOSE({1,2,3,4},salesdata[[#This Row],[S-P1]],salesdata[[#This Row],[S-P2]],salesdata[[#This Row],[S-P3]],salesdata[[#This Row],[S-P4]]),0))</f>
        <v>Product1</v>
      </c>
      <c r="X3608" s="1" t="str">
        <f>IF(salesdata[[#This Row],[Total Revenue]]&gt;=70000,"High",IF(salesdata[[#This Row],[Total Revenue]]&gt;=40000,"Medium","Low"))</f>
        <v>Low</v>
      </c>
      <c r="Y3608" s="1" t="str">
        <f>IFERROR(IF(SUMIF(salesdata[Year],salesdata[[#This Row],[Year]],salesdata[Total Revenue])&gt;SUMIF(salesdata[Year],salesdata[[#This Row],[Year]]-1,salesdata[Total Revenue]),"Growth Year","Decline Year"),"")</f>
        <v>Growth Year</v>
      </c>
    </row>
    <row r="3609" spans="1:25" x14ac:dyDescent="0.3">
      <c r="A3609" s="1">
        <v>3608</v>
      </c>
      <c r="B3609" s="2">
        <v>43959</v>
      </c>
      <c r="C3609" s="1">
        <v>2020</v>
      </c>
      <c r="D3609" s="1" t="s">
        <v>30</v>
      </c>
      <c r="E3609" s="1">
        <v>5</v>
      </c>
      <c r="F3609" s="3">
        <v>6307</v>
      </c>
      <c r="G3609" s="10">
        <v>19993.189999999999</v>
      </c>
      <c r="H3609" s="12">
        <f>IFERROR(salesdata[[#This Row],[S-P1]]/salesdata[[#This Row],[Q-P1]],0)</f>
        <v>3.17</v>
      </c>
      <c r="I3609" s="3">
        <v>720</v>
      </c>
      <c r="J3609" s="10">
        <v>4564.8</v>
      </c>
      <c r="K3609" s="12">
        <f>IFERROR(salesdata[[#This Row],[S-P2]]/salesdata[[#This Row],[Q-P2]],0)</f>
        <v>6.34</v>
      </c>
      <c r="L3609" s="3">
        <v>4512</v>
      </c>
      <c r="M3609" s="10">
        <v>24455.040000000001</v>
      </c>
      <c r="N3609" s="12">
        <f>IFERROR(salesdata[[#This Row],[S-P3]]/salesdata[[#This Row],[Q-P3]],0)</f>
        <v>5.42</v>
      </c>
      <c r="O3609" s="3">
        <v>714</v>
      </c>
      <c r="P3609" s="10">
        <v>5090.82</v>
      </c>
      <c r="Q3609" s="12">
        <f>IFERROR(salesdata[[#This Row],[S-P4]]/salesdata[[#This Row],[Q-P4]],0)</f>
        <v>7.13</v>
      </c>
      <c r="R3609" s="3">
        <v>12253</v>
      </c>
      <c r="S3609" s="10">
        <v>54103.85</v>
      </c>
      <c r="T3609" s="1" t="str">
        <f>"Q"&amp;ROUNDUP(salesdata[[#This Row],[Month No.]]/3,0)</f>
        <v>Q2</v>
      </c>
      <c r="U3609" s="1" t="str">
        <f>TEXT(salesdata[[#This Row],[Date]],"dddd")</f>
        <v>Friday</v>
      </c>
      <c r="V3609" s="12">
        <f>IFERROR(salesdata[[#This Row],[Total Revenue]]/salesdata[[#This Row],[Total Units Sold]],0)</f>
        <v>4.4155594548273891</v>
      </c>
      <c r="W3609" s="1" t="str">
        <f>INDEX({"Product1","Product2","Product3","Product4"},MATCH(MAX(salesdata[[#This Row],[S-P1]],salesdata[[#This Row],[S-P2]],salesdata[[#This Row],[S-P3]],salesdata[[#This Row],[S-P4]]),CHOOSE({1,2,3,4},salesdata[[#This Row],[S-P1]],salesdata[[#This Row],[S-P2]],salesdata[[#This Row],[S-P3]],salesdata[[#This Row],[S-P4]]),0))</f>
        <v>Product3</v>
      </c>
      <c r="X3609" s="1" t="str">
        <f>IF(salesdata[[#This Row],[Total Revenue]]&gt;=70000,"High",IF(salesdata[[#This Row],[Total Revenue]]&gt;=40000,"Medium","Low"))</f>
        <v>Medium</v>
      </c>
      <c r="Y3609" s="1" t="str">
        <f>IFERROR(IF(SUMIF(salesdata[Year],salesdata[[#This Row],[Year]],salesdata[Total Revenue])&gt;SUMIF(salesdata[Year],salesdata[[#This Row],[Year]]-1,salesdata[Total Revenue]),"Growth Year","Decline Year"),"")</f>
        <v>Growth Year</v>
      </c>
    </row>
    <row r="3610" spans="1:25" x14ac:dyDescent="0.3">
      <c r="A3610" s="1">
        <v>3609</v>
      </c>
      <c r="B3610" s="2">
        <v>43960</v>
      </c>
      <c r="C3610" s="1">
        <v>2020</v>
      </c>
      <c r="D3610" s="1" t="s">
        <v>30</v>
      </c>
      <c r="E3610" s="1">
        <v>5</v>
      </c>
      <c r="F3610" s="3">
        <v>270</v>
      </c>
      <c r="G3610" s="10">
        <v>855.9</v>
      </c>
      <c r="H3610" s="12">
        <f>IFERROR(salesdata[[#This Row],[S-P1]]/salesdata[[#This Row],[Q-P1]],0)</f>
        <v>3.17</v>
      </c>
      <c r="I3610" s="3">
        <v>1084</v>
      </c>
      <c r="J3610" s="10">
        <v>6872.56</v>
      </c>
      <c r="K3610" s="12">
        <f>IFERROR(salesdata[[#This Row],[S-P2]]/salesdata[[#This Row],[Q-P2]],0)</f>
        <v>6.3400000000000007</v>
      </c>
      <c r="L3610" s="3">
        <v>5517</v>
      </c>
      <c r="M3610" s="10">
        <v>29902.14</v>
      </c>
      <c r="N3610" s="12">
        <f>IFERROR(salesdata[[#This Row],[S-P3]]/salesdata[[#This Row],[Q-P3]],0)</f>
        <v>5.42</v>
      </c>
      <c r="O3610" s="3">
        <v>1139</v>
      </c>
      <c r="P3610" s="10">
        <v>8121.07</v>
      </c>
      <c r="Q3610" s="12">
        <f>IFERROR(salesdata[[#This Row],[S-P4]]/salesdata[[#This Row],[Q-P4]],0)</f>
        <v>7.13</v>
      </c>
      <c r="R3610" s="3">
        <v>8010</v>
      </c>
      <c r="S3610" s="10">
        <v>45751.67</v>
      </c>
      <c r="T3610" s="1" t="str">
        <f>"Q"&amp;ROUNDUP(salesdata[[#This Row],[Month No.]]/3,0)</f>
        <v>Q2</v>
      </c>
      <c r="U3610" s="1" t="str">
        <f>TEXT(salesdata[[#This Row],[Date]],"dddd")</f>
        <v>Saturday</v>
      </c>
      <c r="V3610" s="12">
        <f>IFERROR(salesdata[[#This Row],[Total Revenue]]/salesdata[[#This Row],[Total Units Sold]],0)</f>
        <v>5.7118189762796501</v>
      </c>
      <c r="W3610" s="1" t="str">
        <f>INDEX({"Product1","Product2","Product3","Product4"},MATCH(MAX(salesdata[[#This Row],[S-P1]],salesdata[[#This Row],[S-P2]],salesdata[[#This Row],[S-P3]],salesdata[[#This Row],[S-P4]]),CHOOSE({1,2,3,4},salesdata[[#This Row],[S-P1]],salesdata[[#This Row],[S-P2]],salesdata[[#This Row],[S-P3]],salesdata[[#This Row],[S-P4]]),0))</f>
        <v>Product3</v>
      </c>
      <c r="X3610" s="1" t="str">
        <f>IF(salesdata[[#This Row],[Total Revenue]]&gt;=70000,"High",IF(salesdata[[#This Row],[Total Revenue]]&gt;=40000,"Medium","Low"))</f>
        <v>Medium</v>
      </c>
      <c r="Y3610" s="1" t="str">
        <f>IFERROR(IF(SUMIF(salesdata[Year],salesdata[[#This Row],[Year]],salesdata[Total Revenue])&gt;SUMIF(salesdata[Year],salesdata[[#This Row],[Year]]-1,salesdata[Total Revenue]),"Growth Year","Decline Year"),"")</f>
        <v>Growth Year</v>
      </c>
    </row>
    <row r="3611" spans="1:25" x14ac:dyDescent="0.3">
      <c r="A3611" s="1">
        <v>3610</v>
      </c>
      <c r="B3611" s="2">
        <v>43961</v>
      </c>
      <c r="C3611" s="1">
        <v>2020</v>
      </c>
      <c r="D3611" s="1" t="s">
        <v>30</v>
      </c>
      <c r="E3611" s="1">
        <v>5</v>
      </c>
      <c r="F3611" s="3">
        <v>3719</v>
      </c>
      <c r="G3611" s="10">
        <v>11789.23</v>
      </c>
      <c r="H3611" s="12">
        <f>IFERROR(salesdata[[#This Row],[S-P1]]/salesdata[[#This Row],[Q-P1]],0)</f>
        <v>3.17</v>
      </c>
      <c r="I3611" s="3">
        <v>2498</v>
      </c>
      <c r="J3611" s="10">
        <v>15837.32</v>
      </c>
      <c r="K3611" s="12">
        <f>IFERROR(salesdata[[#This Row],[S-P2]]/salesdata[[#This Row],[Q-P2]],0)</f>
        <v>6.34</v>
      </c>
      <c r="L3611" s="3">
        <v>1328</v>
      </c>
      <c r="M3611" s="10">
        <v>7197.76</v>
      </c>
      <c r="N3611" s="12">
        <f>IFERROR(salesdata[[#This Row],[S-P3]]/salesdata[[#This Row],[Q-P3]],0)</f>
        <v>5.42</v>
      </c>
      <c r="O3611" s="3">
        <v>1852</v>
      </c>
      <c r="P3611" s="10">
        <v>13204.76</v>
      </c>
      <c r="Q3611" s="12">
        <f>IFERROR(salesdata[[#This Row],[S-P4]]/salesdata[[#This Row],[Q-P4]],0)</f>
        <v>7.13</v>
      </c>
      <c r="R3611" s="3">
        <v>9397</v>
      </c>
      <c r="S3611" s="10">
        <v>48029.07</v>
      </c>
      <c r="T3611" s="1" t="str">
        <f>"Q"&amp;ROUNDUP(salesdata[[#This Row],[Month No.]]/3,0)</f>
        <v>Q2</v>
      </c>
      <c r="U3611" s="1" t="str">
        <f>TEXT(salesdata[[#This Row],[Date]],"dddd")</f>
        <v>Sunday</v>
      </c>
      <c r="V3611" s="12">
        <f>IFERROR(salesdata[[#This Row],[Total Revenue]]/salesdata[[#This Row],[Total Units Sold]],0)</f>
        <v>5.1111067361924016</v>
      </c>
      <c r="W3611" s="1" t="str">
        <f>INDEX({"Product1","Product2","Product3","Product4"},MATCH(MAX(salesdata[[#This Row],[S-P1]],salesdata[[#This Row],[S-P2]],salesdata[[#This Row],[S-P3]],salesdata[[#This Row],[S-P4]]),CHOOSE({1,2,3,4},salesdata[[#This Row],[S-P1]],salesdata[[#This Row],[S-P2]],salesdata[[#This Row],[S-P3]],salesdata[[#This Row],[S-P4]]),0))</f>
        <v>Product2</v>
      </c>
      <c r="X3611" s="1" t="str">
        <f>IF(salesdata[[#This Row],[Total Revenue]]&gt;=70000,"High",IF(salesdata[[#This Row],[Total Revenue]]&gt;=40000,"Medium","Low"))</f>
        <v>Medium</v>
      </c>
      <c r="Y3611" s="1" t="str">
        <f>IFERROR(IF(SUMIF(salesdata[Year],salesdata[[#This Row],[Year]],salesdata[Total Revenue])&gt;SUMIF(salesdata[Year],salesdata[[#This Row],[Year]]-1,salesdata[Total Revenue]),"Growth Year","Decline Year"),"")</f>
        <v>Growth Year</v>
      </c>
    </row>
    <row r="3612" spans="1:25" x14ac:dyDescent="0.3">
      <c r="A3612" s="1">
        <v>3611</v>
      </c>
      <c r="B3612" s="2">
        <v>43962</v>
      </c>
      <c r="C3612" s="1">
        <v>2020</v>
      </c>
      <c r="D3612" s="1" t="s">
        <v>30</v>
      </c>
      <c r="E3612" s="1">
        <v>5</v>
      </c>
      <c r="F3612" s="3">
        <v>7152</v>
      </c>
      <c r="G3612" s="10">
        <v>22671.84</v>
      </c>
      <c r="H3612" s="12">
        <f>IFERROR(salesdata[[#This Row],[S-P1]]/salesdata[[#This Row],[Q-P1]],0)</f>
        <v>3.17</v>
      </c>
      <c r="I3612" s="3">
        <v>2351</v>
      </c>
      <c r="J3612" s="10">
        <v>14905.34</v>
      </c>
      <c r="K3612" s="12">
        <f>IFERROR(salesdata[[#This Row],[S-P2]]/salesdata[[#This Row],[Q-P2]],0)</f>
        <v>6.34</v>
      </c>
      <c r="L3612" s="3">
        <v>5906</v>
      </c>
      <c r="M3612" s="10">
        <v>32010.52</v>
      </c>
      <c r="N3612" s="12">
        <f>IFERROR(salesdata[[#This Row],[S-P3]]/salesdata[[#This Row],[Q-P3]],0)</f>
        <v>5.42</v>
      </c>
      <c r="O3612" s="3">
        <v>969</v>
      </c>
      <c r="P3612" s="10">
        <v>6908.97</v>
      </c>
      <c r="Q3612" s="12">
        <f>IFERROR(salesdata[[#This Row],[S-P4]]/salesdata[[#This Row],[Q-P4]],0)</f>
        <v>7.13</v>
      </c>
      <c r="R3612" s="3">
        <v>16378</v>
      </c>
      <c r="S3612" s="10">
        <v>76496.67</v>
      </c>
      <c r="T3612" s="1" t="str">
        <f>"Q"&amp;ROUNDUP(salesdata[[#This Row],[Month No.]]/3,0)</f>
        <v>Q2</v>
      </c>
      <c r="U3612" s="1" t="str">
        <f>TEXT(salesdata[[#This Row],[Date]],"dddd")</f>
        <v>Monday</v>
      </c>
      <c r="V3612" s="12">
        <f>IFERROR(salesdata[[#This Row],[Total Revenue]]/salesdata[[#This Row],[Total Units Sold]],0)</f>
        <v>4.6706966662596168</v>
      </c>
      <c r="W3612" s="1" t="str">
        <f>INDEX({"Product1","Product2","Product3","Product4"},MATCH(MAX(salesdata[[#This Row],[S-P1]],salesdata[[#This Row],[S-P2]],salesdata[[#This Row],[S-P3]],salesdata[[#This Row],[S-P4]]),CHOOSE({1,2,3,4},salesdata[[#This Row],[S-P1]],salesdata[[#This Row],[S-P2]],salesdata[[#This Row],[S-P3]],salesdata[[#This Row],[S-P4]]),0))</f>
        <v>Product3</v>
      </c>
      <c r="X3612" s="1" t="str">
        <f>IF(salesdata[[#This Row],[Total Revenue]]&gt;=70000,"High",IF(salesdata[[#This Row],[Total Revenue]]&gt;=40000,"Medium","Low"))</f>
        <v>High</v>
      </c>
      <c r="Y3612" s="1" t="str">
        <f>IFERROR(IF(SUMIF(salesdata[Year],salesdata[[#This Row],[Year]],salesdata[Total Revenue])&gt;SUMIF(salesdata[Year],salesdata[[#This Row],[Year]]-1,salesdata[Total Revenue]),"Growth Year","Decline Year"),"")</f>
        <v>Growth Year</v>
      </c>
    </row>
    <row r="3613" spans="1:25" x14ac:dyDescent="0.3">
      <c r="A3613" s="1">
        <v>3612</v>
      </c>
      <c r="B3613" s="2">
        <v>43963</v>
      </c>
      <c r="C3613" s="1">
        <v>2020</v>
      </c>
      <c r="D3613" s="1" t="s">
        <v>30</v>
      </c>
      <c r="E3613" s="1">
        <v>5</v>
      </c>
      <c r="F3613" s="3">
        <v>2432</v>
      </c>
      <c r="G3613" s="10">
        <v>7709.44</v>
      </c>
      <c r="H3613" s="12">
        <f>IFERROR(salesdata[[#This Row],[S-P1]]/salesdata[[#This Row],[Q-P1]],0)</f>
        <v>3.17</v>
      </c>
      <c r="I3613" s="3">
        <v>1374</v>
      </c>
      <c r="J3613" s="10">
        <v>8711.16</v>
      </c>
      <c r="K3613" s="12">
        <f>IFERROR(salesdata[[#This Row],[S-P2]]/salesdata[[#This Row],[Q-P2]],0)</f>
        <v>6.34</v>
      </c>
      <c r="L3613" s="3">
        <v>485</v>
      </c>
      <c r="M3613" s="10">
        <v>2628.7</v>
      </c>
      <c r="N3613" s="12">
        <f>IFERROR(salesdata[[#This Row],[S-P3]]/salesdata[[#This Row],[Q-P3]],0)</f>
        <v>5.42</v>
      </c>
      <c r="O3613" s="3">
        <v>1237</v>
      </c>
      <c r="P3613" s="10">
        <v>8819.81</v>
      </c>
      <c r="Q3613" s="12">
        <f>IFERROR(salesdata[[#This Row],[S-P4]]/salesdata[[#This Row],[Q-P4]],0)</f>
        <v>7.13</v>
      </c>
      <c r="R3613" s="3">
        <v>5528</v>
      </c>
      <c r="S3613" s="10">
        <v>27869.11</v>
      </c>
      <c r="T3613" s="1" t="str">
        <f>"Q"&amp;ROUNDUP(salesdata[[#This Row],[Month No.]]/3,0)</f>
        <v>Q2</v>
      </c>
      <c r="U3613" s="1" t="str">
        <f>TEXT(salesdata[[#This Row],[Date]],"dddd")</f>
        <v>Tuesday</v>
      </c>
      <c r="V3613" s="12">
        <f>IFERROR(salesdata[[#This Row],[Total Revenue]]/salesdata[[#This Row],[Total Units Sold]],0)</f>
        <v>5.0414453690303906</v>
      </c>
      <c r="W3613" s="1" t="str">
        <f>INDEX({"Product1","Product2","Product3","Product4"},MATCH(MAX(salesdata[[#This Row],[S-P1]],salesdata[[#This Row],[S-P2]],salesdata[[#This Row],[S-P3]],salesdata[[#This Row],[S-P4]]),CHOOSE({1,2,3,4},salesdata[[#This Row],[S-P1]],salesdata[[#This Row],[S-P2]],salesdata[[#This Row],[S-P3]],salesdata[[#This Row],[S-P4]]),0))</f>
        <v>Product4</v>
      </c>
      <c r="X3613" s="1" t="str">
        <f>IF(salesdata[[#This Row],[Total Revenue]]&gt;=70000,"High",IF(salesdata[[#This Row],[Total Revenue]]&gt;=40000,"Medium","Low"))</f>
        <v>Low</v>
      </c>
      <c r="Y3613" s="1" t="str">
        <f>IFERROR(IF(SUMIF(salesdata[Year],salesdata[[#This Row],[Year]],salesdata[Total Revenue])&gt;SUMIF(salesdata[Year],salesdata[[#This Row],[Year]]-1,salesdata[Total Revenue]),"Growth Year","Decline Year"),"")</f>
        <v>Growth Year</v>
      </c>
    </row>
    <row r="3614" spans="1:25" x14ac:dyDescent="0.3">
      <c r="A3614" s="1">
        <v>3613</v>
      </c>
      <c r="B3614" s="2">
        <v>43964</v>
      </c>
      <c r="C3614" s="1">
        <v>2020</v>
      </c>
      <c r="D3614" s="1" t="s">
        <v>30</v>
      </c>
      <c r="E3614" s="1">
        <v>5</v>
      </c>
      <c r="F3614" s="3">
        <v>723</v>
      </c>
      <c r="G3614" s="10">
        <v>2291.91</v>
      </c>
      <c r="H3614" s="12">
        <f>IFERROR(salesdata[[#This Row],[S-P1]]/salesdata[[#This Row],[Q-P1]],0)</f>
        <v>3.17</v>
      </c>
      <c r="I3614" s="3">
        <v>606</v>
      </c>
      <c r="J3614" s="10">
        <v>3842.04</v>
      </c>
      <c r="K3614" s="12">
        <f>IFERROR(salesdata[[#This Row],[S-P2]]/salesdata[[#This Row],[Q-P2]],0)</f>
        <v>6.34</v>
      </c>
      <c r="L3614" s="3">
        <v>1507</v>
      </c>
      <c r="M3614" s="10">
        <v>8167.94</v>
      </c>
      <c r="N3614" s="12">
        <f>IFERROR(salesdata[[#This Row],[S-P3]]/salesdata[[#This Row],[Q-P3]],0)</f>
        <v>5.42</v>
      </c>
      <c r="O3614" s="3">
        <v>619</v>
      </c>
      <c r="P3614" s="10">
        <v>4413.47</v>
      </c>
      <c r="Q3614" s="12">
        <f>IFERROR(salesdata[[#This Row],[S-P4]]/salesdata[[#This Row],[Q-P4]],0)</f>
        <v>7.1300000000000008</v>
      </c>
      <c r="R3614" s="3">
        <v>3455</v>
      </c>
      <c r="S3614" s="10">
        <v>18715.36</v>
      </c>
      <c r="T3614" s="1" t="str">
        <f>"Q"&amp;ROUNDUP(salesdata[[#This Row],[Month No.]]/3,0)</f>
        <v>Q2</v>
      </c>
      <c r="U3614" s="1" t="str">
        <f>TEXT(salesdata[[#This Row],[Date]],"dddd")</f>
        <v>Wednesday</v>
      </c>
      <c r="V3614" s="12">
        <f>IFERROR(salesdata[[#This Row],[Total Revenue]]/salesdata[[#This Row],[Total Units Sold]],0)</f>
        <v>5.416891461649783</v>
      </c>
      <c r="W3614" s="1" t="str">
        <f>INDEX({"Product1","Product2","Product3","Product4"},MATCH(MAX(salesdata[[#This Row],[S-P1]],salesdata[[#This Row],[S-P2]],salesdata[[#This Row],[S-P3]],salesdata[[#This Row],[S-P4]]),CHOOSE({1,2,3,4},salesdata[[#This Row],[S-P1]],salesdata[[#This Row],[S-P2]],salesdata[[#This Row],[S-P3]],salesdata[[#This Row],[S-P4]]),0))</f>
        <v>Product3</v>
      </c>
      <c r="X3614" s="1" t="str">
        <f>IF(salesdata[[#This Row],[Total Revenue]]&gt;=70000,"High",IF(salesdata[[#This Row],[Total Revenue]]&gt;=40000,"Medium","Low"))</f>
        <v>Low</v>
      </c>
      <c r="Y3614" s="1" t="str">
        <f>IFERROR(IF(SUMIF(salesdata[Year],salesdata[[#This Row],[Year]],salesdata[Total Revenue])&gt;SUMIF(salesdata[Year],salesdata[[#This Row],[Year]]-1,salesdata[Total Revenue]),"Growth Year","Decline Year"),"")</f>
        <v>Growth Year</v>
      </c>
    </row>
    <row r="3615" spans="1:25" x14ac:dyDescent="0.3">
      <c r="A3615" s="1">
        <v>3614</v>
      </c>
      <c r="B3615" s="2">
        <v>43965</v>
      </c>
      <c r="C3615" s="1">
        <v>2020</v>
      </c>
      <c r="D3615" s="1" t="s">
        <v>30</v>
      </c>
      <c r="E3615" s="1">
        <v>5</v>
      </c>
      <c r="F3615" s="3">
        <v>7232</v>
      </c>
      <c r="G3615" s="10">
        <v>22925.439999999999</v>
      </c>
      <c r="H3615" s="12">
        <f>IFERROR(salesdata[[#This Row],[S-P1]]/salesdata[[#This Row],[Q-P1]],0)</f>
        <v>3.17</v>
      </c>
      <c r="I3615" s="3">
        <v>3967</v>
      </c>
      <c r="J3615" s="10">
        <v>25150.78</v>
      </c>
      <c r="K3615" s="12">
        <f>IFERROR(salesdata[[#This Row],[S-P2]]/salesdata[[#This Row],[Q-P2]],0)</f>
        <v>6.34</v>
      </c>
      <c r="L3615" s="3">
        <v>3646</v>
      </c>
      <c r="M3615" s="10">
        <v>19761.32</v>
      </c>
      <c r="N3615" s="12">
        <f>IFERROR(salesdata[[#This Row],[S-P3]]/salesdata[[#This Row],[Q-P3]],0)</f>
        <v>5.42</v>
      </c>
      <c r="O3615" s="3">
        <v>288</v>
      </c>
      <c r="P3615" s="10">
        <v>2053.44</v>
      </c>
      <c r="Q3615" s="12">
        <f>IFERROR(salesdata[[#This Row],[S-P4]]/salesdata[[#This Row],[Q-P4]],0)</f>
        <v>7.13</v>
      </c>
      <c r="R3615" s="3">
        <v>15133</v>
      </c>
      <c r="S3615" s="10">
        <v>69890.98</v>
      </c>
      <c r="T3615" s="1" t="str">
        <f>"Q"&amp;ROUNDUP(salesdata[[#This Row],[Month No.]]/3,0)</f>
        <v>Q2</v>
      </c>
      <c r="U3615" s="1" t="str">
        <f>TEXT(salesdata[[#This Row],[Date]],"dddd")</f>
        <v>Thursday</v>
      </c>
      <c r="V3615" s="12">
        <f>IFERROR(salesdata[[#This Row],[Total Revenue]]/salesdata[[#This Row],[Total Units Sold]],0)</f>
        <v>4.6184484239740957</v>
      </c>
      <c r="W3615" s="1" t="str">
        <f>INDEX({"Product1","Product2","Product3","Product4"},MATCH(MAX(salesdata[[#This Row],[S-P1]],salesdata[[#This Row],[S-P2]],salesdata[[#This Row],[S-P3]],salesdata[[#This Row],[S-P4]]),CHOOSE({1,2,3,4},salesdata[[#This Row],[S-P1]],salesdata[[#This Row],[S-P2]],salesdata[[#This Row],[S-P3]],salesdata[[#This Row],[S-P4]]),0))</f>
        <v>Product2</v>
      </c>
      <c r="X3615" s="1" t="str">
        <f>IF(salesdata[[#This Row],[Total Revenue]]&gt;=70000,"High",IF(salesdata[[#This Row],[Total Revenue]]&gt;=40000,"Medium","Low"))</f>
        <v>Medium</v>
      </c>
      <c r="Y3615" s="1" t="str">
        <f>IFERROR(IF(SUMIF(salesdata[Year],salesdata[[#This Row],[Year]],salesdata[Total Revenue])&gt;SUMIF(salesdata[Year],salesdata[[#This Row],[Year]]-1,salesdata[Total Revenue]),"Growth Year","Decline Year"),"")</f>
        <v>Growth Year</v>
      </c>
    </row>
    <row r="3616" spans="1:25" x14ac:dyDescent="0.3">
      <c r="A3616" s="1">
        <v>3615</v>
      </c>
      <c r="B3616" s="2">
        <v>43966</v>
      </c>
      <c r="C3616" s="1">
        <v>2020</v>
      </c>
      <c r="D3616" s="1" t="s">
        <v>30</v>
      </c>
      <c r="E3616" s="1">
        <v>5</v>
      </c>
      <c r="F3616" s="3">
        <v>5437</v>
      </c>
      <c r="G3616" s="10">
        <v>17235.29</v>
      </c>
      <c r="H3616" s="12">
        <f>IFERROR(salesdata[[#This Row],[S-P1]]/salesdata[[#This Row],[Q-P1]],0)</f>
        <v>3.1700000000000004</v>
      </c>
      <c r="I3616" s="3">
        <v>1937</v>
      </c>
      <c r="J3616" s="10">
        <v>12280.58</v>
      </c>
      <c r="K3616" s="12">
        <f>IFERROR(salesdata[[#This Row],[S-P2]]/salesdata[[#This Row],[Q-P2]],0)</f>
        <v>6.34</v>
      </c>
      <c r="L3616" s="3">
        <v>2857</v>
      </c>
      <c r="M3616" s="10">
        <v>15484.94</v>
      </c>
      <c r="N3616" s="12">
        <f>IFERROR(salesdata[[#This Row],[S-P3]]/salesdata[[#This Row],[Q-P3]],0)</f>
        <v>5.42</v>
      </c>
      <c r="O3616" s="3">
        <v>1432</v>
      </c>
      <c r="P3616" s="10">
        <v>10210.16</v>
      </c>
      <c r="Q3616" s="12">
        <f>IFERROR(salesdata[[#This Row],[S-P4]]/salesdata[[#This Row],[Q-P4]],0)</f>
        <v>7.13</v>
      </c>
      <c r="R3616" s="3">
        <v>11663</v>
      </c>
      <c r="S3616" s="10">
        <v>55210.97</v>
      </c>
      <c r="T3616" s="1" t="str">
        <f>"Q"&amp;ROUNDUP(salesdata[[#This Row],[Month No.]]/3,0)</f>
        <v>Q2</v>
      </c>
      <c r="U3616" s="1" t="str">
        <f>TEXT(salesdata[[#This Row],[Date]],"dddd")</f>
        <v>Friday</v>
      </c>
      <c r="V3616" s="12">
        <f>IFERROR(salesdata[[#This Row],[Total Revenue]]/salesdata[[#This Row],[Total Units Sold]],0)</f>
        <v>4.7338566406584928</v>
      </c>
      <c r="W3616" s="1" t="str">
        <f>INDEX({"Product1","Product2","Product3","Product4"},MATCH(MAX(salesdata[[#This Row],[S-P1]],salesdata[[#This Row],[S-P2]],salesdata[[#This Row],[S-P3]],salesdata[[#This Row],[S-P4]]),CHOOSE({1,2,3,4},salesdata[[#This Row],[S-P1]],salesdata[[#This Row],[S-P2]],salesdata[[#This Row],[S-P3]],salesdata[[#This Row],[S-P4]]),0))</f>
        <v>Product1</v>
      </c>
      <c r="X3616" s="1" t="str">
        <f>IF(salesdata[[#This Row],[Total Revenue]]&gt;=70000,"High",IF(salesdata[[#This Row],[Total Revenue]]&gt;=40000,"Medium","Low"))</f>
        <v>Medium</v>
      </c>
      <c r="Y3616" s="1" t="str">
        <f>IFERROR(IF(SUMIF(salesdata[Year],salesdata[[#This Row],[Year]],salesdata[Total Revenue])&gt;SUMIF(salesdata[Year],salesdata[[#This Row],[Year]]-1,salesdata[Total Revenue]),"Growth Year","Decline Year"),"")</f>
        <v>Growth Year</v>
      </c>
    </row>
    <row r="3617" spans="1:25" x14ac:dyDescent="0.3">
      <c r="A3617" s="1">
        <v>3616</v>
      </c>
      <c r="B3617" s="2">
        <v>43967</v>
      </c>
      <c r="C3617" s="1">
        <v>2020</v>
      </c>
      <c r="D3617" s="1" t="s">
        <v>30</v>
      </c>
      <c r="E3617" s="1">
        <v>5</v>
      </c>
      <c r="F3617" s="3">
        <v>639</v>
      </c>
      <c r="G3617" s="10">
        <v>2025.63</v>
      </c>
      <c r="H3617" s="12">
        <f>IFERROR(salesdata[[#This Row],[S-P1]]/salesdata[[#This Row],[Q-P1]],0)</f>
        <v>3.1700000000000004</v>
      </c>
      <c r="I3617" s="3">
        <v>1059</v>
      </c>
      <c r="J3617" s="10">
        <v>6714.06</v>
      </c>
      <c r="K3617" s="12">
        <f>IFERROR(salesdata[[#This Row],[S-P2]]/salesdata[[#This Row],[Q-P2]],0)</f>
        <v>6.3400000000000007</v>
      </c>
      <c r="L3617" s="3">
        <v>4478</v>
      </c>
      <c r="M3617" s="10">
        <v>24270.76</v>
      </c>
      <c r="N3617" s="12">
        <f>IFERROR(salesdata[[#This Row],[S-P3]]/salesdata[[#This Row],[Q-P3]],0)</f>
        <v>5.42</v>
      </c>
      <c r="O3617" s="3">
        <v>1029</v>
      </c>
      <c r="P3617" s="10">
        <v>7336.77</v>
      </c>
      <c r="Q3617" s="12">
        <f>IFERROR(salesdata[[#This Row],[S-P4]]/salesdata[[#This Row],[Q-P4]],0)</f>
        <v>7.1300000000000008</v>
      </c>
      <c r="R3617" s="3">
        <v>7205</v>
      </c>
      <c r="S3617" s="10">
        <v>40347.22</v>
      </c>
      <c r="T3617" s="1" t="str">
        <f>"Q"&amp;ROUNDUP(salesdata[[#This Row],[Month No.]]/3,0)</f>
        <v>Q2</v>
      </c>
      <c r="U3617" s="1" t="str">
        <f>TEXT(salesdata[[#This Row],[Date]],"dddd")</f>
        <v>Saturday</v>
      </c>
      <c r="V3617" s="12">
        <f>IFERROR(salesdata[[#This Row],[Total Revenue]]/salesdata[[#This Row],[Total Units Sold]],0)</f>
        <v>5.5998917418459406</v>
      </c>
      <c r="W3617" s="1" t="str">
        <f>INDEX({"Product1","Product2","Product3","Product4"},MATCH(MAX(salesdata[[#This Row],[S-P1]],salesdata[[#This Row],[S-P2]],salesdata[[#This Row],[S-P3]],salesdata[[#This Row],[S-P4]]),CHOOSE({1,2,3,4},salesdata[[#This Row],[S-P1]],salesdata[[#This Row],[S-P2]],salesdata[[#This Row],[S-P3]],salesdata[[#This Row],[S-P4]]),0))</f>
        <v>Product3</v>
      </c>
      <c r="X3617" s="1" t="str">
        <f>IF(salesdata[[#This Row],[Total Revenue]]&gt;=70000,"High",IF(salesdata[[#This Row],[Total Revenue]]&gt;=40000,"Medium","Low"))</f>
        <v>Medium</v>
      </c>
      <c r="Y3617" s="1" t="str">
        <f>IFERROR(IF(SUMIF(salesdata[Year],salesdata[[#This Row],[Year]],salesdata[Total Revenue])&gt;SUMIF(salesdata[Year],salesdata[[#This Row],[Year]]-1,salesdata[Total Revenue]),"Growth Year","Decline Year"),"")</f>
        <v>Growth Year</v>
      </c>
    </row>
    <row r="3618" spans="1:25" x14ac:dyDescent="0.3">
      <c r="A3618" s="1">
        <v>3617</v>
      </c>
      <c r="B3618" s="2">
        <v>43968</v>
      </c>
      <c r="C3618" s="1">
        <v>2020</v>
      </c>
      <c r="D3618" s="1" t="s">
        <v>30</v>
      </c>
      <c r="E3618" s="1">
        <v>5</v>
      </c>
      <c r="F3618" s="3">
        <v>6128</v>
      </c>
      <c r="G3618" s="10">
        <v>19425.759999999998</v>
      </c>
      <c r="H3618" s="12">
        <f>IFERROR(salesdata[[#This Row],[S-P1]]/salesdata[[#This Row],[Q-P1]],0)</f>
        <v>3.17</v>
      </c>
      <c r="I3618" s="3">
        <v>2990</v>
      </c>
      <c r="J3618" s="10">
        <v>18956.599999999999</v>
      </c>
      <c r="K3618" s="12">
        <f>IFERROR(salesdata[[#This Row],[S-P2]]/salesdata[[#This Row],[Q-P2]],0)</f>
        <v>6.34</v>
      </c>
      <c r="L3618" s="3">
        <v>1130</v>
      </c>
      <c r="M3618" s="10">
        <v>6124.6</v>
      </c>
      <c r="N3618" s="12">
        <f>IFERROR(salesdata[[#This Row],[S-P3]]/salesdata[[#This Row],[Q-P3]],0)</f>
        <v>5.42</v>
      </c>
      <c r="O3618" s="3">
        <v>1087</v>
      </c>
      <c r="P3618" s="10">
        <v>7750.31</v>
      </c>
      <c r="Q3618" s="12">
        <f>IFERROR(salesdata[[#This Row],[S-P4]]/salesdata[[#This Row],[Q-P4]],0)</f>
        <v>7.1300000000000008</v>
      </c>
      <c r="R3618" s="3">
        <v>11335</v>
      </c>
      <c r="S3618" s="10">
        <v>52257.27</v>
      </c>
      <c r="T3618" s="1" t="str">
        <f>"Q"&amp;ROUNDUP(salesdata[[#This Row],[Month No.]]/3,0)</f>
        <v>Q2</v>
      </c>
      <c r="U3618" s="1" t="str">
        <f>TEXT(salesdata[[#This Row],[Date]],"dddd")</f>
        <v>Sunday</v>
      </c>
      <c r="V3618" s="12">
        <f>IFERROR(salesdata[[#This Row],[Total Revenue]]/salesdata[[#This Row],[Total Units Sold]],0)</f>
        <v>4.6102576091751208</v>
      </c>
      <c r="W3618" s="1" t="str">
        <f>INDEX({"Product1","Product2","Product3","Product4"},MATCH(MAX(salesdata[[#This Row],[S-P1]],salesdata[[#This Row],[S-P2]],salesdata[[#This Row],[S-P3]],salesdata[[#This Row],[S-P4]]),CHOOSE({1,2,3,4},salesdata[[#This Row],[S-P1]],salesdata[[#This Row],[S-P2]],salesdata[[#This Row],[S-P3]],salesdata[[#This Row],[S-P4]]),0))</f>
        <v>Product1</v>
      </c>
      <c r="X3618" s="1" t="str">
        <f>IF(salesdata[[#This Row],[Total Revenue]]&gt;=70000,"High",IF(salesdata[[#This Row],[Total Revenue]]&gt;=40000,"Medium","Low"))</f>
        <v>Medium</v>
      </c>
      <c r="Y3618" s="1" t="str">
        <f>IFERROR(IF(SUMIF(salesdata[Year],salesdata[[#This Row],[Year]],salesdata[Total Revenue])&gt;SUMIF(salesdata[Year],salesdata[[#This Row],[Year]]-1,salesdata[Total Revenue]),"Growth Year","Decline Year"),"")</f>
        <v>Growth Year</v>
      </c>
    </row>
    <row r="3619" spans="1:25" x14ac:dyDescent="0.3">
      <c r="A3619" s="1">
        <v>3618</v>
      </c>
      <c r="B3619" s="2">
        <v>43969</v>
      </c>
      <c r="C3619" s="1">
        <v>2020</v>
      </c>
      <c r="D3619" s="1" t="s">
        <v>30</v>
      </c>
      <c r="E3619" s="1">
        <v>5</v>
      </c>
      <c r="F3619" s="3">
        <v>3964</v>
      </c>
      <c r="G3619" s="10">
        <v>12565.88</v>
      </c>
      <c r="H3619" s="12">
        <f>IFERROR(salesdata[[#This Row],[S-P1]]/salesdata[[#This Row],[Q-P1]],0)</f>
        <v>3.17</v>
      </c>
      <c r="I3619" s="3">
        <v>749</v>
      </c>
      <c r="J3619" s="10">
        <v>4748.66</v>
      </c>
      <c r="K3619" s="12">
        <f>IFERROR(salesdata[[#This Row],[S-P2]]/salesdata[[#This Row],[Q-P2]],0)</f>
        <v>6.34</v>
      </c>
      <c r="L3619" s="3">
        <v>5617</v>
      </c>
      <c r="M3619" s="10">
        <v>30444.14</v>
      </c>
      <c r="N3619" s="12">
        <f>IFERROR(salesdata[[#This Row],[S-P3]]/salesdata[[#This Row],[Q-P3]],0)</f>
        <v>5.42</v>
      </c>
      <c r="O3619" s="3">
        <v>485</v>
      </c>
      <c r="P3619" s="10">
        <v>3458.05</v>
      </c>
      <c r="Q3619" s="12">
        <f>IFERROR(salesdata[[#This Row],[S-P4]]/salesdata[[#This Row],[Q-P4]],0)</f>
        <v>7.1300000000000008</v>
      </c>
      <c r="R3619" s="3">
        <v>10815</v>
      </c>
      <c r="S3619" s="10">
        <v>51216.73</v>
      </c>
      <c r="T3619" s="1" t="str">
        <f>"Q"&amp;ROUNDUP(salesdata[[#This Row],[Month No.]]/3,0)</f>
        <v>Q2</v>
      </c>
      <c r="U3619" s="1" t="str">
        <f>TEXT(salesdata[[#This Row],[Date]],"dddd")</f>
        <v>Monday</v>
      </c>
      <c r="V3619" s="12">
        <f>IFERROR(salesdata[[#This Row],[Total Revenue]]/salesdata[[#This Row],[Total Units Sold]],0)</f>
        <v>4.7357124364308829</v>
      </c>
      <c r="W3619" s="1" t="str">
        <f>INDEX({"Product1","Product2","Product3","Product4"},MATCH(MAX(salesdata[[#This Row],[S-P1]],salesdata[[#This Row],[S-P2]],salesdata[[#This Row],[S-P3]],salesdata[[#This Row],[S-P4]]),CHOOSE({1,2,3,4},salesdata[[#This Row],[S-P1]],salesdata[[#This Row],[S-P2]],salesdata[[#This Row],[S-P3]],salesdata[[#This Row],[S-P4]]),0))</f>
        <v>Product3</v>
      </c>
      <c r="X3619" s="1" t="str">
        <f>IF(salesdata[[#This Row],[Total Revenue]]&gt;=70000,"High",IF(salesdata[[#This Row],[Total Revenue]]&gt;=40000,"Medium","Low"))</f>
        <v>Medium</v>
      </c>
      <c r="Y3619" s="1" t="str">
        <f>IFERROR(IF(SUMIF(salesdata[Year],salesdata[[#This Row],[Year]],salesdata[Total Revenue])&gt;SUMIF(salesdata[Year],salesdata[[#This Row],[Year]]-1,salesdata[Total Revenue]),"Growth Year","Decline Year"),"")</f>
        <v>Growth Year</v>
      </c>
    </row>
    <row r="3620" spans="1:25" x14ac:dyDescent="0.3">
      <c r="A3620" s="1">
        <v>3619</v>
      </c>
      <c r="B3620" s="2">
        <v>43970</v>
      </c>
      <c r="C3620" s="1">
        <v>2020</v>
      </c>
      <c r="D3620" s="1" t="s">
        <v>30</v>
      </c>
      <c r="E3620" s="1">
        <v>5</v>
      </c>
      <c r="F3620" s="3">
        <v>4445</v>
      </c>
      <c r="G3620" s="10">
        <v>14090.65</v>
      </c>
      <c r="H3620" s="12">
        <f>IFERROR(salesdata[[#This Row],[S-P1]]/salesdata[[#This Row],[Q-P1]],0)</f>
        <v>3.17</v>
      </c>
      <c r="I3620" s="3">
        <v>2541</v>
      </c>
      <c r="J3620" s="10">
        <v>16109.94</v>
      </c>
      <c r="K3620" s="12">
        <f>IFERROR(salesdata[[#This Row],[S-P2]]/salesdata[[#This Row],[Q-P2]],0)</f>
        <v>6.34</v>
      </c>
      <c r="L3620" s="3">
        <v>5268</v>
      </c>
      <c r="M3620" s="10">
        <v>28552.560000000001</v>
      </c>
      <c r="N3620" s="12">
        <f>IFERROR(salesdata[[#This Row],[S-P3]]/salesdata[[#This Row],[Q-P3]],0)</f>
        <v>5.42</v>
      </c>
      <c r="O3620" s="3">
        <v>431</v>
      </c>
      <c r="P3620" s="10">
        <v>3073.03</v>
      </c>
      <c r="Q3620" s="12">
        <f>IFERROR(salesdata[[#This Row],[S-P4]]/salesdata[[#This Row],[Q-P4]],0)</f>
        <v>7.1300000000000008</v>
      </c>
      <c r="R3620" s="3">
        <v>12685</v>
      </c>
      <c r="S3620" s="10">
        <v>61826.18</v>
      </c>
      <c r="T3620" s="1" t="str">
        <f>"Q"&amp;ROUNDUP(salesdata[[#This Row],[Month No.]]/3,0)</f>
        <v>Q2</v>
      </c>
      <c r="U3620" s="1" t="str">
        <f>TEXT(salesdata[[#This Row],[Date]],"dddd")</f>
        <v>Tuesday</v>
      </c>
      <c r="V3620" s="12">
        <f>IFERROR(salesdata[[#This Row],[Total Revenue]]/salesdata[[#This Row],[Total Units Sold]],0)</f>
        <v>4.8739597950335041</v>
      </c>
      <c r="W3620" s="1" t="str">
        <f>INDEX({"Product1","Product2","Product3","Product4"},MATCH(MAX(salesdata[[#This Row],[S-P1]],salesdata[[#This Row],[S-P2]],salesdata[[#This Row],[S-P3]],salesdata[[#This Row],[S-P4]]),CHOOSE({1,2,3,4},salesdata[[#This Row],[S-P1]],salesdata[[#This Row],[S-P2]],salesdata[[#This Row],[S-P3]],salesdata[[#This Row],[S-P4]]),0))</f>
        <v>Product3</v>
      </c>
      <c r="X3620" s="1" t="str">
        <f>IF(salesdata[[#This Row],[Total Revenue]]&gt;=70000,"High",IF(salesdata[[#This Row],[Total Revenue]]&gt;=40000,"Medium","Low"))</f>
        <v>Medium</v>
      </c>
      <c r="Y3620" s="1" t="str">
        <f>IFERROR(IF(SUMIF(salesdata[Year],salesdata[[#This Row],[Year]],salesdata[Total Revenue])&gt;SUMIF(salesdata[Year],salesdata[[#This Row],[Year]]-1,salesdata[Total Revenue]),"Growth Year","Decline Year"),"")</f>
        <v>Growth Year</v>
      </c>
    </row>
    <row r="3621" spans="1:25" x14ac:dyDescent="0.3">
      <c r="A3621" s="1">
        <v>3620</v>
      </c>
      <c r="B3621" s="2">
        <v>43971</v>
      </c>
      <c r="C3621" s="1">
        <v>2020</v>
      </c>
      <c r="D3621" s="1" t="s">
        <v>30</v>
      </c>
      <c r="E3621" s="1">
        <v>5</v>
      </c>
      <c r="F3621" s="3">
        <v>1118</v>
      </c>
      <c r="G3621" s="10">
        <v>3544.06</v>
      </c>
      <c r="H3621" s="12">
        <f>IFERROR(salesdata[[#This Row],[S-P1]]/salesdata[[#This Row],[Q-P1]],0)</f>
        <v>3.17</v>
      </c>
      <c r="I3621" s="3">
        <v>3278</v>
      </c>
      <c r="J3621" s="10">
        <v>20782.52</v>
      </c>
      <c r="K3621" s="12">
        <f>IFERROR(salesdata[[#This Row],[S-P2]]/salesdata[[#This Row],[Q-P2]],0)</f>
        <v>6.34</v>
      </c>
      <c r="L3621" s="3">
        <v>2032</v>
      </c>
      <c r="M3621" s="10">
        <v>11013.44</v>
      </c>
      <c r="N3621" s="12">
        <f>IFERROR(salesdata[[#This Row],[S-P3]]/salesdata[[#This Row],[Q-P3]],0)</f>
        <v>5.42</v>
      </c>
      <c r="O3621" s="3">
        <v>1187</v>
      </c>
      <c r="P3621" s="10">
        <v>8463.31</v>
      </c>
      <c r="Q3621" s="12">
        <f>IFERROR(salesdata[[#This Row],[S-P4]]/salesdata[[#This Row],[Q-P4]],0)</f>
        <v>7.13</v>
      </c>
      <c r="R3621" s="3">
        <v>7615</v>
      </c>
      <c r="S3621" s="10">
        <v>43803.33</v>
      </c>
      <c r="T3621" s="1" t="str">
        <f>"Q"&amp;ROUNDUP(salesdata[[#This Row],[Month No.]]/3,0)</f>
        <v>Q2</v>
      </c>
      <c r="U3621" s="1" t="str">
        <f>TEXT(salesdata[[#This Row],[Date]],"dddd")</f>
        <v>Wednesday</v>
      </c>
      <c r="V3621" s="12">
        <f>IFERROR(salesdata[[#This Row],[Total Revenue]]/salesdata[[#This Row],[Total Units Sold]],0)</f>
        <v>5.752242941562705</v>
      </c>
      <c r="W3621" s="1" t="str">
        <f>INDEX({"Product1","Product2","Product3","Product4"},MATCH(MAX(salesdata[[#This Row],[S-P1]],salesdata[[#This Row],[S-P2]],salesdata[[#This Row],[S-P3]],salesdata[[#This Row],[S-P4]]),CHOOSE({1,2,3,4},salesdata[[#This Row],[S-P1]],salesdata[[#This Row],[S-P2]],salesdata[[#This Row],[S-P3]],salesdata[[#This Row],[S-P4]]),0))</f>
        <v>Product2</v>
      </c>
      <c r="X3621" s="1" t="str">
        <f>IF(salesdata[[#This Row],[Total Revenue]]&gt;=70000,"High",IF(salesdata[[#This Row],[Total Revenue]]&gt;=40000,"Medium","Low"))</f>
        <v>Medium</v>
      </c>
      <c r="Y3621" s="1" t="str">
        <f>IFERROR(IF(SUMIF(salesdata[Year],salesdata[[#This Row],[Year]],salesdata[Total Revenue])&gt;SUMIF(salesdata[Year],salesdata[[#This Row],[Year]]-1,salesdata[Total Revenue]),"Growth Year","Decline Year"),"")</f>
        <v>Growth Year</v>
      </c>
    </row>
    <row r="3622" spans="1:25" x14ac:dyDescent="0.3">
      <c r="A3622" s="1">
        <v>3621</v>
      </c>
      <c r="B3622" s="2">
        <v>43972</v>
      </c>
      <c r="C3622" s="1">
        <v>2020</v>
      </c>
      <c r="D3622" s="1" t="s">
        <v>30</v>
      </c>
      <c r="E3622" s="1">
        <v>5</v>
      </c>
      <c r="F3622" s="3">
        <v>1535</v>
      </c>
      <c r="G3622" s="10">
        <v>4865.95</v>
      </c>
      <c r="H3622" s="12">
        <f>IFERROR(salesdata[[#This Row],[S-P1]]/salesdata[[#This Row],[Q-P1]],0)</f>
        <v>3.17</v>
      </c>
      <c r="I3622" s="3">
        <v>1980</v>
      </c>
      <c r="J3622" s="10">
        <v>12553.2</v>
      </c>
      <c r="K3622" s="12">
        <f>IFERROR(salesdata[[#This Row],[S-P2]]/salesdata[[#This Row],[Q-P2]],0)</f>
        <v>6.3400000000000007</v>
      </c>
      <c r="L3622" s="3">
        <v>5919</v>
      </c>
      <c r="M3622" s="10">
        <v>32080.98</v>
      </c>
      <c r="N3622" s="12">
        <f>IFERROR(salesdata[[#This Row],[S-P3]]/salesdata[[#This Row],[Q-P3]],0)</f>
        <v>5.42</v>
      </c>
      <c r="O3622" s="3">
        <v>1843</v>
      </c>
      <c r="P3622" s="10">
        <v>13140.59</v>
      </c>
      <c r="Q3622" s="12">
        <f>IFERROR(salesdata[[#This Row],[S-P4]]/salesdata[[#This Row],[Q-P4]],0)</f>
        <v>7.13</v>
      </c>
      <c r="R3622" s="3">
        <v>11277</v>
      </c>
      <c r="S3622" s="10">
        <v>62640.72</v>
      </c>
      <c r="T3622" s="1" t="str">
        <f>"Q"&amp;ROUNDUP(salesdata[[#This Row],[Month No.]]/3,0)</f>
        <v>Q2</v>
      </c>
      <c r="U3622" s="1" t="str">
        <f>TEXT(salesdata[[#This Row],[Date]],"dddd")</f>
        <v>Thursday</v>
      </c>
      <c r="V3622" s="12">
        <f>IFERROR(salesdata[[#This Row],[Total Revenue]]/salesdata[[#This Row],[Total Units Sold]],0)</f>
        <v>5.5547326416600162</v>
      </c>
      <c r="W3622" s="1" t="str">
        <f>INDEX({"Product1","Product2","Product3","Product4"},MATCH(MAX(salesdata[[#This Row],[S-P1]],salesdata[[#This Row],[S-P2]],salesdata[[#This Row],[S-P3]],salesdata[[#This Row],[S-P4]]),CHOOSE({1,2,3,4},salesdata[[#This Row],[S-P1]],salesdata[[#This Row],[S-P2]],salesdata[[#This Row],[S-P3]],salesdata[[#This Row],[S-P4]]),0))</f>
        <v>Product3</v>
      </c>
      <c r="X3622" s="1" t="str">
        <f>IF(salesdata[[#This Row],[Total Revenue]]&gt;=70000,"High",IF(salesdata[[#This Row],[Total Revenue]]&gt;=40000,"Medium","Low"))</f>
        <v>Medium</v>
      </c>
      <c r="Y3622" s="1" t="str">
        <f>IFERROR(IF(SUMIF(salesdata[Year],salesdata[[#This Row],[Year]],salesdata[Total Revenue])&gt;SUMIF(salesdata[Year],salesdata[[#This Row],[Year]]-1,salesdata[Total Revenue]),"Growth Year","Decline Year"),"")</f>
        <v>Growth Year</v>
      </c>
    </row>
    <row r="3623" spans="1:25" x14ac:dyDescent="0.3">
      <c r="A3623" s="1">
        <v>3622</v>
      </c>
      <c r="B3623" s="2">
        <v>43973</v>
      </c>
      <c r="C3623" s="1">
        <v>2020</v>
      </c>
      <c r="D3623" s="1" t="s">
        <v>30</v>
      </c>
      <c r="E3623" s="1">
        <v>5</v>
      </c>
      <c r="F3623" s="3">
        <v>2941</v>
      </c>
      <c r="G3623" s="10">
        <v>9322.9699999999993</v>
      </c>
      <c r="H3623" s="12">
        <f>IFERROR(salesdata[[#This Row],[S-P1]]/salesdata[[#This Row],[Q-P1]],0)</f>
        <v>3.17</v>
      </c>
      <c r="I3623" s="3">
        <v>3361</v>
      </c>
      <c r="J3623" s="10">
        <v>21308.74</v>
      </c>
      <c r="K3623" s="12">
        <f>IFERROR(salesdata[[#This Row],[S-P2]]/salesdata[[#This Row],[Q-P2]],0)</f>
        <v>6.3400000000000007</v>
      </c>
      <c r="L3623" s="3">
        <v>597</v>
      </c>
      <c r="M3623" s="10">
        <v>3235.74</v>
      </c>
      <c r="N3623" s="12">
        <f>IFERROR(salesdata[[#This Row],[S-P3]]/salesdata[[#This Row],[Q-P3]],0)</f>
        <v>5.42</v>
      </c>
      <c r="O3623" s="3">
        <v>1785</v>
      </c>
      <c r="P3623" s="10">
        <v>12727.05</v>
      </c>
      <c r="Q3623" s="12">
        <f>IFERROR(salesdata[[#This Row],[S-P4]]/salesdata[[#This Row],[Q-P4]],0)</f>
        <v>7.13</v>
      </c>
      <c r="R3623" s="3">
        <v>8684</v>
      </c>
      <c r="S3623" s="10">
        <v>46594.5</v>
      </c>
      <c r="T3623" s="1" t="str">
        <f>"Q"&amp;ROUNDUP(salesdata[[#This Row],[Month No.]]/3,0)</f>
        <v>Q2</v>
      </c>
      <c r="U3623" s="1" t="str">
        <f>TEXT(salesdata[[#This Row],[Date]],"dddd")</f>
        <v>Friday</v>
      </c>
      <c r="V3623" s="12">
        <f>IFERROR(salesdata[[#This Row],[Total Revenue]]/salesdata[[#This Row],[Total Units Sold]],0)</f>
        <v>5.3655573468447724</v>
      </c>
      <c r="W3623" s="1" t="str">
        <f>INDEX({"Product1","Product2","Product3","Product4"},MATCH(MAX(salesdata[[#This Row],[S-P1]],salesdata[[#This Row],[S-P2]],salesdata[[#This Row],[S-P3]],salesdata[[#This Row],[S-P4]]),CHOOSE({1,2,3,4},salesdata[[#This Row],[S-P1]],salesdata[[#This Row],[S-P2]],salesdata[[#This Row],[S-P3]],salesdata[[#This Row],[S-P4]]),0))</f>
        <v>Product2</v>
      </c>
      <c r="X3623" s="1" t="str">
        <f>IF(salesdata[[#This Row],[Total Revenue]]&gt;=70000,"High",IF(salesdata[[#This Row],[Total Revenue]]&gt;=40000,"Medium","Low"))</f>
        <v>Medium</v>
      </c>
      <c r="Y3623" s="1" t="str">
        <f>IFERROR(IF(SUMIF(salesdata[Year],salesdata[[#This Row],[Year]],salesdata[Total Revenue])&gt;SUMIF(salesdata[Year],salesdata[[#This Row],[Year]]-1,salesdata[Total Revenue]),"Growth Year","Decline Year"),"")</f>
        <v>Growth Year</v>
      </c>
    </row>
    <row r="3624" spans="1:25" x14ac:dyDescent="0.3">
      <c r="A3624" s="1">
        <v>3623</v>
      </c>
      <c r="B3624" s="2">
        <v>43974</v>
      </c>
      <c r="C3624" s="1">
        <v>2020</v>
      </c>
      <c r="D3624" s="1" t="s">
        <v>30</v>
      </c>
      <c r="E3624" s="1">
        <v>5</v>
      </c>
      <c r="F3624" s="3">
        <v>559</v>
      </c>
      <c r="G3624" s="10">
        <v>1772.03</v>
      </c>
      <c r="H3624" s="12">
        <f>IFERROR(salesdata[[#This Row],[S-P1]]/salesdata[[#This Row],[Q-P1]],0)</f>
        <v>3.17</v>
      </c>
      <c r="I3624" s="3">
        <v>1204</v>
      </c>
      <c r="J3624" s="10">
        <v>7633.36</v>
      </c>
      <c r="K3624" s="12">
        <f>IFERROR(salesdata[[#This Row],[S-P2]]/salesdata[[#This Row],[Q-P2]],0)</f>
        <v>6.34</v>
      </c>
      <c r="L3624" s="3">
        <v>2591</v>
      </c>
      <c r="M3624" s="10">
        <v>14043.22</v>
      </c>
      <c r="N3624" s="12">
        <f>IFERROR(salesdata[[#This Row],[S-P3]]/salesdata[[#This Row],[Q-P3]],0)</f>
        <v>5.42</v>
      </c>
      <c r="O3624" s="3">
        <v>947</v>
      </c>
      <c r="P3624" s="10">
        <v>6752.11</v>
      </c>
      <c r="Q3624" s="12">
        <f>IFERROR(salesdata[[#This Row],[S-P4]]/salesdata[[#This Row],[Q-P4]],0)</f>
        <v>7.13</v>
      </c>
      <c r="R3624" s="3">
        <v>5301</v>
      </c>
      <c r="S3624" s="10">
        <v>30200.720000000001</v>
      </c>
      <c r="T3624" s="1" t="str">
        <f>"Q"&amp;ROUNDUP(salesdata[[#This Row],[Month No.]]/3,0)</f>
        <v>Q2</v>
      </c>
      <c r="U3624" s="1" t="str">
        <f>TEXT(salesdata[[#This Row],[Date]],"dddd")</f>
        <v>Saturday</v>
      </c>
      <c r="V3624" s="12">
        <f>IFERROR(salesdata[[#This Row],[Total Revenue]]/salesdata[[#This Row],[Total Units Sold]],0)</f>
        <v>5.6971741180909268</v>
      </c>
      <c r="W3624" s="1" t="str">
        <f>INDEX({"Product1","Product2","Product3","Product4"},MATCH(MAX(salesdata[[#This Row],[S-P1]],salesdata[[#This Row],[S-P2]],salesdata[[#This Row],[S-P3]],salesdata[[#This Row],[S-P4]]),CHOOSE({1,2,3,4},salesdata[[#This Row],[S-P1]],salesdata[[#This Row],[S-P2]],salesdata[[#This Row],[S-P3]],salesdata[[#This Row],[S-P4]]),0))</f>
        <v>Product3</v>
      </c>
      <c r="X3624" s="1" t="str">
        <f>IF(salesdata[[#This Row],[Total Revenue]]&gt;=70000,"High",IF(salesdata[[#This Row],[Total Revenue]]&gt;=40000,"Medium","Low"))</f>
        <v>Low</v>
      </c>
      <c r="Y3624" s="1" t="str">
        <f>IFERROR(IF(SUMIF(salesdata[Year],salesdata[[#This Row],[Year]],salesdata[Total Revenue])&gt;SUMIF(salesdata[Year],salesdata[[#This Row],[Year]]-1,salesdata[Total Revenue]),"Growth Year","Decline Year"),"")</f>
        <v>Growth Year</v>
      </c>
    </row>
    <row r="3625" spans="1:25" x14ac:dyDescent="0.3">
      <c r="A3625" s="1">
        <v>3624</v>
      </c>
      <c r="B3625" s="2">
        <v>43975</v>
      </c>
      <c r="C3625" s="1">
        <v>2020</v>
      </c>
      <c r="D3625" s="1" t="s">
        <v>30</v>
      </c>
      <c r="E3625" s="1">
        <v>5</v>
      </c>
      <c r="F3625" s="3">
        <v>6802</v>
      </c>
      <c r="G3625" s="10">
        <v>21562.34</v>
      </c>
      <c r="H3625" s="12">
        <f>IFERROR(salesdata[[#This Row],[S-P1]]/salesdata[[#This Row],[Q-P1]],0)</f>
        <v>3.17</v>
      </c>
      <c r="I3625" s="3">
        <v>1033</v>
      </c>
      <c r="J3625" s="10">
        <v>6549.22</v>
      </c>
      <c r="K3625" s="12">
        <f>IFERROR(salesdata[[#This Row],[S-P2]]/salesdata[[#This Row],[Q-P2]],0)</f>
        <v>6.34</v>
      </c>
      <c r="L3625" s="3">
        <v>3736</v>
      </c>
      <c r="M3625" s="10">
        <v>20249.12</v>
      </c>
      <c r="N3625" s="12">
        <f>IFERROR(salesdata[[#This Row],[S-P3]]/salesdata[[#This Row],[Q-P3]],0)</f>
        <v>5.42</v>
      </c>
      <c r="O3625" s="3">
        <v>763</v>
      </c>
      <c r="P3625" s="10">
        <v>5440.19</v>
      </c>
      <c r="Q3625" s="12">
        <f>IFERROR(salesdata[[#This Row],[S-P4]]/salesdata[[#This Row],[Q-P4]],0)</f>
        <v>7.13</v>
      </c>
      <c r="R3625" s="3">
        <v>12334</v>
      </c>
      <c r="S3625" s="10">
        <v>53800.87</v>
      </c>
      <c r="T3625" s="1" t="str">
        <f>"Q"&amp;ROUNDUP(salesdata[[#This Row],[Month No.]]/3,0)</f>
        <v>Q2</v>
      </c>
      <c r="U3625" s="1" t="str">
        <f>TEXT(salesdata[[#This Row],[Date]],"dddd")</f>
        <v>Sunday</v>
      </c>
      <c r="V3625" s="12">
        <f>IFERROR(salesdata[[#This Row],[Total Revenue]]/salesdata[[#This Row],[Total Units Sold]],0)</f>
        <v>4.3619969190854553</v>
      </c>
      <c r="W3625" s="1" t="str">
        <f>INDEX({"Product1","Product2","Product3","Product4"},MATCH(MAX(salesdata[[#This Row],[S-P1]],salesdata[[#This Row],[S-P2]],salesdata[[#This Row],[S-P3]],salesdata[[#This Row],[S-P4]]),CHOOSE({1,2,3,4},salesdata[[#This Row],[S-P1]],salesdata[[#This Row],[S-P2]],salesdata[[#This Row],[S-P3]],salesdata[[#This Row],[S-P4]]),0))</f>
        <v>Product1</v>
      </c>
      <c r="X3625" s="1" t="str">
        <f>IF(salesdata[[#This Row],[Total Revenue]]&gt;=70000,"High",IF(salesdata[[#This Row],[Total Revenue]]&gt;=40000,"Medium","Low"))</f>
        <v>Medium</v>
      </c>
      <c r="Y3625" s="1" t="str">
        <f>IFERROR(IF(SUMIF(salesdata[Year],salesdata[[#This Row],[Year]],salesdata[Total Revenue])&gt;SUMIF(salesdata[Year],salesdata[[#This Row],[Year]]-1,salesdata[Total Revenue]),"Growth Year","Decline Year"),"")</f>
        <v>Growth Year</v>
      </c>
    </row>
    <row r="3626" spans="1:25" x14ac:dyDescent="0.3">
      <c r="A3626" s="1">
        <v>3625</v>
      </c>
      <c r="B3626" s="2">
        <v>43976</v>
      </c>
      <c r="C3626" s="1">
        <v>2020</v>
      </c>
      <c r="D3626" s="1" t="s">
        <v>30</v>
      </c>
      <c r="E3626" s="1">
        <v>5</v>
      </c>
      <c r="F3626" s="3">
        <v>6869</v>
      </c>
      <c r="G3626" s="10">
        <v>21774.73</v>
      </c>
      <c r="H3626" s="12">
        <f>IFERROR(salesdata[[#This Row],[S-P1]]/salesdata[[#This Row],[Q-P1]],0)</f>
        <v>3.17</v>
      </c>
      <c r="I3626" s="3">
        <v>2254</v>
      </c>
      <c r="J3626" s="10">
        <v>14290.36</v>
      </c>
      <c r="K3626" s="12">
        <f>IFERROR(salesdata[[#This Row],[S-P2]]/salesdata[[#This Row],[Q-P2]],0)</f>
        <v>6.34</v>
      </c>
      <c r="L3626" s="3">
        <v>354</v>
      </c>
      <c r="M3626" s="10">
        <v>1918.68</v>
      </c>
      <c r="N3626" s="12">
        <f>IFERROR(salesdata[[#This Row],[S-P3]]/salesdata[[#This Row],[Q-P3]],0)</f>
        <v>5.42</v>
      </c>
      <c r="O3626" s="3">
        <v>1311</v>
      </c>
      <c r="P3626" s="10">
        <v>9347.43</v>
      </c>
      <c r="Q3626" s="12">
        <f>IFERROR(salesdata[[#This Row],[S-P4]]/salesdata[[#This Row],[Q-P4]],0)</f>
        <v>7.13</v>
      </c>
      <c r="R3626" s="3">
        <v>10788</v>
      </c>
      <c r="S3626" s="10">
        <v>47331.199999999997</v>
      </c>
      <c r="T3626" s="1" t="str">
        <f>"Q"&amp;ROUNDUP(salesdata[[#This Row],[Month No.]]/3,0)</f>
        <v>Q2</v>
      </c>
      <c r="U3626" s="1" t="str">
        <f>TEXT(salesdata[[#This Row],[Date]],"dddd")</f>
        <v>Monday</v>
      </c>
      <c r="V3626" s="12">
        <f>IFERROR(salesdata[[#This Row],[Total Revenue]]/salesdata[[#This Row],[Total Units Sold]],0)</f>
        <v>4.3873934000741563</v>
      </c>
      <c r="W3626" s="1" t="str">
        <f>INDEX({"Product1","Product2","Product3","Product4"},MATCH(MAX(salesdata[[#This Row],[S-P1]],salesdata[[#This Row],[S-P2]],salesdata[[#This Row],[S-P3]],salesdata[[#This Row],[S-P4]]),CHOOSE({1,2,3,4},salesdata[[#This Row],[S-P1]],salesdata[[#This Row],[S-P2]],salesdata[[#This Row],[S-P3]],salesdata[[#This Row],[S-P4]]),0))</f>
        <v>Product1</v>
      </c>
      <c r="X3626" s="1" t="str">
        <f>IF(salesdata[[#This Row],[Total Revenue]]&gt;=70000,"High",IF(salesdata[[#This Row],[Total Revenue]]&gt;=40000,"Medium","Low"))</f>
        <v>Medium</v>
      </c>
      <c r="Y3626" s="1" t="str">
        <f>IFERROR(IF(SUMIF(salesdata[Year],salesdata[[#This Row],[Year]],salesdata[Total Revenue])&gt;SUMIF(salesdata[Year],salesdata[[#This Row],[Year]]-1,salesdata[Total Revenue]),"Growth Year","Decline Year"),"")</f>
        <v>Growth Year</v>
      </c>
    </row>
    <row r="3627" spans="1:25" x14ac:dyDescent="0.3">
      <c r="A3627" s="1">
        <v>3626</v>
      </c>
      <c r="B3627" s="2">
        <v>43977</v>
      </c>
      <c r="C3627" s="1">
        <v>2020</v>
      </c>
      <c r="D3627" s="1" t="s">
        <v>30</v>
      </c>
      <c r="E3627" s="1">
        <v>5</v>
      </c>
      <c r="F3627" s="3">
        <v>274</v>
      </c>
      <c r="G3627" s="10">
        <v>868.58</v>
      </c>
      <c r="H3627" s="12">
        <f>IFERROR(salesdata[[#This Row],[S-P1]]/salesdata[[#This Row],[Q-P1]],0)</f>
        <v>3.17</v>
      </c>
      <c r="I3627" s="3">
        <v>1328</v>
      </c>
      <c r="J3627" s="10">
        <v>8419.52</v>
      </c>
      <c r="K3627" s="12">
        <f>IFERROR(salesdata[[#This Row],[S-P2]]/salesdata[[#This Row],[Q-P2]],0)</f>
        <v>6.3400000000000007</v>
      </c>
      <c r="L3627" s="3">
        <v>3849</v>
      </c>
      <c r="M3627" s="10">
        <v>20861.580000000002</v>
      </c>
      <c r="N3627" s="12">
        <f>IFERROR(salesdata[[#This Row],[S-P3]]/salesdata[[#This Row],[Q-P3]],0)</f>
        <v>5.4200000000000008</v>
      </c>
      <c r="O3627" s="3">
        <v>1989</v>
      </c>
      <c r="P3627" s="10">
        <v>14181.57</v>
      </c>
      <c r="Q3627" s="12">
        <f>IFERROR(salesdata[[#This Row],[S-P4]]/salesdata[[#This Row],[Q-P4]],0)</f>
        <v>7.13</v>
      </c>
      <c r="R3627" s="3">
        <v>7440</v>
      </c>
      <c r="S3627" s="10">
        <v>44331.25</v>
      </c>
      <c r="T3627" s="1" t="str">
        <f>"Q"&amp;ROUNDUP(salesdata[[#This Row],[Month No.]]/3,0)</f>
        <v>Q2</v>
      </c>
      <c r="U3627" s="1" t="str">
        <f>TEXT(salesdata[[#This Row],[Date]],"dddd")</f>
        <v>Tuesday</v>
      </c>
      <c r="V3627" s="12">
        <f>IFERROR(salesdata[[#This Row],[Total Revenue]]/salesdata[[#This Row],[Total Units Sold]],0)</f>
        <v>5.9585013440860219</v>
      </c>
      <c r="W3627" s="1" t="str">
        <f>INDEX({"Product1","Product2","Product3","Product4"},MATCH(MAX(salesdata[[#This Row],[S-P1]],salesdata[[#This Row],[S-P2]],salesdata[[#This Row],[S-P3]],salesdata[[#This Row],[S-P4]]),CHOOSE({1,2,3,4},salesdata[[#This Row],[S-P1]],salesdata[[#This Row],[S-P2]],salesdata[[#This Row],[S-P3]],salesdata[[#This Row],[S-P4]]),0))</f>
        <v>Product3</v>
      </c>
      <c r="X3627" s="1" t="str">
        <f>IF(salesdata[[#This Row],[Total Revenue]]&gt;=70000,"High",IF(salesdata[[#This Row],[Total Revenue]]&gt;=40000,"Medium","Low"))</f>
        <v>Medium</v>
      </c>
      <c r="Y3627" s="1" t="str">
        <f>IFERROR(IF(SUMIF(salesdata[Year],salesdata[[#This Row],[Year]],salesdata[Total Revenue])&gt;SUMIF(salesdata[Year],salesdata[[#This Row],[Year]]-1,salesdata[Total Revenue]),"Growth Year","Decline Year"),"")</f>
        <v>Growth Year</v>
      </c>
    </row>
    <row r="3628" spans="1:25" x14ac:dyDescent="0.3">
      <c r="A3628" s="1">
        <v>3627</v>
      </c>
      <c r="B3628" s="2">
        <v>43978</v>
      </c>
      <c r="C3628" s="1">
        <v>2020</v>
      </c>
      <c r="D3628" s="1" t="s">
        <v>30</v>
      </c>
      <c r="E3628" s="1">
        <v>5</v>
      </c>
      <c r="F3628" s="3">
        <v>2453</v>
      </c>
      <c r="G3628" s="10">
        <v>7776.01</v>
      </c>
      <c r="H3628" s="12">
        <f>IFERROR(salesdata[[#This Row],[S-P1]]/salesdata[[#This Row],[Q-P1]],0)</f>
        <v>3.17</v>
      </c>
      <c r="I3628" s="3">
        <v>1709</v>
      </c>
      <c r="J3628" s="10">
        <v>10835.06</v>
      </c>
      <c r="K3628" s="12">
        <f>IFERROR(salesdata[[#This Row],[S-P2]]/salesdata[[#This Row],[Q-P2]],0)</f>
        <v>6.34</v>
      </c>
      <c r="L3628" s="3">
        <v>5725</v>
      </c>
      <c r="M3628" s="10">
        <v>31029.5</v>
      </c>
      <c r="N3628" s="12">
        <f>IFERROR(salesdata[[#This Row],[S-P3]]/salesdata[[#This Row],[Q-P3]],0)</f>
        <v>5.42</v>
      </c>
      <c r="O3628" s="3">
        <v>1773</v>
      </c>
      <c r="P3628" s="10">
        <v>12641.49</v>
      </c>
      <c r="Q3628" s="12">
        <f>IFERROR(salesdata[[#This Row],[S-P4]]/salesdata[[#This Row],[Q-P4]],0)</f>
        <v>7.13</v>
      </c>
      <c r="R3628" s="3">
        <v>11660</v>
      </c>
      <c r="S3628" s="10">
        <v>62282.06</v>
      </c>
      <c r="T3628" s="1" t="str">
        <f>"Q"&amp;ROUNDUP(salesdata[[#This Row],[Month No.]]/3,0)</f>
        <v>Q2</v>
      </c>
      <c r="U3628" s="1" t="str">
        <f>TEXT(salesdata[[#This Row],[Date]],"dddd")</f>
        <v>Wednesday</v>
      </c>
      <c r="V3628" s="12">
        <f>IFERROR(salesdata[[#This Row],[Total Revenue]]/salesdata[[#This Row],[Total Units Sold]],0)</f>
        <v>5.3415145797598624</v>
      </c>
      <c r="W3628" s="1" t="str">
        <f>INDEX({"Product1","Product2","Product3","Product4"},MATCH(MAX(salesdata[[#This Row],[S-P1]],salesdata[[#This Row],[S-P2]],salesdata[[#This Row],[S-P3]],salesdata[[#This Row],[S-P4]]),CHOOSE({1,2,3,4},salesdata[[#This Row],[S-P1]],salesdata[[#This Row],[S-P2]],salesdata[[#This Row],[S-P3]],salesdata[[#This Row],[S-P4]]),0))</f>
        <v>Product3</v>
      </c>
      <c r="X3628" s="1" t="str">
        <f>IF(salesdata[[#This Row],[Total Revenue]]&gt;=70000,"High",IF(salesdata[[#This Row],[Total Revenue]]&gt;=40000,"Medium","Low"))</f>
        <v>Medium</v>
      </c>
      <c r="Y3628" s="1" t="str">
        <f>IFERROR(IF(SUMIF(salesdata[Year],salesdata[[#This Row],[Year]],salesdata[Total Revenue])&gt;SUMIF(salesdata[Year],salesdata[[#This Row],[Year]]-1,salesdata[Total Revenue]),"Growth Year","Decline Year"),"")</f>
        <v>Growth Year</v>
      </c>
    </row>
    <row r="3629" spans="1:25" x14ac:dyDescent="0.3">
      <c r="A3629" s="1">
        <v>3628</v>
      </c>
      <c r="B3629" s="2">
        <v>43979</v>
      </c>
      <c r="C3629" s="1">
        <v>2020</v>
      </c>
      <c r="D3629" s="1" t="s">
        <v>30</v>
      </c>
      <c r="E3629" s="1">
        <v>5</v>
      </c>
      <c r="F3629" s="3">
        <v>3095</v>
      </c>
      <c r="G3629" s="10">
        <v>9811.15</v>
      </c>
      <c r="H3629" s="12">
        <f>IFERROR(salesdata[[#This Row],[S-P1]]/salesdata[[#This Row],[Q-P1]],0)</f>
        <v>3.17</v>
      </c>
      <c r="I3629" s="3">
        <v>3337</v>
      </c>
      <c r="J3629" s="10">
        <v>21156.58</v>
      </c>
      <c r="K3629" s="12">
        <f>IFERROR(salesdata[[#This Row],[S-P2]]/salesdata[[#This Row],[Q-P2]],0)</f>
        <v>6.3400000000000007</v>
      </c>
      <c r="L3629" s="3">
        <v>1124</v>
      </c>
      <c r="M3629" s="10">
        <v>6092.08</v>
      </c>
      <c r="N3629" s="12">
        <f>IFERROR(salesdata[[#This Row],[S-P3]]/salesdata[[#This Row],[Q-P3]],0)</f>
        <v>5.42</v>
      </c>
      <c r="O3629" s="3">
        <v>1094</v>
      </c>
      <c r="P3629" s="10">
        <v>7800.22</v>
      </c>
      <c r="Q3629" s="12">
        <f>IFERROR(salesdata[[#This Row],[S-P4]]/salesdata[[#This Row],[Q-P4]],0)</f>
        <v>7.13</v>
      </c>
      <c r="R3629" s="3">
        <v>8650</v>
      </c>
      <c r="S3629" s="10">
        <v>44860.03</v>
      </c>
      <c r="T3629" s="1" t="str">
        <f>"Q"&amp;ROUNDUP(salesdata[[#This Row],[Month No.]]/3,0)</f>
        <v>Q2</v>
      </c>
      <c r="U3629" s="1" t="str">
        <f>TEXT(salesdata[[#This Row],[Date]],"dddd")</f>
        <v>Thursday</v>
      </c>
      <c r="V3629" s="12">
        <f>IFERROR(salesdata[[#This Row],[Total Revenue]]/salesdata[[#This Row],[Total Units Sold]],0)</f>
        <v>5.1861306358381505</v>
      </c>
      <c r="W3629" s="1" t="str">
        <f>INDEX({"Product1","Product2","Product3","Product4"},MATCH(MAX(salesdata[[#This Row],[S-P1]],salesdata[[#This Row],[S-P2]],salesdata[[#This Row],[S-P3]],salesdata[[#This Row],[S-P4]]),CHOOSE({1,2,3,4},salesdata[[#This Row],[S-P1]],salesdata[[#This Row],[S-P2]],salesdata[[#This Row],[S-P3]],salesdata[[#This Row],[S-P4]]),0))</f>
        <v>Product2</v>
      </c>
      <c r="X3629" s="1" t="str">
        <f>IF(salesdata[[#This Row],[Total Revenue]]&gt;=70000,"High",IF(salesdata[[#This Row],[Total Revenue]]&gt;=40000,"Medium","Low"))</f>
        <v>Medium</v>
      </c>
      <c r="Y3629" s="1" t="str">
        <f>IFERROR(IF(SUMIF(salesdata[Year],salesdata[[#This Row],[Year]],salesdata[Total Revenue])&gt;SUMIF(salesdata[Year],salesdata[[#This Row],[Year]]-1,salesdata[Total Revenue]),"Growth Year","Decline Year"),"")</f>
        <v>Growth Year</v>
      </c>
    </row>
    <row r="3630" spans="1:25" x14ac:dyDescent="0.3">
      <c r="A3630" s="1">
        <v>3629</v>
      </c>
      <c r="B3630" s="2">
        <v>43980</v>
      </c>
      <c r="C3630" s="1">
        <v>2020</v>
      </c>
      <c r="D3630" s="1" t="s">
        <v>30</v>
      </c>
      <c r="E3630" s="1">
        <v>5</v>
      </c>
      <c r="F3630" s="3">
        <v>4998</v>
      </c>
      <c r="G3630" s="10">
        <v>15843.66</v>
      </c>
      <c r="H3630" s="12">
        <f>IFERROR(salesdata[[#This Row],[S-P1]]/salesdata[[#This Row],[Q-P1]],0)</f>
        <v>3.17</v>
      </c>
      <c r="I3630" s="3">
        <v>878</v>
      </c>
      <c r="J3630" s="10">
        <v>5566.52</v>
      </c>
      <c r="K3630" s="12">
        <f>IFERROR(salesdata[[#This Row],[S-P2]]/salesdata[[#This Row],[Q-P2]],0)</f>
        <v>6.3400000000000007</v>
      </c>
      <c r="L3630" s="3">
        <v>3286</v>
      </c>
      <c r="M3630" s="10">
        <v>17810.12</v>
      </c>
      <c r="N3630" s="12">
        <f>IFERROR(salesdata[[#This Row],[S-P3]]/salesdata[[#This Row],[Q-P3]],0)</f>
        <v>5.42</v>
      </c>
      <c r="O3630" s="3">
        <v>1329</v>
      </c>
      <c r="P3630" s="10">
        <v>9475.77</v>
      </c>
      <c r="Q3630" s="12">
        <f>IFERROR(salesdata[[#This Row],[S-P4]]/salesdata[[#This Row],[Q-P4]],0)</f>
        <v>7.13</v>
      </c>
      <c r="R3630" s="3">
        <v>10491</v>
      </c>
      <c r="S3630" s="10">
        <v>48696.07</v>
      </c>
      <c r="T3630" s="1" t="str">
        <f>"Q"&amp;ROUNDUP(salesdata[[#This Row],[Month No.]]/3,0)</f>
        <v>Q2</v>
      </c>
      <c r="U3630" s="1" t="str">
        <f>TEXT(salesdata[[#This Row],[Date]],"dddd")</f>
        <v>Friday</v>
      </c>
      <c r="V3630" s="12">
        <f>IFERROR(salesdata[[#This Row],[Total Revenue]]/salesdata[[#This Row],[Total Units Sold]],0)</f>
        <v>4.6416995519969495</v>
      </c>
      <c r="W3630" s="1" t="str">
        <f>INDEX({"Product1","Product2","Product3","Product4"},MATCH(MAX(salesdata[[#This Row],[S-P1]],salesdata[[#This Row],[S-P2]],salesdata[[#This Row],[S-P3]],salesdata[[#This Row],[S-P4]]),CHOOSE({1,2,3,4},salesdata[[#This Row],[S-P1]],salesdata[[#This Row],[S-P2]],salesdata[[#This Row],[S-P3]],salesdata[[#This Row],[S-P4]]),0))</f>
        <v>Product3</v>
      </c>
      <c r="X3630" s="1" t="str">
        <f>IF(salesdata[[#This Row],[Total Revenue]]&gt;=70000,"High",IF(salesdata[[#This Row],[Total Revenue]]&gt;=40000,"Medium","Low"))</f>
        <v>Medium</v>
      </c>
      <c r="Y3630" s="1" t="str">
        <f>IFERROR(IF(SUMIF(salesdata[Year],salesdata[[#This Row],[Year]],salesdata[Total Revenue])&gt;SUMIF(salesdata[Year],salesdata[[#This Row],[Year]]-1,salesdata[Total Revenue]),"Growth Year","Decline Year"),"")</f>
        <v>Growth Year</v>
      </c>
    </row>
    <row r="3631" spans="1:25" x14ac:dyDescent="0.3">
      <c r="A3631" s="1">
        <v>3630</v>
      </c>
      <c r="B3631" s="2">
        <v>43981</v>
      </c>
      <c r="C3631" s="1">
        <v>2020</v>
      </c>
      <c r="D3631" s="1" t="s">
        <v>30</v>
      </c>
      <c r="E3631" s="1">
        <v>5</v>
      </c>
      <c r="F3631" s="3">
        <v>636</v>
      </c>
      <c r="G3631" s="10">
        <v>2016.12</v>
      </c>
      <c r="H3631" s="12">
        <f>IFERROR(salesdata[[#This Row],[S-P1]]/salesdata[[#This Row],[Q-P1]],0)</f>
        <v>3.17</v>
      </c>
      <c r="I3631" s="3">
        <v>812</v>
      </c>
      <c r="J3631" s="10">
        <v>5148.08</v>
      </c>
      <c r="K3631" s="12">
        <f>IFERROR(salesdata[[#This Row],[S-P2]]/salesdata[[#This Row],[Q-P2]],0)</f>
        <v>6.34</v>
      </c>
      <c r="L3631" s="3">
        <v>5787</v>
      </c>
      <c r="M3631" s="10">
        <v>31365.54</v>
      </c>
      <c r="N3631" s="12">
        <f>IFERROR(salesdata[[#This Row],[S-P3]]/salesdata[[#This Row],[Q-P3]],0)</f>
        <v>5.42</v>
      </c>
      <c r="O3631" s="3">
        <v>1930</v>
      </c>
      <c r="P3631" s="10">
        <v>13760.9</v>
      </c>
      <c r="Q3631" s="12">
        <f>IFERROR(salesdata[[#This Row],[S-P4]]/salesdata[[#This Row],[Q-P4]],0)</f>
        <v>7.13</v>
      </c>
      <c r="R3631" s="3">
        <v>9165</v>
      </c>
      <c r="S3631" s="10">
        <v>52290.64</v>
      </c>
      <c r="T3631" s="1" t="str">
        <f>"Q"&amp;ROUNDUP(salesdata[[#This Row],[Month No.]]/3,0)</f>
        <v>Q2</v>
      </c>
      <c r="U3631" s="1" t="str">
        <f>TEXT(salesdata[[#This Row],[Date]],"dddd")</f>
        <v>Saturday</v>
      </c>
      <c r="V3631" s="12">
        <f>IFERROR(salesdata[[#This Row],[Total Revenue]]/salesdata[[#This Row],[Total Units Sold]],0)</f>
        <v>5.7054708128750677</v>
      </c>
      <c r="W3631" s="1" t="str">
        <f>INDEX({"Product1","Product2","Product3","Product4"},MATCH(MAX(salesdata[[#This Row],[S-P1]],salesdata[[#This Row],[S-P2]],salesdata[[#This Row],[S-P3]],salesdata[[#This Row],[S-P4]]),CHOOSE({1,2,3,4},salesdata[[#This Row],[S-P1]],salesdata[[#This Row],[S-P2]],salesdata[[#This Row],[S-P3]],salesdata[[#This Row],[S-P4]]),0))</f>
        <v>Product3</v>
      </c>
      <c r="X3631" s="1" t="str">
        <f>IF(salesdata[[#This Row],[Total Revenue]]&gt;=70000,"High",IF(salesdata[[#This Row],[Total Revenue]]&gt;=40000,"Medium","Low"))</f>
        <v>Medium</v>
      </c>
      <c r="Y3631" s="1" t="str">
        <f>IFERROR(IF(SUMIF(salesdata[Year],salesdata[[#This Row],[Year]],salesdata[Total Revenue])&gt;SUMIF(salesdata[Year],salesdata[[#This Row],[Year]]-1,salesdata[Total Revenue]),"Growth Year","Decline Year"),"")</f>
        <v>Growth Year</v>
      </c>
    </row>
    <row r="3632" spans="1:25" x14ac:dyDescent="0.3">
      <c r="A3632" s="1">
        <v>3631</v>
      </c>
      <c r="B3632" s="2">
        <v>43982</v>
      </c>
      <c r="C3632" s="1">
        <v>2020</v>
      </c>
      <c r="D3632" s="1" t="s">
        <v>30</v>
      </c>
      <c r="E3632" s="1">
        <v>5</v>
      </c>
      <c r="F3632" s="3">
        <v>7869</v>
      </c>
      <c r="G3632" s="10">
        <v>24944.73</v>
      </c>
      <c r="H3632" s="12">
        <f>IFERROR(salesdata[[#This Row],[S-P1]]/salesdata[[#This Row],[Q-P1]],0)</f>
        <v>3.17</v>
      </c>
      <c r="I3632" s="3">
        <v>279</v>
      </c>
      <c r="J3632" s="10">
        <v>1768.86</v>
      </c>
      <c r="K3632" s="12">
        <f>IFERROR(salesdata[[#This Row],[S-P2]]/salesdata[[#This Row],[Q-P2]],0)</f>
        <v>6.34</v>
      </c>
      <c r="L3632" s="3">
        <v>1365</v>
      </c>
      <c r="M3632" s="10">
        <v>7398.3</v>
      </c>
      <c r="N3632" s="12">
        <f>IFERROR(salesdata[[#This Row],[S-P3]]/salesdata[[#This Row],[Q-P3]],0)</f>
        <v>5.42</v>
      </c>
      <c r="O3632" s="3">
        <v>1404</v>
      </c>
      <c r="P3632" s="10">
        <v>10010.52</v>
      </c>
      <c r="Q3632" s="12">
        <f>IFERROR(salesdata[[#This Row],[S-P4]]/salesdata[[#This Row],[Q-P4]],0)</f>
        <v>7.13</v>
      </c>
      <c r="R3632" s="3">
        <v>10917</v>
      </c>
      <c r="S3632" s="10">
        <v>44122.41</v>
      </c>
      <c r="T3632" s="1" t="str">
        <f>"Q"&amp;ROUNDUP(salesdata[[#This Row],[Month No.]]/3,0)</f>
        <v>Q2</v>
      </c>
      <c r="U3632" s="1" t="str">
        <f>TEXT(salesdata[[#This Row],[Date]],"dddd")</f>
        <v>Sunday</v>
      </c>
      <c r="V3632" s="12">
        <f>IFERROR(salesdata[[#This Row],[Total Revenue]]/salesdata[[#This Row],[Total Units Sold]],0)</f>
        <v>4.0416240725474033</v>
      </c>
      <c r="W3632" s="1" t="str">
        <f>INDEX({"Product1","Product2","Product3","Product4"},MATCH(MAX(salesdata[[#This Row],[S-P1]],salesdata[[#This Row],[S-P2]],salesdata[[#This Row],[S-P3]],salesdata[[#This Row],[S-P4]]),CHOOSE({1,2,3,4},salesdata[[#This Row],[S-P1]],salesdata[[#This Row],[S-P2]],salesdata[[#This Row],[S-P3]],salesdata[[#This Row],[S-P4]]),0))</f>
        <v>Product1</v>
      </c>
      <c r="X3632" s="1" t="str">
        <f>IF(salesdata[[#This Row],[Total Revenue]]&gt;=70000,"High",IF(salesdata[[#This Row],[Total Revenue]]&gt;=40000,"Medium","Low"))</f>
        <v>Medium</v>
      </c>
      <c r="Y3632" s="1" t="str">
        <f>IFERROR(IF(SUMIF(salesdata[Year],salesdata[[#This Row],[Year]],salesdata[Total Revenue])&gt;SUMIF(salesdata[Year],salesdata[[#This Row],[Year]]-1,salesdata[Total Revenue]),"Growth Year","Decline Year"),"")</f>
        <v>Growth Year</v>
      </c>
    </row>
    <row r="3633" spans="1:25" x14ac:dyDescent="0.3">
      <c r="A3633" s="1">
        <v>3632</v>
      </c>
      <c r="B3633" s="2">
        <v>43983</v>
      </c>
      <c r="C3633" s="1">
        <v>2020</v>
      </c>
      <c r="D3633" s="1" t="s">
        <v>19</v>
      </c>
      <c r="E3633" s="1">
        <v>6</v>
      </c>
      <c r="F3633" s="3">
        <v>898</v>
      </c>
      <c r="G3633" s="10">
        <v>2846.66</v>
      </c>
      <c r="H3633" s="12">
        <f>IFERROR(salesdata[[#This Row],[S-P1]]/salesdata[[#This Row],[Q-P1]],0)</f>
        <v>3.17</v>
      </c>
      <c r="I3633" s="3">
        <v>2300</v>
      </c>
      <c r="J3633" s="10">
        <v>14582</v>
      </c>
      <c r="K3633" s="12">
        <f>IFERROR(salesdata[[#This Row],[S-P2]]/salesdata[[#This Row],[Q-P2]],0)</f>
        <v>6.34</v>
      </c>
      <c r="L3633" s="3">
        <v>2217</v>
      </c>
      <c r="M3633" s="10">
        <v>12016.14</v>
      </c>
      <c r="N3633" s="12">
        <f>IFERROR(salesdata[[#This Row],[S-P3]]/salesdata[[#This Row],[Q-P3]],0)</f>
        <v>5.42</v>
      </c>
      <c r="O3633" s="3">
        <v>1852</v>
      </c>
      <c r="P3633" s="10">
        <v>13204.76</v>
      </c>
      <c r="Q3633" s="12">
        <f>IFERROR(salesdata[[#This Row],[S-P4]]/salesdata[[#This Row],[Q-P4]],0)</f>
        <v>7.13</v>
      </c>
      <c r="R3633" s="3">
        <v>7267</v>
      </c>
      <c r="S3633" s="10">
        <v>42649.56</v>
      </c>
      <c r="T3633" s="1" t="str">
        <f>"Q"&amp;ROUNDUP(salesdata[[#This Row],[Month No.]]/3,0)</f>
        <v>Q2</v>
      </c>
      <c r="U3633" s="1" t="str">
        <f>TEXT(salesdata[[#This Row],[Date]],"dddd")</f>
        <v>Monday</v>
      </c>
      <c r="V3633" s="12">
        <f>IFERROR(salesdata[[#This Row],[Total Revenue]]/salesdata[[#This Row],[Total Units Sold]],0)</f>
        <v>5.8689362873262692</v>
      </c>
      <c r="W3633" s="1" t="str">
        <f>INDEX({"Product1","Product2","Product3","Product4"},MATCH(MAX(salesdata[[#This Row],[S-P1]],salesdata[[#This Row],[S-P2]],salesdata[[#This Row],[S-P3]],salesdata[[#This Row],[S-P4]]),CHOOSE({1,2,3,4},salesdata[[#This Row],[S-P1]],salesdata[[#This Row],[S-P2]],salesdata[[#This Row],[S-P3]],salesdata[[#This Row],[S-P4]]),0))</f>
        <v>Product2</v>
      </c>
      <c r="X3633" s="1" t="str">
        <f>IF(salesdata[[#This Row],[Total Revenue]]&gt;=70000,"High",IF(salesdata[[#This Row],[Total Revenue]]&gt;=40000,"Medium","Low"))</f>
        <v>Medium</v>
      </c>
      <c r="Y3633" s="1" t="str">
        <f>IFERROR(IF(SUMIF(salesdata[Year],salesdata[[#This Row],[Year]],salesdata[Total Revenue])&gt;SUMIF(salesdata[Year],salesdata[[#This Row],[Year]]-1,salesdata[Total Revenue]),"Growth Year","Decline Year"),"")</f>
        <v>Growth Year</v>
      </c>
    </row>
    <row r="3634" spans="1:25" x14ac:dyDescent="0.3">
      <c r="A3634" s="1">
        <v>3633</v>
      </c>
      <c r="B3634" s="2">
        <v>43984</v>
      </c>
      <c r="C3634" s="1">
        <v>2020</v>
      </c>
      <c r="D3634" s="1" t="s">
        <v>19</v>
      </c>
      <c r="E3634" s="1">
        <v>6</v>
      </c>
      <c r="F3634" s="3">
        <v>7117</v>
      </c>
      <c r="G3634" s="10">
        <v>22560.89</v>
      </c>
      <c r="H3634" s="12">
        <f>IFERROR(salesdata[[#This Row],[S-P1]]/salesdata[[#This Row],[Q-P1]],0)</f>
        <v>3.17</v>
      </c>
      <c r="I3634" s="3">
        <v>1020</v>
      </c>
      <c r="J3634" s="10">
        <v>6466.8</v>
      </c>
      <c r="K3634" s="12">
        <f>IFERROR(salesdata[[#This Row],[S-P2]]/salesdata[[#This Row],[Q-P2]],0)</f>
        <v>6.34</v>
      </c>
      <c r="L3634" s="3">
        <v>2043</v>
      </c>
      <c r="M3634" s="10">
        <v>11073.06</v>
      </c>
      <c r="N3634" s="12">
        <f>IFERROR(salesdata[[#This Row],[S-P3]]/salesdata[[#This Row],[Q-P3]],0)</f>
        <v>5.42</v>
      </c>
      <c r="O3634" s="3">
        <v>1372</v>
      </c>
      <c r="P3634" s="10">
        <v>9782.36</v>
      </c>
      <c r="Q3634" s="12">
        <f>IFERROR(salesdata[[#This Row],[S-P4]]/salesdata[[#This Row],[Q-P4]],0)</f>
        <v>7.1300000000000008</v>
      </c>
      <c r="R3634" s="3">
        <v>11552</v>
      </c>
      <c r="S3634" s="10">
        <v>49883.11</v>
      </c>
      <c r="T3634" s="1" t="str">
        <f>"Q"&amp;ROUNDUP(salesdata[[#This Row],[Month No.]]/3,0)</f>
        <v>Q2</v>
      </c>
      <c r="U3634" s="1" t="str">
        <f>TEXT(salesdata[[#This Row],[Date]],"dddd")</f>
        <v>Tuesday</v>
      </c>
      <c r="V3634" s="12">
        <f>IFERROR(salesdata[[#This Row],[Total Revenue]]/salesdata[[#This Row],[Total Units Sold]],0)</f>
        <v>4.3181362534626038</v>
      </c>
      <c r="W3634" s="1" t="str">
        <f>INDEX({"Product1","Product2","Product3","Product4"},MATCH(MAX(salesdata[[#This Row],[S-P1]],salesdata[[#This Row],[S-P2]],salesdata[[#This Row],[S-P3]],salesdata[[#This Row],[S-P4]]),CHOOSE({1,2,3,4},salesdata[[#This Row],[S-P1]],salesdata[[#This Row],[S-P2]],salesdata[[#This Row],[S-P3]],salesdata[[#This Row],[S-P4]]),0))</f>
        <v>Product1</v>
      </c>
      <c r="X3634" s="1" t="str">
        <f>IF(salesdata[[#This Row],[Total Revenue]]&gt;=70000,"High",IF(salesdata[[#This Row],[Total Revenue]]&gt;=40000,"Medium","Low"))</f>
        <v>Medium</v>
      </c>
      <c r="Y3634" s="1" t="str">
        <f>IFERROR(IF(SUMIF(salesdata[Year],salesdata[[#This Row],[Year]],salesdata[Total Revenue])&gt;SUMIF(salesdata[Year],salesdata[[#This Row],[Year]]-1,salesdata[Total Revenue]),"Growth Year","Decline Year"),"")</f>
        <v>Growth Year</v>
      </c>
    </row>
    <row r="3635" spans="1:25" x14ac:dyDescent="0.3">
      <c r="A3635" s="1">
        <v>3634</v>
      </c>
      <c r="B3635" s="2">
        <v>43985</v>
      </c>
      <c r="C3635" s="1">
        <v>2020</v>
      </c>
      <c r="D3635" s="1" t="s">
        <v>19</v>
      </c>
      <c r="E3635" s="1">
        <v>6</v>
      </c>
      <c r="F3635" s="3">
        <v>5631</v>
      </c>
      <c r="G3635" s="10">
        <v>17850.27</v>
      </c>
      <c r="H3635" s="12">
        <f>IFERROR(salesdata[[#This Row],[S-P1]]/salesdata[[#This Row],[Q-P1]],0)</f>
        <v>3.17</v>
      </c>
      <c r="I3635" s="3">
        <v>2505</v>
      </c>
      <c r="J3635" s="10">
        <v>15881.7</v>
      </c>
      <c r="K3635" s="12">
        <f>IFERROR(salesdata[[#This Row],[S-P2]]/salesdata[[#This Row],[Q-P2]],0)</f>
        <v>6.34</v>
      </c>
      <c r="L3635" s="3">
        <v>4146</v>
      </c>
      <c r="M3635" s="10">
        <v>22471.32</v>
      </c>
      <c r="N3635" s="12">
        <f>IFERROR(salesdata[[#This Row],[S-P3]]/salesdata[[#This Row],[Q-P3]],0)</f>
        <v>5.42</v>
      </c>
      <c r="O3635" s="3">
        <v>1764</v>
      </c>
      <c r="P3635" s="10">
        <v>12577.32</v>
      </c>
      <c r="Q3635" s="12">
        <f>IFERROR(salesdata[[#This Row],[S-P4]]/salesdata[[#This Row],[Q-P4]],0)</f>
        <v>7.13</v>
      </c>
      <c r="R3635" s="3">
        <v>14046</v>
      </c>
      <c r="S3635" s="10">
        <v>68780.61</v>
      </c>
      <c r="T3635" s="1" t="str">
        <f>"Q"&amp;ROUNDUP(salesdata[[#This Row],[Month No.]]/3,0)</f>
        <v>Q2</v>
      </c>
      <c r="U3635" s="1" t="str">
        <f>TEXT(salesdata[[#This Row],[Date]],"dddd")</f>
        <v>Wednesday</v>
      </c>
      <c r="V3635" s="12">
        <f>IFERROR(salesdata[[#This Row],[Total Revenue]]/salesdata[[#This Row],[Total Units Sold]],0)</f>
        <v>4.8968111917983768</v>
      </c>
      <c r="W3635" s="1" t="str">
        <f>INDEX({"Product1","Product2","Product3","Product4"},MATCH(MAX(salesdata[[#This Row],[S-P1]],salesdata[[#This Row],[S-P2]],salesdata[[#This Row],[S-P3]],salesdata[[#This Row],[S-P4]]),CHOOSE({1,2,3,4},salesdata[[#This Row],[S-P1]],salesdata[[#This Row],[S-P2]],salesdata[[#This Row],[S-P3]],salesdata[[#This Row],[S-P4]]),0))</f>
        <v>Product3</v>
      </c>
      <c r="X3635" s="1" t="str">
        <f>IF(salesdata[[#This Row],[Total Revenue]]&gt;=70000,"High",IF(salesdata[[#This Row],[Total Revenue]]&gt;=40000,"Medium","Low"))</f>
        <v>Medium</v>
      </c>
      <c r="Y3635" s="1" t="str">
        <f>IFERROR(IF(SUMIF(salesdata[Year],salesdata[[#This Row],[Year]],salesdata[Total Revenue])&gt;SUMIF(salesdata[Year],salesdata[[#This Row],[Year]]-1,salesdata[Total Revenue]),"Growth Year","Decline Year"),"")</f>
        <v>Growth Year</v>
      </c>
    </row>
    <row r="3636" spans="1:25" x14ac:dyDescent="0.3">
      <c r="A3636" s="1">
        <v>3635</v>
      </c>
      <c r="B3636" s="2">
        <v>43986</v>
      </c>
      <c r="C3636" s="1">
        <v>2020</v>
      </c>
      <c r="D3636" s="1" t="s">
        <v>19</v>
      </c>
      <c r="E3636" s="1">
        <v>6</v>
      </c>
      <c r="F3636" s="3">
        <v>6871</v>
      </c>
      <c r="G3636" s="10">
        <v>21781.07</v>
      </c>
      <c r="H3636" s="12">
        <f>IFERROR(salesdata[[#This Row],[S-P1]]/salesdata[[#This Row],[Q-P1]],0)</f>
        <v>3.17</v>
      </c>
      <c r="I3636" s="3">
        <v>2159</v>
      </c>
      <c r="J3636" s="10">
        <v>13688.06</v>
      </c>
      <c r="K3636" s="12">
        <f>IFERROR(salesdata[[#This Row],[S-P2]]/salesdata[[#This Row],[Q-P2]],0)</f>
        <v>6.34</v>
      </c>
      <c r="L3636" s="3">
        <v>5246</v>
      </c>
      <c r="M3636" s="10">
        <v>28433.32</v>
      </c>
      <c r="N3636" s="12">
        <f>IFERROR(salesdata[[#This Row],[S-P3]]/salesdata[[#This Row],[Q-P3]],0)</f>
        <v>5.42</v>
      </c>
      <c r="O3636" s="3">
        <v>851</v>
      </c>
      <c r="P3636" s="10">
        <v>6067.63</v>
      </c>
      <c r="Q3636" s="12">
        <f>IFERROR(salesdata[[#This Row],[S-P4]]/salesdata[[#This Row],[Q-P4]],0)</f>
        <v>7.13</v>
      </c>
      <c r="R3636" s="3">
        <v>15127</v>
      </c>
      <c r="S3636" s="10">
        <v>69970.080000000002</v>
      </c>
      <c r="T3636" s="1" t="str">
        <f>"Q"&amp;ROUNDUP(salesdata[[#This Row],[Month No.]]/3,0)</f>
        <v>Q2</v>
      </c>
      <c r="U3636" s="1" t="str">
        <f>TEXT(salesdata[[#This Row],[Date]],"dddd")</f>
        <v>Thursday</v>
      </c>
      <c r="V3636" s="12">
        <f>IFERROR(salesdata[[#This Row],[Total Revenue]]/salesdata[[#This Row],[Total Units Sold]],0)</f>
        <v>4.6255093541349908</v>
      </c>
      <c r="W3636" s="1" t="str">
        <f>INDEX({"Product1","Product2","Product3","Product4"},MATCH(MAX(salesdata[[#This Row],[S-P1]],salesdata[[#This Row],[S-P2]],salesdata[[#This Row],[S-P3]],salesdata[[#This Row],[S-P4]]),CHOOSE({1,2,3,4},salesdata[[#This Row],[S-P1]],salesdata[[#This Row],[S-P2]],salesdata[[#This Row],[S-P3]],salesdata[[#This Row],[S-P4]]),0))</f>
        <v>Product3</v>
      </c>
      <c r="X3636" s="1" t="str">
        <f>IF(salesdata[[#This Row],[Total Revenue]]&gt;=70000,"High",IF(salesdata[[#This Row],[Total Revenue]]&gt;=40000,"Medium","Low"))</f>
        <v>Medium</v>
      </c>
      <c r="Y3636" s="1" t="str">
        <f>IFERROR(IF(SUMIF(salesdata[Year],salesdata[[#This Row],[Year]],salesdata[Total Revenue])&gt;SUMIF(salesdata[Year],salesdata[[#This Row],[Year]]-1,salesdata[Total Revenue]),"Growth Year","Decline Year"),"")</f>
        <v>Growth Year</v>
      </c>
    </row>
    <row r="3637" spans="1:25" x14ac:dyDescent="0.3">
      <c r="A3637" s="1">
        <v>3636</v>
      </c>
      <c r="B3637" s="2">
        <v>43987</v>
      </c>
      <c r="C3637" s="1">
        <v>2020</v>
      </c>
      <c r="D3637" s="1" t="s">
        <v>19</v>
      </c>
      <c r="E3637" s="1">
        <v>6</v>
      </c>
      <c r="F3637" s="3">
        <v>6182</v>
      </c>
      <c r="G3637" s="10">
        <v>19596.939999999999</v>
      </c>
      <c r="H3637" s="12">
        <f>IFERROR(salesdata[[#This Row],[S-P1]]/salesdata[[#This Row],[Q-P1]],0)</f>
        <v>3.17</v>
      </c>
      <c r="I3637" s="3">
        <v>411</v>
      </c>
      <c r="J3637" s="10">
        <v>2605.7399999999998</v>
      </c>
      <c r="K3637" s="12">
        <f>IFERROR(salesdata[[#This Row],[S-P2]]/salesdata[[#This Row],[Q-P2]],0)</f>
        <v>6.34</v>
      </c>
      <c r="L3637" s="3">
        <v>900</v>
      </c>
      <c r="M3637" s="10">
        <v>4878</v>
      </c>
      <c r="N3637" s="12">
        <f>IFERROR(salesdata[[#This Row],[S-P3]]/salesdata[[#This Row],[Q-P3]],0)</f>
        <v>5.42</v>
      </c>
      <c r="O3637" s="3">
        <v>813</v>
      </c>
      <c r="P3637" s="10">
        <v>5796.69</v>
      </c>
      <c r="Q3637" s="12">
        <f>IFERROR(salesdata[[#This Row],[S-P4]]/salesdata[[#This Row],[Q-P4]],0)</f>
        <v>7.13</v>
      </c>
      <c r="R3637" s="3">
        <v>8306</v>
      </c>
      <c r="S3637" s="10">
        <v>32877.370000000003</v>
      </c>
      <c r="T3637" s="1" t="str">
        <f>"Q"&amp;ROUNDUP(salesdata[[#This Row],[Month No.]]/3,0)</f>
        <v>Q2</v>
      </c>
      <c r="U3637" s="1" t="str">
        <f>TEXT(salesdata[[#This Row],[Date]],"dddd")</f>
        <v>Friday</v>
      </c>
      <c r="V3637" s="12">
        <f>IFERROR(salesdata[[#This Row],[Total Revenue]]/salesdata[[#This Row],[Total Units Sold]],0)</f>
        <v>3.9582675174572599</v>
      </c>
      <c r="W3637" s="1" t="str">
        <f>INDEX({"Product1","Product2","Product3","Product4"},MATCH(MAX(salesdata[[#This Row],[S-P1]],salesdata[[#This Row],[S-P2]],salesdata[[#This Row],[S-P3]],salesdata[[#This Row],[S-P4]]),CHOOSE({1,2,3,4},salesdata[[#This Row],[S-P1]],salesdata[[#This Row],[S-P2]],salesdata[[#This Row],[S-P3]],salesdata[[#This Row],[S-P4]]),0))</f>
        <v>Product1</v>
      </c>
      <c r="X3637" s="1" t="str">
        <f>IF(salesdata[[#This Row],[Total Revenue]]&gt;=70000,"High",IF(salesdata[[#This Row],[Total Revenue]]&gt;=40000,"Medium","Low"))</f>
        <v>Low</v>
      </c>
      <c r="Y3637" s="1" t="str">
        <f>IFERROR(IF(SUMIF(salesdata[Year],salesdata[[#This Row],[Year]],salesdata[Total Revenue])&gt;SUMIF(salesdata[Year],salesdata[[#This Row],[Year]]-1,salesdata[Total Revenue]),"Growth Year","Decline Year"),"")</f>
        <v>Growth Year</v>
      </c>
    </row>
    <row r="3638" spans="1:25" x14ac:dyDescent="0.3">
      <c r="A3638" s="1">
        <v>3637</v>
      </c>
      <c r="B3638" s="2">
        <v>43988</v>
      </c>
      <c r="C3638" s="1">
        <v>2020</v>
      </c>
      <c r="D3638" s="1" t="s">
        <v>19</v>
      </c>
      <c r="E3638" s="1">
        <v>6</v>
      </c>
      <c r="F3638" s="3">
        <v>7236</v>
      </c>
      <c r="G3638" s="10">
        <v>22938.12</v>
      </c>
      <c r="H3638" s="12">
        <f>IFERROR(salesdata[[#This Row],[S-P1]]/salesdata[[#This Row],[Q-P1]],0)</f>
        <v>3.17</v>
      </c>
      <c r="I3638" s="3">
        <v>3753</v>
      </c>
      <c r="J3638" s="10">
        <v>23794.02</v>
      </c>
      <c r="K3638" s="12">
        <f>IFERROR(salesdata[[#This Row],[S-P2]]/salesdata[[#This Row],[Q-P2]],0)</f>
        <v>6.34</v>
      </c>
      <c r="L3638" s="3">
        <v>825</v>
      </c>
      <c r="M3638" s="10">
        <v>4471.5</v>
      </c>
      <c r="N3638" s="12">
        <f>IFERROR(salesdata[[#This Row],[S-P3]]/salesdata[[#This Row],[Q-P3]],0)</f>
        <v>5.42</v>
      </c>
      <c r="O3638" s="3">
        <v>941</v>
      </c>
      <c r="P3638" s="10">
        <v>6709.33</v>
      </c>
      <c r="Q3638" s="12">
        <f>IFERROR(salesdata[[#This Row],[S-P4]]/salesdata[[#This Row],[Q-P4]],0)</f>
        <v>7.13</v>
      </c>
      <c r="R3638" s="3">
        <v>12755</v>
      </c>
      <c r="S3638" s="10">
        <v>57912.97</v>
      </c>
      <c r="T3638" s="1" t="str">
        <f>"Q"&amp;ROUNDUP(salesdata[[#This Row],[Month No.]]/3,0)</f>
        <v>Q2</v>
      </c>
      <c r="U3638" s="1" t="str">
        <f>TEXT(salesdata[[#This Row],[Date]],"dddd")</f>
        <v>Saturday</v>
      </c>
      <c r="V3638" s="12">
        <f>IFERROR(salesdata[[#This Row],[Total Revenue]]/salesdata[[#This Row],[Total Units Sold]],0)</f>
        <v>4.5404131713053708</v>
      </c>
      <c r="W3638" s="1" t="str">
        <f>INDEX({"Product1","Product2","Product3","Product4"},MATCH(MAX(salesdata[[#This Row],[S-P1]],salesdata[[#This Row],[S-P2]],salesdata[[#This Row],[S-P3]],salesdata[[#This Row],[S-P4]]),CHOOSE({1,2,3,4},salesdata[[#This Row],[S-P1]],salesdata[[#This Row],[S-P2]],salesdata[[#This Row],[S-P3]],salesdata[[#This Row],[S-P4]]),0))</f>
        <v>Product2</v>
      </c>
      <c r="X3638" s="1" t="str">
        <f>IF(salesdata[[#This Row],[Total Revenue]]&gt;=70000,"High",IF(salesdata[[#This Row],[Total Revenue]]&gt;=40000,"Medium","Low"))</f>
        <v>Medium</v>
      </c>
      <c r="Y3638" s="1" t="str">
        <f>IFERROR(IF(SUMIF(salesdata[Year],salesdata[[#This Row],[Year]],salesdata[Total Revenue])&gt;SUMIF(salesdata[Year],salesdata[[#This Row],[Year]]-1,salesdata[Total Revenue]),"Growth Year","Decline Year"),"")</f>
        <v>Growth Year</v>
      </c>
    </row>
    <row r="3639" spans="1:25" x14ac:dyDescent="0.3">
      <c r="A3639" s="1">
        <v>3638</v>
      </c>
      <c r="B3639" s="2">
        <v>43989</v>
      </c>
      <c r="C3639" s="1">
        <v>2020</v>
      </c>
      <c r="D3639" s="1" t="s">
        <v>19</v>
      </c>
      <c r="E3639" s="1">
        <v>6</v>
      </c>
      <c r="F3639" s="3">
        <v>3588</v>
      </c>
      <c r="G3639" s="10">
        <v>11373.96</v>
      </c>
      <c r="H3639" s="12">
        <f>IFERROR(salesdata[[#This Row],[S-P1]]/salesdata[[#This Row],[Q-P1]],0)</f>
        <v>3.17</v>
      </c>
      <c r="I3639" s="3">
        <v>561</v>
      </c>
      <c r="J3639" s="10">
        <v>3556.74</v>
      </c>
      <c r="K3639" s="12">
        <f>IFERROR(salesdata[[#This Row],[S-P2]]/salesdata[[#This Row],[Q-P2]],0)</f>
        <v>6.34</v>
      </c>
      <c r="L3639" s="3">
        <v>5425</v>
      </c>
      <c r="M3639" s="10">
        <v>29403.5</v>
      </c>
      <c r="N3639" s="12">
        <f>IFERROR(salesdata[[#This Row],[S-P3]]/salesdata[[#This Row],[Q-P3]],0)</f>
        <v>5.42</v>
      </c>
      <c r="O3639" s="3">
        <v>1013</v>
      </c>
      <c r="P3639" s="10">
        <v>7222.69</v>
      </c>
      <c r="Q3639" s="12">
        <f>IFERROR(salesdata[[#This Row],[S-P4]]/salesdata[[#This Row],[Q-P4]],0)</f>
        <v>7.13</v>
      </c>
      <c r="R3639" s="3">
        <v>10587</v>
      </c>
      <c r="S3639" s="10">
        <v>51556.89</v>
      </c>
      <c r="T3639" s="1" t="str">
        <f>"Q"&amp;ROUNDUP(salesdata[[#This Row],[Month No.]]/3,0)</f>
        <v>Q2</v>
      </c>
      <c r="U3639" s="1" t="str">
        <f>TEXT(salesdata[[#This Row],[Date]],"dddd")</f>
        <v>Sunday</v>
      </c>
      <c r="V3639" s="12">
        <f>IFERROR(salesdata[[#This Row],[Total Revenue]]/salesdata[[#This Row],[Total Units Sold]],0)</f>
        <v>4.8698299801643525</v>
      </c>
      <c r="W3639" s="1" t="str">
        <f>INDEX({"Product1","Product2","Product3","Product4"},MATCH(MAX(salesdata[[#This Row],[S-P1]],salesdata[[#This Row],[S-P2]],salesdata[[#This Row],[S-P3]],salesdata[[#This Row],[S-P4]]),CHOOSE({1,2,3,4},salesdata[[#This Row],[S-P1]],salesdata[[#This Row],[S-P2]],salesdata[[#This Row],[S-P3]],salesdata[[#This Row],[S-P4]]),0))</f>
        <v>Product3</v>
      </c>
      <c r="X3639" s="1" t="str">
        <f>IF(salesdata[[#This Row],[Total Revenue]]&gt;=70000,"High",IF(salesdata[[#This Row],[Total Revenue]]&gt;=40000,"Medium","Low"))</f>
        <v>Medium</v>
      </c>
      <c r="Y3639" s="1" t="str">
        <f>IFERROR(IF(SUMIF(salesdata[Year],salesdata[[#This Row],[Year]],salesdata[Total Revenue])&gt;SUMIF(salesdata[Year],salesdata[[#This Row],[Year]]-1,salesdata[Total Revenue]),"Growth Year","Decline Year"),"")</f>
        <v>Growth Year</v>
      </c>
    </row>
    <row r="3640" spans="1:25" x14ac:dyDescent="0.3">
      <c r="A3640" s="1">
        <v>3639</v>
      </c>
      <c r="B3640" s="2">
        <v>43990</v>
      </c>
      <c r="C3640" s="1">
        <v>2020</v>
      </c>
      <c r="D3640" s="1" t="s">
        <v>19</v>
      </c>
      <c r="E3640" s="1">
        <v>6</v>
      </c>
      <c r="F3640" s="3">
        <v>6745</v>
      </c>
      <c r="G3640" s="10">
        <v>21381.65</v>
      </c>
      <c r="H3640" s="12">
        <f>IFERROR(salesdata[[#This Row],[S-P1]]/salesdata[[#This Row],[Q-P1]],0)</f>
        <v>3.1700000000000004</v>
      </c>
      <c r="I3640" s="3">
        <v>3781</v>
      </c>
      <c r="J3640" s="10">
        <v>23971.54</v>
      </c>
      <c r="K3640" s="12">
        <f>IFERROR(salesdata[[#This Row],[S-P2]]/salesdata[[#This Row],[Q-P2]],0)</f>
        <v>6.34</v>
      </c>
      <c r="L3640" s="3">
        <v>359</v>
      </c>
      <c r="M3640" s="10">
        <v>1945.78</v>
      </c>
      <c r="N3640" s="12">
        <f>IFERROR(salesdata[[#This Row],[S-P3]]/salesdata[[#This Row],[Q-P3]],0)</f>
        <v>5.42</v>
      </c>
      <c r="O3640" s="3">
        <v>760</v>
      </c>
      <c r="P3640" s="10">
        <v>5418.8</v>
      </c>
      <c r="Q3640" s="12">
        <f>IFERROR(salesdata[[#This Row],[S-P4]]/salesdata[[#This Row],[Q-P4]],0)</f>
        <v>7.13</v>
      </c>
      <c r="R3640" s="3">
        <v>11645</v>
      </c>
      <c r="S3640" s="10">
        <v>52717.77</v>
      </c>
      <c r="T3640" s="1" t="str">
        <f>"Q"&amp;ROUNDUP(salesdata[[#This Row],[Month No.]]/3,0)</f>
        <v>Q2</v>
      </c>
      <c r="U3640" s="1" t="str">
        <f>TEXT(salesdata[[#This Row],[Date]],"dddd")</f>
        <v>Monday</v>
      </c>
      <c r="V3640" s="12">
        <f>IFERROR(salesdata[[#This Row],[Total Revenue]]/salesdata[[#This Row],[Total Units Sold]],0)</f>
        <v>4.5270734220695577</v>
      </c>
      <c r="W3640" s="1" t="str">
        <f>INDEX({"Product1","Product2","Product3","Product4"},MATCH(MAX(salesdata[[#This Row],[S-P1]],salesdata[[#This Row],[S-P2]],salesdata[[#This Row],[S-P3]],salesdata[[#This Row],[S-P4]]),CHOOSE({1,2,3,4},salesdata[[#This Row],[S-P1]],salesdata[[#This Row],[S-P2]],salesdata[[#This Row],[S-P3]],salesdata[[#This Row],[S-P4]]),0))</f>
        <v>Product2</v>
      </c>
      <c r="X3640" s="1" t="str">
        <f>IF(salesdata[[#This Row],[Total Revenue]]&gt;=70000,"High",IF(salesdata[[#This Row],[Total Revenue]]&gt;=40000,"Medium","Low"))</f>
        <v>Medium</v>
      </c>
      <c r="Y3640" s="1" t="str">
        <f>IFERROR(IF(SUMIF(salesdata[Year],salesdata[[#This Row],[Year]],salesdata[Total Revenue])&gt;SUMIF(salesdata[Year],salesdata[[#This Row],[Year]]-1,salesdata[Total Revenue]),"Growth Year","Decline Year"),"")</f>
        <v>Growth Year</v>
      </c>
    </row>
    <row r="3641" spans="1:25" x14ac:dyDescent="0.3">
      <c r="A3641" s="1">
        <v>3640</v>
      </c>
      <c r="B3641" s="2">
        <v>43991</v>
      </c>
      <c r="C3641" s="1">
        <v>2020</v>
      </c>
      <c r="D3641" s="1" t="s">
        <v>19</v>
      </c>
      <c r="E3641" s="1">
        <v>6</v>
      </c>
      <c r="F3641" s="3">
        <v>6072</v>
      </c>
      <c r="G3641" s="10">
        <v>19248.240000000002</v>
      </c>
      <c r="H3641" s="12">
        <f>IFERROR(salesdata[[#This Row],[S-P1]]/salesdata[[#This Row],[Q-P1]],0)</f>
        <v>3.1700000000000004</v>
      </c>
      <c r="I3641" s="3">
        <v>3920</v>
      </c>
      <c r="J3641" s="10">
        <v>24852.799999999999</v>
      </c>
      <c r="K3641" s="12">
        <f>IFERROR(salesdata[[#This Row],[S-P2]]/salesdata[[#This Row],[Q-P2]],0)</f>
        <v>6.34</v>
      </c>
      <c r="L3641" s="3">
        <v>4722</v>
      </c>
      <c r="M3641" s="10">
        <v>25593.24</v>
      </c>
      <c r="N3641" s="12">
        <f>IFERROR(salesdata[[#This Row],[S-P3]]/salesdata[[#This Row],[Q-P3]],0)</f>
        <v>5.42</v>
      </c>
      <c r="O3641" s="3">
        <v>1517</v>
      </c>
      <c r="P3641" s="10">
        <v>10816.21</v>
      </c>
      <c r="Q3641" s="12">
        <f>IFERROR(salesdata[[#This Row],[S-P4]]/salesdata[[#This Row],[Q-P4]],0)</f>
        <v>7.129999999999999</v>
      </c>
      <c r="R3641" s="3">
        <v>16231</v>
      </c>
      <c r="S3641" s="10">
        <v>80510.490000000005</v>
      </c>
      <c r="T3641" s="1" t="str">
        <f>"Q"&amp;ROUNDUP(salesdata[[#This Row],[Month No.]]/3,0)</f>
        <v>Q2</v>
      </c>
      <c r="U3641" s="1" t="str">
        <f>TEXT(salesdata[[#This Row],[Date]],"dddd")</f>
        <v>Tuesday</v>
      </c>
      <c r="V3641" s="12">
        <f>IFERROR(salesdata[[#This Row],[Total Revenue]]/salesdata[[#This Row],[Total Units Sold]],0)</f>
        <v>4.9602914176575688</v>
      </c>
      <c r="W3641" s="1" t="str">
        <f>INDEX({"Product1","Product2","Product3","Product4"},MATCH(MAX(salesdata[[#This Row],[S-P1]],salesdata[[#This Row],[S-P2]],salesdata[[#This Row],[S-P3]],salesdata[[#This Row],[S-P4]]),CHOOSE({1,2,3,4},salesdata[[#This Row],[S-P1]],salesdata[[#This Row],[S-P2]],salesdata[[#This Row],[S-P3]],salesdata[[#This Row],[S-P4]]),0))</f>
        <v>Product3</v>
      </c>
      <c r="X3641" s="1" t="str">
        <f>IF(salesdata[[#This Row],[Total Revenue]]&gt;=70000,"High",IF(salesdata[[#This Row],[Total Revenue]]&gt;=40000,"Medium","Low"))</f>
        <v>High</v>
      </c>
      <c r="Y3641" s="1" t="str">
        <f>IFERROR(IF(SUMIF(salesdata[Year],salesdata[[#This Row],[Year]],salesdata[Total Revenue])&gt;SUMIF(salesdata[Year],salesdata[[#This Row],[Year]]-1,salesdata[Total Revenue]),"Growth Year","Decline Year"),"")</f>
        <v>Growth Year</v>
      </c>
    </row>
    <row r="3642" spans="1:25" x14ac:dyDescent="0.3">
      <c r="A3642" s="1">
        <v>3641</v>
      </c>
      <c r="B3642" s="2">
        <v>43992</v>
      </c>
      <c r="C3642" s="1">
        <v>2020</v>
      </c>
      <c r="D3642" s="1" t="s">
        <v>19</v>
      </c>
      <c r="E3642" s="1">
        <v>6</v>
      </c>
      <c r="F3642" s="3">
        <v>2335</v>
      </c>
      <c r="G3642" s="10">
        <v>7401.95</v>
      </c>
      <c r="H3642" s="12">
        <f>IFERROR(salesdata[[#This Row],[S-P1]]/salesdata[[#This Row],[Q-P1]],0)</f>
        <v>3.17</v>
      </c>
      <c r="I3642" s="3">
        <v>2035</v>
      </c>
      <c r="J3642" s="10">
        <v>12901.9</v>
      </c>
      <c r="K3642" s="12">
        <f>IFERROR(salesdata[[#This Row],[S-P2]]/salesdata[[#This Row],[Q-P2]],0)</f>
        <v>6.34</v>
      </c>
      <c r="L3642" s="3">
        <v>3490</v>
      </c>
      <c r="M3642" s="10">
        <v>18915.8</v>
      </c>
      <c r="N3642" s="12">
        <f>IFERROR(salesdata[[#This Row],[S-P3]]/salesdata[[#This Row],[Q-P3]],0)</f>
        <v>5.42</v>
      </c>
      <c r="O3642" s="3">
        <v>1459</v>
      </c>
      <c r="P3642" s="10">
        <v>10402.67</v>
      </c>
      <c r="Q3642" s="12">
        <f>IFERROR(salesdata[[#This Row],[S-P4]]/salesdata[[#This Row],[Q-P4]],0)</f>
        <v>7.13</v>
      </c>
      <c r="R3642" s="3">
        <v>9319</v>
      </c>
      <c r="S3642" s="10">
        <v>49622.32</v>
      </c>
      <c r="T3642" s="1" t="str">
        <f>"Q"&amp;ROUNDUP(salesdata[[#This Row],[Month No.]]/3,0)</f>
        <v>Q2</v>
      </c>
      <c r="U3642" s="1" t="str">
        <f>TEXT(salesdata[[#This Row],[Date]],"dddd")</f>
        <v>Wednesday</v>
      </c>
      <c r="V3642" s="12">
        <f>IFERROR(salesdata[[#This Row],[Total Revenue]]/salesdata[[#This Row],[Total Units Sold]],0)</f>
        <v>5.3248545981328466</v>
      </c>
      <c r="W3642" s="1" t="str">
        <f>INDEX({"Product1","Product2","Product3","Product4"},MATCH(MAX(salesdata[[#This Row],[S-P1]],salesdata[[#This Row],[S-P2]],salesdata[[#This Row],[S-P3]],salesdata[[#This Row],[S-P4]]),CHOOSE({1,2,3,4},salesdata[[#This Row],[S-P1]],salesdata[[#This Row],[S-P2]],salesdata[[#This Row],[S-P3]],salesdata[[#This Row],[S-P4]]),0))</f>
        <v>Product3</v>
      </c>
      <c r="X3642" s="1" t="str">
        <f>IF(salesdata[[#This Row],[Total Revenue]]&gt;=70000,"High",IF(salesdata[[#This Row],[Total Revenue]]&gt;=40000,"Medium","Low"))</f>
        <v>Medium</v>
      </c>
      <c r="Y3642" s="1" t="str">
        <f>IFERROR(IF(SUMIF(salesdata[Year],salesdata[[#This Row],[Year]],salesdata[Total Revenue])&gt;SUMIF(salesdata[Year],salesdata[[#This Row],[Year]]-1,salesdata[Total Revenue]),"Growth Year","Decline Year"),"")</f>
        <v>Growth Year</v>
      </c>
    </row>
    <row r="3643" spans="1:25" x14ac:dyDescent="0.3">
      <c r="A3643" s="1">
        <v>3642</v>
      </c>
      <c r="B3643" s="2">
        <v>43993</v>
      </c>
      <c r="C3643" s="1">
        <v>2020</v>
      </c>
      <c r="D3643" s="1" t="s">
        <v>19</v>
      </c>
      <c r="E3643" s="1">
        <v>6</v>
      </c>
      <c r="F3643" s="3">
        <v>2590</v>
      </c>
      <c r="G3643" s="10">
        <v>8210.2999999999993</v>
      </c>
      <c r="H3643" s="12">
        <f>IFERROR(salesdata[[#This Row],[S-P1]]/salesdata[[#This Row],[Q-P1]],0)</f>
        <v>3.17</v>
      </c>
      <c r="I3643" s="3">
        <v>2344</v>
      </c>
      <c r="J3643" s="10">
        <v>14860.96</v>
      </c>
      <c r="K3643" s="12">
        <f>IFERROR(salesdata[[#This Row],[S-P2]]/salesdata[[#This Row],[Q-P2]],0)</f>
        <v>6.34</v>
      </c>
      <c r="L3643" s="3">
        <v>3338</v>
      </c>
      <c r="M3643" s="10">
        <v>18091.96</v>
      </c>
      <c r="N3643" s="12">
        <f>IFERROR(salesdata[[#This Row],[S-P3]]/salesdata[[#This Row],[Q-P3]],0)</f>
        <v>5.42</v>
      </c>
      <c r="O3643" s="3">
        <v>1697</v>
      </c>
      <c r="P3643" s="10">
        <v>12099.61</v>
      </c>
      <c r="Q3643" s="12">
        <f>IFERROR(salesdata[[#This Row],[S-P4]]/salesdata[[#This Row],[Q-P4]],0)</f>
        <v>7.1300000000000008</v>
      </c>
      <c r="R3643" s="3">
        <v>9969</v>
      </c>
      <c r="S3643" s="10">
        <v>53262.83</v>
      </c>
      <c r="T3643" s="1" t="str">
        <f>"Q"&amp;ROUNDUP(salesdata[[#This Row],[Month No.]]/3,0)</f>
        <v>Q2</v>
      </c>
      <c r="U3643" s="1" t="str">
        <f>TEXT(salesdata[[#This Row],[Date]],"dddd")</f>
        <v>Thursday</v>
      </c>
      <c r="V3643" s="12">
        <f>IFERROR(salesdata[[#This Row],[Total Revenue]]/salesdata[[#This Row],[Total Units Sold]],0)</f>
        <v>5.3428458220483499</v>
      </c>
      <c r="W3643" s="1" t="str">
        <f>INDEX({"Product1","Product2","Product3","Product4"},MATCH(MAX(salesdata[[#This Row],[S-P1]],salesdata[[#This Row],[S-P2]],salesdata[[#This Row],[S-P3]],salesdata[[#This Row],[S-P4]]),CHOOSE({1,2,3,4},salesdata[[#This Row],[S-P1]],salesdata[[#This Row],[S-P2]],salesdata[[#This Row],[S-P3]],salesdata[[#This Row],[S-P4]]),0))</f>
        <v>Product3</v>
      </c>
      <c r="X3643" s="1" t="str">
        <f>IF(salesdata[[#This Row],[Total Revenue]]&gt;=70000,"High",IF(salesdata[[#This Row],[Total Revenue]]&gt;=40000,"Medium","Low"))</f>
        <v>Medium</v>
      </c>
      <c r="Y3643" s="1" t="str">
        <f>IFERROR(IF(SUMIF(salesdata[Year],salesdata[[#This Row],[Year]],salesdata[Total Revenue])&gt;SUMIF(salesdata[Year],salesdata[[#This Row],[Year]]-1,salesdata[Total Revenue]),"Growth Year","Decline Year"),"")</f>
        <v>Growth Year</v>
      </c>
    </row>
    <row r="3644" spans="1:25" x14ac:dyDescent="0.3">
      <c r="A3644" s="1">
        <v>3643</v>
      </c>
      <c r="B3644" s="2">
        <v>43994</v>
      </c>
      <c r="C3644" s="1">
        <v>2020</v>
      </c>
      <c r="D3644" s="1" t="s">
        <v>19</v>
      </c>
      <c r="E3644" s="1">
        <v>6</v>
      </c>
      <c r="F3644" s="3">
        <v>1270</v>
      </c>
      <c r="G3644" s="10">
        <v>4025.9</v>
      </c>
      <c r="H3644" s="12">
        <f>IFERROR(salesdata[[#This Row],[S-P1]]/salesdata[[#This Row],[Q-P1]],0)</f>
        <v>3.17</v>
      </c>
      <c r="I3644" s="3">
        <v>3585</v>
      </c>
      <c r="J3644" s="10">
        <v>22728.9</v>
      </c>
      <c r="K3644" s="12">
        <f>IFERROR(salesdata[[#This Row],[S-P2]]/salesdata[[#This Row],[Q-P2]],0)</f>
        <v>6.3400000000000007</v>
      </c>
      <c r="L3644" s="3">
        <v>4562</v>
      </c>
      <c r="M3644" s="10">
        <v>24726.04</v>
      </c>
      <c r="N3644" s="12">
        <f>IFERROR(salesdata[[#This Row],[S-P3]]/salesdata[[#This Row],[Q-P3]],0)</f>
        <v>5.42</v>
      </c>
      <c r="O3644" s="3">
        <v>899</v>
      </c>
      <c r="P3644" s="10">
        <v>6409.87</v>
      </c>
      <c r="Q3644" s="12">
        <f>IFERROR(salesdata[[#This Row],[S-P4]]/salesdata[[#This Row],[Q-P4]],0)</f>
        <v>7.13</v>
      </c>
      <c r="R3644" s="3">
        <v>10316</v>
      </c>
      <c r="S3644" s="10">
        <v>57890.71</v>
      </c>
      <c r="T3644" s="1" t="str">
        <f>"Q"&amp;ROUNDUP(salesdata[[#This Row],[Month No.]]/3,0)</f>
        <v>Q2</v>
      </c>
      <c r="U3644" s="1" t="str">
        <f>TEXT(salesdata[[#This Row],[Date]],"dddd")</f>
        <v>Friday</v>
      </c>
      <c r="V3644" s="12">
        <f>IFERROR(salesdata[[#This Row],[Total Revenue]]/salesdata[[#This Row],[Total Units Sold]],0)</f>
        <v>5.6117400155098878</v>
      </c>
      <c r="W3644" s="1" t="str">
        <f>INDEX({"Product1","Product2","Product3","Product4"},MATCH(MAX(salesdata[[#This Row],[S-P1]],salesdata[[#This Row],[S-P2]],salesdata[[#This Row],[S-P3]],salesdata[[#This Row],[S-P4]]),CHOOSE({1,2,3,4},salesdata[[#This Row],[S-P1]],salesdata[[#This Row],[S-P2]],salesdata[[#This Row],[S-P3]],salesdata[[#This Row],[S-P4]]),0))</f>
        <v>Product3</v>
      </c>
      <c r="X3644" s="1" t="str">
        <f>IF(salesdata[[#This Row],[Total Revenue]]&gt;=70000,"High",IF(salesdata[[#This Row],[Total Revenue]]&gt;=40000,"Medium","Low"))</f>
        <v>Medium</v>
      </c>
      <c r="Y3644" s="1" t="str">
        <f>IFERROR(IF(SUMIF(salesdata[Year],salesdata[[#This Row],[Year]],salesdata[Total Revenue])&gt;SUMIF(salesdata[Year],salesdata[[#This Row],[Year]]-1,salesdata[Total Revenue]),"Growth Year","Decline Year"),"")</f>
        <v>Growth Year</v>
      </c>
    </row>
    <row r="3645" spans="1:25" x14ac:dyDescent="0.3">
      <c r="A3645" s="1">
        <v>3644</v>
      </c>
      <c r="B3645" s="2">
        <v>43995</v>
      </c>
      <c r="C3645" s="1">
        <v>2020</v>
      </c>
      <c r="D3645" s="1" t="s">
        <v>19</v>
      </c>
      <c r="E3645" s="1">
        <v>6</v>
      </c>
      <c r="F3645" s="3">
        <v>385</v>
      </c>
      <c r="G3645" s="10">
        <v>1220.45</v>
      </c>
      <c r="H3645" s="12">
        <f>IFERROR(salesdata[[#This Row],[S-P1]]/salesdata[[#This Row],[Q-P1]],0)</f>
        <v>3.17</v>
      </c>
      <c r="I3645" s="3">
        <v>2601</v>
      </c>
      <c r="J3645" s="10">
        <v>16490.34</v>
      </c>
      <c r="K3645" s="12">
        <f>IFERROR(salesdata[[#This Row],[S-P2]]/salesdata[[#This Row],[Q-P2]],0)</f>
        <v>6.34</v>
      </c>
      <c r="L3645" s="3">
        <v>2794</v>
      </c>
      <c r="M3645" s="10">
        <v>15143.48</v>
      </c>
      <c r="N3645" s="12">
        <f>IFERROR(salesdata[[#This Row],[S-P3]]/salesdata[[#This Row],[Q-P3]],0)</f>
        <v>5.42</v>
      </c>
      <c r="O3645" s="3">
        <v>1475</v>
      </c>
      <c r="P3645" s="10">
        <v>10516.75</v>
      </c>
      <c r="Q3645" s="12">
        <f>IFERROR(salesdata[[#This Row],[S-P4]]/salesdata[[#This Row],[Q-P4]],0)</f>
        <v>7.13</v>
      </c>
      <c r="R3645" s="3">
        <v>7255</v>
      </c>
      <c r="S3645" s="10">
        <v>43371.02</v>
      </c>
      <c r="T3645" s="1" t="str">
        <f>"Q"&amp;ROUNDUP(salesdata[[#This Row],[Month No.]]/3,0)</f>
        <v>Q2</v>
      </c>
      <c r="U3645" s="1" t="str">
        <f>TEXT(salesdata[[#This Row],[Date]],"dddd")</f>
        <v>Saturday</v>
      </c>
      <c r="V3645" s="12">
        <f>IFERROR(salesdata[[#This Row],[Total Revenue]]/salesdata[[#This Row],[Total Units Sold]],0)</f>
        <v>5.9780868366643691</v>
      </c>
      <c r="W3645" s="1" t="str">
        <f>INDEX({"Product1","Product2","Product3","Product4"},MATCH(MAX(salesdata[[#This Row],[S-P1]],salesdata[[#This Row],[S-P2]],salesdata[[#This Row],[S-P3]],salesdata[[#This Row],[S-P4]]),CHOOSE({1,2,3,4},salesdata[[#This Row],[S-P1]],salesdata[[#This Row],[S-P2]],salesdata[[#This Row],[S-P3]],salesdata[[#This Row],[S-P4]]),0))</f>
        <v>Product2</v>
      </c>
      <c r="X3645" s="1" t="str">
        <f>IF(salesdata[[#This Row],[Total Revenue]]&gt;=70000,"High",IF(salesdata[[#This Row],[Total Revenue]]&gt;=40000,"Medium","Low"))</f>
        <v>Medium</v>
      </c>
      <c r="Y3645" s="1" t="str">
        <f>IFERROR(IF(SUMIF(salesdata[Year],salesdata[[#This Row],[Year]],salesdata[Total Revenue])&gt;SUMIF(salesdata[Year],salesdata[[#This Row],[Year]]-1,salesdata[Total Revenue]),"Growth Year","Decline Year"),"")</f>
        <v>Growth Year</v>
      </c>
    </row>
    <row r="3646" spans="1:25" x14ac:dyDescent="0.3">
      <c r="A3646" s="1">
        <v>3645</v>
      </c>
      <c r="B3646" s="2">
        <v>43996</v>
      </c>
      <c r="C3646" s="1">
        <v>2020</v>
      </c>
      <c r="D3646" s="1" t="s">
        <v>19</v>
      </c>
      <c r="E3646" s="1">
        <v>6</v>
      </c>
      <c r="F3646" s="3">
        <v>6035</v>
      </c>
      <c r="G3646" s="10">
        <v>19130.95</v>
      </c>
      <c r="H3646" s="12">
        <f>IFERROR(salesdata[[#This Row],[S-P1]]/salesdata[[#This Row],[Q-P1]],0)</f>
        <v>3.17</v>
      </c>
      <c r="I3646" s="3">
        <v>1017</v>
      </c>
      <c r="J3646" s="10">
        <v>6447.78</v>
      </c>
      <c r="K3646" s="12">
        <f>IFERROR(salesdata[[#This Row],[S-P2]]/salesdata[[#This Row],[Q-P2]],0)</f>
        <v>6.34</v>
      </c>
      <c r="L3646" s="3">
        <v>5160</v>
      </c>
      <c r="M3646" s="10">
        <v>27967.200000000001</v>
      </c>
      <c r="N3646" s="12">
        <f>IFERROR(salesdata[[#This Row],[S-P3]]/salesdata[[#This Row],[Q-P3]],0)</f>
        <v>5.42</v>
      </c>
      <c r="O3646" s="3">
        <v>941</v>
      </c>
      <c r="P3646" s="10">
        <v>6709.33</v>
      </c>
      <c r="Q3646" s="12">
        <f>IFERROR(salesdata[[#This Row],[S-P4]]/salesdata[[#This Row],[Q-P4]],0)</f>
        <v>7.13</v>
      </c>
      <c r="R3646" s="3">
        <v>13153</v>
      </c>
      <c r="S3646" s="10">
        <v>60255.26</v>
      </c>
      <c r="T3646" s="1" t="str">
        <f>"Q"&amp;ROUNDUP(salesdata[[#This Row],[Month No.]]/3,0)</f>
        <v>Q2</v>
      </c>
      <c r="U3646" s="1" t="str">
        <f>TEXT(salesdata[[#This Row],[Date]],"dddd")</f>
        <v>Sunday</v>
      </c>
      <c r="V3646" s="12">
        <f>IFERROR(salesdata[[#This Row],[Total Revenue]]/salesdata[[#This Row],[Total Units Sold]],0)</f>
        <v>4.5811039306622066</v>
      </c>
      <c r="W3646" s="1" t="str">
        <f>INDEX({"Product1","Product2","Product3","Product4"},MATCH(MAX(salesdata[[#This Row],[S-P1]],salesdata[[#This Row],[S-P2]],salesdata[[#This Row],[S-P3]],salesdata[[#This Row],[S-P4]]),CHOOSE({1,2,3,4},salesdata[[#This Row],[S-P1]],salesdata[[#This Row],[S-P2]],salesdata[[#This Row],[S-P3]],salesdata[[#This Row],[S-P4]]),0))</f>
        <v>Product3</v>
      </c>
      <c r="X3646" s="1" t="str">
        <f>IF(salesdata[[#This Row],[Total Revenue]]&gt;=70000,"High",IF(salesdata[[#This Row],[Total Revenue]]&gt;=40000,"Medium","Low"))</f>
        <v>Medium</v>
      </c>
      <c r="Y3646" s="1" t="str">
        <f>IFERROR(IF(SUMIF(salesdata[Year],salesdata[[#This Row],[Year]],salesdata[Total Revenue])&gt;SUMIF(salesdata[Year],salesdata[[#This Row],[Year]]-1,salesdata[Total Revenue]),"Growth Year","Decline Year"),"")</f>
        <v>Growth Year</v>
      </c>
    </row>
    <row r="3647" spans="1:25" x14ac:dyDescent="0.3">
      <c r="A3647" s="1">
        <v>3646</v>
      </c>
      <c r="B3647" s="2">
        <v>43997</v>
      </c>
      <c r="C3647" s="1">
        <v>2020</v>
      </c>
      <c r="D3647" s="1" t="s">
        <v>19</v>
      </c>
      <c r="E3647" s="1">
        <v>6</v>
      </c>
      <c r="F3647" s="3">
        <v>5326</v>
      </c>
      <c r="G3647" s="10">
        <v>16883.419999999998</v>
      </c>
      <c r="H3647" s="12">
        <f>IFERROR(salesdata[[#This Row],[S-P1]]/salesdata[[#This Row],[Q-P1]],0)</f>
        <v>3.1699999999999995</v>
      </c>
      <c r="I3647" s="3">
        <v>2046</v>
      </c>
      <c r="J3647" s="10">
        <v>12971.64</v>
      </c>
      <c r="K3647" s="12">
        <f>IFERROR(salesdata[[#This Row],[S-P2]]/salesdata[[#This Row],[Q-P2]],0)</f>
        <v>6.34</v>
      </c>
      <c r="L3647" s="3">
        <v>3202</v>
      </c>
      <c r="M3647" s="10">
        <v>17354.84</v>
      </c>
      <c r="N3647" s="12">
        <f>IFERROR(salesdata[[#This Row],[S-P3]]/salesdata[[#This Row],[Q-P3]],0)</f>
        <v>5.42</v>
      </c>
      <c r="O3647" s="3">
        <v>858</v>
      </c>
      <c r="P3647" s="10">
        <v>6117.54</v>
      </c>
      <c r="Q3647" s="12">
        <f>IFERROR(salesdata[[#This Row],[S-P4]]/salesdata[[#This Row],[Q-P4]],0)</f>
        <v>7.13</v>
      </c>
      <c r="R3647" s="3">
        <v>11432</v>
      </c>
      <c r="S3647" s="10">
        <v>53327.44</v>
      </c>
      <c r="T3647" s="1" t="str">
        <f>"Q"&amp;ROUNDUP(salesdata[[#This Row],[Month No.]]/3,0)</f>
        <v>Q2</v>
      </c>
      <c r="U3647" s="1" t="str">
        <f>TEXT(salesdata[[#This Row],[Date]],"dddd")</f>
        <v>Monday</v>
      </c>
      <c r="V3647" s="12">
        <f>IFERROR(salesdata[[#This Row],[Total Revenue]]/salesdata[[#This Row],[Total Units Sold]],0)</f>
        <v>4.6647515745276422</v>
      </c>
      <c r="W3647" s="1" t="str">
        <f>INDEX({"Product1","Product2","Product3","Product4"},MATCH(MAX(salesdata[[#This Row],[S-P1]],salesdata[[#This Row],[S-P2]],salesdata[[#This Row],[S-P3]],salesdata[[#This Row],[S-P4]]),CHOOSE({1,2,3,4},salesdata[[#This Row],[S-P1]],salesdata[[#This Row],[S-P2]],salesdata[[#This Row],[S-P3]],salesdata[[#This Row],[S-P4]]),0))</f>
        <v>Product3</v>
      </c>
      <c r="X3647" s="1" t="str">
        <f>IF(salesdata[[#This Row],[Total Revenue]]&gt;=70000,"High",IF(salesdata[[#This Row],[Total Revenue]]&gt;=40000,"Medium","Low"))</f>
        <v>Medium</v>
      </c>
      <c r="Y3647" s="1" t="str">
        <f>IFERROR(IF(SUMIF(salesdata[Year],salesdata[[#This Row],[Year]],salesdata[Total Revenue])&gt;SUMIF(salesdata[Year],salesdata[[#This Row],[Year]]-1,salesdata[Total Revenue]),"Growth Year","Decline Year"),"")</f>
        <v>Growth Year</v>
      </c>
    </row>
    <row r="3648" spans="1:25" x14ac:dyDescent="0.3">
      <c r="A3648" s="1">
        <v>3647</v>
      </c>
      <c r="B3648" s="2">
        <v>43998</v>
      </c>
      <c r="C3648" s="1">
        <v>2020</v>
      </c>
      <c r="D3648" s="1" t="s">
        <v>19</v>
      </c>
      <c r="E3648" s="1">
        <v>6</v>
      </c>
      <c r="F3648" s="3">
        <v>7207</v>
      </c>
      <c r="G3648" s="10">
        <v>22846.19</v>
      </c>
      <c r="H3648" s="12">
        <f>IFERROR(salesdata[[#This Row],[S-P1]]/salesdata[[#This Row],[Q-P1]],0)</f>
        <v>3.17</v>
      </c>
      <c r="I3648" s="3">
        <v>2186</v>
      </c>
      <c r="J3648" s="10">
        <v>13859.24</v>
      </c>
      <c r="K3648" s="12">
        <f>IFERROR(salesdata[[#This Row],[S-P2]]/salesdata[[#This Row],[Q-P2]],0)</f>
        <v>6.34</v>
      </c>
      <c r="L3648" s="3">
        <v>4524</v>
      </c>
      <c r="M3648" s="10">
        <v>24520.080000000002</v>
      </c>
      <c r="N3648" s="12">
        <f>IFERROR(salesdata[[#This Row],[S-P3]]/salesdata[[#This Row],[Q-P3]],0)</f>
        <v>5.4200000000000008</v>
      </c>
      <c r="O3648" s="3">
        <v>1452</v>
      </c>
      <c r="P3648" s="10">
        <v>10352.76</v>
      </c>
      <c r="Q3648" s="12">
        <f>IFERROR(salesdata[[#This Row],[S-P4]]/salesdata[[#This Row],[Q-P4]],0)</f>
        <v>7.13</v>
      </c>
      <c r="R3648" s="3">
        <v>15369</v>
      </c>
      <c r="S3648" s="10">
        <v>71578.27</v>
      </c>
      <c r="T3648" s="1" t="str">
        <f>"Q"&amp;ROUNDUP(salesdata[[#This Row],[Month No.]]/3,0)</f>
        <v>Q2</v>
      </c>
      <c r="U3648" s="1" t="str">
        <f>TEXT(salesdata[[#This Row],[Date]],"dddd")</f>
        <v>Tuesday</v>
      </c>
      <c r="V3648" s="12">
        <f>IFERROR(salesdata[[#This Row],[Total Revenue]]/salesdata[[#This Row],[Total Units Sold]],0)</f>
        <v>4.6573147244453121</v>
      </c>
      <c r="W3648" s="1" t="str">
        <f>INDEX({"Product1","Product2","Product3","Product4"},MATCH(MAX(salesdata[[#This Row],[S-P1]],salesdata[[#This Row],[S-P2]],salesdata[[#This Row],[S-P3]],salesdata[[#This Row],[S-P4]]),CHOOSE({1,2,3,4},salesdata[[#This Row],[S-P1]],salesdata[[#This Row],[S-P2]],salesdata[[#This Row],[S-P3]],salesdata[[#This Row],[S-P4]]),0))</f>
        <v>Product3</v>
      </c>
      <c r="X3648" s="1" t="str">
        <f>IF(salesdata[[#This Row],[Total Revenue]]&gt;=70000,"High",IF(salesdata[[#This Row],[Total Revenue]]&gt;=40000,"Medium","Low"))</f>
        <v>High</v>
      </c>
      <c r="Y3648" s="1" t="str">
        <f>IFERROR(IF(SUMIF(salesdata[Year],salesdata[[#This Row],[Year]],salesdata[Total Revenue])&gt;SUMIF(salesdata[Year],salesdata[[#This Row],[Year]]-1,salesdata[Total Revenue]),"Growth Year","Decline Year"),"")</f>
        <v>Growth Year</v>
      </c>
    </row>
    <row r="3649" spans="1:25" x14ac:dyDescent="0.3">
      <c r="A3649" s="1">
        <v>3648</v>
      </c>
      <c r="B3649" s="2">
        <v>43999</v>
      </c>
      <c r="C3649" s="1">
        <v>2020</v>
      </c>
      <c r="D3649" s="1" t="s">
        <v>19</v>
      </c>
      <c r="E3649" s="1">
        <v>6</v>
      </c>
      <c r="F3649" s="3">
        <v>7923</v>
      </c>
      <c r="G3649" s="10">
        <v>25115.91</v>
      </c>
      <c r="H3649" s="12">
        <f>IFERROR(salesdata[[#This Row],[S-P1]]/salesdata[[#This Row],[Q-P1]],0)</f>
        <v>3.17</v>
      </c>
      <c r="I3649" s="3">
        <v>1589</v>
      </c>
      <c r="J3649" s="10">
        <v>10074.26</v>
      </c>
      <c r="K3649" s="12">
        <f>IFERROR(salesdata[[#This Row],[S-P2]]/salesdata[[#This Row],[Q-P2]],0)</f>
        <v>6.34</v>
      </c>
      <c r="L3649" s="3">
        <v>5022</v>
      </c>
      <c r="M3649" s="10">
        <v>27219.24</v>
      </c>
      <c r="N3649" s="12">
        <f>IFERROR(salesdata[[#This Row],[S-P3]]/salesdata[[#This Row],[Q-P3]],0)</f>
        <v>5.42</v>
      </c>
      <c r="O3649" s="3">
        <v>1160</v>
      </c>
      <c r="P3649" s="10">
        <v>8270.7999999999993</v>
      </c>
      <c r="Q3649" s="12">
        <f>IFERROR(salesdata[[#This Row],[S-P4]]/salesdata[[#This Row],[Q-P4]],0)</f>
        <v>7.129999999999999</v>
      </c>
      <c r="R3649" s="3">
        <v>15694</v>
      </c>
      <c r="S3649" s="10">
        <v>70680.210000000006</v>
      </c>
      <c r="T3649" s="1" t="str">
        <f>"Q"&amp;ROUNDUP(salesdata[[#This Row],[Month No.]]/3,0)</f>
        <v>Q2</v>
      </c>
      <c r="U3649" s="1" t="str">
        <f>TEXT(salesdata[[#This Row],[Date]],"dddd")</f>
        <v>Wednesday</v>
      </c>
      <c r="V3649" s="12">
        <f>IFERROR(salesdata[[#This Row],[Total Revenue]]/salesdata[[#This Row],[Total Units Sold]],0)</f>
        <v>4.5036453421689826</v>
      </c>
      <c r="W3649" s="1" t="str">
        <f>INDEX({"Product1","Product2","Product3","Product4"},MATCH(MAX(salesdata[[#This Row],[S-P1]],salesdata[[#This Row],[S-P2]],salesdata[[#This Row],[S-P3]],salesdata[[#This Row],[S-P4]]),CHOOSE({1,2,3,4},salesdata[[#This Row],[S-P1]],salesdata[[#This Row],[S-P2]],salesdata[[#This Row],[S-P3]],salesdata[[#This Row],[S-P4]]),0))</f>
        <v>Product3</v>
      </c>
      <c r="X3649" s="1" t="str">
        <f>IF(salesdata[[#This Row],[Total Revenue]]&gt;=70000,"High",IF(salesdata[[#This Row],[Total Revenue]]&gt;=40000,"Medium","Low"))</f>
        <v>High</v>
      </c>
      <c r="Y3649" s="1" t="str">
        <f>IFERROR(IF(SUMIF(salesdata[Year],salesdata[[#This Row],[Year]],salesdata[Total Revenue])&gt;SUMIF(salesdata[Year],salesdata[[#This Row],[Year]]-1,salesdata[Total Revenue]),"Growth Year","Decline Year"),"")</f>
        <v>Growth Year</v>
      </c>
    </row>
    <row r="3650" spans="1:25" x14ac:dyDescent="0.3">
      <c r="A3650" s="1">
        <v>3649</v>
      </c>
      <c r="B3650" s="2">
        <v>44000</v>
      </c>
      <c r="C3650" s="1">
        <v>2020</v>
      </c>
      <c r="D3650" s="1" t="s">
        <v>19</v>
      </c>
      <c r="E3650" s="1">
        <v>6</v>
      </c>
      <c r="F3650" s="3">
        <v>628</v>
      </c>
      <c r="G3650" s="10">
        <v>1990.76</v>
      </c>
      <c r="H3650" s="12">
        <f>IFERROR(salesdata[[#This Row],[S-P1]]/salesdata[[#This Row],[Q-P1]],0)</f>
        <v>3.17</v>
      </c>
      <c r="I3650" s="3">
        <v>2018</v>
      </c>
      <c r="J3650" s="10">
        <v>12794.12</v>
      </c>
      <c r="K3650" s="12">
        <f>IFERROR(salesdata[[#This Row],[S-P2]]/salesdata[[#This Row],[Q-P2]],0)</f>
        <v>6.3400000000000007</v>
      </c>
      <c r="L3650" s="3">
        <v>4204</v>
      </c>
      <c r="M3650" s="10">
        <v>22785.68</v>
      </c>
      <c r="N3650" s="12">
        <f>IFERROR(salesdata[[#This Row],[S-P3]]/salesdata[[#This Row],[Q-P3]],0)</f>
        <v>5.42</v>
      </c>
      <c r="O3650" s="3">
        <v>479</v>
      </c>
      <c r="P3650" s="10">
        <v>3415.27</v>
      </c>
      <c r="Q3650" s="12">
        <f>IFERROR(salesdata[[#This Row],[S-P4]]/salesdata[[#This Row],[Q-P4]],0)</f>
        <v>7.13</v>
      </c>
      <c r="R3650" s="3">
        <v>7329</v>
      </c>
      <c r="S3650" s="10">
        <v>40985.83</v>
      </c>
      <c r="T3650" s="1" t="str">
        <f>"Q"&amp;ROUNDUP(salesdata[[#This Row],[Month No.]]/3,0)</f>
        <v>Q2</v>
      </c>
      <c r="U3650" s="1" t="str">
        <f>TEXT(salesdata[[#This Row],[Date]],"dddd")</f>
        <v>Thursday</v>
      </c>
      <c r="V3650" s="12">
        <f>IFERROR(salesdata[[#This Row],[Total Revenue]]/salesdata[[#This Row],[Total Units Sold]],0)</f>
        <v>5.5922813480693137</v>
      </c>
      <c r="W3650" s="1" t="str">
        <f>INDEX({"Product1","Product2","Product3","Product4"},MATCH(MAX(salesdata[[#This Row],[S-P1]],salesdata[[#This Row],[S-P2]],salesdata[[#This Row],[S-P3]],salesdata[[#This Row],[S-P4]]),CHOOSE({1,2,3,4},salesdata[[#This Row],[S-P1]],salesdata[[#This Row],[S-P2]],salesdata[[#This Row],[S-P3]],salesdata[[#This Row],[S-P4]]),0))</f>
        <v>Product3</v>
      </c>
      <c r="X3650" s="1" t="str">
        <f>IF(salesdata[[#This Row],[Total Revenue]]&gt;=70000,"High",IF(salesdata[[#This Row],[Total Revenue]]&gt;=40000,"Medium","Low"))</f>
        <v>Medium</v>
      </c>
      <c r="Y3650" s="1" t="str">
        <f>IFERROR(IF(SUMIF(salesdata[Year],salesdata[[#This Row],[Year]],salesdata[Total Revenue])&gt;SUMIF(salesdata[Year],salesdata[[#This Row],[Year]]-1,salesdata[Total Revenue]),"Growth Year","Decline Year"),"")</f>
        <v>Growth Year</v>
      </c>
    </row>
    <row r="3651" spans="1:25" x14ac:dyDescent="0.3">
      <c r="A3651" s="1">
        <v>3650</v>
      </c>
      <c r="B3651" s="2">
        <v>44001</v>
      </c>
      <c r="C3651" s="1">
        <v>2020</v>
      </c>
      <c r="D3651" s="1" t="s">
        <v>19</v>
      </c>
      <c r="E3651" s="1">
        <v>6</v>
      </c>
      <c r="F3651" s="3">
        <v>6505</v>
      </c>
      <c r="G3651" s="10">
        <v>20620.849999999999</v>
      </c>
      <c r="H3651" s="12">
        <f>IFERROR(salesdata[[#This Row],[S-P1]]/salesdata[[#This Row],[Q-P1]],0)</f>
        <v>3.17</v>
      </c>
      <c r="I3651" s="3">
        <v>2674</v>
      </c>
      <c r="J3651" s="10">
        <v>16953.16</v>
      </c>
      <c r="K3651" s="12">
        <f>IFERROR(salesdata[[#This Row],[S-P2]]/salesdata[[#This Row],[Q-P2]],0)</f>
        <v>6.34</v>
      </c>
      <c r="L3651" s="3">
        <v>5317</v>
      </c>
      <c r="M3651" s="10">
        <v>28818.14</v>
      </c>
      <c r="N3651" s="12">
        <f>IFERROR(salesdata[[#This Row],[S-P3]]/salesdata[[#This Row],[Q-P3]],0)</f>
        <v>5.42</v>
      </c>
      <c r="O3651" s="3">
        <v>578</v>
      </c>
      <c r="P3651" s="10">
        <v>4121.1400000000003</v>
      </c>
      <c r="Q3651" s="12">
        <f>IFERROR(salesdata[[#This Row],[S-P4]]/salesdata[[#This Row],[Q-P4]],0)</f>
        <v>7.1300000000000008</v>
      </c>
      <c r="R3651" s="3">
        <v>15074</v>
      </c>
      <c r="S3651" s="10">
        <v>70513.289999999994</v>
      </c>
      <c r="T3651" s="1" t="str">
        <f>"Q"&amp;ROUNDUP(salesdata[[#This Row],[Month No.]]/3,0)</f>
        <v>Q2</v>
      </c>
      <c r="U3651" s="1" t="str">
        <f>TEXT(salesdata[[#This Row],[Date]],"dddd")</f>
        <v>Friday</v>
      </c>
      <c r="V3651" s="12">
        <f>IFERROR(salesdata[[#This Row],[Total Revenue]]/salesdata[[#This Row],[Total Units Sold]],0)</f>
        <v>4.6778088098713013</v>
      </c>
      <c r="W3651" s="1" t="str">
        <f>INDEX({"Product1","Product2","Product3","Product4"},MATCH(MAX(salesdata[[#This Row],[S-P1]],salesdata[[#This Row],[S-P2]],salesdata[[#This Row],[S-P3]],salesdata[[#This Row],[S-P4]]),CHOOSE({1,2,3,4},salesdata[[#This Row],[S-P1]],salesdata[[#This Row],[S-P2]],salesdata[[#This Row],[S-P3]],salesdata[[#This Row],[S-P4]]),0))</f>
        <v>Product3</v>
      </c>
      <c r="X3651" s="1" t="str">
        <f>IF(salesdata[[#This Row],[Total Revenue]]&gt;=70000,"High",IF(salesdata[[#This Row],[Total Revenue]]&gt;=40000,"Medium","Low"))</f>
        <v>High</v>
      </c>
      <c r="Y3651" s="1" t="str">
        <f>IFERROR(IF(SUMIF(salesdata[Year],salesdata[[#This Row],[Year]],salesdata[Total Revenue])&gt;SUMIF(salesdata[Year],salesdata[[#This Row],[Year]]-1,salesdata[Total Revenue]),"Growth Year","Decline Year"),"")</f>
        <v>Growth Year</v>
      </c>
    </row>
    <row r="3652" spans="1:25" x14ac:dyDescent="0.3">
      <c r="A3652" s="1">
        <v>3651</v>
      </c>
      <c r="B3652" s="2">
        <v>44002</v>
      </c>
      <c r="C3652" s="1">
        <v>2020</v>
      </c>
      <c r="D3652" s="1" t="s">
        <v>19</v>
      </c>
      <c r="E3652" s="1">
        <v>6</v>
      </c>
      <c r="F3652" s="3">
        <v>2505</v>
      </c>
      <c r="G3652" s="10">
        <v>7940.85</v>
      </c>
      <c r="H3652" s="12">
        <f>IFERROR(salesdata[[#This Row],[S-P1]]/salesdata[[#This Row],[Q-P1]],0)</f>
        <v>3.17</v>
      </c>
      <c r="I3652" s="3">
        <v>1090</v>
      </c>
      <c r="J3652" s="10">
        <v>6910.6</v>
      </c>
      <c r="K3652" s="12">
        <f>IFERROR(salesdata[[#This Row],[S-P2]]/salesdata[[#This Row],[Q-P2]],0)</f>
        <v>6.3400000000000007</v>
      </c>
      <c r="L3652" s="3">
        <v>359</v>
      </c>
      <c r="M3652" s="10">
        <v>1945.78</v>
      </c>
      <c r="N3652" s="12">
        <f>IFERROR(salesdata[[#This Row],[S-P3]]/salesdata[[#This Row],[Q-P3]],0)</f>
        <v>5.42</v>
      </c>
      <c r="O3652" s="3">
        <v>1231</v>
      </c>
      <c r="P3652" s="10">
        <v>8777.0300000000007</v>
      </c>
      <c r="Q3652" s="12">
        <f>IFERROR(salesdata[[#This Row],[S-P4]]/salesdata[[#This Row],[Q-P4]],0)</f>
        <v>7.1300000000000008</v>
      </c>
      <c r="R3652" s="3">
        <v>5185</v>
      </c>
      <c r="S3652" s="10">
        <v>25574.26</v>
      </c>
      <c r="T3652" s="1" t="str">
        <f>"Q"&amp;ROUNDUP(salesdata[[#This Row],[Month No.]]/3,0)</f>
        <v>Q2</v>
      </c>
      <c r="U3652" s="1" t="str">
        <f>TEXT(salesdata[[#This Row],[Date]],"dddd")</f>
        <v>Saturday</v>
      </c>
      <c r="V3652" s="12">
        <f>IFERROR(salesdata[[#This Row],[Total Revenue]]/salesdata[[#This Row],[Total Units Sold]],0)</f>
        <v>4.9323548698167787</v>
      </c>
      <c r="W3652" s="1" t="str">
        <f>INDEX({"Product1","Product2","Product3","Product4"},MATCH(MAX(salesdata[[#This Row],[S-P1]],salesdata[[#This Row],[S-P2]],salesdata[[#This Row],[S-P3]],salesdata[[#This Row],[S-P4]]),CHOOSE({1,2,3,4},salesdata[[#This Row],[S-P1]],salesdata[[#This Row],[S-P2]],salesdata[[#This Row],[S-P3]],salesdata[[#This Row],[S-P4]]),0))</f>
        <v>Product4</v>
      </c>
      <c r="X3652" s="1" t="str">
        <f>IF(salesdata[[#This Row],[Total Revenue]]&gt;=70000,"High",IF(salesdata[[#This Row],[Total Revenue]]&gt;=40000,"Medium","Low"))</f>
        <v>Low</v>
      </c>
      <c r="Y3652" s="1" t="str">
        <f>IFERROR(IF(SUMIF(salesdata[Year],salesdata[[#This Row],[Year]],salesdata[Total Revenue])&gt;SUMIF(salesdata[Year],salesdata[[#This Row],[Year]]-1,salesdata[Total Revenue]),"Growth Year","Decline Year"),"")</f>
        <v>Growth Year</v>
      </c>
    </row>
    <row r="3653" spans="1:25" x14ac:dyDescent="0.3">
      <c r="A3653" s="1">
        <v>3652</v>
      </c>
      <c r="B3653" s="2">
        <v>44003</v>
      </c>
      <c r="C3653" s="1">
        <v>2020</v>
      </c>
      <c r="D3653" s="1" t="s">
        <v>19</v>
      </c>
      <c r="E3653" s="1">
        <v>6</v>
      </c>
      <c r="F3653" s="3">
        <v>5924</v>
      </c>
      <c r="G3653" s="10">
        <v>18779.080000000002</v>
      </c>
      <c r="H3653" s="12">
        <f>IFERROR(salesdata[[#This Row],[S-P1]]/salesdata[[#This Row],[Q-P1]],0)</f>
        <v>3.1700000000000004</v>
      </c>
      <c r="I3653" s="3">
        <v>2278</v>
      </c>
      <c r="J3653" s="10">
        <v>14442.52</v>
      </c>
      <c r="K3653" s="12">
        <f>IFERROR(salesdata[[#This Row],[S-P2]]/salesdata[[#This Row],[Q-P2]],0)</f>
        <v>6.34</v>
      </c>
      <c r="L3653" s="3">
        <v>5172</v>
      </c>
      <c r="M3653" s="10">
        <v>28032.240000000002</v>
      </c>
      <c r="N3653" s="12">
        <f>IFERROR(salesdata[[#This Row],[S-P3]]/salesdata[[#This Row],[Q-P3]],0)</f>
        <v>5.42</v>
      </c>
      <c r="O3653" s="3">
        <v>1319</v>
      </c>
      <c r="P3653" s="10">
        <v>9404.4699999999993</v>
      </c>
      <c r="Q3653" s="12">
        <f>IFERROR(salesdata[[#This Row],[S-P4]]/salesdata[[#This Row],[Q-P4]],0)</f>
        <v>7.13</v>
      </c>
      <c r="R3653" s="3">
        <v>14693</v>
      </c>
      <c r="S3653" s="10">
        <v>70658.31</v>
      </c>
      <c r="T3653" s="1" t="str">
        <f>"Q"&amp;ROUNDUP(salesdata[[#This Row],[Month No.]]/3,0)</f>
        <v>Q2</v>
      </c>
      <c r="U3653" s="1" t="str">
        <f>TEXT(salesdata[[#This Row],[Date]],"dddd")</f>
        <v>Sunday</v>
      </c>
      <c r="V3653" s="12">
        <f>IFERROR(salesdata[[#This Row],[Total Revenue]]/salesdata[[#This Row],[Total Units Sold]],0)</f>
        <v>4.8089777445041859</v>
      </c>
      <c r="W3653" s="1" t="str">
        <f>INDEX({"Product1","Product2","Product3","Product4"},MATCH(MAX(salesdata[[#This Row],[S-P1]],salesdata[[#This Row],[S-P2]],salesdata[[#This Row],[S-P3]],salesdata[[#This Row],[S-P4]]),CHOOSE({1,2,3,4},salesdata[[#This Row],[S-P1]],salesdata[[#This Row],[S-P2]],salesdata[[#This Row],[S-P3]],salesdata[[#This Row],[S-P4]]),0))</f>
        <v>Product3</v>
      </c>
      <c r="X3653" s="1" t="str">
        <f>IF(salesdata[[#This Row],[Total Revenue]]&gt;=70000,"High",IF(salesdata[[#This Row],[Total Revenue]]&gt;=40000,"Medium","Low"))</f>
        <v>High</v>
      </c>
      <c r="Y3653" s="1" t="str">
        <f>IFERROR(IF(SUMIF(salesdata[Year],salesdata[[#This Row],[Year]],salesdata[Total Revenue])&gt;SUMIF(salesdata[Year],salesdata[[#This Row],[Year]]-1,salesdata[Total Revenue]),"Growth Year","Decline Year"),"")</f>
        <v>Growth Year</v>
      </c>
    </row>
    <row r="3654" spans="1:25" x14ac:dyDescent="0.3">
      <c r="A3654" s="1">
        <v>3653</v>
      </c>
      <c r="B3654" s="2">
        <v>44004</v>
      </c>
      <c r="C3654" s="1">
        <v>2020</v>
      </c>
      <c r="D3654" s="1" t="s">
        <v>19</v>
      </c>
      <c r="E3654" s="1">
        <v>6</v>
      </c>
      <c r="F3654" s="3">
        <v>1421</v>
      </c>
      <c r="G3654" s="10">
        <v>4504.57</v>
      </c>
      <c r="H3654" s="12">
        <f>IFERROR(salesdata[[#This Row],[S-P1]]/salesdata[[#This Row],[Q-P1]],0)</f>
        <v>3.17</v>
      </c>
      <c r="I3654" s="3">
        <v>3568</v>
      </c>
      <c r="J3654" s="10">
        <v>22621.119999999999</v>
      </c>
      <c r="K3654" s="12">
        <f>IFERROR(salesdata[[#This Row],[S-P2]]/salesdata[[#This Row],[Q-P2]],0)</f>
        <v>6.34</v>
      </c>
      <c r="L3654" s="3">
        <v>4397</v>
      </c>
      <c r="M3654" s="10">
        <v>23831.74</v>
      </c>
      <c r="N3654" s="12">
        <f>IFERROR(salesdata[[#This Row],[S-P3]]/salesdata[[#This Row],[Q-P3]],0)</f>
        <v>5.42</v>
      </c>
      <c r="O3654" s="3">
        <v>665</v>
      </c>
      <c r="P3654" s="10">
        <v>4741.45</v>
      </c>
      <c r="Q3654" s="12">
        <f>IFERROR(salesdata[[#This Row],[S-P4]]/salesdata[[#This Row],[Q-P4]],0)</f>
        <v>7.13</v>
      </c>
      <c r="R3654" s="3">
        <v>10051</v>
      </c>
      <c r="S3654" s="10">
        <v>55698.879999999997</v>
      </c>
      <c r="T3654" s="1" t="str">
        <f>"Q"&amp;ROUNDUP(salesdata[[#This Row],[Month No.]]/3,0)</f>
        <v>Q2</v>
      </c>
      <c r="U3654" s="1" t="str">
        <f>TEXT(salesdata[[#This Row],[Date]],"dddd")</f>
        <v>Monday</v>
      </c>
      <c r="V3654" s="12">
        <f>IFERROR(salesdata[[#This Row],[Total Revenue]]/salesdata[[#This Row],[Total Units Sold]],0)</f>
        <v>5.5416257088846876</v>
      </c>
      <c r="W3654" s="1" t="str">
        <f>INDEX({"Product1","Product2","Product3","Product4"},MATCH(MAX(salesdata[[#This Row],[S-P1]],salesdata[[#This Row],[S-P2]],salesdata[[#This Row],[S-P3]],salesdata[[#This Row],[S-P4]]),CHOOSE({1,2,3,4},salesdata[[#This Row],[S-P1]],salesdata[[#This Row],[S-P2]],salesdata[[#This Row],[S-P3]],salesdata[[#This Row],[S-P4]]),0))</f>
        <v>Product3</v>
      </c>
      <c r="X3654" s="1" t="str">
        <f>IF(salesdata[[#This Row],[Total Revenue]]&gt;=70000,"High",IF(salesdata[[#This Row],[Total Revenue]]&gt;=40000,"Medium","Low"))</f>
        <v>Medium</v>
      </c>
      <c r="Y3654" s="1" t="str">
        <f>IFERROR(IF(SUMIF(salesdata[Year],salesdata[[#This Row],[Year]],salesdata[Total Revenue])&gt;SUMIF(salesdata[Year],salesdata[[#This Row],[Year]]-1,salesdata[Total Revenue]),"Growth Year","Decline Year"),"")</f>
        <v>Growth Year</v>
      </c>
    </row>
    <row r="3655" spans="1:25" x14ac:dyDescent="0.3">
      <c r="A3655" s="1">
        <v>3654</v>
      </c>
      <c r="B3655" s="2">
        <v>44005</v>
      </c>
      <c r="C3655" s="1">
        <v>2020</v>
      </c>
      <c r="D3655" s="1" t="s">
        <v>19</v>
      </c>
      <c r="E3655" s="1">
        <v>6</v>
      </c>
      <c r="F3655" s="3">
        <v>5767</v>
      </c>
      <c r="G3655" s="10">
        <v>18281.39</v>
      </c>
      <c r="H3655" s="12">
        <f>IFERROR(salesdata[[#This Row],[S-P1]]/salesdata[[#This Row],[Q-P1]],0)</f>
        <v>3.17</v>
      </c>
      <c r="I3655" s="3">
        <v>1968</v>
      </c>
      <c r="J3655" s="10">
        <v>12477.12</v>
      </c>
      <c r="K3655" s="12">
        <f>IFERROR(salesdata[[#This Row],[S-P2]]/salesdata[[#This Row],[Q-P2]],0)</f>
        <v>6.3400000000000007</v>
      </c>
      <c r="L3655" s="3">
        <v>4435</v>
      </c>
      <c r="M3655" s="10">
        <v>24037.7</v>
      </c>
      <c r="N3655" s="12">
        <f>IFERROR(salesdata[[#This Row],[S-P3]]/salesdata[[#This Row],[Q-P3]],0)</f>
        <v>5.42</v>
      </c>
      <c r="O3655" s="3">
        <v>1050</v>
      </c>
      <c r="P3655" s="10">
        <v>7486.5</v>
      </c>
      <c r="Q3655" s="12">
        <f>IFERROR(salesdata[[#This Row],[S-P4]]/salesdata[[#This Row],[Q-P4]],0)</f>
        <v>7.13</v>
      </c>
      <c r="R3655" s="3">
        <v>13220</v>
      </c>
      <c r="S3655" s="10">
        <v>62282.71</v>
      </c>
      <c r="T3655" s="1" t="str">
        <f>"Q"&amp;ROUNDUP(salesdata[[#This Row],[Month No.]]/3,0)</f>
        <v>Q2</v>
      </c>
      <c r="U3655" s="1" t="str">
        <f>TEXT(salesdata[[#This Row],[Date]],"dddd")</f>
        <v>Tuesday</v>
      </c>
      <c r="V3655" s="12">
        <f>IFERROR(salesdata[[#This Row],[Total Revenue]]/salesdata[[#This Row],[Total Units Sold]],0)</f>
        <v>4.7112488653555218</v>
      </c>
      <c r="W3655" s="1" t="str">
        <f>INDEX({"Product1","Product2","Product3","Product4"},MATCH(MAX(salesdata[[#This Row],[S-P1]],salesdata[[#This Row],[S-P2]],salesdata[[#This Row],[S-P3]],salesdata[[#This Row],[S-P4]]),CHOOSE({1,2,3,4},salesdata[[#This Row],[S-P1]],salesdata[[#This Row],[S-P2]],salesdata[[#This Row],[S-P3]],salesdata[[#This Row],[S-P4]]),0))</f>
        <v>Product3</v>
      </c>
      <c r="X3655" s="1" t="str">
        <f>IF(salesdata[[#This Row],[Total Revenue]]&gt;=70000,"High",IF(salesdata[[#This Row],[Total Revenue]]&gt;=40000,"Medium","Low"))</f>
        <v>Medium</v>
      </c>
      <c r="Y3655" s="1" t="str">
        <f>IFERROR(IF(SUMIF(salesdata[Year],salesdata[[#This Row],[Year]],salesdata[Total Revenue])&gt;SUMIF(salesdata[Year],salesdata[[#This Row],[Year]]-1,salesdata[Total Revenue]),"Growth Year","Decline Year"),"")</f>
        <v>Growth Year</v>
      </c>
    </row>
    <row r="3656" spans="1:25" x14ac:dyDescent="0.3">
      <c r="A3656" s="1">
        <v>3655</v>
      </c>
      <c r="B3656" s="2">
        <v>44006</v>
      </c>
      <c r="C3656" s="1">
        <v>2020</v>
      </c>
      <c r="D3656" s="1" t="s">
        <v>19</v>
      </c>
      <c r="E3656" s="1">
        <v>6</v>
      </c>
      <c r="F3656" s="3">
        <v>4881</v>
      </c>
      <c r="G3656" s="10">
        <v>15472.77</v>
      </c>
      <c r="H3656" s="12">
        <f>IFERROR(salesdata[[#This Row],[S-P1]]/salesdata[[#This Row],[Q-P1]],0)</f>
        <v>3.17</v>
      </c>
      <c r="I3656" s="3">
        <v>708</v>
      </c>
      <c r="J3656" s="10">
        <v>4488.72</v>
      </c>
      <c r="K3656" s="12">
        <f>IFERROR(salesdata[[#This Row],[S-P2]]/salesdata[[#This Row],[Q-P2]],0)</f>
        <v>6.3400000000000007</v>
      </c>
      <c r="L3656" s="3">
        <v>2967</v>
      </c>
      <c r="M3656" s="10">
        <v>16081.14</v>
      </c>
      <c r="N3656" s="12">
        <f>IFERROR(salesdata[[#This Row],[S-P3]]/salesdata[[#This Row],[Q-P3]],0)</f>
        <v>5.42</v>
      </c>
      <c r="O3656" s="3">
        <v>1401</v>
      </c>
      <c r="P3656" s="10">
        <v>9989.1299999999992</v>
      </c>
      <c r="Q3656" s="12">
        <f>IFERROR(salesdata[[#This Row],[S-P4]]/salesdata[[#This Row],[Q-P4]],0)</f>
        <v>7.129999999999999</v>
      </c>
      <c r="R3656" s="3">
        <v>9957</v>
      </c>
      <c r="S3656" s="10">
        <v>46031.76</v>
      </c>
      <c r="T3656" s="1" t="str">
        <f>"Q"&amp;ROUNDUP(salesdata[[#This Row],[Month No.]]/3,0)</f>
        <v>Q2</v>
      </c>
      <c r="U3656" s="1" t="str">
        <f>TEXT(salesdata[[#This Row],[Date]],"dddd")</f>
        <v>Wednesday</v>
      </c>
      <c r="V3656" s="12">
        <f>IFERROR(salesdata[[#This Row],[Total Revenue]]/salesdata[[#This Row],[Total Units Sold]],0)</f>
        <v>4.6230551370894846</v>
      </c>
      <c r="W3656" s="1" t="str">
        <f>INDEX({"Product1","Product2","Product3","Product4"},MATCH(MAX(salesdata[[#This Row],[S-P1]],salesdata[[#This Row],[S-P2]],salesdata[[#This Row],[S-P3]],salesdata[[#This Row],[S-P4]]),CHOOSE({1,2,3,4},salesdata[[#This Row],[S-P1]],salesdata[[#This Row],[S-P2]],salesdata[[#This Row],[S-P3]],salesdata[[#This Row],[S-P4]]),0))</f>
        <v>Product3</v>
      </c>
      <c r="X3656" s="1" t="str">
        <f>IF(salesdata[[#This Row],[Total Revenue]]&gt;=70000,"High",IF(salesdata[[#This Row],[Total Revenue]]&gt;=40000,"Medium","Low"))</f>
        <v>Medium</v>
      </c>
      <c r="Y3656" s="1" t="str">
        <f>IFERROR(IF(SUMIF(salesdata[Year],salesdata[[#This Row],[Year]],salesdata[Total Revenue])&gt;SUMIF(salesdata[Year],salesdata[[#This Row],[Year]]-1,salesdata[Total Revenue]),"Growth Year","Decline Year"),"")</f>
        <v>Growth Year</v>
      </c>
    </row>
    <row r="3657" spans="1:25" x14ac:dyDescent="0.3">
      <c r="A3657" s="1">
        <v>3656</v>
      </c>
      <c r="B3657" s="2">
        <v>44007</v>
      </c>
      <c r="C3657" s="1">
        <v>2020</v>
      </c>
      <c r="D3657" s="1" t="s">
        <v>19</v>
      </c>
      <c r="E3657" s="1">
        <v>6</v>
      </c>
      <c r="F3657" s="3">
        <v>1545</v>
      </c>
      <c r="G3657" s="10">
        <v>4897.6499999999996</v>
      </c>
      <c r="H3657" s="12">
        <f>IFERROR(salesdata[[#This Row],[S-P1]]/salesdata[[#This Row],[Q-P1]],0)</f>
        <v>3.17</v>
      </c>
      <c r="I3657" s="3">
        <v>1665</v>
      </c>
      <c r="J3657" s="10">
        <v>10556.1</v>
      </c>
      <c r="K3657" s="12">
        <f>IFERROR(salesdata[[#This Row],[S-P2]]/salesdata[[#This Row],[Q-P2]],0)</f>
        <v>6.34</v>
      </c>
      <c r="L3657" s="3">
        <v>1433</v>
      </c>
      <c r="M3657" s="10">
        <v>7766.86</v>
      </c>
      <c r="N3657" s="12">
        <f>IFERROR(salesdata[[#This Row],[S-P3]]/salesdata[[#This Row],[Q-P3]],0)</f>
        <v>5.42</v>
      </c>
      <c r="O3657" s="3">
        <v>1600</v>
      </c>
      <c r="P3657" s="10">
        <v>11408</v>
      </c>
      <c r="Q3657" s="12">
        <f>IFERROR(salesdata[[#This Row],[S-P4]]/salesdata[[#This Row],[Q-P4]],0)</f>
        <v>7.13</v>
      </c>
      <c r="R3657" s="3">
        <v>6243</v>
      </c>
      <c r="S3657" s="10">
        <v>34628.61</v>
      </c>
      <c r="T3657" s="1" t="str">
        <f>"Q"&amp;ROUNDUP(salesdata[[#This Row],[Month No.]]/3,0)</f>
        <v>Q2</v>
      </c>
      <c r="U3657" s="1" t="str">
        <f>TEXT(salesdata[[#This Row],[Date]],"dddd")</f>
        <v>Thursday</v>
      </c>
      <c r="V3657" s="12">
        <f>IFERROR(salesdata[[#This Row],[Total Revenue]]/salesdata[[#This Row],[Total Units Sold]],0)</f>
        <v>5.5467900048053824</v>
      </c>
      <c r="W3657" s="1" t="str">
        <f>INDEX({"Product1","Product2","Product3","Product4"},MATCH(MAX(salesdata[[#This Row],[S-P1]],salesdata[[#This Row],[S-P2]],salesdata[[#This Row],[S-P3]],salesdata[[#This Row],[S-P4]]),CHOOSE({1,2,3,4},salesdata[[#This Row],[S-P1]],salesdata[[#This Row],[S-P2]],salesdata[[#This Row],[S-P3]],salesdata[[#This Row],[S-P4]]),0))</f>
        <v>Product4</v>
      </c>
      <c r="X3657" s="1" t="str">
        <f>IF(salesdata[[#This Row],[Total Revenue]]&gt;=70000,"High",IF(salesdata[[#This Row],[Total Revenue]]&gt;=40000,"Medium","Low"))</f>
        <v>Low</v>
      </c>
      <c r="Y3657" s="1" t="str">
        <f>IFERROR(IF(SUMIF(salesdata[Year],salesdata[[#This Row],[Year]],salesdata[Total Revenue])&gt;SUMIF(salesdata[Year],salesdata[[#This Row],[Year]]-1,salesdata[Total Revenue]),"Growth Year","Decline Year"),"")</f>
        <v>Growth Year</v>
      </c>
    </row>
    <row r="3658" spans="1:25" x14ac:dyDescent="0.3">
      <c r="A3658" s="1">
        <v>3657</v>
      </c>
      <c r="B3658" s="2">
        <v>44008</v>
      </c>
      <c r="C3658" s="1">
        <v>2020</v>
      </c>
      <c r="D3658" s="1" t="s">
        <v>19</v>
      </c>
      <c r="E3658" s="1">
        <v>6</v>
      </c>
      <c r="F3658" s="3">
        <v>7321</v>
      </c>
      <c r="G3658" s="10">
        <v>23207.57</v>
      </c>
      <c r="H3658" s="12">
        <f>IFERROR(salesdata[[#This Row],[S-P1]]/salesdata[[#This Row],[Q-P1]],0)</f>
        <v>3.17</v>
      </c>
      <c r="I3658" s="3">
        <v>2166</v>
      </c>
      <c r="J3658" s="10">
        <v>13732.44</v>
      </c>
      <c r="K3658" s="12">
        <f>IFERROR(salesdata[[#This Row],[S-P2]]/salesdata[[#This Row],[Q-P2]],0)</f>
        <v>6.34</v>
      </c>
      <c r="L3658" s="3">
        <v>5225</v>
      </c>
      <c r="M3658" s="10">
        <v>28319.5</v>
      </c>
      <c r="N3658" s="12">
        <f>IFERROR(salesdata[[#This Row],[S-P3]]/salesdata[[#This Row],[Q-P3]],0)</f>
        <v>5.42</v>
      </c>
      <c r="O3658" s="3">
        <v>593</v>
      </c>
      <c r="P3658" s="10">
        <v>4228.09</v>
      </c>
      <c r="Q3658" s="12">
        <f>IFERROR(salesdata[[#This Row],[S-P4]]/salesdata[[#This Row],[Q-P4]],0)</f>
        <v>7.13</v>
      </c>
      <c r="R3658" s="3">
        <v>15305</v>
      </c>
      <c r="S3658" s="10">
        <v>69487.600000000006</v>
      </c>
      <c r="T3658" s="1" t="str">
        <f>"Q"&amp;ROUNDUP(salesdata[[#This Row],[Month No.]]/3,0)</f>
        <v>Q2</v>
      </c>
      <c r="U3658" s="1" t="str">
        <f>TEXT(salesdata[[#This Row],[Date]],"dddd")</f>
        <v>Friday</v>
      </c>
      <c r="V3658" s="12">
        <f>IFERROR(salesdata[[#This Row],[Total Revenue]]/salesdata[[#This Row],[Total Units Sold]],0)</f>
        <v>4.5401894805619083</v>
      </c>
      <c r="W3658" s="1" t="str">
        <f>INDEX({"Product1","Product2","Product3","Product4"},MATCH(MAX(salesdata[[#This Row],[S-P1]],salesdata[[#This Row],[S-P2]],salesdata[[#This Row],[S-P3]],salesdata[[#This Row],[S-P4]]),CHOOSE({1,2,3,4},salesdata[[#This Row],[S-P1]],salesdata[[#This Row],[S-P2]],salesdata[[#This Row],[S-P3]],salesdata[[#This Row],[S-P4]]),0))</f>
        <v>Product3</v>
      </c>
      <c r="X3658" s="1" t="str">
        <f>IF(salesdata[[#This Row],[Total Revenue]]&gt;=70000,"High",IF(salesdata[[#This Row],[Total Revenue]]&gt;=40000,"Medium","Low"))</f>
        <v>Medium</v>
      </c>
      <c r="Y3658" s="1" t="str">
        <f>IFERROR(IF(SUMIF(salesdata[Year],salesdata[[#This Row],[Year]],salesdata[Total Revenue])&gt;SUMIF(salesdata[Year],salesdata[[#This Row],[Year]]-1,salesdata[Total Revenue]),"Growth Year","Decline Year"),"")</f>
        <v>Growth Year</v>
      </c>
    </row>
    <row r="3659" spans="1:25" x14ac:dyDescent="0.3">
      <c r="A3659" s="1">
        <v>3658</v>
      </c>
      <c r="B3659" s="2">
        <v>44009</v>
      </c>
      <c r="C3659" s="1">
        <v>2020</v>
      </c>
      <c r="D3659" s="1" t="s">
        <v>19</v>
      </c>
      <c r="E3659" s="1">
        <v>6</v>
      </c>
      <c r="F3659" s="3">
        <v>652</v>
      </c>
      <c r="G3659" s="10">
        <v>2066.84</v>
      </c>
      <c r="H3659" s="12">
        <f>IFERROR(salesdata[[#This Row],[S-P1]]/salesdata[[#This Row],[Q-P1]],0)</f>
        <v>3.1700000000000004</v>
      </c>
      <c r="I3659" s="3">
        <v>3539</v>
      </c>
      <c r="J3659" s="10">
        <v>22437.26</v>
      </c>
      <c r="K3659" s="12">
        <f>IFERROR(salesdata[[#This Row],[S-P2]]/salesdata[[#This Row],[Q-P2]],0)</f>
        <v>6.34</v>
      </c>
      <c r="L3659" s="3">
        <v>1532</v>
      </c>
      <c r="M3659" s="10">
        <v>8303.44</v>
      </c>
      <c r="N3659" s="12">
        <f>IFERROR(salesdata[[#This Row],[S-P3]]/salesdata[[#This Row],[Q-P3]],0)</f>
        <v>5.42</v>
      </c>
      <c r="O3659" s="3">
        <v>1818</v>
      </c>
      <c r="P3659" s="10">
        <v>12962.34</v>
      </c>
      <c r="Q3659" s="12">
        <f>IFERROR(salesdata[[#This Row],[S-P4]]/salesdata[[#This Row],[Q-P4]],0)</f>
        <v>7.13</v>
      </c>
      <c r="R3659" s="3">
        <v>7541</v>
      </c>
      <c r="S3659" s="10">
        <v>45769.88</v>
      </c>
      <c r="T3659" s="1" t="str">
        <f>"Q"&amp;ROUNDUP(salesdata[[#This Row],[Month No.]]/3,0)</f>
        <v>Q2</v>
      </c>
      <c r="U3659" s="1" t="str">
        <f>TEXT(salesdata[[#This Row],[Date]],"dddd")</f>
        <v>Saturday</v>
      </c>
      <c r="V3659" s="12">
        <f>IFERROR(salesdata[[#This Row],[Total Revenue]]/salesdata[[#This Row],[Total Units Sold]],0)</f>
        <v>6.0694708924545813</v>
      </c>
      <c r="W3659" s="1" t="str">
        <f>INDEX({"Product1","Product2","Product3","Product4"},MATCH(MAX(salesdata[[#This Row],[S-P1]],salesdata[[#This Row],[S-P2]],salesdata[[#This Row],[S-P3]],salesdata[[#This Row],[S-P4]]),CHOOSE({1,2,3,4},salesdata[[#This Row],[S-P1]],salesdata[[#This Row],[S-P2]],salesdata[[#This Row],[S-P3]],salesdata[[#This Row],[S-P4]]),0))</f>
        <v>Product2</v>
      </c>
      <c r="X3659" s="1" t="str">
        <f>IF(salesdata[[#This Row],[Total Revenue]]&gt;=70000,"High",IF(salesdata[[#This Row],[Total Revenue]]&gt;=40000,"Medium","Low"))</f>
        <v>Medium</v>
      </c>
      <c r="Y3659" s="1" t="str">
        <f>IFERROR(IF(SUMIF(salesdata[Year],salesdata[[#This Row],[Year]],salesdata[Total Revenue])&gt;SUMIF(salesdata[Year],salesdata[[#This Row],[Year]]-1,salesdata[Total Revenue]),"Growth Year","Decline Year"),"")</f>
        <v>Growth Year</v>
      </c>
    </row>
    <row r="3660" spans="1:25" x14ac:dyDescent="0.3">
      <c r="A3660" s="1">
        <v>3659</v>
      </c>
      <c r="B3660" s="2">
        <v>44010</v>
      </c>
      <c r="C3660" s="1">
        <v>2020</v>
      </c>
      <c r="D3660" s="1" t="s">
        <v>19</v>
      </c>
      <c r="E3660" s="1">
        <v>6</v>
      </c>
      <c r="F3660" s="3">
        <v>6251</v>
      </c>
      <c r="G3660" s="10">
        <v>19815.669999999998</v>
      </c>
      <c r="H3660" s="12">
        <f>IFERROR(salesdata[[#This Row],[S-P1]]/salesdata[[#This Row],[Q-P1]],0)</f>
        <v>3.17</v>
      </c>
      <c r="I3660" s="3">
        <v>3113</v>
      </c>
      <c r="J3660" s="10">
        <v>19736.419999999998</v>
      </c>
      <c r="K3660" s="12">
        <f>IFERROR(salesdata[[#This Row],[S-P2]]/salesdata[[#This Row],[Q-P2]],0)</f>
        <v>6.34</v>
      </c>
      <c r="L3660" s="3">
        <v>912</v>
      </c>
      <c r="M3660" s="10">
        <v>4943.04</v>
      </c>
      <c r="N3660" s="12">
        <f>IFERROR(salesdata[[#This Row],[S-P3]]/salesdata[[#This Row],[Q-P3]],0)</f>
        <v>5.42</v>
      </c>
      <c r="O3660" s="3">
        <v>1009</v>
      </c>
      <c r="P3660" s="10">
        <v>7194.17</v>
      </c>
      <c r="Q3660" s="12">
        <f>IFERROR(salesdata[[#This Row],[S-P4]]/salesdata[[#This Row],[Q-P4]],0)</f>
        <v>7.13</v>
      </c>
      <c r="R3660" s="3">
        <v>11285</v>
      </c>
      <c r="S3660" s="10">
        <v>51689.3</v>
      </c>
      <c r="T3660" s="1" t="str">
        <f>"Q"&amp;ROUNDUP(salesdata[[#This Row],[Month No.]]/3,0)</f>
        <v>Q2</v>
      </c>
      <c r="U3660" s="1" t="str">
        <f>TEXT(salesdata[[#This Row],[Date]],"dddd")</f>
        <v>Sunday</v>
      </c>
      <c r="V3660" s="12">
        <f>IFERROR(salesdata[[#This Row],[Total Revenue]]/salesdata[[#This Row],[Total Units Sold]],0)</f>
        <v>4.5803544528134692</v>
      </c>
      <c r="W3660" s="1" t="str">
        <f>INDEX({"Product1","Product2","Product3","Product4"},MATCH(MAX(salesdata[[#This Row],[S-P1]],salesdata[[#This Row],[S-P2]],salesdata[[#This Row],[S-P3]],salesdata[[#This Row],[S-P4]]),CHOOSE({1,2,3,4},salesdata[[#This Row],[S-P1]],salesdata[[#This Row],[S-P2]],salesdata[[#This Row],[S-P3]],salesdata[[#This Row],[S-P4]]),0))</f>
        <v>Product1</v>
      </c>
      <c r="X3660" s="1" t="str">
        <f>IF(salesdata[[#This Row],[Total Revenue]]&gt;=70000,"High",IF(salesdata[[#This Row],[Total Revenue]]&gt;=40000,"Medium","Low"))</f>
        <v>Medium</v>
      </c>
      <c r="Y3660" s="1" t="str">
        <f>IFERROR(IF(SUMIF(salesdata[Year],salesdata[[#This Row],[Year]],salesdata[Total Revenue])&gt;SUMIF(salesdata[Year],salesdata[[#This Row],[Year]]-1,salesdata[Total Revenue]),"Growth Year","Decline Year"),"")</f>
        <v>Growth Year</v>
      </c>
    </row>
    <row r="3661" spans="1:25" x14ac:dyDescent="0.3">
      <c r="A3661" s="1">
        <v>3660</v>
      </c>
      <c r="B3661" s="2">
        <v>44011</v>
      </c>
      <c r="C3661" s="1">
        <v>2020</v>
      </c>
      <c r="D3661" s="1" t="s">
        <v>19</v>
      </c>
      <c r="E3661" s="1">
        <v>6</v>
      </c>
      <c r="F3661" s="3">
        <v>4987</v>
      </c>
      <c r="G3661" s="10">
        <v>15808.79</v>
      </c>
      <c r="H3661" s="12">
        <f>IFERROR(salesdata[[#This Row],[S-P1]]/salesdata[[#This Row],[Q-P1]],0)</f>
        <v>3.1700000000000004</v>
      </c>
      <c r="I3661" s="3">
        <v>689</v>
      </c>
      <c r="J3661" s="10">
        <v>4368.26</v>
      </c>
      <c r="K3661" s="12">
        <f>IFERROR(salesdata[[#This Row],[S-P2]]/salesdata[[#This Row],[Q-P2]],0)</f>
        <v>6.3400000000000007</v>
      </c>
      <c r="L3661" s="3">
        <v>3240</v>
      </c>
      <c r="M3661" s="10">
        <v>17560.8</v>
      </c>
      <c r="N3661" s="12">
        <f>IFERROR(salesdata[[#This Row],[S-P3]]/salesdata[[#This Row],[Q-P3]],0)</f>
        <v>5.42</v>
      </c>
      <c r="O3661" s="3">
        <v>881</v>
      </c>
      <c r="P3661" s="10">
        <v>6281.53</v>
      </c>
      <c r="Q3661" s="12">
        <f>IFERROR(salesdata[[#This Row],[S-P4]]/salesdata[[#This Row],[Q-P4]],0)</f>
        <v>7.13</v>
      </c>
      <c r="R3661" s="3">
        <v>9797</v>
      </c>
      <c r="S3661" s="10">
        <v>44019.38</v>
      </c>
      <c r="T3661" s="1" t="str">
        <f>"Q"&amp;ROUNDUP(salesdata[[#This Row],[Month No.]]/3,0)</f>
        <v>Q2</v>
      </c>
      <c r="U3661" s="1" t="str">
        <f>TEXT(salesdata[[#This Row],[Date]],"dddd")</f>
        <v>Monday</v>
      </c>
      <c r="V3661" s="12">
        <f>IFERROR(salesdata[[#This Row],[Total Revenue]]/salesdata[[#This Row],[Total Units Sold]],0)</f>
        <v>4.4931489231397368</v>
      </c>
      <c r="W3661" s="1" t="str">
        <f>INDEX({"Product1","Product2","Product3","Product4"},MATCH(MAX(salesdata[[#This Row],[S-P1]],salesdata[[#This Row],[S-P2]],salesdata[[#This Row],[S-P3]],salesdata[[#This Row],[S-P4]]),CHOOSE({1,2,3,4},salesdata[[#This Row],[S-P1]],salesdata[[#This Row],[S-P2]],salesdata[[#This Row],[S-P3]],salesdata[[#This Row],[S-P4]]),0))</f>
        <v>Product3</v>
      </c>
      <c r="X3661" s="1" t="str">
        <f>IF(salesdata[[#This Row],[Total Revenue]]&gt;=70000,"High",IF(salesdata[[#This Row],[Total Revenue]]&gt;=40000,"Medium","Low"))</f>
        <v>Medium</v>
      </c>
      <c r="Y3661" s="1" t="str">
        <f>IFERROR(IF(SUMIF(salesdata[Year],salesdata[[#This Row],[Year]],salesdata[Total Revenue])&gt;SUMIF(salesdata[Year],salesdata[[#This Row],[Year]]-1,salesdata[Total Revenue]),"Growth Year","Decline Year"),"")</f>
        <v>Growth Year</v>
      </c>
    </row>
    <row r="3662" spans="1:25" x14ac:dyDescent="0.3">
      <c r="A3662" s="1">
        <v>3661</v>
      </c>
      <c r="B3662" s="2">
        <v>44012</v>
      </c>
      <c r="C3662" s="1">
        <v>2020</v>
      </c>
      <c r="D3662" s="1" t="s">
        <v>19</v>
      </c>
      <c r="E3662" s="1">
        <v>6</v>
      </c>
      <c r="F3662" s="3">
        <v>5955</v>
      </c>
      <c r="G3662" s="10">
        <v>18877.349999999999</v>
      </c>
      <c r="H3662" s="12">
        <f>IFERROR(salesdata[[#This Row],[S-P1]]/salesdata[[#This Row],[Q-P1]],0)</f>
        <v>3.17</v>
      </c>
      <c r="I3662" s="3">
        <v>2477</v>
      </c>
      <c r="J3662" s="10">
        <v>15704.18</v>
      </c>
      <c r="K3662" s="12">
        <f>IFERROR(salesdata[[#This Row],[S-P2]]/salesdata[[#This Row],[Q-P2]],0)</f>
        <v>6.34</v>
      </c>
      <c r="L3662" s="3">
        <v>1287</v>
      </c>
      <c r="M3662" s="10">
        <v>6975.54</v>
      </c>
      <c r="N3662" s="12">
        <f>IFERROR(salesdata[[#This Row],[S-P3]]/salesdata[[#This Row],[Q-P3]],0)</f>
        <v>5.42</v>
      </c>
      <c r="O3662" s="3">
        <v>839</v>
      </c>
      <c r="P3662" s="10">
        <v>5982.07</v>
      </c>
      <c r="Q3662" s="12">
        <f>IFERROR(salesdata[[#This Row],[S-P4]]/salesdata[[#This Row],[Q-P4]],0)</f>
        <v>7.13</v>
      </c>
      <c r="R3662" s="3">
        <v>10558</v>
      </c>
      <c r="S3662" s="10">
        <v>47539.14</v>
      </c>
      <c r="T3662" s="1" t="str">
        <f>"Q"&amp;ROUNDUP(salesdata[[#This Row],[Month No.]]/3,0)</f>
        <v>Q2</v>
      </c>
      <c r="U3662" s="1" t="str">
        <f>TEXT(salesdata[[#This Row],[Date]],"dddd")</f>
        <v>Tuesday</v>
      </c>
      <c r="V3662" s="12">
        <f>IFERROR(salesdata[[#This Row],[Total Revenue]]/salesdata[[#This Row],[Total Units Sold]],0)</f>
        <v>4.5026652775146809</v>
      </c>
      <c r="W3662" s="1" t="str">
        <f>INDEX({"Product1","Product2","Product3","Product4"},MATCH(MAX(salesdata[[#This Row],[S-P1]],salesdata[[#This Row],[S-P2]],salesdata[[#This Row],[S-P3]],salesdata[[#This Row],[S-P4]]),CHOOSE({1,2,3,4},salesdata[[#This Row],[S-P1]],salesdata[[#This Row],[S-P2]],salesdata[[#This Row],[S-P3]],salesdata[[#This Row],[S-P4]]),0))</f>
        <v>Product1</v>
      </c>
      <c r="X3662" s="1" t="str">
        <f>IF(salesdata[[#This Row],[Total Revenue]]&gt;=70000,"High",IF(salesdata[[#This Row],[Total Revenue]]&gt;=40000,"Medium","Low"))</f>
        <v>Medium</v>
      </c>
      <c r="Y3662" s="1" t="str">
        <f>IFERROR(IF(SUMIF(salesdata[Year],salesdata[[#This Row],[Year]],salesdata[Total Revenue])&gt;SUMIF(salesdata[Year],salesdata[[#This Row],[Year]]-1,salesdata[Total Revenue]),"Growth Year","Decline Year"),"")</f>
        <v>Growth Year</v>
      </c>
    </row>
    <row r="3663" spans="1:25" x14ac:dyDescent="0.3">
      <c r="A3663" s="1">
        <v>3662</v>
      </c>
      <c r="B3663" s="2">
        <v>44013</v>
      </c>
      <c r="C3663" s="1">
        <v>2020</v>
      </c>
      <c r="D3663" s="1" t="s">
        <v>20</v>
      </c>
      <c r="E3663" s="1">
        <v>7</v>
      </c>
      <c r="F3663" s="3">
        <v>7042</v>
      </c>
      <c r="G3663" s="10">
        <v>22323.14</v>
      </c>
      <c r="H3663" s="12">
        <f>IFERROR(salesdata[[#This Row],[S-P1]]/salesdata[[#This Row],[Q-P1]],0)</f>
        <v>3.17</v>
      </c>
      <c r="I3663" s="3">
        <v>2218</v>
      </c>
      <c r="J3663" s="10">
        <v>14062.12</v>
      </c>
      <c r="K3663" s="12">
        <f>IFERROR(salesdata[[#This Row],[S-P2]]/salesdata[[#This Row],[Q-P2]],0)</f>
        <v>6.3400000000000007</v>
      </c>
      <c r="L3663" s="3">
        <v>5075</v>
      </c>
      <c r="M3663" s="10">
        <v>27506.5</v>
      </c>
      <c r="N3663" s="12">
        <f>IFERROR(salesdata[[#This Row],[S-P3]]/salesdata[[#This Row],[Q-P3]],0)</f>
        <v>5.42</v>
      </c>
      <c r="O3663" s="3">
        <v>1747</v>
      </c>
      <c r="P3663" s="10">
        <v>12456.11</v>
      </c>
      <c r="Q3663" s="12">
        <f>IFERROR(salesdata[[#This Row],[S-P4]]/salesdata[[#This Row],[Q-P4]],0)</f>
        <v>7.13</v>
      </c>
      <c r="R3663" s="3">
        <v>16082</v>
      </c>
      <c r="S3663" s="10">
        <v>76347.87</v>
      </c>
      <c r="T3663" s="1" t="str">
        <f>"Q"&amp;ROUNDUP(salesdata[[#This Row],[Month No.]]/3,0)</f>
        <v>Q3</v>
      </c>
      <c r="U3663" s="1" t="str">
        <f>TEXT(salesdata[[#This Row],[Date]],"dddd")</f>
        <v>Wednesday</v>
      </c>
      <c r="V3663" s="12">
        <f>IFERROR(salesdata[[#This Row],[Total Revenue]]/salesdata[[#This Row],[Total Units Sold]],0)</f>
        <v>4.7474113916179581</v>
      </c>
      <c r="W3663" s="1" t="str">
        <f>INDEX({"Product1","Product2","Product3","Product4"},MATCH(MAX(salesdata[[#This Row],[S-P1]],salesdata[[#This Row],[S-P2]],salesdata[[#This Row],[S-P3]],salesdata[[#This Row],[S-P4]]),CHOOSE({1,2,3,4},salesdata[[#This Row],[S-P1]],salesdata[[#This Row],[S-P2]],salesdata[[#This Row],[S-P3]],salesdata[[#This Row],[S-P4]]),0))</f>
        <v>Product3</v>
      </c>
      <c r="X3663" s="1" t="str">
        <f>IF(salesdata[[#This Row],[Total Revenue]]&gt;=70000,"High",IF(salesdata[[#This Row],[Total Revenue]]&gt;=40000,"Medium","Low"))</f>
        <v>High</v>
      </c>
      <c r="Y3663" s="1" t="str">
        <f>IFERROR(IF(SUMIF(salesdata[Year],salesdata[[#This Row],[Year]],salesdata[Total Revenue])&gt;SUMIF(salesdata[Year],salesdata[[#This Row],[Year]]-1,salesdata[Total Revenue]),"Growth Year","Decline Year"),"")</f>
        <v>Growth Year</v>
      </c>
    </row>
    <row r="3664" spans="1:25" x14ac:dyDescent="0.3">
      <c r="A3664" s="1">
        <v>3663</v>
      </c>
      <c r="B3664" s="2">
        <v>44014</v>
      </c>
      <c r="C3664" s="1">
        <v>2020</v>
      </c>
      <c r="D3664" s="1" t="s">
        <v>20</v>
      </c>
      <c r="E3664" s="1">
        <v>7</v>
      </c>
      <c r="F3664" s="3">
        <v>6755</v>
      </c>
      <c r="G3664" s="10">
        <v>21413.35</v>
      </c>
      <c r="H3664" s="12">
        <f>IFERROR(salesdata[[#This Row],[S-P1]]/salesdata[[#This Row],[Q-P1]],0)</f>
        <v>3.17</v>
      </c>
      <c r="I3664" s="3">
        <v>2313</v>
      </c>
      <c r="J3664" s="10">
        <v>14664.42</v>
      </c>
      <c r="K3664" s="12">
        <f>IFERROR(salesdata[[#This Row],[S-P2]]/salesdata[[#This Row],[Q-P2]],0)</f>
        <v>6.34</v>
      </c>
      <c r="L3664" s="3">
        <v>402</v>
      </c>
      <c r="M3664" s="10">
        <v>2178.84</v>
      </c>
      <c r="N3664" s="12">
        <f>IFERROR(salesdata[[#This Row],[S-P3]]/salesdata[[#This Row],[Q-P3]],0)</f>
        <v>5.42</v>
      </c>
      <c r="O3664" s="3">
        <v>1306</v>
      </c>
      <c r="P3664" s="10">
        <v>9311.7800000000007</v>
      </c>
      <c r="Q3664" s="12">
        <f>IFERROR(salesdata[[#This Row],[S-P4]]/salesdata[[#This Row],[Q-P4]],0)</f>
        <v>7.1300000000000008</v>
      </c>
      <c r="R3664" s="3">
        <v>10776</v>
      </c>
      <c r="S3664" s="10">
        <v>47568.39</v>
      </c>
      <c r="T3664" s="1" t="str">
        <f>"Q"&amp;ROUNDUP(salesdata[[#This Row],[Month No.]]/3,0)</f>
        <v>Q3</v>
      </c>
      <c r="U3664" s="1" t="str">
        <f>TEXT(salesdata[[#This Row],[Date]],"dddd")</f>
        <v>Thursday</v>
      </c>
      <c r="V3664" s="12">
        <f>IFERROR(salesdata[[#This Row],[Total Revenue]]/salesdata[[#This Row],[Total Units Sold]],0)</f>
        <v>4.4142900890868599</v>
      </c>
      <c r="W3664" s="1" t="str">
        <f>INDEX({"Product1","Product2","Product3","Product4"},MATCH(MAX(salesdata[[#This Row],[S-P1]],salesdata[[#This Row],[S-P2]],salesdata[[#This Row],[S-P3]],salesdata[[#This Row],[S-P4]]),CHOOSE({1,2,3,4},salesdata[[#This Row],[S-P1]],salesdata[[#This Row],[S-P2]],salesdata[[#This Row],[S-P3]],salesdata[[#This Row],[S-P4]]),0))</f>
        <v>Product1</v>
      </c>
      <c r="X3664" s="1" t="str">
        <f>IF(salesdata[[#This Row],[Total Revenue]]&gt;=70000,"High",IF(salesdata[[#This Row],[Total Revenue]]&gt;=40000,"Medium","Low"))</f>
        <v>Medium</v>
      </c>
      <c r="Y3664" s="1" t="str">
        <f>IFERROR(IF(SUMIF(salesdata[Year],salesdata[[#This Row],[Year]],salesdata[Total Revenue])&gt;SUMIF(salesdata[Year],salesdata[[#This Row],[Year]]-1,salesdata[Total Revenue]),"Growth Year","Decline Year"),"")</f>
        <v>Growth Year</v>
      </c>
    </row>
    <row r="3665" spans="1:25" x14ac:dyDescent="0.3">
      <c r="A3665" s="1">
        <v>3664</v>
      </c>
      <c r="B3665" s="2">
        <v>44015</v>
      </c>
      <c r="C3665" s="1">
        <v>2020</v>
      </c>
      <c r="D3665" s="1" t="s">
        <v>20</v>
      </c>
      <c r="E3665" s="1">
        <v>7</v>
      </c>
      <c r="F3665" s="3">
        <v>5274</v>
      </c>
      <c r="G3665" s="10">
        <v>16718.580000000002</v>
      </c>
      <c r="H3665" s="12">
        <f>IFERROR(salesdata[[#This Row],[S-P1]]/salesdata[[#This Row],[Q-P1]],0)</f>
        <v>3.1700000000000004</v>
      </c>
      <c r="I3665" s="3">
        <v>2196</v>
      </c>
      <c r="J3665" s="10">
        <v>13922.64</v>
      </c>
      <c r="K3665" s="12">
        <f>IFERROR(salesdata[[#This Row],[S-P2]]/salesdata[[#This Row],[Q-P2]],0)</f>
        <v>6.34</v>
      </c>
      <c r="L3665" s="3">
        <v>5300</v>
      </c>
      <c r="M3665" s="10">
        <v>28726</v>
      </c>
      <c r="N3665" s="12">
        <f>IFERROR(salesdata[[#This Row],[S-P3]]/salesdata[[#This Row],[Q-P3]],0)</f>
        <v>5.42</v>
      </c>
      <c r="O3665" s="3">
        <v>464</v>
      </c>
      <c r="P3665" s="10">
        <v>3308.32</v>
      </c>
      <c r="Q3665" s="12">
        <f>IFERROR(salesdata[[#This Row],[S-P4]]/salesdata[[#This Row],[Q-P4]],0)</f>
        <v>7.1300000000000008</v>
      </c>
      <c r="R3665" s="3">
        <v>13234</v>
      </c>
      <c r="S3665" s="10">
        <v>62675.54</v>
      </c>
      <c r="T3665" s="1" t="str">
        <f>"Q"&amp;ROUNDUP(salesdata[[#This Row],[Month No.]]/3,0)</f>
        <v>Q3</v>
      </c>
      <c r="U3665" s="1" t="str">
        <f>TEXT(salesdata[[#This Row],[Date]],"dddd")</f>
        <v>Friday</v>
      </c>
      <c r="V3665" s="12">
        <f>IFERROR(salesdata[[#This Row],[Total Revenue]]/salesdata[[#This Row],[Total Units Sold]],0)</f>
        <v>4.7359483149463504</v>
      </c>
      <c r="W3665" s="1" t="str">
        <f>INDEX({"Product1","Product2","Product3","Product4"},MATCH(MAX(salesdata[[#This Row],[S-P1]],salesdata[[#This Row],[S-P2]],salesdata[[#This Row],[S-P3]],salesdata[[#This Row],[S-P4]]),CHOOSE({1,2,3,4},salesdata[[#This Row],[S-P1]],salesdata[[#This Row],[S-P2]],salesdata[[#This Row],[S-P3]],salesdata[[#This Row],[S-P4]]),0))</f>
        <v>Product3</v>
      </c>
      <c r="X3665" s="1" t="str">
        <f>IF(salesdata[[#This Row],[Total Revenue]]&gt;=70000,"High",IF(salesdata[[#This Row],[Total Revenue]]&gt;=40000,"Medium","Low"))</f>
        <v>Medium</v>
      </c>
      <c r="Y3665" s="1" t="str">
        <f>IFERROR(IF(SUMIF(salesdata[Year],salesdata[[#This Row],[Year]],salesdata[Total Revenue])&gt;SUMIF(salesdata[Year],salesdata[[#This Row],[Year]]-1,salesdata[Total Revenue]),"Growth Year","Decline Year"),"")</f>
        <v>Growth Year</v>
      </c>
    </row>
    <row r="3666" spans="1:25" x14ac:dyDescent="0.3">
      <c r="A3666" s="1">
        <v>3665</v>
      </c>
      <c r="B3666" s="2">
        <v>44016</v>
      </c>
      <c r="C3666" s="1">
        <v>2020</v>
      </c>
      <c r="D3666" s="1" t="s">
        <v>20</v>
      </c>
      <c r="E3666" s="1">
        <v>7</v>
      </c>
      <c r="F3666" s="3">
        <v>2838</v>
      </c>
      <c r="G3666" s="10">
        <v>8996.4599999999991</v>
      </c>
      <c r="H3666" s="12">
        <f>IFERROR(salesdata[[#This Row],[S-P1]]/salesdata[[#This Row],[Q-P1]],0)</f>
        <v>3.1699999999999995</v>
      </c>
      <c r="I3666" s="3">
        <v>3126</v>
      </c>
      <c r="J3666" s="10">
        <v>19818.84</v>
      </c>
      <c r="K3666" s="12">
        <f>IFERROR(salesdata[[#This Row],[S-P2]]/salesdata[[#This Row],[Q-P2]],0)</f>
        <v>6.34</v>
      </c>
      <c r="L3666" s="3">
        <v>3597</v>
      </c>
      <c r="M3666" s="10">
        <v>19495.740000000002</v>
      </c>
      <c r="N3666" s="12">
        <f>IFERROR(salesdata[[#This Row],[S-P3]]/salesdata[[#This Row],[Q-P3]],0)</f>
        <v>5.4200000000000008</v>
      </c>
      <c r="O3666" s="3">
        <v>1855</v>
      </c>
      <c r="P3666" s="10">
        <v>13226.15</v>
      </c>
      <c r="Q3666" s="12">
        <f>IFERROR(salesdata[[#This Row],[S-P4]]/salesdata[[#This Row],[Q-P4]],0)</f>
        <v>7.13</v>
      </c>
      <c r="R3666" s="3">
        <v>11416</v>
      </c>
      <c r="S3666" s="10">
        <v>61537.19</v>
      </c>
      <c r="T3666" s="1" t="str">
        <f>"Q"&amp;ROUNDUP(salesdata[[#This Row],[Month No.]]/3,0)</f>
        <v>Q3</v>
      </c>
      <c r="U3666" s="1" t="str">
        <f>TEXT(salesdata[[#This Row],[Date]],"dddd")</f>
        <v>Saturday</v>
      </c>
      <c r="V3666" s="12">
        <f>IFERROR(salesdata[[#This Row],[Total Revenue]]/salesdata[[#This Row],[Total Units Sold]],0)</f>
        <v>5.3904336019621581</v>
      </c>
      <c r="W3666" s="1" t="str">
        <f>INDEX({"Product1","Product2","Product3","Product4"},MATCH(MAX(salesdata[[#This Row],[S-P1]],salesdata[[#This Row],[S-P2]],salesdata[[#This Row],[S-P3]],salesdata[[#This Row],[S-P4]]),CHOOSE({1,2,3,4},salesdata[[#This Row],[S-P1]],salesdata[[#This Row],[S-P2]],salesdata[[#This Row],[S-P3]],salesdata[[#This Row],[S-P4]]),0))</f>
        <v>Product2</v>
      </c>
      <c r="X3666" s="1" t="str">
        <f>IF(salesdata[[#This Row],[Total Revenue]]&gt;=70000,"High",IF(salesdata[[#This Row],[Total Revenue]]&gt;=40000,"Medium","Low"))</f>
        <v>Medium</v>
      </c>
      <c r="Y3666" s="1" t="str">
        <f>IFERROR(IF(SUMIF(salesdata[Year],salesdata[[#This Row],[Year]],salesdata[Total Revenue])&gt;SUMIF(salesdata[Year],salesdata[[#This Row],[Year]]-1,salesdata[Total Revenue]),"Growth Year","Decline Year"),"")</f>
        <v>Growth Year</v>
      </c>
    </row>
    <row r="3667" spans="1:25" x14ac:dyDescent="0.3">
      <c r="A3667" s="1">
        <v>3666</v>
      </c>
      <c r="B3667" s="2">
        <v>44017</v>
      </c>
      <c r="C3667" s="1">
        <v>2020</v>
      </c>
      <c r="D3667" s="1" t="s">
        <v>20</v>
      </c>
      <c r="E3667" s="1">
        <v>7</v>
      </c>
      <c r="F3667" s="3">
        <v>1112</v>
      </c>
      <c r="G3667" s="10">
        <v>3525.04</v>
      </c>
      <c r="H3667" s="12">
        <f>IFERROR(salesdata[[#This Row],[S-P1]]/salesdata[[#This Row],[Q-P1]],0)</f>
        <v>3.17</v>
      </c>
      <c r="I3667" s="3">
        <v>3982</v>
      </c>
      <c r="J3667" s="10">
        <v>25245.88</v>
      </c>
      <c r="K3667" s="12">
        <f>IFERROR(salesdata[[#This Row],[S-P2]]/salesdata[[#This Row],[Q-P2]],0)</f>
        <v>6.34</v>
      </c>
      <c r="L3667" s="3">
        <v>2041</v>
      </c>
      <c r="M3667" s="10">
        <v>11062.22</v>
      </c>
      <c r="N3667" s="12">
        <f>IFERROR(salesdata[[#This Row],[S-P3]]/salesdata[[#This Row],[Q-P3]],0)</f>
        <v>5.42</v>
      </c>
      <c r="O3667" s="3">
        <v>1649</v>
      </c>
      <c r="P3667" s="10">
        <v>11757.37</v>
      </c>
      <c r="Q3667" s="12">
        <f>IFERROR(salesdata[[#This Row],[S-P4]]/salesdata[[#This Row],[Q-P4]],0)</f>
        <v>7.1300000000000008</v>
      </c>
      <c r="R3667" s="3">
        <v>8784</v>
      </c>
      <c r="S3667" s="10">
        <v>51590.51</v>
      </c>
      <c r="T3667" s="1" t="str">
        <f>"Q"&amp;ROUNDUP(salesdata[[#This Row],[Month No.]]/3,0)</f>
        <v>Q3</v>
      </c>
      <c r="U3667" s="1" t="str">
        <f>TEXT(salesdata[[#This Row],[Date]],"dddd")</f>
        <v>Sunday</v>
      </c>
      <c r="V3667" s="12">
        <f>IFERROR(salesdata[[#This Row],[Total Revenue]]/salesdata[[#This Row],[Total Units Sold]],0)</f>
        <v>5.8732365664845174</v>
      </c>
      <c r="W3667" s="1" t="str">
        <f>INDEX({"Product1","Product2","Product3","Product4"},MATCH(MAX(salesdata[[#This Row],[S-P1]],salesdata[[#This Row],[S-P2]],salesdata[[#This Row],[S-P3]],salesdata[[#This Row],[S-P4]]),CHOOSE({1,2,3,4},salesdata[[#This Row],[S-P1]],salesdata[[#This Row],[S-P2]],salesdata[[#This Row],[S-P3]],salesdata[[#This Row],[S-P4]]),0))</f>
        <v>Product2</v>
      </c>
      <c r="X3667" s="1" t="str">
        <f>IF(salesdata[[#This Row],[Total Revenue]]&gt;=70000,"High",IF(salesdata[[#This Row],[Total Revenue]]&gt;=40000,"Medium","Low"))</f>
        <v>Medium</v>
      </c>
      <c r="Y3667" s="1" t="str">
        <f>IFERROR(IF(SUMIF(salesdata[Year],salesdata[[#This Row],[Year]],salesdata[Total Revenue])&gt;SUMIF(salesdata[Year],salesdata[[#This Row],[Year]]-1,salesdata[Total Revenue]),"Growth Year","Decline Year"),"")</f>
        <v>Growth Year</v>
      </c>
    </row>
    <row r="3668" spans="1:25" x14ac:dyDescent="0.3">
      <c r="A3668" s="1">
        <v>3667</v>
      </c>
      <c r="B3668" s="2">
        <v>44018</v>
      </c>
      <c r="C3668" s="1">
        <v>2020</v>
      </c>
      <c r="D3668" s="1" t="s">
        <v>20</v>
      </c>
      <c r="E3668" s="1">
        <v>7</v>
      </c>
      <c r="F3668" s="3">
        <v>931</v>
      </c>
      <c r="G3668" s="10">
        <v>2951.27</v>
      </c>
      <c r="H3668" s="12">
        <f>IFERROR(salesdata[[#This Row],[S-P1]]/salesdata[[#This Row],[Q-P1]],0)</f>
        <v>3.17</v>
      </c>
      <c r="I3668" s="3">
        <v>1602</v>
      </c>
      <c r="J3668" s="10">
        <v>10156.68</v>
      </c>
      <c r="K3668" s="12">
        <f>IFERROR(salesdata[[#This Row],[S-P2]]/salesdata[[#This Row],[Q-P2]],0)</f>
        <v>6.34</v>
      </c>
      <c r="L3668" s="3">
        <v>3894</v>
      </c>
      <c r="M3668" s="10">
        <v>21105.48</v>
      </c>
      <c r="N3668" s="12">
        <f>IFERROR(salesdata[[#This Row],[S-P3]]/salesdata[[#This Row],[Q-P3]],0)</f>
        <v>5.42</v>
      </c>
      <c r="O3668" s="3">
        <v>534</v>
      </c>
      <c r="P3668" s="10">
        <v>3807.42</v>
      </c>
      <c r="Q3668" s="12">
        <f>IFERROR(salesdata[[#This Row],[S-P4]]/salesdata[[#This Row],[Q-P4]],0)</f>
        <v>7.13</v>
      </c>
      <c r="R3668" s="3">
        <v>6961</v>
      </c>
      <c r="S3668" s="10">
        <v>38020.85</v>
      </c>
      <c r="T3668" s="1" t="str">
        <f>"Q"&amp;ROUNDUP(salesdata[[#This Row],[Month No.]]/3,0)</f>
        <v>Q3</v>
      </c>
      <c r="U3668" s="1" t="str">
        <f>TEXT(salesdata[[#This Row],[Date]],"dddd")</f>
        <v>Monday</v>
      </c>
      <c r="V3668" s="12">
        <f>IFERROR(salesdata[[#This Row],[Total Revenue]]/salesdata[[#This Row],[Total Units Sold]],0)</f>
        <v>5.4619810372072974</v>
      </c>
      <c r="W3668" s="1" t="str">
        <f>INDEX({"Product1","Product2","Product3","Product4"},MATCH(MAX(salesdata[[#This Row],[S-P1]],salesdata[[#This Row],[S-P2]],salesdata[[#This Row],[S-P3]],salesdata[[#This Row],[S-P4]]),CHOOSE({1,2,3,4},salesdata[[#This Row],[S-P1]],salesdata[[#This Row],[S-P2]],salesdata[[#This Row],[S-P3]],salesdata[[#This Row],[S-P4]]),0))</f>
        <v>Product3</v>
      </c>
      <c r="X3668" s="1" t="str">
        <f>IF(salesdata[[#This Row],[Total Revenue]]&gt;=70000,"High",IF(salesdata[[#This Row],[Total Revenue]]&gt;=40000,"Medium","Low"))</f>
        <v>Low</v>
      </c>
      <c r="Y3668" s="1" t="str">
        <f>IFERROR(IF(SUMIF(salesdata[Year],salesdata[[#This Row],[Year]],salesdata[Total Revenue])&gt;SUMIF(salesdata[Year],salesdata[[#This Row],[Year]]-1,salesdata[Total Revenue]),"Growth Year","Decline Year"),"")</f>
        <v>Growth Year</v>
      </c>
    </row>
    <row r="3669" spans="1:25" x14ac:dyDescent="0.3">
      <c r="A3669" s="1">
        <v>3668</v>
      </c>
      <c r="B3669" s="2">
        <v>44019</v>
      </c>
      <c r="C3669" s="1">
        <v>2020</v>
      </c>
      <c r="D3669" s="1" t="s">
        <v>20</v>
      </c>
      <c r="E3669" s="1">
        <v>7</v>
      </c>
      <c r="F3669" s="3">
        <v>1619</v>
      </c>
      <c r="G3669" s="10">
        <v>5132.2299999999996</v>
      </c>
      <c r="H3669" s="12">
        <f>IFERROR(salesdata[[#This Row],[S-P1]]/salesdata[[#This Row],[Q-P1]],0)</f>
        <v>3.17</v>
      </c>
      <c r="I3669" s="3">
        <v>984</v>
      </c>
      <c r="J3669" s="10">
        <v>6238.56</v>
      </c>
      <c r="K3669" s="12">
        <f>IFERROR(salesdata[[#This Row],[S-P2]]/salesdata[[#This Row],[Q-P2]],0)</f>
        <v>6.3400000000000007</v>
      </c>
      <c r="L3669" s="3">
        <v>2569</v>
      </c>
      <c r="M3669" s="10">
        <v>13923.98</v>
      </c>
      <c r="N3669" s="12">
        <f>IFERROR(salesdata[[#This Row],[S-P3]]/salesdata[[#This Row],[Q-P3]],0)</f>
        <v>5.42</v>
      </c>
      <c r="O3669" s="3">
        <v>509</v>
      </c>
      <c r="P3669" s="10">
        <v>3629.17</v>
      </c>
      <c r="Q3669" s="12">
        <f>IFERROR(salesdata[[#This Row],[S-P4]]/salesdata[[#This Row],[Q-P4]],0)</f>
        <v>7.13</v>
      </c>
      <c r="R3669" s="3">
        <v>5681</v>
      </c>
      <c r="S3669" s="10">
        <v>28923.94</v>
      </c>
      <c r="T3669" s="1" t="str">
        <f>"Q"&amp;ROUNDUP(salesdata[[#This Row],[Month No.]]/3,0)</f>
        <v>Q3</v>
      </c>
      <c r="U3669" s="1" t="str">
        <f>TEXT(salesdata[[#This Row],[Date]],"dddd")</f>
        <v>Tuesday</v>
      </c>
      <c r="V3669" s="12">
        <f>IFERROR(salesdata[[#This Row],[Total Revenue]]/salesdata[[#This Row],[Total Units Sold]],0)</f>
        <v>5.091346593909523</v>
      </c>
      <c r="W3669" s="1" t="str">
        <f>INDEX({"Product1","Product2","Product3","Product4"},MATCH(MAX(salesdata[[#This Row],[S-P1]],salesdata[[#This Row],[S-P2]],salesdata[[#This Row],[S-P3]],salesdata[[#This Row],[S-P4]]),CHOOSE({1,2,3,4},salesdata[[#This Row],[S-P1]],salesdata[[#This Row],[S-P2]],salesdata[[#This Row],[S-P3]],salesdata[[#This Row],[S-P4]]),0))</f>
        <v>Product3</v>
      </c>
      <c r="X3669" s="1" t="str">
        <f>IF(salesdata[[#This Row],[Total Revenue]]&gt;=70000,"High",IF(salesdata[[#This Row],[Total Revenue]]&gt;=40000,"Medium","Low"))</f>
        <v>Low</v>
      </c>
      <c r="Y3669" s="1" t="str">
        <f>IFERROR(IF(SUMIF(salesdata[Year],salesdata[[#This Row],[Year]],salesdata[Total Revenue])&gt;SUMIF(salesdata[Year],salesdata[[#This Row],[Year]]-1,salesdata[Total Revenue]),"Growth Year","Decline Year"),"")</f>
        <v>Growth Year</v>
      </c>
    </row>
    <row r="3670" spans="1:25" x14ac:dyDescent="0.3">
      <c r="A3670" s="1">
        <v>3669</v>
      </c>
      <c r="B3670" s="2">
        <v>44020</v>
      </c>
      <c r="C3670" s="1">
        <v>2020</v>
      </c>
      <c r="D3670" s="1" t="s">
        <v>20</v>
      </c>
      <c r="E3670" s="1">
        <v>7</v>
      </c>
      <c r="F3670" s="3">
        <v>4730</v>
      </c>
      <c r="G3670" s="10">
        <v>14994.1</v>
      </c>
      <c r="H3670" s="12">
        <f>IFERROR(salesdata[[#This Row],[S-P1]]/salesdata[[#This Row],[Q-P1]],0)</f>
        <v>3.17</v>
      </c>
      <c r="I3670" s="3">
        <v>3567</v>
      </c>
      <c r="J3670" s="10">
        <v>22614.78</v>
      </c>
      <c r="K3670" s="12">
        <f>IFERROR(salesdata[[#This Row],[S-P2]]/salesdata[[#This Row],[Q-P2]],0)</f>
        <v>6.34</v>
      </c>
      <c r="L3670" s="3">
        <v>1660</v>
      </c>
      <c r="M3670" s="10">
        <v>8997.2000000000007</v>
      </c>
      <c r="N3670" s="12">
        <f>IFERROR(salesdata[[#This Row],[S-P3]]/salesdata[[#This Row],[Q-P3]],0)</f>
        <v>5.4200000000000008</v>
      </c>
      <c r="O3670" s="3">
        <v>468</v>
      </c>
      <c r="P3670" s="10">
        <v>3336.84</v>
      </c>
      <c r="Q3670" s="12">
        <f>IFERROR(salesdata[[#This Row],[S-P4]]/salesdata[[#This Row],[Q-P4]],0)</f>
        <v>7.13</v>
      </c>
      <c r="R3670" s="3">
        <v>10425</v>
      </c>
      <c r="S3670" s="10">
        <v>49942.92</v>
      </c>
      <c r="T3670" s="1" t="str">
        <f>"Q"&amp;ROUNDUP(salesdata[[#This Row],[Month No.]]/3,0)</f>
        <v>Q3</v>
      </c>
      <c r="U3670" s="1" t="str">
        <f>TEXT(salesdata[[#This Row],[Date]],"dddd")</f>
        <v>Wednesday</v>
      </c>
      <c r="V3670" s="12">
        <f>IFERROR(salesdata[[#This Row],[Total Revenue]]/salesdata[[#This Row],[Total Units Sold]],0)</f>
        <v>4.7906877697841725</v>
      </c>
      <c r="W3670" s="1" t="str">
        <f>INDEX({"Product1","Product2","Product3","Product4"},MATCH(MAX(salesdata[[#This Row],[S-P1]],salesdata[[#This Row],[S-P2]],salesdata[[#This Row],[S-P3]],salesdata[[#This Row],[S-P4]]),CHOOSE({1,2,3,4},salesdata[[#This Row],[S-P1]],salesdata[[#This Row],[S-P2]],salesdata[[#This Row],[S-P3]],salesdata[[#This Row],[S-P4]]),0))</f>
        <v>Product2</v>
      </c>
      <c r="X3670" s="1" t="str">
        <f>IF(salesdata[[#This Row],[Total Revenue]]&gt;=70000,"High",IF(salesdata[[#This Row],[Total Revenue]]&gt;=40000,"Medium","Low"))</f>
        <v>Medium</v>
      </c>
      <c r="Y3670" s="1" t="str">
        <f>IFERROR(IF(SUMIF(salesdata[Year],salesdata[[#This Row],[Year]],salesdata[Total Revenue])&gt;SUMIF(salesdata[Year],salesdata[[#This Row],[Year]]-1,salesdata[Total Revenue]),"Growth Year","Decline Year"),"")</f>
        <v>Growth Year</v>
      </c>
    </row>
    <row r="3671" spans="1:25" x14ac:dyDescent="0.3">
      <c r="A3671" s="1">
        <v>3670</v>
      </c>
      <c r="B3671" s="2">
        <v>44021</v>
      </c>
      <c r="C3671" s="1">
        <v>2020</v>
      </c>
      <c r="D3671" s="1" t="s">
        <v>20</v>
      </c>
      <c r="E3671" s="1">
        <v>7</v>
      </c>
      <c r="F3671" s="3">
        <v>5826</v>
      </c>
      <c r="G3671" s="10">
        <v>18468.419999999998</v>
      </c>
      <c r="H3671" s="12">
        <f>IFERROR(salesdata[[#This Row],[S-P1]]/salesdata[[#This Row],[Q-P1]],0)</f>
        <v>3.1699999999999995</v>
      </c>
      <c r="I3671" s="3">
        <v>1949</v>
      </c>
      <c r="J3671" s="10">
        <v>12356.66</v>
      </c>
      <c r="K3671" s="12">
        <f>IFERROR(salesdata[[#This Row],[S-P2]]/salesdata[[#This Row],[Q-P2]],0)</f>
        <v>6.34</v>
      </c>
      <c r="L3671" s="3">
        <v>1695</v>
      </c>
      <c r="M3671" s="10">
        <v>9186.9</v>
      </c>
      <c r="N3671" s="12">
        <f>IFERROR(salesdata[[#This Row],[S-P3]]/salesdata[[#This Row],[Q-P3]],0)</f>
        <v>5.42</v>
      </c>
      <c r="O3671" s="3">
        <v>947</v>
      </c>
      <c r="P3671" s="10">
        <v>6752.11</v>
      </c>
      <c r="Q3671" s="12">
        <f>IFERROR(salesdata[[#This Row],[S-P4]]/salesdata[[#This Row],[Q-P4]],0)</f>
        <v>7.13</v>
      </c>
      <c r="R3671" s="3">
        <v>10417</v>
      </c>
      <c r="S3671" s="10">
        <v>46764.09</v>
      </c>
      <c r="T3671" s="1" t="str">
        <f>"Q"&amp;ROUNDUP(salesdata[[#This Row],[Month No.]]/3,0)</f>
        <v>Q3</v>
      </c>
      <c r="U3671" s="1" t="str">
        <f>TEXT(salesdata[[#This Row],[Date]],"dddd")</f>
        <v>Thursday</v>
      </c>
      <c r="V3671" s="12">
        <f>IFERROR(salesdata[[#This Row],[Total Revenue]]/salesdata[[#This Row],[Total Units Sold]],0)</f>
        <v>4.4892089853124695</v>
      </c>
      <c r="W3671" s="1" t="str">
        <f>INDEX({"Product1","Product2","Product3","Product4"},MATCH(MAX(salesdata[[#This Row],[S-P1]],salesdata[[#This Row],[S-P2]],salesdata[[#This Row],[S-P3]],salesdata[[#This Row],[S-P4]]),CHOOSE({1,2,3,4},salesdata[[#This Row],[S-P1]],salesdata[[#This Row],[S-P2]],salesdata[[#This Row],[S-P3]],salesdata[[#This Row],[S-P4]]),0))</f>
        <v>Product1</v>
      </c>
      <c r="X3671" s="1" t="str">
        <f>IF(salesdata[[#This Row],[Total Revenue]]&gt;=70000,"High",IF(salesdata[[#This Row],[Total Revenue]]&gt;=40000,"Medium","Low"))</f>
        <v>Medium</v>
      </c>
      <c r="Y3671" s="1" t="str">
        <f>IFERROR(IF(SUMIF(salesdata[Year],salesdata[[#This Row],[Year]],salesdata[Total Revenue])&gt;SUMIF(salesdata[Year],salesdata[[#This Row],[Year]]-1,salesdata[Total Revenue]),"Growth Year","Decline Year"),"")</f>
        <v>Growth Year</v>
      </c>
    </row>
    <row r="3672" spans="1:25" x14ac:dyDescent="0.3">
      <c r="A3672" s="1">
        <v>3671</v>
      </c>
      <c r="B3672" s="2">
        <v>44022</v>
      </c>
      <c r="C3672" s="1">
        <v>2020</v>
      </c>
      <c r="D3672" s="1" t="s">
        <v>20</v>
      </c>
      <c r="E3672" s="1">
        <v>7</v>
      </c>
      <c r="F3672" s="3">
        <v>5757</v>
      </c>
      <c r="G3672" s="10">
        <v>18249.689999999999</v>
      </c>
      <c r="H3672" s="12">
        <f>IFERROR(salesdata[[#This Row],[S-P1]]/salesdata[[#This Row],[Q-P1]],0)</f>
        <v>3.17</v>
      </c>
      <c r="I3672" s="3">
        <v>3956</v>
      </c>
      <c r="J3672" s="10">
        <v>25081.040000000001</v>
      </c>
      <c r="K3672" s="12">
        <f>IFERROR(salesdata[[#This Row],[S-P2]]/salesdata[[#This Row],[Q-P2]],0)</f>
        <v>6.34</v>
      </c>
      <c r="L3672" s="3">
        <v>3032</v>
      </c>
      <c r="M3672" s="10">
        <v>16433.439999999999</v>
      </c>
      <c r="N3672" s="12">
        <f>IFERROR(salesdata[[#This Row],[S-P3]]/salesdata[[#This Row],[Q-P3]],0)</f>
        <v>5.42</v>
      </c>
      <c r="O3672" s="3">
        <v>489</v>
      </c>
      <c r="P3672" s="10">
        <v>3486.57</v>
      </c>
      <c r="Q3672" s="12">
        <f>IFERROR(salesdata[[#This Row],[S-P4]]/salesdata[[#This Row],[Q-P4]],0)</f>
        <v>7.13</v>
      </c>
      <c r="R3672" s="3">
        <v>13234</v>
      </c>
      <c r="S3672" s="10">
        <v>63250.74</v>
      </c>
      <c r="T3672" s="1" t="str">
        <f>"Q"&amp;ROUNDUP(salesdata[[#This Row],[Month No.]]/3,0)</f>
        <v>Q3</v>
      </c>
      <c r="U3672" s="1" t="str">
        <f>TEXT(salesdata[[#This Row],[Date]],"dddd")</f>
        <v>Friday</v>
      </c>
      <c r="V3672" s="12">
        <f>IFERROR(salesdata[[#This Row],[Total Revenue]]/salesdata[[#This Row],[Total Units Sold]],0)</f>
        <v>4.7794121202962065</v>
      </c>
      <c r="W3672" s="1" t="str">
        <f>INDEX({"Product1","Product2","Product3","Product4"},MATCH(MAX(salesdata[[#This Row],[S-P1]],salesdata[[#This Row],[S-P2]],salesdata[[#This Row],[S-P3]],salesdata[[#This Row],[S-P4]]),CHOOSE({1,2,3,4},salesdata[[#This Row],[S-P1]],salesdata[[#This Row],[S-P2]],salesdata[[#This Row],[S-P3]],salesdata[[#This Row],[S-P4]]),0))</f>
        <v>Product2</v>
      </c>
      <c r="X3672" s="1" t="str">
        <f>IF(salesdata[[#This Row],[Total Revenue]]&gt;=70000,"High",IF(salesdata[[#This Row],[Total Revenue]]&gt;=40000,"Medium","Low"))</f>
        <v>Medium</v>
      </c>
      <c r="Y3672" s="1" t="str">
        <f>IFERROR(IF(SUMIF(salesdata[Year],salesdata[[#This Row],[Year]],salesdata[Total Revenue])&gt;SUMIF(salesdata[Year],salesdata[[#This Row],[Year]]-1,salesdata[Total Revenue]),"Growth Year","Decline Year"),"")</f>
        <v>Growth Year</v>
      </c>
    </row>
    <row r="3673" spans="1:25" x14ac:dyDescent="0.3">
      <c r="A3673" s="1">
        <v>3672</v>
      </c>
      <c r="B3673" s="2">
        <v>44023</v>
      </c>
      <c r="C3673" s="1">
        <v>2020</v>
      </c>
      <c r="D3673" s="1" t="s">
        <v>20</v>
      </c>
      <c r="E3673" s="1">
        <v>7</v>
      </c>
      <c r="F3673" s="3">
        <v>1740</v>
      </c>
      <c r="G3673" s="10">
        <v>5515.8</v>
      </c>
      <c r="H3673" s="12">
        <f>IFERROR(salesdata[[#This Row],[S-P1]]/salesdata[[#This Row],[Q-P1]],0)</f>
        <v>3.17</v>
      </c>
      <c r="I3673" s="3">
        <v>1954</v>
      </c>
      <c r="J3673" s="10">
        <v>12388.36</v>
      </c>
      <c r="K3673" s="12">
        <f>IFERROR(salesdata[[#This Row],[S-P2]]/salesdata[[#This Row],[Q-P2]],0)</f>
        <v>6.34</v>
      </c>
      <c r="L3673" s="3">
        <v>2232</v>
      </c>
      <c r="M3673" s="10">
        <v>12097.44</v>
      </c>
      <c r="N3673" s="12">
        <f>IFERROR(salesdata[[#This Row],[S-P3]]/salesdata[[#This Row],[Q-P3]],0)</f>
        <v>5.42</v>
      </c>
      <c r="O3673" s="3">
        <v>1070</v>
      </c>
      <c r="P3673" s="10">
        <v>7629.1</v>
      </c>
      <c r="Q3673" s="12">
        <f>IFERROR(salesdata[[#This Row],[S-P4]]/salesdata[[#This Row],[Q-P4]],0)</f>
        <v>7.1300000000000008</v>
      </c>
      <c r="R3673" s="3">
        <v>6996</v>
      </c>
      <c r="S3673" s="10">
        <v>37630.699999999997</v>
      </c>
      <c r="T3673" s="1" t="str">
        <f>"Q"&amp;ROUNDUP(salesdata[[#This Row],[Month No.]]/3,0)</f>
        <v>Q3</v>
      </c>
      <c r="U3673" s="1" t="str">
        <f>TEXT(salesdata[[#This Row],[Date]],"dddd")</f>
        <v>Saturday</v>
      </c>
      <c r="V3673" s="12">
        <f>IFERROR(salesdata[[#This Row],[Total Revenue]]/salesdata[[#This Row],[Total Units Sold]],0)</f>
        <v>5.378887935963407</v>
      </c>
      <c r="W3673" s="1" t="str">
        <f>INDEX({"Product1","Product2","Product3","Product4"},MATCH(MAX(salesdata[[#This Row],[S-P1]],salesdata[[#This Row],[S-P2]],salesdata[[#This Row],[S-P3]],salesdata[[#This Row],[S-P4]]),CHOOSE({1,2,3,4},salesdata[[#This Row],[S-P1]],salesdata[[#This Row],[S-P2]],salesdata[[#This Row],[S-P3]],salesdata[[#This Row],[S-P4]]),0))</f>
        <v>Product2</v>
      </c>
      <c r="X3673" s="1" t="str">
        <f>IF(salesdata[[#This Row],[Total Revenue]]&gt;=70000,"High",IF(salesdata[[#This Row],[Total Revenue]]&gt;=40000,"Medium","Low"))</f>
        <v>Low</v>
      </c>
      <c r="Y3673" s="1" t="str">
        <f>IFERROR(IF(SUMIF(salesdata[Year],salesdata[[#This Row],[Year]],salesdata[Total Revenue])&gt;SUMIF(salesdata[Year],salesdata[[#This Row],[Year]]-1,salesdata[Total Revenue]),"Growth Year","Decline Year"),"")</f>
        <v>Growth Year</v>
      </c>
    </row>
    <row r="3674" spans="1:25" x14ac:dyDescent="0.3">
      <c r="A3674" s="1">
        <v>3673</v>
      </c>
      <c r="B3674" s="2">
        <v>44024</v>
      </c>
      <c r="C3674" s="1">
        <v>2020</v>
      </c>
      <c r="D3674" s="1" t="s">
        <v>20</v>
      </c>
      <c r="E3674" s="1">
        <v>7</v>
      </c>
      <c r="F3674" s="3">
        <v>6091</v>
      </c>
      <c r="G3674" s="10">
        <v>19308.47</v>
      </c>
      <c r="H3674" s="12">
        <f>IFERROR(salesdata[[#This Row],[S-P1]]/salesdata[[#This Row],[Q-P1]],0)</f>
        <v>3.1700000000000004</v>
      </c>
      <c r="I3674" s="3">
        <v>2022</v>
      </c>
      <c r="J3674" s="10">
        <v>12819.48</v>
      </c>
      <c r="K3674" s="12">
        <f>IFERROR(salesdata[[#This Row],[S-P2]]/salesdata[[#This Row],[Q-P2]],0)</f>
        <v>6.34</v>
      </c>
      <c r="L3674" s="3">
        <v>5161</v>
      </c>
      <c r="M3674" s="10">
        <v>27972.62</v>
      </c>
      <c r="N3674" s="12">
        <f>IFERROR(salesdata[[#This Row],[S-P3]]/salesdata[[#This Row],[Q-P3]],0)</f>
        <v>5.42</v>
      </c>
      <c r="O3674" s="3">
        <v>1536</v>
      </c>
      <c r="P3674" s="10">
        <v>10951.68</v>
      </c>
      <c r="Q3674" s="12">
        <f>IFERROR(salesdata[[#This Row],[S-P4]]/salesdata[[#This Row],[Q-P4]],0)</f>
        <v>7.13</v>
      </c>
      <c r="R3674" s="3">
        <v>14810</v>
      </c>
      <c r="S3674" s="10">
        <v>71052.25</v>
      </c>
      <c r="T3674" s="1" t="str">
        <f>"Q"&amp;ROUNDUP(salesdata[[#This Row],[Month No.]]/3,0)</f>
        <v>Q3</v>
      </c>
      <c r="U3674" s="1" t="str">
        <f>TEXT(salesdata[[#This Row],[Date]],"dddd")</f>
        <v>Sunday</v>
      </c>
      <c r="V3674" s="12">
        <f>IFERROR(salesdata[[#This Row],[Total Revenue]]/salesdata[[#This Row],[Total Units Sold]],0)</f>
        <v>4.7975860904794061</v>
      </c>
      <c r="W3674" s="1" t="str">
        <f>INDEX({"Product1","Product2","Product3","Product4"},MATCH(MAX(salesdata[[#This Row],[S-P1]],salesdata[[#This Row],[S-P2]],salesdata[[#This Row],[S-P3]],salesdata[[#This Row],[S-P4]]),CHOOSE({1,2,3,4},salesdata[[#This Row],[S-P1]],salesdata[[#This Row],[S-P2]],salesdata[[#This Row],[S-P3]],salesdata[[#This Row],[S-P4]]),0))</f>
        <v>Product3</v>
      </c>
      <c r="X3674" s="1" t="str">
        <f>IF(salesdata[[#This Row],[Total Revenue]]&gt;=70000,"High",IF(salesdata[[#This Row],[Total Revenue]]&gt;=40000,"Medium","Low"))</f>
        <v>High</v>
      </c>
      <c r="Y3674" s="1" t="str">
        <f>IFERROR(IF(SUMIF(salesdata[Year],salesdata[[#This Row],[Year]],salesdata[Total Revenue])&gt;SUMIF(salesdata[Year],salesdata[[#This Row],[Year]]-1,salesdata[Total Revenue]),"Growth Year","Decline Year"),"")</f>
        <v>Growth Year</v>
      </c>
    </row>
    <row r="3675" spans="1:25" x14ac:dyDescent="0.3">
      <c r="A3675" s="1">
        <v>3674</v>
      </c>
      <c r="B3675" s="2">
        <v>44025</v>
      </c>
      <c r="C3675" s="1">
        <v>2020</v>
      </c>
      <c r="D3675" s="1" t="s">
        <v>20</v>
      </c>
      <c r="E3675" s="1">
        <v>7</v>
      </c>
      <c r="F3675" s="3">
        <v>2916</v>
      </c>
      <c r="G3675" s="10">
        <v>9243.7199999999993</v>
      </c>
      <c r="H3675" s="12">
        <f>IFERROR(salesdata[[#This Row],[S-P1]]/salesdata[[#This Row],[Q-P1]],0)</f>
        <v>3.17</v>
      </c>
      <c r="I3675" s="3">
        <v>2414</v>
      </c>
      <c r="J3675" s="10">
        <v>15304.76</v>
      </c>
      <c r="K3675" s="12">
        <f>IFERROR(salesdata[[#This Row],[S-P2]]/salesdata[[#This Row],[Q-P2]],0)</f>
        <v>6.34</v>
      </c>
      <c r="L3675" s="3">
        <v>1553</v>
      </c>
      <c r="M3675" s="10">
        <v>8417.26</v>
      </c>
      <c r="N3675" s="12">
        <f>IFERROR(salesdata[[#This Row],[S-P3]]/salesdata[[#This Row],[Q-P3]],0)</f>
        <v>5.42</v>
      </c>
      <c r="O3675" s="3">
        <v>1352</v>
      </c>
      <c r="P3675" s="10">
        <v>9639.76</v>
      </c>
      <c r="Q3675" s="12">
        <f>IFERROR(salesdata[[#This Row],[S-P4]]/salesdata[[#This Row],[Q-P4]],0)</f>
        <v>7.13</v>
      </c>
      <c r="R3675" s="3">
        <v>8235</v>
      </c>
      <c r="S3675" s="10">
        <v>42605.5</v>
      </c>
      <c r="T3675" s="1" t="str">
        <f>"Q"&amp;ROUNDUP(salesdata[[#This Row],[Month No.]]/3,0)</f>
        <v>Q3</v>
      </c>
      <c r="U3675" s="1" t="str">
        <f>TEXT(salesdata[[#This Row],[Date]],"dddd")</f>
        <v>Monday</v>
      </c>
      <c r="V3675" s="12">
        <f>IFERROR(salesdata[[#This Row],[Total Revenue]]/salesdata[[#This Row],[Total Units Sold]],0)</f>
        <v>5.1737097753491197</v>
      </c>
      <c r="W3675" s="1" t="str">
        <f>INDEX({"Product1","Product2","Product3","Product4"},MATCH(MAX(salesdata[[#This Row],[S-P1]],salesdata[[#This Row],[S-P2]],salesdata[[#This Row],[S-P3]],salesdata[[#This Row],[S-P4]]),CHOOSE({1,2,3,4},salesdata[[#This Row],[S-P1]],salesdata[[#This Row],[S-P2]],salesdata[[#This Row],[S-P3]],salesdata[[#This Row],[S-P4]]),0))</f>
        <v>Product2</v>
      </c>
      <c r="X3675" s="1" t="str">
        <f>IF(salesdata[[#This Row],[Total Revenue]]&gt;=70000,"High",IF(salesdata[[#This Row],[Total Revenue]]&gt;=40000,"Medium","Low"))</f>
        <v>Medium</v>
      </c>
      <c r="Y3675" s="1" t="str">
        <f>IFERROR(IF(SUMIF(salesdata[Year],salesdata[[#This Row],[Year]],salesdata[Total Revenue])&gt;SUMIF(salesdata[Year],salesdata[[#This Row],[Year]]-1,salesdata[Total Revenue]),"Growth Year","Decline Year"),"")</f>
        <v>Growth Year</v>
      </c>
    </row>
    <row r="3676" spans="1:25" x14ac:dyDescent="0.3">
      <c r="A3676" s="1">
        <v>3675</v>
      </c>
      <c r="B3676" s="2">
        <v>44026</v>
      </c>
      <c r="C3676" s="1">
        <v>2020</v>
      </c>
      <c r="D3676" s="1" t="s">
        <v>20</v>
      </c>
      <c r="E3676" s="1">
        <v>7</v>
      </c>
      <c r="F3676" s="3">
        <v>1738</v>
      </c>
      <c r="G3676" s="10">
        <v>5509.46</v>
      </c>
      <c r="H3676" s="12">
        <f>IFERROR(salesdata[[#This Row],[S-P1]]/salesdata[[#This Row],[Q-P1]],0)</f>
        <v>3.17</v>
      </c>
      <c r="I3676" s="3">
        <v>1090</v>
      </c>
      <c r="J3676" s="10">
        <v>6910.6</v>
      </c>
      <c r="K3676" s="12">
        <f>IFERROR(salesdata[[#This Row],[S-P2]]/salesdata[[#This Row],[Q-P2]],0)</f>
        <v>6.3400000000000007</v>
      </c>
      <c r="L3676" s="3">
        <v>3726</v>
      </c>
      <c r="M3676" s="10">
        <v>20194.919999999998</v>
      </c>
      <c r="N3676" s="12">
        <f>IFERROR(salesdata[[#This Row],[S-P3]]/salesdata[[#This Row],[Q-P3]],0)</f>
        <v>5.42</v>
      </c>
      <c r="O3676" s="3">
        <v>1167</v>
      </c>
      <c r="P3676" s="10">
        <v>8320.7099999999991</v>
      </c>
      <c r="Q3676" s="12">
        <f>IFERROR(salesdata[[#This Row],[S-P4]]/salesdata[[#This Row],[Q-P4]],0)</f>
        <v>7.129999999999999</v>
      </c>
      <c r="R3676" s="3">
        <v>7721</v>
      </c>
      <c r="S3676" s="10">
        <v>40935.69</v>
      </c>
      <c r="T3676" s="1" t="str">
        <f>"Q"&amp;ROUNDUP(salesdata[[#This Row],[Month No.]]/3,0)</f>
        <v>Q3</v>
      </c>
      <c r="U3676" s="1" t="str">
        <f>TEXT(salesdata[[#This Row],[Date]],"dddd")</f>
        <v>Tuesday</v>
      </c>
      <c r="V3676" s="12">
        <f>IFERROR(salesdata[[#This Row],[Total Revenue]]/salesdata[[#This Row],[Total Units Sold]],0)</f>
        <v>5.3018637482191426</v>
      </c>
      <c r="W3676" s="1" t="str">
        <f>INDEX({"Product1","Product2","Product3","Product4"},MATCH(MAX(salesdata[[#This Row],[S-P1]],salesdata[[#This Row],[S-P2]],salesdata[[#This Row],[S-P3]],salesdata[[#This Row],[S-P4]]),CHOOSE({1,2,3,4},salesdata[[#This Row],[S-P1]],salesdata[[#This Row],[S-P2]],salesdata[[#This Row],[S-P3]],salesdata[[#This Row],[S-P4]]),0))</f>
        <v>Product3</v>
      </c>
      <c r="X3676" s="1" t="str">
        <f>IF(salesdata[[#This Row],[Total Revenue]]&gt;=70000,"High",IF(salesdata[[#This Row],[Total Revenue]]&gt;=40000,"Medium","Low"))</f>
        <v>Medium</v>
      </c>
      <c r="Y3676" s="1" t="str">
        <f>IFERROR(IF(SUMIF(salesdata[Year],salesdata[[#This Row],[Year]],salesdata[Total Revenue])&gt;SUMIF(salesdata[Year],salesdata[[#This Row],[Year]]-1,salesdata[Total Revenue]),"Growth Year","Decline Year"),"")</f>
        <v>Growth Year</v>
      </c>
    </row>
    <row r="3677" spans="1:25" x14ac:dyDescent="0.3">
      <c r="A3677" s="1">
        <v>3676</v>
      </c>
      <c r="B3677" s="2">
        <v>44027</v>
      </c>
      <c r="C3677" s="1">
        <v>2020</v>
      </c>
      <c r="D3677" s="1" t="s">
        <v>20</v>
      </c>
      <c r="E3677" s="1">
        <v>7</v>
      </c>
      <c r="F3677" s="3">
        <v>6666</v>
      </c>
      <c r="G3677" s="10">
        <v>21131.22</v>
      </c>
      <c r="H3677" s="12">
        <f>IFERROR(salesdata[[#This Row],[S-P1]]/salesdata[[#This Row],[Q-P1]],0)</f>
        <v>3.1700000000000004</v>
      </c>
      <c r="I3677" s="3">
        <v>3936</v>
      </c>
      <c r="J3677" s="10">
        <v>24954.240000000002</v>
      </c>
      <c r="K3677" s="12">
        <f>IFERROR(salesdata[[#This Row],[S-P2]]/salesdata[[#This Row],[Q-P2]],0)</f>
        <v>6.3400000000000007</v>
      </c>
      <c r="L3677" s="3">
        <v>5854</v>
      </c>
      <c r="M3677" s="10">
        <v>31728.68</v>
      </c>
      <c r="N3677" s="12">
        <f>IFERROR(salesdata[[#This Row],[S-P3]]/salesdata[[#This Row],[Q-P3]],0)</f>
        <v>5.42</v>
      </c>
      <c r="O3677" s="3">
        <v>1631</v>
      </c>
      <c r="P3677" s="10">
        <v>11629.03</v>
      </c>
      <c r="Q3677" s="12">
        <f>IFERROR(salesdata[[#This Row],[S-P4]]/salesdata[[#This Row],[Q-P4]],0)</f>
        <v>7.1300000000000008</v>
      </c>
      <c r="R3677" s="3">
        <v>18087</v>
      </c>
      <c r="S3677" s="10">
        <v>89443.17</v>
      </c>
      <c r="T3677" s="1" t="str">
        <f>"Q"&amp;ROUNDUP(salesdata[[#This Row],[Month No.]]/3,0)</f>
        <v>Q3</v>
      </c>
      <c r="U3677" s="1" t="str">
        <f>TEXT(salesdata[[#This Row],[Date]],"dddd")</f>
        <v>Wednesday</v>
      </c>
      <c r="V3677" s="12">
        <f>IFERROR(salesdata[[#This Row],[Total Revenue]]/salesdata[[#This Row],[Total Units Sold]],0)</f>
        <v>4.945163377011113</v>
      </c>
      <c r="W3677" s="1" t="str">
        <f>INDEX({"Product1","Product2","Product3","Product4"},MATCH(MAX(salesdata[[#This Row],[S-P1]],salesdata[[#This Row],[S-P2]],salesdata[[#This Row],[S-P3]],salesdata[[#This Row],[S-P4]]),CHOOSE({1,2,3,4},salesdata[[#This Row],[S-P1]],salesdata[[#This Row],[S-P2]],salesdata[[#This Row],[S-P3]],salesdata[[#This Row],[S-P4]]),0))</f>
        <v>Product3</v>
      </c>
      <c r="X3677" s="1" t="str">
        <f>IF(salesdata[[#This Row],[Total Revenue]]&gt;=70000,"High",IF(salesdata[[#This Row],[Total Revenue]]&gt;=40000,"Medium","Low"))</f>
        <v>High</v>
      </c>
      <c r="Y3677" s="1" t="str">
        <f>IFERROR(IF(SUMIF(salesdata[Year],salesdata[[#This Row],[Year]],salesdata[Total Revenue])&gt;SUMIF(salesdata[Year],salesdata[[#This Row],[Year]]-1,salesdata[Total Revenue]),"Growth Year","Decline Year"),"")</f>
        <v>Growth Year</v>
      </c>
    </row>
    <row r="3678" spans="1:25" x14ac:dyDescent="0.3">
      <c r="A3678" s="1">
        <v>3677</v>
      </c>
      <c r="B3678" s="2">
        <v>44028</v>
      </c>
      <c r="C3678" s="1">
        <v>2020</v>
      </c>
      <c r="D3678" s="1" t="s">
        <v>20</v>
      </c>
      <c r="E3678" s="1">
        <v>7</v>
      </c>
      <c r="F3678" s="3">
        <v>5642</v>
      </c>
      <c r="G3678" s="10">
        <v>17885.14</v>
      </c>
      <c r="H3678" s="12">
        <f>IFERROR(salesdata[[#This Row],[S-P1]]/salesdata[[#This Row],[Q-P1]],0)</f>
        <v>3.17</v>
      </c>
      <c r="I3678" s="3">
        <v>3675</v>
      </c>
      <c r="J3678" s="10">
        <v>23299.5</v>
      </c>
      <c r="K3678" s="12">
        <f>IFERROR(salesdata[[#This Row],[S-P2]]/salesdata[[#This Row],[Q-P2]],0)</f>
        <v>6.34</v>
      </c>
      <c r="L3678" s="3">
        <v>5798</v>
      </c>
      <c r="M3678" s="10">
        <v>31425.16</v>
      </c>
      <c r="N3678" s="12">
        <f>IFERROR(salesdata[[#This Row],[S-P3]]/salesdata[[#This Row],[Q-P3]],0)</f>
        <v>5.42</v>
      </c>
      <c r="O3678" s="3">
        <v>1722</v>
      </c>
      <c r="P3678" s="10">
        <v>12277.86</v>
      </c>
      <c r="Q3678" s="12">
        <f>IFERROR(salesdata[[#This Row],[S-P4]]/salesdata[[#This Row],[Q-P4]],0)</f>
        <v>7.1300000000000008</v>
      </c>
      <c r="R3678" s="3">
        <v>16837</v>
      </c>
      <c r="S3678" s="10">
        <v>84887.66</v>
      </c>
      <c r="T3678" s="1" t="str">
        <f>"Q"&amp;ROUNDUP(salesdata[[#This Row],[Month No.]]/3,0)</f>
        <v>Q3</v>
      </c>
      <c r="U3678" s="1" t="str">
        <f>TEXT(salesdata[[#This Row],[Date]],"dddd")</f>
        <v>Thursday</v>
      </c>
      <c r="V3678" s="12">
        <f>IFERROR(salesdata[[#This Row],[Total Revenue]]/salesdata[[#This Row],[Total Units Sold]],0)</f>
        <v>5.0417330878422524</v>
      </c>
      <c r="W3678" s="1" t="str">
        <f>INDEX({"Product1","Product2","Product3","Product4"},MATCH(MAX(salesdata[[#This Row],[S-P1]],salesdata[[#This Row],[S-P2]],salesdata[[#This Row],[S-P3]],salesdata[[#This Row],[S-P4]]),CHOOSE({1,2,3,4},salesdata[[#This Row],[S-P1]],salesdata[[#This Row],[S-P2]],salesdata[[#This Row],[S-P3]],salesdata[[#This Row],[S-P4]]),0))</f>
        <v>Product3</v>
      </c>
      <c r="X3678" s="1" t="str">
        <f>IF(salesdata[[#This Row],[Total Revenue]]&gt;=70000,"High",IF(salesdata[[#This Row],[Total Revenue]]&gt;=40000,"Medium","Low"))</f>
        <v>High</v>
      </c>
      <c r="Y3678" s="1" t="str">
        <f>IFERROR(IF(SUMIF(salesdata[Year],salesdata[[#This Row],[Year]],salesdata[Total Revenue])&gt;SUMIF(salesdata[Year],salesdata[[#This Row],[Year]]-1,salesdata[Total Revenue]),"Growth Year","Decline Year"),"")</f>
        <v>Growth Year</v>
      </c>
    </row>
    <row r="3679" spans="1:25" x14ac:dyDescent="0.3">
      <c r="A3679" s="1">
        <v>3678</v>
      </c>
      <c r="B3679" s="2">
        <v>44029</v>
      </c>
      <c r="C3679" s="1">
        <v>2020</v>
      </c>
      <c r="D3679" s="1" t="s">
        <v>20</v>
      </c>
      <c r="E3679" s="1">
        <v>7</v>
      </c>
      <c r="F3679" s="3">
        <v>2254</v>
      </c>
      <c r="G3679" s="10">
        <v>7145.18</v>
      </c>
      <c r="H3679" s="12">
        <f>IFERROR(salesdata[[#This Row],[S-P1]]/salesdata[[#This Row],[Q-P1]],0)</f>
        <v>3.17</v>
      </c>
      <c r="I3679" s="3">
        <v>1742</v>
      </c>
      <c r="J3679" s="10">
        <v>11044.28</v>
      </c>
      <c r="K3679" s="12">
        <f>IFERROR(salesdata[[#This Row],[S-P2]]/salesdata[[#This Row],[Q-P2]],0)</f>
        <v>6.3400000000000007</v>
      </c>
      <c r="L3679" s="3">
        <v>5445</v>
      </c>
      <c r="M3679" s="10">
        <v>29511.9</v>
      </c>
      <c r="N3679" s="12">
        <f>IFERROR(salesdata[[#This Row],[S-P3]]/salesdata[[#This Row],[Q-P3]],0)</f>
        <v>5.42</v>
      </c>
      <c r="O3679" s="3">
        <v>1436</v>
      </c>
      <c r="P3679" s="10">
        <v>10238.68</v>
      </c>
      <c r="Q3679" s="12">
        <f>IFERROR(salesdata[[#This Row],[S-P4]]/salesdata[[#This Row],[Q-P4]],0)</f>
        <v>7.13</v>
      </c>
      <c r="R3679" s="3">
        <v>10877</v>
      </c>
      <c r="S3679" s="10">
        <v>57940.04</v>
      </c>
      <c r="T3679" s="1" t="str">
        <f>"Q"&amp;ROUNDUP(salesdata[[#This Row],[Month No.]]/3,0)</f>
        <v>Q3</v>
      </c>
      <c r="U3679" s="1" t="str">
        <f>TEXT(salesdata[[#This Row],[Date]],"dddd")</f>
        <v>Friday</v>
      </c>
      <c r="V3679" s="12">
        <f>IFERROR(salesdata[[#This Row],[Total Revenue]]/salesdata[[#This Row],[Total Units Sold]],0)</f>
        <v>5.3268401213569918</v>
      </c>
      <c r="W3679" s="1" t="str">
        <f>INDEX({"Product1","Product2","Product3","Product4"},MATCH(MAX(salesdata[[#This Row],[S-P1]],salesdata[[#This Row],[S-P2]],salesdata[[#This Row],[S-P3]],salesdata[[#This Row],[S-P4]]),CHOOSE({1,2,3,4},salesdata[[#This Row],[S-P1]],salesdata[[#This Row],[S-P2]],salesdata[[#This Row],[S-P3]],salesdata[[#This Row],[S-P4]]),0))</f>
        <v>Product3</v>
      </c>
      <c r="X3679" s="1" t="str">
        <f>IF(salesdata[[#This Row],[Total Revenue]]&gt;=70000,"High",IF(salesdata[[#This Row],[Total Revenue]]&gt;=40000,"Medium","Low"))</f>
        <v>Medium</v>
      </c>
      <c r="Y3679" s="1" t="str">
        <f>IFERROR(IF(SUMIF(salesdata[Year],salesdata[[#This Row],[Year]],salesdata[Total Revenue])&gt;SUMIF(salesdata[Year],salesdata[[#This Row],[Year]]-1,salesdata[Total Revenue]),"Growth Year","Decline Year"),"")</f>
        <v>Growth Year</v>
      </c>
    </row>
    <row r="3680" spans="1:25" x14ac:dyDescent="0.3">
      <c r="A3680" s="1">
        <v>3679</v>
      </c>
      <c r="B3680" s="2">
        <v>44030</v>
      </c>
      <c r="C3680" s="1">
        <v>2020</v>
      </c>
      <c r="D3680" s="1" t="s">
        <v>20</v>
      </c>
      <c r="E3680" s="1">
        <v>7</v>
      </c>
      <c r="F3680" s="3">
        <v>6410</v>
      </c>
      <c r="G3680" s="10">
        <v>20319.7</v>
      </c>
      <c r="H3680" s="12">
        <f>IFERROR(salesdata[[#This Row],[S-P1]]/salesdata[[#This Row],[Q-P1]],0)</f>
        <v>3.17</v>
      </c>
      <c r="I3680" s="3">
        <v>3537</v>
      </c>
      <c r="J3680" s="10">
        <v>22424.58</v>
      </c>
      <c r="K3680" s="12">
        <f>IFERROR(salesdata[[#This Row],[S-P2]]/salesdata[[#This Row],[Q-P2]],0)</f>
        <v>6.3400000000000007</v>
      </c>
      <c r="L3680" s="3">
        <v>2997</v>
      </c>
      <c r="M3680" s="10">
        <v>16243.74</v>
      </c>
      <c r="N3680" s="12">
        <f>IFERROR(salesdata[[#This Row],[S-P3]]/salesdata[[#This Row],[Q-P3]],0)</f>
        <v>5.42</v>
      </c>
      <c r="O3680" s="3">
        <v>1426</v>
      </c>
      <c r="P3680" s="10">
        <v>10167.379999999999</v>
      </c>
      <c r="Q3680" s="12">
        <f>IFERROR(salesdata[[#This Row],[S-P4]]/salesdata[[#This Row],[Q-P4]],0)</f>
        <v>7.129999999999999</v>
      </c>
      <c r="R3680" s="3">
        <v>14370</v>
      </c>
      <c r="S3680" s="10">
        <v>69155.399999999994</v>
      </c>
      <c r="T3680" s="1" t="str">
        <f>"Q"&amp;ROUNDUP(salesdata[[#This Row],[Month No.]]/3,0)</f>
        <v>Q3</v>
      </c>
      <c r="U3680" s="1" t="str">
        <f>TEXT(salesdata[[#This Row],[Date]],"dddd")</f>
        <v>Saturday</v>
      </c>
      <c r="V3680" s="12">
        <f>IFERROR(salesdata[[#This Row],[Total Revenue]]/salesdata[[#This Row],[Total Units Sold]],0)</f>
        <v>4.8124843423799577</v>
      </c>
      <c r="W3680" s="1" t="str">
        <f>INDEX({"Product1","Product2","Product3","Product4"},MATCH(MAX(salesdata[[#This Row],[S-P1]],salesdata[[#This Row],[S-P2]],salesdata[[#This Row],[S-P3]],salesdata[[#This Row],[S-P4]]),CHOOSE({1,2,3,4},salesdata[[#This Row],[S-P1]],salesdata[[#This Row],[S-P2]],salesdata[[#This Row],[S-P3]],salesdata[[#This Row],[S-P4]]),0))</f>
        <v>Product2</v>
      </c>
      <c r="X3680" s="1" t="str">
        <f>IF(salesdata[[#This Row],[Total Revenue]]&gt;=70000,"High",IF(salesdata[[#This Row],[Total Revenue]]&gt;=40000,"Medium","Low"))</f>
        <v>Medium</v>
      </c>
      <c r="Y3680" s="1" t="str">
        <f>IFERROR(IF(SUMIF(salesdata[Year],salesdata[[#This Row],[Year]],salesdata[Total Revenue])&gt;SUMIF(salesdata[Year],salesdata[[#This Row],[Year]]-1,salesdata[Total Revenue]),"Growth Year","Decline Year"),"")</f>
        <v>Growth Year</v>
      </c>
    </row>
    <row r="3681" spans="1:25" x14ac:dyDescent="0.3">
      <c r="A3681" s="1">
        <v>3680</v>
      </c>
      <c r="B3681" s="2">
        <v>44031</v>
      </c>
      <c r="C3681" s="1">
        <v>2020</v>
      </c>
      <c r="D3681" s="1" t="s">
        <v>20</v>
      </c>
      <c r="E3681" s="1">
        <v>7</v>
      </c>
      <c r="F3681" s="3">
        <v>2587</v>
      </c>
      <c r="G3681" s="10">
        <v>8200.7900000000009</v>
      </c>
      <c r="H3681" s="12">
        <f>IFERROR(salesdata[[#This Row],[S-P1]]/salesdata[[#This Row],[Q-P1]],0)</f>
        <v>3.1700000000000004</v>
      </c>
      <c r="I3681" s="3">
        <v>1595</v>
      </c>
      <c r="J3681" s="10">
        <v>10112.299999999999</v>
      </c>
      <c r="K3681" s="12">
        <f>IFERROR(salesdata[[#This Row],[S-P2]]/salesdata[[#This Row],[Q-P2]],0)</f>
        <v>6.34</v>
      </c>
      <c r="L3681" s="3">
        <v>3026</v>
      </c>
      <c r="M3681" s="10">
        <v>16400.919999999998</v>
      </c>
      <c r="N3681" s="12">
        <f>IFERROR(salesdata[[#This Row],[S-P3]]/salesdata[[#This Row],[Q-P3]],0)</f>
        <v>5.419999999999999</v>
      </c>
      <c r="O3681" s="3">
        <v>1796</v>
      </c>
      <c r="P3681" s="10">
        <v>12805.48</v>
      </c>
      <c r="Q3681" s="12">
        <f>IFERROR(salesdata[[#This Row],[S-P4]]/salesdata[[#This Row],[Q-P4]],0)</f>
        <v>7.13</v>
      </c>
      <c r="R3681" s="3">
        <v>9004</v>
      </c>
      <c r="S3681" s="10">
        <v>47519.49</v>
      </c>
      <c r="T3681" s="1" t="str">
        <f>"Q"&amp;ROUNDUP(salesdata[[#This Row],[Month No.]]/3,0)</f>
        <v>Q3</v>
      </c>
      <c r="U3681" s="1" t="str">
        <f>TEXT(salesdata[[#This Row],[Date]],"dddd")</f>
        <v>Sunday</v>
      </c>
      <c r="V3681" s="12">
        <f>IFERROR(salesdata[[#This Row],[Total Revenue]]/salesdata[[#This Row],[Total Units Sold]],0)</f>
        <v>5.2775977343402927</v>
      </c>
      <c r="W3681" s="1" t="str">
        <f>INDEX({"Product1","Product2","Product3","Product4"},MATCH(MAX(salesdata[[#This Row],[S-P1]],salesdata[[#This Row],[S-P2]],salesdata[[#This Row],[S-P3]],salesdata[[#This Row],[S-P4]]),CHOOSE({1,2,3,4},salesdata[[#This Row],[S-P1]],salesdata[[#This Row],[S-P2]],salesdata[[#This Row],[S-P3]],salesdata[[#This Row],[S-P4]]),0))</f>
        <v>Product3</v>
      </c>
      <c r="X3681" s="1" t="str">
        <f>IF(salesdata[[#This Row],[Total Revenue]]&gt;=70000,"High",IF(salesdata[[#This Row],[Total Revenue]]&gt;=40000,"Medium","Low"))</f>
        <v>Medium</v>
      </c>
      <c r="Y3681" s="1" t="str">
        <f>IFERROR(IF(SUMIF(salesdata[Year],salesdata[[#This Row],[Year]],salesdata[Total Revenue])&gt;SUMIF(salesdata[Year],salesdata[[#This Row],[Year]]-1,salesdata[Total Revenue]),"Growth Year","Decline Year"),"")</f>
        <v>Growth Year</v>
      </c>
    </row>
    <row r="3682" spans="1:25" x14ac:dyDescent="0.3">
      <c r="A3682" s="1">
        <v>3681</v>
      </c>
      <c r="B3682" s="2">
        <v>44032</v>
      </c>
      <c r="C3682" s="1">
        <v>2020</v>
      </c>
      <c r="D3682" s="1" t="s">
        <v>20</v>
      </c>
      <c r="E3682" s="1">
        <v>7</v>
      </c>
      <c r="F3682" s="3">
        <v>2757</v>
      </c>
      <c r="G3682" s="10">
        <v>8739.69</v>
      </c>
      <c r="H3682" s="12">
        <f>IFERROR(salesdata[[#This Row],[S-P1]]/salesdata[[#This Row],[Q-P1]],0)</f>
        <v>3.1700000000000004</v>
      </c>
      <c r="I3682" s="3">
        <v>1859</v>
      </c>
      <c r="J3682" s="10">
        <v>11786.06</v>
      </c>
      <c r="K3682" s="12">
        <f>IFERROR(salesdata[[#This Row],[S-P2]]/salesdata[[#This Row],[Q-P2]],0)</f>
        <v>6.34</v>
      </c>
      <c r="L3682" s="3">
        <v>4866</v>
      </c>
      <c r="M3682" s="10">
        <v>26373.72</v>
      </c>
      <c r="N3682" s="12">
        <f>IFERROR(salesdata[[#This Row],[S-P3]]/salesdata[[#This Row],[Q-P3]],0)</f>
        <v>5.42</v>
      </c>
      <c r="O3682" s="3">
        <v>909</v>
      </c>
      <c r="P3682" s="10">
        <v>6481.17</v>
      </c>
      <c r="Q3682" s="12">
        <f>IFERROR(salesdata[[#This Row],[S-P4]]/salesdata[[#This Row],[Q-P4]],0)</f>
        <v>7.13</v>
      </c>
      <c r="R3682" s="3">
        <v>10391</v>
      </c>
      <c r="S3682" s="10">
        <v>53380.639999999999</v>
      </c>
      <c r="T3682" s="1" t="str">
        <f>"Q"&amp;ROUNDUP(salesdata[[#This Row],[Month No.]]/3,0)</f>
        <v>Q3</v>
      </c>
      <c r="U3682" s="1" t="str">
        <f>TEXT(salesdata[[#This Row],[Date]],"dddd")</f>
        <v>Monday</v>
      </c>
      <c r="V3682" s="12">
        <f>IFERROR(salesdata[[#This Row],[Total Revenue]]/salesdata[[#This Row],[Total Units Sold]],0)</f>
        <v>5.1371994995669326</v>
      </c>
      <c r="W3682" s="1" t="str">
        <f>INDEX({"Product1","Product2","Product3","Product4"},MATCH(MAX(salesdata[[#This Row],[S-P1]],salesdata[[#This Row],[S-P2]],salesdata[[#This Row],[S-P3]],salesdata[[#This Row],[S-P4]]),CHOOSE({1,2,3,4},salesdata[[#This Row],[S-P1]],salesdata[[#This Row],[S-P2]],salesdata[[#This Row],[S-P3]],salesdata[[#This Row],[S-P4]]),0))</f>
        <v>Product3</v>
      </c>
      <c r="X3682" s="1" t="str">
        <f>IF(salesdata[[#This Row],[Total Revenue]]&gt;=70000,"High",IF(salesdata[[#This Row],[Total Revenue]]&gt;=40000,"Medium","Low"))</f>
        <v>Medium</v>
      </c>
      <c r="Y3682" s="1" t="str">
        <f>IFERROR(IF(SUMIF(salesdata[Year],salesdata[[#This Row],[Year]],salesdata[Total Revenue])&gt;SUMIF(salesdata[Year],salesdata[[#This Row],[Year]]-1,salesdata[Total Revenue]),"Growth Year","Decline Year"),"")</f>
        <v>Growth Year</v>
      </c>
    </row>
    <row r="3683" spans="1:25" x14ac:dyDescent="0.3">
      <c r="A3683" s="1">
        <v>3682</v>
      </c>
      <c r="B3683" s="2">
        <v>44033</v>
      </c>
      <c r="C3683" s="1">
        <v>2020</v>
      </c>
      <c r="D3683" s="1" t="s">
        <v>20</v>
      </c>
      <c r="E3683" s="1">
        <v>7</v>
      </c>
      <c r="F3683" s="3">
        <v>5099</v>
      </c>
      <c r="G3683" s="10">
        <v>16163.83</v>
      </c>
      <c r="H3683" s="12">
        <f>IFERROR(salesdata[[#This Row],[S-P1]]/salesdata[[#This Row],[Q-P1]],0)</f>
        <v>3.17</v>
      </c>
      <c r="I3683" s="3">
        <v>2948</v>
      </c>
      <c r="J3683" s="10">
        <v>18690.32</v>
      </c>
      <c r="K3683" s="12">
        <f>IFERROR(salesdata[[#This Row],[S-P2]]/salesdata[[#This Row],[Q-P2]],0)</f>
        <v>6.34</v>
      </c>
      <c r="L3683" s="3">
        <v>2316</v>
      </c>
      <c r="M3683" s="10">
        <v>12552.72</v>
      </c>
      <c r="N3683" s="12">
        <f>IFERROR(salesdata[[#This Row],[S-P3]]/salesdata[[#This Row],[Q-P3]],0)</f>
        <v>5.42</v>
      </c>
      <c r="O3683" s="3">
        <v>413</v>
      </c>
      <c r="P3683" s="10">
        <v>2944.69</v>
      </c>
      <c r="Q3683" s="12">
        <f>IFERROR(salesdata[[#This Row],[S-P4]]/salesdata[[#This Row],[Q-P4]],0)</f>
        <v>7.13</v>
      </c>
      <c r="R3683" s="3">
        <v>10776</v>
      </c>
      <c r="S3683" s="10">
        <v>50351.56</v>
      </c>
      <c r="T3683" s="1" t="str">
        <f>"Q"&amp;ROUNDUP(salesdata[[#This Row],[Month No.]]/3,0)</f>
        <v>Q3</v>
      </c>
      <c r="U3683" s="1" t="str">
        <f>TEXT(salesdata[[#This Row],[Date]],"dddd")</f>
        <v>Tuesday</v>
      </c>
      <c r="V3683" s="12">
        <f>IFERROR(salesdata[[#This Row],[Total Revenue]]/salesdata[[#This Row],[Total Units Sold]],0)</f>
        <v>4.6725649591685228</v>
      </c>
      <c r="W3683" s="1" t="str">
        <f>INDEX({"Product1","Product2","Product3","Product4"},MATCH(MAX(salesdata[[#This Row],[S-P1]],salesdata[[#This Row],[S-P2]],salesdata[[#This Row],[S-P3]],salesdata[[#This Row],[S-P4]]),CHOOSE({1,2,3,4},salesdata[[#This Row],[S-P1]],salesdata[[#This Row],[S-P2]],salesdata[[#This Row],[S-P3]],salesdata[[#This Row],[S-P4]]),0))</f>
        <v>Product2</v>
      </c>
      <c r="X3683" s="1" t="str">
        <f>IF(salesdata[[#This Row],[Total Revenue]]&gt;=70000,"High",IF(salesdata[[#This Row],[Total Revenue]]&gt;=40000,"Medium","Low"))</f>
        <v>Medium</v>
      </c>
      <c r="Y3683" s="1" t="str">
        <f>IFERROR(IF(SUMIF(salesdata[Year],salesdata[[#This Row],[Year]],salesdata[Total Revenue])&gt;SUMIF(salesdata[Year],salesdata[[#This Row],[Year]]-1,salesdata[Total Revenue]),"Growth Year","Decline Year"),"")</f>
        <v>Growth Year</v>
      </c>
    </row>
    <row r="3684" spans="1:25" x14ac:dyDescent="0.3">
      <c r="A3684" s="1">
        <v>3683</v>
      </c>
      <c r="B3684" s="2">
        <v>44034</v>
      </c>
      <c r="C3684" s="1">
        <v>2020</v>
      </c>
      <c r="D3684" s="1" t="s">
        <v>20</v>
      </c>
      <c r="E3684" s="1">
        <v>7</v>
      </c>
      <c r="F3684" s="3">
        <v>3559</v>
      </c>
      <c r="G3684" s="10">
        <v>11282.03</v>
      </c>
      <c r="H3684" s="12">
        <f>IFERROR(salesdata[[#This Row],[S-P1]]/salesdata[[#This Row],[Q-P1]],0)</f>
        <v>3.1700000000000004</v>
      </c>
      <c r="I3684" s="3">
        <v>3907</v>
      </c>
      <c r="J3684" s="10">
        <v>24770.38</v>
      </c>
      <c r="K3684" s="12">
        <f>IFERROR(salesdata[[#This Row],[S-P2]]/salesdata[[#This Row],[Q-P2]],0)</f>
        <v>6.34</v>
      </c>
      <c r="L3684" s="3">
        <v>2381</v>
      </c>
      <c r="M3684" s="10">
        <v>12905.02</v>
      </c>
      <c r="N3684" s="12">
        <f>IFERROR(salesdata[[#This Row],[S-P3]]/salesdata[[#This Row],[Q-P3]],0)</f>
        <v>5.42</v>
      </c>
      <c r="O3684" s="3">
        <v>1671</v>
      </c>
      <c r="P3684" s="10">
        <v>11914.23</v>
      </c>
      <c r="Q3684" s="12">
        <f>IFERROR(salesdata[[#This Row],[S-P4]]/salesdata[[#This Row],[Q-P4]],0)</f>
        <v>7.13</v>
      </c>
      <c r="R3684" s="3">
        <v>11518</v>
      </c>
      <c r="S3684" s="10">
        <v>60871.66</v>
      </c>
      <c r="T3684" s="1" t="str">
        <f>"Q"&amp;ROUNDUP(salesdata[[#This Row],[Month No.]]/3,0)</f>
        <v>Q3</v>
      </c>
      <c r="U3684" s="1" t="str">
        <f>TEXT(salesdata[[#This Row],[Date]],"dddd")</f>
        <v>Wednesday</v>
      </c>
      <c r="V3684" s="12">
        <f>IFERROR(salesdata[[#This Row],[Total Revenue]]/salesdata[[#This Row],[Total Units Sold]],0)</f>
        <v>5.2849157839902761</v>
      </c>
      <c r="W3684" s="1" t="str">
        <f>INDEX({"Product1","Product2","Product3","Product4"},MATCH(MAX(salesdata[[#This Row],[S-P1]],salesdata[[#This Row],[S-P2]],salesdata[[#This Row],[S-P3]],salesdata[[#This Row],[S-P4]]),CHOOSE({1,2,3,4},salesdata[[#This Row],[S-P1]],salesdata[[#This Row],[S-P2]],salesdata[[#This Row],[S-P3]],salesdata[[#This Row],[S-P4]]),0))</f>
        <v>Product2</v>
      </c>
      <c r="X3684" s="1" t="str">
        <f>IF(salesdata[[#This Row],[Total Revenue]]&gt;=70000,"High",IF(salesdata[[#This Row],[Total Revenue]]&gt;=40000,"Medium","Low"))</f>
        <v>Medium</v>
      </c>
      <c r="Y3684" s="1" t="str">
        <f>IFERROR(IF(SUMIF(salesdata[Year],salesdata[[#This Row],[Year]],salesdata[Total Revenue])&gt;SUMIF(salesdata[Year],salesdata[[#This Row],[Year]]-1,salesdata[Total Revenue]),"Growth Year","Decline Year"),"")</f>
        <v>Growth Year</v>
      </c>
    </row>
    <row r="3685" spans="1:25" x14ac:dyDescent="0.3">
      <c r="A3685" s="1">
        <v>3684</v>
      </c>
      <c r="B3685" s="2">
        <v>44035</v>
      </c>
      <c r="C3685" s="1">
        <v>2020</v>
      </c>
      <c r="D3685" s="1" t="s">
        <v>20</v>
      </c>
      <c r="E3685" s="1">
        <v>7</v>
      </c>
      <c r="F3685" s="3">
        <v>2261</v>
      </c>
      <c r="G3685" s="10">
        <v>7167.37</v>
      </c>
      <c r="H3685" s="12">
        <f>IFERROR(salesdata[[#This Row],[S-P1]]/salesdata[[#This Row],[Q-P1]],0)</f>
        <v>3.17</v>
      </c>
      <c r="I3685" s="3">
        <v>1094</v>
      </c>
      <c r="J3685" s="10">
        <v>6935.96</v>
      </c>
      <c r="K3685" s="12">
        <f>IFERROR(salesdata[[#This Row],[S-P2]]/salesdata[[#This Row],[Q-P2]],0)</f>
        <v>6.34</v>
      </c>
      <c r="L3685" s="3">
        <v>2609</v>
      </c>
      <c r="M3685" s="10">
        <v>14140.78</v>
      </c>
      <c r="N3685" s="12">
        <f>IFERROR(salesdata[[#This Row],[S-P3]]/salesdata[[#This Row],[Q-P3]],0)</f>
        <v>5.42</v>
      </c>
      <c r="O3685" s="3">
        <v>863</v>
      </c>
      <c r="P3685" s="10">
        <v>6153.19</v>
      </c>
      <c r="Q3685" s="12">
        <f>IFERROR(salesdata[[#This Row],[S-P4]]/salesdata[[#This Row],[Q-P4]],0)</f>
        <v>7.13</v>
      </c>
      <c r="R3685" s="3">
        <v>6827</v>
      </c>
      <c r="S3685" s="10">
        <v>34397.300000000003</v>
      </c>
      <c r="T3685" s="1" t="str">
        <f>"Q"&amp;ROUNDUP(salesdata[[#This Row],[Month No.]]/3,0)</f>
        <v>Q3</v>
      </c>
      <c r="U3685" s="1" t="str">
        <f>TEXT(salesdata[[#This Row],[Date]],"dddd")</f>
        <v>Thursday</v>
      </c>
      <c r="V3685" s="12">
        <f>IFERROR(salesdata[[#This Row],[Total Revenue]]/salesdata[[#This Row],[Total Units Sold]],0)</f>
        <v>5.0384209755383038</v>
      </c>
      <c r="W3685" s="1" t="str">
        <f>INDEX({"Product1","Product2","Product3","Product4"},MATCH(MAX(salesdata[[#This Row],[S-P1]],salesdata[[#This Row],[S-P2]],salesdata[[#This Row],[S-P3]],salesdata[[#This Row],[S-P4]]),CHOOSE({1,2,3,4},salesdata[[#This Row],[S-P1]],salesdata[[#This Row],[S-P2]],salesdata[[#This Row],[S-P3]],salesdata[[#This Row],[S-P4]]),0))</f>
        <v>Product3</v>
      </c>
      <c r="X3685" s="1" t="str">
        <f>IF(salesdata[[#This Row],[Total Revenue]]&gt;=70000,"High",IF(salesdata[[#This Row],[Total Revenue]]&gt;=40000,"Medium","Low"))</f>
        <v>Low</v>
      </c>
      <c r="Y3685" s="1" t="str">
        <f>IFERROR(IF(SUMIF(salesdata[Year],salesdata[[#This Row],[Year]],salesdata[Total Revenue])&gt;SUMIF(salesdata[Year],salesdata[[#This Row],[Year]]-1,salesdata[Total Revenue]),"Growth Year","Decline Year"),"")</f>
        <v>Growth Year</v>
      </c>
    </row>
    <row r="3686" spans="1:25" x14ac:dyDescent="0.3">
      <c r="A3686" s="1">
        <v>3685</v>
      </c>
      <c r="B3686" s="2">
        <v>44036</v>
      </c>
      <c r="C3686" s="1">
        <v>2020</v>
      </c>
      <c r="D3686" s="1" t="s">
        <v>20</v>
      </c>
      <c r="E3686" s="1">
        <v>7</v>
      </c>
      <c r="F3686" s="3">
        <v>6566</v>
      </c>
      <c r="G3686" s="10">
        <v>20814.22</v>
      </c>
      <c r="H3686" s="12">
        <f>IFERROR(salesdata[[#This Row],[S-P1]]/salesdata[[#This Row],[Q-P1]],0)</f>
        <v>3.1700000000000004</v>
      </c>
      <c r="I3686" s="3">
        <v>1825</v>
      </c>
      <c r="J3686" s="10">
        <v>11570.5</v>
      </c>
      <c r="K3686" s="12">
        <f>IFERROR(salesdata[[#This Row],[S-P2]]/salesdata[[#This Row],[Q-P2]],0)</f>
        <v>6.34</v>
      </c>
      <c r="L3686" s="3">
        <v>1842</v>
      </c>
      <c r="M3686" s="10">
        <v>9983.64</v>
      </c>
      <c r="N3686" s="12">
        <f>IFERROR(salesdata[[#This Row],[S-P3]]/salesdata[[#This Row],[Q-P3]],0)</f>
        <v>5.42</v>
      </c>
      <c r="O3686" s="3">
        <v>1471</v>
      </c>
      <c r="P3686" s="10">
        <v>10488.23</v>
      </c>
      <c r="Q3686" s="12">
        <f>IFERROR(salesdata[[#This Row],[S-P4]]/salesdata[[#This Row],[Q-P4]],0)</f>
        <v>7.13</v>
      </c>
      <c r="R3686" s="3">
        <v>11704</v>
      </c>
      <c r="S3686" s="10">
        <v>52856.59</v>
      </c>
      <c r="T3686" s="1" t="str">
        <f>"Q"&amp;ROUNDUP(salesdata[[#This Row],[Month No.]]/3,0)</f>
        <v>Q3</v>
      </c>
      <c r="U3686" s="1" t="str">
        <f>TEXT(salesdata[[#This Row],[Date]],"dddd")</f>
        <v>Friday</v>
      </c>
      <c r="V3686" s="12">
        <f>IFERROR(salesdata[[#This Row],[Total Revenue]]/salesdata[[#This Row],[Total Units Sold]],0)</f>
        <v>4.5161132946001361</v>
      </c>
      <c r="W3686" s="1" t="str">
        <f>INDEX({"Product1","Product2","Product3","Product4"},MATCH(MAX(salesdata[[#This Row],[S-P1]],salesdata[[#This Row],[S-P2]],salesdata[[#This Row],[S-P3]],salesdata[[#This Row],[S-P4]]),CHOOSE({1,2,3,4},salesdata[[#This Row],[S-P1]],salesdata[[#This Row],[S-P2]],salesdata[[#This Row],[S-P3]],salesdata[[#This Row],[S-P4]]),0))</f>
        <v>Product1</v>
      </c>
      <c r="X3686" s="1" t="str">
        <f>IF(salesdata[[#This Row],[Total Revenue]]&gt;=70000,"High",IF(salesdata[[#This Row],[Total Revenue]]&gt;=40000,"Medium","Low"))</f>
        <v>Medium</v>
      </c>
      <c r="Y3686" s="1" t="str">
        <f>IFERROR(IF(SUMIF(salesdata[Year],salesdata[[#This Row],[Year]],salesdata[Total Revenue])&gt;SUMIF(salesdata[Year],salesdata[[#This Row],[Year]]-1,salesdata[Total Revenue]),"Growth Year","Decline Year"),"")</f>
        <v>Growth Year</v>
      </c>
    </row>
    <row r="3687" spans="1:25" x14ac:dyDescent="0.3">
      <c r="A3687" s="1">
        <v>3686</v>
      </c>
      <c r="B3687" s="2">
        <v>44037</v>
      </c>
      <c r="C3687" s="1">
        <v>2020</v>
      </c>
      <c r="D3687" s="1" t="s">
        <v>20</v>
      </c>
      <c r="E3687" s="1">
        <v>7</v>
      </c>
      <c r="F3687" s="3">
        <v>4786</v>
      </c>
      <c r="G3687" s="10">
        <v>15171.62</v>
      </c>
      <c r="H3687" s="12">
        <f>IFERROR(salesdata[[#This Row],[S-P1]]/salesdata[[#This Row],[Q-P1]],0)</f>
        <v>3.1700000000000004</v>
      </c>
      <c r="I3687" s="3">
        <v>2858</v>
      </c>
      <c r="J3687" s="10">
        <v>18119.72</v>
      </c>
      <c r="K3687" s="12">
        <f>IFERROR(salesdata[[#This Row],[S-P2]]/salesdata[[#This Row],[Q-P2]],0)</f>
        <v>6.3400000000000007</v>
      </c>
      <c r="L3687" s="3">
        <v>1650</v>
      </c>
      <c r="M3687" s="10">
        <v>8943</v>
      </c>
      <c r="N3687" s="12">
        <f>IFERROR(salesdata[[#This Row],[S-P3]]/salesdata[[#This Row],[Q-P3]],0)</f>
        <v>5.42</v>
      </c>
      <c r="O3687" s="3">
        <v>1965</v>
      </c>
      <c r="P3687" s="10">
        <v>14010.45</v>
      </c>
      <c r="Q3687" s="12">
        <f>IFERROR(salesdata[[#This Row],[S-P4]]/salesdata[[#This Row],[Q-P4]],0)</f>
        <v>7.1300000000000008</v>
      </c>
      <c r="R3687" s="3">
        <v>11259</v>
      </c>
      <c r="S3687" s="10">
        <v>56244.79</v>
      </c>
      <c r="T3687" s="1" t="str">
        <f>"Q"&amp;ROUNDUP(salesdata[[#This Row],[Month No.]]/3,0)</f>
        <v>Q3</v>
      </c>
      <c r="U3687" s="1" t="str">
        <f>TEXT(salesdata[[#This Row],[Date]],"dddd")</f>
        <v>Saturday</v>
      </c>
      <c r="V3687" s="12">
        <f>IFERROR(salesdata[[#This Row],[Total Revenue]]/salesdata[[#This Row],[Total Units Sold]],0)</f>
        <v>4.9955404565236696</v>
      </c>
      <c r="W3687" s="1" t="str">
        <f>INDEX({"Product1","Product2","Product3","Product4"},MATCH(MAX(salesdata[[#This Row],[S-P1]],salesdata[[#This Row],[S-P2]],salesdata[[#This Row],[S-P3]],salesdata[[#This Row],[S-P4]]),CHOOSE({1,2,3,4},salesdata[[#This Row],[S-P1]],salesdata[[#This Row],[S-P2]],salesdata[[#This Row],[S-P3]],salesdata[[#This Row],[S-P4]]),0))</f>
        <v>Product2</v>
      </c>
      <c r="X3687" s="1" t="str">
        <f>IF(salesdata[[#This Row],[Total Revenue]]&gt;=70000,"High",IF(salesdata[[#This Row],[Total Revenue]]&gt;=40000,"Medium","Low"))</f>
        <v>Medium</v>
      </c>
      <c r="Y3687" s="1" t="str">
        <f>IFERROR(IF(SUMIF(salesdata[Year],salesdata[[#This Row],[Year]],salesdata[Total Revenue])&gt;SUMIF(salesdata[Year],salesdata[[#This Row],[Year]]-1,salesdata[Total Revenue]),"Growth Year","Decline Year"),"")</f>
        <v>Growth Year</v>
      </c>
    </row>
    <row r="3688" spans="1:25" x14ac:dyDescent="0.3">
      <c r="A3688" s="1">
        <v>3687</v>
      </c>
      <c r="B3688" s="2">
        <v>44038</v>
      </c>
      <c r="C3688" s="1">
        <v>2020</v>
      </c>
      <c r="D3688" s="1" t="s">
        <v>20</v>
      </c>
      <c r="E3688" s="1">
        <v>7</v>
      </c>
      <c r="F3688" s="3">
        <v>2090</v>
      </c>
      <c r="G3688" s="10">
        <v>6625.3</v>
      </c>
      <c r="H3688" s="12">
        <f>IFERROR(salesdata[[#This Row],[S-P1]]/salesdata[[#This Row],[Q-P1]],0)</f>
        <v>3.17</v>
      </c>
      <c r="I3688" s="3">
        <v>265</v>
      </c>
      <c r="J3688" s="10">
        <v>1680.1</v>
      </c>
      <c r="K3688" s="12">
        <f>IFERROR(salesdata[[#This Row],[S-P2]]/salesdata[[#This Row],[Q-P2]],0)</f>
        <v>6.34</v>
      </c>
      <c r="L3688" s="3">
        <v>5799</v>
      </c>
      <c r="M3688" s="10">
        <v>31430.58</v>
      </c>
      <c r="N3688" s="12">
        <f>IFERROR(salesdata[[#This Row],[S-P3]]/salesdata[[#This Row],[Q-P3]],0)</f>
        <v>5.42</v>
      </c>
      <c r="O3688" s="3">
        <v>1648</v>
      </c>
      <c r="P3688" s="10">
        <v>11750.24</v>
      </c>
      <c r="Q3688" s="12">
        <f>IFERROR(salesdata[[#This Row],[S-P4]]/salesdata[[#This Row],[Q-P4]],0)</f>
        <v>7.13</v>
      </c>
      <c r="R3688" s="3">
        <v>9802</v>
      </c>
      <c r="S3688" s="10">
        <v>51486.22</v>
      </c>
      <c r="T3688" s="1" t="str">
        <f>"Q"&amp;ROUNDUP(salesdata[[#This Row],[Month No.]]/3,0)</f>
        <v>Q3</v>
      </c>
      <c r="U3688" s="1" t="str">
        <f>TEXT(salesdata[[#This Row],[Date]],"dddd")</f>
        <v>Sunday</v>
      </c>
      <c r="V3688" s="12">
        <f>IFERROR(salesdata[[#This Row],[Total Revenue]]/salesdata[[#This Row],[Total Units Sold]],0)</f>
        <v>5.2526239542950419</v>
      </c>
      <c r="W3688" s="1" t="str">
        <f>INDEX({"Product1","Product2","Product3","Product4"},MATCH(MAX(salesdata[[#This Row],[S-P1]],salesdata[[#This Row],[S-P2]],salesdata[[#This Row],[S-P3]],salesdata[[#This Row],[S-P4]]),CHOOSE({1,2,3,4},salesdata[[#This Row],[S-P1]],salesdata[[#This Row],[S-P2]],salesdata[[#This Row],[S-P3]],salesdata[[#This Row],[S-P4]]),0))</f>
        <v>Product3</v>
      </c>
      <c r="X3688" s="1" t="str">
        <f>IF(salesdata[[#This Row],[Total Revenue]]&gt;=70000,"High",IF(salesdata[[#This Row],[Total Revenue]]&gt;=40000,"Medium","Low"))</f>
        <v>Medium</v>
      </c>
      <c r="Y3688" s="1" t="str">
        <f>IFERROR(IF(SUMIF(salesdata[Year],salesdata[[#This Row],[Year]],salesdata[Total Revenue])&gt;SUMIF(salesdata[Year],salesdata[[#This Row],[Year]]-1,salesdata[Total Revenue]),"Growth Year","Decline Year"),"")</f>
        <v>Growth Year</v>
      </c>
    </row>
    <row r="3689" spans="1:25" x14ac:dyDescent="0.3">
      <c r="A3689" s="1">
        <v>3688</v>
      </c>
      <c r="B3689" s="2">
        <v>44039</v>
      </c>
      <c r="C3689" s="1">
        <v>2020</v>
      </c>
      <c r="D3689" s="1" t="s">
        <v>20</v>
      </c>
      <c r="E3689" s="1">
        <v>7</v>
      </c>
      <c r="F3689" s="3">
        <v>1470</v>
      </c>
      <c r="G3689" s="10">
        <v>4659.8999999999996</v>
      </c>
      <c r="H3689" s="12">
        <f>IFERROR(salesdata[[#This Row],[S-P1]]/salesdata[[#This Row],[Q-P1]],0)</f>
        <v>3.17</v>
      </c>
      <c r="I3689" s="3">
        <v>1850</v>
      </c>
      <c r="J3689" s="10">
        <v>11729</v>
      </c>
      <c r="K3689" s="12">
        <f>IFERROR(salesdata[[#This Row],[S-P2]]/salesdata[[#This Row],[Q-P2]],0)</f>
        <v>6.34</v>
      </c>
      <c r="L3689" s="3">
        <v>937</v>
      </c>
      <c r="M3689" s="10">
        <v>5078.54</v>
      </c>
      <c r="N3689" s="12">
        <f>IFERROR(salesdata[[#This Row],[S-P3]]/salesdata[[#This Row],[Q-P3]],0)</f>
        <v>5.42</v>
      </c>
      <c r="O3689" s="3">
        <v>1545</v>
      </c>
      <c r="P3689" s="10">
        <v>11015.85</v>
      </c>
      <c r="Q3689" s="12">
        <f>IFERROR(salesdata[[#This Row],[S-P4]]/salesdata[[#This Row],[Q-P4]],0)</f>
        <v>7.13</v>
      </c>
      <c r="R3689" s="3">
        <v>5802</v>
      </c>
      <c r="S3689" s="10">
        <v>32483.29</v>
      </c>
      <c r="T3689" s="1" t="str">
        <f>"Q"&amp;ROUNDUP(salesdata[[#This Row],[Month No.]]/3,0)</f>
        <v>Q3</v>
      </c>
      <c r="U3689" s="1" t="str">
        <f>TEXT(salesdata[[#This Row],[Date]],"dddd")</f>
        <v>Monday</v>
      </c>
      <c r="V3689" s="12">
        <f>IFERROR(salesdata[[#This Row],[Total Revenue]]/salesdata[[#This Row],[Total Units Sold]],0)</f>
        <v>5.5986366770079288</v>
      </c>
      <c r="W3689" s="1" t="str">
        <f>INDEX({"Product1","Product2","Product3","Product4"},MATCH(MAX(salesdata[[#This Row],[S-P1]],salesdata[[#This Row],[S-P2]],salesdata[[#This Row],[S-P3]],salesdata[[#This Row],[S-P4]]),CHOOSE({1,2,3,4},salesdata[[#This Row],[S-P1]],salesdata[[#This Row],[S-P2]],salesdata[[#This Row],[S-P3]],salesdata[[#This Row],[S-P4]]),0))</f>
        <v>Product2</v>
      </c>
      <c r="X3689" s="1" t="str">
        <f>IF(salesdata[[#This Row],[Total Revenue]]&gt;=70000,"High",IF(salesdata[[#This Row],[Total Revenue]]&gt;=40000,"Medium","Low"))</f>
        <v>Low</v>
      </c>
      <c r="Y3689" s="1" t="str">
        <f>IFERROR(IF(SUMIF(salesdata[Year],salesdata[[#This Row],[Year]],salesdata[Total Revenue])&gt;SUMIF(salesdata[Year],salesdata[[#This Row],[Year]]-1,salesdata[Total Revenue]),"Growth Year","Decline Year"),"")</f>
        <v>Growth Year</v>
      </c>
    </row>
    <row r="3690" spans="1:25" x14ac:dyDescent="0.3">
      <c r="A3690" s="1">
        <v>3689</v>
      </c>
      <c r="B3690" s="2">
        <v>44040</v>
      </c>
      <c r="C3690" s="1">
        <v>2020</v>
      </c>
      <c r="D3690" s="1" t="s">
        <v>20</v>
      </c>
      <c r="E3690" s="1">
        <v>7</v>
      </c>
      <c r="F3690" s="3">
        <v>5300</v>
      </c>
      <c r="G3690" s="10">
        <v>16801</v>
      </c>
      <c r="H3690" s="12">
        <f>IFERROR(salesdata[[#This Row],[S-P1]]/salesdata[[#This Row],[Q-P1]],0)</f>
        <v>3.17</v>
      </c>
      <c r="I3690" s="3">
        <v>583</v>
      </c>
      <c r="J3690" s="10">
        <v>3696.22</v>
      </c>
      <c r="K3690" s="12">
        <f>IFERROR(salesdata[[#This Row],[S-P2]]/salesdata[[#This Row],[Q-P2]],0)</f>
        <v>6.34</v>
      </c>
      <c r="L3690" s="3">
        <v>1663</v>
      </c>
      <c r="M3690" s="10">
        <v>9013.4599999999991</v>
      </c>
      <c r="N3690" s="12">
        <f>IFERROR(salesdata[[#This Row],[S-P3]]/salesdata[[#This Row],[Q-P3]],0)</f>
        <v>5.419999999999999</v>
      </c>
      <c r="O3690" s="3">
        <v>875</v>
      </c>
      <c r="P3690" s="10">
        <v>6238.75</v>
      </c>
      <c r="Q3690" s="12">
        <f>IFERROR(salesdata[[#This Row],[S-P4]]/salesdata[[#This Row],[Q-P4]],0)</f>
        <v>7.13</v>
      </c>
      <c r="R3690" s="3">
        <v>8421</v>
      </c>
      <c r="S3690" s="10">
        <v>35749.43</v>
      </c>
      <c r="T3690" s="1" t="str">
        <f>"Q"&amp;ROUNDUP(salesdata[[#This Row],[Month No.]]/3,0)</f>
        <v>Q3</v>
      </c>
      <c r="U3690" s="1" t="str">
        <f>TEXT(salesdata[[#This Row],[Date]],"dddd")</f>
        <v>Tuesday</v>
      </c>
      <c r="V3690" s="12">
        <f>IFERROR(salesdata[[#This Row],[Total Revenue]]/salesdata[[#This Row],[Total Units Sold]],0)</f>
        <v>4.245271345445909</v>
      </c>
      <c r="W3690" s="1" t="str">
        <f>INDEX({"Product1","Product2","Product3","Product4"},MATCH(MAX(salesdata[[#This Row],[S-P1]],salesdata[[#This Row],[S-P2]],salesdata[[#This Row],[S-P3]],salesdata[[#This Row],[S-P4]]),CHOOSE({1,2,3,4},salesdata[[#This Row],[S-P1]],salesdata[[#This Row],[S-P2]],salesdata[[#This Row],[S-P3]],salesdata[[#This Row],[S-P4]]),0))</f>
        <v>Product1</v>
      </c>
      <c r="X3690" s="1" t="str">
        <f>IF(salesdata[[#This Row],[Total Revenue]]&gt;=70000,"High",IF(salesdata[[#This Row],[Total Revenue]]&gt;=40000,"Medium","Low"))</f>
        <v>Low</v>
      </c>
      <c r="Y3690" s="1" t="str">
        <f>IFERROR(IF(SUMIF(salesdata[Year],salesdata[[#This Row],[Year]],salesdata[Total Revenue])&gt;SUMIF(salesdata[Year],salesdata[[#This Row],[Year]]-1,salesdata[Total Revenue]),"Growth Year","Decline Year"),"")</f>
        <v>Growth Year</v>
      </c>
    </row>
    <row r="3691" spans="1:25" x14ac:dyDescent="0.3">
      <c r="A3691" s="1">
        <v>3690</v>
      </c>
      <c r="B3691" s="2">
        <v>44041</v>
      </c>
      <c r="C3691" s="1">
        <v>2020</v>
      </c>
      <c r="D3691" s="1" t="s">
        <v>20</v>
      </c>
      <c r="E3691" s="1">
        <v>7</v>
      </c>
      <c r="F3691" s="3">
        <v>7852</v>
      </c>
      <c r="G3691" s="10">
        <v>24890.84</v>
      </c>
      <c r="H3691" s="12">
        <f>IFERROR(salesdata[[#This Row],[S-P1]]/salesdata[[#This Row],[Q-P1]],0)</f>
        <v>3.17</v>
      </c>
      <c r="I3691" s="3">
        <v>2253</v>
      </c>
      <c r="J3691" s="10">
        <v>14284.02</v>
      </c>
      <c r="K3691" s="12">
        <f>IFERROR(salesdata[[#This Row],[S-P2]]/salesdata[[#This Row],[Q-P2]],0)</f>
        <v>6.34</v>
      </c>
      <c r="L3691" s="3">
        <v>4396</v>
      </c>
      <c r="M3691" s="10">
        <v>23826.32</v>
      </c>
      <c r="N3691" s="12">
        <f>IFERROR(salesdata[[#This Row],[S-P3]]/salesdata[[#This Row],[Q-P3]],0)</f>
        <v>5.42</v>
      </c>
      <c r="O3691" s="3">
        <v>1006</v>
      </c>
      <c r="P3691" s="10">
        <v>7172.78</v>
      </c>
      <c r="Q3691" s="12">
        <f>IFERROR(salesdata[[#This Row],[S-P4]]/salesdata[[#This Row],[Q-P4]],0)</f>
        <v>7.13</v>
      </c>
      <c r="R3691" s="3">
        <v>15507</v>
      </c>
      <c r="S3691" s="10">
        <v>70173.960000000006</v>
      </c>
      <c r="T3691" s="1" t="str">
        <f>"Q"&amp;ROUNDUP(salesdata[[#This Row],[Month No.]]/3,0)</f>
        <v>Q3</v>
      </c>
      <c r="U3691" s="1" t="str">
        <f>TEXT(salesdata[[#This Row],[Date]],"dddd")</f>
        <v>Wednesday</v>
      </c>
      <c r="V3691" s="12">
        <f>IFERROR(salesdata[[#This Row],[Total Revenue]]/salesdata[[#This Row],[Total Units Sold]],0)</f>
        <v>4.5253085703230802</v>
      </c>
      <c r="W3691" s="1" t="str">
        <f>INDEX({"Product1","Product2","Product3","Product4"},MATCH(MAX(salesdata[[#This Row],[S-P1]],salesdata[[#This Row],[S-P2]],salesdata[[#This Row],[S-P3]],salesdata[[#This Row],[S-P4]]),CHOOSE({1,2,3,4},salesdata[[#This Row],[S-P1]],salesdata[[#This Row],[S-P2]],salesdata[[#This Row],[S-P3]],salesdata[[#This Row],[S-P4]]),0))</f>
        <v>Product1</v>
      </c>
      <c r="X3691" s="1" t="str">
        <f>IF(salesdata[[#This Row],[Total Revenue]]&gt;=70000,"High",IF(salesdata[[#This Row],[Total Revenue]]&gt;=40000,"Medium","Low"))</f>
        <v>High</v>
      </c>
      <c r="Y3691" s="1" t="str">
        <f>IFERROR(IF(SUMIF(salesdata[Year],salesdata[[#This Row],[Year]],salesdata[Total Revenue])&gt;SUMIF(salesdata[Year],salesdata[[#This Row],[Year]]-1,salesdata[Total Revenue]),"Growth Year","Decline Year"),"")</f>
        <v>Growth Year</v>
      </c>
    </row>
    <row r="3692" spans="1:25" x14ac:dyDescent="0.3">
      <c r="A3692" s="1">
        <v>3691</v>
      </c>
      <c r="B3692" s="2">
        <v>44042</v>
      </c>
      <c r="C3692" s="1">
        <v>2020</v>
      </c>
      <c r="D3692" s="1" t="s">
        <v>20</v>
      </c>
      <c r="E3692" s="1">
        <v>7</v>
      </c>
      <c r="F3692" s="3">
        <v>7631</v>
      </c>
      <c r="G3692" s="10">
        <v>24190.27</v>
      </c>
      <c r="H3692" s="12">
        <f>IFERROR(salesdata[[#This Row],[S-P1]]/salesdata[[#This Row],[Q-P1]],0)</f>
        <v>3.17</v>
      </c>
      <c r="I3692" s="3">
        <v>691</v>
      </c>
      <c r="J3692" s="10">
        <v>4380.9399999999996</v>
      </c>
      <c r="K3692" s="12">
        <f>IFERROR(salesdata[[#This Row],[S-P2]]/salesdata[[#This Row],[Q-P2]],0)</f>
        <v>6.34</v>
      </c>
      <c r="L3692" s="3">
        <v>4155</v>
      </c>
      <c r="M3692" s="10">
        <v>22520.1</v>
      </c>
      <c r="N3692" s="12">
        <f>IFERROR(salesdata[[#This Row],[S-P3]]/salesdata[[#This Row],[Q-P3]],0)</f>
        <v>5.42</v>
      </c>
      <c r="O3692" s="3">
        <v>989</v>
      </c>
      <c r="P3692" s="10">
        <v>7051.57</v>
      </c>
      <c r="Q3692" s="12">
        <f>IFERROR(salesdata[[#This Row],[S-P4]]/salesdata[[#This Row],[Q-P4]],0)</f>
        <v>7.13</v>
      </c>
      <c r="R3692" s="3">
        <v>13466</v>
      </c>
      <c r="S3692" s="10">
        <v>58142.879999999997</v>
      </c>
      <c r="T3692" s="1" t="str">
        <f>"Q"&amp;ROUNDUP(salesdata[[#This Row],[Month No.]]/3,0)</f>
        <v>Q3</v>
      </c>
      <c r="U3692" s="1" t="str">
        <f>TEXT(salesdata[[#This Row],[Date]],"dddd")</f>
        <v>Thursday</v>
      </c>
      <c r="V3692" s="12">
        <f>IFERROR(salesdata[[#This Row],[Total Revenue]]/salesdata[[#This Row],[Total Units Sold]],0)</f>
        <v>4.3177543442744692</v>
      </c>
      <c r="W3692" s="1" t="str">
        <f>INDEX({"Product1","Product2","Product3","Product4"},MATCH(MAX(salesdata[[#This Row],[S-P1]],salesdata[[#This Row],[S-P2]],salesdata[[#This Row],[S-P3]],salesdata[[#This Row],[S-P4]]),CHOOSE({1,2,3,4},salesdata[[#This Row],[S-P1]],salesdata[[#This Row],[S-P2]],salesdata[[#This Row],[S-P3]],salesdata[[#This Row],[S-P4]]),0))</f>
        <v>Product1</v>
      </c>
      <c r="X3692" s="1" t="str">
        <f>IF(salesdata[[#This Row],[Total Revenue]]&gt;=70000,"High",IF(salesdata[[#This Row],[Total Revenue]]&gt;=40000,"Medium","Low"))</f>
        <v>Medium</v>
      </c>
      <c r="Y3692" s="1" t="str">
        <f>IFERROR(IF(SUMIF(salesdata[Year],salesdata[[#This Row],[Year]],salesdata[Total Revenue])&gt;SUMIF(salesdata[Year],salesdata[[#This Row],[Year]]-1,salesdata[Total Revenue]),"Growth Year","Decline Year"),"")</f>
        <v>Growth Year</v>
      </c>
    </row>
    <row r="3693" spans="1:25" x14ac:dyDescent="0.3">
      <c r="A3693" s="1">
        <v>3692</v>
      </c>
      <c r="B3693" s="2">
        <v>44043</v>
      </c>
      <c r="C3693" s="1">
        <v>2020</v>
      </c>
      <c r="D3693" s="1" t="s">
        <v>20</v>
      </c>
      <c r="E3693" s="1">
        <v>7</v>
      </c>
      <c r="F3693" s="3">
        <v>4207</v>
      </c>
      <c r="G3693" s="10">
        <v>13336.19</v>
      </c>
      <c r="H3693" s="12">
        <f>IFERROR(salesdata[[#This Row],[S-P1]]/salesdata[[#This Row],[Q-P1]],0)</f>
        <v>3.17</v>
      </c>
      <c r="I3693" s="3">
        <v>3750</v>
      </c>
      <c r="J3693" s="10">
        <v>23775</v>
      </c>
      <c r="K3693" s="12">
        <f>IFERROR(salesdata[[#This Row],[S-P2]]/salesdata[[#This Row],[Q-P2]],0)</f>
        <v>6.34</v>
      </c>
      <c r="L3693" s="3">
        <v>3322</v>
      </c>
      <c r="M3693" s="10">
        <v>18005.240000000002</v>
      </c>
      <c r="N3693" s="12">
        <f>IFERROR(salesdata[[#This Row],[S-P3]]/salesdata[[#This Row],[Q-P3]],0)</f>
        <v>5.4200000000000008</v>
      </c>
      <c r="O3693" s="3">
        <v>1958</v>
      </c>
      <c r="P3693" s="10">
        <v>13960.54</v>
      </c>
      <c r="Q3693" s="12">
        <f>IFERROR(salesdata[[#This Row],[S-P4]]/salesdata[[#This Row],[Q-P4]],0)</f>
        <v>7.1300000000000008</v>
      </c>
      <c r="R3693" s="3">
        <v>13237</v>
      </c>
      <c r="S3693" s="10">
        <v>69076.97</v>
      </c>
      <c r="T3693" s="1" t="str">
        <f>"Q"&amp;ROUNDUP(salesdata[[#This Row],[Month No.]]/3,0)</f>
        <v>Q3</v>
      </c>
      <c r="U3693" s="1" t="str">
        <f>TEXT(salesdata[[#This Row],[Date]],"dddd")</f>
        <v>Friday</v>
      </c>
      <c r="V3693" s="12">
        <f>IFERROR(salesdata[[#This Row],[Total Revenue]]/salesdata[[#This Row],[Total Units Sold]],0)</f>
        <v>5.2184762408400696</v>
      </c>
      <c r="W3693" s="1" t="str">
        <f>INDEX({"Product1","Product2","Product3","Product4"},MATCH(MAX(salesdata[[#This Row],[S-P1]],salesdata[[#This Row],[S-P2]],salesdata[[#This Row],[S-P3]],salesdata[[#This Row],[S-P4]]),CHOOSE({1,2,3,4},salesdata[[#This Row],[S-P1]],salesdata[[#This Row],[S-P2]],salesdata[[#This Row],[S-P3]],salesdata[[#This Row],[S-P4]]),0))</f>
        <v>Product2</v>
      </c>
      <c r="X3693" s="1" t="str">
        <f>IF(salesdata[[#This Row],[Total Revenue]]&gt;=70000,"High",IF(salesdata[[#This Row],[Total Revenue]]&gt;=40000,"Medium","Low"))</f>
        <v>Medium</v>
      </c>
      <c r="Y3693" s="1" t="str">
        <f>IFERROR(IF(SUMIF(salesdata[Year],salesdata[[#This Row],[Year]],salesdata[Total Revenue])&gt;SUMIF(salesdata[Year],salesdata[[#This Row],[Year]]-1,salesdata[Total Revenue]),"Growth Year","Decline Year"),"")</f>
        <v>Growth Year</v>
      </c>
    </row>
    <row r="3694" spans="1:25" x14ac:dyDescent="0.3">
      <c r="A3694" s="1">
        <v>3693</v>
      </c>
      <c r="B3694" s="2">
        <v>44044</v>
      </c>
      <c r="C3694" s="1">
        <v>2020</v>
      </c>
      <c r="D3694" s="1" t="s">
        <v>21</v>
      </c>
      <c r="E3694" s="1">
        <v>8</v>
      </c>
      <c r="F3694" s="3">
        <v>7352</v>
      </c>
      <c r="G3694" s="10">
        <v>23305.84</v>
      </c>
      <c r="H3694" s="12">
        <f>IFERROR(salesdata[[#This Row],[S-P1]]/salesdata[[#This Row],[Q-P1]],0)</f>
        <v>3.17</v>
      </c>
      <c r="I3694" s="3">
        <v>3721</v>
      </c>
      <c r="J3694" s="10">
        <v>23591.14</v>
      </c>
      <c r="K3694" s="12">
        <f>IFERROR(salesdata[[#This Row],[S-P2]]/salesdata[[#This Row],[Q-P2]],0)</f>
        <v>6.34</v>
      </c>
      <c r="L3694" s="3">
        <v>993</v>
      </c>
      <c r="M3694" s="10">
        <v>5382.06</v>
      </c>
      <c r="N3694" s="12">
        <f>IFERROR(salesdata[[#This Row],[S-P3]]/salesdata[[#This Row],[Q-P3]],0)</f>
        <v>5.4200000000000008</v>
      </c>
      <c r="O3694" s="3">
        <v>312</v>
      </c>
      <c r="P3694" s="10">
        <v>2224.56</v>
      </c>
      <c r="Q3694" s="12">
        <f>IFERROR(salesdata[[#This Row],[S-P4]]/salesdata[[#This Row],[Q-P4]],0)</f>
        <v>7.13</v>
      </c>
      <c r="R3694" s="3">
        <v>12378</v>
      </c>
      <c r="S3694" s="10">
        <v>54503.6</v>
      </c>
      <c r="T3694" s="1" t="str">
        <f>"Q"&amp;ROUNDUP(salesdata[[#This Row],[Month No.]]/3,0)</f>
        <v>Q3</v>
      </c>
      <c r="U3694" s="1" t="str">
        <f>TEXT(salesdata[[#This Row],[Date]],"dddd")</f>
        <v>Saturday</v>
      </c>
      <c r="V3694" s="12">
        <f>IFERROR(salesdata[[#This Row],[Total Revenue]]/salesdata[[#This Row],[Total Units Sold]],0)</f>
        <v>4.4032638552270154</v>
      </c>
      <c r="W3694" s="1" t="str">
        <f>INDEX({"Product1","Product2","Product3","Product4"},MATCH(MAX(salesdata[[#This Row],[S-P1]],salesdata[[#This Row],[S-P2]],salesdata[[#This Row],[S-P3]],salesdata[[#This Row],[S-P4]]),CHOOSE({1,2,3,4},salesdata[[#This Row],[S-P1]],salesdata[[#This Row],[S-P2]],salesdata[[#This Row],[S-P3]],salesdata[[#This Row],[S-P4]]),0))</f>
        <v>Product2</v>
      </c>
      <c r="X3694" s="1" t="str">
        <f>IF(salesdata[[#This Row],[Total Revenue]]&gt;=70000,"High",IF(salesdata[[#This Row],[Total Revenue]]&gt;=40000,"Medium","Low"))</f>
        <v>Medium</v>
      </c>
      <c r="Y3694" s="1" t="str">
        <f>IFERROR(IF(SUMIF(salesdata[Year],salesdata[[#This Row],[Year]],salesdata[Total Revenue])&gt;SUMIF(salesdata[Year],salesdata[[#This Row],[Year]]-1,salesdata[Total Revenue]),"Growth Year","Decline Year"),"")</f>
        <v>Growth Year</v>
      </c>
    </row>
    <row r="3695" spans="1:25" x14ac:dyDescent="0.3">
      <c r="A3695" s="1">
        <v>3694</v>
      </c>
      <c r="B3695" s="2">
        <v>44045</v>
      </c>
      <c r="C3695" s="1">
        <v>2020</v>
      </c>
      <c r="D3695" s="1" t="s">
        <v>21</v>
      </c>
      <c r="E3695" s="1">
        <v>8</v>
      </c>
      <c r="F3695" s="3">
        <v>837</v>
      </c>
      <c r="G3695" s="10">
        <v>2653.29</v>
      </c>
      <c r="H3695" s="12">
        <f>IFERROR(salesdata[[#This Row],[S-P1]]/salesdata[[#This Row],[Q-P1]],0)</f>
        <v>3.17</v>
      </c>
      <c r="I3695" s="3">
        <v>2214</v>
      </c>
      <c r="J3695" s="10">
        <v>14036.76</v>
      </c>
      <c r="K3695" s="12">
        <f>IFERROR(salesdata[[#This Row],[S-P2]]/salesdata[[#This Row],[Q-P2]],0)</f>
        <v>6.34</v>
      </c>
      <c r="L3695" s="3">
        <v>5267</v>
      </c>
      <c r="M3695" s="10">
        <v>28547.14</v>
      </c>
      <c r="N3695" s="12">
        <f>IFERROR(salesdata[[#This Row],[S-P3]]/salesdata[[#This Row],[Q-P3]],0)</f>
        <v>5.42</v>
      </c>
      <c r="O3695" s="3">
        <v>601</v>
      </c>
      <c r="P3695" s="10">
        <v>4285.13</v>
      </c>
      <c r="Q3695" s="12">
        <f>IFERROR(salesdata[[#This Row],[S-P4]]/salesdata[[#This Row],[Q-P4]],0)</f>
        <v>7.13</v>
      </c>
      <c r="R3695" s="3">
        <v>8919</v>
      </c>
      <c r="S3695" s="10">
        <v>49522.32</v>
      </c>
      <c r="T3695" s="1" t="str">
        <f>"Q"&amp;ROUNDUP(salesdata[[#This Row],[Month No.]]/3,0)</f>
        <v>Q3</v>
      </c>
      <c r="U3695" s="1" t="str">
        <f>TEXT(salesdata[[#This Row],[Date]],"dddd")</f>
        <v>Sunday</v>
      </c>
      <c r="V3695" s="12">
        <f>IFERROR(salesdata[[#This Row],[Total Revenue]]/salesdata[[#This Row],[Total Units Sold]],0)</f>
        <v>5.5524520686175576</v>
      </c>
      <c r="W3695" s="1" t="str">
        <f>INDEX({"Product1","Product2","Product3","Product4"},MATCH(MAX(salesdata[[#This Row],[S-P1]],salesdata[[#This Row],[S-P2]],salesdata[[#This Row],[S-P3]],salesdata[[#This Row],[S-P4]]),CHOOSE({1,2,3,4},salesdata[[#This Row],[S-P1]],salesdata[[#This Row],[S-P2]],salesdata[[#This Row],[S-P3]],salesdata[[#This Row],[S-P4]]),0))</f>
        <v>Product3</v>
      </c>
      <c r="X3695" s="1" t="str">
        <f>IF(salesdata[[#This Row],[Total Revenue]]&gt;=70000,"High",IF(salesdata[[#This Row],[Total Revenue]]&gt;=40000,"Medium","Low"))</f>
        <v>Medium</v>
      </c>
      <c r="Y3695" s="1" t="str">
        <f>IFERROR(IF(SUMIF(salesdata[Year],salesdata[[#This Row],[Year]],salesdata[Total Revenue])&gt;SUMIF(salesdata[Year],salesdata[[#This Row],[Year]]-1,salesdata[Total Revenue]),"Growth Year","Decline Year"),"")</f>
        <v>Growth Year</v>
      </c>
    </row>
    <row r="3696" spans="1:25" x14ac:dyDescent="0.3">
      <c r="A3696" s="1">
        <v>3695</v>
      </c>
      <c r="B3696" s="2">
        <v>44046</v>
      </c>
      <c r="C3696" s="1">
        <v>2020</v>
      </c>
      <c r="D3696" s="1" t="s">
        <v>21</v>
      </c>
      <c r="E3696" s="1">
        <v>8</v>
      </c>
      <c r="F3696" s="3">
        <v>6488</v>
      </c>
      <c r="G3696" s="10">
        <v>20566.96</v>
      </c>
      <c r="H3696" s="12">
        <f>IFERROR(salesdata[[#This Row],[S-P1]]/salesdata[[#This Row],[Q-P1]],0)</f>
        <v>3.17</v>
      </c>
      <c r="I3696" s="3">
        <v>1670</v>
      </c>
      <c r="J3696" s="10">
        <v>10587.8</v>
      </c>
      <c r="K3696" s="12">
        <f>IFERROR(salesdata[[#This Row],[S-P2]]/salesdata[[#This Row],[Q-P2]],0)</f>
        <v>6.34</v>
      </c>
      <c r="L3696" s="3">
        <v>1027</v>
      </c>
      <c r="M3696" s="10">
        <v>5566.34</v>
      </c>
      <c r="N3696" s="12">
        <f>IFERROR(salesdata[[#This Row],[S-P3]]/salesdata[[#This Row],[Q-P3]],0)</f>
        <v>5.42</v>
      </c>
      <c r="O3696" s="3">
        <v>650</v>
      </c>
      <c r="P3696" s="10">
        <v>4634.5</v>
      </c>
      <c r="Q3696" s="12">
        <f>IFERROR(salesdata[[#This Row],[S-P4]]/salesdata[[#This Row],[Q-P4]],0)</f>
        <v>7.13</v>
      </c>
      <c r="R3696" s="3">
        <v>9835</v>
      </c>
      <c r="S3696" s="10">
        <v>41355.599999999999</v>
      </c>
      <c r="T3696" s="1" t="str">
        <f>"Q"&amp;ROUNDUP(salesdata[[#This Row],[Month No.]]/3,0)</f>
        <v>Q3</v>
      </c>
      <c r="U3696" s="1" t="str">
        <f>TEXT(salesdata[[#This Row],[Date]],"dddd")</f>
        <v>Monday</v>
      </c>
      <c r="V3696" s="12">
        <f>IFERROR(salesdata[[#This Row],[Total Revenue]]/salesdata[[#This Row],[Total Units Sold]],0)</f>
        <v>4.2049415353329946</v>
      </c>
      <c r="W3696" s="1" t="str">
        <f>INDEX({"Product1","Product2","Product3","Product4"},MATCH(MAX(salesdata[[#This Row],[S-P1]],salesdata[[#This Row],[S-P2]],salesdata[[#This Row],[S-P3]],salesdata[[#This Row],[S-P4]]),CHOOSE({1,2,3,4},salesdata[[#This Row],[S-P1]],salesdata[[#This Row],[S-P2]],salesdata[[#This Row],[S-P3]],salesdata[[#This Row],[S-P4]]),0))</f>
        <v>Product1</v>
      </c>
      <c r="X3696" s="1" t="str">
        <f>IF(salesdata[[#This Row],[Total Revenue]]&gt;=70000,"High",IF(salesdata[[#This Row],[Total Revenue]]&gt;=40000,"Medium","Low"))</f>
        <v>Medium</v>
      </c>
      <c r="Y3696" s="1" t="str">
        <f>IFERROR(IF(SUMIF(salesdata[Year],salesdata[[#This Row],[Year]],salesdata[Total Revenue])&gt;SUMIF(salesdata[Year],salesdata[[#This Row],[Year]]-1,salesdata[Total Revenue]),"Growth Year","Decline Year"),"")</f>
        <v>Growth Year</v>
      </c>
    </row>
    <row r="3697" spans="1:25" x14ac:dyDescent="0.3">
      <c r="A3697" s="1">
        <v>3696</v>
      </c>
      <c r="B3697" s="2">
        <v>44047</v>
      </c>
      <c r="C3697" s="1">
        <v>2020</v>
      </c>
      <c r="D3697" s="1" t="s">
        <v>21</v>
      </c>
      <c r="E3697" s="1">
        <v>8</v>
      </c>
      <c r="F3697" s="3">
        <v>4960</v>
      </c>
      <c r="G3697" s="10">
        <v>15723.2</v>
      </c>
      <c r="H3697" s="12">
        <f>IFERROR(salesdata[[#This Row],[S-P1]]/salesdata[[#This Row],[Q-P1]],0)</f>
        <v>3.17</v>
      </c>
      <c r="I3697" s="3">
        <v>917</v>
      </c>
      <c r="J3697" s="10">
        <v>5813.78</v>
      </c>
      <c r="K3697" s="12">
        <f>IFERROR(salesdata[[#This Row],[S-P2]]/salesdata[[#This Row],[Q-P2]],0)</f>
        <v>6.34</v>
      </c>
      <c r="L3697" s="3">
        <v>4498</v>
      </c>
      <c r="M3697" s="10">
        <v>24379.16</v>
      </c>
      <c r="N3697" s="12">
        <f>IFERROR(salesdata[[#This Row],[S-P3]]/salesdata[[#This Row],[Q-P3]],0)</f>
        <v>5.42</v>
      </c>
      <c r="O3697" s="3">
        <v>897</v>
      </c>
      <c r="P3697" s="10">
        <v>6395.61</v>
      </c>
      <c r="Q3697" s="12">
        <f>IFERROR(salesdata[[#This Row],[S-P4]]/salesdata[[#This Row],[Q-P4]],0)</f>
        <v>7.13</v>
      </c>
      <c r="R3697" s="3">
        <v>11272</v>
      </c>
      <c r="S3697" s="10">
        <v>52311.75</v>
      </c>
      <c r="T3697" s="1" t="str">
        <f>"Q"&amp;ROUNDUP(salesdata[[#This Row],[Month No.]]/3,0)</f>
        <v>Q3</v>
      </c>
      <c r="U3697" s="1" t="str">
        <f>TEXT(salesdata[[#This Row],[Date]],"dddd")</f>
        <v>Tuesday</v>
      </c>
      <c r="V3697" s="12">
        <f>IFERROR(salesdata[[#This Row],[Total Revenue]]/salesdata[[#This Row],[Total Units Sold]],0)</f>
        <v>4.6408578779276084</v>
      </c>
      <c r="W3697" s="1" t="str">
        <f>INDEX({"Product1","Product2","Product3","Product4"},MATCH(MAX(salesdata[[#This Row],[S-P1]],salesdata[[#This Row],[S-P2]],salesdata[[#This Row],[S-P3]],salesdata[[#This Row],[S-P4]]),CHOOSE({1,2,3,4},salesdata[[#This Row],[S-P1]],salesdata[[#This Row],[S-P2]],salesdata[[#This Row],[S-P3]],salesdata[[#This Row],[S-P4]]),0))</f>
        <v>Product3</v>
      </c>
      <c r="X3697" s="1" t="str">
        <f>IF(salesdata[[#This Row],[Total Revenue]]&gt;=70000,"High",IF(salesdata[[#This Row],[Total Revenue]]&gt;=40000,"Medium","Low"))</f>
        <v>Medium</v>
      </c>
      <c r="Y3697" s="1" t="str">
        <f>IFERROR(IF(SUMIF(salesdata[Year],salesdata[[#This Row],[Year]],salesdata[Total Revenue])&gt;SUMIF(salesdata[Year],salesdata[[#This Row],[Year]]-1,salesdata[Total Revenue]),"Growth Year","Decline Year"),"")</f>
        <v>Growth Year</v>
      </c>
    </row>
    <row r="3698" spans="1:25" x14ac:dyDescent="0.3">
      <c r="A3698" s="1">
        <v>3697</v>
      </c>
      <c r="B3698" s="2">
        <v>44048</v>
      </c>
      <c r="C3698" s="1">
        <v>2020</v>
      </c>
      <c r="D3698" s="1" t="s">
        <v>21</v>
      </c>
      <c r="E3698" s="1">
        <v>8</v>
      </c>
      <c r="F3698" s="3">
        <v>7615</v>
      </c>
      <c r="G3698" s="10">
        <v>24139.55</v>
      </c>
      <c r="H3698" s="12">
        <f>IFERROR(salesdata[[#This Row],[S-P1]]/salesdata[[#This Row],[Q-P1]],0)</f>
        <v>3.17</v>
      </c>
      <c r="I3698" s="3">
        <v>3900</v>
      </c>
      <c r="J3698" s="10">
        <v>24726</v>
      </c>
      <c r="K3698" s="12">
        <f>IFERROR(salesdata[[#This Row],[S-P2]]/salesdata[[#This Row],[Q-P2]],0)</f>
        <v>6.34</v>
      </c>
      <c r="L3698" s="3">
        <v>3950</v>
      </c>
      <c r="M3698" s="10">
        <v>21409</v>
      </c>
      <c r="N3698" s="12">
        <f>IFERROR(salesdata[[#This Row],[S-P3]]/salesdata[[#This Row],[Q-P3]],0)</f>
        <v>5.42</v>
      </c>
      <c r="O3698" s="3">
        <v>465</v>
      </c>
      <c r="P3698" s="10">
        <v>3315.45</v>
      </c>
      <c r="Q3698" s="12">
        <f>IFERROR(salesdata[[#This Row],[S-P4]]/salesdata[[#This Row],[Q-P4]],0)</f>
        <v>7.13</v>
      </c>
      <c r="R3698" s="3">
        <v>15930</v>
      </c>
      <c r="S3698" s="10">
        <v>73590</v>
      </c>
      <c r="T3698" s="1" t="str">
        <f>"Q"&amp;ROUNDUP(salesdata[[#This Row],[Month No.]]/3,0)</f>
        <v>Q3</v>
      </c>
      <c r="U3698" s="1" t="str">
        <f>TEXT(salesdata[[#This Row],[Date]],"dddd")</f>
        <v>Wednesday</v>
      </c>
      <c r="V3698" s="12">
        <f>IFERROR(salesdata[[#This Row],[Total Revenue]]/salesdata[[#This Row],[Total Units Sold]],0)</f>
        <v>4.6195856873822976</v>
      </c>
      <c r="W3698" s="1" t="str">
        <f>INDEX({"Product1","Product2","Product3","Product4"},MATCH(MAX(salesdata[[#This Row],[S-P1]],salesdata[[#This Row],[S-P2]],salesdata[[#This Row],[S-P3]],salesdata[[#This Row],[S-P4]]),CHOOSE({1,2,3,4},salesdata[[#This Row],[S-P1]],salesdata[[#This Row],[S-P2]],salesdata[[#This Row],[S-P3]],salesdata[[#This Row],[S-P4]]),0))</f>
        <v>Product2</v>
      </c>
      <c r="X3698" s="1" t="str">
        <f>IF(salesdata[[#This Row],[Total Revenue]]&gt;=70000,"High",IF(salesdata[[#This Row],[Total Revenue]]&gt;=40000,"Medium","Low"))</f>
        <v>High</v>
      </c>
      <c r="Y3698" s="1" t="str">
        <f>IFERROR(IF(SUMIF(salesdata[Year],salesdata[[#This Row],[Year]],salesdata[Total Revenue])&gt;SUMIF(salesdata[Year],salesdata[[#This Row],[Year]]-1,salesdata[Total Revenue]),"Growth Year","Decline Year"),"")</f>
        <v>Growth Year</v>
      </c>
    </row>
    <row r="3699" spans="1:25" x14ac:dyDescent="0.3">
      <c r="A3699" s="1">
        <v>3698</v>
      </c>
      <c r="B3699" s="2">
        <v>44049</v>
      </c>
      <c r="C3699" s="1">
        <v>2020</v>
      </c>
      <c r="D3699" s="1" t="s">
        <v>21</v>
      </c>
      <c r="E3699" s="1">
        <v>8</v>
      </c>
      <c r="F3699" s="3">
        <v>6114</v>
      </c>
      <c r="G3699" s="10">
        <v>19381.38</v>
      </c>
      <c r="H3699" s="12">
        <f>IFERROR(salesdata[[#This Row],[S-P1]]/salesdata[[#This Row],[Q-P1]],0)</f>
        <v>3.1700000000000004</v>
      </c>
      <c r="I3699" s="3">
        <v>3912</v>
      </c>
      <c r="J3699" s="10">
        <v>24802.080000000002</v>
      </c>
      <c r="K3699" s="12">
        <f>IFERROR(salesdata[[#This Row],[S-P2]]/salesdata[[#This Row],[Q-P2]],0)</f>
        <v>6.3400000000000007</v>
      </c>
      <c r="L3699" s="3">
        <v>1765</v>
      </c>
      <c r="M3699" s="10">
        <v>9566.2999999999993</v>
      </c>
      <c r="N3699" s="12">
        <f>IFERROR(salesdata[[#This Row],[S-P3]]/salesdata[[#This Row],[Q-P3]],0)</f>
        <v>5.42</v>
      </c>
      <c r="O3699" s="3">
        <v>1400</v>
      </c>
      <c r="P3699" s="10">
        <v>9982</v>
      </c>
      <c r="Q3699" s="12">
        <f>IFERROR(salesdata[[#This Row],[S-P4]]/salesdata[[#This Row],[Q-P4]],0)</f>
        <v>7.13</v>
      </c>
      <c r="R3699" s="3">
        <v>13191</v>
      </c>
      <c r="S3699" s="10">
        <v>63731.76</v>
      </c>
      <c r="T3699" s="1" t="str">
        <f>"Q"&amp;ROUNDUP(salesdata[[#This Row],[Month No.]]/3,0)</f>
        <v>Q3</v>
      </c>
      <c r="U3699" s="1" t="str">
        <f>TEXT(salesdata[[#This Row],[Date]],"dddd")</f>
        <v>Thursday</v>
      </c>
      <c r="V3699" s="12">
        <f>IFERROR(salesdata[[#This Row],[Total Revenue]]/salesdata[[#This Row],[Total Units Sold]],0)</f>
        <v>4.8314578121446443</v>
      </c>
      <c r="W3699" s="1" t="str">
        <f>INDEX({"Product1","Product2","Product3","Product4"},MATCH(MAX(salesdata[[#This Row],[S-P1]],salesdata[[#This Row],[S-P2]],salesdata[[#This Row],[S-P3]],salesdata[[#This Row],[S-P4]]),CHOOSE({1,2,3,4},salesdata[[#This Row],[S-P1]],salesdata[[#This Row],[S-P2]],salesdata[[#This Row],[S-P3]],salesdata[[#This Row],[S-P4]]),0))</f>
        <v>Product2</v>
      </c>
      <c r="X3699" s="1" t="str">
        <f>IF(salesdata[[#This Row],[Total Revenue]]&gt;=70000,"High",IF(salesdata[[#This Row],[Total Revenue]]&gt;=40000,"Medium","Low"))</f>
        <v>Medium</v>
      </c>
      <c r="Y3699" s="1" t="str">
        <f>IFERROR(IF(SUMIF(salesdata[Year],salesdata[[#This Row],[Year]],salesdata[Total Revenue])&gt;SUMIF(salesdata[Year],salesdata[[#This Row],[Year]]-1,salesdata[Total Revenue]),"Growth Year","Decline Year"),"")</f>
        <v>Growth Year</v>
      </c>
    </row>
    <row r="3700" spans="1:25" x14ac:dyDescent="0.3">
      <c r="A3700" s="1">
        <v>3699</v>
      </c>
      <c r="B3700" s="2">
        <v>44050</v>
      </c>
      <c r="C3700" s="1">
        <v>2020</v>
      </c>
      <c r="D3700" s="1" t="s">
        <v>21</v>
      </c>
      <c r="E3700" s="1">
        <v>8</v>
      </c>
      <c r="F3700" s="3">
        <v>5640</v>
      </c>
      <c r="G3700" s="10">
        <v>17878.8</v>
      </c>
      <c r="H3700" s="12">
        <f>IFERROR(salesdata[[#This Row],[S-P1]]/salesdata[[#This Row],[Q-P1]],0)</f>
        <v>3.17</v>
      </c>
      <c r="I3700" s="3">
        <v>3427</v>
      </c>
      <c r="J3700" s="10">
        <v>21727.18</v>
      </c>
      <c r="K3700" s="12">
        <f>IFERROR(salesdata[[#This Row],[S-P2]]/salesdata[[#This Row],[Q-P2]],0)</f>
        <v>6.34</v>
      </c>
      <c r="L3700" s="3">
        <v>2042</v>
      </c>
      <c r="M3700" s="10">
        <v>11067.64</v>
      </c>
      <c r="N3700" s="12">
        <f>IFERROR(salesdata[[#This Row],[S-P3]]/salesdata[[#This Row],[Q-P3]],0)</f>
        <v>5.42</v>
      </c>
      <c r="O3700" s="3">
        <v>967</v>
      </c>
      <c r="P3700" s="10">
        <v>6894.71</v>
      </c>
      <c r="Q3700" s="12">
        <f>IFERROR(salesdata[[#This Row],[S-P4]]/salesdata[[#This Row],[Q-P4]],0)</f>
        <v>7.13</v>
      </c>
      <c r="R3700" s="3">
        <v>12076</v>
      </c>
      <c r="S3700" s="10">
        <v>57568.33</v>
      </c>
      <c r="T3700" s="1" t="str">
        <f>"Q"&amp;ROUNDUP(salesdata[[#This Row],[Month No.]]/3,0)</f>
        <v>Q3</v>
      </c>
      <c r="U3700" s="1" t="str">
        <f>TEXT(salesdata[[#This Row],[Date]],"dddd")</f>
        <v>Friday</v>
      </c>
      <c r="V3700" s="12">
        <f>IFERROR(salesdata[[#This Row],[Total Revenue]]/salesdata[[#This Row],[Total Units Sold]],0)</f>
        <v>4.7671687644915535</v>
      </c>
      <c r="W3700" s="1" t="str">
        <f>INDEX({"Product1","Product2","Product3","Product4"},MATCH(MAX(salesdata[[#This Row],[S-P1]],salesdata[[#This Row],[S-P2]],salesdata[[#This Row],[S-P3]],salesdata[[#This Row],[S-P4]]),CHOOSE({1,2,3,4},salesdata[[#This Row],[S-P1]],salesdata[[#This Row],[S-P2]],salesdata[[#This Row],[S-P3]],salesdata[[#This Row],[S-P4]]),0))</f>
        <v>Product2</v>
      </c>
      <c r="X3700" s="1" t="str">
        <f>IF(salesdata[[#This Row],[Total Revenue]]&gt;=70000,"High",IF(salesdata[[#This Row],[Total Revenue]]&gt;=40000,"Medium","Low"))</f>
        <v>Medium</v>
      </c>
      <c r="Y3700" s="1" t="str">
        <f>IFERROR(IF(SUMIF(salesdata[Year],salesdata[[#This Row],[Year]],salesdata[Total Revenue])&gt;SUMIF(salesdata[Year],salesdata[[#This Row],[Year]]-1,salesdata[Total Revenue]),"Growth Year","Decline Year"),"")</f>
        <v>Growth Year</v>
      </c>
    </row>
    <row r="3701" spans="1:25" x14ac:dyDescent="0.3">
      <c r="A3701" s="1">
        <v>3700</v>
      </c>
      <c r="B3701" s="2">
        <v>44051</v>
      </c>
      <c r="C3701" s="1">
        <v>2020</v>
      </c>
      <c r="D3701" s="1" t="s">
        <v>21</v>
      </c>
      <c r="E3701" s="1">
        <v>8</v>
      </c>
      <c r="F3701" s="3">
        <v>5592</v>
      </c>
      <c r="G3701" s="10">
        <v>17726.64</v>
      </c>
      <c r="H3701" s="12">
        <f>IFERROR(salesdata[[#This Row],[S-P1]]/salesdata[[#This Row],[Q-P1]],0)</f>
        <v>3.17</v>
      </c>
      <c r="I3701" s="3">
        <v>3163</v>
      </c>
      <c r="J3701" s="10">
        <v>20053.419999999998</v>
      </c>
      <c r="K3701" s="12">
        <f>IFERROR(salesdata[[#This Row],[S-P2]]/salesdata[[#This Row],[Q-P2]],0)</f>
        <v>6.34</v>
      </c>
      <c r="L3701" s="3">
        <v>5337</v>
      </c>
      <c r="M3701" s="10">
        <v>28926.54</v>
      </c>
      <c r="N3701" s="12">
        <f>IFERROR(salesdata[[#This Row],[S-P3]]/salesdata[[#This Row],[Q-P3]],0)</f>
        <v>5.42</v>
      </c>
      <c r="O3701" s="3">
        <v>896</v>
      </c>
      <c r="P3701" s="10">
        <v>6388.48</v>
      </c>
      <c r="Q3701" s="12">
        <f>IFERROR(salesdata[[#This Row],[S-P4]]/salesdata[[#This Row],[Q-P4]],0)</f>
        <v>7.13</v>
      </c>
      <c r="R3701" s="3">
        <v>14988</v>
      </c>
      <c r="S3701" s="10">
        <v>73095.08</v>
      </c>
      <c r="T3701" s="1" t="str">
        <f>"Q"&amp;ROUNDUP(salesdata[[#This Row],[Month No.]]/3,0)</f>
        <v>Q3</v>
      </c>
      <c r="U3701" s="1" t="str">
        <f>TEXT(salesdata[[#This Row],[Date]],"dddd")</f>
        <v>Saturday</v>
      </c>
      <c r="V3701" s="12">
        <f>IFERROR(salesdata[[#This Row],[Total Revenue]]/salesdata[[#This Row],[Total Units Sold]],0)</f>
        <v>4.8769068588203899</v>
      </c>
      <c r="W3701" s="1" t="str">
        <f>INDEX({"Product1","Product2","Product3","Product4"},MATCH(MAX(salesdata[[#This Row],[S-P1]],salesdata[[#This Row],[S-P2]],salesdata[[#This Row],[S-P3]],salesdata[[#This Row],[S-P4]]),CHOOSE({1,2,3,4},salesdata[[#This Row],[S-P1]],salesdata[[#This Row],[S-P2]],salesdata[[#This Row],[S-P3]],salesdata[[#This Row],[S-P4]]),0))</f>
        <v>Product3</v>
      </c>
      <c r="X3701" s="1" t="str">
        <f>IF(salesdata[[#This Row],[Total Revenue]]&gt;=70000,"High",IF(salesdata[[#This Row],[Total Revenue]]&gt;=40000,"Medium","Low"))</f>
        <v>High</v>
      </c>
      <c r="Y3701" s="1" t="str">
        <f>IFERROR(IF(SUMIF(salesdata[Year],salesdata[[#This Row],[Year]],salesdata[Total Revenue])&gt;SUMIF(salesdata[Year],salesdata[[#This Row],[Year]]-1,salesdata[Total Revenue]),"Growth Year","Decline Year"),"")</f>
        <v>Growth Year</v>
      </c>
    </row>
    <row r="3702" spans="1:25" x14ac:dyDescent="0.3">
      <c r="A3702" s="1">
        <v>3701</v>
      </c>
      <c r="B3702" s="2">
        <v>44052</v>
      </c>
      <c r="C3702" s="1">
        <v>2020</v>
      </c>
      <c r="D3702" s="1" t="s">
        <v>21</v>
      </c>
      <c r="E3702" s="1">
        <v>8</v>
      </c>
      <c r="F3702" s="3">
        <v>4900</v>
      </c>
      <c r="G3702" s="10">
        <v>15533</v>
      </c>
      <c r="H3702" s="12">
        <f>IFERROR(salesdata[[#This Row],[S-P1]]/salesdata[[#This Row],[Q-P1]],0)</f>
        <v>3.17</v>
      </c>
      <c r="I3702" s="3">
        <v>2654</v>
      </c>
      <c r="J3702" s="10">
        <v>16826.36</v>
      </c>
      <c r="K3702" s="12">
        <f>IFERROR(salesdata[[#This Row],[S-P2]]/salesdata[[#This Row],[Q-P2]],0)</f>
        <v>6.34</v>
      </c>
      <c r="L3702" s="3">
        <v>526</v>
      </c>
      <c r="M3702" s="10">
        <v>2850.92</v>
      </c>
      <c r="N3702" s="12">
        <f>IFERROR(salesdata[[#This Row],[S-P3]]/salesdata[[#This Row],[Q-P3]],0)</f>
        <v>5.42</v>
      </c>
      <c r="O3702" s="3">
        <v>1236</v>
      </c>
      <c r="P3702" s="10">
        <v>8812.68</v>
      </c>
      <c r="Q3702" s="12">
        <f>IFERROR(salesdata[[#This Row],[S-P4]]/salesdata[[#This Row],[Q-P4]],0)</f>
        <v>7.13</v>
      </c>
      <c r="R3702" s="3">
        <v>9316</v>
      </c>
      <c r="S3702" s="10">
        <v>44022.96</v>
      </c>
      <c r="T3702" s="1" t="str">
        <f>"Q"&amp;ROUNDUP(salesdata[[#This Row],[Month No.]]/3,0)</f>
        <v>Q3</v>
      </c>
      <c r="U3702" s="1" t="str">
        <f>TEXT(salesdata[[#This Row],[Date]],"dddd")</f>
        <v>Sunday</v>
      </c>
      <c r="V3702" s="12">
        <f>IFERROR(salesdata[[#This Row],[Total Revenue]]/salesdata[[#This Row],[Total Units Sold]],0)</f>
        <v>4.7255216831258053</v>
      </c>
      <c r="W3702" s="1" t="str">
        <f>INDEX({"Product1","Product2","Product3","Product4"},MATCH(MAX(salesdata[[#This Row],[S-P1]],salesdata[[#This Row],[S-P2]],salesdata[[#This Row],[S-P3]],salesdata[[#This Row],[S-P4]]),CHOOSE({1,2,3,4},salesdata[[#This Row],[S-P1]],salesdata[[#This Row],[S-P2]],salesdata[[#This Row],[S-P3]],salesdata[[#This Row],[S-P4]]),0))</f>
        <v>Product2</v>
      </c>
      <c r="X3702" s="1" t="str">
        <f>IF(salesdata[[#This Row],[Total Revenue]]&gt;=70000,"High",IF(salesdata[[#This Row],[Total Revenue]]&gt;=40000,"Medium","Low"))</f>
        <v>Medium</v>
      </c>
      <c r="Y3702" s="1" t="str">
        <f>IFERROR(IF(SUMIF(salesdata[Year],salesdata[[#This Row],[Year]],salesdata[Total Revenue])&gt;SUMIF(salesdata[Year],salesdata[[#This Row],[Year]]-1,salesdata[Total Revenue]),"Growth Year","Decline Year"),"")</f>
        <v>Growth Year</v>
      </c>
    </row>
    <row r="3703" spans="1:25" x14ac:dyDescent="0.3">
      <c r="A3703" s="1">
        <v>3702</v>
      </c>
      <c r="B3703" s="2">
        <v>44053</v>
      </c>
      <c r="C3703" s="1">
        <v>2020</v>
      </c>
      <c r="D3703" s="1" t="s">
        <v>21</v>
      </c>
      <c r="E3703" s="1">
        <v>8</v>
      </c>
      <c r="F3703" s="3">
        <v>5291</v>
      </c>
      <c r="G3703" s="10">
        <v>16772.47</v>
      </c>
      <c r="H3703" s="12">
        <f>IFERROR(salesdata[[#This Row],[S-P1]]/salesdata[[#This Row],[Q-P1]],0)</f>
        <v>3.1700000000000004</v>
      </c>
      <c r="I3703" s="3">
        <v>2556</v>
      </c>
      <c r="J3703" s="10">
        <v>16205.04</v>
      </c>
      <c r="K3703" s="12">
        <f>IFERROR(salesdata[[#This Row],[S-P2]]/salesdata[[#This Row],[Q-P2]],0)</f>
        <v>6.3400000000000007</v>
      </c>
      <c r="L3703" s="3">
        <v>890</v>
      </c>
      <c r="M3703" s="10">
        <v>4823.8</v>
      </c>
      <c r="N3703" s="12">
        <f>IFERROR(salesdata[[#This Row],[S-P3]]/salesdata[[#This Row],[Q-P3]],0)</f>
        <v>5.42</v>
      </c>
      <c r="O3703" s="3">
        <v>897</v>
      </c>
      <c r="P3703" s="10">
        <v>6395.61</v>
      </c>
      <c r="Q3703" s="12">
        <f>IFERROR(salesdata[[#This Row],[S-P4]]/salesdata[[#This Row],[Q-P4]],0)</f>
        <v>7.13</v>
      </c>
      <c r="R3703" s="3">
        <v>9634</v>
      </c>
      <c r="S3703" s="10">
        <v>44196.92</v>
      </c>
      <c r="T3703" s="1" t="str">
        <f>"Q"&amp;ROUNDUP(salesdata[[#This Row],[Month No.]]/3,0)</f>
        <v>Q3</v>
      </c>
      <c r="U3703" s="1" t="str">
        <f>TEXT(salesdata[[#This Row],[Date]],"dddd")</f>
        <v>Monday</v>
      </c>
      <c r="V3703" s="12">
        <f>IFERROR(salesdata[[#This Row],[Total Revenue]]/salesdata[[#This Row],[Total Units Sold]],0)</f>
        <v>4.587598090097571</v>
      </c>
      <c r="W3703" s="1" t="str">
        <f>INDEX({"Product1","Product2","Product3","Product4"},MATCH(MAX(salesdata[[#This Row],[S-P1]],salesdata[[#This Row],[S-P2]],salesdata[[#This Row],[S-P3]],salesdata[[#This Row],[S-P4]]),CHOOSE({1,2,3,4},salesdata[[#This Row],[S-P1]],salesdata[[#This Row],[S-P2]],salesdata[[#This Row],[S-P3]],salesdata[[#This Row],[S-P4]]),0))</f>
        <v>Product1</v>
      </c>
      <c r="X3703" s="1" t="str">
        <f>IF(salesdata[[#This Row],[Total Revenue]]&gt;=70000,"High",IF(salesdata[[#This Row],[Total Revenue]]&gt;=40000,"Medium","Low"))</f>
        <v>Medium</v>
      </c>
      <c r="Y3703" s="1" t="str">
        <f>IFERROR(IF(SUMIF(salesdata[Year],salesdata[[#This Row],[Year]],salesdata[Total Revenue])&gt;SUMIF(salesdata[Year],salesdata[[#This Row],[Year]]-1,salesdata[Total Revenue]),"Growth Year","Decline Year"),"")</f>
        <v>Growth Year</v>
      </c>
    </row>
    <row r="3704" spans="1:25" x14ac:dyDescent="0.3">
      <c r="A3704" s="1">
        <v>3703</v>
      </c>
      <c r="B3704" s="2">
        <v>44054</v>
      </c>
      <c r="C3704" s="1">
        <v>2020</v>
      </c>
      <c r="D3704" s="1" t="s">
        <v>21</v>
      </c>
      <c r="E3704" s="1">
        <v>8</v>
      </c>
      <c r="F3704" s="3">
        <v>390</v>
      </c>
      <c r="G3704" s="10">
        <v>1236.3</v>
      </c>
      <c r="H3704" s="12">
        <f>IFERROR(salesdata[[#This Row],[S-P1]]/salesdata[[#This Row],[Q-P1]],0)</f>
        <v>3.17</v>
      </c>
      <c r="I3704" s="3">
        <v>2360</v>
      </c>
      <c r="J3704" s="10">
        <v>14962.4</v>
      </c>
      <c r="K3704" s="12">
        <f>IFERROR(salesdata[[#This Row],[S-P2]]/salesdata[[#This Row],[Q-P2]],0)</f>
        <v>6.34</v>
      </c>
      <c r="L3704" s="3">
        <v>1752</v>
      </c>
      <c r="M3704" s="10">
        <v>9495.84</v>
      </c>
      <c r="N3704" s="12">
        <f>IFERROR(salesdata[[#This Row],[S-P3]]/salesdata[[#This Row],[Q-P3]],0)</f>
        <v>5.42</v>
      </c>
      <c r="O3704" s="3">
        <v>1962</v>
      </c>
      <c r="P3704" s="10">
        <v>13989.06</v>
      </c>
      <c r="Q3704" s="12">
        <f>IFERROR(salesdata[[#This Row],[S-P4]]/salesdata[[#This Row],[Q-P4]],0)</f>
        <v>7.13</v>
      </c>
      <c r="R3704" s="3">
        <v>6464</v>
      </c>
      <c r="S3704" s="10">
        <v>39683.599999999999</v>
      </c>
      <c r="T3704" s="1" t="str">
        <f>"Q"&amp;ROUNDUP(salesdata[[#This Row],[Month No.]]/3,0)</f>
        <v>Q3</v>
      </c>
      <c r="U3704" s="1" t="str">
        <f>TEXT(salesdata[[#This Row],[Date]],"dddd")</f>
        <v>Tuesday</v>
      </c>
      <c r="V3704" s="12">
        <f>IFERROR(salesdata[[#This Row],[Total Revenue]]/salesdata[[#This Row],[Total Units Sold]],0)</f>
        <v>6.1391707920792076</v>
      </c>
      <c r="W3704" s="1" t="str">
        <f>INDEX({"Product1","Product2","Product3","Product4"},MATCH(MAX(salesdata[[#This Row],[S-P1]],salesdata[[#This Row],[S-P2]],salesdata[[#This Row],[S-P3]],salesdata[[#This Row],[S-P4]]),CHOOSE({1,2,3,4},salesdata[[#This Row],[S-P1]],salesdata[[#This Row],[S-P2]],salesdata[[#This Row],[S-P3]],salesdata[[#This Row],[S-P4]]),0))</f>
        <v>Product2</v>
      </c>
      <c r="X3704" s="1" t="str">
        <f>IF(salesdata[[#This Row],[Total Revenue]]&gt;=70000,"High",IF(salesdata[[#This Row],[Total Revenue]]&gt;=40000,"Medium","Low"))</f>
        <v>Low</v>
      </c>
      <c r="Y3704" s="1" t="str">
        <f>IFERROR(IF(SUMIF(salesdata[Year],salesdata[[#This Row],[Year]],salesdata[Total Revenue])&gt;SUMIF(salesdata[Year],salesdata[[#This Row],[Year]]-1,salesdata[Total Revenue]),"Growth Year","Decline Year"),"")</f>
        <v>Growth Year</v>
      </c>
    </row>
    <row r="3705" spans="1:25" x14ac:dyDescent="0.3">
      <c r="A3705" s="1">
        <v>3704</v>
      </c>
      <c r="B3705" s="2">
        <v>44055</v>
      </c>
      <c r="C3705" s="1">
        <v>2020</v>
      </c>
      <c r="D3705" s="1" t="s">
        <v>21</v>
      </c>
      <c r="E3705" s="1">
        <v>8</v>
      </c>
      <c r="F3705" s="3">
        <v>5064</v>
      </c>
      <c r="G3705" s="10">
        <v>16052.88</v>
      </c>
      <c r="H3705" s="12">
        <f>IFERROR(salesdata[[#This Row],[S-P1]]/salesdata[[#This Row],[Q-P1]],0)</f>
        <v>3.17</v>
      </c>
      <c r="I3705" s="3">
        <v>2230</v>
      </c>
      <c r="J3705" s="10">
        <v>14138.2</v>
      </c>
      <c r="K3705" s="12">
        <f>IFERROR(salesdata[[#This Row],[S-P2]]/salesdata[[#This Row],[Q-P2]],0)</f>
        <v>6.3400000000000007</v>
      </c>
      <c r="L3705" s="3">
        <v>3767</v>
      </c>
      <c r="M3705" s="10">
        <v>20417.14</v>
      </c>
      <c r="N3705" s="12">
        <f>IFERROR(salesdata[[#This Row],[S-P3]]/salesdata[[#This Row],[Q-P3]],0)</f>
        <v>5.42</v>
      </c>
      <c r="O3705" s="3">
        <v>1737</v>
      </c>
      <c r="P3705" s="10">
        <v>12384.81</v>
      </c>
      <c r="Q3705" s="12">
        <f>IFERROR(salesdata[[#This Row],[S-P4]]/salesdata[[#This Row],[Q-P4]],0)</f>
        <v>7.13</v>
      </c>
      <c r="R3705" s="3">
        <v>12798</v>
      </c>
      <c r="S3705" s="10">
        <v>62993.03</v>
      </c>
      <c r="T3705" s="1" t="str">
        <f>"Q"&amp;ROUNDUP(salesdata[[#This Row],[Month No.]]/3,0)</f>
        <v>Q3</v>
      </c>
      <c r="U3705" s="1" t="str">
        <f>TEXT(salesdata[[#This Row],[Date]],"dddd")</f>
        <v>Wednesday</v>
      </c>
      <c r="V3705" s="12">
        <f>IFERROR(salesdata[[#This Row],[Total Revenue]]/salesdata[[#This Row],[Total Units Sold]],0)</f>
        <v>4.9220995468041879</v>
      </c>
      <c r="W3705" s="1" t="str">
        <f>INDEX({"Product1","Product2","Product3","Product4"},MATCH(MAX(salesdata[[#This Row],[S-P1]],salesdata[[#This Row],[S-P2]],salesdata[[#This Row],[S-P3]],salesdata[[#This Row],[S-P4]]),CHOOSE({1,2,3,4},salesdata[[#This Row],[S-P1]],salesdata[[#This Row],[S-P2]],salesdata[[#This Row],[S-P3]],salesdata[[#This Row],[S-P4]]),0))</f>
        <v>Product3</v>
      </c>
      <c r="X3705" s="1" t="str">
        <f>IF(salesdata[[#This Row],[Total Revenue]]&gt;=70000,"High",IF(salesdata[[#This Row],[Total Revenue]]&gt;=40000,"Medium","Low"))</f>
        <v>Medium</v>
      </c>
      <c r="Y3705" s="1" t="str">
        <f>IFERROR(IF(SUMIF(salesdata[Year],salesdata[[#This Row],[Year]],salesdata[Total Revenue])&gt;SUMIF(salesdata[Year],salesdata[[#This Row],[Year]]-1,salesdata[Total Revenue]),"Growth Year","Decline Year"),"")</f>
        <v>Growth Year</v>
      </c>
    </row>
    <row r="3706" spans="1:25" x14ac:dyDescent="0.3">
      <c r="A3706" s="1">
        <v>3705</v>
      </c>
      <c r="B3706" s="2">
        <v>44056</v>
      </c>
      <c r="C3706" s="1">
        <v>2020</v>
      </c>
      <c r="D3706" s="1" t="s">
        <v>21</v>
      </c>
      <c r="E3706" s="1">
        <v>8</v>
      </c>
      <c r="F3706" s="3">
        <v>6461</v>
      </c>
      <c r="G3706" s="10">
        <v>20481.37</v>
      </c>
      <c r="H3706" s="12">
        <f>IFERROR(salesdata[[#This Row],[S-P1]]/salesdata[[#This Row],[Q-P1]],0)</f>
        <v>3.17</v>
      </c>
      <c r="I3706" s="3">
        <v>1235</v>
      </c>
      <c r="J3706" s="10">
        <v>7829.9</v>
      </c>
      <c r="K3706" s="12">
        <f>IFERROR(salesdata[[#This Row],[S-P2]]/salesdata[[#This Row],[Q-P2]],0)</f>
        <v>6.34</v>
      </c>
      <c r="L3706" s="3">
        <v>3544</v>
      </c>
      <c r="M3706" s="10">
        <v>19208.48</v>
      </c>
      <c r="N3706" s="12">
        <f>IFERROR(salesdata[[#This Row],[S-P3]]/salesdata[[#This Row],[Q-P3]],0)</f>
        <v>5.42</v>
      </c>
      <c r="O3706" s="3">
        <v>807</v>
      </c>
      <c r="P3706" s="10">
        <v>5753.91</v>
      </c>
      <c r="Q3706" s="12">
        <f>IFERROR(salesdata[[#This Row],[S-P4]]/salesdata[[#This Row],[Q-P4]],0)</f>
        <v>7.13</v>
      </c>
      <c r="R3706" s="3">
        <v>12047</v>
      </c>
      <c r="S3706" s="10">
        <v>53273.66</v>
      </c>
      <c r="T3706" s="1" t="str">
        <f>"Q"&amp;ROUNDUP(salesdata[[#This Row],[Month No.]]/3,0)</f>
        <v>Q3</v>
      </c>
      <c r="U3706" s="1" t="str">
        <f>TEXT(salesdata[[#This Row],[Date]],"dddd")</f>
        <v>Thursday</v>
      </c>
      <c r="V3706" s="12">
        <f>IFERROR(salesdata[[#This Row],[Total Revenue]]/salesdata[[#This Row],[Total Units Sold]],0)</f>
        <v>4.4221515730057277</v>
      </c>
      <c r="W3706" s="1" t="str">
        <f>INDEX({"Product1","Product2","Product3","Product4"},MATCH(MAX(salesdata[[#This Row],[S-P1]],salesdata[[#This Row],[S-P2]],salesdata[[#This Row],[S-P3]],salesdata[[#This Row],[S-P4]]),CHOOSE({1,2,3,4},salesdata[[#This Row],[S-P1]],salesdata[[#This Row],[S-P2]],salesdata[[#This Row],[S-P3]],salesdata[[#This Row],[S-P4]]),0))</f>
        <v>Product1</v>
      </c>
      <c r="X3706" s="1" t="str">
        <f>IF(salesdata[[#This Row],[Total Revenue]]&gt;=70000,"High",IF(salesdata[[#This Row],[Total Revenue]]&gt;=40000,"Medium","Low"))</f>
        <v>Medium</v>
      </c>
      <c r="Y3706" s="1" t="str">
        <f>IFERROR(IF(SUMIF(salesdata[Year],salesdata[[#This Row],[Year]],salesdata[Total Revenue])&gt;SUMIF(salesdata[Year],salesdata[[#This Row],[Year]]-1,salesdata[Total Revenue]),"Growth Year","Decline Year"),"")</f>
        <v>Growth Year</v>
      </c>
    </row>
    <row r="3707" spans="1:25" x14ac:dyDescent="0.3">
      <c r="A3707" s="1">
        <v>3706</v>
      </c>
      <c r="B3707" s="2">
        <v>44057</v>
      </c>
      <c r="C3707" s="1">
        <v>2020</v>
      </c>
      <c r="D3707" s="1" t="s">
        <v>21</v>
      </c>
      <c r="E3707" s="1">
        <v>8</v>
      </c>
      <c r="F3707" s="3">
        <v>4515</v>
      </c>
      <c r="G3707" s="10">
        <v>14312.55</v>
      </c>
      <c r="H3707" s="12">
        <f>IFERROR(salesdata[[#This Row],[S-P1]]/salesdata[[#This Row],[Q-P1]],0)</f>
        <v>3.17</v>
      </c>
      <c r="I3707" s="3">
        <v>3717</v>
      </c>
      <c r="J3707" s="10">
        <v>23565.78</v>
      </c>
      <c r="K3707" s="12">
        <f>IFERROR(salesdata[[#This Row],[S-P2]]/salesdata[[#This Row],[Q-P2]],0)</f>
        <v>6.34</v>
      </c>
      <c r="L3707" s="3">
        <v>1850</v>
      </c>
      <c r="M3707" s="10">
        <v>10027</v>
      </c>
      <c r="N3707" s="12">
        <f>IFERROR(salesdata[[#This Row],[S-P3]]/salesdata[[#This Row],[Q-P3]],0)</f>
        <v>5.42</v>
      </c>
      <c r="O3707" s="3">
        <v>1181</v>
      </c>
      <c r="P3707" s="10">
        <v>8420.5300000000007</v>
      </c>
      <c r="Q3707" s="12">
        <f>IFERROR(salesdata[[#This Row],[S-P4]]/salesdata[[#This Row],[Q-P4]],0)</f>
        <v>7.1300000000000008</v>
      </c>
      <c r="R3707" s="3">
        <v>11263</v>
      </c>
      <c r="S3707" s="10">
        <v>56325.86</v>
      </c>
      <c r="T3707" s="1" t="str">
        <f>"Q"&amp;ROUNDUP(salesdata[[#This Row],[Month No.]]/3,0)</f>
        <v>Q3</v>
      </c>
      <c r="U3707" s="1" t="str">
        <f>TEXT(salesdata[[#This Row],[Date]],"dddd")</f>
        <v>Friday</v>
      </c>
      <c r="V3707" s="12">
        <f>IFERROR(salesdata[[#This Row],[Total Revenue]]/salesdata[[#This Row],[Total Units Sold]],0)</f>
        <v>5.0009642191245671</v>
      </c>
      <c r="W3707" s="1" t="str">
        <f>INDEX({"Product1","Product2","Product3","Product4"},MATCH(MAX(salesdata[[#This Row],[S-P1]],salesdata[[#This Row],[S-P2]],salesdata[[#This Row],[S-P3]],salesdata[[#This Row],[S-P4]]),CHOOSE({1,2,3,4},salesdata[[#This Row],[S-P1]],salesdata[[#This Row],[S-P2]],salesdata[[#This Row],[S-P3]],salesdata[[#This Row],[S-P4]]),0))</f>
        <v>Product2</v>
      </c>
      <c r="X3707" s="1" t="str">
        <f>IF(salesdata[[#This Row],[Total Revenue]]&gt;=70000,"High",IF(salesdata[[#This Row],[Total Revenue]]&gt;=40000,"Medium","Low"))</f>
        <v>Medium</v>
      </c>
      <c r="Y3707" s="1" t="str">
        <f>IFERROR(IF(SUMIF(salesdata[Year],salesdata[[#This Row],[Year]],salesdata[Total Revenue])&gt;SUMIF(salesdata[Year],salesdata[[#This Row],[Year]]-1,salesdata[Total Revenue]),"Growth Year","Decline Year"),"")</f>
        <v>Growth Year</v>
      </c>
    </row>
    <row r="3708" spans="1:25" x14ac:dyDescent="0.3">
      <c r="A3708" s="1">
        <v>3707</v>
      </c>
      <c r="B3708" s="2">
        <v>44058</v>
      </c>
      <c r="C3708" s="1">
        <v>2020</v>
      </c>
      <c r="D3708" s="1" t="s">
        <v>21</v>
      </c>
      <c r="E3708" s="1">
        <v>8</v>
      </c>
      <c r="F3708" s="3">
        <v>4647</v>
      </c>
      <c r="G3708" s="10">
        <v>14730.99</v>
      </c>
      <c r="H3708" s="12">
        <f>IFERROR(salesdata[[#This Row],[S-P1]]/salesdata[[#This Row],[Q-P1]],0)</f>
        <v>3.17</v>
      </c>
      <c r="I3708" s="3">
        <v>2627</v>
      </c>
      <c r="J3708" s="10">
        <v>16655.18</v>
      </c>
      <c r="K3708" s="12">
        <f>IFERROR(salesdata[[#This Row],[S-P2]]/salesdata[[#This Row],[Q-P2]],0)</f>
        <v>6.34</v>
      </c>
      <c r="L3708" s="3">
        <v>2782</v>
      </c>
      <c r="M3708" s="10">
        <v>15078.44</v>
      </c>
      <c r="N3708" s="12">
        <f>IFERROR(salesdata[[#This Row],[S-P3]]/salesdata[[#This Row],[Q-P3]],0)</f>
        <v>5.42</v>
      </c>
      <c r="O3708" s="3">
        <v>1311</v>
      </c>
      <c r="P3708" s="10">
        <v>9347.43</v>
      </c>
      <c r="Q3708" s="12">
        <f>IFERROR(salesdata[[#This Row],[S-P4]]/salesdata[[#This Row],[Q-P4]],0)</f>
        <v>7.13</v>
      </c>
      <c r="R3708" s="3">
        <v>11367</v>
      </c>
      <c r="S3708" s="10">
        <v>55812.04</v>
      </c>
      <c r="T3708" s="1" t="str">
        <f>"Q"&amp;ROUNDUP(salesdata[[#This Row],[Month No.]]/3,0)</f>
        <v>Q3</v>
      </c>
      <c r="U3708" s="1" t="str">
        <f>TEXT(salesdata[[#This Row],[Date]],"dddd")</f>
        <v>Saturday</v>
      </c>
      <c r="V3708" s="12">
        <f>IFERROR(salesdata[[#This Row],[Total Revenue]]/salesdata[[#This Row],[Total Units Sold]],0)</f>
        <v>4.9100061581771799</v>
      </c>
      <c r="W3708" s="1" t="str">
        <f>INDEX({"Product1","Product2","Product3","Product4"},MATCH(MAX(salesdata[[#This Row],[S-P1]],salesdata[[#This Row],[S-P2]],salesdata[[#This Row],[S-P3]],salesdata[[#This Row],[S-P4]]),CHOOSE({1,2,3,4},salesdata[[#This Row],[S-P1]],salesdata[[#This Row],[S-P2]],salesdata[[#This Row],[S-P3]],salesdata[[#This Row],[S-P4]]),0))</f>
        <v>Product2</v>
      </c>
      <c r="X3708" s="1" t="str">
        <f>IF(salesdata[[#This Row],[Total Revenue]]&gt;=70000,"High",IF(salesdata[[#This Row],[Total Revenue]]&gt;=40000,"Medium","Low"))</f>
        <v>Medium</v>
      </c>
      <c r="Y3708" s="1" t="str">
        <f>IFERROR(IF(SUMIF(salesdata[Year],salesdata[[#This Row],[Year]],salesdata[Total Revenue])&gt;SUMIF(salesdata[Year],salesdata[[#This Row],[Year]]-1,salesdata[Total Revenue]),"Growth Year","Decline Year"),"")</f>
        <v>Growth Year</v>
      </c>
    </row>
    <row r="3709" spans="1:25" x14ac:dyDescent="0.3">
      <c r="A3709" s="1">
        <v>3708</v>
      </c>
      <c r="B3709" s="2">
        <v>44059</v>
      </c>
      <c r="C3709" s="1">
        <v>2020</v>
      </c>
      <c r="D3709" s="1" t="s">
        <v>21</v>
      </c>
      <c r="E3709" s="1">
        <v>8</v>
      </c>
      <c r="F3709" s="3">
        <v>1717</v>
      </c>
      <c r="G3709" s="10">
        <v>5442.89</v>
      </c>
      <c r="H3709" s="12">
        <f>IFERROR(salesdata[[#This Row],[S-P1]]/salesdata[[#This Row],[Q-P1]],0)</f>
        <v>3.1700000000000004</v>
      </c>
      <c r="I3709" s="3">
        <v>3350</v>
      </c>
      <c r="J3709" s="10">
        <v>21239</v>
      </c>
      <c r="K3709" s="12">
        <f>IFERROR(salesdata[[#This Row],[S-P2]]/salesdata[[#This Row],[Q-P2]],0)</f>
        <v>6.34</v>
      </c>
      <c r="L3709" s="3">
        <v>3591</v>
      </c>
      <c r="M3709" s="10">
        <v>19463.22</v>
      </c>
      <c r="N3709" s="12">
        <f>IFERROR(salesdata[[#This Row],[S-P3]]/salesdata[[#This Row],[Q-P3]],0)</f>
        <v>5.42</v>
      </c>
      <c r="O3709" s="3">
        <v>905</v>
      </c>
      <c r="P3709" s="10">
        <v>6452.65</v>
      </c>
      <c r="Q3709" s="12">
        <f>IFERROR(salesdata[[#This Row],[S-P4]]/salesdata[[#This Row],[Q-P4]],0)</f>
        <v>7.13</v>
      </c>
      <c r="R3709" s="3">
        <v>9563</v>
      </c>
      <c r="S3709" s="10">
        <v>52597.760000000002</v>
      </c>
      <c r="T3709" s="1" t="str">
        <f>"Q"&amp;ROUNDUP(salesdata[[#This Row],[Month No.]]/3,0)</f>
        <v>Q3</v>
      </c>
      <c r="U3709" s="1" t="str">
        <f>TEXT(salesdata[[#This Row],[Date]],"dddd")</f>
        <v>Sunday</v>
      </c>
      <c r="V3709" s="12">
        <f>IFERROR(salesdata[[#This Row],[Total Revenue]]/salesdata[[#This Row],[Total Units Sold]],0)</f>
        <v>5.5001317578165851</v>
      </c>
      <c r="W3709" s="1" t="str">
        <f>INDEX({"Product1","Product2","Product3","Product4"},MATCH(MAX(salesdata[[#This Row],[S-P1]],salesdata[[#This Row],[S-P2]],salesdata[[#This Row],[S-P3]],salesdata[[#This Row],[S-P4]]),CHOOSE({1,2,3,4},salesdata[[#This Row],[S-P1]],salesdata[[#This Row],[S-P2]],salesdata[[#This Row],[S-P3]],salesdata[[#This Row],[S-P4]]),0))</f>
        <v>Product2</v>
      </c>
      <c r="X3709" s="1" t="str">
        <f>IF(salesdata[[#This Row],[Total Revenue]]&gt;=70000,"High",IF(salesdata[[#This Row],[Total Revenue]]&gt;=40000,"Medium","Low"))</f>
        <v>Medium</v>
      </c>
      <c r="Y3709" s="1" t="str">
        <f>IFERROR(IF(SUMIF(salesdata[Year],salesdata[[#This Row],[Year]],salesdata[Total Revenue])&gt;SUMIF(salesdata[Year],salesdata[[#This Row],[Year]]-1,salesdata[Total Revenue]),"Growth Year","Decline Year"),"")</f>
        <v>Growth Year</v>
      </c>
    </row>
    <row r="3710" spans="1:25" x14ac:dyDescent="0.3">
      <c r="A3710" s="1">
        <v>3709</v>
      </c>
      <c r="B3710" s="2">
        <v>44060</v>
      </c>
      <c r="C3710" s="1">
        <v>2020</v>
      </c>
      <c r="D3710" s="1" t="s">
        <v>21</v>
      </c>
      <c r="E3710" s="1">
        <v>8</v>
      </c>
      <c r="F3710" s="3">
        <v>1150</v>
      </c>
      <c r="G3710" s="10">
        <v>3645.5</v>
      </c>
      <c r="H3710" s="12">
        <f>IFERROR(salesdata[[#This Row],[S-P1]]/salesdata[[#This Row],[Q-P1]],0)</f>
        <v>3.17</v>
      </c>
      <c r="I3710" s="3">
        <v>3698</v>
      </c>
      <c r="J3710" s="10">
        <v>23445.32</v>
      </c>
      <c r="K3710" s="12">
        <f>IFERROR(salesdata[[#This Row],[S-P2]]/salesdata[[#This Row],[Q-P2]],0)</f>
        <v>6.34</v>
      </c>
      <c r="L3710" s="3">
        <v>5637</v>
      </c>
      <c r="M3710" s="10">
        <v>30552.54</v>
      </c>
      <c r="N3710" s="12">
        <f>IFERROR(salesdata[[#This Row],[S-P3]]/salesdata[[#This Row],[Q-P3]],0)</f>
        <v>5.42</v>
      </c>
      <c r="O3710" s="3">
        <v>1039</v>
      </c>
      <c r="P3710" s="10">
        <v>7408.07</v>
      </c>
      <c r="Q3710" s="12">
        <f>IFERROR(salesdata[[#This Row],[S-P4]]/salesdata[[#This Row],[Q-P4]],0)</f>
        <v>7.13</v>
      </c>
      <c r="R3710" s="3">
        <v>11524</v>
      </c>
      <c r="S3710" s="10">
        <v>65051.43</v>
      </c>
      <c r="T3710" s="1" t="str">
        <f>"Q"&amp;ROUNDUP(salesdata[[#This Row],[Month No.]]/3,0)</f>
        <v>Q3</v>
      </c>
      <c r="U3710" s="1" t="str">
        <f>TEXT(salesdata[[#This Row],[Date]],"dddd")</f>
        <v>Monday</v>
      </c>
      <c r="V3710" s="12">
        <f>IFERROR(salesdata[[#This Row],[Total Revenue]]/salesdata[[#This Row],[Total Units Sold]],0)</f>
        <v>5.6448654980909403</v>
      </c>
      <c r="W3710" s="1" t="str">
        <f>INDEX({"Product1","Product2","Product3","Product4"},MATCH(MAX(salesdata[[#This Row],[S-P1]],salesdata[[#This Row],[S-P2]],salesdata[[#This Row],[S-P3]],salesdata[[#This Row],[S-P4]]),CHOOSE({1,2,3,4},salesdata[[#This Row],[S-P1]],salesdata[[#This Row],[S-P2]],salesdata[[#This Row],[S-P3]],salesdata[[#This Row],[S-P4]]),0))</f>
        <v>Product3</v>
      </c>
      <c r="X3710" s="1" t="str">
        <f>IF(salesdata[[#This Row],[Total Revenue]]&gt;=70000,"High",IF(salesdata[[#This Row],[Total Revenue]]&gt;=40000,"Medium","Low"))</f>
        <v>Medium</v>
      </c>
      <c r="Y3710" s="1" t="str">
        <f>IFERROR(IF(SUMIF(salesdata[Year],salesdata[[#This Row],[Year]],salesdata[Total Revenue])&gt;SUMIF(salesdata[Year],salesdata[[#This Row],[Year]]-1,salesdata[Total Revenue]),"Growth Year","Decline Year"),"")</f>
        <v>Growth Year</v>
      </c>
    </row>
    <row r="3711" spans="1:25" x14ac:dyDescent="0.3">
      <c r="A3711" s="1">
        <v>3710</v>
      </c>
      <c r="B3711" s="2">
        <v>44061</v>
      </c>
      <c r="C3711" s="1">
        <v>2020</v>
      </c>
      <c r="D3711" s="1" t="s">
        <v>21</v>
      </c>
      <c r="E3711" s="1">
        <v>8</v>
      </c>
      <c r="F3711" s="3">
        <v>7607</v>
      </c>
      <c r="G3711" s="10">
        <v>24114.19</v>
      </c>
      <c r="H3711" s="12">
        <f>IFERROR(salesdata[[#This Row],[S-P1]]/salesdata[[#This Row],[Q-P1]],0)</f>
        <v>3.17</v>
      </c>
      <c r="I3711" s="3">
        <v>1719</v>
      </c>
      <c r="J3711" s="10">
        <v>10898.46</v>
      </c>
      <c r="K3711" s="12">
        <f>IFERROR(salesdata[[#This Row],[S-P2]]/salesdata[[#This Row],[Q-P2]],0)</f>
        <v>6.34</v>
      </c>
      <c r="L3711" s="3">
        <v>3693</v>
      </c>
      <c r="M3711" s="10">
        <v>20016.060000000001</v>
      </c>
      <c r="N3711" s="12">
        <f>IFERROR(salesdata[[#This Row],[S-P3]]/salesdata[[#This Row],[Q-P3]],0)</f>
        <v>5.42</v>
      </c>
      <c r="O3711" s="3">
        <v>1170</v>
      </c>
      <c r="P3711" s="10">
        <v>8342.1</v>
      </c>
      <c r="Q3711" s="12">
        <f>IFERROR(salesdata[[#This Row],[S-P4]]/salesdata[[#This Row],[Q-P4]],0)</f>
        <v>7.13</v>
      </c>
      <c r="R3711" s="3">
        <v>14189</v>
      </c>
      <c r="S3711" s="10">
        <v>63370.81</v>
      </c>
      <c r="T3711" s="1" t="str">
        <f>"Q"&amp;ROUNDUP(salesdata[[#This Row],[Month No.]]/3,0)</f>
        <v>Q3</v>
      </c>
      <c r="U3711" s="1" t="str">
        <f>TEXT(salesdata[[#This Row],[Date]],"dddd")</f>
        <v>Tuesday</v>
      </c>
      <c r="V3711" s="12">
        <f>IFERROR(salesdata[[#This Row],[Total Revenue]]/salesdata[[#This Row],[Total Units Sold]],0)</f>
        <v>4.4661928254281484</v>
      </c>
      <c r="W3711" s="1" t="str">
        <f>INDEX({"Product1","Product2","Product3","Product4"},MATCH(MAX(salesdata[[#This Row],[S-P1]],salesdata[[#This Row],[S-P2]],salesdata[[#This Row],[S-P3]],salesdata[[#This Row],[S-P4]]),CHOOSE({1,2,3,4},salesdata[[#This Row],[S-P1]],salesdata[[#This Row],[S-P2]],salesdata[[#This Row],[S-P3]],salesdata[[#This Row],[S-P4]]),0))</f>
        <v>Product1</v>
      </c>
      <c r="X3711" s="1" t="str">
        <f>IF(salesdata[[#This Row],[Total Revenue]]&gt;=70000,"High",IF(salesdata[[#This Row],[Total Revenue]]&gt;=40000,"Medium","Low"))</f>
        <v>Medium</v>
      </c>
      <c r="Y3711" s="1" t="str">
        <f>IFERROR(IF(SUMIF(salesdata[Year],salesdata[[#This Row],[Year]],salesdata[Total Revenue])&gt;SUMIF(salesdata[Year],salesdata[[#This Row],[Year]]-1,salesdata[Total Revenue]),"Growth Year","Decline Year"),"")</f>
        <v>Growth Year</v>
      </c>
    </row>
    <row r="3712" spans="1:25" x14ac:dyDescent="0.3">
      <c r="A3712" s="1">
        <v>3711</v>
      </c>
      <c r="B3712" s="2">
        <v>44062</v>
      </c>
      <c r="C3712" s="1">
        <v>2020</v>
      </c>
      <c r="D3712" s="1" t="s">
        <v>21</v>
      </c>
      <c r="E3712" s="1">
        <v>8</v>
      </c>
      <c r="F3712" s="3">
        <v>467</v>
      </c>
      <c r="G3712" s="10">
        <v>1480.39</v>
      </c>
      <c r="H3712" s="12">
        <f>IFERROR(salesdata[[#This Row],[S-P1]]/salesdata[[#This Row],[Q-P1]],0)</f>
        <v>3.1700000000000004</v>
      </c>
      <c r="I3712" s="3">
        <v>460</v>
      </c>
      <c r="J3712" s="10">
        <v>2916.4</v>
      </c>
      <c r="K3712" s="12">
        <f>IFERROR(salesdata[[#This Row],[S-P2]]/salesdata[[#This Row],[Q-P2]],0)</f>
        <v>6.34</v>
      </c>
      <c r="L3712" s="3">
        <v>2381</v>
      </c>
      <c r="M3712" s="10">
        <v>12905.02</v>
      </c>
      <c r="N3712" s="12">
        <f>IFERROR(salesdata[[#This Row],[S-P3]]/salesdata[[#This Row],[Q-P3]],0)</f>
        <v>5.42</v>
      </c>
      <c r="O3712" s="3">
        <v>388</v>
      </c>
      <c r="P3712" s="10">
        <v>2766.44</v>
      </c>
      <c r="Q3712" s="12">
        <f>IFERROR(salesdata[[#This Row],[S-P4]]/salesdata[[#This Row],[Q-P4]],0)</f>
        <v>7.13</v>
      </c>
      <c r="R3712" s="3">
        <v>3696</v>
      </c>
      <c r="S3712" s="10">
        <v>20068.25</v>
      </c>
      <c r="T3712" s="1" t="str">
        <f>"Q"&amp;ROUNDUP(salesdata[[#This Row],[Month No.]]/3,0)</f>
        <v>Q3</v>
      </c>
      <c r="U3712" s="1" t="str">
        <f>TEXT(salesdata[[#This Row],[Date]],"dddd")</f>
        <v>Wednesday</v>
      </c>
      <c r="V3712" s="12">
        <f>IFERROR(salesdata[[#This Row],[Total Revenue]]/salesdata[[#This Row],[Total Units Sold]],0)</f>
        <v>5.4297213203463199</v>
      </c>
      <c r="W3712" s="1" t="str">
        <f>INDEX({"Product1","Product2","Product3","Product4"},MATCH(MAX(salesdata[[#This Row],[S-P1]],salesdata[[#This Row],[S-P2]],salesdata[[#This Row],[S-P3]],salesdata[[#This Row],[S-P4]]),CHOOSE({1,2,3,4},salesdata[[#This Row],[S-P1]],salesdata[[#This Row],[S-P2]],salesdata[[#This Row],[S-P3]],salesdata[[#This Row],[S-P4]]),0))</f>
        <v>Product3</v>
      </c>
      <c r="X3712" s="1" t="str">
        <f>IF(salesdata[[#This Row],[Total Revenue]]&gt;=70000,"High",IF(salesdata[[#This Row],[Total Revenue]]&gt;=40000,"Medium","Low"))</f>
        <v>Low</v>
      </c>
      <c r="Y3712" s="1" t="str">
        <f>IFERROR(IF(SUMIF(salesdata[Year],salesdata[[#This Row],[Year]],salesdata[Total Revenue])&gt;SUMIF(salesdata[Year],salesdata[[#This Row],[Year]]-1,salesdata[Total Revenue]),"Growth Year","Decline Year"),"")</f>
        <v>Growth Year</v>
      </c>
    </row>
    <row r="3713" spans="1:25" x14ac:dyDescent="0.3">
      <c r="A3713" s="1">
        <v>3712</v>
      </c>
      <c r="B3713" s="2">
        <v>44063</v>
      </c>
      <c r="C3713" s="1">
        <v>2020</v>
      </c>
      <c r="D3713" s="1" t="s">
        <v>21</v>
      </c>
      <c r="E3713" s="1">
        <v>8</v>
      </c>
      <c r="F3713" s="3">
        <v>7946</v>
      </c>
      <c r="G3713" s="10">
        <v>25188.82</v>
      </c>
      <c r="H3713" s="12">
        <f>IFERROR(salesdata[[#This Row],[S-P1]]/salesdata[[#This Row],[Q-P1]],0)</f>
        <v>3.17</v>
      </c>
      <c r="I3713" s="3">
        <v>3462</v>
      </c>
      <c r="J3713" s="10">
        <v>21949.08</v>
      </c>
      <c r="K3713" s="12">
        <f>IFERROR(salesdata[[#This Row],[S-P2]]/salesdata[[#This Row],[Q-P2]],0)</f>
        <v>6.3400000000000007</v>
      </c>
      <c r="L3713" s="3">
        <v>2743</v>
      </c>
      <c r="M3713" s="10">
        <v>14867.06</v>
      </c>
      <c r="N3713" s="12">
        <f>IFERROR(salesdata[[#This Row],[S-P3]]/salesdata[[#This Row],[Q-P3]],0)</f>
        <v>5.42</v>
      </c>
      <c r="O3713" s="3">
        <v>1385</v>
      </c>
      <c r="P3713" s="10">
        <v>9875.0499999999993</v>
      </c>
      <c r="Q3713" s="12">
        <f>IFERROR(salesdata[[#This Row],[S-P4]]/salesdata[[#This Row],[Q-P4]],0)</f>
        <v>7.13</v>
      </c>
      <c r="R3713" s="3">
        <v>15536</v>
      </c>
      <c r="S3713" s="10">
        <v>71880.009999999995</v>
      </c>
      <c r="T3713" s="1" t="str">
        <f>"Q"&amp;ROUNDUP(salesdata[[#This Row],[Month No.]]/3,0)</f>
        <v>Q3</v>
      </c>
      <c r="U3713" s="1" t="str">
        <f>TEXT(salesdata[[#This Row],[Date]],"dddd")</f>
        <v>Thursday</v>
      </c>
      <c r="V3713" s="12">
        <f>IFERROR(salesdata[[#This Row],[Total Revenue]]/salesdata[[#This Row],[Total Units Sold]],0)</f>
        <v>4.6266741761071053</v>
      </c>
      <c r="W3713" s="1" t="str">
        <f>INDEX({"Product1","Product2","Product3","Product4"},MATCH(MAX(salesdata[[#This Row],[S-P1]],salesdata[[#This Row],[S-P2]],salesdata[[#This Row],[S-P3]],salesdata[[#This Row],[S-P4]]),CHOOSE({1,2,3,4},salesdata[[#This Row],[S-P1]],salesdata[[#This Row],[S-P2]],salesdata[[#This Row],[S-P3]],salesdata[[#This Row],[S-P4]]),0))</f>
        <v>Product1</v>
      </c>
      <c r="X3713" s="1" t="str">
        <f>IF(salesdata[[#This Row],[Total Revenue]]&gt;=70000,"High",IF(salesdata[[#This Row],[Total Revenue]]&gt;=40000,"Medium","Low"))</f>
        <v>High</v>
      </c>
      <c r="Y3713" s="1" t="str">
        <f>IFERROR(IF(SUMIF(salesdata[Year],salesdata[[#This Row],[Year]],salesdata[Total Revenue])&gt;SUMIF(salesdata[Year],salesdata[[#This Row],[Year]]-1,salesdata[Total Revenue]),"Growth Year","Decline Year"),"")</f>
        <v>Growth Year</v>
      </c>
    </row>
    <row r="3714" spans="1:25" x14ac:dyDescent="0.3">
      <c r="A3714" s="1">
        <v>3713</v>
      </c>
      <c r="B3714" s="2">
        <v>44064</v>
      </c>
      <c r="C3714" s="1">
        <v>2020</v>
      </c>
      <c r="D3714" s="1" t="s">
        <v>21</v>
      </c>
      <c r="E3714" s="1">
        <v>8</v>
      </c>
      <c r="F3714" s="3">
        <v>5754</v>
      </c>
      <c r="G3714" s="10">
        <v>18240.18</v>
      </c>
      <c r="H3714" s="12">
        <f>IFERROR(salesdata[[#This Row],[S-P1]]/salesdata[[#This Row],[Q-P1]],0)</f>
        <v>3.17</v>
      </c>
      <c r="I3714" s="3">
        <v>3373</v>
      </c>
      <c r="J3714" s="10">
        <v>21384.82</v>
      </c>
      <c r="K3714" s="12">
        <f>IFERROR(salesdata[[#This Row],[S-P2]]/salesdata[[#This Row],[Q-P2]],0)</f>
        <v>6.34</v>
      </c>
      <c r="L3714" s="3">
        <v>1344</v>
      </c>
      <c r="M3714" s="10">
        <v>7284.48</v>
      </c>
      <c r="N3714" s="12">
        <f>IFERROR(salesdata[[#This Row],[S-P3]]/salesdata[[#This Row],[Q-P3]],0)</f>
        <v>5.42</v>
      </c>
      <c r="O3714" s="3">
        <v>253</v>
      </c>
      <c r="P3714" s="10">
        <v>1803.89</v>
      </c>
      <c r="Q3714" s="12">
        <f>IFERROR(salesdata[[#This Row],[S-P4]]/salesdata[[#This Row],[Q-P4]],0)</f>
        <v>7.1300000000000008</v>
      </c>
      <c r="R3714" s="3">
        <v>10724</v>
      </c>
      <c r="S3714" s="10">
        <v>48713.37</v>
      </c>
      <c r="T3714" s="1" t="str">
        <f>"Q"&amp;ROUNDUP(salesdata[[#This Row],[Month No.]]/3,0)</f>
        <v>Q3</v>
      </c>
      <c r="U3714" s="1" t="str">
        <f>TEXT(salesdata[[#This Row],[Date]],"dddd")</f>
        <v>Friday</v>
      </c>
      <c r="V3714" s="12">
        <f>IFERROR(salesdata[[#This Row],[Total Revenue]]/salesdata[[#This Row],[Total Units Sold]],0)</f>
        <v>4.5424627004848936</v>
      </c>
      <c r="W3714" s="1" t="str">
        <f>INDEX({"Product1","Product2","Product3","Product4"},MATCH(MAX(salesdata[[#This Row],[S-P1]],salesdata[[#This Row],[S-P2]],salesdata[[#This Row],[S-P3]],salesdata[[#This Row],[S-P4]]),CHOOSE({1,2,3,4},salesdata[[#This Row],[S-P1]],salesdata[[#This Row],[S-P2]],salesdata[[#This Row],[S-P3]],salesdata[[#This Row],[S-P4]]),0))</f>
        <v>Product2</v>
      </c>
      <c r="X3714" s="1" t="str">
        <f>IF(salesdata[[#This Row],[Total Revenue]]&gt;=70000,"High",IF(salesdata[[#This Row],[Total Revenue]]&gt;=40000,"Medium","Low"))</f>
        <v>Medium</v>
      </c>
      <c r="Y3714" s="1" t="str">
        <f>IFERROR(IF(SUMIF(salesdata[Year],salesdata[[#This Row],[Year]],salesdata[Total Revenue])&gt;SUMIF(salesdata[Year],salesdata[[#This Row],[Year]]-1,salesdata[Total Revenue]),"Growth Year","Decline Year"),"")</f>
        <v>Growth Year</v>
      </c>
    </row>
    <row r="3715" spans="1:25" x14ac:dyDescent="0.3">
      <c r="A3715" s="1">
        <v>3714</v>
      </c>
      <c r="B3715" s="2">
        <v>44065</v>
      </c>
      <c r="C3715" s="1">
        <v>2020</v>
      </c>
      <c r="D3715" s="1" t="s">
        <v>21</v>
      </c>
      <c r="E3715" s="1">
        <v>8</v>
      </c>
      <c r="F3715" s="3">
        <v>2437</v>
      </c>
      <c r="G3715" s="10">
        <v>7725.29</v>
      </c>
      <c r="H3715" s="12">
        <f>IFERROR(salesdata[[#This Row],[S-P1]]/salesdata[[#This Row],[Q-P1]],0)</f>
        <v>3.17</v>
      </c>
      <c r="I3715" s="3">
        <v>299</v>
      </c>
      <c r="J3715" s="10">
        <v>1895.66</v>
      </c>
      <c r="K3715" s="12">
        <f>IFERROR(salesdata[[#This Row],[S-P2]]/salesdata[[#This Row],[Q-P2]],0)</f>
        <v>6.34</v>
      </c>
      <c r="L3715" s="3">
        <v>803</v>
      </c>
      <c r="M3715" s="10">
        <v>4352.26</v>
      </c>
      <c r="N3715" s="12">
        <f>IFERROR(salesdata[[#This Row],[S-P3]]/salesdata[[#This Row],[Q-P3]],0)</f>
        <v>5.42</v>
      </c>
      <c r="O3715" s="3">
        <v>481</v>
      </c>
      <c r="P3715" s="10">
        <v>3429.53</v>
      </c>
      <c r="Q3715" s="12">
        <f>IFERROR(salesdata[[#This Row],[S-P4]]/salesdata[[#This Row],[Q-P4]],0)</f>
        <v>7.1300000000000008</v>
      </c>
      <c r="R3715" s="3">
        <v>4020</v>
      </c>
      <c r="S3715" s="10">
        <v>17402.740000000002</v>
      </c>
      <c r="T3715" s="1" t="str">
        <f>"Q"&amp;ROUNDUP(salesdata[[#This Row],[Month No.]]/3,0)</f>
        <v>Q3</v>
      </c>
      <c r="U3715" s="1" t="str">
        <f>TEXT(salesdata[[#This Row],[Date]],"dddd")</f>
        <v>Saturday</v>
      </c>
      <c r="V3715" s="12">
        <f>IFERROR(salesdata[[#This Row],[Total Revenue]]/salesdata[[#This Row],[Total Units Sold]],0)</f>
        <v>4.3290398009950248</v>
      </c>
      <c r="W3715" s="1" t="str">
        <f>INDEX({"Product1","Product2","Product3","Product4"},MATCH(MAX(salesdata[[#This Row],[S-P1]],salesdata[[#This Row],[S-P2]],salesdata[[#This Row],[S-P3]],salesdata[[#This Row],[S-P4]]),CHOOSE({1,2,3,4},salesdata[[#This Row],[S-P1]],salesdata[[#This Row],[S-P2]],salesdata[[#This Row],[S-P3]],salesdata[[#This Row],[S-P4]]),0))</f>
        <v>Product1</v>
      </c>
      <c r="X3715" s="1" t="str">
        <f>IF(salesdata[[#This Row],[Total Revenue]]&gt;=70000,"High",IF(salesdata[[#This Row],[Total Revenue]]&gt;=40000,"Medium","Low"))</f>
        <v>Low</v>
      </c>
      <c r="Y3715" s="1" t="str">
        <f>IFERROR(IF(SUMIF(salesdata[Year],salesdata[[#This Row],[Year]],salesdata[Total Revenue])&gt;SUMIF(salesdata[Year],salesdata[[#This Row],[Year]]-1,salesdata[Total Revenue]),"Growth Year","Decline Year"),"")</f>
        <v>Growth Year</v>
      </c>
    </row>
    <row r="3716" spans="1:25" x14ac:dyDescent="0.3">
      <c r="A3716" s="1">
        <v>3715</v>
      </c>
      <c r="B3716" s="2">
        <v>44066</v>
      </c>
      <c r="C3716" s="1">
        <v>2020</v>
      </c>
      <c r="D3716" s="1" t="s">
        <v>21</v>
      </c>
      <c r="E3716" s="1">
        <v>8</v>
      </c>
      <c r="F3716" s="3">
        <v>4555</v>
      </c>
      <c r="G3716" s="10">
        <v>14439.35</v>
      </c>
      <c r="H3716" s="12">
        <f>IFERROR(salesdata[[#This Row],[S-P1]]/salesdata[[#This Row],[Q-P1]],0)</f>
        <v>3.17</v>
      </c>
      <c r="I3716" s="3">
        <v>3442</v>
      </c>
      <c r="J3716" s="10">
        <v>21822.28</v>
      </c>
      <c r="K3716" s="12">
        <f>IFERROR(salesdata[[#This Row],[S-P2]]/salesdata[[#This Row],[Q-P2]],0)</f>
        <v>6.34</v>
      </c>
      <c r="L3716" s="3">
        <v>3065</v>
      </c>
      <c r="M3716" s="10">
        <v>16612.3</v>
      </c>
      <c r="N3716" s="12">
        <f>IFERROR(salesdata[[#This Row],[S-P3]]/salesdata[[#This Row],[Q-P3]],0)</f>
        <v>5.42</v>
      </c>
      <c r="O3716" s="3">
        <v>1166</v>
      </c>
      <c r="P3716" s="10">
        <v>8313.58</v>
      </c>
      <c r="Q3716" s="12">
        <f>IFERROR(salesdata[[#This Row],[S-P4]]/salesdata[[#This Row],[Q-P4]],0)</f>
        <v>7.13</v>
      </c>
      <c r="R3716" s="3">
        <v>12228</v>
      </c>
      <c r="S3716" s="10">
        <v>61187.51</v>
      </c>
      <c r="T3716" s="1" t="str">
        <f>"Q"&amp;ROUNDUP(salesdata[[#This Row],[Month No.]]/3,0)</f>
        <v>Q3</v>
      </c>
      <c r="U3716" s="1" t="str">
        <f>TEXT(salesdata[[#This Row],[Date]],"dddd")</f>
        <v>Sunday</v>
      </c>
      <c r="V3716" s="12">
        <f>IFERROR(salesdata[[#This Row],[Total Revenue]]/salesdata[[#This Row],[Total Units Sold]],0)</f>
        <v>5.0038853451095848</v>
      </c>
      <c r="W3716" s="1" t="str">
        <f>INDEX({"Product1","Product2","Product3","Product4"},MATCH(MAX(salesdata[[#This Row],[S-P1]],salesdata[[#This Row],[S-P2]],salesdata[[#This Row],[S-P3]],salesdata[[#This Row],[S-P4]]),CHOOSE({1,2,3,4},salesdata[[#This Row],[S-P1]],salesdata[[#This Row],[S-P2]],salesdata[[#This Row],[S-P3]],salesdata[[#This Row],[S-P4]]),0))</f>
        <v>Product2</v>
      </c>
      <c r="X3716" s="1" t="str">
        <f>IF(salesdata[[#This Row],[Total Revenue]]&gt;=70000,"High",IF(salesdata[[#This Row],[Total Revenue]]&gt;=40000,"Medium","Low"))</f>
        <v>Medium</v>
      </c>
      <c r="Y3716" s="1" t="str">
        <f>IFERROR(IF(SUMIF(salesdata[Year],salesdata[[#This Row],[Year]],salesdata[Total Revenue])&gt;SUMIF(salesdata[Year],salesdata[[#This Row],[Year]]-1,salesdata[Total Revenue]),"Growth Year","Decline Year"),"")</f>
        <v>Growth Year</v>
      </c>
    </row>
    <row r="3717" spans="1:25" x14ac:dyDescent="0.3">
      <c r="A3717" s="1">
        <v>3716</v>
      </c>
      <c r="B3717" s="2">
        <v>44067</v>
      </c>
      <c r="C3717" s="1">
        <v>2020</v>
      </c>
      <c r="D3717" s="1" t="s">
        <v>21</v>
      </c>
      <c r="E3717" s="1">
        <v>8</v>
      </c>
      <c r="F3717" s="3">
        <v>2551</v>
      </c>
      <c r="G3717" s="10">
        <v>8086.67</v>
      </c>
      <c r="H3717" s="12">
        <f>IFERROR(salesdata[[#This Row],[S-P1]]/salesdata[[#This Row],[Q-P1]],0)</f>
        <v>3.17</v>
      </c>
      <c r="I3717" s="3">
        <v>1380</v>
      </c>
      <c r="J3717" s="10">
        <v>8749.2000000000007</v>
      </c>
      <c r="K3717" s="12">
        <f>IFERROR(salesdata[[#This Row],[S-P2]]/salesdata[[#This Row],[Q-P2]],0)</f>
        <v>6.3400000000000007</v>
      </c>
      <c r="L3717" s="3">
        <v>2813</v>
      </c>
      <c r="M3717" s="10">
        <v>15246.46</v>
      </c>
      <c r="N3717" s="12">
        <f>IFERROR(salesdata[[#This Row],[S-P3]]/salesdata[[#This Row],[Q-P3]],0)</f>
        <v>5.42</v>
      </c>
      <c r="O3717" s="3">
        <v>1095</v>
      </c>
      <c r="P3717" s="10">
        <v>7807.35</v>
      </c>
      <c r="Q3717" s="12">
        <f>IFERROR(salesdata[[#This Row],[S-P4]]/salesdata[[#This Row],[Q-P4]],0)</f>
        <v>7.13</v>
      </c>
      <c r="R3717" s="3">
        <v>7839</v>
      </c>
      <c r="S3717" s="10">
        <v>39889.68</v>
      </c>
      <c r="T3717" s="1" t="str">
        <f>"Q"&amp;ROUNDUP(salesdata[[#This Row],[Month No.]]/3,0)</f>
        <v>Q3</v>
      </c>
      <c r="U3717" s="1" t="str">
        <f>TEXT(salesdata[[#This Row],[Date]],"dddd")</f>
        <v>Monday</v>
      </c>
      <c r="V3717" s="12">
        <f>IFERROR(salesdata[[#This Row],[Total Revenue]]/salesdata[[#This Row],[Total Units Sold]],0)</f>
        <v>5.0886184462303863</v>
      </c>
      <c r="W3717" s="1" t="str">
        <f>INDEX({"Product1","Product2","Product3","Product4"},MATCH(MAX(salesdata[[#This Row],[S-P1]],salesdata[[#This Row],[S-P2]],salesdata[[#This Row],[S-P3]],salesdata[[#This Row],[S-P4]]),CHOOSE({1,2,3,4},salesdata[[#This Row],[S-P1]],salesdata[[#This Row],[S-P2]],salesdata[[#This Row],[S-P3]],salesdata[[#This Row],[S-P4]]),0))</f>
        <v>Product3</v>
      </c>
      <c r="X3717" s="1" t="str">
        <f>IF(salesdata[[#This Row],[Total Revenue]]&gt;=70000,"High",IF(salesdata[[#This Row],[Total Revenue]]&gt;=40000,"Medium","Low"))</f>
        <v>Low</v>
      </c>
      <c r="Y3717" s="1" t="str">
        <f>IFERROR(IF(SUMIF(salesdata[Year],salesdata[[#This Row],[Year]],salesdata[Total Revenue])&gt;SUMIF(salesdata[Year],salesdata[[#This Row],[Year]]-1,salesdata[Total Revenue]),"Growth Year","Decline Year"),"")</f>
        <v>Growth Year</v>
      </c>
    </row>
    <row r="3718" spans="1:25" x14ac:dyDescent="0.3">
      <c r="A3718" s="1">
        <v>3717</v>
      </c>
      <c r="B3718" s="2">
        <v>44068</v>
      </c>
      <c r="C3718" s="1">
        <v>2020</v>
      </c>
      <c r="D3718" s="1" t="s">
        <v>21</v>
      </c>
      <c r="E3718" s="1">
        <v>8</v>
      </c>
      <c r="F3718" s="3">
        <v>6047</v>
      </c>
      <c r="G3718" s="10">
        <v>19168.990000000002</v>
      </c>
      <c r="H3718" s="12">
        <f>IFERROR(salesdata[[#This Row],[S-P1]]/salesdata[[#This Row],[Q-P1]],0)</f>
        <v>3.1700000000000004</v>
      </c>
      <c r="I3718" s="3">
        <v>3509</v>
      </c>
      <c r="J3718" s="10">
        <v>22247.06</v>
      </c>
      <c r="K3718" s="12">
        <f>IFERROR(salesdata[[#This Row],[S-P2]]/salesdata[[#This Row],[Q-P2]],0)</f>
        <v>6.3400000000000007</v>
      </c>
      <c r="L3718" s="3">
        <v>3053</v>
      </c>
      <c r="M3718" s="10">
        <v>16547.259999999998</v>
      </c>
      <c r="N3718" s="12">
        <f>IFERROR(salesdata[[#This Row],[S-P3]]/salesdata[[#This Row],[Q-P3]],0)</f>
        <v>5.419999999999999</v>
      </c>
      <c r="O3718" s="3">
        <v>1671</v>
      </c>
      <c r="P3718" s="10">
        <v>11914.23</v>
      </c>
      <c r="Q3718" s="12">
        <f>IFERROR(salesdata[[#This Row],[S-P4]]/salesdata[[#This Row],[Q-P4]],0)</f>
        <v>7.13</v>
      </c>
      <c r="R3718" s="3">
        <v>14280</v>
      </c>
      <c r="S3718" s="10">
        <v>69877.539999999994</v>
      </c>
      <c r="T3718" s="1" t="str">
        <f>"Q"&amp;ROUNDUP(salesdata[[#This Row],[Month No.]]/3,0)</f>
        <v>Q3</v>
      </c>
      <c r="U3718" s="1" t="str">
        <f>TEXT(salesdata[[#This Row],[Date]],"dddd")</f>
        <v>Tuesday</v>
      </c>
      <c r="V3718" s="12">
        <f>IFERROR(salesdata[[#This Row],[Total Revenue]]/salesdata[[#This Row],[Total Units Sold]],0)</f>
        <v>4.8933851540616242</v>
      </c>
      <c r="W3718" s="1" t="str">
        <f>INDEX({"Product1","Product2","Product3","Product4"},MATCH(MAX(salesdata[[#This Row],[S-P1]],salesdata[[#This Row],[S-P2]],salesdata[[#This Row],[S-P3]],salesdata[[#This Row],[S-P4]]),CHOOSE({1,2,3,4},salesdata[[#This Row],[S-P1]],salesdata[[#This Row],[S-P2]],salesdata[[#This Row],[S-P3]],salesdata[[#This Row],[S-P4]]),0))</f>
        <v>Product2</v>
      </c>
      <c r="X3718" s="1" t="str">
        <f>IF(salesdata[[#This Row],[Total Revenue]]&gt;=70000,"High",IF(salesdata[[#This Row],[Total Revenue]]&gt;=40000,"Medium","Low"))</f>
        <v>Medium</v>
      </c>
      <c r="Y3718" s="1" t="str">
        <f>IFERROR(IF(SUMIF(salesdata[Year],salesdata[[#This Row],[Year]],salesdata[Total Revenue])&gt;SUMIF(salesdata[Year],salesdata[[#This Row],[Year]]-1,salesdata[Total Revenue]),"Growth Year","Decline Year"),"")</f>
        <v>Growth Year</v>
      </c>
    </row>
    <row r="3719" spans="1:25" x14ac:dyDescent="0.3">
      <c r="A3719" s="1">
        <v>3718</v>
      </c>
      <c r="B3719" s="2">
        <v>44069</v>
      </c>
      <c r="C3719" s="1">
        <v>2020</v>
      </c>
      <c r="D3719" s="1" t="s">
        <v>21</v>
      </c>
      <c r="E3719" s="1">
        <v>8</v>
      </c>
      <c r="F3719" s="3">
        <v>2857</v>
      </c>
      <c r="G3719" s="10">
        <v>9056.69</v>
      </c>
      <c r="H3719" s="12">
        <f>IFERROR(salesdata[[#This Row],[S-P1]]/salesdata[[#This Row],[Q-P1]],0)</f>
        <v>3.1700000000000004</v>
      </c>
      <c r="I3719" s="3">
        <v>1069</v>
      </c>
      <c r="J3719" s="10">
        <v>6777.46</v>
      </c>
      <c r="K3719" s="12">
        <f>IFERROR(salesdata[[#This Row],[S-P2]]/salesdata[[#This Row],[Q-P2]],0)</f>
        <v>6.34</v>
      </c>
      <c r="L3719" s="3">
        <v>556</v>
      </c>
      <c r="M3719" s="10">
        <v>3013.52</v>
      </c>
      <c r="N3719" s="12">
        <f>IFERROR(salesdata[[#This Row],[S-P3]]/salesdata[[#This Row],[Q-P3]],0)</f>
        <v>5.42</v>
      </c>
      <c r="O3719" s="3">
        <v>610</v>
      </c>
      <c r="P3719" s="10">
        <v>4349.3</v>
      </c>
      <c r="Q3719" s="12">
        <f>IFERROR(salesdata[[#This Row],[S-P4]]/salesdata[[#This Row],[Q-P4]],0)</f>
        <v>7.13</v>
      </c>
      <c r="R3719" s="3">
        <v>5092</v>
      </c>
      <c r="S3719" s="10">
        <v>23196.97</v>
      </c>
      <c r="T3719" s="1" t="str">
        <f>"Q"&amp;ROUNDUP(salesdata[[#This Row],[Month No.]]/3,0)</f>
        <v>Q3</v>
      </c>
      <c r="U3719" s="1" t="str">
        <f>TEXT(salesdata[[#This Row],[Date]],"dddd")</f>
        <v>Wednesday</v>
      </c>
      <c r="V3719" s="12">
        <f>IFERROR(salesdata[[#This Row],[Total Revenue]]/salesdata[[#This Row],[Total Units Sold]],0)</f>
        <v>4.5555714846818542</v>
      </c>
      <c r="W3719" s="1" t="str">
        <f>INDEX({"Product1","Product2","Product3","Product4"},MATCH(MAX(salesdata[[#This Row],[S-P1]],salesdata[[#This Row],[S-P2]],salesdata[[#This Row],[S-P3]],salesdata[[#This Row],[S-P4]]),CHOOSE({1,2,3,4},salesdata[[#This Row],[S-P1]],salesdata[[#This Row],[S-P2]],salesdata[[#This Row],[S-P3]],salesdata[[#This Row],[S-P4]]),0))</f>
        <v>Product1</v>
      </c>
      <c r="X3719" s="1" t="str">
        <f>IF(salesdata[[#This Row],[Total Revenue]]&gt;=70000,"High",IF(salesdata[[#This Row],[Total Revenue]]&gt;=40000,"Medium","Low"))</f>
        <v>Low</v>
      </c>
      <c r="Y3719" s="1" t="str">
        <f>IFERROR(IF(SUMIF(salesdata[Year],salesdata[[#This Row],[Year]],salesdata[Total Revenue])&gt;SUMIF(salesdata[Year],salesdata[[#This Row],[Year]]-1,salesdata[Total Revenue]),"Growth Year","Decline Year"),"")</f>
        <v>Growth Year</v>
      </c>
    </row>
    <row r="3720" spans="1:25" x14ac:dyDescent="0.3">
      <c r="A3720" s="1">
        <v>3719</v>
      </c>
      <c r="B3720" s="2">
        <v>44070</v>
      </c>
      <c r="C3720" s="1">
        <v>2020</v>
      </c>
      <c r="D3720" s="1" t="s">
        <v>21</v>
      </c>
      <c r="E3720" s="1">
        <v>8</v>
      </c>
      <c r="F3720" s="3">
        <v>5214</v>
      </c>
      <c r="G3720" s="10">
        <v>16528.38</v>
      </c>
      <c r="H3720" s="12">
        <f>IFERROR(salesdata[[#This Row],[S-P1]]/salesdata[[#This Row],[Q-P1]],0)</f>
        <v>3.1700000000000004</v>
      </c>
      <c r="I3720" s="3">
        <v>1215</v>
      </c>
      <c r="J3720" s="10">
        <v>7703.1</v>
      </c>
      <c r="K3720" s="12">
        <f>IFERROR(salesdata[[#This Row],[S-P2]]/salesdata[[#This Row],[Q-P2]],0)</f>
        <v>6.34</v>
      </c>
      <c r="L3720" s="3">
        <v>392</v>
      </c>
      <c r="M3720" s="10">
        <v>2124.64</v>
      </c>
      <c r="N3720" s="12">
        <f>IFERROR(salesdata[[#This Row],[S-P3]]/salesdata[[#This Row],[Q-P3]],0)</f>
        <v>5.42</v>
      </c>
      <c r="O3720" s="3">
        <v>1566</v>
      </c>
      <c r="P3720" s="10">
        <v>11165.58</v>
      </c>
      <c r="Q3720" s="12">
        <f>IFERROR(salesdata[[#This Row],[S-P4]]/salesdata[[#This Row],[Q-P4]],0)</f>
        <v>7.13</v>
      </c>
      <c r="R3720" s="3">
        <v>8387</v>
      </c>
      <c r="S3720" s="10">
        <v>37521.699999999997</v>
      </c>
      <c r="T3720" s="1" t="str">
        <f>"Q"&amp;ROUNDUP(salesdata[[#This Row],[Month No.]]/3,0)</f>
        <v>Q3</v>
      </c>
      <c r="U3720" s="1" t="str">
        <f>TEXT(salesdata[[#This Row],[Date]],"dddd")</f>
        <v>Thursday</v>
      </c>
      <c r="V3720" s="12">
        <f>IFERROR(salesdata[[#This Row],[Total Revenue]]/salesdata[[#This Row],[Total Units Sold]],0)</f>
        <v>4.4737927745320132</v>
      </c>
      <c r="W3720" s="1" t="str">
        <f>INDEX({"Product1","Product2","Product3","Product4"},MATCH(MAX(salesdata[[#This Row],[S-P1]],salesdata[[#This Row],[S-P2]],salesdata[[#This Row],[S-P3]],salesdata[[#This Row],[S-P4]]),CHOOSE({1,2,3,4},salesdata[[#This Row],[S-P1]],salesdata[[#This Row],[S-P2]],salesdata[[#This Row],[S-P3]],salesdata[[#This Row],[S-P4]]),0))</f>
        <v>Product1</v>
      </c>
      <c r="X3720" s="1" t="str">
        <f>IF(salesdata[[#This Row],[Total Revenue]]&gt;=70000,"High",IF(salesdata[[#This Row],[Total Revenue]]&gt;=40000,"Medium","Low"))</f>
        <v>Low</v>
      </c>
      <c r="Y3720" s="1" t="str">
        <f>IFERROR(IF(SUMIF(salesdata[Year],salesdata[[#This Row],[Year]],salesdata[Total Revenue])&gt;SUMIF(salesdata[Year],salesdata[[#This Row],[Year]]-1,salesdata[Total Revenue]),"Growth Year","Decline Year"),"")</f>
        <v>Growth Year</v>
      </c>
    </row>
    <row r="3721" spans="1:25" x14ac:dyDescent="0.3">
      <c r="A3721" s="1">
        <v>3720</v>
      </c>
      <c r="B3721" s="2">
        <v>44071</v>
      </c>
      <c r="C3721" s="1">
        <v>2020</v>
      </c>
      <c r="D3721" s="1" t="s">
        <v>21</v>
      </c>
      <c r="E3721" s="1">
        <v>8</v>
      </c>
      <c r="F3721" s="3">
        <v>4554</v>
      </c>
      <c r="G3721" s="10">
        <v>14436.18</v>
      </c>
      <c r="H3721" s="12">
        <f>IFERROR(salesdata[[#This Row],[S-P1]]/salesdata[[#This Row],[Q-P1]],0)</f>
        <v>3.17</v>
      </c>
      <c r="I3721" s="3">
        <v>2852</v>
      </c>
      <c r="J3721" s="10">
        <v>18081.68</v>
      </c>
      <c r="K3721" s="12">
        <f>IFERROR(salesdata[[#This Row],[S-P2]]/salesdata[[#This Row],[Q-P2]],0)</f>
        <v>6.34</v>
      </c>
      <c r="L3721" s="3">
        <v>4793</v>
      </c>
      <c r="M3721" s="10">
        <v>25978.06</v>
      </c>
      <c r="N3721" s="12">
        <f>IFERROR(salesdata[[#This Row],[S-P3]]/salesdata[[#This Row],[Q-P3]],0)</f>
        <v>5.42</v>
      </c>
      <c r="O3721" s="3">
        <v>1444</v>
      </c>
      <c r="P3721" s="10">
        <v>10295.719999999999</v>
      </c>
      <c r="Q3721" s="12">
        <f>IFERROR(salesdata[[#This Row],[S-P4]]/salesdata[[#This Row],[Q-P4]],0)</f>
        <v>7.13</v>
      </c>
      <c r="R3721" s="3">
        <v>13643</v>
      </c>
      <c r="S3721" s="10">
        <v>68791.64</v>
      </c>
      <c r="T3721" s="1" t="str">
        <f>"Q"&amp;ROUNDUP(salesdata[[#This Row],[Month No.]]/3,0)</f>
        <v>Q3</v>
      </c>
      <c r="U3721" s="1" t="str">
        <f>TEXT(salesdata[[#This Row],[Date]],"dddd")</f>
        <v>Friday</v>
      </c>
      <c r="V3721" s="12">
        <f>IFERROR(salesdata[[#This Row],[Total Revenue]]/salesdata[[#This Row],[Total Units Sold]],0)</f>
        <v>5.0422663637029981</v>
      </c>
      <c r="W3721" s="1" t="str">
        <f>INDEX({"Product1","Product2","Product3","Product4"},MATCH(MAX(salesdata[[#This Row],[S-P1]],salesdata[[#This Row],[S-P2]],salesdata[[#This Row],[S-P3]],salesdata[[#This Row],[S-P4]]),CHOOSE({1,2,3,4},salesdata[[#This Row],[S-P1]],salesdata[[#This Row],[S-P2]],salesdata[[#This Row],[S-P3]],salesdata[[#This Row],[S-P4]]),0))</f>
        <v>Product3</v>
      </c>
      <c r="X3721" s="1" t="str">
        <f>IF(salesdata[[#This Row],[Total Revenue]]&gt;=70000,"High",IF(salesdata[[#This Row],[Total Revenue]]&gt;=40000,"Medium","Low"))</f>
        <v>Medium</v>
      </c>
      <c r="Y3721" s="1" t="str">
        <f>IFERROR(IF(SUMIF(salesdata[Year],salesdata[[#This Row],[Year]],salesdata[Total Revenue])&gt;SUMIF(salesdata[Year],salesdata[[#This Row],[Year]]-1,salesdata[Total Revenue]),"Growth Year","Decline Year"),"")</f>
        <v>Growth Year</v>
      </c>
    </row>
    <row r="3722" spans="1:25" x14ac:dyDescent="0.3">
      <c r="A3722" s="1">
        <v>3721</v>
      </c>
      <c r="B3722" s="2">
        <v>44072</v>
      </c>
      <c r="C3722" s="1">
        <v>2020</v>
      </c>
      <c r="D3722" s="1" t="s">
        <v>21</v>
      </c>
      <c r="E3722" s="1">
        <v>8</v>
      </c>
      <c r="F3722" s="3">
        <v>1343</v>
      </c>
      <c r="G3722" s="10">
        <v>4257.3100000000004</v>
      </c>
      <c r="H3722" s="12">
        <f>IFERROR(salesdata[[#This Row],[S-P1]]/salesdata[[#This Row],[Q-P1]],0)</f>
        <v>3.1700000000000004</v>
      </c>
      <c r="I3722" s="3">
        <v>1513</v>
      </c>
      <c r="J3722" s="10">
        <v>9592.42</v>
      </c>
      <c r="K3722" s="12">
        <f>IFERROR(salesdata[[#This Row],[S-P2]]/salesdata[[#This Row],[Q-P2]],0)</f>
        <v>6.34</v>
      </c>
      <c r="L3722" s="3">
        <v>5173</v>
      </c>
      <c r="M3722" s="10">
        <v>28037.66</v>
      </c>
      <c r="N3722" s="12">
        <f>IFERROR(salesdata[[#This Row],[S-P3]]/salesdata[[#This Row],[Q-P3]],0)</f>
        <v>5.42</v>
      </c>
      <c r="O3722" s="3">
        <v>1474</v>
      </c>
      <c r="P3722" s="10">
        <v>10509.62</v>
      </c>
      <c r="Q3722" s="12">
        <f>IFERROR(salesdata[[#This Row],[S-P4]]/salesdata[[#This Row],[Q-P4]],0)</f>
        <v>7.1300000000000008</v>
      </c>
      <c r="R3722" s="3">
        <v>9503</v>
      </c>
      <c r="S3722" s="10">
        <v>52397.01</v>
      </c>
      <c r="T3722" s="1" t="str">
        <f>"Q"&amp;ROUNDUP(salesdata[[#This Row],[Month No.]]/3,0)</f>
        <v>Q3</v>
      </c>
      <c r="U3722" s="1" t="str">
        <f>TEXT(salesdata[[#This Row],[Date]],"dddd")</f>
        <v>Saturday</v>
      </c>
      <c r="V3722" s="12">
        <f>IFERROR(salesdata[[#This Row],[Total Revenue]]/salesdata[[#This Row],[Total Units Sold]],0)</f>
        <v>5.5137335578238451</v>
      </c>
      <c r="W3722" s="1" t="str">
        <f>INDEX({"Product1","Product2","Product3","Product4"},MATCH(MAX(salesdata[[#This Row],[S-P1]],salesdata[[#This Row],[S-P2]],salesdata[[#This Row],[S-P3]],salesdata[[#This Row],[S-P4]]),CHOOSE({1,2,3,4},salesdata[[#This Row],[S-P1]],salesdata[[#This Row],[S-P2]],salesdata[[#This Row],[S-P3]],salesdata[[#This Row],[S-P4]]),0))</f>
        <v>Product3</v>
      </c>
      <c r="X3722" s="1" t="str">
        <f>IF(salesdata[[#This Row],[Total Revenue]]&gt;=70000,"High",IF(salesdata[[#This Row],[Total Revenue]]&gt;=40000,"Medium","Low"))</f>
        <v>Medium</v>
      </c>
      <c r="Y3722" s="1" t="str">
        <f>IFERROR(IF(SUMIF(salesdata[Year],salesdata[[#This Row],[Year]],salesdata[Total Revenue])&gt;SUMIF(salesdata[Year],salesdata[[#This Row],[Year]]-1,salesdata[Total Revenue]),"Growth Year","Decline Year"),"")</f>
        <v>Growth Year</v>
      </c>
    </row>
    <row r="3723" spans="1:25" x14ac:dyDescent="0.3">
      <c r="A3723" s="1">
        <v>3722</v>
      </c>
      <c r="B3723" s="2">
        <v>44074</v>
      </c>
      <c r="C3723" s="1">
        <v>2020</v>
      </c>
      <c r="D3723" s="1" t="s">
        <v>21</v>
      </c>
      <c r="E3723" s="1">
        <v>8</v>
      </c>
      <c r="F3723" s="3">
        <v>2698</v>
      </c>
      <c r="G3723" s="10">
        <v>8552.66</v>
      </c>
      <c r="H3723" s="12">
        <f>IFERROR(salesdata[[#This Row],[S-P1]]/salesdata[[#This Row],[Q-P1]],0)</f>
        <v>3.17</v>
      </c>
      <c r="I3723" s="3">
        <v>1099</v>
      </c>
      <c r="J3723" s="10">
        <v>6967.66</v>
      </c>
      <c r="K3723" s="12">
        <f>IFERROR(salesdata[[#This Row],[S-P2]]/salesdata[[#This Row],[Q-P2]],0)</f>
        <v>6.34</v>
      </c>
      <c r="L3723" s="3">
        <v>2721</v>
      </c>
      <c r="M3723" s="10">
        <v>14747.82</v>
      </c>
      <c r="N3723" s="12">
        <f>IFERROR(salesdata[[#This Row],[S-P3]]/salesdata[[#This Row],[Q-P3]],0)</f>
        <v>5.42</v>
      </c>
      <c r="O3723" s="3">
        <v>392</v>
      </c>
      <c r="P3723" s="10">
        <v>2794.96</v>
      </c>
      <c r="Q3723" s="12">
        <f>IFERROR(salesdata[[#This Row],[S-P4]]/salesdata[[#This Row],[Q-P4]],0)</f>
        <v>7.13</v>
      </c>
      <c r="R3723" s="3">
        <v>6910</v>
      </c>
      <c r="S3723" s="10">
        <v>33063.1</v>
      </c>
      <c r="T3723" s="1" t="str">
        <f>"Q"&amp;ROUNDUP(salesdata[[#This Row],[Month No.]]/3,0)</f>
        <v>Q3</v>
      </c>
      <c r="U3723" s="1" t="str">
        <f>TEXT(salesdata[[#This Row],[Date]],"dddd")</f>
        <v>Monday</v>
      </c>
      <c r="V3723" s="12">
        <f>IFERROR(salesdata[[#This Row],[Total Revenue]]/salesdata[[#This Row],[Total Units Sold]],0)</f>
        <v>4.7848191027496378</v>
      </c>
      <c r="W3723" s="1" t="str">
        <f>INDEX({"Product1","Product2","Product3","Product4"},MATCH(MAX(salesdata[[#This Row],[S-P1]],salesdata[[#This Row],[S-P2]],salesdata[[#This Row],[S-P3]],salesdata[[#This Row],[S-P4]]),CHOOSE({1,2,3,4},salesdata[[#This Row],[S-P1]],salesdata[[#This Row],[S-P2]],salesdata[[#This Row],[S-P3]],salesdata[[#This Row],[S-P4]]),0))</f>
        <v>Product3</v>
      </c>
      <c r="X3723" s="1" t="str">
        <f>IF(salesdata[[#This Row],[Total Revenue]]&gt;=70000,"High",IF(salesdata[[#This Row],[Total Revenue]]&gt;=40000,"Medium","Low"))</f>
        <v>Low</v>
      </c>
      <c r="Y3723" s="1" t="str">
        <f>IFERROR(IF(SUMIF(salesdata[Year],salesdata[[#This Row],[Year]],salesdata[Total Revenue])&gt;SUMIF(salesdata[Year],salesdata[[#This Row],[Year]]-1,salesdata[Total Revenue]),"Growth Year","Decline Year"),"")</f>
        <v>Growth Year</v>
      </c>
    </row>
    <row r="3724" spans="1:25" x14ac:dyDescent="0.3">
      <c r="A3724" s="1">
        <v>3723</v>
      </c>
      <c r="B3724" s="2">
        <v>44075</v>
      </c>
      <c r="C3724" s="1">
        <v>2020</v>
      </c>
      <c r="D3724" s="1" t="s">
        <v>22</v>
      </c>
      <c r="E3724" s="1">
        <v>9</v>
      </c>
      <c r="F3724" s="3">
        <v>7579</v>
      </c>
      <c r="G3724" s="10">
        <v>24025.43</v>
      </c>
      <c r="H3724" s="12">
        <f>IFERROR(salesdata[[#This Row],[S-P1]]/salesdata[[#This Row],[Q-P1]],0)</f>
        <v>3.17</v>
      </c>
      <c r="I3724" s="3">
        <v>2422</v>
      </c>
      <c r="J3724" s="10">
        <v>15355.48</v>
      </c>
      <c r="K3724" s="12">
        <f>IFERROR(salesdata[[#This Row],[S-P2]]/salesdata[[#This Row],[Q-P2]],0)</f>
        <v>6.34</v>
      </c>
      <c r="L3724" s="3">
        <v>3132</v>
      </c>
      <c r="M3724" s="10">
        <v>16975.439999999999</v>
      </c>
      <c r="N3724" s="12">
        <f>IFERROR(salesdata[[#This Row],[S-P3]]/salesdata[[#This Row],[Q-P3]],0)</f>
        <v>5.42</v>
      </c>
      <c r="O3724" s="3">
        <v>676</v>
      </c>
      <c r="P3724" s="10">
        <v>4819.88</v>
      </c>
      <c r="Q3724" s="12">
        <f>IFERROR(salesdata[[#This Row],[S-P4]]/salesdata[[#This Row],[Q-P4]],0)</f>
        <v>7.13</v>
      </c>
      <c r="R3724" s="3">
        <v>13809</v>
      </c>
      <c r="S3724" s="10">
        <v>61176.23</v>
      </c>
      <c r="T3724" s="1" t="str">
        <f>"Q"&amp;ROUNDUP(salesdata[[#This Row],[Month No.]]/3,0)</f>
        <v>Q3</v>
      </c>
      <c r="U3724" s="1" t="str">
        <f>TEXT(salesdata[[#This Row],[Date]],"dddd")</f>
        <v>Tuesday</v>
      </c>
      <c r="V3724" s="12">
        <f>IFERROR(salesdata[[#This Row],[Total Revenue]]/salesdata[[#This Row],[Total Units Sold]],0)</f>
        <v>4.4301709030342531</v>
      </c>
      <c r="W3724" s="1" t="str">
        <f>INDEX({"Product1","Product2","Product3","Product4"},MATCH(MAX(salesdata[[#This Row],[S-P1]],salesdata[[#This Row],[S-P2]],salesdata[[#This Row],[S-P3]],salesdata[[#This Row],[S-P4]]),CHOOSE({1,2,3,4},salesdata[[#This Row],[S-P1]],salesdata[[#This Row],[S-P2]],salesdata[[#This Row],[S-P3]],salesdata[[#This Row],[S-P4]]),0))</f>
        <v>Product1</v>
      </c>
      <c r="X3724" s="1" t="str">
        <f>IF(salesdata[[#This Row],[Total Revenue]]&gt;=70000,"High",IF(salesdata[[#This Row],[Total Revenue]]&gt;=40000,"Medium","Low"))</f>
        <v>Medium</v>
      </c>
      <c r="Y3724" s="1" t="str">
        <f>IFERROR(IF(SUMIF(salesdata[Year],salesdata[[#This Row],[Year]],salesdata[Total Revenue])&gt;SUMIF(salesdata[Year],salesdata[[#This Row],[Year]]-1,salesdata[Total Revenue]),"Growth Year","Decline Year"),"")</f>
        <v>Growth Year</v>
      </c>
    </row>
    <row r="3725" spans="1:25" x14ac:dyDescent="0.3">
      <c r="A3725" s="1">
        <v>3724</v>
      </c>
      <c r="B3725" s="2">
        <v>44076</v>
      </c>
      <c r="C3725" s="1">
        <v>2020</v>
      </c>
      <c r="D3725" s="1" t="s">
        <v>22</v>
      </c>
      <c r="E3725" s="1">
        <v>9</v>
      </c>
      <c r="F3725" s="3">
        <v>3884</v>
      </c>
      <c r="G3725" s="10">
        <v>12312.28</v>
      </c>
      <c r="H3725" s="12">
        <f>IFERROR(salesdata[[#This Row],[S-P1]]/salesdata[[#This Row],[Q-P1]],0)</f>
        <v>3.1700000000000004</v>
      </c>
      <c r="I3725" s="3">
        <v>2801</v>
      </c>
      <c r="J3725" s="10">
        <v>17758.34</v>
      </c>
      <c r="K3725" s="12">
        <f>IFERROR(salesdata[[#This Row],[S-P2]]/salesdata[[#This Row],[Q-P2]],0)</f>
        <v>6.34</v>
      </c>
      <c r="L3725" s="3">
        <v>5577</v>
      </c>
      <c r="M3725" s="10">
        <v>30227.34</v>
      </c>
      <c r="N3725" s="12">
        <f>IFERROR(salesdata[[#This Row],[S-P3]]/salesdata[[#This Row],[Q-P3]],0)</f>
        <v>5.42</v>
      </c>
      <c r="O3725" s="3">
        <v>724</v>
      </c>
      <c r="P3725" s="10">
        <v>5162.12</v>
      </c>
      <c r="Q3725" s="12">
        <f>IFERROR(salesdata[[#This Row],[S-P4]]/salesdata[[#This Row],[Q-P4]],0)</f>
        <v>7.13</v>
      </c>
      <c r="R3725" s="3">
        <v>12986</v>
      </c>
      <c r="S3725" s="10">
        <v>65460.08</v>
      </c>
      <c r="T3725" s="1" t="str">
        <f>"Q"&amp;ROUNDUP(salesdata[[#This Row],[Month No.]]/3,0)</f>
        <v>Q3</v>
      </c>
      <c r="U3725" s="1" t="str">
        <f>TEXT(salesdata[[#This Row],[Date]],"dddd")</f>
        <v>Wednesday</v>
      </c>
      <c r="V3725" s="12">
        <f>IFERROR(salesdata[[#This Row],[Total Revenue]]/salesdata[[#This Row],[Total Units Sold]],0)</f>
        <v>5.0408193439088249</v>
      </c>
      <c r="W3725" s="1" t="str">
        <f>INDEX({"Product1","Product2","Product3","Product4"},MATCH(MAX(salesdata[[#This Row],[S-P1]],salesdata[[#This Row],[S-P2]],salesdata[[#This Row],[S-P3]],salesdata[[#This Row],[S-P4]]),CHOOSE({1,2,3,4},salesdata[[#This Row],[S-P1]],salesdata[[#This Row],[S-P2]],salesdata[[#This Row],[S-P3]],salesdata[[#This Row],[S-P4]]),0))</f>
        <v>Product3</v>
      </c>
      <c r="X3725" s="1" t="str">
        <f>IF(salesdata[[#This Row],[Total Revenue]]&gt;=70000,"High",IF(salesdata[[#This Row],[Total Revenue]]&gt;=40000,"Medium","Low"))</f>
        <v>Medium</v>
      </c>
      <c r="Y3725" s="1" t="str">
        <f>IFERROR(IF(SUMIF(salesdata[Year],salesdata[[#This Row],[Year]],salesdata[Total Revenue])&gt;SUMIF(salesdata[Year],salesdata[[#This Row],[Year]]-1,salesdata[Total Revenue]),"Growth Year","Decline Year"),"")</f>
        <v>Growth Year</v>
      </c>
    </row>
    <row r="3726" spans="1:25" x14ac:dyDescent="0.3">
      <c r="A3726" s="1">
        <v>3725</v>
      </c>
      <c r="B3726" s="2">
        <v>44077</v>
      </c>
      <c r="C3726" s="1">
        <v>2020</v>
      </c>
      <c r="D3726" s="1" t="s">
        <v>22</v>
      </c>
      <c r="E3726" s="1">
        <v>9</v>
      </c>
      <c r="F3726" s="3">
        <v>1154</v>
      </c>
      <c r="G3726" s="10">
        <v>3658.18</v>
      </c>
      <c r="H3726" s="12">
        <f>IFERROR(salesdata[[#This Row],[S-P1]]/salesdata[[#This Row],[Q-P1]],0)</f>
        <v>3.17</v>
      </c>
      <c r="I3726" s="3">
        <v>3376</v>
      </c>
      <c r="J3726" s="10">
        <v>21403.84</v>
      </c>
      <c r="K3726" s="12">
        <f>IFERROR(salesdata[[#This Row],[S-P2]]/salesdata[[#This Row],[Q-P2]],0)</f>
        <v>6.34</v>
      </c>
      <c r="L3726" s="3">
        <v>2422</v>
      </c>
      <c r="M3726" s="10">
        <v>13127.24</v>
      </c>
      <c r="N3726" s="12">
        <f>IFERROR(salesdata[[#This Row],[S-P3]]/salesdata[[#This Row],[Q-P3]],0)</f>
        <v>5.42</v>
      </c>
      <c r="O3726" s="3">
        <v>1567</v>
      </c>
      <c r="P3726" s="10">
        <v>11172.71</v>
      </c>
      <c r="Q3726" s="12">
        <f>IFERROR(salesdata[[#This Row],[S-P4]]/salesdata[[#This Row],[Q-P4]],0)</f>
        <v>7.129999999999999</v>
      </c>
      <c r="R3726" s="3">
        <v>8519</v>
      </c>
      <c r="S3726" s="10">
        <v>49361.97</v>
      </c>
      <c r="T3726" s="1" t="str">
        <f>"Q"&amp;ROUNDUP(salesdata[[#This Row],[Month No.]]/3,0)</f>
        <v>Q3</v>
      </c>
      <c r="U3726" s="1" t="str">
        <f>TEXT(salesdata[[#This Row],[Date]],"dddd")</f>
        <v>Thursday</v>
      </c>
      <c r="V3726" s="12">
        <f>IFERROR(salesdata[[#This Row],[Total Revenue]]/salesdata[[#This Row],[Total Units Sold]],0)</f>
        <v>5.7943385373870173</v>
      </c>
      <c r="W3726" s="1" t="str">
        <f>INDEX({"Product1","Product2","Product3","Product4"},MATCH(MAX(salesdata[[#This Row],[S-P1]],salesdata[[#This Row],[S-P2]],salesdata[[#This Row],[S-P3]],salesdata[[#This Row],[S-P4]]),CHOOSE({1,2,3,4},salesdata[[#This Row],[S-P1]],salesdata[[#This Row],[S-P2]],salesdata[[#This Row],[S-P3]],salesdata[[#This Row],[S-P4]]),0))</f>
        <v>Product2</v>
      </c>
      <c r="X3726" s="1" t="str">
        <f>IF(salesdata[[#This Row],[Total Revenue]]&gt;=70000,"High",IF(salesdata[[#This Row],[Total Revenue]]&gt;=40000,"Medium","Low"))</f>
        <v>Medium</v>
      </c>
      <c r="Y3726" s="1" t="str">
        <f>IFERROR(IF(SUMIF(salesdata[Year],salesdata[[#This Row],[Year]],salesdata[Total Revenue])&gt;SUMIF(salesdata[Year],salesdata[[#This Row],[Year]]-1,salesdata[Total Revenue]),"Growth Year","Decline Year"),"")</f>
        <v>Growth Year</v>
      </c>
    </row>
    <row r="3727" spans="1:25" x14ac:dyDescent="0.3">
      <c r="A3727" s="1">
        <v>3726</v>
      </c>
      <c r="B3727" s="2">
        <v>44078</v>
      </c>
      <c r="C3727" s="1">
        <v>2020</v>
      </c>
      <c r="D3727" s="1" t="s">
        <v>22</v>
      </c>
      <c r="E3727" s="1">
        <v>9</v>
      </c>
      <c r="F3727" s="3">
        <v>3959</v>
      </c>
      <c r="G3727" s="10">
        <v>12550.03</v>
      </c>
      <c r="H3727" s="12">
        <f>IFERROR(salesdata[[#This Row],[S-P1]]/salesdata[[#This Row],[Q-P1]],0)</f>
        <v>3.1700000000000004</v>
      </c>
      <c r="I3727" s="3">
        <v>296</v>
      </c>
      <c r="J3727" s="10">
        <v>1876.64</v>
      </c>
      <c r="K3727" s="12">
        <f>IFERROR(salesdata[[#This Row],[S-P2]]/salesdata[[#This Row],[Q-P2]],0)</f>
        <v>6.3400000000000007</v>
      </c>
      <c r="L3727" s="3">
        <v>2247</v>
      </c>
      <c r="M3727" s="10">
        <v>12178.74</v>
      </c>
      <c r="N3727" s="12">
        <f>IFERROR(salesdata[[#This Row],[S-P3]]/salesdata[[#This Row],[Q-P3]],0)</f>
        <v>5.42</v>
      </c>
      <c r="O3727" s="3">
        <v>1317</v>
      </c>
      <c r="P3727" s="10">
        <v>9390.2099999999991</v>
      </c>
      <c r="Q3727" s="12">
        <f>IFERROR(salesdata[[#This Row],[S-P4]]/salesdata[[#This Row],[Q-P4]],0)</f>
        <v>7.129999999999999</v>
      </c>
      <c r="R3727" s="3">
        <v>7819</v>
      </c>
      <c r="S3727" s="10">
        <v>35995.620000000003</v>
      </c>
      <c r="T3727" s="1" t="str">
        <f>"Q"&amp;ROUNDUP(salesdata[[#This Row],[Month No.]]/3,0)</f>
        <v>Q3</v>
      </c>
      <c r="U3727" s="1" t="str">
        <f>TEXT(salesdata[[#This Row],[Date]],"dddd")</f>
        <v>Friday</v>
      </c>
      <c r="V3727" s="12">
        <f>IFERROR(salesdata[[#This Row],[Total Revenue]]/salesdata[[#This Row],[Total Units Sold]],0)</f>
        <v>4.6036091571812259</v>
      </c>
      <c r="W3727" s="1" t="str">
        <f>INDEX({"Product1","Product2","Product3","Product4"},MATCH(MAX(salesdata[[#This Row],[S-P1]],salesdata[[#This Row],[S-P2]],salesdata[[#This Row],[S-P3]],salesdata[[#This Row],[S-P4]]),CHOOSE({1,2,3,4},salesdata[[#This Row],[S-P1]],salesdata[[#This Row],[S-P2]],salesdata[[#This Row],[S-P3]],salesdata[[#This Row],[S-P4]]),0))</f>
        <v>Product1</v>
      </c>
      <c r="X3727" s="1" t="str">
        <f>IF(salesdata[[#This Row],[Total Revenue]]&gt;=70000,"High",IF(salesdata[[#This Row],[Total Revenue]]&gt;=40000,"Medium","Low"))</f>
        <v>Low</v>
      </c>
      <c r="Y3727" s="1" t="str">
        <f>IFERROR(IF(SUMIF(salesdata[Year],salesdata[[#This Row],[Year]],salesdata[Total Revenue])&gt;SUMIF(salesdata[Year],salesdata[[#This Row],[Year]]-1,salesdata[Total Revenue]),"Growth Year","Decline Year"),"")</f>
        <v>Growth Year</v>
      </c>
    </row>
    <row r="3728" spans="1:25" x14ac:dyDescent="0.3">
      <c r="A3728" s="1">
        <v>3727</v>
      </c>
      <c r="B3728" s="2">
        <v>44079</v>
      </c>
      <c r="C3728" s="1">
        <v>2020</v>
      </c>
      <c r="D3728" s="1" t="s">
        <v>22</v>
      </c>
      <c r="E3728" s="1">
        <v>9</v>
      </c>
      <c r="F3728" s="3">
        <v>1353</v>
      </c>
      <c r="G3728" s="10">
        <v>4289.01</v>
      </c>
      <c r="H3728" s="12">
        <f>IFERROR(salesdata[[#This Row],[S-P1]]/salesdata[[#This Row],[Q-P1]],0)</f>
        <v>3.1700000000000004</v>
      </c>
      <c r="I3728" s="3">
        <v>3066</v>
      </c>
      <c r="J3728" s="10">
        <v>19438.439999999999</v>
      </c>
      <c r="K3728" s="12">
        <f>IFERROR(salesdata[[#This Row],[S-P2]]/salesdata[[#This Row],[Q-P2]],0)</f>
        <v>6.34</v>
      </c>
      <c r="L3728" s="3">
        <v>4202</v>
      </c>
      <c r="M3728" s="10">
        <v>22774.84</v>
      </c>
      <c r="N3728" s="12">
        <f>IFERROR(salesdata[[#This Row],[S-P3]]/salesdata[[#This Row],[Q-P3]],0)</f>
        <v>5.42</v>
      </c>
      <c r="O3728" s="3">
        <v>350</v>
      </c>
      <c r="P3728" s="10">
        <v>2495.5</v>
      </c>
      <c r="Q3728" s="12">
        <f>IFERROR(salesdata[[#This Row],[S-P4]]/salesdata[[#This Row],[Q-P4]],0)</f>
        <v>7.13</v>
      </c>
      <c r="R3728" s="3">
        <v>8971</v>
      </c>
      <c r="S3728" s="10">
        <v>48997.79</v>
      </c>
      <c r="T3728" s="1" t="str">
        <f>"Q"&amp;ROUNDUP(salesdata[[#This Row],[Month No.]]/3,0)</f>
        <v>Q3</v>
      </c>
      <c r="U3728" s="1" t="str">
        <f>TEXT(salesdata[[#This Row],[Date]],"dddd")</f>
        <v>Saturday</v>
      </c>
      <c r="V3728" s="12">
        <f>IFERROR(salesdata[[#This Row],[Total Revenue]]/salesdata[[#This Row],[Total Units Sold]],0)</f>
        <v>5.4617980158287818</v>
      </c>
      <c r="W3728" s="1" t="str">
        <f>INDEX({"Product1","Product2","Product3","Product4"},MATCH(MAX(salesdata[[#This Row],[S-P1]],salesdata[[#This Row],[S-P2]],salesdata[[#This Row],[S-P3]],salesdata[[#This Row],[S-P4]]),CHOOSE({1,2,3,4},salesdata[[#This Row],[S-P1]],salesdata[[#This Row],[S-P2]],salesdata[[#This Row],[S-P3]],salesdata[[#This Row],[S-P4]]),0))</f>
        <v>Product3</v>
      </c>
      <c r="X3728" s="1" t="str">
        <f>IF(salesdata[[#This Row],[Total Revenue]]&gt;=70000,"High",IF(salesdata[[#This Row],[Total Revenue]]&gt;=40000,"Medium","Low"))</f>
        <v>Medium</v>
      </c>
      <c r="Y3728" s="1" t="str">
        <f>IFERROR(IF(SUMIF(salesdata[Year],salesdata[[#This Row],[Year]],salesdata[Total Revenue])&gt;SUMIF(salesdata[Year],salesdata[[#This Row],[Year]]-1,salesdata[Total Revenue]),"Growth Year","Decline Year"),"")</f>
        <v>Growth Year</v>
      </c>
    </row>
    <row r="3729" spans="1:25" x14ac:dyDescent="0.3">
      <c r="A3729" s="1">
        <v>3728</v>
      </c>
      <c r="B3729" s="2">
        <v>44080</v>
      </c>
      <c r="C3729" s="1">
        <v>2020</v>
      </c>
      <c r="D3729" s="1" t="s">
        <v>22</v>
      </c>
      <c r="E3729" s="1">
        <v>9</v>
      </c>
      <c r="F3729" s="3">
        <v>3085</v>
      </c>
      <c r="G3729" s="10">
        <v>9779.4500000000007</v>
      </c>
      <c r="H3729" s="12">
        <f>IFERROR(salesdata[[#This Row],[S-P1]]/salesdata[[#This Row],[Q-P1]],0)</f>
        <v>3.1700000000000004</v>
      </c>
      <c r="I3729" s="3">
        <v>2323</v>
      </c>
      <c r="J3729" s="10">
        <v>14727.82</v>
      </c>
      <c r="K3729" s="12">
        <f>IFERROR(salesdata[[#This Row],[S-P2]]/salesdata[[#This Row],[Q-P2]],0)</f>
        <v>6.34</v>
      </c>
      <c r="L3729" s="3">
        <v>768</v>
      </c>
      <c r="M3729" s="10">
        <v>4162.5600000000004</v>
      </c>
      <c r="N3729" s="12">
        <f>IFERROR(salesdata[[#This Row],[S-P3]]/salesdata[[#This Row],[Q-P3]],0)</f>
        <v>5.4200000000000008</v>
      </c>
      <c r="O3729" s="3">
        <v>1164</v>
      </c>
      <c r="P3729" s="10">
        <v>8299.32</v>
      </c>
      <c r="Q3729" s="12">
        <f>IFERROR(salesdata[[#This Row],[S-P4]]/salesdata[[#This Row],[Q-P4]],0)</f>
        <v>7.13</v>
      </c>
      <c r="R3729" s="3">
        <v>7340</v>
      </c>
      <c r="S3729" s="10">
        <v>36969.15</v>
      </c>
      <c r="T3729" s="1" t="str">
        <f>"Q"&amp;ROUNDUP(salesdata[[#This Row],[Month No.]]/3,0)</f>
        <v>Q3</v>
      </c>
      <c r="U3729" s="1" t="str">
        <f>TEXT(salesdata[[#This Row],[Date]],"dddd")</f>
        <v>Sunday</v>
      </c>
      <c r="V3729" s="12">
        <f>IFERROR(salesdata[[#This Row],[Total Revenue]]/salesdata[[#This Row],[Total Units Sold]],0)</f>
        <v>5.0366689373297007</v>
      </c>
      <c r="W3729" s="1" t="str">
        <f>INDEX({"Product1","Product2","Product3","Product4"},MATCH(MAX(salesdata[[#This Row],[S-P1]],salesdata[[#This Row],[S-P2]],salesdata[[#This Row],[S-P3]],salesdata[[#This Row],[S-P4]]),CHOOSE({1,2,3,4},salesdata[[#This Row],[S-P1]],salesdata[[#This Row],[S-P2]],salesdata[[#This Row],[S-P3]],salesdata[[#This Row],[S-P4]]),0))</f>
        <v>Product2</v>
      </c>
      <c r="X3729" s="1" t="str">
        <f>IF(salesdata[[#This Row],[Total Revenue]]&gt;=70000,"High",IF(salesdata[[#This Row],[Total Revenue]]&gt;=40000,"Medium","Low"))</f>
        <v>Low</v>
      </c>
      <c r="Y3729" s="1" t="str">
        <f>IFERROR(IF(SUMIF(salesdata[Year],salesdata[[#This Row],[Year]],salesdata[Total Revenue])&gt;SUMIF(salesdata[Year],salesdata[[#This Row],[Year]]-1,salesdata[Total Revenue]),"Growth Year","Decline Year"),"")</f>
        <v>Growth Year</v>
      </c>
    </row>
    <row r="3730" spans="1:25" x14ac:dyDescent="0.3">
      <c r="A3730" s="1">
        <v>3729</v>
      </c>
      <c r="B3730" s="2">
        <v>44081</v>
      </c>
      <c r="C3730" s="1">
        <v>2020</v>
      </c>
      <c r="D3730" s="1" t="s">
        <v>22</v>
      </c>
      <c r="E3730" s="1">
        <v>9</v>
      </c>
      <c r="F3730" s="3">
        <v>2922</v>
      </c>
      <c r="G3730" s="10">
        <v>9262.74</v>
      </c>
      <c r="H3730" s="12">
        <f>IFERROR(salesdata[[#This Row],[S-P1]]/salesdata[[#This Row],[Q-P1]],0)</f>
        <v>3.17</v>
      </c>
      <c r="I3730" s="3">
        <v>1978</v>
      </c>
      <c r="J3730" s="10">
        <v>12540.52</v>
      </c>
      <c r="K3730" s="12">
        <f>IFERROR(salesdata[[#This Row],[S-P2]]/salesdata[[#This Row],[Q-P2]],0)</f>
        <v>6.34</v>
      </c>
      <c r="L3730" s="3">
        <v>2684</v>
      </c>
      <c r="M3730" s="10">
        <v>14547.28</v>
      </c>
      <c r="N3730" s="12">
        <f>IFERROR(salesdata[[#This Row],[S-P3]]/salesdata[[#This Row],[Q-P3]],0)</f>
        <v>5.42</v>
      </c>
      <c r="O3730" s="3">
        <v>1737</v>
      </c>
      <c r="P3730" s="10">
        <v>12384.81</v>
      </c>
      <c r="Q3730" s="12">
        <f>IFERROR(salesdata[[#This Row],[S-P4]]/salesdata[[#This Row],[Q-P4]],0)</f>
        <v>7.13</v>
      </c>
      <c r="R3730" s="3">
        <v>9321</v>
      </c>
      <c r="S3730" s="10">
        <v>48735.35</v>
      </c>
      <c r="T3730" s="1" t="str">
        <f>"Q"&amp;ROUNDUP(salesdata[[#This Row],[Month No.]]/3,0)</f>
        <v>Q3</v>
      </c>
      <c r="U3730" s="1" t="str">
        <f>TEXT(salesdata[[#This Row],[Date]],"dddd")</f>
        <v>Monday</v>
      </c>
      <c r="V3730" s="12">
        <f>IFERROR(salesdata[[#This Row],[Total Revenue]]/salesdata[[#This Row],[Total Units Sold]],0)</f>
        <v>5.2285538032399952</v>
      </c>
      <c r="W3730" s="1" t="str">
        <f>INDEX({"Product1","Product2","Product3","Product4"},MATCH(MAX(salesdata[[#This Row],[S-P1]],salesdata[[#This Row],[S-P2]],salesdata[[#This Row],[S-P3]],salesdata[[#This Row],[S-P4]]),CHOOSE({1,2,3,4},salesdata[[#This Row],[S-P1]],salesdata[[#This Row],[S-P2]],salesdata[[#This Row],[S-P3]],salesdata[[#This Row],[S-P4]]),0))</f>
        <v>Product3</v>
      </c>
      <c r="X3730" s="1" t="str">
        <f>IF(salesdata[[#This Row],[Total Revenue]]&gt;=70000,"High",IF(salesdata[[#This Row],[Total Revenue]]&gt;=40000,"Medium","Low"))</f>
        <v>Medium</v>
      </c>
      <c r="Y3730" s="1" t="str">
        <f>IFERROR(IF(SUMIF(salesdata[Year],salesdata[[#This Row],[Year]],salesdata[Total Revenue])&gt;SUMIF(salesdata[Year],salesdata[[#This Row],[Year]]-1,salesdata[Total Revenue]),"Growth Year","Decline Year"),"")</f>
        <v>Growth Year</v>
      </c>
    </row>
    <row r="3731" spans="1:25" x14ac:dyDescent="0.3">
      <c r="A3731" s="1">
        <v>3730</v>
      </c>
      <c r="B3731" s="2">
        <v>44082</v>
      </c>
      <c r="C3731" s="1">
        <v>2020</v>
      </c>
      <c r="D3731" s="1" t="s">
        <v>22</v>
      </c>
      <c r="E3731" s="1">
        <v>9</v>
      </c>
      <c r="F3731" s="3">
        <v>7827</v>
      </c>
      <c r="G3731" s="10">
        <v>24811.59</v>
      </c>
      <c r="H3731" s="12">
        <f>IFERROR(salesdata[[#This Row],[S-P1]]/salesdata[[#This Row],[Q-P1]],0)</f>
        <v>3.17</v>
      </c>
      <c r="I3731" s="3">
        <v>1586</v>
      </c>
      <c r="J3731" s="10">
        <v>10055.24</v>
      </c>
      <c r="K3731" s="12">
        <f>IFERROR(salesdata[[#This Row],[S-P2]]/salesdata[[#This Row],[Q-P2]],0)</f>
        <v>6.34</v>
      </c>
      <c r="L3731" s="3">
        <v>1152</v>
      </c>
      <c r="M3731" s="10">
        <v>6243.84</v>
      </c>
      <c r="N3731" s="12">
        <f>IFERROR(salesdata[[#This Row],[S-P3]]/salesdata[[#This Row],[Q-P3]],0)</f>
        <v>5.42</v>
      </c>
      <c r="O3731" s="3">
        <v>1924</v>
      </c>
      <c r="P3731" s="10">
        <v>13718.12</v>
      </c>
      <c r="Q3731" s="12">
        <f>IFERROR(salesdata[[#This Row],[S-P4]]/salesdata[[#This Row],[Q-P4]],0)</f>
        <v>7.1300000000000008</v>
      </c>
      <c r="R3731" s="3">
        <v>12489</v>
      </c>
      <c r="S3731" s="10">
        <v>54828.79</v>
      </c>
      <c r="T3731" s="1" t="str">
        <f>"Q"&amp;ROUNDUP(salesdata[[#This Row],[Month No.]]/3,0)</f>
        <v>Q3</v>
      </c>
      <c r="U3731" s="1" t="str">
        <f>TEXT(salesdata[[#This Row],[Date]],"dddd")</f>
        <v>Tuesday</v>
      </c>
      <c r="V3731" s="12">
        <f>IFERROR(salesdata[[#This Row],[Total Revenue]]/salesdata[[#This Row],[Total Units Sold]],0)</f>
        <v>4.390166546560974</v>
      </c>
      <c r="W3731" s="1" t="str">
        <f>INDEX({"Product1","Product2","Product3","Product4"},MATCH(MAX(salesdata[[#This Row],[S-P1]],salesdata[[#This Row],[S-P2]],salesdata[[#This Row],[S-P3]],salesdata[[#This Row],[S-P4]]),CHOOSE({1,2,3,4},salesdata[[#This Row],[S-P1]],salesdata[[#This Row],[S-P2]],salesdata[[#This Row],[S-P3]],salesdata[[#This Row],[S-P4]]),0))</f>
        <v>Product1</v>
      </c>
      <c r="X3731" s="1" t="str">
        <f>IF(salesdata[[#This Row],[Total Revenue]]&gt;=70000,"High",IF(salesdata[[#This Row],[Total Revenue]]&gt;=40000,"Medium","Low"))</f>
        <v>Medium</v>
      </c>
      <c r="Y3731" s="1" t="str">
        <f>IFERROR(IF(SUMIF(salesdata[Year],salesdata[[#This Row],[Year]],salesdata[Total Revenue])&gt;SUMIF(salesdata[Year],salesdata[[#This Row],[Year]]-1,salesdata[Total Revenue]),"Growth Year","Decline Year"),"")</f>
        <v>Growth Year</v>
      </c>
    </row>
    <row r="3732" spans="1:25" x14ac:dyDescent="0.3">
      <c r="A3732" s="1">
        <v>3731</v>
      </c>
      <c r="B3732" s="2">
        <v>44083</v>
      </c>
      <c r="C3732" s="1">
        <v>2020</v>
      </c>
      <c r="D3732" s="1" t="s">
        <v>22</v>
      </c>
      <c r="E3732" s="1">
        <v>9</v>
      </c>
      <c r="F3732" s="3">
        <v>4827</v>
      </c>
      <c r="G3732" s="10">
        <v>15301.59</v>
      </c>
      <c r="H3732" s="12">
        <f>IFERROR(salesdata[[#This Row],[S-P1]]/salesdata[[#This Row],[Q-P1]],0)</f>
        <v>3.17</v>
      </c>
      <c r="I3732" s="3">
        <v>937</v>
      </c>
      <c r="J3732" s="10">
        <v>5940.58</v>
      </c>
      <c r="K3732" s="12">
        <f>IFERROR(salesdata[[#This Row],[S-P2]]/salesdata[[#This Row],[Q-P2]],0)</f>
        <v>6.34</v>
      </c>
      <c r="L3732" s="3">
        <v>1874</v>
      </c>
      <c r="M3732" s="10">
        <v>10157.08</v>
      </c>
      <c r="N3732" s="12">
        <f>IFERROR(salesdata[[#This Row],[S-P3]]/salesdata[[#This Row],[Q-P3]],0)</f>
        <v>5.42</v>
      </c>
      <c r="O3732" s="3">
        <v>676</v>
      </c>
      <c r="P3732" s="10">
        <v>4819.88</v>
      </c>
      <c r="Q3732" s="12">
        <f>IFERROR(salesdata[[#This Row],[S-P4]]/salesdata[[#This Row],[Q-P4]],0)</f>
        <v>7.13</v>
      </c>
      <c r="R3732" s="3">
        <v>8314</v>
      </c>
      <c r="S3732" s="10">
        <v>36219.129999999997</v>
      </c>
      <c r="T3732" s="1" t="str">
        <f>"Q"&amp;ROUNDUP(salesdata[[#This Row],[Month No.]]/3,0)</f>
        <v>Q3</v>
      </c>
      <c r="U3732" s="1" t="str">
        <f>TEXT(salesdata[[#This Row],[Date]],"dddd")</f>
        <v>Wednesday</v>
      </c>
      <c r="V3732" s="12">
        <f>IFERROR(salesdata[[#This Row],[Total Revenue]]/salesdata[[#This Row],[Total Units Sold]],0)</f>
        <v>4.3564024536925663</v>
      </c>
      <c r="W3732" s="1" t="str">
        <f>INDEX({"Product1","Product2","Product3","Product4"},MATCH(MAX(salesdata[[#This Row],[S-P1]],salesdata[[#This Row],[S-P2]],salesdata[[#This Row],[S-P3]],salesdata[[#This Row],[S-P4]]),CHOOSE({1,2,3,4},salesdata[[#This Row],[S-P1]],salesdata[[#This Row],[S-P2]],salesdata[[#This Row],[S-P3]],salesdata[[#This Row],[S-P4]]),0))</f>
        <v>Product1</v>
      </c>
      <c r="X3732" s="1" t="str">
        <f>IF(salesdata[[#This Row],[Total Revenue]]&gt;=70000,"High",IF(salesdata[[#This Row],[Total Revenue]]&gt;=40000,"Medium","Low"))</f>
        <v>Low</v>
      </c>
      <c r="Y3732" s="1" t="str">
        <f>IFERROR(IF(SUMIF(salesdata[Year],salesdata[[#This Row],[Year]],salesdata[Total Revenue])&gt;SUMIF(salesdata[Year],salesdata[[#This Row],[Year]]-1,salesdata[Total Revenue]),"Growth Year","Decline Year"),"")</f>
        <v>Growth Year</v>
      </c>
    </row>
    <row r="3733" spans="1:25" x14ac:dyDescent="0.3">
      <c r="A3733" s="1">
        <v>3732</v>
      </c>
      <c r="B3733" s="2">
        <v>44084</v>
      </c>
      <c r="C3733" s="1">
        <v>2020</v>
      </c>
      <c r="D3733" s="1" t="s">
        <v>22</v>
      </c>
      <c r="E3733" s="1">
        <v>9</v>
      </c>
      <c r="F3733" s="3">
        <v>5596</v>
      </c>
      <c r="G3733" s="10">
        <v>17739.32</v>
      </c>
      <c r="H3733" s="12">
        <f>IFERROR(salesdata[[#This Row],[S-P1]]/salesdata[[#This Row],[Q-P1]],0)</f>
        <v>3.17</v>
      </c>
      <c r="I3733" s="3">
        <v>1247</v>
      </c>
      <c r="J3733" s="10">
        <v>7905.98</v>
      </c>
      <c r="K3733" s="12">
        <f>IFERROR(salesdata[[#This Row],[S-P2]]/salesdata[[#This Row],[Q-P2]],0)</f>
        <v>6.34</v>
      </c>
      <c r="L3733" s="3">
        <v>773</v>
      </c>
      <c r="M3733" s="10">
        <v>4189.66</v>
      </c>
      <c r="N3733" s="12">
        <f>IFERROR(salesdata[[#This Row],[S-P3]]/salesdata[[#This Row],[Q-P3]],0)</f>
        <v>5.42</v>
      </c>
      <c r="O3733" s="3">
        <v>1207</v>
      </c>
      <c r="P3733" s="10">
        <v>8605.91</v>
      </c>
      <c r="Q3733" s="12">
        <f>IFERROR(salesdata[[#This Row],[S-P4]]/salesdata[[#This Row],[Q-P4]],0)</f>
        <v>7.13</v>
      </c>
      <c r="R3733" s="3">
        <v>8823</v>
      </c>
      <c r="S3733" s="10">
        <v>38440.870000000003</v>
      </c>
      <c r="T3733" s="1" t="str">
        <f>"Q"&amp;ROUNDUP(salesdata[[#This Row],[Month No.]]/3,0)</f>
        <v>Q3</v>
      </c>
      <c r="U3733" s="1" t="str">
        <f>TEXT(salesdata[[#This Row],[Date]],"dddd")</f>
        <v>Thursday</v>
      </c>
      <c r="V3733" s="12">
        <f>IFERROR(salesdata[[#This Row],[Total Revenue]]/salesdata[[#This Row],[Total Units Sold]],0)</f>
        <v>4.3568933469341493</v>
      </c>
      <c r="W3733" s="1" t="str">
        <f>INDEX({"Product1","Product2","Product3","Product4"},MATCH(MAX(salesdata[[#This Row],[S-P1]],salesdata[[#This Row],[S-P2]],salesdata[[#This Row],[S-P3]],salesdata[[#This Row],[S-P4]]),CHOOSE({1,2,3,4},salesdata[[#This Row],[S-P1]],salesdata[[#This Row],[S-P2]],salesdata[[#This Row],[S-P3]],salesdata[[#This Row],[S-P4]]),0))</f>
        <v>Product1</v>
      </c>
      <c r="X3733" s="1" t="str">
        <f>IF(salesdata[[#This Row],[Total Revenue]]&gt;=70000,"High",IF(salesdata[[#This Row],[Total Revenue]]&gt;=40000,"Medium","Low"))</f>
        <v>Low</v>
      </c>
      <c r="Y3733" s="1" t="str">
        <f>IFERROR(IF(SUMIF(salesdata[Year],salesdata[[#This Row],[Year]],salesdata[Total Revenue])&gt;SUMIF(salesdata[Year],salesdata[[#This Row],[Year]]-1,salesdata[Total Revenue]),"Growth Year","Decline Year"),"")</f>
        <v>Growth Year</v>
      </c>
    </row>
    <row r="3734" spans="1:25" x14ac:dyDescent="0.3">
      <c r="A3734" s="1">
        <v>3733</v>
      </c>
      <c r="B3734" s="2">
        <v>44085</v>
      </c>
      <c r="C3734" s="1">
        <v>2020</v>
      </c>
      <c r="D3734" s="1" t="s">
        <v>22</v>
      </c>
      <c r="E3734" s="1">
        <v>9</v>
      </c>
      <c r="F3734" s="3">
        <v>1675</v>
      </c>
      <c r="G3734" s="10">
        <v>5309.75</v>
      </c>
      <c r="H3734" s="12">
        <f>IFERROR(salesdata[[#This Row],[S-P1]]/salesdata[[#This Row],[Q-P1]],0)</f>
        <v>3.17</v>
      </c>
      <c r="I3734" s="3">
        <v>1849</v>
      </c>
      <c r="J3734" s="10">
        <v>11722.66</v>
      </c>
      <c r="K3734" s="12">
        <f>IFERROR(salesdata[[#This Row],[S-P2]]/salesdata[[#This Row],[Q-P2]],0)</f>
        <v>6.34</v>
      </c>
      <c r="L3734" s="3">
        <v>289</v>
      </c>
      <c r="M3734" s="10">
        <v>1566.38</v>
      </c>
      <c r="N3734" s="12">
        <f>IFERROR(salesdata[[#This Row],[S-P3]]/salesdata[[#This Row],[Q-P3]],0)</f>
        <v>5.4200000000000008</v>
      </c>
      <c r="O3734" s="3">
        <v>646</v>
      </c>
      <c r="P3734" s="10">
        <v>4605.9799999999996</v>
      </c>
      <c r="Q3734" s="12">
        <f>IFERROR(salesdata[[#This Row],[S-P4]]/salesdata[[#This Row],[Q-P4]],0)</f>
        <v>7.129999999999999</v>
      </c>
      <c r="R3734" s="3">
        <v>4459</v>
      </c>
      <c r="S3734" s="10">
        <v>23204.77</v>
      </c>
      <c r="T3734" s="1" t="str">
        <f>"Q"&amp;ROUNDUP(salesdata[[#This Row],[Month No.]]/3,0)</f>
        <v>Q3</v>
      </c>
      <c r="U3734" s="1" t="str">
        <f>TEXT(salesdata[[#This Row],[Date]],"dddd")</f>
        <v>Friday</v>
      </c>
      <c r="V3734" s="12">
        <f>IFERROR(salesdata[[#This Row],[Total Revenue]]/salesdata[[#This Row],[Total Units Sold]],0)</f>
        <v>5.2040300515810722</v>
      </c>
      <c r="W3734" s="1" t="str">
        <f>INDEX({"Product1","Product2","Product3","Product4"},MATCH(MAX(salesdata[[#This Row],[S-P1]],salesdata[[#This Row],[S-P2]],salesdata[[#This Row],[S-P3]],salesdata[[#This Row],[S-P4]]),CHOOSE({1,2,3,4},salesdata[[#This Row],[S-P1]],salesdata[[#This Row],[S-P2]],salesdata[[#This Row],[S-P3]],salesdata[[#This Row],[S-P4]]),0))</f>
        <v>Product2</v>
      </c>
      <c r="X3734" s="1" t="str">
        <f>IF(salesdata[[#This Row],[Total Revenue]]&gt;=70000,"High",IF(salesdata[[#This Row],[Total Revenue]]&gt;=40000,"Medium","Low"))</f>
        <v>Low</v>
      </c>
      <c r="Y3734" s="1" t="str">
        <f>IFERROR(IF(SUMIF(salesdata[Year],salesdata[[#This Row],[Year]],salesdata[Total Revenue])&gt;SUMIF(salesdata[Year],salesdata[[#This Row],[Year]]-1,salesdata[Total Revenue]),"Growth Year","Decline Year"),"")</f>
        <v>Growth Year</v>
      </c>
    </row>
    <row r="3735" spans="1:25" x14ac:dyDescent="0.3">
      <c r="A3735" s="1">
        <v>3734</v>
      </c>
      <c r="B3735" s="2">
        <v>44086</v>
      </c>
      <c r="C3735" s="1">
        <v>2020</v>
      </c>
      <c r="D3735" s="1" t="s">
        <v>22</v>
      </c>
      <c r="E3735" s="1">
        <v>9</v>
      </c>
      <c r="F3735" s="3">
        <v>7690</v>
      </c>
      <c r="G3735" s="10">
        <v>24377.3</v>
      </c>
      <c r="H3735" s="12">
        <f>IFERROR(salesdata[[#This Row],[S-P1]]/salesdata[[#This Row],[Q-P1]],0)</f>
        <v>3.17</v>
      </c>
      <c r="I3735" s="3">
        <v>3351</v>
      </c>
      <c r="J3735" s="10">
        <v>21245.34</v>
      </c>
      <c r="K3735" s="12">
        <f>IFERROR(salesdata[[#This Row],[S-P2]]/salesdata[[#This Row],[Q-P2]],0)</f>
        <v>6.34</v>
      </c>
      <c r="L3735" s="3">
        <v>4785</v>
      </c>
      <c r="M3735" s="10">
        <v>25934.7</v>
      </c>
      <c r="N3735" s="12">
        <f>IFERROR(salesdata[[#This Row],[S-P3]]/salesdata[[#This Row],[Q-P3]],0)</f>
        <v>5.42</v>
      </c>
      <c r="O3735" s="3">
        <v>473</v>
      </c>
      <c r="P3735" s="10">
        <v>3372.49</v>
      </c>
      <c r="Q3735" s="12">
        <f>IFERROR(salesdata[[#This Row],[S-P4]]/salesdata[[#This Row],[Q-P4]],0)</f>
        <v>7.13</v>
      </c>
      <c r="R3735" s="3">
        <v>16299</v>
      </c>
      <c r="S3735" s="10">
        <v>74929.83</v>
      </c>
      <c r="T3735" s="1" t="str">
        <f>"Q"&amp;ROUNDUP(salesdata[[#This Row],[Month No.]]/3,0)</f>
        <v>Q3</v>
      </c>
      <c r="U3735" s="1" t="str">
        <f>TEXT(salesdata[[#This Row],[Date]],"dddd")</f>
        <v>Saturday</v>
      </c>
      <c r="V3735" s="12">
        <f>IFERROR(salesdata[[#This Row],[Total Revenue]]/salesdata[[#This Row],[Total Units Sold]],0)</f>
        <v>4.5972041229523288</v>
      </c>
      <c r="W3735" s="1" t="str">
        <f>INDEX({"Product1","Product2","Product3","Product4"},MATCH(MAX(salesdata[[#This Row],[S-P1]],salesdata[[#This Row],[S-P2]],salesdata[[#This Row],[S-P3]],salesdata[[#This Row],[S-P4]]),CHOOSE({1,2,3,4},salesdata[[#This Row],[S-P1]],salesdata[[#This Row],[S-P2]],salesdata[[#This Row],[S-P3]],salesdata[[#This Row],[S-P4]]),0))</f>
        <v>Product3</v>
      </c>
      <c r="X3735" s="1" t="str">
        <f>IF(salesdata[[#This Row],[Total Revenue]]&gt;=70000,"High",IF(salesdata[[#This Row],[Total Revenue]]&gt;=40000,"Medium","Low"))</f>
        <v>High</v>
      </c>
      <c r="Y3735" s="1" t="str">
        <f>IFERROR(IF(SUMIF(salesdata[Year],salesdata[[#This Row],[Year]],salesdata[Total Revenue])&gt;SUMIF(salesdata[Year],salesdata[[#This Row],[Year]]-1,salesdata[Total Revenue]),"Growth Year","Decline Year"),"")</f>
        <v>Growth Year</v>
      </c>
    </row>
    <row r="3736" spans="1:25" x14ac:dyDescent="0.3">
      <c r="A3736" s="1">
        <v>3735</v>
      </c>
      <c r="B3736" s="2">
        <v>44087</v>
      </c>
      <c r="C3736" s="1">
        <v>2020</v>
      </c>
      <c r="D3736" s="1" t="s">
        <v>22</v>
      </c>
      <c r="E3736" s="1">
        <v>9</v>
      </c>
      <c r="F3736" s="3">
        <v>5645</v>
      </c>
      <c r="G3736" s="10">
        <v>17894.650000000001</v>
      </c>
      <c r="H3736" s="12">
        <f>IFERROR(salesdata[[#This Row],[S-P1]]/salesdata[[#This Row],[Q-P1]],0)</f>
        <v>3.1700000000000004</v>
      </c>
      <c r="I3736" s="3">
        <v>902</v>
      </c>
      <c r="J3736" s="10">
        <v>5718.68</v>
      </c>
      <c r="K3736" s="12">
        <f>IFERROR(salesdata[[#This Row],[S-P2]]/salesdata[[#This Row],[Q-P2]],0)</f>
        <v>6.3400000000000007</v>
      </c>
      <c r="L3736" s="3">
        <v>3472</v>
      </c>
      <c r="M3736" s="10">
        <v>18818.240000000002</v>
      </c>
      <c r="N3736" s="12">
        <f>IFERROR(salesdata[[#This Row],[S-P3]]/salesdata[[#This Row],[Q-P3]],0)</f>
        <v>5.4200000000000008</v>
      </c>
      <c r="O3736" s="3">
        <v>1742</v>
      </c>
      <c r="P3736" s="10">
        <v>12420.46</v>
      </c>
      <c r="Q3736" s="12">
        <f>IFERROR(salesdata[[#This Row],[S-P4]]/salesdata[[#This Row],[Q-P4]],0)</f>
        <v>7.13</v>
      </c>
      <c r="R3736" s="3">
        <v>11761</v>
      </c>
      <c r="S3736" s="10">
        <v>54852.03</v>
      </c>
      <c r="T3736" s="1" t="str">
        <f>"Q"&amp;ROUNDUP(salesdata[[#This Row],[Month No.]]/3,0)</f>
        <v>Q3</v>
      </c>
      <c r="U3736" s="1" t="str">
        <f>TEXT(salesdata[[#This Row],[Date]],"dddd")</f>
        <v>Sunday</v>
      </c>
      <c r="V3736" s="12">
        <f>IFERROR(salesdata[[#This Row],[Total Revenue]]/salesdata[[#This Row],[Total Units Sold]],0)</f>
        <v>4.6638916758779017</v>
      </c>
      <c r="W3736" s="1" t="str">
        <f>INDEX({"Product1","Product2","Product3","Product4"},MATCH(MAX(salesdata[[#This Row],[S-P1]],salesdata[[#This Row],[S-P2]],salesdata[[#This Row],[S-P3]],salesdata[[#This Row],[S-P4]]),CHOOSE({1,2,3,4},salesdata[[#This Row],[S-P1]],salesdata[[#This Row],[S-P2]],salesdata[[#This Row],[S-P3]],salesdata[[#This Row],[S-P4]]),0))</f>
        <v>Product3</v>
      </c>
      <c r="X3736" s="1" t="str">
        <f>IF(salesdata[[#This Row],[Total Revenue]]&gt;=70000,"High",IF(salesdata[[#This Row],[Total Revenue]]&gt;=40000,"Medium","Low"))</f>
        <v>Medium</v>
      </c>
      <c r="Y3736" s="1" t="str">
        <f>IFERROR(IF(SUMIF(salesdata[Year],salesdata[[#This Row],[Year]],salesdata[Total Revenue])&gt;SUMIF(salesdata[Year],salesdata[[#This Row],[Year]]-1,salesdata[Total Revenue]),"Growth Year","Decline Year"),"")</f>
        <v>Growth Year</v>
      </c>
    </row>
    <row r="3737" spans="1:25" x14ac:dyDescent="0.3">
      <c r="A3737" s="1">
        <v>3736</v>
      </c>
      <c r="B3737" s="2">
        <v>44088</v>
      </c>
      <c r="C3737" s="1">
        <v>2020</v>
      </c>
      <c r="D3737" s="1" t="s">
        <v>22</v>
      </c>
      <c r="E3737" s="1">
        <v>9</v>
      </c>
      <c r="F3737" s="3">
        <v>3117</v>
      </c>
      <c r="G3737" s="10">
        <v>9880.89</v>
      </c>
      <c r="H3737" s="12">
        <f>IFERROR(salesdata[[#This Row],[S-P1]]/salesdata[[#This Row],[Q-P1]],0)</f>
        <v>3.17</v>
      </c>
      <c r="I3737" s="3">
        <v>809</v>
      </c>
      <c r="J3737" s="10">
        <v>5129.0600000000004</v>
      </c>
      <c r="K3737" s="12">
        <f>IFERROR(salesdata[[#This Row],[S-P2]]/salesdata[[#This Row],[Q-P2]],0)</f>
        <v>6.3400000000000007</v>
      </c>
      <c r="L3737" s="3">
        <v>313</v>
      </c>
      <c r="M3737" s="10">
        <v>1696.46</v>
      </c>
      <c r="N3737" s="12">
        <f>IFERROR(salesdata[[#This Row],[S-P3]]/salesdata[[#This Row],[Q-P3]],0)</f>
        <v>5.42</v>
      </c>
      <c r="O3737" s="3">
        <v>999</v>
      </c>
      <c r="P3737" s="10">
        <v>7122.87</v>
      </c>
      <c r="Q3737" s="12">
        <f>IFERROR(salesdata[[#This Row],[S-P4]]/salesdata[[#This Row],[Q-P4]],0)</f>
        <v>7.13</v>
      </c>
      <c r="R3737" s="3">
        <v>5238</v>
      </c>
      <c r="S3737" s="10">
        <v>23829.279999999999</v>
      </c>
      <c r="T3737" s="1" t="str">
        <f>"Q"&amp;ROUNDUP(salesdata[[#This Row],[Month No.]]/3,0)</f>
        <v>Q3</v>
      </c>
      <c r="U3737" s="1" t="str">
        <f>TEXT(salesdata[[#This Row],[Date]],"dddd")</f>
        <v>Monday</v>
      </c>
      <c r="V3737" s="12">
        <f>IFERROR(salesdata[[#This Row],[Total Revenue]]/salesdata[[#This Row],[Total Units Sold]],0)</f>
        <v>4.5493088965253907</v>
      </c>
      <c r="W3737" s="1" t="str">
        <f>INDEX({"Product1","Product2","Product3","Product4"},MATCH(MAX(salesdata[[#This Row],[S-P1]],salesdata[[#This Row],[S-P2]],salesdata[[#This Row],[S-P3]],salesdata[[#This Row],[S-P4]]),CHOOSE({1,2,3,4},salesdata[[#This Row],[S-P1]],salesdata[[#This Row],[S-P2]],salesdata[[#This Row],[S-P3]],salesdata[[#This Row],[S-P4]]),0))</f>
        <v>Product1</v>
      </c>
      <c r="X3737" s="1" t="str">
        <f>IF(salesdata[[#This Row],[Total Revenue]]&gt;=70000,"High",IF(salesdata[[#This Row],[Total Revenue]]&gt;=40000,"Medium","Low"))</f>
        <v>Low</v>
      </c>
      <c r="Y3737" s="1" t="str">
        <f>IFERROR(IF(SUMIF(salesdata[Year],salesdata[[#This Row],[Year]],salesdata[Total Revenue])&gt;SUMIF(salesdata[Year],salesdata[[#This Row],[Year]]-1,salesdata[Total Revenue]),"Growth Year","Decline Year"),"")</f>
        <v>Growth Year</v>
      </c>
    </row>
    <row r="3738" spans="1:25" x14ac:dyDescent="0.3">
      <c r="A3738" s="1">
        <v>3737</v>
      </c>
      <c r="B3738" s="2">
        <v>44089</v>
      </c>
      <c r="C3738" s="1">
        <v>2020</v>
      </c>
      <c r="D3738" s="1" t="s">
        <v>22</v>
      </c>
      <c r="E3738" s="1">
        <v>9</v>
      </c>
      <c r="F3738" s="3">
        <v>1666</v>
      </c>
      <c r="G3738" s="10">
        <v>5281.22</v>
      </c>
      <c r="H3738" s="12">
        <f>IFERROR(salesdata[[#This Row],[S-P1]]/salesdata[[#This Row],[Q-P1]],0)</f>
        <v>3.1700000000000004</v>
      </c>
      <c r="I3738" s="3">
        <v>873</v>
      </c>
      <c r="J3738" s="10">
        <v>5534.82</v>
      </c>
      <c r="K3738" s="12">
        <f>IFERROR(salesdata[[#This Row],[S-P2]]/salesdata[[#This Row],[Q-P2]],0)</f>
        <v>6.34</v>
      </c>
      <c r="L3738" s="3">
        <v>5089</v>
      </c>
      <c r="M3738" s="10">
        <v>27582.38</v>
      </c>
      <c r="N3738" s="12">
        <f>IFERROR(salesdata[[#This Row],[S-P3]]/salesdata[[#This Row],[Q-P3]],0)</f>
        <v>5.42</v>
      </c>
      <c r="O3738" s="3">
        <v>749</v>
      </c>
      <c r="P3738" s="10">
        <v>5340.37</v>
      </c>
      <c r="Q3738" s="12">
        <f>IFERROR(salesdata[[#This Row],[S-P4]]/salesdata[[#This Row],[Q-P4]],0)</f>
        <v>7.13</v>
      </c>
      <c r="R3738" s="3">
        <v>8377</v>
      </c>
      <c r="S3738" s="10">
        <v>43738.79</v>
      </c>
      <c r="T3738" s="1" t="str">
        <f>"Q"&amp;ROUNDUP(salesdata[[#This Row],[Month No.]]/3,0)</f>
        <v>Q3</v>
      </c>
      <c r="U3738" s="1" t="str">
        <f>TEXT(salesdata[[#This Row],[Date]],"dddd")</f>
        <v>Tuesday</v>
      </c>
      <c r="V3738" s="12">
        <f>IFERROR(salesdata[[#This Row],[Total Revenue]]/salesdata[[#This Row],[Total Units Sold]],0)</f>
        <v>5.2212952130834429</v>
      </c>
      <c r="W3738" s="1" t="str">
        <f>INDEX({"Product1","Product2","Product3","Product4"},MATCH(MAX(salesdata[[#This Row],[S-P1]],salesdata[[#This Row],[S-P2]],salesdata[[#This Row],[S-P3]],salesdata[[#This Row],[S-P4]]),CHOOSE({1,2,3,4},salesdata[[#This Row],[S-P1]],salesdata[[#This Row],[S-P2]],salesdata[[#This Row],[S-P3]],salesdata[[#This Row],[S-P4]]),0))</f>
        <v>Product3</v>
      </c>
      <c r="X3738" s="1" t="str">
        <f>IF(salesdata[[#This Row],[Total Revenue]]&gt;=70000,"High",IF(salesdata[[#This Row],[Total Revenue]]&gt;=40000,"Medium","Low"))</f>
        <v>Medium</v>
      </c>
      <c r="Y3738" s="1" t="str">
        <f>IFERROR(IF(SUMIF(salesdata[Year],salesdata[[#This Row],[Year]],salesdata[Total Revenue])&gt;SUMIF(salesdata[Year],salesdata[[#This Row],[Year]]-1,salesdata[Total Revenue]),"Growth Year","Decline Year"),"")</f>
        <v>Growth Year</v>
      </c>
    </row>
    <row r="3739" spans="1:25" x14ac:dyDescent="0.3">
      <c r="A3739" s="1">
        <v>3738</v>
      </c>
      <c r="B3739" s="2">
        <v>44090</v>
      </c>
      <c r="C3739" s="1">
        <v>2020</v>
      </c>
      <c r="D3739" s="1" t="s">
        <v>22</v>
      </c>
      <c r="E3739" s="1">
        <v>9</v>
      </c>
      <c r="F3739" s="3">
        <v>7649</v>
      </c>
      <c r="G3739" s="10">
        <v>24247.33</v>
      </c>
      <c r="H3739" s="12">
        <f>IFERROR(salesdata[[#This Row],[S-P1]]/salesdata[[#This Row],[Q-P1]],0)</f>
        <v>3.1700000000000004</v>
      </c>
      <c r="I3739" s="3">
        <v>1336</v>
      </c>
      <c r="J3739" s="10">
        <v>8470.24</v>
      </c>
      <c r="K3739" s="12">
        <f>IFERROR(salesdata[[#This Row],[S-P2]]/salesdata[[#This Row],[Q-P2]],0)</f>
        <v>6.34</v>
      </c>
      <c r="L3739" s="3">
        <v>4958</v>
      </c>
      <c r="M3739" s="10">
        <v>26872.36</v>
      </c>
      <c r="N3739" s="12">
        <f>IFERROR(salesdata[[#This Row],[S-P3]]/salesdata[[#This Row],[Q-P3]],0)</f>
        <v>5.42</v>
      </c>
      <c r="O3739" s="3">
        <v>465</v>
      </c>
      <c r="P3739" s="10">
        <v>3315.45</v>
      </c>
      <c r="Q3739" s="12">
        <f>IFERROR(salesdata[[#This Row],[S-P4]]/salesdata[[#This Row],[Q-P4]],0)</f>
        <v>7.13</v>
      </c>
      <c r="R3739" s="3">
        <v>14408</v>
      </c>
      <c r="S3739" s="10">
        <v>62905.38</v>
      </c>
      <c r="T3739" s="1" t="str">
        <f>"Q"&amp;ROUNDUP(salesdata[[#This Row],[Month No.]]/3,0)</f>
        <v>Q3</v>
      </c>
      <c r="U3739" s="1" t="str">
        <f>TEXT(salesdata[[#This Row],[Date]],"dddd")</f>
        <v>Wednesday</v>
      </c>
      <c r="V3739" s="12">
        <f>IFERROR(salesdata[[#This Row],[Total Revenue]]/salesdata[[#This Row],[Total Units Sold]],0)</f>
        <v>4.3660036091060519</v>
      </c>
      <c r="W3739" s="1" t="str">
        <f>INDEX({"Product1","Product2","Product3","Product4"},MATCH(MAX(salesdata[[#This Row],[S-P1]],salesdata[[#This Row],[S-P2]],salesdata[[#This Row],[S-P3]],salesdata[[#This Row],[S-P4]]),CHOOSE({1,2,3,4},salesdata[[#This Row],[S-P1]],salesdata[[#This Row],[S-P2]],salesdata[[#This Row],[S-P3]],salesdata[[#This Row],[S-P4]]),0))</f>
        <v>Product3</v>
      </c>
      <c r="X3739" s="1" t="str">
        <f>IF(salesdata[[#This Row],[Total Revenue]]&gt;=70000,"High",IF(salesdata[[#This Row],[Total Revenue]]&gt;=40000,"Medium","Low"))</f>
        <v>Medium</v>
      </c>
      <c r="Y3739" s="1" t="str">
        <f>IFERROR(IF(SUMIF(salesdata[Year],salesdata[[#This Row],[Year]],salesdata[Total Revenue])&gt;SUMIF(salesdata[Year],salesdata[[#This Row],[Year]]-1,salesdata[Total Revenue]),"Growth Year","Decline Year"),"")</f>
        <v>Growth Year</v>
      </c>
    </row>
    <row r="3740" spans="1:25" x14ac:dyDescent="0.3">
      <c r="A3740" s="1">
        <v>3739</v>
      </c>
      <c r="B3740" s="2">
        <v>44091</v>
      </c>
      <c r="C3740" s="1">
        <v>2020</v>
      </c>
      <c r="D3740" s="1" t="s">
        <v>22</v>
      </c>
      <c r="E3740" s="1">
        <v>9</v>
      </c>
      <c r="F3740" s="3">
        <v>6262</v>
      </c>
      <c r="G3740" s="10">
        <v>19850.54</v>
      </c>
      <c r="H3740" s="12">
        <f>IFERROR(salesdata[[#This Row],[S-P1]]/salesdata[[#This Row],[Q-P1]],0)</f>
        <v>3.17</v>
      </c>
      <c r="I3740" s="3">
        <v>725</v>
      </c>
      <c r="J3740" s="10">
        <v>4596.5</v>
      </c>
      <c r="K3740" s="12">
        <f>IFERROR(salesdata[[#This Row],[S-P2]]/salesdata[[#This Row],[Q-P2]],0)</f>
        <v>6.34</v>
      </c>
      <c r="L3740" s="3">
        <v>4690</v>
      </c>
      <c r="M3740" s="10">
        <v>25419.8</v>
      </c>
      <c r="N3740" s="12">
        <f>IFERROR(salesdata[[#This Row],[S-P3]]/salesdata[[#This Row],[Q-P3]],0)</f>
        <v>5.42</v>
      </c>
      <c r="O3740" s="3">
        <v>890</v>
      </c>
      <c r="P3740" s="10">
        <v>6345.7</v>
      </c>
      <c r="Q3740" s="12">
        <f>IFERROR(salesdata[[#This Row],[S-P4]]/salesdata[[#This Row],[Q-P4]],0)</f>
        <v>7.13</v>
      </c>
      <c r="R3740" s="3">
        <v>12567</v>
      </c>
      <c r="S3740" s="10">
        <v>56212.54</v>
      </c>
      <c r="T3740" s="1" t="str">
        <f>"Q"&amp;ROUNDUP(salesdata[[#This Row],[Month No.]]/3,0)</f>
        <v>Q3</v>
      </c>
      <c r="U3740" s="1" t="str">
        <f>TEXT(salesdata[[#This Row],[Date]],"dddd")</f>
        <v>Thursday</v>
      </c>
      <c r="V3740" s="12">
        <f>IFERROR(salesdata[[#This Row],[Total Revenue]]/salesdata[[#This Row],[Total Units Sold]],0)</f>
        <v>4.4730277711466542</v>
      </c>
      <c r="W3740" s="1" t="str">
        <f>INDEX({"Product1","Product2","Product3","Product4"},MATCH(MAX(salesdata[[#This Row],[S-P1]],salesdata[[#This Row],[S-P2]],salesdata[[#This Row],[S-P3]],salesdata[[#This Row],[S-P4]]),CHOOSE({1,2,3,4},salesdata[[#This Row],[S-P1]],salesdata[[#This Row],[S-P2]],salesdata[[#This Row],[S-P3]],salesdata[[#This Row],[S-P4]]),0))</f>
        <v>Product3</v>
      </c>
      <c r="X3740" s="1" t="str">
        <f>IF(salesdata[[#This Row],[Total Revenue]]&gt;=70000,"High",IF(salesdata[[#This Row],[Total Revenue]]&gt;=40000,"Medium","Low"))</f>
        <v>Medium</v>
      </c>
      <c r="Y3740" s="1" t="str">
        <f>IFERROR(IF(SUMIF(salesdata[Year],salesdata[[#This Row],[Year]],salesdata[Total Revenue])&gt;SUMIF(salesdata[Year],salesdata[[#This Row],[Year]]-1,salesdata[Total Revenue]),"Growth Year","Decline Year"),"")</f>
        <v>Growth Year</v>
      </c>
    </row>
    <row r="3741" spans="1:25" x14ac:dyDescent="0.3">
      <c r="A3741" s="1">
        <v>3740</v>
      </c>
      <c r="B3741" s="2">
        <v>44092</v>
      </c>
      <c r="C3741" s="1">
        <v>2020</v>
      </c>
      <c r="D3741" s="1" t="s">
        <v>22</v>
      </c>
      <c r="E3741" s="1">
        <v>9</v>
      </c>
      <c r="F3741" s="3">
        <v>6203</v>
      </c>
      <c r="G3741" s="10">
        <v>19663.509999999998</v>
      </c>
      <c r="H3741" s="12">
        <f>IFERROR(salesdata[[#This Row],[S-P1]]/salesdata[[#This Row],[Q-P1]],0)</f>
        <v>3.17</v>
      </c>
      <c r="I3741" s="3">
        <v>346</v>
      </c>
      <c r="J3741" s="10">
        <v>2193.64</v>
      </c>
      <c r="K3741" s="12">
        <f>IFERROR(salesdata[[#This Row],[S-P2]]/salesdata[[#This Row],[Q-P2]],0)</f>
        <v>6.34</v>
      </c>
      <c r="L3741" s="3">
        <v>4179</v>
      </c>
      <c r="M3741" s="10">
        <v>22650.18</v>
      </c>
      <c r="N3741" s="12">
        <f>IFERROR(salesdata[[#This Row],[S-P3]]/salesdata[[#This Row],[Q-P3]],0)</f>
        <v>5.42</v>
      </c>
      <c r="O3741" s="3">
        <v>1150</v>
      </c>
      <c r="P3741" s="10">
        <v>8199.5</v>
      </c>
      <c r="Q3741" s="12">
        <f>IFERROR(salesdata[[#This Row],[S-P4]]/salesdata[[#This Row],[Q-P4]],0)</f>
        <v>7.13</v>
      </c>
      <c r="R3741" s="3">
        <v>11878</v>
      </c>
      <c r="S3741" s="10">
        <v>52706.83</v>
      </c>
      <c r="T3741" s="1" t="str">
        <f>"Q"&amp;ROUNDUP(salesdata[[#This Row],[Month No.]]/3,0)</f>
        <v>Q3</v>
      </c>
      <c r="U3741" s="1" t="str">
        <f>TEXT(salesdata[[#This Row],[Date]],"dddd")</f>
        <v>Friday</v>
      </c>
      <c r="V3741" s="12">
        <f>IFERROR(salesdata[[#This Row],[Total Revenue]]/salesdata[[#This Row],[Total Units Sold]],0)</f>
        <v>4.437348880282876</v>
      </c>
      <c r="W3741" s="1" t="str">
        <f>INDEX({"Product1","Product2","Product3","Product4"},MATCH(MAX(salesdata[[#This Row],[S-P1]],salesdata[[#This Row],[S-P2]],salesdata[[#This Row],[S-P3]],salesdata[[#This Row],[S-P4]]),CHOOSE({1,2,3,4},salesdata[[#This Row],[S-P1]],salesdata[[#This Row],[S-P2]],salesdata[[#This Row],[S-P3]],salesdata[[#This Row],[S-P4]]),0))</f>
        <v>Product3</v>
      </c>
      <c r="X3741" s="1" t="str">
        <f>IF(salesdata[[#This Row],[Total Revenue]]&gt;=70000,"High",IF(salesdata[[#This Row],[Total Revenue]]&gt;=40000,"Medium","Low"))</f>
        <v>Medium</v>
      </c>
      <c r="Y3741" s="1" t="str">
        <f>IFERROR(IF(SUMIF(salesdata[Year],salesdata[[#This Row],[Year]],salesdata[Total Revenue])&gt;SUMIF(salesdata[Year],salesdata[[#This Row],[Year]]-1,salesdata[Total Revenue]),"Growth Year","Decline Year"),"")</f>
        <v>Growth Year</v>
      </c>
    </row>
    <row r="3742" spans="1:25" x14ac:dyDescent="0.3">
      <c r="A3742" s="1">
        <v>3741</v>
      </c>
      <c r="B3742" s="2">
        <v>44093</v>
      </c>
      <c r="C3742" s="1">
        <v>2020</v>
      </c>
      <c r="D3742" s="1" t="s">
        <v>22</v>
      </c>
      <c r="E3742" s="1">
        <v>9</v>
      </c>
      <c r="F3742" s="3">
        <v>2086</v>
      </c>
      <c r="G3742" s="10">
        <v>6612.62</v>
      </c>
      <c r="H3742" s="12">
        <f>IFERROR(salesdata[[#This Row],[S-P1]]/salesdata[[#This Row],[Q-P1]],0)</f>
        <v>3.17</v>
      </c>
      <c r="I3742" s="3">
        <v>1550</v>
      </c>
      <c r="J3742" s="10">
        <v>9827</v>
      </c>
      <c r="K3742" s="12">
        <f>IFERROR(salesdata[[#This Row],[S-P2]]/salesdata[[#This Row],[Q-P2]],0)</f>
        <v>6.34</v>
      </c>
      <c r="L3742" s="3">
        <v>4647</v>
      </c>
      <c r="M3742" s="10">
        <v>25186.74</v>
      </c>
      <c r="N3742" s="12">
        <f>IFERROR(salesdata[[#This Row],[S-P3]]/salesdata[[#This Row],[Q-P3]],0)</f>
        <v>5.42</v>
      </c>
      <c r="O3742" s="3">
        <v>863</v>
      </c>
      <c r="P3742" s="10">
        <v>6153.19</v>
      </c>
      <c r="Q3742" s="12">
        <f>IFERROR(salesdata[[#This Row],[S-P4]]/salesdata[[#This Row],[Q-P4]],0)</f>
        <v>7.13</v>
      </c>
      <c r="R3742" s="3">
        <v>9146</v>
      </c>
      <c r="S3742" s="10">
        <v>47779.55</v>
      </c>
      <c r="T3742" s="1" t="str">
        <f>"Q"&amp;ROUNDUP(salesdata[[#This Row],[Month No.]]/3,0)</f>
        <v>Q3</v>
      </c>
      <c r="U3742" s="1" t="str">
        <f>TEXT(salesdata[[#This Row],[Date]],"dddd")</f>
        <v>Saturday</v>
      </c>
      <c r="V3742" s="12">
        <f>IFERROR(salesdata[[#This Row],[Total Revenue]]/salesdata[[#This Row],[Total Units Sold]],0)</f>
        <v>5.2240924994533131</v>
      </c>
      <c r="W3742" s="1" t="str">
        <f>INDEX({"Product1","Product2","Product3","Product4"},MATCH(MAX(salesdata[[#This Row],[S-P1]],salesdata[[#This Row],[S-P2]],salesdata[[#This Row],[S-P3]],salesdata[[#This Row],[S-P4]]),CHOOSE({1,2,3,4},salesdata[[#This Row],[S-P1]],salesdata[[#This Row],[S-P2]],salesdata[[#This Row],[S-P3]],salesdata[[#This Row],[S-P4]]),0))</f>
        <v>Product3</v>
      </c>
      <c r="X3742" s="1" t="str">
        <f>IF(salesdata[[#This Row],[Total Revenue]]&gt;=70000,"High",IF(salesdata[[#This Row],[Total Revenue]]&gt;=40000,"Medium","Low"))</f>
        <v>Medium</v>
      </c>
      <c r="Y3742" s="1" t="str">
        <f>IFERROR(IF(SUMIF(salesdata[Year],salesdata[[#This Row],[Year]],salesdata[Total Revenue])&gt;SUMIF(salesdata[Year],salesdata[[#This Row],[Year]]-1,salesdata[Total Revenue]),"Growth Year","Decline Year"),"")</f>
        <v>Growth Year</v>
      </c>
    </row>
    <row r="3743" spans="1:25" x14ac:dyDescent="0.3">
      <c r="A3743" s="1">
        <v>3742</v>
      </c>
      <c r="B3743" s="2">
        <v>44094</v>
      </c>
      <c r="C3743" s="1">
        <v>2020</v>
      </c>
      <c r="D3743" s="1" t="s">
        <v>22</v>
      </c>
      <c r="E3743" s="1">
        <v>9</v>
      </c>
      <c r="F3743" s="3">
        <v>2186</v>
      </c>
      <c r="G3743" s="10">
        <v>6929.62</v>
      </c>
      <c r="H3743" s="12">
        <f>IFERROR(salesdata[[#This Row],[S-P1]]/salesdata[[#This Row],[Q-P1]],0)</f>
        <v>3.17</v>
      </c>
      <c r="I3743" s="3">
        <v>2591</v>
      </c>
      <c r="J3743" s="10">
        <v>16426.939999999999</v>
      </c>
      <c r="K3743" s="12">
        <f>IFERROR(salesdata[[#This Row],[S-P2]]/salesdata[[#This Row],[Q-P2]],0)</f>
        <v>6.34</v>
      </c>
      <c r="L3743" s="3">
        <v>906</v>
      </c>
      <c r="M3743" s="10">
        <v>4910.5200000000004</v>
      </c>
      <c r="N3743" s="12">
        <f>IFERROR(salesdata[[#This Row],[S-P3]]/salesdata[[#This Row],[Q-P3]],0)</f>
        <v>5.4200000000000008</v>
      </c>
      <c r="O3743" s="3">
        <v>1458</v>
      </c>
      <c r="P3743" s="10">
        <v>10395.540000000001</v>
      </c>
      <c r="Q3743" s="12">
        <f>IFERROR(salesdata[[#This Row],[S-P4]]/salesdata[[#This Row],[Q-P4]],0)</f>
        <v>7.1300000000000008</v>
      </c>
      <c r="R3743" s="3">
        <v>7141</v>
      </c>
      <c r="S3743" s="10">
        <v>38662.620000000003</v>
      </c>
      <c r="T3743" s="1" t="str">
        <f>"Q"&amp;ROUNDUP(salesdata[[#This Row],[Month No.]]/3,0)</f>
        <v>Q3</v>
      </c>
      <c r="U3743" s="1" t="str">
        <f>TEXT(salesdata[[#This Row],[Date]],"dddd")</f>
        <v>Sunday</v>
      </c>
      <c r="V3743" s="12">
        <f>IFERROR(salesdata[[#This Row],[Total Revenue]]/salesdata[[#This Row],[Total Units Sold]],0)</f>
        <v>5.4141744853661953</v>
      </c>
      <c r="W3743" s="1" t="str">
        <f>INDEX({"Product1","Product2","Product3","Product4"},MATCH(MAX(salesdata[[#This Row],[S-P1]],salesdata[[#This Row],[S-P2]],salesdata[[#This Row],[S-P3]],salesdata[[#This Row],[S-P4]]),CHOOSE({1,2,3,4},salesdata[[#This Row],[S-P1]],salesdata[[#This Row],[S-P2]],salesdata[[#This Row],[S-P3]],salesdata[[#This Row],[S-P4]]),0))</f>
        <v>Product2</v>
      </c>
      <c r="X3743" s="1" t="str">
        <f>IF(salesdata[[#This Row],[Total Revenue]]&gt;=70000,"High",IF(salesdata[[#This Row],[Total Revenue]]&gt;=40000,"Medium","Low"))</f>
        <v>Low</v>
      </c>
      <c r="Y3743" s="1" t="str">
        <f>IFERROR(IF(SUMIF(salesdata[Year],salesdata[[#This Row],[Year]],salesdata[Total Revenue])&gt;SUMIF(salesdata[Year],salesdata[[#This Row],[Year]]-1,salesdata[Total Revenue]),"Growth Year","Decline Year"),"")</f>
        <v>Growth Year</v>
      </c>
    </row>
    <row r="3744" spans="1:25" x14ac:dyDescent="0.3">
      <c r="A3744" s="1">
        <v>3743</v>
      </c>
      <c r="B3744" s="2">
        <v>44095</v>
      </c>
      <c r="C3744" s="1">
        <v>2020</v>
      </c>
      <c r="D3744" s="1" t="s">
        <v>22</v>
      </c>
      <c r="E3744" s="1">
        <v>9</v>
      </c>
      <c r="F3744" s="3">
        <v>6347</v>
      </c>
      <c r="G3744" s="10">
        <v>20119.990000000002</v>
      </c>
      <c r="H3744" s="12">
        <f>IFERROR(salesdata[[#This Row],[S-P1]]/salesdata[[#This Row],[Q-P1]],0)</f>
        <v>3.1700000000000004</v>
      </c>
      <c r="I3744" s="3">
        <v>3865</v>
      </c>
      <c r="J3744" s="10">
        <v>24504.1</v>
      </c>
      <c r="K3744" s="12">
        <f>IFERROR(salesdata[[#This Row],[S-P2]]/salesdata[[#This Row],[Q-P2]],0)</f>
        <v>6.34</v>
      </c>
      <c r="L3744" s="3">
        <v>3217</v>
      </c>
      <c r="M3744" s="10">
        <v>17436.14</v>
      </c>
      <c r="N3744" s="12">
        <f>IFERROR(salesdata[[#This Row],[S-P3]]/salesdata[[#This Row],[Q-P3]],0)</f>
        <v>5.42</v>
      </c>
      <c r="O3744" s="3">
        <v>1497</v>
      </c>
      <c r="P3744" s="10">
        <v>10673.61</v>
      </c>
      <c r="Q3744" s="12">
        <f>IFERROR(salesdata[[#This Row],[S-P4]]/salesdata[[#This Row],[Q-P4]],0)</f>
        <v>7.1300000000000008</v>
      </c>
      <c r="R3744" s="3">
        <v>14926</v>
      </c>
      <c r="S3744" s="10">
        <v>72733.84</v>
      </c>
      <c r="T3744" s="1" t="str">
        <f>"Q"&amp;ROUNDUP(salesdata[[#This Row],[Month No.]]/3,0)</f>
        <v>Q3</v>
      </c>
      <c r="U3744" s="1" t="str">
        <f>TEXT(salesdata[[#This Row],[Date]],"dddd")</f>
        <v>Monday</v>
      </c>
      <c r="V3744" s="12">
        <f>IFERROR(salesdata[[#This Row],[Total Revenue]]/salesdata[[#This Row],[Total Units Sold]],0)</f>
        <v>4.8729626155701462</v>
      </c>
      <c r="W3744" s="1" t="str">
        <f>INDEX({"Product1","Product2","Product3","Product4"},MATCH(MAX(salesdata[[#This Row],[S-P1]],salesdata[[#This Row],[S-P2]],salesdata[[#This Row],[S-P3]],salesdata[[#This Row],[S-P4]]),CHOOSE({1,2,3,4},salesdata[[#This Row],[S-P1]],salesdata[[#This Row],[S-P2]],salesdata[[#This Row],[S-P3]],salesdata[[#This Row],[S-P4]]),0))</f>
        <v>Product2</v>
      </c>
      <c r="X3744" s="1" t="str">
        <f>IF(salesdata[[#This Row],[Total Revenue]]&gt;=70000,"High",IF(salesdata[[#This Row],[Total Revenue]]&gt;=40000,"Medium","Low"))</f>
        <v>High</v>
      </c>
      <c r="Y3744" s="1" t="str">
        <f>IFERROR(IF(SUMIF(salesdata[Year],salesdata[[#This Row],[Year]],salesdata[Total Revenue])&gt;SUMIF(salesdata[Year],salesdata[[#This Row],[Year]]-1,salesdata[Total Revenue]),"Growth Year","Decline Year"),"")</f>
        <v>Growth Year</v>
      </c>
    </row>
    <row r="3745" spans="1:25" x14ac:dyDescent="0.3">
      <c r="A3745" s="1">
        <v>3744</v>
      </c>
      <c r="B3745" s="2">
        <v>44096</v>
      </c>
      <c r="C3745" s="1">
        <v>2020</v>
      </c>
      <c r="D3745" s="1" t="s">
        <v>22</v>
      </c>
      <c r="E3745" s="1">
        <v>9</v>
      </c>
      <c r="F3745" s="3">
        <v>3747</v>
      </c>
      <c r="G3745" s="10">
        <v>11877.99</v>
      </c>
      <c r="H3745" s="12">
        <f>IFERROR(salesdata[[#This Row],[S-P1]]/salesdata[[#This Row],[Q-P1]],0)</f>
        <v>3.17</v>
      </c>
      <c r="I3745" s="3">
        <v>2055</v>
      </c>
      <c r="J3745" s="10">
        <v>13028.7</v>
      </c>
      <c r="K3745" s="12">
        <f>IFERROR(salesdata[[#This Row],[S-P2]]/salesdata[[#This Row],[Q-P2]],0)</f>
        <v>6.3400000000000007</v>
      </c>
      <c r="L3745" s="3">
        <v>5525</v>
      </c>
      <c r="M3745" s="10">
        <v>29945.5</v>
      </c>
      <c r="N3745" s="12">
        <f>IFERROR(salesdata[[#This Row],[S-P3]]/salesdata[[#This Row],[Q-P3]],0)</f>
        <v>5.42</v>
      </c>
      <c r="O3745" s="3">
        <v>895</v>
      </c>
      <c r="P3745" s="10">
        <v>6381.35</v>
      </c>
      <c r="Q3745" s="12">
        <f>IFERROR(salesdata[[#This Row],[S-P4]]/salesdata[[#This Row],[Q-P4]],0)</f>
        <v>7.1300000000000008</v>
      </c>
      <c r="R3745" s="3">
        <v>12222</v>
      </c>
      <c r="S3745" s="10">
        <v>61233.54</v>
      </c>
      <c r="T3745" s="1" t="str">
        <f>"Q"&amp;ROUNDUP(salesdata[[#This Row],[Month No.]]/3,0)</f>
        <v>Q3</v>
      </c>
      <c r="U3745" s="1" t="str">
        <f>TEXT(salesdata[[#This Row],[Date]],"dddd")</f>
        <v>Tuesday</v>
      </c>
      <c r="V3745" s="12">
        <f>IFERROR(salesdata[[#This Row],[Total Revenue]]/salesdata[[#This Row],[Total Units Sold]],0)</f>
        <v>5.0101080019636726</v>
      </c>
      <c r="W3745" s="1" t="str">
        <f>INDEX({"Product1","Product2","Product3","Product4"},MATCH(MAX(salesdata[[#This Row],[S-P1]],salesdata[[#This Row],[S-P2]],salesdata[[#This Row],[S-P3]],salesdata[[#This Row],[S-P4]]),CHOOSE({1,2,3,4},salesdata[[#This Row],[S-P1]],salesdata[[#This Row],[S-P2]],salesdata[[#This Row],[S-P3]],salesdata[[#This Row],[S-P4]]),0))</f>
        <v>Product3</v>
      </c>
      <c r="X3745" s="1" t="str">
        <f>IF(salesdata[[#This Row],[Total Revenue]]&gt;=70000,"High",IF(salesdata[[#This Row],[Total Revenue]]&gt;=40000,"Medium","Low"))</f>
        <v>Medium</v>
      </c>
      <c r="Y3745" s="1" t="str">
        <f>IFERROR(IF(SUMIF(salesdata[Year],salesdata[[#This Row],[Year]],salesdata[Total Revenue])&gt;SUMIF(salesdata[Year],salesdata[[#This Row],[Year]]-1,salesdata[Total Revenue]),"Growth Year","Decline Year"),"")</f>
        <v>Growth Year</v>
      </c>
    </row>
    <row r="3746" spans="1:25" x14ac:dyDescent="0.3">
      <c r="A3746" s="1">
        <v>3745</v>
      </c>
      <c r="B3746" s="2">
        <v>44097</v>
      </c>
      <c r="C3746" s="1">
        <v>2020</v>
      </c>
      <c r="D3746" s="1" t="s">
        <v>22</v>
      </c>
      <c r="E3746" s="1">
        <v>9</v>
      </c>
      <c r="F3746" s="3">
        <v>7282</v>
      </c>
      <c r="G3746" s="10">
        <v>23083.94</v>
      </c>
      <c r="H3746" s="12">
        <f>IFERROR(salesdata[[#This Row],[S-P1]]/salesdata[[#This Row],[Q-P1]],0)</f>
        <v>3.17</v>
      </c>
      <c r="I3746" s="3">
        <v>3770</v>
      </c>
      <c r="J3746" s="10">
        <v>23901.8</v>
      </c>
      <c r="K3746" s="12">
        <f>IFERROR(salesdata[[#This Row],[S-P2]]/salesdata[[#This Row],[Q-P2]],0)</f>
        <v>6.34</v>
      </c>
      <c r="L3746" s="3">
        <v>2963</v>
      </c>
      <c r="M3746" s="10">
        <v>16059.46</v>
      </c>
      <c r="N3746" s="12">
        <f>IFERROR(salesdata[[#This Row],[S-P3]]/salesdata[[#This Row],[Q-P3]],0)</f>
        <v>5.42</v>
      </c>
      <c r="O3746" s="3">
        <v>581</v>
      </c>
      <c r="P3746" s="10">
        <v>4142.53</v>
      </c>
      <c r="Q3746" s="12">
        <f>IFERROR(salesdata[[#This Row],[S-P4]]/salesdata[[#This Row],[Q-P4]],0)</f>
        <v>7.13</v>
      </c>
      <c r="R3746" s="3">
        <v>14596</v>
      </c>
      <c r="S3746" s="10">
        <v>67187.73</v>
      </c>
      <c r="T3746" s="1" t="str">
        <f>"Q"&amp;ROUNDUP(salesdata[[#This Row],[Month No.]]/3,0)</f>
        <v>Q3</v>
      </c>
      <c r="U3746" s="1" t="str">
        <f>TEXT(salesdata[[#This Row],[Date]],"dddd")</f>
        <v>Wednesday</v>
      </c>
      <c r="V3746" s="12">
        <f>IFERROR(salesdata[[#This Row],[Total Revenue]]/salesdata[[#This Row],[Total Units Sold]],0)</f>
        <v>4.6031604549191556</v>
      </c>
      <c r="W3746" s="1" t="str">
        <f>INDEX({"Product1","Product2","Product3","Product4"},MATCH(MAX(salesdata[[#This Row],[S-P1]],salesdata[[#This Row],[S-P2]],salesdata[[#This Row],[S-P3]],salesdata[[#This Row],[S-P4]]),CHOOSE({1,2,3,4},salesdata[[#This Row],[S-P1]],salesdata[[#This Row],[S-P2]],salesdata[[#This Row],[S-P3]],salesdata[[#This Row],[S-P4]]),0))</f>
        <v>Product2</v>
      </c>
      <c r="X3746" s="1" t="str">
        <f>IF(salesdata[[#This Row],[Total Revenue]]&gt;=70000,"High",IF(salesdata[[#This Row],[Total Revenue]]&gt;=40000,"Medium","Low"))</f>
        <v>Medium</v>
      </c>
      <c r="Y3746" s="1" t="str">
        <f>IFERROR(IF(SUMIF(salesdata[Year],salesdata[[#This Row],[Year]],salesdata[Total Revenue])&gt;SUMIF(salesdata[Year],salesdata[[#This Row],[Year]]-1,salesdata[Total Revenue]),"Growth Year","Decline Year"),"")</f>
        <v>Growth Year</v>
      </c>
    </row>
    <row r="3747" spans="1:25" x14ac:dyDescent="0.3">
      <c r="A3747" s="1">
        <v>3746</v>
      </c>
      <c r="B3747" s="2">
        <v>44098</v>
      </c>
      <c r="C3747" s="1">
        <v>2020</v>
      </c>
      <c r="D3747" s="1" t="s">
        <v>22</v>
      </c>
      <c r="E3747" s="1">
        <v>9</v>
      </c>
      <c r="F3747" s="3">
        <v>5963</v>
      </c>
      <c r="G3747" s="10">
        <v>18902.71</v>
      </c>
      <c r="H3747" s="12">
        <f>IFERROR(salesdata[[#This Row],[S-P1]]/salesdata[[#This Row],[Q-P1]],0)</f>
        <v>3.17</v>
      </c>
      <c r="I3747" s="3">
        <v>430</v>
      </c>
      <c r="J3747" s="10">
        <v>2726.2</v>
      </c>
      <c r="K3747" s="12">
        <f>IFERROR(salesdata[[#This Row],[S-P2]]/salesdata[[#This Row],[Q-P2]],0)</f>
        <v>6.34</v>
      </c>
      <c r="L3747" s="3">
        <v>1213</v>
      </c>
      <c r="M3747" s="10">
        <v>6574.46</v>
      </c>
      <c r="N3747" s="12">
        <f>IFERROR(salesdata[[#This Row],[S-P3]]/salesdata[[#This Row],[Q-P3]],0)</f>
        <v>5.42</v>
      </c>
      <c r="O3747" s="3">
        <v>659</v>
      </c>
      <c r="P3747" s="10">
        <v>4698.67</v>
      </c>
      <c r="Q3747" s="12">
        <f>IFERROR(salesdata[[#This Row],[S-P4]]/salesdata[[#This Row],[Q-P4]],0)</f>
        <v>7.13</v>
      </c>
      <c r="R3747" s="3">
        <v>8265</v>
      </c>
      <c r="S3747" s="10">
        <v>32902.04</v>
      </c>
      <c r="T3747" s="1" t="str">
        <f>"Q"&amp;ROUNDUP(salesdata[[#This Row],[Month No.]]/3,0)</f>
        <v>Q3</v>
      </c>
      <c r="U3747" s="1" t="str">
        <f>TEXT(salesdata[[#This Row],[Date]],"dddd")</f>
        <v>Thursday</v>
      </c>
      <c r="V3747" s="12">
        <f>IFERROR(salesdata[[#This Row],[Total Revenue]]/salesdata[[#This Row],[Total Units Sold]],0)</f>
        <v>3.9808880822746522</v>
      </c>
      <c r="W3747" s="1" t="str">
        <f>INDEX({"Product1","Product2","Product3","Product4"},MATCH(MAX(salesdata[[#This Row],[S-P1]],salesdata[[#This Row],[S-P2]],salesdata[[#This Row],[S-P3]],salesdata[[#This Row],[S-P4]]),CHOOSE({1,2,3,4},salesdata[[#This Row],[S-P1]],salesdata[[#This Row],[S-P2]],salesdata[[#This Row],[S-P3]],salesdata[[#This Row],[S-P4]]),0))</f>
        <v>Product1</v>
      </c>
      <c r="X3747" s="1" t="str">
        <f>IF(salesdata[[#This Row],[Total Revenue]]&gt;=70000,"High",IF(salesdata[[#This Row],[Total Revenue]]&gt;=40000,"Medium","Low"))</f>
        <v>Low</v>
      </c>
      <c r="Y3747" s="1" t="str">
        <f>IFERROR(IF(SUMIF(salesdata[Year],salesdata[[#This Row],[Year]],salesdata[Total Revenue])&gt;SUMIF(salesdata[Year],salesdata[[#This Row],[Year]]-1,salesdata[Total Revenue]),"Growth Year","Decline Year"),"")</f>
        <v>Growth Year</v>
      </c>
    </row>
    <row r="3748" spans="1:25" x14ac:dyDescent="0.3">
      <c r="A3748" s="1">
        <v>3747</v>
      </c>
      <c r="B3748" s="2">
        <v>44099</v>
      </c>
      <c r="C3748" s="1">
        <v>2020</v>
      </c>
      <c r="D3748" s="1" t="s">
        <v>22</v>
      </c>
      <c r="E3748" s="1">
        <v>9</v>
      </c>
      <c r="F3748" s="3">
        <v>5527</v>
      </c>
      <c r="G3748" s="10">
        <v>17520.59</v>
      </c>
      <c r="H3748" s="12">
        <f>IFERROR(salesdata[[#This Row],[S-P1]]/salesdata[[#This Row],[Q-P1]],0)</f>
        <v>3.17</v>
      </c>
      <c r="I3748" s="3">
        <v>2619</v>
      </c>
      <c r="J3748" s="10">
        <v>16604.46</v>
      </c>
      <c r="K3748" s="12">
        <f>IFERROR(salesdata[[#This Row],[S-P2]]/salesdata[[#This Row],[Q-P2]],0)</f>
        <v>6.34</v>
      </c>
      <c r="L3748" s="3">
        <v>3145</v>
      </c>
      <c r="M3748" s="10">
        <v>17045.900000000001</v>
      </c>
      <c r="N3748" s="12">
        <f>IFERROR(salesdata[[#This Row],[S-P3]]/salesdata[[#This Row],[Q-P3]],0)</f>
        <v>5.4200000000000008</v>
      </c>
      <c r="O3748" s="3">
        <v>1998</v>
      </c>
      <c r="P3748" s="10">
        <v>14245.74</v>
      </c>
      <c r="Q3748" s="12">
        <f>IFERROR(salesdata[[#This Row],[S-P4]]/salesdata[[#This Row],[Q-P4]],0)</f>
        <v>7.13</v>
      </c>
      <c r="R3748" s="3">
        <v>13289</v>
      </c>
      <c r="S3748" s="10">
        <v>65416.69</v>
      </c>
      <c r="T3748" s="1" t="str">
        <f>"Q"&amp;ROUNDUP(salesdata[[#This Row],[Month No.]]/3,0)</f>
        <v>Q3</v>
      </c>
      <c r="U3748" s="1" t="str">
        <f>TEXT(salesdata[[#This Row],[Date]],"dddd")</f>
        <v>Friday</v>
      </c>
      <c r="V3748" s="12">
        <f>IFERROR(salesdata[[#This Row],[Total Revenue]]/salesdata[[#This Row],[Total Units Sold]],0)</f>
        <v>4.9226194597035144</v>
      </c>
      <c r="W3748" s="1" t="str">
        <f>INDEX({"Product1","Product2","Product3","Product4"},MATCH(MAX(salesdata[[#This Row],[S-P1]],salesdata[[#This Row],[S-P2]],salesdata[[#This Row],[S-P3]],salesdata[[#This Row],[S-P4]]),CHOOSE({1,2,3,4},salesdata[[#This Row],[S-P1]],salesdata[[#This Row],[S-P2]],salesdata[[#This Row],[S-P3]],salesdata[[#This Row],[S-P4]]),0))</f>
        <v>Product1</v>
      </c>
      <c r="X3748" s="1" t="str">
        <f>IF(salesdata[[#This Row],[Total Revenue]]&gt;=70000,"High",IF(salesdata[[#This Row],[Total Revenue]]&gt;=40000,"Medium","Low"))</f>
        <v>Medium</v>
      </c>
      <c r="Y3748" s="1" t="str">
        <f>IFERROR(IF(SUMIF(salesdata[Year],salesdata[[#This Row],[Year]],salesdata[Total Revenue])&gt;SUMIF(salesdata[Year],salesdata[[#This Row],[Year]]-1,salesdata[Total Revenue]),"Growth Year","Decline Year"),"")</f>
        <v>Growth Year</v>
      </c>
    </row>
    <row r="3749" spans="1:25" x14ac:dyDescent="0.3">
      <c r="A3749" s="1">
        <v>3748</v>
      </c>
      <c r="B3749" s="2">
        <v>44100</v>
      </c>
      <c r="C3749" s="1">
        <v>2020</v>
      </c>
      <c r="D3749" s="1" t="s">
        <v>22</v>
      </c>
      <c r="E3749" s="1">
        <v>9</v>
      </c>
      <c r="F3749" s="3">
        <v>6030</v>
      </c>
      <c r="G3749" s="10">
        <v>19115.099999999999</v>
      </c>
      <c r="H3749" s="12">
        <f>IFERROR(salesdata[[#This Row],[S-P1]]/salesdata[[#This Row],[Q-P1]],0)</f>
        <v>3.17</v>
      </c>
      <c r="I3749" s="3">
        <v>2798</v>
      </c>
      <c r="J3749" s="10">
        <v>17739.32</v>
      </c>
      <c r="K3749" s="12">
        <f>IFERROR(salesdata[[#This Row],[S-P2]]/salesdata[[#This Row],[Q-P2]],0)</f>
        <v>6.34</v>
      </c>
      <c r="L3749" s="3">
        <v>5429</v>
      </c>
      <c r="M3749" s="10">
        <v>29425.18</v>
      </c>
      <c r="N3749" s="12">
        <f>IFERROR(salesdata[[#This Row],[S-P3]]/salesdata[[#This Row],[Q-P3]],0)</f>
        <v>5.42</v>
      </c>
      <c r="O3749" s="3">
        <v>1666</v>
      </c>
      <c r="P3749" s="10">
        <v>11878.58</v>
      </c>
      <c r="Q3749" s="12">
        <f>IFERROR(salesdata[[#This Row],[S-P4]]/salesdata[[#This Row],[Q-P4]],0)</f>
        <v>7.13</v>
      </c>
      <c r="R3749" s="3">
        <v>15923</v>
      </c>
      <c r="S3749" s="10">
        <v>78158.179999999993</v>
      </c>
      <c r="T3749" s="1" t="str">
        <f>"Q"&amp;ROUNDUP(salesdata[[#This Row],[Month No.]]/3,0)</f>
        <v>Q3</v>
      </c>
      <c r="U3749" s="1" t="str">
        <f>TEXT(salesdata[[#This Row],[Date]],"dddd")</f>
        <v>Saturday</v>
      </c>
      <c r="V3749" s="12">
        <f>IFERROR(salesdata[[#This Row],[Total Revenue]]/salesdata[[#This Row],[Total Units Sold]],0)</f>
        <v>4.9085084469007096</v>
      </c>
      <c r="W3749" s="1" t="str">
        <f>INDEX({"Product1","Product2","Product3","Product4"},MATCH(MAX(salesdata[[#This Row],[S-P1]],salesdata[[#This Row],[S-P2]],salesdata[[#This Row],[S-P3]],salesdata[[#This Row],[S-P4]]),CHOOSE({1,2,3,4},salesdata[[#This Row],[S-P1]],salesdata[[#This Row],[S-P2]],salesdata[[#This Row],[S-P3]],salesdata[[#This Row],[S-P4]]),0))</f>
        <v>Product3</v>
      </c>
      <c r="X3749" s="1" t="str">
        <f>IF(salesdata[[#This Row],[Total Revenue]]&gt;=70000,"High",IF(salesdata[[#This Row],[Total Revenue]]&gt;=40000,"Medium","Low"))</f>
        <v>High</v>
      </c>
      <c r="Y3749" s="1" t="str">
        <f>IFERROR(IF(SUMIF(salesdata[Year],salesdata[[#This Row],[Year]],salesdata[Total Revenue])&gt;SUMIF(salesdata[Year],salesdata[[#This Row],[Year]]-1,salesdata[Total Revenue]),"Growth Year","Decline Year"),"")</f>
        <v>Growth Year</v>
      </c>
    </row>
    <row r="3750" spans="1:25" x14ac:dyDescent="0.3">
      <c r="A3750" s="1">
        <v>3749</v>
      </c>
      <c r="B3750" s="2">
        <v>44101</v>
      </c>
      <c r="C3750" s="1">
        <v>2020</v>
      </c>
      <c r="D3750" s="1" t="s">
        <v>22</v>
      </c>
      <c r="E3750" s="1">
        <v>9</v>
      </c>
      <c r="F3750" s="3">
        <v>7841</v>
      </c>
      <c r="G3750" s="10">
        <v>24855.97</v>
      </c>
      <c r="H3750" s="12">
        <f>IFERROR(salesdata[[#This Row],[S-P1]]/salesdata[[#This Row],[Q-P1]],0)</f>
        <v>3.17</v>
      </c>
      <c r="I3750" s="3">
        <v>2658</v>
      </c>
      <c r="J3750" s="10">
        <v>16851.72</v>
      </c>
      <c r="K3750" s="12">
        <f>IFERROR(salesdata[[#This Row],[S-P2]]/salesdata[[#This Row],[Q-P2]],0)</f>
        <v>6.3400000000000007</v>
      </c>
      <c r="L3750" s="3">
        <v>4542</v>
      </c>
      <c r="M3750" s="10">
        <v>24617.64</v>
      </c>
      <c r="N3750" s="12">
        <f>IFERROR(salesdata[[#This Row],[S-P3]]/salesdata[[#This Row],[Q-P3]],0)</f>
        <v>5.42</v>
      </c>
      <c r="O3750" s="3">
        <v>1550</v>
      </c>
      <c r="P3750" s="10">
        <v>11051.5</v>
      </c>
      <c r="Q3750" s="12">
        <f>IFERROR(salesdata[[#This Row],[S-P4]]/salesdata[[#This Row],[Q-P4]],0)</f>
        <v>7.13</v>
      </c>
      <c r="R3750" s="3">
        <v>16591</v>
      </c>
      <c r="S3750" s="10">
        <v>77376.83</v>
      </c>
      <c r="T3750" s="1" t="str">
        <f>"Q"&amp;ROUNDUP(salesdata[[#This Row],[Month No.]]/3,0)</f>
        <v>Q3</v>
      </c>
      <c r="U3750" s="1" t="str">
        <f>TEXT(salesdata[[#This Row],[Date]],"dddd")</f>
        <v>Sunday</v>
      </c>
      <c r="V3750" s="12">
        <f>IFERROR(salesdata[[#This Row],[Total Revenue]]/salesdata[[#This Row],[Total Units Sold]],0)</f>
        <v>4.6637833765294436</v>
      </c>
      <c r="W3750" s="1" t="str">
        <f>INDEX({"Product1","Product2","Product3","Product4"},MATCH(MAX(salesdata[[#This Row],[S-P1]],salesdata[[#This Row],[S-P2]],salesdata[[#This Row],[S-P3]],salesdata[[#This Row],[S-P4]]),CHOOSE({1,2,3,4},salesdata[[#This Row],[S-P1]],salesdata[[#This Row],[S-P2]],salesdata[[#This Row],[S-P3]],salesdata[[#This Row],[S-P4]]),0))</f>
        <v>Product1</v>
      </c>
      <c r="X3750" s="1" t="str">
        <f>IF(salesdata[[#This Row],[Total Revenue]]&gt;=70000,"High",IF(salesdata[[#This Row],[Total Revenue]]&gt;=40000,"Medium","Low"))</f>
        <v>High</v>
      </c>
      <c r="Y3750" s="1" t="str">
        <f>IFERROR(IF(SUMIF(salesdata[Year],salesdata[[#This Row],[Year]],salesdata[Total Revenue])&gt;SUMIF(salesdata[Year],salesdata[[#This Row],[Year]]-1,salesdata[Total Revenue]),"Growth Year","Decline Year"),"")</f>
        <v>Growth Year</v>
      </c>
    </row>
    <row r="3751" spans="1:25" x14ac:dyDescent="0.3">
      <c r="A3751" s="1">
        <v>3750</v>
      </c>
      <c r="B3751" s="2">
        <v>44102</v>
      </c>
      <c r="C3751" s="1">
        <v>2020</v>
      </c>
      <c r="D3751" s="1" t="s">
        <v>22</v>
      </c>
      <c r="E3751" s="1">
        <v>9</v>
      </c>
      <c r="F3751" s="3">
        <v>7065</v>
      </c>
      <c r="G3751" s="10">
        <v>22396.05</v>
      </c>
      <c r="H3751" s="12">
        <f>IFERROR(salesdata[[#This Row],[S-P1]]/salesdata[[#This Row],[Q-P1]],0)</f>
        <v>3.17</v>
      </c>
      <c r="I3751" s="3">
        <v>1287</v>
      </c>
      <c r="J3751" s="10">
        <v>8159.58</v>
      </c>
      <c r="K3751" s="12">
        <f>IFERROR(salesdata[[#This Row],[S-P2]]/salesdata[[#This Row],[Q-P2]],0)</f>
        <v>6.34</v>
      </c>
      <c r="L3751" s="3">
        <v>1520</v>
      </c>
      <c r="M3751" s="10">
        <v>8238.4</v>
      </c>
      <c r="N3751" s="12">
        <f>IFERROR(salesdata[[#This Row],[S-P3]]/salesdata[[#This Row],[Q-P3]],0)</f>
        <v>5.42</v>
      </c>
      <c r="O3751" s="3">
        <v>530</v>
      </c>
      <c r="P3751" s="10">
        <v>3778.9</v>
      </c>
      <c r="Q3751" s="12">
        <f>IFERROR(salesdata[[#This Row],[S-P4]]/salesdata[[#This Row],[Q-P4]],0)</f>
        <v>7.13</v>
      </c>
      <c r="R3751" s="3">
        <v>10402</v>
      </c>
      <c r="S3751" s="10">
        <v>42572.93</v>
      </c>
      <c r="T3751" s="1" t="str">
        <f>"Q"&amp;ROUNDUP(salesdata[[#This Row],[Month No.]]/3,0)</f>
        <v>Q3</v>
      </c>
      <c r="U3751" s="1" t="str">
        <f>TEXT(salesdata[[#This Row],[Date]],"dddd")</f>
        <v>Monday</v>
      </c>
      <c r="V3751" s="12">
        <f>IFERROR(salesdata[[#This Row],[Total Revenue]]/salesdata[[#This Row],[Total Units Sold]],0)</f>
        <v>4.0927638915593159</v>
      </c>
      <c r="W3751" s="1" t="str">
        <f>INDEX({"Product1","Product2","Product3","Product4"},MATCH(MAX(salesdata[[#This Row],[S-P1]],salesdata[[#This Row],[S-P2]],salesdata[[#This Row],[S-P3]],salesdata[[#This Row],[S-P4]]),CHOOSE({1,2,3,4},salesdata[[#This Row],[S-P1]],salesdata[[#This Row],[S-P2]],salesdata[[#This Row],[S-P3]],salesdata[[#This Row],[S-P4]]),0))</f>
        <v>Product1</v>
      </c>
      <c r="X3751" s="1" t="str">
        <f>IF(salesdata[[#This Row],[Total Revenue]]&gt;=70000,"High",IF(salesdata[[#This Row],[Total Revenue]]&gt;=40000,"Medium","Low"))</f>
        <v>Medium</v>
      </c>
      <c r="Y3751" s="1" t="str">
        <f>IFERROR(IF(SUMIF(salesdata[Year],salesdata[[#This Row],[Year]],salesdata[Total Revenue])&gt;SUMIF(salesdata[Year],salesdata[[#This Row],[Year]]-1,salesdata[Total Revenue]),"Growth Year","Decline Year"),"")</f>
        <v>Growth Year</v>
      </c>
    </row>
    <row r="3752" spans="1:25" x14ac:dyDescent="0.3">
      <c r="A3752" s="1">
        <v>3751</v>
      </c>
      <c r="B3752" s="2">
        <v>44103</v>
      </c>
      <c r="C3752" s="1">
        <v>2020</v>
      </c>
      <c r="D3752" s="1" t="s">
        <v>22</v>
      </c>
      <c r="E3752" s="1">
        <v>9</v>
      </c>
      <c r="F3752" s="3">
        <v>4889</v>
      </c>
      <c r="G3752" s="10">
        <v>15498.13</v>
      </c>
      <c r="H3752" s="12">
        <f>IFERROR(salesdata[[#This Row],[S-P1]]/salesdata[[#This Row],[Q-P1]],0)</f>
        <v>3.17</v>
      </c>
      <c r="I3752" s="3">
        <v>3031</v>
      </c>
      <c r="J3752" s="10">
        <v>19216.54</v>
      </c>
      <c r="K3752" s="12">
        <f>IFERROR(salesdata[[#This Row],[S-P2]]/salesdata[[#This Row],[Q-P2]],0)</f>
        <v>6.34</v>
      </c>
      <c r="L3752" s="3">
        <v>5878</v>
      </c>
      <c r="M3752" s="10">
        <v>31858.76</v>
      </c>
      <c r="N3752" s="12">
        <f>IFERROR(salesdata[[#This Row],[S-P3]]/salesdata[[#This Row],[Q-P3]],0)</f>
        <v>5.42</v>
      </c>
      <c r="O3752" s="3">
        <v>685</v>
      </c>
      <c r="P3752" s="10">
        <v>4884.05</v>
      </c>
      <c r="Q3752" s="12">
        <f>IFERROR(salesdata[[#This Row],[S-P4]]/salesdata[[#This Row],[Q-P4]],0)</f>
        <v>7.13</v>
      </c>
      <c r="R3752" s="3">
        <v>14483</v>
      </c>
      <c r="S3752" s="10">
        <v>71457.48</v>
      </c>
      <c r="T3752" s="1" t="str">
        <f>"Q"&amp;ROUNDUP(salesdata[[#This Row],[Month No.]]/3,0)</f>
        <v>Q3</v>
      </c>
      <c r="U3752" s="1" t="str">
        <f>TEXT(salesdata[[#This Row],[Date]],"dddd")</f>
        <v>Tuesday</v>
      </c>
      <c r="V3752" s="12">
        <f>IFERROR(salesdata[[#This Row],[Total Revenue]]/salesdata[[#This Row],[Total Units Sold]],0)</f>
        <v>4.9338866256990954</v>
      </c>
      <c r="W3752" s="1" t="str">
        <f>INDEX({"Product1","Product2","Product3","Product4"},MATCH(MAX(salesdata[[#This Row],[S-P1]],salesdata[[#This Row],[S-P2]],salesdata[[#This Row],[S-P3]],salesdata[[#This Row],[S-P4]]),CHOOSE({1,2,3,4},salesdata[[#This Row],[S-P1]],salesdata[[#This Row],[S-P2]],salesdata[[#This Row],[S-P3]],salesdata[[#This Row],[S-P4]]),0))</f>
        <v>Product3</v>
      </c>
      <c r="X3752" s="1" t="str">
        <f>IF(salesdata[[#This Row],[Total Revenue]]&gt;=70000,"High",IF(salesdata[[#This Row],[Total Revenue]]&gt;=40000,"Medium","Low"))</f>
        <v>High</v>
      </c>
      <c r="Y3752" s="1" t="str">
        <f>IFERROR(IF(SUMIF(salesdata[Year],salesdata[[#This Row],[Year]],salesdata[Total Revenue])&gt;SUMIF(salesdata[Year],salesdata[[#This Row],[Year]]-1,salesdata[Total Revenue]),"Growth Year","Decline Year"),"")</f>
        <v>Growth Year</v>
      </c>
    </row>
    <row r="3753" spans="1:25" x14ac:dyDescent="0.3">
      <c r="A3753" s="1">
        <v>3752</v>
      </c>
      <c r="B3753" s="2">
        <v>44104</v>
      </c>
      <c r="C3753" s="1">
        <v>2020</v>
      </c>
      <c r="D3753" s="1" t="s">
        <v>22</v>
      </c>
      <c r="E3753" s="1">
        <v>9</v>
      </c>
      <c r="F3753" s="3">
        <v>3682</v>
      </c>
      <c r="G3753" s="10">
        <v>11671.94</v>
      </c>
      <c r="H3753" s="12">
        <f>IFERROR(salesdata[[#This Row],[S-P1]]/salesdata[[#This Row],[Q-P1]],0)</f>
        <v>3.17</v>
      </c>
      <c r="I3753" s="3">
        <v>1970</v>
      </c>
      <c r="J3753" s="10">
        <v>12489.8</v>
      </c>
      <c r="K3753" s="12">
        <f>IFERROR(salesdata[[#This Row],[S-P2]]/salesdata[[#This Row],[Q-P2]],0)</f>
        <v>6.34</v>
      </c>
      <c r="L3753" s="3">
        <v>1838</v>
      </c>
      <c r="M3753" s="10">
        <v>9961.9599999999991</v>
      </c>
      <c r="N3753" s="12">
        <f>IFERROR(salesdata[[#This Row],[S-P3]]/salesdata[[#This Row],[Q-P3]],0)</f>
        <v>5.42</v>
      </c>
      <c r="O3753" s="3">
        <v>1388</v>
      </c>
      <c r="P3753" s="10">
        <v>9896.44</v>
      </c>
      <c r="Q3753" s="12">
        <f>IFERROR(salesdata[[#This Row],[S-P4]]/salesdata[[#This Row],[Q-P4]],0)</f>
        <v>7.1300000000000008</v>
      </c>
      <c r="R3753" s="3">
        <v>8878</v>
      </c>
      <c r="S3753" s="10">
        <v>44020.14</v>
      </c>
      <c r="T3753" s="1" t="str">
        <f>"Q"&amp;ROUNDUP(salesdata[[#This Row],[Month No.]]/3,0)</f>
        <v>Q3</v>
      </c>
      <c r="U3753" s="1" t="str">
        <f>TEXT(salesdata[[#This Row],[Date]],"dddd")</f>
        <v>Wednesday</v>
      </c>
      <c r="V3753" s="12">
        <f>IFERROR(salesdata[[#This Row],[Total Revenue]]/salesdata[[#This Row],[Total Units Sold]],0)</f>
        <v>4.9583397161522864</v>
      </c>
      <c r="W3753" s="1" t="str">
        <f>INDEX({"Product1","Product2","Product3","Product4"},MATCH(MAX(salesdata[[#This Row],[S-P1]],salesdata[[#This Row],[S-P2]],salesdata[[#This Row],[S-P3]],salesdata[[#This Row],[S-P4]]),CHOOSE({1,2,3,4},salesdata[[#This Row],[S-P1]],salesdata[[#This Row],[S-P2]],salesdata[[#This Row],[S-P3]],salesdata[[#This Row],[S-P4]]),0))</f>
        <v>Product2</v>
      </c>
      <c r="X3753" s="1" t="str">
        <f>IF(salesdata[[#This Row],[Total Revenue]]&gt;=70000,"High",IF(salesdata[[#This Row],[Total Revenue]]&gt;=40000,"Medium","Low"))</f>
        <v>Medium</v>
      </c>
      <c r="Y3753" s="1" t="str">
        <f>IFERROR(IF(SUMIF(salesdata[Year],salesdata[[#This Row],[Year]],salesdata[Total Revenue])&gt;SUMIF(salesdata[Year],salesdata[[#This Row],[Year]]-1,salesdata[Total Revenue]),"Growth Year","Decline Year"),"")</f>
        <v>Growth Year</v>
      </c>
    </row>
    <row r="3754" spans="1:25" x14ac:dyDescent="0.3">
      <c r="A3754" s="1">
        <v>3753</v>
      </c>
      <c r="B3754" s="2">
        <v>44105</v>
      </c>
      <c r="C3754" s="1">
        <v>2020</v>
      </c>
      <c r="D3754" s="1" t="s">
        <v>23</v>
      </c>
      <c r="E3754" s="1">
        <v>10</v>
      </c>
      <c r="F3754" s="3">
        <v>4441</v>
      </c>
      <c r="G3754" s="10">
        <v>14077.97</v>
      </c>
      <c r="H3754" s="12">
        <f>IFERROR(salesdata[[#This Row],[S-P1]]/salesdata[[#This Row],[Q-P1]],0)</f>
        <v>3.17</v>
      </c>
      <c r="I3754" s="3">
        <v>2584</v>
      </c>
      <c r="J3754" s="10">
        <v>16382.56</v>
      </c>
      <c r="K3754" s="12">
        <f>IFERROR(salesdata[[#This Row],[S-P2]]/salesdata[[#This Row],[Q-P2]],0)</f>
        <v>6.34</v>
      </c>
      <c r="L3754" s="3">
        <v>634</v>
      </c>
      <c r="M3754" s="10">
        <v>3436.28</v>
      </c>
      <c r="N3754" s="12">
        <f>IFERROR(salesdata[[#This Row],[S-P3]]/salesdata[[#This Row],[Q-P3]],0)</f>
        <v>5.42</v>
      </c>
      <c r="O3754" s="3">
        <v>1815</v>
      </c>
      <c r="P3754" s="10">
        <v>12940.95</v>
      </c>
      <c r="Q3754" s="12">
        <f>IFERROR(salesdata[[#This Row],[S-P4]]/salesdata[[#This Row],[Q-P4]],0)</f>
        <v>7.1300000000000008</v>
      </c>
      <c r="R3754" s="3">
        <v>9474</v>
      </c>
      <c r="S3754" s="10">
        <v>46837.760000000002</v>
      </c>
      <c r="T3754" s="1" t="str">
        <f>"Q"&amp;ROUNDUP(salesdata[[#This Row],[Month No.]]/3,0)</f>
        <v>Q4</v>
      </c>
      <c r="U3754" s="1" t="str">
        <f>TEXT(salesdata[[#This Row],[Date]],"dddd")</f>
        <v>Thursday</v>
      </c>
      <c r="V3754" s="12">
        <f>IFERROR(salesdata[[#This Row],[Total Revenue]]/salesdata[[#This Row],[Total Units Sold]],0)</f>
        <v>4.9438209837449865</v>
      </c>
      <c r="W3754" s="1" t="str">
        <f>INDEX({"Product1","Product2","Product3","Product4"},MATCH(MAX(salesdata[[#This Row],[S-P1]],salesdata[[#This Row],[S-P2]],salesdata[[#This Row],[S-P3]],salesdata[[#This Row],[S-P4]]),CHOOSE({1,2,3,4},salesdata[[#This Row],[S-P1]],salesdata[[#This Row],[S-P2]],salesdata[[#This Row],[S-P3]],salesdata[[#This Row],[S-P4]]),0))</f>
        <v>Product2</v>
      </c>
      <c r="X3754" s="1" t="str">
        <f>IF(salesdata[[#This Row],[Total Revenue]]&gt;=70000,"High",IF(salesdata[[#This Row],[Total Revenue]]&gt;=40000,"Medium","Low"))</f>
        <v>Medium</v>
      </c>
      <c r="Y3754" s="1" t="str">
        <f>IFERROR(IF(SUMIF(salesdata[Year],salesdata[[#This Row],[Year]],salesdata[Total Revenue])&gt;SUMIF(salesdata[Year],salesdata[[#This Row],[Year]]-1,salesdata[Total Revenue]),"Growth Year","Decline Year"),"")</f>
        <v>Growth Year</v>
      </c>
    </row>
    <row r="3755" spans="1:25" x14ac:dyDescent="0.3">
      <c r="A3755" s="1">
        <v>3754</v>
      </c>
      <c r="B3755" s="2">
        <v>44106</v>
      </c>
      <c r="C3755" s="1">
        <v>2020</v>
      </c>
      <c r="D3755" s="1" t="s">
        <v>23</v>
      </c>
      <c r="E3755" s="1">
        <v>10</v>
      </c>
      <c r="F3755" s="3">
        <v>7802</v>
      </c>
      <c r="G3755" s="10">
        <v>24732.34</v>
      </c>
      <c r="H3755" s="12">
        <f>IFERROR(salesdata[[#This Row],[S-P1]]/salesdata[[#This Row],[Q-P1]],0)</f>
        <v>3.17</v>
      </c>
      <c r="I3755" s="3">
        <v>980</v>
      </c>
      <c r="J3755" s="10">
        <v>6213.2</v>
      </c>
      <c r="K3755" s="12">
        <f>IFERROR(salesdata[[#This Row],[S-P2]]/salesdata[[#This Row],[Q-P2]],0)</f>
        <v>6.34</v>
      </c>
      <c r="L3755" s="3">
        <v>4616</v>
      </c>
      <c r="M3755" s="10">
        <v>25018.720000000001</v>
      </c>
      <c r="N3755" s="12">
        <f>IFERROR(salesdata[[#This Row],[S-P3]]/salesdata[[#This Row],[Q-P3]],0)</f>
        <v>5.42</v>
      </c>
      <c r="O3755" s="3">
        <v>888</v>
      </c>
      <c r="P3755" s="10">
        <v>6331.44</v>
      </c>
      <c r="Q3755" s="12">
        <f>IFERROR(salesdata[[#This Row],[S-P4]]/salesdata[[#This Row],[Q-P4]],0)</f>
        <v>7.13</v>
      </c>
      <c r="R3755" s="3">
        <v>14286</v>
      </c>
      <c r="S3755" s="10">
        <v>62295.7</v>
      </c>
      <c r="T3755" s="1" t="str">
        <f>"Q"&amp;ROUNDUP(salesdata[[#This Row],[Month No.]]/3,0)</f>
        <v>Q4</v>
      </c>
      <c r="U3755" s="1" t="str">
        <f>TEXT(salesdata[[#This Row],[Date]],"dddd")</f>
        <v>Friday</v>
      </c>
      <c r="V3755" s="12">
        <f>IFERROR(salesdata[[#This Row],[Total Revenue]]/salesdata[[#This Row],[Total Units Sold]],0)</f>
        <v>4.3606117877642445</v>
      </c>
      <c r="W3755" s="1" t="str">
        <f>INDEX({"Product1","Product2","Product3","Product4"},MATCH(MAX(salesdata[[#This Row],[S-P1]],salesdata[[#This Row],[S-P2]],salesdata[[#This Row],[S-P3]],salesdata[[#This Row],[S-P4]]),CHOOSE({1,2,3,4},salesdata[[#This Row],[S-P1]],salesdata[[#This Row],[S-P2]],salesdata[[#This Row],[S-P3]],salesdata[[#This Row],[S-P4]]),0))</f>
        <v>Product3</v>
      </c>
      <c r="X3755" s="1" t="str">
        <f>IF(salesdata[[#This Row],[Total Revenue]]&gt;=70000,"High",IF(salesdata[[#This Row],[Total Revenue]]&gt;=40000,"Medium","Low"))</f>
        <v>Medium</v>
      </c>
      <c r="Y3755" s="1" t="str">
        <f>IFERROR(IF(SUMIF(salesdata[Year],salesdata[[#This Row],[Year]],salesdata[Total Revenue])&gt;SUMIF(salesdata[Year],salesdata[[#This Row],[Year]]-1,salesdata[Total Revenue]),"Growth Year","Decline Year"),"")</f>
        <v>Growth Year</v>
      </c>
    </row>
    <row r="3756" spans="1:25" x14ac:dyDescent="0.3">
      <c r="A3756" s="1">
        <v>3755</v>
      </c>
      <c r="B3756" s="2">
        <v>44107</v>
      </c>
      <c r="C3756" s="1">
        <v>2020</v>
      </c>
      <c r="D3756" s="1" t="s">
        <v>23</v>
      </c>
      <c r="E3756" s="1">
        <v>10</v>
      </c>
      <c r="F3756" s="3">
        <v>7036</v>
      </c>
      <c r="G3756" s="10">
        <v>22304.12</v>
      </c>
      <c r="H3756" s="12">
        <f>IFERROR(salesdata[[#This Row],[S-P1]]/salesdata[[#This Row],[Q-P1]],0)</f>
        <v>3.17</v>
      </c>
      <c r="I3756" s="3">
        <v>2501</v>
      </c>
      <c r="J3756" s="10">
        <v>15856.34</v>
      </c>
      <c r="K3756" s="12">
        <f>IFERROR(salesdata[[#This Row],[S-P2]]/salesdata[[#This Row],[Q-P2]],0)</f>
        <v>6.34</v>
      </c>
      <c r="L3756" s="3">
        <v>690</v>
      </c>
      <c r="M3756" s="10">
        <v>3739.8</v>
      </c>
      <c r="N3756" s="12">
        <f>IFERROR(salesdata[[#This Row],[S-P3]]/salesdata[[#This Row],[Q-P3]],0)</f>
        <v>5.42</v>
      </c>
      <c r="O3756" s="3">
        <v>403</v>
      </c>
      <c r="P3756" s="10">
        <v>2873.39</v>
      </c>
      <c r="Q3756" s="12">
        <f>IFERROR(salesdata[[#This Row],[S-P4]]/salesdata[[#This Row],[Q-P4]],0)</f>
        <v>7.13</v>
      </c>
      <c r="R3756" s="3">
        <v>10630</v>
      </c>
      <c r="S3756" s="10">
        <v>44773.65</v>
      </c>
      <c r="T3756" s="1" t="str">
        <f>"Q"&amp;ROUNDUP(salesdata[[#This Row],[Month No.]]/3,0)</f>
        <v>Q4</v>
      </c>
      <c r="U3756" s="1" t="str">
        <f>TEXT(salesdata[[#This Row],[Date]],"dddd")</f>
        <v>Saturday</v>
      </c>
      <c r="V3756" s="12">
        <f>IFERROR(salesdata[[#This Row],[Total Revenue]]/salesdata[[#This Row],[Total Units Sold]],0)</f>
        <v>4.212008466603951</v>
      </c>
      <c r="W3756" s="1" t="str">
        <f>INDEX({"Product1","Product2","Product3","Product4"},MATCH(MAX(salesdata[[#This Row],[S-P1]],salesdata[[#This Row],[S-P2]],salesdata[[#This Row],[S-P3]],salesdata[[#This Row],[S-P4]]),CHOOSE({1,2,3,4},salesdata[[#This Row],[S-P1]],salesdata[[#This Row],[S-P2]],salesdata[[#This Row],[S-P3]],salesdata[[#This Row],[S-P4]]),0))</f>
        <v>Product1</v>
      </c>
      <c r="X3756" s="1" t="str">
        <f>IF(salesdata[[#This Row],[Total Revenue]]&gt;=70000,"High",IF(salesdata[[#This Row],[Total Revenue]]&gt;=40000,"Medium","Low"))</f>
        <v>Medium</v>
      </c>
      <c r="Y3756" s="1" t="str">
        <f>IFERROR(IF(SUMIF(salesdata[Year],salesdata[[#This Row],[Year]],salesdata[Total Revenue])&gt;SUMIF(salesdata[Year],salesdata[[#This Row],[Year]]-1,salesdata[Total Revenue]),"Growth Year","Decline Year"),"")</f>
        <v>Growth Year</v>
      </c>
    </row>
    <row r="3757" spans="1:25" x14ac:dyDescent="0.3">
      <c r="A3757" s="1">
        <v>3756</v>
      </c>
      <c r="B3757" s="2">
        <v>44108</v>
      </c>
      <c r="C3757" s="1">
        <v>2020</v>
      </c>
      <c r="D3757" s="1" t="s">
        <v>23</v>
      </c>
      <c r="E3757" s="1">
        <v>10</v>
      </c>
      <c r="F3757" s="3">
        <v>7755</v>
      </c>
      <c r="G3757" s="10">
        <v>24583.35</v>
      </c>
      <c r="H3757" s="12">
        <f>IFERROR(salesdata[[#This Row],[S-P1]]/salesdata[[#This Row],[Q-P1]],0)</f>
        <v>3.17</v>
      </c>
      <c r="I3757" s="3">
        <v>3291</v>
      </c>
      <c r="J3757" s="10">
        <v>20864.939999999999</v>
      </c>
      <c r="K3757" s="12">
        <f>IFERROR(salesdata[[#This Row],[S-P2]]/salesdata[[#This Row],[Q-P2]],0)</f>
        <v>6.34</v>
      </c>
      <c r="L3757" s="3">
        <v>1601</v>
      </c>
      <c r="M3757" s="10">
        <v>8677.42</v>
      </c>
      <c r="N3757" s="12">
        <f>IFERROR(salesdata[[#This Row],[S-P3]]/salesdata[[#This Row],[Q-P3]],0)</f>
        <v>5.42</v>
      </c>
      <c r="O3757" s="3">
        <v>1135</v>
      </c>
      <c r="P3757" s="10">
        <v>8092.55</v>
      </c>
      <c r="Q3757" s="12">
        <f>IFERROR(salesdata[[#This Row],[S-P4]]/salesdata[[#This Row],[Q-P4]],0)</f>
        <v>7.13</v>
      </c>
      <c r="R3757" s="3">
        <v>13782</v>
      </c>
      <c r="S3757" s="10">
        <v>62218.26</v>
      </c>
      <c r="T3757" s="1" t="str">
        <f>"Q"&amp;ROUNDUP(salesdata[[#This Row],[Month No.]]/3,0)</f>
        <v>Q4</v>
      </c>
      <c r="U3757" s="1" t="str">
        <f>TEXT(salesdata[[#This Row],[Date]],"dddd")</f>
        <v>Sunday</v>
      </c>
      <c r="V3757" s="12">
        <f>IFERROR(salesdata[[#This Row],[Total Revenue]]/salesdata[[#This Row],[Total Units Sold]],0)</f>
        <v>4.5144579886808884</v>
      </c>
      <c r="W3757" s="1" t="str">
        <f>INDEX({"Product1","Product2","Product3","Product4"},MATCH(MAX(salesdata[[#This Row],[S-P1]],salesdata[[#This Row],[S-P2]],salesdata[[#This Row],[S-P3]],salesdata[[#This Row],[S-P4]]),CHOOSE({1,2,3,4},salesdata[[#This Row],[S-P1]],salesdata[[#This Row],[S-P2]],salesdata[[#This Row],[S-P3]],salesdata[[#This Row],[S-P4]]),0))</f>
        <v>Product1</v>
      </c>
      <c r="X3757" s="1" t="str">
        <f>IF(salesdata[[#This Row],[Total Revenue]]&gt;=70000,"High",IF(salesdata[[#This Row],[Total Revenue]]&gt;=40000,"Medium","Low"))</f>
        <v>Medium</v>
      </c>
      <c r="Y3757" s="1" t="str">
        <f>IFERROR(IF(SUMIF(salesdata[Year],salesdata[[#This Row],[Year]],salesdata[Total Revenue])&gt;SUMIF(salesdata[Year],salesdata[[#This Row],[Year]]-1,salesdata[Total Revenue]),"Growth Year","Decline Year"),"")</f>
        <v>Growth Year</v>
      </c>
    </row>
    <row r="3758" spans="1:25" x14ac:dyDescent="0.3">
      <c r="A3758" s="1">
        <v>3757</v>
      </c>
      <c r="B3758" s="2">
        <v>44109</v>
      </c>
      <c r="C3758" s="1">
        <v>2020</v>
      </c>
      <c r="D3758" s="1" t="s">
        <v>23</v>
      </c>
      <c r="E3758" s="1">
        <v>10</v>
      </c>
      <c r="F3758" s="3">
        <v>1601</v>
      </c>
      <c r="G3758" s="10">
        <v>5075.17</v>
      </c>
      <c r="H3758" s="12">
        <f>IFERROR(salesdata[[#This Row],[S-P1]]/salesdata[[#This Row],[Q-P1]],0)</f>
        <v>3.17</v>
      </c>
      <c r="I3758" s="3">
        <v>3098</v>
      </c>
      <c r="J3758" s="10">
        <v>19641.32</v>
      </c>
      <c r="K3758" s="12">
        <f>IFERROR(salesdata[[#This Row],[S-P2]]/salesdata[[#This Row],[Q-P2]],0)</f>
        <v>6.34</v>
      </c>
      <c r="L3758" s="3">
        <v>991</v>
      </c>
      <c r="M3758" s="10">
        <v>5371.22</v>
      </c>
      <c r="N3758" s="12">
        <f>IFERROR(salesdata[[#This Row],[S-P3]]/salesdata[[#This Row],[Q-P3]],0)</f>
        <v>5.42</v>
      </c>
      <c r="O3758" s="3">
        <v>1709</v>
      </c>
      <c r="P3758" s="10">
        <v>12185.17</v>
      </c>
      <c r="Q3758" s="12">
        <f>IFERROR(salesdata[[#This Row],[S-P4]]/salesdata[[#This Row],[Q-P4]],0)</f>
        <v>7.13</v>
      </c>
      <c r="R3758" s="3">
        <v>7399</v>
      </c>
      <c r="S3758" s="10">
        <v>42272.88</v>
      </c>
      <c r="T3758" s="1" t="str">
        <f>"Q"&amp;ROUNDUP(salesdata[[#This Row],[Month No.]]/3,0)</f>
        <v>Q4</v>
      </c>
      <c r="U3758" s="1" t="str">
        <f>TEXT(salesdata[[#This Row],[Date]],"dddd")</f>
        <v>Monday</v>
      </c>
      <c r="V3758" s="12">
        <f>IFERROR(salesdata[[#This Row],[Total Revenue]]/salesdata[[#This Row],[Total Units Sold]],0)</f>
        <v>5.7133234220840654</v>
      </c>
      <c r="W3758" s="1" t="str">
        <f>INDEX({"Product1","Product2","Product3","Product4"},MATCH(MAX(salesdata[[#This Row],[S-P1]],salesdata[[#This Row],[S-P2]],salesdata[[#This Row],[S-P3]],salesdata[[#This Row],[S-P4]]),CHOOSE({1,2,3,4},salesdata[[#This Row],[S-P1]],salesdata[[#This Row],[S-P2]],salesdata[[#This Row],[S-P3]],salesdata[[#This Row],[S-P4]]),0))</f>
        <v>Product2</v>
      </c>
      <c r="X3758" s="1" t="str">
        <f>IF(salesdata[[#This Row],[Total Revenue]]&gt;=70000,"High",IF(salesdata[[#This Row],[Total Revenue]]&gt;=40000,"Medium","Low"))</f>
        <v>Medium</v>
      </c>
      <c r="Y3758" s="1" t="str">
        <f>IFERROR(IF(SUMIF(salesdata[Year],salesdata[[#This Row],[Year]],salesdata[Total Revenue])&gt;SUMIF(salesdata[Year],salesdata[[#This Row],[Year]]-1,salesdata[Total Revenue]),"Growth Year","Decline Year"),"")</f>
        <v>Growth Year</v>
      </c>
    </row>
    <row r="3759" spans="1:25" x14ac:dyDescent="0.3">
      <c r="A3759" s="1">
        <v>3758</v>
      </c>
      <c r="B3759" s="2">
        <v>44110</v>
      </c>
      <c r="C3759" s="1">
        <v>2020</v>
      </c>
      <c r="D3759" s="1" t="s">
        <v>23</v>
      </c>
      <c r="E3759" s="1">
        <v>10</v>
      </c>
      <c r="F3759" s="3">
        <v>3112</v>
      </c>
      <c r="G3759" s="10">
        <v>9865.0400000000009</v>
      </c>
      <c r="H3759" s="12">
        <f>IFERROR(salesdata[[#This Row],[S-P1]]/salesdata[[#This Row],[Q-P1]],0)</f>
        <v>3.1700000000000004</v>
      </c>
      <c r="I3759" s="3">
        <v>1448</v>
      </c>
      <c r="J3759" s="10">
        <v>9180.32</v>
      </c>
      <c r="K3759" s="12">
        <f>IFERROR(salesdata[[#This Row],[S-P2]]/salesdata[[#This Row],[Q-P2]],0)</f>
        <v>6.34</v>
      </c>
      <c r="L3759" s="3">
        <v>1541</v>
      </c>
      <c r="M3759" s="10">
        <v>8352.2199999999993</v>
      </c>
      <c r="N3759" s="12">
        <f>IFERROR(salesdata[[#This Row],[S-P3]]/salesdata[[#This Row],[Q-P3]],0)</f>
        <v>5.42</v>
      </c>
      <c r="O3759" s="3">
        <v>1841</v>
      </c>
      <c r="P3759" s="10">
        <v>13126.33</v>
      </c>
      <c r="Q3759" s="12">
        <f>IFERROR(salesdata[[#This Row],[S-P4]]/salesdata[[#This Row],[Q-P4]],0)</f>
        <v>7.13</v>
      </c>
      <c r="R3759" s="3">
        <v>7942</v>
      </c>
      <c r="S3759" s="10">
        <v>40523.910000000003</v>
      </c>
      <c r="T3759" s="1" t="str">
        <f>"Q"&amp;ROUNDUP(salesdata[[#This Row],[Month No.]]/3,0)</f>
        <v>Q4</v>
      </c>
      <c r="U3759" s="1" t="str">
        <f>TEXT(salesdata[[#This Row],[Date]],"dddd")</f>
        <v>Tuesday</v>
      </c>
      <c r="V3759" s="12">
        <f>IFERROR(salesdata[[#This Row],[Total Revenue]]/salesdata[[#This Row],[Total Units Sold]],0)</f>
        <v>5.1024817426340974</v>
      </c>
      <c r="W3759" s="1" t="str">
        <f>INDEX({"Product1","Product2","Product3","Product4"},MATCH(MAX(salesdata[[#This Row],[S-P1]],salesdata[[#This Row],[S-P2]],salesdata[[#This Row],[S-P3]],salesdata[[#This Row],[S-P4]]),CHOOSE({1,2,3,4},salesdata[[#This Row],[S-P1]],salesdata[[#This Row],[S-P2]],salesdata[[#This Row],[S-P3]],salesdata[[#This Row],[S-P4]]),0))</f>
        <v>Product4</v>
      </c>
      <c r="X3759" s="1" t="str">
        <f>IF(salesdata[[#This Row],[Total Revenue]]&gt;=70000,"High",IF(salesdata[[#This Row],[Total Revenue]]&gt;=40000,"Medium","Low"))</f>
        <v>Medium</v>
      </c>
      <c r="Y3759" s="1" t="str">
        <f>IFERROR(IF(SUMIF(salesdata[Year],salesdata[[#This Row],[Year]],salesdata[Total Revenue])&gt;SUMIF(salesdata[Year],salesdata[[#This Row],[Year]]-1,salesdata[Total Revenue]),"Growth Year","Decline Year"),"")</f>
        <v>Growth Year</v>
      </c>
    </row>
    <row r="3760" spans="1:25" x14ac:dyDescent="0.3">
      <c r="A3760" s="1">
        <v>3759</v>
      </c>
      <c r="B3760" s="2">
        <v>44111</v>
      </c>
      <c r="C3760" s="1">
        <v>2020</v>
      </c>
      <c r="D3760" s="1" t="s">
        <v>23</v>
      </c>
      <c r="E3760" s="1">
        <v>10</v>
      </c>
      <c r="F3760" s="3">
        <v>496</v>
      </c>
      <c r="G3760" s="10">
        <v>1572.32</v>
      </c>
      <c r="H3760" s="12">
        <f>IFERROR(salesdata[[#This Row],[S-P1]]/salesdata[[#This Row],[Q-P1]],0)</f>
        <v>3.17</v>
      </c>
      <c r="I3760" s="3">
        <v>2097</v>
      </c>
      <c r="J3760" s="10">
        <v>13294.98</v>
      </c>
      <c r="K3760" s="12">
        <f>IFERROR(salesdata[[#This Row],[S-P2]]/salesdata[[#This Row],[Q-P2]],0)</f>
        <v>6.34</v>
      </c>
      <c r="L3760" s="3">
        <v>4944</v>
      </c>
      <c r="M3760" s="10">
        <v>26796.48</v>
      </c>
      <c r="N3760" s="12">
        <f>IFERROR(salesdata[[#This Row],[S-P3]]/salesdata[[#This Row],[Q-P3]],0)</f>
        <v>5.42</v>
      </c>
      <c r="O3760" s="3">
        <v>1564</v>
      </c>
      <c r="P3760" s="10">
        <v>11151.32</v>
      </c>
      <c r="Q3760" s="12">
        <f>IFERROR(salesdata[[#This Row],[S-P4]]/salesdata[[#This Row],[Q-P4]],0)</f>
        <v>7.13</v>
      </c>
      <c r="R3760" s="3">
        <v>9101</v>
      </c>
      <c r="S3760" s="10">
        <v>52815.1</v>
      </c>
      <c r="T3760" s="1" t="str">
        <f>"Q"&amp;ROUNDUP(salesdata[[#This Row],[Month No.]]/3,0)</f>
        <v>Q4</v>
      </c>
      <c r="U3760" s="1" t="str">
        <f>TEXT(salesdata[[#This Row],[Date]],"dddd")</f>
        <v>Wednesday</v>
      </c>
      <c r="V3760" s="12">
        <f>IFERROR(salesdata[[#This Row],[Total Revenue]]/salesdata[[#This Row],[Total Units Sold]],0)</f>
        <v>5.8032194264366552</v>
      </c>
      <c r="W3760" s="1" t="str">
        <f>INDEX({"Product1","Product2","Product3","Product4"},MATCH(MAX(salesdata[[#This Row],[S-P1]],salesdata[[#This Row],[S-P2]],salesdata[[#This Row],[S-P3]],salesdata[[#This Row],[S-P4]]),CHOOSE({1,2,3,4},salesdata[[#This Row],[S-P1]],salesdata[[#This Row],[S-P2]],salesdata[[#This Row],[S-P3]],salesdata[[#This Row],[S-P4]]),0))</f>
        <v>Product3</v>
      </c>
      <c r="X3760" s="1" t="str">
        <f>IF(salesdata[[#This Row],[Total Revenue]]&gt;=70000,"High",IF(salesdata[[#This Row],[Total Revenue]]&gt;=40000,"Medium","Low"))</f>
        <v>Medium</v>
      </c>
      <c r="Y3760" s="1" t="str">
        <f>IFERROR(IF(SUMIF(salesdata[Year],salesdata[[#This Row],[Year]],salesdata[Total Revenue])&gt;SUMIF(salesdata[Year],salesdata[[#This Row],[Year]]-1,salesdata[Total Revenue]),"Growth Year","Decline Year"),"")</f>
        <v>Growth Year</v>
      </c>
    </row>
    <row r="3761" spans="1:25" x14ac:dyDescent="0.3">
      <c r="A3761" s="1">
        <v>3760</v>
      </c>
      <c r="B3761" s="2">
        <v>44112</v>
      </c>
      <c r="C3761" s="1">
        <v>2020</v>
      </c>
      <c r="D3761" s="1" t="s">
        <v>23</v>
      </c>
      <c r="E3761" s="1">
        <v>10</v>
      </c>
      <c r="F3761" s="3">
        <v>5235</v>
      </c>
      <c r="G3761" s="10">
        <v>16594.95</v>
      </c>
      <c r="H3761" s="12">
        <f>IFERROR(salesdata[[#This Row],[S-P1]]/salesdata[[#This Row],[Q-P1]],0)</f>
        <v>3.17</v>
      </c>
      <c r="I3761" s="3">
        <v>3811</v>
      </c>
      <c r="J3761" s="10">
        <v>24161.74</v>
      </c>
      <c r="K3761" s="12">
        <f>IFERROR(salesdata[[#This Row],[S-P2]]/salesdata[[#This Row],[Q-P2]],0)</f>
        <v>6.3400000000000007</v>
      </c>
      <c r="L3761" s="3">
        <v>1159</v>
      </c>
      <c r="M3761" s="10">
        <v>6281.78</v>
      </c>
      <c r="N3761" s="12">
        <f>IFERROR(salesdata[[#This Row],[S-P3]]/salesdata[[#This Row],[Q-P3]],0)</f>
        <v>5.42</v>
      </c>
      <c r="O3761" s="3">
        <v>722</v>
      </c>
      <c r="P3761" s="10">
        <v>5147.8599999999997</v>
      </c>
      <c r="Q3761" s="12">
        <f>IFERROR(salesdata[[#This Row],[S-P4]]/salesdata[[#This Row],[Q-P4]],0)</f>
        <v>7.13</v>
      </c>
      <c r="R3761" s="3">
        <v>10927</v>
      </c>
      <c r="S3761" s="10">
        <v>52186.33</v>
      </c>
      <c r="T3761" s="1" t="str">
        <f>"Q"&amp;ROUNDUP(salesdata[[#This Row],[Month No.]]/3,0)</f>
        <v>Q4</v>
      </c>
      <c r="U3761" s="1" t="str">
        <f>TEXT(salesdata[[#This Row],[Date]],"dddd")</f>
        <v>Thursday</v>
      </c>
      <c r="V3761" s="12">
        <f>IFERROR(salesdata[[#This Row],[Total Revenue]]/salesdata[[#This Row],[Total Units Sold]],0)</f>
        <v>4.7759064702114031</v>
      </c>
      <c r="W3761" s="1" t="str">
        <f>INDEX({"Product1","Product2","Product3","Product4"},MATCH(MAX(salesdata[[#This Row],[S-P1]],salesdata[[#This Row],[S-P2]],salesdata[[#This Row],[S-P3]],salesdata[[#This Row],[S-P4]]),CHOOSE({1,2,3,4},salesdata[[#This Row],[S-P1]],salesdata[[#This Row],[S-P2]],salesdata[[#This Row],[S-P3]],salesdata[[#This Row],[S-P4]]),0))</f>
        <v>Product2</v>
      </c>
      <c r="X3761" s="1" t="str">
        <f>IF(salesdata[[#This Row],[Total Revenue]]&gt;=70000,"High",IF(salesdata[[#This Row],[Total Revenue]]&gt;=40000,"Medium","Low"))</f>
        <v>Medium</v>
      </c>
      <c r="Y3761" s="1" t="str">
        <f>IFERROR(IF(SUMIF(salesdata[Year],salesdata[[#This Row],[Year]],salesdata[Total Revenue])&gt;SUMIF(salesdata[Year],salesdata[[#This Row],[Year]]-1,salesdata[Total Revenue]),"Growth Year","Decline Year"),"")</f>
        <v>Growth Year</v>
      </c>
    </row>
    <row r="3762" spans="1:25" x14ac:dyDescent="0.3">
      <c r="A3762" s="1">
        <v>3761</v>
      </c>
      <c r="B3762" s="2">
        <v>44113</v>
      </c>
      <c r="C3762" s="1">
        <v>2020</v>
      </c>
      <c r="D3762" s="1" t="s">
        <v>23</v>
      </c>
      <c r="E3762" s="1">
        <v>10</v>
      </c>
      <c r="F3762" s="3">
        <v>3145</v>
      </c>
      <c r="G3762" s="10">
        <v>9969.65</v>
      </c>
      <c r="H3762" s="12">
        <f>IFERROR(salesdata[[#This Row],[S-P1]]/salesdata[[#This Row],[Q-P1]],0)</f>
        <v>3.17</v>
      </c>
      <c r="I3762" s="3">
        <v>3084</v>
      </c>
      <c r="J3762" s="10">
        <v>19552.560000000001</v>
      </c>
      <c r="K3762" s="12">
        <f>IFERROR(salesdata[[#This Row],[S-P2]]/salesdata[[#This Row],[Q-P2]],0)</f>
        <v>6.3400000000000007</v>
      </c>
      <c r="L3762" s="3">
        <v>5770</v>
      </c>
      <c r="M3762" s="10">
        <v>31273.4</v>
      </c>
      <c r="N3762" s="12">
        <f>IFERROR(salesdata[[#This Row],[S-P3]]/salesdata[[#This Row],[Q-P3]],0)</f>
        <v>5.42</v>
      </c>
      <c r="O3762" s="3">
        <v>457</v>
      </c>
      <c r="P3762" s="10">
        <v>3258.41</v>
      </c>
      <c r="Q3762" s="12">
        <f>IFERROR(salesdata[[#This Row],[S-P4]]/salesdata[[#This Row],[Q-P4]],0)</f>
        <v>7.13</v>
      </c>
      <c r="R3762" s="3">
        <v>12456</v>
      </c>
      <c r="S3762" s="10">
        <v>64054.02</v>
      </c>
      <c r="T3762" s="1" t="str">
        <f>"Q"&amp;ROUNDUP(salesdata[[#This Row],[Month No.]]/3,0)</f>
        <v>Q4</v>
      </c>
      <c r="U3762" s="1" t="str">
        <f>TEXT(salesdata[[#This Row],[Date]],"dddd")</f>
        <v>Friday</v>
      </c>
      <c r="V3762" s="12">
        <f>IFERROR(salesdata[[#This Row],[Total Revenue]]/salesdata[[#This Row],[Total Units Sold]],0)</f>
        <v>5.1424229287090553</v>
      </c>
      <c r="W3762" s="1" t="str">
        <f>INDEX({"Product1","Product2","Product3","Product4"},MATCH(MAX(salesdata[[#This Row],[S-P1]],salesdata[[#This Row],[S-P2]],salesdata[[#This Row],[S-P3]],salesdata[[#This Row],[S-P4]]),CHOOSE({1,2,3,4},salesdata[[#This Row],[S-P1]],salesdata[[#This Row],[S-P2]],salesdata[[#This Row],[S-P3]],salesdata[[#This Row],[S-P4]]),0))</f>
        <v>Product3</v>
      </c>
      <c r="X3762" s="1" t="str">
        <f>IF(salesdata[[#This Row],[Total Revenue]]&gt;=70000,"High",IF(salesdata[[#This Row],[Total Revenue]]&gt;=40000,"Medium","Low"))</f>
        <v>Medium</v>
      </c>
      <c r="Y3762" s="1" t="str">
        <f>IFERROR(IF(SUMIF(salesdata[Year],salesdata[[#This Row],[Year]],salesdata[Total Revenue])&gt;SUMIF(salesdata[Year],salesdata[[#This Row],[Year]]-1,salesdata[Total Revenue]),"Growth Year","Decline Year"),"")</f>
        <v>Growth Year</v>
      </c>
    </row>
    <row r="3763" spans="1:25" x14ac:dyDescent="0.3">
      <c r="A3763" s="1">
        <v>3762</v>
      </c>
      <c r="B3763" s="2">
        <v>44114</v>
      </c>
      <c r="C3763" s="1">
        <v>2020</v>
      </c>
      <c r="D3763" s="1" t="s">
        <v>23</v>
      </c>
      <c r="E3763" s="1">
        <v>10</v>
      </c>
      <c r="F3763" s="3">
        <v>6237</v>
      </c>
      <c r="G3763" s="10">
        <v>19771.29</v>
      </c>
      <c r="H3763" s="12">
        <f>IFERROR(salesdata[[#This Row],[S-P1]]/salesdata[[#This Row],[Q-P1]],0)</f>
        <v>3.17</v>
      </c>
      <c r="I3763" s="3">
        <v>3825</v>
      </c>
      <c r="J3763" s="10">
        <v>24250.5</v>
      </c>
      <c r="K3763" s="12">
        <f>IFERROR(salesdata[[#This Row],[S-P2]]/salesdata[[#This Row],[Q-P2]],0)</f>
        <v>6.34</v>
      </c>
      <c r="L3763" s="3">
        <v>5228</v>
      </c>
      <c r="M3763" s="10">
        <v>28335.759999999998</v>
      </c>
      <c r="N3763" s="12">
        <f>IFERROR(salesdata[[#This Row],[S-P3]]/salesdata[[#This Row],[Q-P3]],0)</f>
        <v>5.42</v>
      </c>
      <c r="O3763" s="3">
        <v>1670</v>
      </c>
      <c r="P3763" s="10">
        <v>11907.1</v>
      </c>
      <c r="Q3763" s="12">
        <f>IFERROR(salesdata[[#This Row],[S-P4]]/salesdata[[#This Row],[Q-P4]],0)</f>
        <v>7.13</v>
      </c>
      <c r="R3763" s="3">
        <v>16960</v>
      </c>
      <c r="S3763" s="10">
        <v>84264.65</v>
      </c>
      <c r="T3763" s="1" t="str">
        <f>"Q"&amp;ROUNDUP(salesdata[[#This Row],[Month No.]]/3,0)</f>
        <v>Q4</v>
      </c>
      <c r="U3763" s="1" t="str">
        <f>TEXT(salesdata[[#This Row],[Date]],"dddd")</f>
        <v>Saturday</v>
      </c>
      <c r="V3763" s="12">
        <f>IFERROR(salesdata[[#This Row],[Total Revenue]]/salesdata[[#This Row],[Total Units Sold]],0)</f>
        <v>4.9684345518867925</v>
      </c>
      <c r="W3763" s="1" t="str">
        <f>INDEX({"Product1","Product2","Product3","Product4"},MATCH(MAX(salesdata[[#This Row],[S-P1]],salesdata[[#This Row],[S-P2]],salesdata[[#This Row],[S-P3]],salesdata[[#This Row],[S-P4]]),CHOOSE({1,2,3,4},salesdata[[#This Row],[S-P1]],salesdata[[#This Row],[S-P2]],salesdata[[#This Row],[S-P3]],salesdata[[#This Row],[S-P4]]),0))</f>
        <v>Product3</v>
      </c>
      <c r="X3763" s="1" t="str">
        <f>IF(salesdata[[#This Row],[Total Revenue]]&gt;=70000,"High",IF(salesdata[[#This Row],[Total Revenue]]&gt;=40000,"Medium","Low"))</f>
        <v>High</v>
      </c>
      <c r="Y3763" s="1" t="str">
        <f>IFERROR(IF(SUMIF(salesdata[Year],salesdata[[#This Row],[Year]],salesdata[Total Revenue])&gt;SUMIF(salesdata[Year],salesdata[[#This Row],[Year]]-1,salesdata[Total Revenue]),"Growth Year","Decline Year"),"")</f>
        <v>Growth Year</v>
      </c>
    </row>
    <row r="3764" spans="1:25" x14ac:dyDescent="0.3">
      <c r="A3764" s="1">
        <v>3763</v>
      </c>
      <c r="B3764" s="2">
        <v>44115</v>
      </c>
      <c r="C3764" s="1">
        <v>2020</v>
      </c>
      <c r="D3764" s="1" t="s">
        <v>23</v>
      </c>
      <c r="E3764" s="1">
        <v>10</v>
      </c>
      <c r="F3764" s="3">
        <v>712</v>
      </c>
      <c r="G3764" s="10">
        <v>2257.04</v>
      </c>
      <c r="H3764" s="12">
        <f>IFERROR(salesdata[[#This Row],[S-P1]]/salesdata[[#This Row],[Q-P1]],0)</f>
        <v>3.17</v>
      </c>
      <c r="I3764" s="3">
        <v>3867</v>
      </c>
      <c r="J3764" s="10">
        <v>24516.78</v>
      </c>
      <c r="K3764" s="12">
        <f>IFERROR(salesdata[[#This Row],[S-P2]]/salesdata[[#This Row],[Q-P2]],0)</f>
        <v>6.34</v>
      </c>
      <c r="L3764" s="3">
        <v>1419</v>
      </c>
      <c r="M3764" s="10">
        <v>7690.98</v>
      </c>
      <c r="N3764" s="12">
        <f>IFERROR(salesdata[[#This Row],[S-P3]]/salesdata[[#This Row],[Q-P3]],0)</f>
        <v>5.42</v>
      </c>
      <c r="O3764" s="3">
        <v>506</v>
      </c>
      <c r="P3764" s="10">
        <v>3607.78</v>
      </c>
      <c r="Q3764" s="12">
        <f>IFERROR(salesdata[[#This Row],[S-P4]]/salesdata[[#This Row],[Q-P4]],0)</f>
        <v>7.1300000000000008</v>
      </c>
      <c r="R3764" s="3">
        <v>6504</v>
      </c>
      <c r="S3764" s="10">
        <v>38072.58</v>
      </c>
      <c r="T3764" s="1" t="str">
        <f>"Q"&amp;ROUNDUP(salesdata[[#This Row],[Month No.]]/3,0)</f>
        <v>Q4</v>
      </c>
      <c r="U3764" s="1" t="str">
        <f>TEXT(salesdata[[#This Row],[Date]],"dddd")</f>
        <v>Sunday</v>
      </c>
      <c r="V3764" s="12">
        <f>IFERROR(salesdata[[#This Row],[Total Revenue]]/salesdata[[#This Row],[Total Units Sold]],0)</f>
        <v>5.8537177121771222</v>
      </c>
      <c r="W3764" s="1" t="str">
        <f>INDEX({"Product1","Product2","Product3","Product4"},MATCH(MAX(salesdata[[#This Row],[S-P1]],salesdata[[#This Row],[S-P2]],salesdata[[#This Row],[S-P3]],salesdata[[#This Row],[S-P4]]),CHOOSE({1,2,3,4},salesdata[[#This Row],[S-P1]],salesdata[[#This Row],[S-P2]],salesdata[[#This Row],[S-P3]],salesdata[[#This Row],[S-P4]]),0))</f>
        <v>Product2</v>
      </c>
      <c r="X3764" s="1" t="str">
        <f>IF(salesdata[[#This Row],[Total Revenue]]&gt;=70000,"High",IF(salesdata[[#This Row],[Total Revenue]]&gt;=40000,"Medium","Low"))</f>
        <v>Low</v>
      </c>
      <c r="Y3764" s="1" t="str">
        <f>IFERROR(IF(SUMIF(salesdata[Year],salesdata[[#This Row],[Year]],salesdata[Total Revenue])&gt;SUMIF(salesdata[Year],salesdata[[#This Row],[Year]]-1,salesdata[Total Revenue]),"Growth Year","Decline Year"),"")</f>
        <v>Growth Year</v>
      </c>
    </row>
    <row r="3765" spans="1:25" x14ac:dyDescent="0.3">
      <c r="A3765" s="1">
        <v>3764</v>
      </c>
      <c r="B3765" s="2">
        <v>44116</v>
      </c>
      <c r="C3765" s="1">
        <v>2020</v>
      </c>
      <c r="D3765" s="1" t="s">
        <v>23</v>
      </c>
      <c r="E3765" s="1">
        <v>10</v>
      </c>
      <c r="F3765" s="3">
        <v>3907</v>
      </c>
      <c r="G3765" s="10">
        <v>12385.19</v>
      </c>
      <c r="H3765" s="12">
        <f>IFERROR(salesdata[[#This Row],[S-P1]]/salesdata[[#This Row],[Q-P1]],0)</f>
        <v>3.17</v>
      </c>
      <c r="I3765" s="3">
        <v>2331</v>
      </c>
      <c r="J3765" s="10">
        <v>14778.54</v>
      </c>
      <c r="K3765" s="12">
        <f>IFERROR(salesdata[[#This Row],[S-P2]]/salesdata[[#This Row],[Q-P2]],0)</f>
        <v>6.3400000000000007</v>
      </c>
      <c r="L3765" s="3">
        <v>5202</v>
      </c>
      <c r="M3765" s="10">
        <v>28194.84</v>
      </c>
      <c r="N3765" s="12">
        <f>IFERROR(salesdata[[#This Row],[S-P3]]/salesdata[[#This Row],[Q-P3]],0)</f>
        <v>5.42</v>
      </c>
      <c r="O3765" s="3">
        <v>958</v>
      </c>
      <c r="P3765" s="10">
        <v>6830.54</v>
      </c>
      <c r="Q3765" s="12">
        <f>IFERROR(salesdata[[#This Row],[S-P4]]/salesdata[[#This Row],[Q-P4]],0)</f>
        <v>7.13</v>
      </c>
      <c r="R3765" s="3">
        <v>12398</v>
      </c>
      <c r="S3765" s="10">
        <v>62189.11</v>
      </c>
      <c r="T3765" s="1" t="str">
        <f>"Q"&amp;ROUNDUP(salesdata[[#This Row],[Month No.]]/3,0)</f>
        <v>Q4</v>
      </c>
      <c r="U3765" s="1" t="str">
        <f>TEXT(salesdata[[#This Row],[Date]],"dddd")</f>
        <v>Monday</v>
      </c>
      <c r="V3765" s="12">
        <f>IFERROR(salesdata[[#This Row],[Total Revenue]]/salesdata[[#This Row],[Total Units Sold]],0)</f>
        <v>5.0160598483626391</v>
      </c>
      <c r="W3765" s="1" t="str">
        <f>INDEX({"Product1","Product2","Product3","Product4"},MATCH(MAX(salesdata[[#This Row],[S-P1]],salesdata[[#This Row],[S-P2]],salesdata[[#This Row],[S-P3]],salesdata[[#This Row],[S-P4]]),CHOOSE({1,2,3,4},salesdata[[#This Row],[S-P1]],salesdata[[#This Row],[S-P2]],salesdata[[#This Row],[S-P3]],salesdata[[#This Row],[S-P4]]),0))</f>
        <v>Product3</v>
      </c>
      <c r="X3765" s="1" t="str">
        <f>IF(salesdata[[#This Row],[Total Revenue]]&gt;=70000,"High",IF(salesdata[[#This Row],[Total Revenue]]&gt;=40000,"Medium","Low"))</f>
        <v>Medium</v>
      </c>
      <c r="Y3765" s="1" t="str">
        <f>IFERROR(IF(SUMIF(salesdata[Year],salesdata[[#This Row],[Year]],salesdata[Total Revenue])&gt;SUMIF(salesdata[Year],salesdata[[#This Row],[Year]]-1,salesdata[Total Revenue]),"Growth Year","Decline Year"),"")</f>
        <v>Growth Year</v>
      </c>
    </row>
    <row r="3766" spans="1:25" x14ac:dyDescent="0.3">
      <c r="A3766" s="1">
        <v>3765</v>
      </c>
      <c r="B3766" s="2">
        <v>44117</v>
      </c>
      <c r="C3766" s="1">
        <v>2020</v>
      </c>
      <c r="D3766" s="1" t="s">
        <v>23</v>
      </c>
      <c r="E3766" s="1">
        <v>10</v>
      </c>
      <c r="F3766" s="3">
        <v>5120</v>
      </c>
      <c r="G3766" s="10">
        <v>16230.4</v>
      </c>
      <c r="H3766" s="12">
        <f>IFERROR(salesdata[[#This Row],[S-P1]]/salesdata[[#This Row],[Q-P1]],0)</f>
        <v>3.17</v>
      </c>
      <c r="I3766" s="3">
        <v>3815</v>
      </c>
      <c r="J3766" s="10">
        <v>24187.1</v>
      </c>
      <c r="K3766" s="12">
        <f>IFERROR(salesdata[[#This Row],[S-P2]]/salesdata[[#This Row],[Q-P2]],0)</f>
        <v>6.34</v>
      </c>
      <c r="L3766" s="3">
        <v>5191</v>
      </c>
      <c r="M3766" s="10">
        <v>28135.22</v>
      </c>
      <c r="N3766" s="12">
        <f>IFERROR(salesdata[[#This Row],[S-P3]]/salesdata[[#This Row],[Q-P3]],0)</f>
        <v>5.42</v>
      </c>
      <c r="O3766" s="3">
        <v>1211</v>
      </c>
      <c r="P3766" s="10">
        <v>8634.43</v>
      </c>
      <c r="Q3766" s="12">
        <f>IFERROR(salesdata[[#This Row],[S-P4]]/salesdata[[#This Row],[Q-P4]],0)</f>
        <v>7.13</v>
      </c>
      <c r="R3766" s="3">
        <v>15337</v>
      </c>
      <c r="S3766" s="10">
        <v>77187.149999999994</v>
      </c>
      <c r="T3766" s="1" t="str">
        <f>"Q"&amp;ROUNDUP(salesdata[[#This Row],[Month No.]]/3,0)</f>
        <v>Q4</v>
      </c>
      <c r="U3766" s="1" t="str">
        <f>TEXT(salesdata[[#This Row],[Date]],"dddd")</f>
        <v>Tuesday</v>
      </c>
      <c r="V3766" s="12">
        <f>IFERROR(salesdata[[#This Row],[Total Revenue]]/salesdata[[#This Row],[Total Units Sold]],0)</f>
        <v>5.0327410836539084</v>
      </c>
      <c r="W3766" s="1" t="str">
        <f>INDEX({"Product1","Product2","Product3","Product4"},MATCH(MAX(salesdata[[#This Row],[S-P1]],salesdata[[#This Row],[S-P2]],salesdata[[#This Row],[S-P3]],salesdata[[#This Row],[S-P4]]),CHOOSE({1,2,3,4},salesdata[[#This Row],[S-P1]],salesdata[[#This Row],[S-P2]],salesdata[[#This Row],[S-P3]],salesdata[[#This Row],[S-P4]]),0))</f>
        <v>Product3</v>
      </c>
      <c r="X3766" s="1" t="str">
        <f>IF(salesdata[[#This Row],[Total Revenue]]&gt;=70000,"High",IF(salesdata[[#This Row],[Total Revenue]]&gt;=40000,"Medium","Low"))</f>
        <v>High</v>
      </c>
      <c r="Y3766" s="1" t="str">
        <f>IFERROR(IF(SUMIF(salesdata[Year],salesdata[[#This Row],[Year]],salesdata[Total Revenue])&gt;SUMIF(salesdata[Year],salesdata[[#This Row],[Year]]-1,salesdata[Total Revenue]),"Growth Year","Decline Year"),"")</f>
        <v>Growth Year</v>
      </c>
    </row>
    <row r="3767" spans="1:25" x14ac:dyDescent="0.3">
      <c r="A3767" s="1">
        <v>3766</v>
      </c>
      <c r="B3767" s="2">
        <v>44118</v>
      </c>
      <c r="C3767" s="1">
        <v>2020</v>
      </c>
      <c r="D3767" s="1" t="s">
        <v>23</v>
      </c>
      <c r="E3767" s="1">
        <v>10</v>
      </c>
      <c r="F3767" s="3">
        <v>6996</v>
      </c>
      <c r="G3767" s="10">
        <v>22177.32</v>
      </c>
      <c r="H3767" s="12">
        <f>IFERROR(salesdata[[#This Row],[S-P1]]/salesdata[[#This Row],[Q-P1]],0)</f>
        <v>3.17</v>
      </c>
      <c r="I3767" s="3">
        <v>1801</v>
      </c>
      <c r="J3767" s="10">
        <v>11418.34</v>
      </c>
      <c r="K3767" s="12">
        <f>IFERROR(salesdata[[#This Row],[S-P2]]/salesdata[[#This Row],[Q-P2]],0)</f>
        <v>6.34</v>
      </c>
      <c r="L3767" s="3">
        <v>464</v>
      </c>
      <c r="M3767" s="10">
        <v>2514.88</v>
      </c>
      <c r="N3767" s="12">
        <f>IFERROR(salesdata[[#This Row],[S-P3]]/salesdata[[#This Row],[Q-P3]],0)</f>
        <v>5.42</v>
      </c>
      <c r="O3767" s="3">
        <v>955</v>
      </c>
      <c r="P3767" s="10">
        <v>6809.15</v>
      </c>
      <c r="Q3767" s="12">
        <f>IFERROR(salesdata[[#This Row],[S-P4]]/salesdata[[#This Row],[Q-P4]],0)</f>
        <v>7.13</v>
      </c>
      <c r="R3767" s="3">
        <v>10216</v>
      </c>
      <c r="S3767" s="10">
        <v>42919.69</v>
      </c>
      <c r="T3767" s="1" t="str">
        <f>"Q"&amp;ROUNDUP(salesdata[[#This Row],[Month No.]]/3,0)</f>
        <v>Q4</v>
      </c>
      <c r="U3767" s="1" t="str">
        <f>TEXT(salesdata[[#This Row],[Date]],"dddd")</f>
        <v>Wednesday</v>
      </c>
      <c r="V3767" s="12">
        <f>IFERROR(salesdata[[#This Row],[Total Revenue]]/salesdata[[#This Row],[Total Units Sold]],0)</f>
        <v>4.2012225920125292</v>
      </c>
      <c r="W3767" s="1" t="str">
        <f>INDEX({"Product1","Product2","Product3","Product4"},MATCH(MAX(salesdata[[#This Row],[S-P1]],salesdata[[#This Row],[S-P2]],salesdata[[#This Row],[S-P3]],salesdata[[#This Row],[S-P4]]),CHOOSE({1,2,3,4},salesdata[[#This Row],[S-P1]],salesdata[[#This Row],[S-P2]],salesdata[[#This Row],[S-P3]],salesdata[[#This Row],[S-P4]]),0))</f>
        <v>Product1</v>
      </c>
      <c r="X3767" s="1" t="str">
        <f>IF(salesdata[[#This Row],[Total Revenue]]&gt;=70000,"High",IF(salesdata[[#This Row],[Total Revenue]]&gt;=40000,"Medium","Low"))</f>
        <v>Medium</v>
      </c>
      <c r="Y3767" s="1" t="str">
        <f>IFERROR(IF(SUMIF(salesdata[Year],salesdata[[#This Row],[Year]],salesdata[Total Revenue])&gt;SUMIF(salesdata[Year],salesdata[[#This Row],[Year]]-1,salesdata[Total Revenue]),"Growth Year","Decline Year"),"")</f>
        <v>Growth Year</v>
      </c>
    </row>
    <row r="3768" spans="1:25" x14ac:dyDescent="0.3">
      <c r="A3768" s="1">
        <v>3767</v>
      </c>
      <c r="B3768" s="2">
        <v>44119</v>
      </c>
      <c r="C3768" s="1">
        <v>2020</v>
      </c>
      <c r="D3768" s="1" t="s">
        <v>23</v>
      </c>
      <c r="E3768" s="1">
        <v>10</v>
      </c>
      <c r="F3768" s="3">
        <v>605</v>
      </c>
      <c r="G3768" s="10">
        <v>1917.85</v>
      </c>
      <c r="H3768" s="12">
        <f>IFERROR(salesdata[[#This Row],[S-P1]]/salesdata[[#This Row],[Q-P1]],0)</f>
        <v>3.17</v>
      </c>
      <c r="I3768" s="3">
        <v>807</v>
      </c>
      <c r="J3768" s="10">
        <v>5116.38</v>
      </c>
      <c r="K3768" s="12">
        <f>IFERROR(salesdata[[#This Row],[S-P2]]/salesdata[[#This Row],[Q-P2]],0)</f>
        <v>6.34</v>
      </c>
      <c r="L3768" s="3">
        <v>3010</v>
      </c>
      <c r="M3768" s="10">
        <v>16314.2</v>
      </c>
      <c r="N3768" s="12">
        <f>IFERROR(salesdata[[#This Row],[S-P3]]/salesdata[[#This Row],[Q-P3]],0)</f>
        <v>5.42</v>
      </c>
      <c r="O3768" s="3">
        <v>259</v>
      </c>
      <c r="P3768" s="10">
        <v>1846.67</v>
      </c>
      <c r="Q3768" s="12">
        <f>IFERROR(salesdata[[#This Row],[S-P4]]/salesdata[[#This Row],[Q-P4]],0)</f>
        <v>7.13</v>
      </c>
      <c r="R3768" s="3">
        <v>4681</v>
      </c>
      <c r="S3768" s="10">
        <v>25195.1</v>
      </c>
      <c r="T3768" s="1" t="str">
        <f>"Q"&amp;ROUNDUP(salesdata[[#This Row],[Month No.]]/3,0)</f>
        <v>Q4</v>
      </c>
      <c r="U3768" s="1" t="str">
        <f>TEXT(salesdata[[#This Row],[Date]],"dddd")</f>
        <v>Thursday</v>
      </c>
      <c r="V3768" s="12">
        <f>IFERROR(salesdata[[#This Row],[Total Revenue]]/salesdata[[#This Row],[Total Units Sold]],0)</f>
        <v>5.3824182866908776</v>
      </c>
      <c r="W3768" s="1" t="str">
        <f>INDEX({"Product1","Product2","Product3","Product4"},MATCH(MAX(salesdata[[#This Row],[S-P1]],salesdata[[#This Row],[S-P2]],salesdata[[#This Row],[S-P3]],salesdata[[#This Row],[S-P4]]),CHOOSE({1,2,3,4},salesdata[[#This Row],[S-P1]],salesdata[[#This Row],[S-P2]],salesdata[[#This Row],[S-P3]],salesdata[[#This Row],[S-P4]]),0))</f>
        <v>Product3</v>
      </c>
      <c r="X3768" s="1" t="str">
        <f>IF(salesdata[[#This Row],[Total Revenue]]&gt;=70000,"High",IF(salesdata[[#This Row],[Total Revenue]]&gt;=40000,"Medium","Low"))</f>
        <v>Low</v>
      </c>
      <c r="Y3768" s="1" t="str">
        <f>IFERROR(IF(SUMIF(salesdata[Year],salesdata[[#This Row],[Year]],salesdata[Total Revenue])&gt;SUMIF(salesdata[Year],salesdata[[#This Row],[Year]]-1,salesdata[Total Revenue]),"Growth Year","Decline Year"),"")</f>
        <v>Growth Year</v>
      </c>
    </row>
    <row r="3769" spans="1:25" x14ac:dyDescent="0.3">
      <c r="A3769" s="1">
        <v>3768</v>
      </c>
      <c r="B3769" s="2">
        <v>44120</v>
      </c>
      <c r="C3769" s="1">
        <v>2020</v>
      </c>
      <c r="D3769" s="1" t="s">
        <v>23</v>
      </c>
      <c r="E3769" s="1">
        <v>10</v>
      </c>
      <c r="F3769" s="3">
        <v>4856</v>
      </c>
      <c r="G3769" s="10">
        <v>15393.52</v>
      </c>
      <c r="H3769" s="12">
        <f>IFERROR(salesdata[[#This Row],[S-P1]]/salesdata[[#This Row],[Q-P1]],0)</f>
        <v>3.17</v>
      </c>
      <c r="I3769" s="3">
        <v>2000</v>
      </c>
      <c r="J3769" s="10">
        <v>12680</v>
      </c>
      <c r="K3769" s="12">
        <f>IFERROR(salesdata[[#This Row],[S-P2]]/salesdata[[#This Row],[Q-P2]],0)</f>
        <v>6.34</v>
      </c>
      <c r="L3769" s="3">
        <v>3110</v>
      </c>
      <c r="M3769" s="10">
        <v>16856.2</v>
      </c>
      <c r="N3769" s="12">
        <f>IFERROR(salesdata[[#This Row],[S-P3]]/salesdata[[#This Row],[Q-P3]],0)</f>
        <v>5.42</v>
      </c>
      <c r="O3769" s="3">
        <v>1352</v>
      </c>
      <c r="P3769" s="10">
        <v>9639.76</v>
      </c>
      <c r="Q3769" s="12">
        <f>IFERROR(salesdata[[#This Row],[S-P4]]/salesdata[[#This Row],[Q-P4]],0)</f>
        <v>7.13</v>
      </c>
      <c r="R3769" s="3">
        <v>11318</v>
      </c>
      <c r="S3769" s="10">
        <v>54569.48</v>
      </c>
      <c r="T3769" s="1" t="str">
        <f>"Q"&amp;ROUNDUP(salesdata[[#This Row],[Month No.]]/3,0)</f>
        <v>Q4</v>
      </c>
      <c r="U3769" s="1" t="str">
        <f>TEXT(salesdata[[#This Row],[Date]],"dddd")</f>
        <v>Friday</v>
      </c>
      <c r="V3769" s="12">
        <f>IFERROR(salesdata[[#This Row],[Total Revenue]]/salesdata[[#This Row],[Total Units Sold]],0)</f>
        <v>4.8214772928079173</v>
      </c>
      <c r="W3769" s="1" t="str">
        <f>INDEX({"Product1","Product2","Product3","Product4"},MATCH(MAX(salesdata[[#This Row],[S-P1]],salesdata[[#This Row],[S-P2]],salesdata[[#This Row],[S-P3]],salesdata[[#This Row],[S-P4]]),CHOOSE({1,2,3,4},salesdata[[#This Row],[S-P1]],salesdata[[#This Row],[S-P2]],salesdata[[#This Row],[S-P3]],salesdata[[#This Row],[S-P4]]),0))</f>
        <v>Product3</v>
      </c>
      <c r="X3769" s="1" t="str">
        <f>IF(salesdata[[#This Row],[Total Revenue]]&gt;=70000,"High",IF(salesdata[[#This Row],[Total Revenue]]&gt;=40000,"Medium","Low"))</f>
        <v>Medium</v>
      </c>
      <c r="Y3769" s="1" t="str">
        <f>IFERROR(IF(SUMIF(salesdata[Year],salesdata[[#This Row],[Year]],salesdata[Total Revenue])&gt;SUMIF(salesdata[Year],salesdata[[#This Row],[Year]]-1,salesdata[Total Revenue]),"Growth Year","Decline Year"),"")</f>
        <v>Growth Year</v>
      </c>
    </row>
    <row r="3770" spans="1:25" x14ac:dyDescent="0.3">
      <c r="A3770" s="1">
        <v>3769</v>
      </c>
      <c r="B3770" s="2">
        <v>44121</v>
      </c>
      <c r="C3770" s="1">
        <v>2020</v>
      </c>
      <c r="D3770" s="1" t="s">
        <v>23</v>
      </c>
      <c r="E3770" s="1">
        <v>10</v>
      </c>
      <c r="F3770" s="3">
        <v>4509</v>
      </c>
      <c r="G3770" s="10">
        <v>14293.53</v>
      </c>
      <c r="H3770" s="12">
        <f>IFERROR(salesdata[[#This Row],[S-P1]]/salesdata[[#This Row],[Q-P1]],0)</f>
        <v>3.17</v>
      </c>
      <c r="I3770" s="3">
        <v>498</v>
      </c>
      <c r="J3770" s="10">
        <v>3157.32</v>
      </c>
      <c r="K3770" s="12">
        <f>IFERROR(salesdata[[#This Row],[S-P2]]/salesdata[[#This Row],[Q-P2]],0)</f>
        <v>6.3400000000000007</v>
      </c>
      <c r="L3770" s="3">
        <v>1618</v>
      </c>
      <c r="M3770" s="10">
        <v>8769.56</v>
      </c>
      <c r="N3770" s="12">
        <f>IFERROR(salesdata[[#This Row],[S-P3]]/salesdata[[#This Row],[Q-P3]],0)</f>
        <v>5.42</v>
      </c>
      <c r="O3770" s="3">
        <v>1733</v>
      </c>
      <c r="P3770" s="10">
        <v>12356.29</v>
      </c>
      <c r="Q3770" s="12">
        <f>IFERROR(salesdata[[#This Row],[S-P4]]/salesdata[[#This Row],[Q-P4]],0)</f>
        <v>7.1300000000000008</v>
      </c>
      <c r="R3770" s="3">
        <v>8358</v>
      </c>
      <c r="S3770" s="10">
        <v>38576.699999999997</v>
      </c>
      <c r="T3770" s="1" t="str">
        <f>"Q"&amp;ROUNDUP(salesdata[[#This Row],[Month No.]]/3,0)</f>
        <v>Q4</v>
      </c>
      <c r="U3770" s="1" t="str">
        <f>TEXT(salesdata[[#This Row],[Date]],"dddd")</f>
        <v>Saturday</v>
      </c>
      <c r="V3770" s="12">
        <f>IFERROR(salesdata[[#This Row],[Total Revenue]]/salesdata[[#This Row],[Total Units Sold]],0)</f>
        <v>4.615541995692749</v>
      </c>
      <c r="W3770" s="1" t="str">
        <f>INDEX({"Product1","Product2","Product3","Product4"},MATCH(MAX(salesdata[[#This Row],[S-P1]],salesdata[[#This Row],[S-P2]],salesdata[[#This Row],[S-P3]],salesdata[[#This Row],[S-P4]]),CHOOSE({1,2,3,4},salesdata[[#This Row],[S-P1]],salesdata[[#This Row],[S-P2]],salesdata[[#This Row],[S-P3]],salesdata[[#This Row],[S-P4]]),0))</f>
        <v>Product1</v>
      </c>
      <c r="X3770" s="1" t="str">
        <f>IF(salesdata[[#This Row],[Total Revenue]]&gt;=70000,"High",IF(salesdata[[#This Row],[Total Revenue]]&gt;=40000,"Medium","Low"))</f>
        <v>Low</v>
      </c>
      <c r="Y3770" s="1" t="str">
        <f>IFERROR(IF(SUMIF(salesdata[Year],salesdata[[#This Row],[Year]],salesdata[Total Revenue])&gt;SUMIF(salesdata[Year],salesdata[[#This Row],[Year]]-1,salesdata[Total Revenue]),"Growth Year","Decline Year"),"")</f>
        <v>Growth Year</v>
      </c>
    </row>
    <row r="3771" spans="1:25" x14ac:dyDescent="0.3">
      <c r="A3771" s="1">
        <v>3770</v>
      </c>
      <c r="B3771" s="2">
        <v>44122</v>
      </c>
      <c r="C3771" s="1">
        <v>2020</v>
      </c>
      <c r="D3771" s="1" t="s">
        <v>23</v>
      </c>
      <c r="E3771" s="1">
        <v>10</v>
      </c>
      <c r="F3771" s="3">
        <v>6396</v>
      </c>
      <c r="G3771" s="10">
        <v>20275.32</v>
      </c>
      <c r="H3771" s="12">
        <f>IFERROR(salesdata[[#This Row],[S-P1]]/salesdata[[#This Row],[Q-P1]],0)</f>
        <v>3.17</v>
      </c>
      <c r="I3771" s="3">
        <v>3686</v>
      </c>
      <c r="J3771" s="10">
        <v>23369.24</v>
      </c>
      <c r="K3771" s="12">
        <f>IFERROR(salesdata[[#This Row],[S-P2]]/salesdata[[#This Row],[Q-P2]],0)</f>
        <v>6.3400000000000007</v>
      </c>
      <c r="L3771" s="3">
        <v>320</v>
      </c>
      <c r="M3771" s="10">
        <v>1734.4</v>
      </c>
      <c r="N3771" s="12">
        <f>IFERROR(salesdata[[#This Row],[S-P3]]/salesdata[[#This Row],[Q-P3]],0)</f>
        <v>5.42</v>
      </c>
      <c r="O3771" s="3">
        <v>1433</v>
      </c>
      <c r="P3771" s="10">
        <v>10217.290000000001</v>
      </c>
      <c r="Q3771" s="12">
        <f>IFERROR(salesdata[[#This Row],[S-P4]]/salesdata[[#This Row],[Q-P4]],0)</f>
        <v>7.1300000000000008</v>
      </c>
      <c r="R3771" s="3">
        <v>11835</v>
      </c>
      <c r="S3771" s="10">
        <v>55596.25</v>
      </c>
      <c r="T3771" s="1" t="str">
        <f>"Q"&amp;ROUNDUP(salesdata[[#This Row],[Month No.]]/3,0)</f>
        <v>Q4</v>
      </c>
      <c r="U3771" s="1" t="str">
        <f>TEXT(salesdata[[#This Row],[Date]],"dddd")</f>
        <v>Sunday</v>
      </c>
      <c r="V3771" s="12">
        <f>IFERROR(salesdata[[#This Row],[Total Revenue]]/salesdata[[#This Row],[Total Units Sold]],0)</f>
        <v>4.6976130122517956</v>
      </c>
      <c r="W3771" s="1" t="str">
        <f>INDEX({"Product1","Product2","Product3","Product4"},MATCH(MAX(salesdata[[#This Row],[S-P1]],salesdata[[#This Row],[S-P2]],salesdata[[#This Row],[S-P3]],salesdata[[#This Row],[S-P4]]),CHOOSE({1,2,3,4},salesdata[[#This Row],[S-P1]],salesdata[[#This Row],[S-P2]],salesdata[[#This Row],[S-P3]],salesdata[[#This Row],[S-P4]]),0))</f>
        <v>Product2</v>
      </c>
      <c r="X3771" s="1" t="str">
        <f>IF(salesdata[[#This Row],[Total Revenue]]&gt;=70000,"High",IF(salesdata[[#This Row],[Total Revenue]]&gt;=40000,"Medium","Low"))</f>
        <v>Medium</v>
      </c>
      <c r="Y3771" s="1" t="str">
        <f>IFERROR(IF(SUMIF(salesdata[Year],salesdata[[#This Row],[Year]],salesdata[Total Revenue])&gt;SUMIF(salesdata[Year],salesdata[[#This Row],[Year]]-1,salesdata[Total Revenue]),"Growth Year","Decline Year"),"")</f>
        <v>Growth Year</v>
      </c>
    </row>
    <row r="3772" spans="1:25" x14ac:dyDescent="0.3">
      <c r="A3772" s="1">
        <v>3771</v>
      </c>
      <c r="B3772" s="2">
        <v>44123</v>
      </c>
      <c r="C3772" s="1">
        <v>2020</v>
      </c>
      <c r="D3772" s="1" t="s">
        <v>23</v>
      </c>
      <c r="E3772" s="1">
        <v>10</v>
      </c>
      <c r="F3772" s="3">
        <v>7136</v>
      </c>
      <c r="G3772" s="10">
        <v>22621.119999999999</v>
      </c>
      <c r="H3772" s="12">
        <f>IFERROR(salesdata[[#This Row],[S-P1]]/salesdata[[#This Row],[Q-P1]],0)</f>
        <v>3.17</v>
      </c>
      <c r="I3772" s="3">
        <v>1961</v>
      </c>
      <c r="J3772" s="10">
        <v>12432.74</v>
      </c>
      <c r="K3772" s="12">
        <f>IFERROR(salesdata[[#This Row],[S-P2]]/salesdata[[#This Row],[Q-P2]],0)</f>
        <v>6.34</v>
      </c>
      <c r="L3772" s="3">
        <v>274</v>
      </c>
      <c r="M3772" s="10">
        <v>1485.08</v>
      </c>
      <c r="N3772" s="12">
        <f>IFERROR(salesdata[[#This Row],[S-P3]]/salesdata[[#This Row],[Q-P3]],0)</f>
        <v>5.42</v>
      </c>
      <c r="O3772" s="3">
        <v>696</v>
      </c>
      <c r="P3772" s="10">
        <v>4962.4799999999996</v>
      </c>
      <c r="Q3772" s="12">
        <f>IFERROR(salesdata[[#This Row],[S-P4]]/salesdata[[#This Row],[Q-P4]],0)</f>
        <v>7.129999999999999</v>
      </c>
      <c r="R3772" s="3">
        <v>10067</v>
      </c>
      <c r="S3772" s="10">
        <v>41501.42</v>
      </c>
      <c r="T3772" s="1" t="str">
        <f>"Q"&amp;ROUNDUP(salesdata[[#This Row],[Month No.]]/3,0)</f>
        <v>Q4</v>
      </c>
      <c r="U3772" s="1" t="str">
        <f>TEXT(salesdata[[#This Row],[Date]],"dddd")</f>
        <v>Monday</v>
      </c>
      <c r="V3772" s="12">
        <f>IFERROR(salesdata[[#This Row],[Total Revenue]]/salesdata[[#This Row],[Total Units Sold]],0)</f>
        <v>4.1225211085725633</v>
      </c>
      <c r="W3772" s="1" t="str">
        <f>INDEX({"Product1","Product2","Product3","Product4"},MATCH(MAX(salesdata[[#This Row],[S-P1]],salesdata[[#This Row],[S-P2]],salesdata[[#This Row],[S-P3]],salesdata[[#This Row],[S-P4]]),CHOOSE({1,2,3,4},salesdata[[#This Row],[S-P1]],salesdata[[#This Row],[S-P2]],salesdata[[#This Row],[S-P3]],salesdata[[#This Row],[S-P4]]),0))</f>
        <v>Product1</v>
      </c>
      <c r="X3772" s="1" t="str">
        <f>IF(salesdata[[#This Row],[Total Revenue]]&gt;=70000,"High",IF(salesdata[[#This Row],[Total Revenue]]&gt;=40000,"Medium","Low"))</f>
        <v>Medium</v>
      </c>
      <c r="Y3772" s="1" t="str">
        <f>IFERROR(IF(SUMIF(salesdata[Year],salesdata[[#This Row],[Year]],salesdata[Total Revenue])&gt;SUMIF(salesdata[Year],salesdata[[#This Row],[Year]]-1,salesdata[Total Revenue]),"Growth Year","Decline Year"),"")</f>
        <v>Growth Year</v>
      </c>
    </row>
    <row r="3773" spans="1:25" x14ac:dyDescent="0.3">
      <c r="A3773" s="1">
        <v>3772</v>
      </c>
      <c r="B3773" s="2">
        <v>44124</v>
      </c>
      <c r="C3773" s="1">
        <v>2020</v>
      </c>
      <c r="D3773" s="1" t="s">
        <v>23</v>
      </c>
      <c r="E3773" s="1">
        <v>10</v>
      </c>
      <c r="F3773" s="3">
        <v>4348</v>
      </c>
      <c r="G3773" s="10">
        <v>13783.16</v>
      </c>
      <c r="H3773" s="12">
        <f>IFERROR(salesdata[[#This Row],[S-P1]]/salesdata[[#This Row],[Q-P1]],0)</f>
        <v>3.17</v>
      </c>
      <c r="I3773" s="3">
        <v>3609</v>
      </c>
      <c r="J3773" s="10">
        <v>22881.06</v>
      </c>
      <c r="K3773" s="12">
        <f>IFERROR(salesdata[[#This Row],[S-P2]]/salesdata[[#This Row],[Q-P2]],0)</f>
        <v>6.3400000000000007</v>
      </c>
      <c r="L3773" s="3">
        <v>5393</v>
      </c>
      <c r="M3773" s="10">
        <v>29230.06</v>
      </c>
      <c r="N3773" s="12">
        <f>IFERROR(salesdata[[#This Row],[S-P3]]/salesdata[[#This Row],[Q-P3]],0)</f>
        <v>5.42</v>
      </c>
      <c r="O3773" s="3">
        <v>1590</v>
      </c>
      <c r="P3773" s="10">
        <v>11336.7</v>
      </c>
      <c r="Q3773" s="12">
        <f>IFERROR(salesdata[[#This Row],[S-P4]]/salesdata[[#This Row],[Q-P4]],0)</f>
        <v>7.1300000000000008</v>
      </c>
      <c r="R3773" s="3">
        <v>14940</v>
      </c>
      <c r="S3773" s="10">
        <v>77230.98</v>
      </c>
      <c r="T3773" s="1" t="str">
        <f>"Q"&amp;ROUNDUP(salesdata[[#This Row],[Month No.]]/3,0)</f>
        <v>Q4</v>
      </c>
      <c r="U3773" s="1" t="str">
        <f>TEXT(salesdata[[#This Row],[Date]],"dddd")</f>
        <v>Tuesday</v>
      </c>
      <c r="V3773" s="12">
        <f>IFERROR(salesdata[[#This Row],[Total Revenue]]/salesdata[[#This Row],[Total Units Sold]],0)</f>
        <v>5.1694096385542165</v>
      </c>
      <c r="W3773" s="1" t="str">
        <f>INDEX({"Product1","Product2","Product3","Product4"},MATCH(MAX(salesdata[[#This Row],[S-P1]],salesdata[[#This Row],[S-P2]],salesdata[[#This Row],[S-P3]],salesdata[[#This Row],[S-P4]]),CHOOSE({1,2,3,4},salesdata[[#This Row],[S-P1]],salesdata[[#This Row],[S-P2]],salesdata[[#This Row],[S-P3]],salesdata[[#This Row],[S-P4]]),0))</f>
        <v>Product3</v>
      </c>
      <c r="X3773" s="1" t="str">
        <f>IF(salesdata[[#This Row],[Total Revenue]]&gt;=70000,"High",IF(salesdata[[#This Row],[Total Revenue]]&gt;=40000,"Medium","Low"))</f>
        <v>High</v>
      </c>
      <c r="Y3773" s="1" t="str">
        <f>IFERROR(IF(SUMIF(salesdata[Year],salesdata[[#This Row],[Year]],salesdata[Total Revenue])&gt;SUMIF(salesdata[Year],salesdata[[#This Row],[Year]]-1,salesdata[Total Revenue]),"Growth Year","Decline Year"),"")</f>
        <v>Growth Year</v>
      </c>
    </row>
    <row r="3774" spans="1:25" x14ac:dyDescent="0.3">
      <c r="A3774" s="1">
        <v>3773</v>
      </c>
      <c r="B3774" s="2">
        <v>44125</v>
      </c>
      <c r="C3774" s="1">
        <v>2020</v>
      </c>
      <c r="D3774" s="1" t="s">
        <v>23</v>
      </c>
      <c r="E3774" s="1">
        <v>10</v>
      </c>
      <c r="F3774" s="3">
        <v>5888</v>
      </c>
      <c r="G3774" s="10">
        <v>18664.96</v>
      </c>
      <c r="H3774" s="12">
        <f>IFERROR(salesdata[[#This Row],[S-P1]]/salesdata[[#This Row],[Q-P1]],0)</f>
        <v>3.17</v>
      </c>
      <c r="I3774" s="3">
        <v>1707</v>
      </c>
      <c r="J3774" s="10">
        <v>10822.38</v>
      </c>
      <c r="K3774" s="12">
        <f>IFERROR(salesdata[[#This Row],[S-P2]]/salesdata[[#This Row],[Q-P2]],0)</f>
        <v>6.34</v>
      </c>
      <c r="L3774" s="3">
        <v>5456</v>
      </c>
      <c r="M3774" s="10">
        <v>29571.52</v>
      </c>
      <c r="N3774" s="12">
        <f>IFERROR(salesdata[[#This Row],[S-P3]]/salesdata[[#This Row],[Q-P3]],0)</f>
        <v>5.42</v>
      </c>
      <c r="O3774" s="3">
        <v>1086</v>
      </c>
      <c r="P3774" s="10">
        <v>7743.18</v>
      </c>
      <c r="Q3774" s="12">
        <f>IFERROR(salesdata[[#This Row],[S-P4]]/salesdata[[#This Row],[Q-P4]],0)</f>
        <v>7.13</v>
      </c>
      <c r="R3774" s="3">
        <v>14137</v>
      </c>
      <c r="S3774" s="10">
        <v>66802.039999999994</v>
      </c>
      <c r="T3774" s="1" t="str">
        <f>"Q"&amp;ROUNDUP(salesdata[[#This Row],[Month No.]]/3,0)</f>
        <v>Q4</v>
      </c>
      <c r="U3774" s="1" t="str">
        <f>TEXT(salesdata[[#This Row],[Date]],"dddd")</f>
        <v>Wednesday</v>
      </c>
      <c r="V3774" s="12">
        <f>IFERROR(salesdata[[#This Row],[Total Revenue]]/salesdata[[#This Row],[Total Units Sold]],0)</f>
        <v>4.7253335219636412</v>
      </c>
      <c r="W3774" s="1" t="str">
        <f>INDEX({"Product1","Product2","Product3","Product4"},MATCH(MAX(salesdata[[#This Row],[S-P1]],salesdata[[#This Row],[S-P2]],salesdata[[#This Row],[S-P3]],salesdata[[#This Row],[S-P4]]),CHOOSE({1,2,3,4},salesdata[[#This Row],[S-P1]],salesdata[[#This Row],[S-P2]],salesdata[[#This Row],[S-P3]],salesdata[[#This Row],[S-P4]]),0))</f>
        <v>Product3</v>
      </c>
      <c r="X3774" s="1" t="str">
        <f>IF(salesdata[[#This Row],[Total Revenue]]&gt;=70000,"High",IF(salesdata[[#This Row],[Total Revenue]]&gt;=40000,"Medium","Low"))</f>
        <v>Medium</v>
      </c>
      <c r="Y3774" s="1" t="str">
        <f>IFERROR(IF(SUMIF(salesdata[Year],salesdata[[#This Row],[Year]],salesdata[Total Revenue])&gt;SUMIF(salesdata[Year],salesdata[[#This Row],[Year]]-1,salesdata[Total Revenue]),"Growth Year","Decline Year"),"")</f>
        <v>Growth Year</v>
      </c>
    </row>
    <row r="3775" spans="1:25" x14ac:dyDescent="0.3">
      <c r="A3775" s="1">
        <v>3774</v>
      </c>
      <c r="B3775" s="2">
        <v>44126</v>
      </c>
      <c r="C3775" s="1">
        <v>2020</v>
      </c>
      <c r="D3775" s="1" t="s">
        <v>23</v>
      </c>
      <c r="E3775" s="1">
        <v>10</v>
      </c>
      <c r="F3775" s="3">
        <v>3292</v>
      </c>
      <c r="G3775" s="10">
        <v>10435.64</v>
      </c>
      <c r="H3775" s="12">
        <f>IFERROR(salesdata[[#This Row],[S-P1]]/salesdata[[#This Row],[Q-P1]],0)</f>
        <v>3.17</v>
      </c>
      <c r="I3775" s="3">
        <v>810</v>
      </c>
      <c r="J3775" s="10">
        <v>5135.3999999999996</v>
      </c>
      <c r="K3775" s="12">
        <f>IFERROR(salesdata[[#This Row],[S-P2]]/salesdata[[#This Row],[Q-P2]],0)</f>
        <v>6.34</v>
      </c>
      <c r="L3775" s="3">
        <v>2741</v>
      </c>
      <c r="M3775" s="10">
        <v>14856.22</v>
      </c>
      <c r="N3775" s="12">
        <f>IFERROR(salesdata[[#This Row],[S-P3]]/salesdata[[#This Row],[Q-P3]],0)</f>
        <v>5.42</v>
      </c>
      <c r="O3775" s="3">
        <v>485</v>
      </c>
      <c r="P3775" s="10">
        <v>3458.05</v>
      </c>
      <c r="Q3775" s="12">
        <f>IFERROR(salesdata[[#This Row],[S-P4]]/salesdata[[#This Row],[Q-P4]],0)</f>
        <v>7.1300000000000008</v>
      </c>
      <c r="R3775" s="3">
        <v>7328</v>
      </c>
      <c r="S3775" s="10">
        <v>33885.31</v>
      </c>
      <c r="T3775" s="1" t="str">
        <f>"Q"&amp;ROUNDUP(salesdata[[#This Row],[Month No.]]/3,0)</f>
        <v>Q4</v>
      </c>
      <c r="U3775" s="1" t="str">
        <f>TEXT(salesdata[[#This Row],[Date]],"dddd")</f>
        <v>Thursday</v>
      </c>
      <c r="V3775" s="12">
        <f>IFERROR(salesdata[[#This Row],[Total Revenue]]/salesdata[[#This Row],[Total Units Sold]],0)</f>
        <v>4.6240870633187772</v>
      </c>
      <c r="W3775" s="1" t="str">
        <f>INDEX({"Product1","Product2","Product3","Product4"},MATCH(MAX(salesdata[[#This Row],[S-P1]],salesdata[[#This Row],[S-P2]],salesdata[[#This Row],[S-P3]],salesdata[[#This Row],[S-P4]]),CHOOSE({1,2,3,4},salesdata[[#This Row],[S-P1]],salesdata[[#This Row],[S-P2]],salesdata[[#This Row],[S-P3]],salesdata[[#This Row],[S-P4]]),0))</f>
        <v>Product3</v>
      </c>
      <c r="X3775" s="1" t="str">
        <f>IF(salesdata[[#This Row],[Total Revenue]]&gt;=70000,"High",IF(salesdata[[#This Row],[Total Revenue]]&gt;=40000,"Medium","Low"))</f>
        <v>Low</v>
      </c>
      <c r="Y3775" s="1" t="str">
        <f>IFERROR(IF(SUMIF(salesdata[Year],salesdata[[#This Row],[Year]],salesdata[Total Revenue])&gt;SUMIF(salesdata[Year],salesdata[[#This Row],[Year]]-1,salesdata[Total Revenue]),"Growth Year","Decline Year"),"")</f>
        <v>Growth Year</v>
      </c>
    </row>
    <row r="3776" spans="1:25" x14ac:dyDescent="0.3">
      <c r="A3776" s="1">
        <v>3775</v>
      </c>
      <c r="B3776" s="2">
        <v>44127</v>
      </c>
      <c r="C3776" s="1">
        <v>2020</v>
      </c>
      <c r="D3776" s="1" t="s">
        <v>23</v>
      </c>
      <c r="E3776" s="1">
        <v>10</v>
      </c>
      <c r="F3776" s="3">
        <v>6847</v>
      </c>
      <c r="G3776" s="10">
        <v>21704.99</v>
      </c>
      <c r="H3776" s="12">
        <f>IFERROR(salesdata[[#This Row],[S-P1]]/salesdata[[#This Row],[Q-P1]],0)</f>
        <v>3.1700000000000004</v>
      </c>
      <c r="I3776" s="3">
        <v>1177</v>
      </c>
      <c r="J3776" s="10">
        <v>7462.18</v>
      </c>
      <c r="K3776" s="12">
        <f>IFERROR(salesdata[[#This Row],[S-P2]]/salesdata[[#This Row],[Q-P2]],0)</f>
        <v>6.34</v>
      </c>
      <c r="L3776" s="3">
        <v>479</v>
      </c>
      <c r="M3776" s="10">
        <v>2596.1799999999998</v>
      </c>
      <c r="N3776" s="12">
        <f>IFERROR(salesdata[[#This Row],[S-P3]]/salesdata[[#This Row],[Q-P3]],0)</f>
        <v>5.42</v>
      </c>
      <c r="O3776" s="3">
        <v>1605</v>
      </c>
      <c r="P3776" s="10">
        <v>11443.65</v>
      </c>
      <c r="Q3776" s="12">
        <f>IFERROR(salesdata[[#This Row],[S-P4]]/salesdata[[#This Row],[Q-P4]],0)</f>
        <v>7.13</v>
      </c>
      <c r="R3776" s="3">
        <v>10108</v>
      </c>
      <c r="S3776" s="10">
        <v>43207</v>
      </c>
      <c r="T3776" s="1" t="str">
        <f>"Q"&amp;ROUNDUP(salesdata[[#This Row],[Month No.]]/3,0)</f>
        <v>Q4</v>
      </c>
      <c r="U3776" s="1" t="str">
        <f>TEXT(salesdata[[#This Row],[Date]],"dddd")</f>
        <v>Friday</v>
      </c>
      <c r="V3776" s="12">
        <f>IFERROR(salesdata[[#This Row],[Total Revenue]]/salesdata[[#This Row],[Total Units Sold]],0)</f>
        <v>4.2745350217649385</v>
      </c>
      <c r="W3776" s="1" t="str">
        <f>INDEX({"Product1","Product2","Product3","Product4"},MATCH(MAX(salesdata[[#This Row],[S-P1]],salesdata[[#This Row],[S-P2]],salesdata[[#This Row],[S-P3]],salesdata[[#This Row],[S-P4]]),CHOOSE({1,2,3,4},salesdata[[#This Row],[S-P1]],salesdata[[#This Row],[S-P2]],salesdata[[#This Row],[S-P3]],salesdata[[#This Row],[S-P4]]),0))</f>
        <v>Product1</v>
      </c>
      <c r="X3776" s="1" t="str">
        <f>IF(salesdata[[#This Row],[Total Revenue]]&gt;=70000,"High",IF(salesdata[[#This Row],[Total Revenue]]&gt;=40000,"Medium","Low"))</f>
        <v>Medium</v>
      </c>
      <c r="Y3776" s="1" t="str">
        <f>IFERROR(IF(SUMIF(salesdata[Year],salesdata[[#This Row],[Year]],salesdata[Total Revenue])&gt;SUMIF(salesdata[Year],salesdata[[#This Row],[Year]]-1,salesdata[Total Revenue]),"Growth Year","Decline Year"),"")</f>
        <v>Growth Year</v>
      </c>
    </row>
    <row r="3777" spans="1:25" x14ac:dyDescent="0.3">
      <c r="A3777" s="1">
        <v>3776</v>
      </c>
      <c r="B3777" s="2">
        <v>44128</v>
      </c>
      <c r="C3777" s="1">
        <v>2020</v>
      </c>
      <c r="D3777" s="1" t="s">
        <v>23</v>
      </c>
      <c r="E3777" s="1">
        <v>10</v>
      </c>
      <c r="F3777" s="3">
        <v>365</v>
      </c>
      <c r="G3777" s="10">
        <v>1157.05</v>
      </c>
      <c r="H3777" s="12">
        <f>IFERROR(salesdata[[#This Row],[S-P1]]/salesdata[[#This Row],[Q-P1]],0)</f>
        <v>3.17</v>
      </c>
      <c r="I3777" s="3">
        <v>2103</v>
      </c>
      <c r="J3777" s="10">
        <v>13333.02</v>
      </c>
      <c r="K3777" s="12">
        <f>IFERROR(salesdata[[#This Row],[S-P2]]/salesdata[[#This Row],[Q-P2]],0)</f>
        <v>6.34</v>
      </c>
      <c r="L3777" s="3">
        <v>4876</v>
      </c>
      <c r="M3777" s="10">
        <v>26427.919999999998</v>
      </c>
      <c r="N3777" s="12">
        <f>IFERROR(salesdata[[#This Row],[S-P3]]/salesdata[[#This Row],[Q-P3]],0)</f>
        <v>5.42</v>
      </c>
      <c r="O3777" s="3">
        <v>1388</v>
      </c>
      <c r="P3777" s="10">
        <v>9896.44</v>
      </c>
      <c r="Q3777" s="12">
        <f>IFERROR(salesdata[[#This Row],[S-P4]]/salesdata[[#This Row],[Q-P4]],0)</f>
        <v>7.1300000000000008</v>
      </c>
      <c r="R3777" s="3">
        <v>8732</v>
      </c>
      <c r="S3777" s="10">
        <v>50814.43</v>
      </c>
      <c r="T3777" s="1" t="str">
        <f>"Q"&amp;ROUNDUP(salesdata[[#This Row],[Month No.]]/3,0)</f>
        <v>Q4</v>
      </c>
      <c r="U3777" s="1" t="str">
        <f>TEXT(salesdata[[#This Row],[Date]],"dddd")</f>
        <v>Saturday</v>
      </c>
      <c r="V3777" s="12">
        <f>IFERROR(salesdata[[#This Row],[Total Revenue]]/salesdata[[#This Row],[Total Units Sold]],0)</f>
        <v>5.8193346312414107</v>
      </c>
      <c r="W3777" s="1" t="str">
        <f>INDEX({"Product1","Product2","Product3","Product4"},MATCH(MAX(salesdata[[#This Row],[S-P1]],salesdata[[#This Row],[S-P2]],salesdata[[#This Row],[S-P3]],salesdata[[#This Row],[S-P4]]),CHOOSE({1,2,3,4},salesdata[[#This Row],[S-P1]],salesdata[[#This Row],[S-P2]],salesdata[[#This Row],[S-P3]],salesdata[[#This Row],[S-P4]]),0))</f>
        <v>Product3</v>
      </c>
      <c r="X3777" s="1" t="str">
        <f>IF(salesdata[[#This Row],[Total Revenue]]&gt;=70000,"High",IF(salesdata[[#This Row],[Total Revenue]]&gt;=40000,"Medium","Low"))</f>
        <v>Medium</v>
      </c>
      <c r="Y3777" s="1" t="str">
        <f>IFERROR(IF(SUMIF(salesdata[Year],salesdata[[#This Row],[Year]],salesdata[Total Revenue])&gt;SUMIF(salesdata[Year],salesdata[[#This Row],[Year]]-1,salesdata[Total Revenue]),"Growth Year","Decline Year"),"")</f>
        <v>Growth Year</v>
      </c>
    </row>
    <row r="3778" spans="1:25" x14ac:dyDescent="0.3">
      <c r="A3778" s="1">
        <v>3777</v>
      </c>
      <c r="B3778" s="2">
        <v>44129</v>
      </c>
      <c r="C3778" s="1">
        <v>2020</v>
      </c>
      <c r="D3778" s="1" t="s">
        <v>23</v>
      </c>
      <c r="E3778" s="1">
        <v>10</v>
      </c>
      <c r="F3778" s="3">
        <v>1419</v>
      </c>
      <c r="G3778" s="10">
        <v>4498.2299999999996</v>
      </c>
      <c r="H3778" s="12">
        <f>IFERROR(salesdata[[#This Row],[S-P1]]/salesdata[[#This Row],[Q-P1]],0)</f>
        <v>3.1699999999999995</v>
      </c>
      <c r="I3778" s="3">
        <v>326</v>
      </c>
      <c r="J3778" s="10">
        <v>2066.84</v>
      </c>
      <c r="K3778" s="12">
        <f>IFERROR(salesdata[[#This Row],[S-P2]]/salesdata[[#This Row],[Q-P2]],0)</f>
        <v>6.3400000000000007</v>
      </c>
      <c r="L3778" s="3">
        <v>264</v>
      </c>
      <c r="M3778" s="10">
        <v>1430.88</v>
      </c>
      <c r="N3778" s="12">
        <f>IFERROR(salesdata[[#This Row],[S-P3]]/salesdata[[#This Row],[Q-P3]],0)</f>
        <v>5.4200000000000008</v>
      </c>
      <c r="O3778" s="3">
        <v>1598</v>
      </c>
      <c r="P3778" s="10">
        <v>11393.74</v>
      </c>
      <c r="Q3778" s="12">
        <f>IFERROR(salesdata[[#This Row],[S-P4]]/salesdata[[#This Row],[Q-P4]],0)</f>
        <v>7.13</v>
      </c>
      <c r="R3778" s="3">
        <v>3607</v>
      </c>
      <c r="S3778" s="10">
        <v>19389.689999999999</v>
      </c>
      <c r="T3778" s="1" t="str">
        <f>"Q"&amp;ROUNDUP(salesdata[[#This Row],[Month No.]]/3,0)</f>
        <v>Q4</v>
      </c>
      <c r="U3778" s="1" t="str">
        <f>TEXT(salesdata[[#This Row],[Date]],"dddd")</f>
        <v>Sunday</v>
      </c>
      <c r="V3778" s="12">
        <f>IFERROR(salesdata[[#This Row],[Total Revenue]]/salesdata[[#This Row],[Total Units Sold]],0)</f>
        <v>5.3755724979207091</v>
      </c>
      <c r="W3778" s="1" t="str">
        <f>INDEX({"Product1","Product2","Product3","Product4"},MATCH(MAX(salesdata[[#This Row],[S-P1]],salesdata[[#This Row],[S-P2]],salesdata[[#This Row],[S-P3]],salesdata[[#This Row],[S-P4]]),CHOOSE({1,2,3,4},salesdata[[#This Row],[S-P1]],salesdata[[#This Row],[S-P2]],salesdata[[#This Row],[S-P3]],salesdata[[#This Row],[S-P4]]),0))</f>
        <v>Product4</v>
      </c>
      <c r="X3778" s="1" t="str">
        <f>IF(salesdata[[#This Row],[Total Revenue]]&gt;=70000,"High",IF(salesdata[[#This Row],[Total Revenue]]&gt;=40000,"Medium","Low"))</f>
        <v>Low</v>
      </c>
      <c r="Y3778" s="1" t="str">
        <f>IFERROR(IF(SUMIF(salesdata[Year],salesdata[[#This Row],[Year]],salesdata[Total Revenue])&gt;SUMIF(salesdata[Year],salesdata[[#This Row],[Year]]-1,salesdata[Total Revenue]),"Growth Year","Decline Year"),"")</f>
        <v>Growth Year</v>
      </c>
    </row>
    <row r="3779" spans="1:25" x14ac:dyDescent="0.3">
      <c r="A3779" s="1">
        <v>3778</v>
      </c>
      <c r="B3779" s="2">
        <v>44130</v>
      </c>
      <c r="C3779" s="1">
        <v>2020</v>
      </c>
      <c r="D3779" s="1" t="s">
        <v>23</v>
      </c>
      <c r="E3779" s="1">
        <v>10</v>
      </c>
      <c r="F3779" s="3">
        <v>7209</v>
      </c>
      <c r="G3779" s="10">
        <v>22852.53</v>
      </c>
      <c r="H3779" s="12">
        <f>IFERROR(salesdata[[#This Row],[S-P1]]/salesdata[[#This Row],[Q-P1]],0)</f>
        <v>3.17</v>
      </c>
      <c r="I3779" s="3">
        <v>2924</v>
      </c>
      <c r="J3779" s="10">
        <v>18538.16</v>
      </c>
      <c r="K3779" s="12">
        <f>IFERROR(salesdata[[#This Row],[S-P2]]/salesdata[[#This Row],[Q-P2]],0)</f>
        <v>6.34</v>
      </c>
      <c r="L3779" s="3">
        <v>2261</v>
      </c>
      <c r="M3779" s="10">
        <v>12254.62</v>
      </c>
      <c r="N3779" s="12">
        <f>IFERROR(salesdata[[#This Row],[S-P3]]/salesdata[[#This Row],[Q-P3]],0)</f>
        <v>5.42</v>
      </c>
      <c r="O3779" s="3">
        <v>1299</v>
      </c>
      <c r="P3779" s="10">
        <v>9261.8700000000008</v>
      </c>
      <c r="Q3779" s="12">
        <f>IFERROR(salesdata[[#This Row],[S-P4]]/salesdata[[#This Row],[Q-P4]],0)</f>
        <v>7.1300000000000008</v>
      </c>
      <c r="R3779" s="3">
        <v>13693</v>
      </c>
      <c r="S3779" s="10">
        <v>62907.18</v>
      </c>
      <c r="T3779" s="1" t="str">
        <f>"Q"&amp;ROUNDUP(salesdata[[#This Row],[Month No.]]/3,0)</f>
        <v>Q4</v>
      </c>
      <c r="U3779" s="1" t="str">
        <f>TEXT(salesdata[[#This Row],[Date]],"dddd")</f>
        <v>Monday</v>
      </c>
      <c r="V3779" s="12">
        <f>IFERROR(salesdata[[#This Row],[Total Revenue]]/salesdata[[#This Row],[Total Units Sold]],0)</f>
        <v>4.5941123201635872</v>
      </c>
      <c r="W3779" s="1" t="str">
        <f>INDEX({"Product1","Product2","Product3","Product4"},MATCH(MAX(salesdata[[#This Row],[S-P1]],salesdata[[#This Row],[S-P2]],salesdata[[#This Row],[S-P3]],salesdata[[#This Row],[S-P4]]),CHOOSE({1,2,3,4},salesdata[[#This Row],[S-P1]],salesdata[[#This Row],[S-P2]],salesdata[[#This Row],[S-P3]],salesdata[[#This Row],[S-P4]]),0))</f>
        <v>Product1</v>
      </c>
      <c r="X3779" s="1" t="str">
        <f>IF(salesdata[[#This Row],[Total Revenue]]&gt;=70000,"High",IF(salesdata[[#This Row],[Total Revenue]]&gt;=40000,"Medium","Low"))</f>
        <v>Medium</v>
      </c>
      <c r="Y3779" s="1" t="str">
        <f>IFERROR(IF(SUMIF(salesdata[Year],salesdata[[#This Row],[Year]],salesdata[Total Revenue])&gt;SUMIF(salesdata[Year],salesdata[[#This Row],[Year]]-1,salesdata[Total Revenue]),"Growth Year","Decline Year"),"")</f>
        <v>Growth Year</v>
      </c>
    </row>
    <row r="3780" spans="1:25" x14ac:dyDescent="0.3">
      <c r="A3780" s="1">
        <v>3779</v>
      </c>
      <c r="B3780" s="2">
        <v>44131</v>
      </c>
      <c r="C3780" s="1">
        <v>2020</v>
      </c>
      <c r="D3780" s="1" t="s">
        <v>23</v>
      </c>
      <c r="E3780" s="1">
        <v>10</v>
      </c>
      <c r="F3780" s="3">
        <v>6037</v>
      </c>
      <c r="G3780" s="10">
        <v>19137.29</v>
      </c>
      <c r="H3780" s="12">
        <f>IFERROR(salesdata[[#This Row],[S-P1]]/salesdata[[#This Row],[Q-P1]],0)</f>
        <v>3.17</v>
      </c>
      <c r="I3780" s="3">
        <v>3591</v>
      </c>
      <c r="J3780" s="10">
        <v>22766.94</v>
      </c>
      <c r="K3780" s="12">
        <f>IFERROR(salesdata[[#This Row],[S-P2]]/salesdata[[#This Row],[Q-P2]],0)</f>
        <v>6.34</v>
      </c>
      <c r="L3780" s="3">
        <v>348</v>
      </c>
      <c r="M3780" s="10">
        <v>1886.16</v>
      </c>
      <c r="N3780" s="12">
        <f>IFERROR(salesdata[[#This Row],[S-P3]]/salesdata[[#This Row],[Q-P3]],0)</f>
        <v>5.42</v>
      </c>
      <c r="O3780" s="3">
        <v>264</v>
      </c>
      <c r="P3780" s="10">
        <v>1882.32</v>
      </c>
      <c r="Q3780" s="12">
        <f>IFERROR(salesdata[[#This Row],[S-P4]]/salesdata[[#This Row],[Q-P4]],0)</f>
        <v>7.13</v>
      </c>
      <c r="R3780" s="3">
        <v>10240</v>
      </c>
      <c r="S3780" s="10">
        <v>45672.71</v>
      </c>
      <c r="T3780" s="1" t="str">
        <f>"Q"&amp;ROUNDUP(salesdata[[#This Row],[Month No.]]/3,0)</f>
        <v>Q4</v>
      </c>
      <c r="U3780" s="1" t="str">
        <f>TEXT(salesdata[[#This Row],[Date]],"dddd")</f>
        <v>Tuesday</v>
      </c>
      <c r="V3780" s="12">
        <f>IFERROR(salesdata[[#This Row],[Total Revenue]]/salesdata[[#This Row],[Total Units Sold]],0)</f>
        <v>4.4602255859374997</v>
      </c>
      <c r="W3780" s="1" t="str">
        <f>INDEX({"Product1","Product2","Product3","Product4"},MATCH(MAX(salesdata[[#This Row],[S-P1]],salesdata[[#This Row],[S-P2]],salesdata[[#This Row],[S-P3]],salesdata[[#This Row],[S-P4]]),CHOOSE({1,2,3,4},salesdata[[#This Row],[S-P1]],salesdata[[#This Row],[S-P2]],salesdata[[#This Row],[S-P3]],salesdata[[#This Row],[S-P4]]),0))</f>
        <v>Product2</v>
      </c>
      <c r="X3780" s="1" t="str">
        <f>IF(salesdata[[#This Row],[Total Revenue]]&gt;=70000,"High",IF(salesdata[[#This Row],[Total Revenue]]&gt;=40000,"Medium","Low"))</f>
        <v>Medium</v>
      </c>
      <c r="Y3780" s="1" t="str">
        <f>IFERROR(IF(SUMIF(salesdata[Year],salesdata[[#This Row],[Year]],salesdata[Total Revenue])&gt;SUMIF(salesdata[Year],salesdata[[#This Row],[Year]]-1,salesdata[Total Revenue]),"Growth Year","Decline Year"),"")</f>
        <v>Growth Year</v>
      </c>
    </row>
    <row r="3781" spans="1:25" x14ac:dyDescent="0.3">
      <c r="A3781" s="1">
        <v>3780</v>
      </c>
      <c r="B3781" s="2">
        <v>44132</v>
      </c>
      <c r="C3781" s="1">
        <v>2020</v>
      </c>
      <c r="D3781" s="1" t="s">
        <v>23</v>
      </c>
      <c r="E3781" s="1">
        <v>10</v>
      </c>
      <c r="F3781" s="3">
        <v>3362</v>
      </c>
      <c r="G3781" s="10">
        <v>10657.54</v>
      </c>
      <c r="H3781" s="12">
        <f>IFERROR(salesdata[[#This Row],[S-P1]]/salesdata[[#This Row],[Q-P1]],0)</f>
        <v>3.1700000000000004</v>
      </c>
      <c r="I3781" s="3">
        <v>2786</v>
      </c>
      <c r="J3781" s="10">
        <v>17663.240000000002</v>
      </c>
      <c r="K3781" s="12">
        <f>IFERROR(salesdata[[#This Row],[S-P2]]/salesdata[[#This Row],[Q-P2]],0)</f>
        <v>6.3400000000000007</v>
      </c>
      <c r="L3781" s="3">
        <v>4181</v>
      </c>
      <c r="M3781" s="10">
        <v>22661.02</v>
      </c>
      <c r="N3781" s="12">
        <f>IFERROR(salesdata[[#This Row],[S-P3]]/salesdata[[#This Row],[Q-P3]],0)</f>
        <v>5.42</v>
      </c>
      <c r="O3781" s="3">
        <v>379</v>
      </c>
      <c r="P3781" s="10">
        <v>2702.27</v>
      </c>
      <c r="Q3781" s="12">
        <f>IFERROR(salesdata[[#This Row],[S-P4]]/salesdata[[#This Row],[Q-P4]],0)</f>
        <v>7.13</v>
      </c>
      <c r="R3781" s="3">
        <v>10708</v>
      </c>
      <c r="S3781" s="10">
        <v>53684.07</v>
      </c>
      <c r="T3781" s="1" t="str">
        <f>"Q"&amp;ROUNDUP(salesdata[[#This Row],[Month No.]]/3,0)</f>
        <v>Q4</v>
      </c>
      <c r="U3781" s="1" t="str">
        <f>TEXT(salesdata[[#This Row],[Date]],"dddd")</f>
        <v>Wednesday</v>
      </c>
      <c r="V3781" s="12">
        <f>IFERROR(salesdata[[#This Row],[Total Revenue]]/salesdata[[#This Row],[Total Units Sold]],0)</f>
        <v>5.0134544265969367</v>
      </c>
      <c r="W3781" s="1" t="str">
        <f>INDEX({"Product1","Product2","Product3","Product4"},MATCH(MAX(salesdata[[#This Row],[S-P1]],salesdata[[#This Row],[S-P2]],salesdata[[#This Row],[S-P3]],salesdata[[#This Row],[S-P4]]),CHOOSE({1,2,3,4},salesdata[[#This Row],[S-P1]],salesdata[[#This Row],[S-P2]],salesdata[[#This Row],[S-P3]],salesdata[[#This Row],[S-P4]]),0))</f>
        <v>Product3</v>
      </c>
      <c r="X3781" s="1" t="str">
        <f>IF(salesdata[[#This Row],[Total Revenue]]&gt;=70000,"High",IF(salesdata[[#This Row],[Total Revenue]]&gt;=40000,"Medium","Low"))</f>
        <v>Medium</v>
      </c>
      <c r="Y3781" s="1" t="str">
        <f>IFERROR(IF(SUMIF(salesdata[Year],salesdata[[#This Row],[Year]],salesdata[Total Revenue])&gt;SUMIF(salesdata[Year],salesdata[[#This Row],[Year]]-1,salesdata[Total Revenue]),"Growth Year","Decline Year"),"")</f>
        <v>Growth Year</v>
      </c>
    </row>
    <row r="3782" spans="1:25" x14ac:dyDescent="0.3">
      <c r="A3782" s="1">
        <v>3781</v>
      </c>
      <c r="B3782" s="2">
        <v>44133</v>
      </c>
      <c r="C3782" s="1">
        <v>2020</v>
      </c>
      <c r="D3782" s="1" t="s">
        <v>23</v>
      </c>
      <c r="E3782" s="1">
        <v>10</v>
      </c>
      <c r="F3782" s="3">
        <v>5381</v>
      </c>
      <c r="G3782" s="10">
        <v>17057.77</v>
      </c>
      <c r="H3782" s="12">
        <f>IFERROR(salesdata[[#This Row],[S-P1]]/salesdata[[#This Row],[Q-P1]],0)</f>
        <v>3.17</v>
      </c>
      <c r="I3782" s="3">
        <v>535</v>
      </c>
      <c r="J3782" s="10">
        <v>3391.9</v>
      </c>
      <c r="K3782" s="12">
        <f>IFERROR(salesdata[[#This Row],[S-P2]]/salesdata[[#This Row],[Q-P2]],0)</f>
        <v>6.34</v>
      </c>
      <c r="L3782" s="3">
        <v>5698</v>
      </c>
      <c r="M3782" s="10">
        <v>30883.16</v>
      </c>
      <c r="N3782" s="12">
        <f>IFERROR(salesdata[[#This Row],[S-P3]]/salesdata[[#This Row],[Q-P3]],0)</f>
        <v>5.42</v>
      </c>
      <c r="O3782" s="3">
        <v>909</v>
      </c>
      <c r="P3782" s="10">
        <v>6481.17</v>
      </c>
      <c r="Q3782" s="12">
        <f>IFERROR(salesdata[[#This Row],[S-P4]]/salesdata[[#This Row],[Q-P4]],0)</f>
        <v>7.13</v>
      </c>
      <c r="R3782" s="3">
        <v>12523</v>
      </c>
      <c r="S3782" s="10">
        <v>57814</v>
      </c>
      <c r="T3782" s="1" t="str">
        <f>"Q"&amp;ROUNDUP(salesdata[[#This Row],[Month No.]]/3,0)</f>
        <v>Q4</v>
      </c>
      <c r="U3782" s="1" t="str">
        <f>TEXT(salesdata[[#This Row],[Date]],"dddd")</f>
        <v>Thursday</v>
      </c>
      <c r="V3782" s="12">
        <f>IFERROR(salesdata[[#This Row],[Total Revenue]]/salesdata[[#This Row],[Total Units Sold]],0)</f>
        <v>4.6166254092469856</v>
      </c>
      <c r="W3782" s="1" t="str">
        <f>INDEX({"Product1","Product2","Product3","Product4"},MATCH(MAX(salesdata[[#This Row],[S-P1]],salesdata[[#This Row],[S-P2]],salesdata[[#This Row],[S-P3]],salesdata[[#This Row],[S-P4]]),CHOOSE({1,2,3,4},salesdata[[#This Row],[S-P1]],salesdata[[#This Row],[S-P2]],salesdata[[#This Row],[S-P3]],salesdata[[#This Row],[S-P4]]),0))</f>
        <v>Product3</v>
      </c>
      <c r="X3782" s="1" t="str">
        <f>IF(salesdata[[#This Row],[Total Revenue]]&gt;=70000,"High",IF(salesdata[[#This Row],[Total Revenue]]&gt;=40000,"Medium","Low"))</f>
        <v>Medium</v>
      </c>
      <c r="Y3782" s="1" t="str">
        <f>IFERROR(IF(SUMIF(salesdata[Year],salesdata[[#This Row],[Year]],salesdata[Total Revenue])&gt;SUMIF(salesdata[Year],salesdata[[#This Row],[Year]]-1,salesdata[Total Revenue]),"Growth Year","Decline Year"),"")</f>
        <v>Growth Year</v>
      </c>
    </row>
    <row r="3783" spans="1:25" x14ac:dyDescent="0.3">
      <c r="A3783" s="1">
        <v>3782</v>
      </c>
      <c r="B3783" s="2">
        <v>44134</v>
      </c>
      <c r="C3783" s="1">
        <v>2020</v>
      </c>
      <c r="D3783" s="1" t="s">
        <v>23</v>
      </c>
      <c r="E3783" s="1">
        <v>10</v>
      </c>
      <c r="F3783" s="3">
        <v>7129</v>
      </c>
      <c r="G3783" s="10">
        <v>22598.93</v>
      </c>
      <c r="H3783" s="12">
        <f>IFERROR(salesdata[[#This Row],[S-P1]]/salesdata[[#This Row],[Q-P1]],0)</f>
        <v>3.17</v>
      </c>
      <c r="I3783" s="3">
        <v>3311</v>
      </c>
      <c r="J3783" s="10">
        <v>20991.74</v>
      </c>
      <c r="K3783" s="12">
        <f>IFERROR(salesdata[[#This Row],[S-P2]]/salesdata[[#This Row],[Q-P2]],0)</f>
        <v>6.3400000000000007</v>
      </c>
      <c r="L3783" s="3">
        <v>1137</v>
      </c>
      <c r="M3783" s="10">
        <v>6162.54</v>
      </c>
      <c r="N3783" s="12">
        <f>IFERROR(salesdata[[#This Row],[S-P3]]/salesdata[[#This Row],[Q-P3]],0)</f>
        <v>5.42</v>
      </c>
      <c r="O3783" s="3">
        <v>290</v>
      </c>
      <c r="P3783" s="10">
        <v>2067.6999999999998</v>
      </c>
      <c r="Q3783" s="12">
        <f>IFERROR(salesdata[[#This Row],[S-P4]]/salesdata[[#This Row],[Q-P4]],0)</f>
        <v>7.129999999999999</v>
      </c>
      <c r="R3783" s="3">
        <v>11867</v>
      </c>
      <c r="S3783" s="10">
        <v>51820.91</v>
      </c>
      <c r="T3783" s="1" t="str">
        <f>"Q"&amp;ROUNDUP(salesdata[[#This Row],[Month No.]]/3,0)</f>
        <v>Q4</v>
      </c>
      <c r="U3783" s="1" t="str">
        <f>TEXT(salesdata[[#This Row],[Date]],"dddd")</f>
        <v>Friday</v>
      </c>
      <c r="V3783" s="12">
        <f>IFERROR(salesdata[[#This Row],[Total Revenue]]/salesdata[[#This Row],[Total Units Sold]],0)</f>
        <v>4.3668079548327299</v>
      </c>
      <c r="W3783" s="1" t="str">
        <f>INDEX({"Product1","Product2","Product3","Product4"},MATCH(MAX(salesdata[[#This Row],[S-P1]],salesdata[[#This Row],[S-P2]],salesdata[[#This Row],[S-P3]],salesdata[[#This Row],[S-P4]]),CHOOSE({1,2,3,4},salesdata[[#This Row],[S-P1]],salesdata[[#This Row],[S-P2]],salesdata[[#This Row],[S-P3]],salesdata[[#This Row],[S-P4]]),0))</f>
        <v>Product1</v>
      </c>
      <c r="X3783" s="1" t="str">
        <f>IF(salesdata[[#This Row],[Total Revenue]]&gt;=70000,"High",IF(salesdata[[#This Row],[Total Revenue]]&gt;=40000,"Medium","Low"))</f>
        <v>Medium</v>
      </c>
      <c r="Y3783" s="1" t="str">
        <f>IFERROR(IF(SUMIF(salesdata[Year],salesdata[[#This Row],[Year]],salesdata[Total Revenue])&gt;SUMIF(salesdata[Year],salesdata[[#This Row],[Year]]-1,salesdata[Total Revenue]),"Growth Year","Decline Year"),"")</f>
        <v>Growth Year</v>
      </c>
    </row>
    <row r="3784" spans="1:25" x14ac:dyDescent="0.3">
      <c r="A3784" s="1">
        <v>3783</v>
      </c>
      <c r="B3784" s="2">
        <v>44136</v>
      </c>
      <c r="C3784" s="1">
        <v>2020</v>
      </c>
      <c r="D3784" s="1" t="s">
        <v>24</v>
      </c>
      <c r="E3784" s="1">
        <v>11</v>
      </c>
      <c r="F3784" s="3">
        <v>958</v>
      </c>
      <c r="G3784" s="10">
        <v>3036.86</v>
      </c>
      <c r="H3784" s="12">
        <f>IFERROR(salesdata[[#This Row],[S-P1]]/salesdata[[#This Row],[Q-P1]],0)</f>
        <v>3.17</v>
      </c>
      <c r="I3784" s="3">
        <v>2401</v>
      </c>
      <c r="J3784" s="10">
        <v>15222.34</v>
      </c>
      <c r="K3784" s="12">
        <f>IFERROR(salesdata[[#This Row],[S-P2]]/salesdata[[#This Row],[Q-P2]],0)</f>
        <v>6.34</v>
      </c>
      <c r="L3784" s="3">
        <v>3079</v>
      </c>
      <c r="M3784" s="10">
        <v>16688.18</v>
      </c>
      <c r="N3784" s="12">
        <f>IFERROR(salesdata[[#This Row],[S-P3]]/salesdata[[#This Row],[Q-P3]],0)</f>
        <v>5.42</v>
      </c>
      <c r="O3784" s="3">
        <v>1648</v>
      </c>
      <c r="P3784" s="10">
        <v>11750.24</v>
      </c>
      <c r="Q3784" s="12">
        <f>IFERROR(salesdata[[#This Row],[S-P4]]/salesdata[[#This Row],[Q-P4]],0)</f>
        <v>7.13</v>
      </c>
      <c r="R3784" s="3">
        <v>8086</v>
      </c>
      <c r="S3784" s="10">
        <v>46697.62</v>
      </c>
      <c r="T3784" s="1" t="str">
        <f>"Q"&amp;ROUNDUP(salesdata[[#This Row],[Month No.]]/3,0)</f>
        <v>Q4</v>
      </c>
      <c r="U3784" s="1" t="str">
        <f>TEXT(salesdata[[#This Row],[Date]],"dddd")</f>
        <v>Sunday</v>
      </c>
      <c r="V3784" s="12">
        <f>IFERROR(salesdata[[#This Row],[Total Revenue]]/salesdata[[#This Row],[Total Units Sold]],0)</f>
        <v>5.7751199604254273</v>
      </c>
      <c r="W3784" s="1" t="str">
        <f>INDEX({"Product1","Product2","Product3","Product4"},MATCH(MAX(salesdata[[#This Row],[S-P1]],salesdata[[#This Row],[S-P2]],salesdata[[#This Row],[S-P3]],salesdata[[#This Row],[S-P4]]),CHOOSE({1,2,3,4},salesdata[[#This Row],[S-P1]],salesdata[[#This Row],[S-P2]],salesdata[[#This Row],[S-P3]],salesdata[[#This Row],[S-P4]]),0))</f>
        <v>Product3</v>
      </c>
      <c r="X3784" s="1" t="str">
        <f>IF(salesdata[[#This Row],[Total Revenue]]&gt;=70000,"High",IF(salesdata[[#This Row],[Total Revenue]]&gt;=40000,"Medium","Low"))</f>
        <v>Medium</v>
      </c>
      <c r="Y3784" s="1" t="str">
        <f>IFERROR(IF(SUMIF(salesdata[Year],salesdata[[#This Row],[Year]],salesdata[Total Revenue])&gt;SUMIF(salesdata[Year],salesdata[[#This Row],[Year]]-1,salesdata[Total Revenue]),"Growth Year","Decline Year"),"")</f>
        <v>Growth Year</v>
      </c>
    </row>
    <row r="3785" spans="1:25" x14ac:dyDescent="0.3">
      <c r="A3785" s="1">
        <v>3784</v>
      </c>
      <c r="B3785" s="2">
        <v>44137</v>
      </c>
      <c r="C3785" s="1">
        <v>2020</v>
      </c>
      <c r="D3785" s="1" t="s">
        <v>24</v>
      </c>
      <c r="E3785" s="1">
        <v>11</v>
      </c>
      <c r="F3785" s="3">
        <v>1921</v>
      </c>
      <c r="G3785" s="10">
        <v>6089.57</v>
      </c>
      <c r="H3785" s="12">
        <f>IFERROR(salesdata[[#This Row],[S-P1]]/salesdata[[#This Row],[Q-P1]],0)</f>
        <v>3.17</v>
      </c>
      <c r="I3785" s="3">
        <v>1060</v>
      </c>
      <c r="J3785" s="10">
        <v>6720.4</v>
      </c>
      <c r="K3785" s="12">
        <f>IFERROR(salesdata[[#This Row],[S-P2]]/salesdata[[#This Row],[Q-P2]],0)</f>
        <v>6.34</v>
      </c>
      <c r="L3785" s="3">
        <v>5531</v>
      </c>
      <c r="M3785" s="10">
        <v>29978.02</v>
      </c>
      <c r="N3785" s="12">
        <f>IFERROR(salesdata[[#This Row],[S-P3]]/salesdata[[#This Row],[Q-P3]],0)</f>
        <v>5.42</v>
      </c>
      <c r="O3785" s="3">
        <v>1589</v>
      </c>
      <c r="P3785" s="10">
        <v>11329.57</v>
      </c>
      <c r="Q3785" s="12">
        <f>IFERROR(salesdata[[#This Row],[S-P4]]/salesdata[[#This Row],[Q-P4]],0)</f>
        <v>7.13</v>
      </c>
      <c r="R3785" s="3">
        <v>10101</v>
      </c>
      <c r="S3785" s="10">
        <v>54117.56</v>
      </c>
      <c r="T3785" s="1" t="str">
        <f>"Q"&amp;ROUNDUP(salesdata[[#This Row],[Month No.]]/3,0)</f>
        <v>Q4</v>
      </c>
      <c r="U3785" s="1" t="str">
        <f>TEXT(salesdata[[#This Row],[Date]],"dddd")</f>
        <v>Monday</v>
      </c>
      <c r="V3785" s="12">
        <f>IFERROR(salesdata[[#This Row],[Total Revenue]]/salesdata[[#This Row],[Total Units Sold]],0)</f>
        <v>5.3576437976437976</v>
      </c>
      <c r="W3785" s="1" t="str">
        <f>INDEX({"Product1","Product2","Product3","Product4"},MATCH(MAX(salesdata[[#This Row],[S-P1]],salesdata[[#This Row],[S-P2]],salesdata[[#This Row],[S-P3]],salesdata[[#This Row],[S-P4]]),CHOOSE({1,2,3,4},salesdata[[#This Row],[S-P1]],salesdata[[#This Row],[S-P2]],salesdata[[#This Row],[S-P3]],salesdata[[#This Row],[S-P4]]),0))</f>
        <v>Product3</v>
      </c>
      <c r="X3785" s="1" t="str">
        <f>IF(salesdata[[#This Row],[Total Revenue]]&gt;=70000,"High",IF(salesdata[[#This Row],[Total Revenue]]&gt;=40000,"Medium","Low"))</f>
        <v>Medium</v>
      </c>
      <c r="Y3785" s="1" t="str">
        <f>IFERROR(IF(SUMIF(salesdata[Year],salesdata[[#This Row],[Year]],salesdata[Total Revenue])&gt;SUMIF(salesdata[Year],salesdata[[#This Row],[Year]]-1,salesdata[Total Revenue]),"Growth Year","Decline Year"),"")</f>
        <v>Growth Year</v>
      </c>
    </row>
    <row r="3786" spans="1:25" x14ac:dyDescent="0.3">
      <c r="A3786" s="1">
        <v>3785</v>
      </c>
      <c r="B3786" s="2">
        <v>44138</v>
      </c>
      <c r="C3786" s="1">
        <v>2020</v>
      </c>
      <c r="D3786" s="1" t="s">
        <v>24</v>
      </c>
      <c r="E3786" s="1">
        <v>11</v>
      </c>
      <c r="F3786" s="3">
        <v>4279</v>
      </c>
      <c r="G3786" s="10">
        <v>13564.43</v>
      </c>
      <c r="H3786" s="12">
        <f>IFERROR(salesdata[[#This Row],[S-P1]]/salesdata[[#This Row],[Q-P1]],0)</f>
        <v>3.17</v>
      </c>
      <c r="I3786" s="3">
        <v>610</v>
      </c>
      <c r="J3786" s="10">
        <v>3867.4</v>
      </c>
      <c r="K3786" s="12">
        <f>IFERROR(salesdata[[#This Row],[S-P2]]/salesdata[[#This Row],[Q-P2]],0)</f>
        <v>6.34</v>
      </c>
      <c r="L3786" s="3">
        <v>3364</v>
      </c>
      <c r="M3786" s="10">
        <v>18232.88</v>
      </c>
      <c r="N3786" s="12">
        <f>IFERROR(salesdata[[#This Row],[S-P3]]/salesdata[[#This Row],[Q-P3]],0)</f>
        <v>5.42</v>
      </c>
      <c r="O3786" s="3">
        <v>1255</v>
      </c>
      <c r="P3786" s="10">
        <v>8948.15</v>
      </c>
      <c r="Q3786" s="12">
        <f>IFERROR(salesdata[[#This Row],[S-P4]]/salesdata[[#This Row],[Q-P4]],0)</f>
        <v>7.13</v>
      </c>
      <c r="R3786" s="3">
        <v>9508</v>
      </c>
      <c r="S3786" s="10">
        <v>44612.86</v>
      </c>
      <c r="T3786" s="1" t="str">
        <f>"Q"&amp;ROUNDUP(salesdata[[#This Row],[Month No.]]/3,0)</f>
        <v>Q4</v>
      </c>
      <c r="U3786" s="1" t="str">
        <f>TEXT(salesdata[[#This Row],[Date]],"dddd")</f>
        <v>Tuesday</v>
      </c>
      <c r="V3786" s="12">
        <f>IFERROR(salesdata[[#This Row],[Total Revenue]]/salesdata[[#This Row],[Total Units Sold]],0)</f>
        <v>4.6921392511569202</v>
      </c>
      <c r="W3786" s="1" t="str">
        <f>INDEX({"Product1","Product2","Product3","Product4"},MATCH(MAX(salesdata[[#This Row],[S-P1]],salesdata[[#This Row],[S-P2]],salesdata[[#This Row],[S-P3]],salesdata[[#This Row],[S-P4]]),CHOOSE({1,2,3,4},salesdata[[#This Row],[S-P1]],salesdata[[#This Row],[S-P2]],salesdata[[#This Row],[S-P3]],salesdata[[#This Row],[S-P4]]),0))</f>
        <v>Product3</v>
      </c>
      <c r="X3786" s="1" t="str">
        <f>IF(salesdata[[#This Row],[Total Revenue]]&gt;=70000,"High",IF(salesdata[[#This Row],[Total Revenue]]&gt;=40000,"Medium","Low"))</f>
        <v>Medium</v>
      </c>
      <c r="Y3786" s="1" t="str">
        <f>IFERROR(IF(SUMIF(salesdata[Year],salesdata[[#This Row],[Year]],salesdata[Total Revenue])&gt;SUMIF(salesdata[Year],salesdata[[#This Row],[Year]]-1,salesdata[Total Revenue]),"Growth Year","Decline Year"),"")</f>
        <v>Growth Year</v>
      </c>
    </row>
    <row r="3787" spans="1:25" x14ac:dyDescent="0.3">
      <c r="A3787" s="1">
        <v>3786</v>
      </c>
      <c r="B3787" s="2">
        <v>44139</v>
      </c>
      <c r="C3787" s="1">
        <v>2020</v>
      </c>
      <c r="D3787" s="1" t="s">
        <v>24</v>
      </c>
      <c r="E3787" s="1">
        <v>11</v>
      </c>
      <c r="F3787" s="3">
        <v>7296</v>
      </c>
      <c r="G3787" s="10">
        <v>23128.32</v>
      </c>
      <c r="H3787" s="12">
        <f>IFERROR(salesdata[[#This Row],[S-P1]]/salesdata[[#This Row],[Q-P1]],0)</f>
        <v>3.17</v>
      </c>
      <c r="I3787" s="3">
        <v>1431</v>
      </c>
      <c r="J3787" s="10">
        <v>9072.5400000000009</v>
      </c>
      <c r="K3787" s="12">
        <f>IFERROR(salesdata[[#This Row],[S-P2]]/salesdata[[#This Row],[Q-P2]],0)</f>
        <v>6.3400000000000007</v>
      </c>
      <c r="L3787" s="3">
        <v>2995</v>
      </c>
      <c r="M3787" s="10">
        <v>16232.9</v>
      </c>
      <c r="N3787" s="12">
        <f>IFERROR(salesdata[[#This Row],[S-P3]]/salesdata[[#This Row],[Q-P3]],0)</f>
        <v>5.42</v>
      </c>
      <c r="O3787" s="3">
        <v>476</v>
      </c>
      <c r="P3787" s="10">
        <v>3393.88</v>
      </c>
      <c r="Q3787" s="12">
        <f>IFERROR(salesdata[[#This Row],[S-P4]]/salesdata[[#This Row],[Q-P4]],0)</f>
        <v>7.13</v>
      </c>
      <c r="R3787" s="3">
        <v>12198</v>
      </c>
      <c r="S3787" s="10">
        <v>51827.64</v>
      </c>
      <c r="T3787" s="1" t="str">
        <f>"Q"&amp;ROUNDUP(salesdata[[#This Row],[Month No.]]/3,0)</f>
        <v>Q4</v>
      </c>
      <c r="U3787" s="1" t="str">
        <f>TEXT(salesdata[[#This Row],[Date]],"dddd")</f>
        <v>Wednesday</v>
      </c>
      <c r="V3787" s="12">
        <f>IFERROR(salesdata[[#This Row],[Total Revenue]]/salesdata[[#This Row],[Total Units Sold]],0)</f>
        <v>4.2488637481554354</v>
      </c>
      <c r="W3787" s="1" t="str">
        <f>INDEX({"Product1","Product2","Product3","Product4"},MATCH(MAX(salesdata[[#This Row],[S-P1]],salesdata[[#This Row],[S-P2]],salesdata[[#This Row],[S-P3]],salesdata[[#This Row],[S-P4]]),CHOOSE({1,2,3,4},salesdata[[#This Row],[S-P1]],salesdata[[#This Row],[S-P2]],salesdata[[#This Row],[S-P3]],salesdata[[#This Row],[S-P4]]),0))</f>
        <v>Product1</v>
      </c>
      <c r="X3787" s="1" t="str">
        <f>IF(salesdata[[#This Row],[Total Revenue]]&gt;=70000,"High",IF(salesdata[[#This Row],[Total Revenue]]&gt;=40000,"Medium","Low"))</f>
        <v>Medium</v>
      </c>
      <c r="Y3787" s="1" t="str">
        <f>IFERROR(IF(SUMIF(salesdata[Year],salesdata[[#This Row],[Year]],salesdata[Total Revenue])&gt;SUMIF(salesdata[Year],salesdata[[#This Row],[Year]]-1,salesdata[Total Revenue]),"Growth Year","Decline Year"),"")</f>
        <v>Growth Year</v>
      </c>
    </row>
    <row r="3788" spans="1:25" x14ac:dyDescent="0.3">
      <c r="A3788" s="1">
        <v>3787</v>
      </c>
      <c r="B3788" s="2">
        <v>44140</v>
      </c>
      <c r="C3788" s="1">
        <v>2020</v>
      </c>
      <c r="D3788" s="1" t="s">
        <v>24</v>
      </c>
      <c r="E3788" s="1">
        <v>11</v>
      </c>
      <c r="F3788" s="3">
        <v>2017</v>
      </c>
      <c r="G3788" s="10">
        <v>6393.89</v>
      </c>
      <c r="H3788" s="12">
        <f>IFERROR(salesdata[[#This Row],[S-P1]]/salesdata[[#This Row],[Q-P1]],0)</f>
        <v>3.1700000000000004</v>
      </c>
      <c r="I3788" s="3">
        <v>823</v>
      </c>
      <c r="J3788" s="10">
        <v>5217.82</v>
      </c>
      <c r="K3788" s="12">
        <f>IFERROR(salesdata[[#This Row],[S-P2]]/salesdata[[#This Row],[Q-P2]],0)</f>
        <v>6.34</v>
      </c>
      <c r="L3788" s="3">
        <v>5718</v>
      </c>
      <c r="M3788" s="10">
        <v>30991.56</v>
      </c>
      <c r="N3788" s="12">
        <f>IFERROR(salesdata[[#This Row],[S-P3]]/salesdata[[#This Row],[Q-P3]],0)</f>
        <v>5.42</v>
      </c>
      <c r="O3788" s="3">
        <v>1022</v>
      </c>
      <c r="P3788" s="10">
        <v>7286.86</v>
      </c>
      <c r="Q3788" s="12">
        <f>IFERROR(salesdata[[#This Row],[S-P4]]/salesdata[[#This Row],[Q-P4]],0)</f>
        <v>7.13</v>
      </c>
      <c r="R3788" s="3">
        <v>9580</v>
      </c>
      <c r="S3788" s="10">
        <v>49890.13</v>
      </c>
      <c r="T3788" s="1" t="str">
        <f>"Q"&amp;ROUNDUP(salesdata[[#This Row],[Month No.]]/3,0)</f>
        <v>Q4</v>
      </c>
      <c r="U3788" s="1" t="str">
        <f>TEXT(salesdata[[#This Row],[Date]],"dddd")</f>
        <v>Thursday</v>
      </c>
      <c r="V3788" s="12">
        <f>IFERROR(salesdata[[#This Row],[Total Revenue]]/salesdata[[#This Row],[Total Units Sold]],0)</f>
        <v>5.2077379958246341</v>
      </c>
      <c r="W3788" s="1" t="str">
        <f>INDEX({"Product1","Product2","Product3","Product4"},MATCH(MAX(salesdata[[#This Row],[S-P1]],salesdata[[#This Row],[S-P2]],salesdata[[#This Row],[S-P3]],salesdata[[#This Row],[S-P4]]),CHOOSE({1,2,3,4},salesdata[[#This Row],[S-P1]],salesdata[[#This Row],[S-P2]],salesdata[[#This Row],[S-P3]],salesdata[[#This Row],[S-P4]]),0))</f>
        <v>Product3</v>
      </c>
      <c r="X3788" s="1" t="str">
        <f>IF(salesdata[[#This Row],[Total Revenue]]&gt;=70000,"High",IF(salesdata[[#This Row],[Total Revenue]]&gt;=40000,"Medium","Low"))</f>
        <v>Medium</v>
      </c>
      <c r="Y3788" s="1" t="str">
        <f>IFERROR(IF(SUMIF(salesdata[Year],salesdata[[#This Row],[Year]],salesdata[Total Revenue])&gt;SUMIF(salesdata[Year],salesdata[[#This Row],[Year]]-1,salesdata[Total Revenue]),"Growth Year","Decline Year"),"")</f>
        <v>Growth Year</v>
      </c>
    </row>
    <row r="3789" spans="1:25" x14ac:dyDescent="0.3">
      <c r="A3789" s="1">
        <v>3788</v>
      </c>
      <c r="B3789" s="2">
        <v>44141</v>
      </c>
      <c r="C3789" s="1">
        <v>2020</v>
      </c>
      <c r="D3789" s="1" t="s">
        <v>24</v>
      </c>
      <c r="E3789" s="1">
        <v>11</v>
      </c>
      <c r="F3789" s="3">
        <v>7145</v>
      </c>
      <c r="G3789" s="10">
        <v>22649.65</v>
      </c>
      <c r="H3789" s="12">
        <f>IFERROR(salesdata[[#This Row],[S-P1]]/salesdata[[#This Row],[Q-P1]],0)</f>
        <v>3.1700000000000004</v>
      </c>
      <c r="I3789" s="3">
        <v>3416</v>
      </c>
      <c r="J3789" s="10">
        <v>21657.439999999999</v>
      </c>
      <c r="K3789" s="12">
        <f>IFERROR(salesdata[[#This Row],[S-P2]]/salesdata[[#This Row],[Q-P2]],0)</f>
        <v>6.34</v>
      </c>
      <c r="L3789" s="3">
        <v>5505</v>
      </c>
      <c r="M3789" s="10">
        <v>29837.1</v>
      </c>
      <c r="N3789" s="12">
        <f>IFERROR(salesdata[[#This Row],[S-P3]]/salesdata[[#This Row],[Q-P3]],0)</f>
        <v>5.42</v>
      </c>
      <c r="O3789" s="3">
        <v>1549</v>
      </c>
      <c r="P3789" s="10">
        <v>11044.37</v>
      </c>
      <c r="Q3789" s="12">
        <f>IFERROR(salesdata[[#This Row],[S-P4]]/salesdata[[#This Row],[Q-P4]],0)</f>
        <v>7.1300000000000008</v>
      </c>
      <c r="R3789" s="3">
        <v>17615</v>
      </c>
      <c r="S3789" s="10">
        <v>85188.56</v>
      </c>
      <c r="T3789" s="1" t="str">
        <f>"Q"&amp;ROUNDUP(salesdata[[#This Row],[Month No.]]/3,0)</f>
        <v>Q4</v>
      </c>
      <c r="U3789" s="1" t="str">
        <f>TEXT(salesdata[[#This Row],[Date]],"dddd")</f>
        <v>Friday</v>
      </c>
      <c r="V3789" s="12">
        <f>IFERROR(salesdata[[#This Row],[Total Revenue]]/salesdata[[#This Row],[Total Units Sold]],0)</f>
        <v>4.8361373829122902</v>
      </c>
      <c r="W3789" s="1" t="str">
        <f>INDEX({"Product1","Product2","Product3","Product4"},MATCH(MAX(salesdata[[#This Row],[S-P1]],salesdata[[#This Row],[S-P2]],salesdata[[#This Row],[S-P3]],salesdata[[#This Row],[S-P4]]),CHOOSE({1,2,3,4},salesdata[[#This Row],[S-P1]],salesdata[[#This Row],[S-P2]],salesdata[[#This Row],[S-P3]],salesdata[[#This Row],[S-P4]]),0))</f>
        <v>Product3</v>
      </c>
      <c r="X3789" s="1" t="str">
        <f>IF(salesdata[[#This Row],[Total Revenue]]&gt;=70000,"High",IF(salesdata[[#This Row],[Total Revenue]]&gt;=40000,"Medium","Low"))</f>
        <v>High</v>
      </c>
      <c r="Y3789" s="1" t="str">
        <f>IFERROR(IF(SUMIF(salesdata[Year],salesdata[[#This Row],[Year]],salesdata[Total Revenue])&gt;SUMIF(salesdata[Year],salesdata[[#This Row],[Year]]-1,salesdata[Total Revenue]),"Growth Year","Decline Year"),"")</f>
        <v>Growth Year</v>
      </c>
    </row>
    <row r="3790" spans="1:25" x14ac:dyDescent="0.3">
      <c r="A3790" s="1">
        <v>3789</v>
      </c>
      <c r="B3790" s="2">
        <v>44142</v>
      </c>
      <c r="C3790" s="1">
        <v>2020</v>
      </c>
      <c r="D3790" s="1" t="s">
        <v>24</v>
      </c>
      <c r="E3790" s="1">
        <v>11</v>
      </c>
      <c r="F3790" s="3">
        <v>3821</v>
      </c>
      <c r="G3790" s="10">
        <v>12112.57</v>
      </c>
      <c r="H3790" s="12">
        <f>IFERROR(salesdata[[#This Row],[S-P1]]/salesdata[[#This Row],[Q-P1]],0)</f>
        <v>3.17</v>
      </c>
      <c r="I3790" s="3">
        <v>1785</v>
      </c>
      <c r="J3790" s="10">
        <v>11316.9</v>
      </c>
      <c r="K3790" s="12">
        <f>IFERROR(salesdata[[#This Row],[S-P2]]/salesdata[[#This Row],[Q-P2]],0)</f>
        <v>6.34</v>
      </c>
      <c r="L3790" s="3">
        <v>4905</v>
      </c>
      <c r="M3790" s="10">
        <v>26585.1</v>
      </c>
      <c r="N3790" s="12">
        <f>IFERROR(salesdata[[#This Row],[S-P3]]/salesdata[[#This Row],[Q-P3]],0)</f>
        <v>5.42</v>
      </c>
      <c r="O3790" s="3">
        <v>697</v>
      </c>
      <c r="P3790" s="10">
        <v>4969.6099999999997</v>
      </c>
      <c r="Q3790" s="12">
        <f>IFERROR(salesdata[[#This Row],[S-P4]]/salesdata[[#This Row],[Q-P4]],0)</f>
        <v>7.13</v>
      </c>
      <c r="R3790" s="3">
        <v>11208</v>
      </c>
      <c r="S3790" s="10">
        <v>54984.18</v>
      </c>
      <c r="T3790" s="1" t="str">
        <f>"Q"&amp;ROUNDUP(salesdata[[#This Row],[Month No.]]/3,0)</f>
        <v>Q4</v>
      </c>
      <c r="U3790" s="1" t="str">
        <f>TEXT(salesdata[[#This Row],[Date]],"dddd")</f>
        <v>Saturday</v>
      </c>
      <c r="V3790" s="12">
        <f>IFERROR(salesdata[[#This Row],[Total Revenue]]/salesdata[[#This Row],[Total Units Sold]],0)</f>
        <v>4.9057976445396143</v>
      </c>
      <c r="W3790" s="1" t="str">
        <f>INDEX({"Product1","Product2","Product3","Product4"},MATCH(MAX(salesdata[[#This Row],[S-P1]],salesdata[[#This Row],[S-P2]],salesdata[[#This Row],[S-P3]],salesdata[[#This Row],[S-P4]]),CHOOSE({1,2,3,4},salesdata[[#This Row],[S-P1]],salesdata[[#This Row],[S-P2]],salesdata[[#This Row],[S-P3]],salesdata[[#This Row],[S-P4]]),0))</f>
        <v>Product3</v>
      </c>
      <c r="X3790" s="1" t="str">
        <f>IF(salesdata[[#This Row],[Total Revenue]]&gt;=70000,"High",IF(salesdata[[#This Row],[Total Revenue]]&gt;=40000,"Medium","Low"))</f>
        <v>Medium</v>
      </c>
      <c r="Y3790" s="1" t="str">
        <f>IFERROR(IF(SUMIF(salesdata[Year],salesdata[[#This Row],[Year]],salesdata[Total Revenue])&gt;SUMIF(salesdata[Year],salesdata[[#This Row],[Year]]-1,salesdata[Total Revenue]),"Growth Year","Decline Year"),"")</f>
        <v>Growth Year</v>
      </c>
    </row>
    <row r="3791" spans="1:25" x14ac:dyDescent="0.3">
      <c r="A3791" s="1">
        <v>3790</v>
      </c>
      <c r="B3791" s="2">
        <v>44143</v>
      </c>
      <c r="C3791" s="1">
        <v>2020</v>
      </c>
      <c r="D3791" s="1" t="s">
        <v>24</v>
      </c>
      <c r="E3791" s="1">
        <v>11</v>
      </c>
      <c r="F3791" s="3">
        <v>5396</v>
      </c>
      <c r="G3791" s="10">
        <v>17105.32</v>
      </c>
      <c r="H3791" s="12">
        <f>IFERROR(salesdata[[#This Row],[S-P1]]/salesdata[[#This Row],[Q-P1]],0)</f>
        <v>3.17</v>
      </c>
      <c r="I3791" s="3">
        <v>3520</v>
      </c>
      <c r="J3791" s="10">
        <v>22316.799999999999</v>
      </c>
      <c r="K3791" s="12">
        <f>IFERROR(salesdata[[#This Row],[S-P2]]/salesdata[[#This Row],[Q-P2]],0)</f>
        <v>6.34</v>
      </c>
      <c r="L3791" s="3">
        <v>3853</v>
      </c>
      <c r="M3791" s="10">
        <v>20883.259999999998</v>
      </c>
      <c r="N3791" s="12">
        <f>IFERROR(salesdata[[#This Row],[S-P3]]/salesdata[[#This Row],[Q-P3]],0)</f>
        <v>5.42</v>
      </c>
      <c r="O3791" s="3">
        <v>1661</v>
      </c>
      <c r="P3791" s="10">
        <v>11842.93</v>
      </c>
      <c r="Q3791" s="12">
        <f>IFERROR(salesdata[[#This Row],[S-P4]]/salesdata[[#This Row],[Q-P4]],0)</f>
        <v>7.13</v>
      </c>
      <c r="R3791" s="3">
        <v>14430</v>
      </c>
      <c r="S3791" s="10">
        <v>72148.31</v>
      </c>
      <c r="T3791" s="1" t="str">
        <f>"Q"&amp;ROUNDUP(salesdata[[#This Row],[Month No.]]/3,0)</f>
        <v>Q4</v>
      </c>
      <c r="U3791" s="1" t="str">
        <f>TEXT(salesdata[[#This Row],[Date]],"dddd")</f>
        <v>Sunday</v>
      </c>
      <c r="V3791" s="12">
        <f>IFERROR(salesdata[[#This Row],[Total Revenue]]/salesdata[[#This Row],[Total Units Sold]],0)</f>
        <v>4.9998828828828827</v>
      </c>
      <c r="W3791" s="1" t="str">
        <f>INDEX({"Product1","Product2","Product3","Product4"},MATCH(MAX(salesdata[[#This Row],[S-P1]],salesdata[[#This Row],[S-P2]],salesdata[[#This Row],[S-P3]],salesdata[[#This Row],[S-P4]]),CHOOSE({1,2,3,4},salesdata[[#This Row],[S-P1]],salesdata[[#This Row],[S-P2]],salesdata[[#This Row],[S-P3]],salesdata[[#This Row],[S-P4]]),0))</f>
        <v>Product2</v>
      </c>
      <c r="X3791" s="1" t="str">
        <f>IF(salesdata[[#This Row],[Total Revenue]]&gt;=70000,"High",IF(salesdata[[#This Row],[Total Revenue]]&gt;=40000,"Medium","Low"))</f>
        <v>High</v>
      </c>
      <c r="Y3791" s="1" t="str">
        <f>IFERROR(IF(SUMIF(salesdata[Year],salesdata[[#This Row],[Year]],salesdata[Total Revenue])&gt;SUMIF(salesdata[Year],salesdata[[#This Row],[Year]]-1,salesdata[Total Revenue]),"Growth Year","Decline Year"),"")</f>
        <v>Growth Year</v>
      </c>
    </row>
    <row r="3792" spans="1:25" x14ac:dyDescent="0.3">
      <c r="A3792" s="1">
        <v>3791</v>
      </c>
      <c r="B3792" s="2">
        <v>44144</v>
      </c>
      <c r="C3792" s="1">
        <v>2020</v>
      </c>
      <c r="D3792" s="1" t="s">
        <v>24</v>
      </c>
      <c r="E3792" s="1">
        <v>11</v>
      </c>
      <c r="F3792" s="3">
        <v>3864</v>
      </c>
      <c r="G3792" s="10">
        <v>12248.88</v>
      </c>
      <c r="H3792" s="12">
        <f>IFERROR(salesdata[[#This Row],[S-P1]]/salesdata[[#This Row],[Q-P1]],0)</f>
        <v>3.17</v>
      </c>
      <c r="I3792" s="3">
        <v>1983</v>
      </c>
      <c r="J3792" s="10">
        <v>12572.22</v>
      </c>
      <c r="K3792" s="12">
        <f>IFERROR(salesdata[[#This Row],[S-P2]]/salesdata[[#This Row],[Q-P2]],0)</f>
        <v>6.34</v>
      </c>
      <c r="L3792" s="3">
        <v>5816</v>
      </c>
      <c r="M3792" s="10">
        <v>31522.720000000001</v>
      </c>
      <c r="N3792" s="12">
        <f>IFERROR(salesdata[[#This Row],[S-P3]]/salesdata[[#This Row],[Q-P3]],0)</f>
        <v>5.42</v>
      </c>
      <c r="O3792" s="3">
        <v>624</v>
      </c>
      <c r="P3792" s="10">
        <v>4449.12</v>
      </c>
      <c r="Q3792" s="12">
        <f>IFERROR(salesdata[[#This Row],[S-P4]]/salesdata[[#This Row],[Q-P4]],0)</f>
        <v>7.13</v>
      </c>
      <c r="R3792" s="3">
        <v>12287</v>
      </c>
      <c r="S3792" s="10">
        <v>60792.94</v>
      </c>
      <c r="T3792" s="1" t="str">
        <f>"Q"&amp;ROUNDUP(salesdata[[#This Row],[Month No.]]/3,0)</f>
        <v>Q4</v>
      </c>
      <c r="U3792" s="1" t="str">
        <f>TEXT(salesdata[[#This Row],[Date]],"dddd")</f>
        <v>Monday</v>
      </c>
      <c r="V3792" s="12">
        <f>IFERROR(salesdata[[#This Row],[Total Revenue]]/salesdata[[#This Row],[Total Units Sold]],0)</f>
        <v>4.9477447708960689</v>
      </c>
      <c r="W3792" s="1" t="str">
        <f>INDEX({"Product1","Product2","Product3","Product4"},MATCH(MAX(salesdata[[#This Row],[S-P1]],salesdata[[#This Row],[S-P2]],salesdata[[#This Row],[S-P3]],salesdata[[#This Row],[S-P4]]),CHOOSE({1,2,3,4},salesdata[[#This Row],[S-P1]],salesdata[[#This Row],[S-P2]],salesdata[[#This Row],[S-P3]],salesdata[[#This Row],[S-P4]]),0))</f>
        <v>Product3</v>
      </c>
      <c r="X3792" s="1" t="str">
        <f>IF(salesdata[[#This Row],[Total Revenue]]&gt;=70000,"High",IF(salesdata[[#This Row],[Total Revenue]]&gt;=40000,"Medium","Low"))</f>
        <v>Medium</v>
      </c>
      <c r="Y3792" s="1" t="str">
        <f>IFERROR(IF(SUMIF(salesdata[Year],salesdata[[#This Row],[Year]],salesdata[Total Revenue])&gt;SUMIF(salesdata[Year],salesdata[[#This Row],[Year]]-1,salesdata[Total Revenue]),"Growth Year","Decline Year"),"")</f>
        <v>Growth Year</v>
      </c>
    </row>
    <row r="3793" spans="1:25" x14ac:dyDescent="0.3">
      <c r="A3793" s="1">
        <v>3792</v>
      </c>
      <c r="B3793" s="2">
        <v>44145</v>
      </c>
      <c r="C3793" s="1">
        <v>2020</v>
      </c>
      <c r="D3793" s="1" t="s">
        <v>24</v>
      </c>
      <c r="E3793" s="1">
        <v>11</v>
      </c>
      <c r="F3793" s="3">
        <v>4445</v>
      </c>
      <c r="G3793" s="10">
        <v>14090.65</v>
      </c>
      <c r="H3793" s="12">
        <f>IFERROR(salesdata[[#This Row],[S-P1]]/salesdata[[#This Row],[Q-P1]],0)</f>
        <v>3.17</v>
      </c>
      <c r="I3793" s="3">
        <v>937</v>
      </c>
      <c r="J3793" s="10">
        <v>5940.58</v>
      </c>
      <c r="K3793" s="12">
        <f>IFERROR(salesdata[[#This Row],[S-P2]]/salesdata[[#This Row],[Q-P2]],0)</f>
        <v>6.34</v>
      </c>
      <c r="L3793" s="3">
        <v>3825</v>
      </c>
      <c r="M3793" s="10">
        <v>20731.5</v>
      </c>
      <c r="N3793" s="12">
        <f>IFERROR(salesdata[[#This Row],[S-P3]]/salesdata[[#This Row],[Q-P3]],0)</f>
        <v>5.42</v>
      </c>
      <c r="O3793" s="3">
        <v>1490</v>
      </c>
      <c r="P3793" s="10">
        <v>10623.7</v>
      </c>
      <c r="Q3793" s="12">
        <f>IFERROR(salesdata[[#This Row],[S-P4]]/salesdata[[#This Row],[Q-P4]],0)</f>
        <v>7.1300000000000008</v>
      </c>
      <c r="R3793" s="3">
        <v>10697</v>
      </c>
      <c r="S3793" s="10">
        <v>51386.43</v>
      </c>
      <c r="T3793" s="1" t="str">
        <f>"Q"&amp;ROUNDUP(salesdata[[#This Row],[Month No.]]/3,0)</f>
        <v>Q4</v>
      </c>
      <c r="U3793" s="1" t="str">
        <f>TEXT(salesdata[[#This Row],[Date]],"dddd")</f>
        <v>Tuesday</v>
      </c>
      <c r="V3793" s="12">
        <f>IFERROR(salesdata[[#This Row],[Total Revenue]]/salesdata[[#This Row],[Total Units Sold]],0)</f>
        <v>4.8038169580256147</v>
      </c>
      <c r="W3793" s="1" t="str">
        <f>INDEX({"Product1","Product2","Product3","Product4"},MATCH(MAX(salesdata[[#This Row],[S-P1]],salesdata[[#This Row],[S-P2]],salesdata[[#This Row],[S-P3]],salesdata[[#This Row],[S-P4]]),CHOOSE({1,2,3,4},salesdata[[#This Row],[S-P1]],salesdata[[#This Row],[S-P2]],salesdata[[#This Row],[S-P3]],salesdata[[#This Row],[S-P4]]),0))</f>
        <v>Product3</v>
      </c>
      <c r="X3793" s="1" t="str">
        <f>IF(salesdata[[#This Row],[Total Revenue]]&gt;=70000,"High",IF(salesdata[[#This Row],[Total Revenue]]&gt;=40000,"Medium","Low"))</f>
        <v>Medium</v>
      </c>
      <c r="Y3793" s="1" t="str">
        <f>IFERROR(IF(SUMIF(salesdata[Year],salesdata[[#This Row],[Year]],salesdata[Total Revenue])&gt;SUMIF(salesdata[Year],salesdata[[#This Row],[Year]]-1,salesdata[Total Revenue]),"Growth Year","Decline Year"),"")</f>
        <v>Growth Year</v>
      </c>
    </row>
    <row r="3794" spans="1:25" x14ac:dyDescent="0.3">
      <c r="A3794" s="1">
        <v>3793</v>
      </c>
      <c r="B3794" s="2">
        <v>44146</v>
      </c>
      <c r="C3794" s="1">
        <v>2020</v>
      </c>
      <c r="D3794" s="1" t="s">
        <v>24</v>
      </c>
      <c r="E3794" s="1">
        <v>11</v>
      </c>
      <c r="F3794" s="3">
        <v>2510</v>
      </c>
      <c r="G3794" s="10">
        <v>7956.7</v>
      </c>
      <c r="H3794" s="12">
        <f>IFERROR(salesdata[[#This Row],[S-P1]]/salesdata[[#This Row],[Q-P1]],0)</f>
        <v>3.17</v>
      </c>
      <c r="I3794" s="3">
        <v>3649</v>
      </c>
      <c r="J3794" s="10">
        <v>23134.66</v>
      </c>
      <c r="K3794" s="12">
        <f>IFERROR(salesdata[[#This Row],[S-P2]]/salesdata[[#This Row],[Q-P2]],0)</f>
        <v>6.34</v>
      </c>
      <c r="L3794" s="3">
        <v>1747</v>
      </c>
      <c r="M3794" s="10">
        <v>9468.74</v>
      </c>
      <c r="N3794" s="12">
        <f>IFERROR(salesdata[[#This Row],[S-P3]]/salesdata[[#This Row],[Q-P3]],0)</f>
        <v>5.42</v>
      </c>
      <c r="O3794" s="3">
        <v>520</v>
      </c>
      <c r="P3794" s="10">
        <v>3707.6</v>
      </c>
      <c r="Q3794" s="12">
        <f>IFERROR(salesdata[[#This Row],[S-P4]]/salesdata[[#This Row],[Q-P4]],0)</f>
        <v>7.13</v>
      </c>
      <c r="R3794" s="3">
        <v>8426</v>
      </c>
      <c r="S3794" s="10">
        <v>44267.7</v>
      </c>
      <c r="T3794" s="1" t="str">
        <f>"Q"&amp;ROUNDUP(salesdata[[#This Row],[Month No.]]/3,0)</f>
        <v>Q4</v>
      </c>
      <c r="U3794" s="1" t="str">
        <f>TEXT(salesdata[[#This Row],[Date]],"dddd")</f>
        <v>Wednesday</v>
      </c>
      <c r="V3794" s="12">
        <f>IFERROR(salesdata[[#This Row],[Total Revenue]]/salesdata[[#This Row],[Total Units Sold]],0)</f>
        <v>5.2537028245905528</v>
      </c>
      <c r="W3794" s="1" t="str">
        <f>INDEX({"Product1","Product2","Product3","Product4"},MATCH(MAX(salesdata[[#This Row],[S-P1]],salesdata[[#This Row],[S-P2]],salesdata[[#This Row],[S-P3]],salesdata[[#This Row],[S-P4]]),CHOOSE({1,2,3,4},salesdata[[#This Row],[S-P1]],salesdata[[#This Row],[S-P2]],salesdata[[#This Row],[S-P3]],salesdata[[#This Row],[S-P4]]),0))</f>
        <v>Product2</v>
      </c>
      <c r="X3794" s="1" t="str">
        <f>IF(salesdata[[#This Row],[Total Revenue]]&gt;=70000,"High",IF(salesdata[[#This Row],[Total Revenue]]&gt;=40000,"Medium","Low"))</f>
        <v>Medium</v>
      </c>
      <c r="Y3794" s="1" t="str">
        <f>IFERROR(IF(SUMIF(salesdata[Year],salesdata[[#This Row],[Year]],salesdata[Total Revenue])&gt;SUMIF(salesdata[Year],salesdata[[#This Row],[Year]]-1,salesdata[Total Revenue]),"Growth Year","Decline Year"),"")</f>
        <v>Growth Year</v>
      </c>
    </row>
    <row r="3795" spans="1:25" x14ac:dyDescent="0.3">
      <c r="A3795" s="1">
        <v>3794</v>
      </c>
      <c r="B3795" s="2">
        <v>44147</v>
      </c>
      <c r="C3795" s="1">
        <v>2020</v>
      </c>
      <c r="D3795" s="1" t="s">
        <v>24</v>
      </c>
      <c r="E3795" s="1">
        <v>11</v>
      </c>
      <c r="F3795" s="3">
        <v>5560</v>
      </c>
      <c r="G3795" s="10">
        <v>17625.2</v>
      </c>
      <c r="H3795" s="12">
        <f>IFERROR(salesdata[[#This Row],[S-P1]]/salesdata[[#This Row],[Q-P1]],0)</f>
        <v>3.17</v>
      </c>
      <c r="I3795" s="3">
        <v>1410</v>
      </c>
      <c r="J3795" s="10">
        <v>8939.4</v>
      </c>
      <c r="K3795" s="12">
        <f>IFERROR(salesdata[[#This Row],[S-P2]]/salesdata[[#This Row],[Q-P2]],0)</f>
        <v>6.34</v>
      </c>
      <c r="L3795" s="3">
        <v>446</v>
      </c>
      <c r="M3795" s="10">
        <v>2417.3200000000002</v>
      </c>
      <c r="N3795" s="12">
        <f>IFERROR(salesdata[[#This Row],[S-P3]]/salesdata[[#This Row],[Q-P3]],0)</f>
        <v>5.42</v>
      </c>
      <c r="O3795" s="3">
        <v>1124</v>
      </c>
      <c r="P3795" s="10">
        <v>8014.12</v>
      </c>
      <c r="Q3795" s="12">
        <f>IFERROR(salesdata[[#This Row],[S-P4]]/salesdata[[#This Row],[Q-P4]],0)</f>
        <v>7.13</v>
      </c>
      <c r="R3795" s="3">
        <v>8540</v>
      </c>
      <c r="S3795" s="10">
        <v>36996.04</v>
      </c>
      <c r="T3795" s="1" t="str">
        <f>"Q"&amp;ROUNDUP(salesdata[[#This Row],[Month No.]]/3,0)</f>
        <v>Q4</v>
      </c>
      <c r="U3795" s="1" t="str">
        <f>TEXT(salesdata[[#This Row],[Date]],"dddd")</f>
        <v>Thursday</v>
      </c>
      <c r="V3795" s="12">
        <f>IFERROR(salesdata[[#This Row],[Total Revenue]]/salesdata[[#This Row],[Total Units Sold]],0)</f>
        <v>4.3320889929742386</v>
      </c>
      <c r="W3795" s="1" t="str">
        <f>INDEX({"Product1","Product2","Product3","Product4"},MATCH(MAX(salesdata[[#This Row],[S-P1]],salesdata[[#This Row],[S-P2]],salesdata[[#This Row],[S-P3]],salesdata[[#This Row],[S-P4]]),CHOOSE({1,2,3,4},salesdata[[#This Row],[S-P1]],salesdata[[#This Row],[S-P2]],salesdata[[#This Row],[S-P3]],salesdata[[#This Row],[S-P4]]),0))</f>
        <v>Product1</v>
      </c>
      <c r="X3795" s="1" t="str">
        <f>IF(salesdata[[#This Row],[Total Revenue]]&gt;=70000,"High",IF(salesdata[[#This Row],[Total Revenue]]&gt;=40000,"Medium","Low"))</f>
        <v>Low</v>
      </c>
      <c r="Y3795" s="1" t="str">
        <f>IFERROR(IF(SUMIF(salesdata[Year],salesdata[[#This Row],[Year]],salesdata[Total Revenue])&gt;SUMIF(salesdata[Year],salesdata[[#This Row],[Year]]-1,salesdata[Total Revenue]),"Growth Year","Decline Year"),"")</f>
        <v>Growth Year</v>
      </c>
    </row>
    <row r="3796" spans="1:25" x14ac:dyDescent="0.3">
      <c r="A3796" s="1">
        <v>3795</v>
      </c>
      <c r="B3796" s="2">
        <v>44148</v>
      </c>
      <c r="C3796" s="1">
        <v>2020</v>
      </c>
      <c r="D3796" s="1" t="s">
        <v>24</v>
      </c>
      <c r="E3796" s="1">
        <v>11</v>
      </c>
      <c r="F3796" s="3">
        <v>958</v>
      </c>
      <c r="G3796" s="10">
        <v>3036.86</v>
      </c>
      <c r="H3796" s="12">
        <f>IFERROR(salesdata[[#This Row],[S-P1]]/salesdata[[#This Row],[Q-P1]],0)</f>
        <v>3.17</v>
      </c>
      <c r="I3796" s="3">
        <v>2661</v>
      </c>
      <c r="J3796" s="10">
        <v>16870.740000000002</v>
      </c>
      <c r="K3796" s="12">
        <f>IFERROR(salesdata[[#This Row],[S-P2]]/salesdata[[#This Row],[Q-P2]],0)</f>
        <v>6.3400000000000007</v>
      </c>
      <c r="L3796" s="3">
        <v>3865</v>
      </c>
      <c r="M3796" s="10">
        <v>20948.3</v>
      </c>
      <c r="N3796" s="12">
        <f>IFERROR(salesdata[[#This Row],[S-P3]]/salesdata[[#This Row],[Q-P3]],0)</f>
        <v>5.42</v>
      </c>
      <c r="O3796" s="3">
        <v>1303</v>
      </c>
      <c r="P3796" s="10">
        <v>9290.39</v>
      </c>
      <c r="Q3796" s="12">
        <f>IFERROR(salesdata[[#This Row],[S-P4]]/salesdata[[#This Row],[Q-P4]],0)</f>
        <v>7.13</v>
      </c>
      <c r="R3796" s="3">
        <v>8787</v>
      </c>
      <c r="S3796" s="10">
        <v>50146.29</v>
      </c>
      <c r="T3796" s="1" t="str">
        <f>"Q"&amp;ROUNDUP(salesdata[[#This Row],[Month No.]]/3,0)</f>
        <v>Q4</v>
      </c>
      <c r="U3796" s="1" t="str">
        <f>TEXT(salesdata[[#This Row],[Date]],"dddd")</f>
        <v>Friday</v>
      </c>
      <c r="V3796" s="12">
        <f>IFERROR(salesdata[[#This Row],[Total Revenue]]/salesdata[[#This Row],[Total Units Sold]],0)</f>
        <v>5.7068726527825193</v>
      </c>
      <c r="W3796" s="1" t="str">
        <f>INDEX({"Product1","Product2","Product3","Product4"},MATCH(MAX(salesdata[[#This Row],[S-P1]],salesdata[[#This Row],[S-P2]],salesdata[[#This Row],[S-P3]],salesdata[[#This Row],[S-P4]]),CHOOSE({1,2,3,4},salesdata[[#This Row],[S-P1]],salesdata[[#This Row],[S-P2]],salesdata[[#This Row],[S-P3]],salesdata[[#This Row],[S-P4]]),0))</f>
        <v>Product3</v>
      </c>
      <c r="X3796" s="1" t="str">
        <f>IF(salesdata[[#This Row],[Total Revenue]]&gt;=70000,"High",IF(salesdata[[#This Row],[Total Revenue]]&gt;=40000,"Medium","Low"))</f>
        <v>Medium</v>
      </c>
      <c r="Y3796" s="1" t="str">
        <f>IFERROR(IF(SUMIF(salesdata[Year],salesdata[[#This Row],[Year]],salesdata[Total Revenue])&gt;SUMIF(salesdata[Year],salesdata[[#This Row],[Year]]-1,salesdata[Total Revenue]),"Growth Year","Decline Year"),"")</f>
        <v>Growth Year</v>
      </c>
    </row>
    <row r="3797" spans="1:25" x14ac:dyDescent="0.3">
      <c r="A3797" s="1">
        <v>3796</v>
      </c>
      <c r="B3797" s="2">
        <v>44149</v>
      </c>
      <c r="C3797" s="1">
        <v>2020</v>
      </c>
      <c r="D3797" s="1" t="s">
        <v>24</v>
      </c>
      <c r="E3797" s="1">
        <v>11</v>
      </c>
      <c r="F3797" s="3">
        <v>1716</v>
      </c>
      <c r="G3797" s="10">
        <v>5439.72</v>
      </c>
      <c r="H3797" s="12">
        <f>IFERROR(salesdata[[#This Row],[S-P1]]/salesdata[[#This Row],[Q-P1]],0)</f>
        <v>3.17</v>
      </c>
      <c r="I3797" s="3">
        <v>2307</v>
      </c>
      <c r="J3797" s="10">
        <v>14626.38</v>
      </c>
      <c r="K3797" s="12">
        <f>IFERROR(salesdata[[#This Row],[S-P2]]/salesdata[[#This Row],[Q-P2]],0)</f>
        <v>6.34</v>
      </c>
      <c r="L3797" s="3">
        <v>5406</v>
      </c>
      <c r="M3797" s="10">
        <v>29300.52</v>
      </c>
      <c r="N3797" s="12">
        <f>IFERROR(salesdata[[#This Row],[S-P3]]/salesdata[[#This Row],[Q-P3]],0)</f>
        <v>5.42</v>
      </c>
      <c r="O3797" s="3">
        <v>1128</v>
      </c>
      <c r="P3797" s="10">
        <v>8042.64</v>
      </c>
      <c r="Q3797" s="12">
        <f>IFERROR(salesdata[[#This Row],[S-P4]]/salesdata[[#This Row],[Q-P4]],0)</f>
        <v>7.13</v>
      </c>
      <c r="R3797" s="3">
        <v>10557</v>
      </c>
      <c r="S3797" s="10">
        <v>57409.26</v>
      </c>
      <c r="T3797" s="1" t="str">
        <f>"Q"&amp;ROUNDUP(salesdata[[#This Row],[Month No.]]/3,0)</f>
        <v>Q4</v>
      </c>
      <c r="U3797" s="1" t="str">
        <f>TEXT(salesdata[[#This Row],[Date]],"dddd")</f>
        <v>Saturday</v>
      </c>
      <c r="V3797" s="12">
        <f>IFERROR(salesdata[[#This Row],[Total Revenue]]/salesdata[[#This Row],[Total Units Sold]],0)</f>
        <v>5.4380278488206875</v>
      </c>
      <c r="W3797" s="1" t="str">
        <f>INDEX({"Product1","Product2","Product3","Product4"},MATCH(MAX(salesdata[[#This Row],[S-P1]],salesdata[[#This Row],[S-P2]],salesdata[[#This Row],[S-P3]],salesdata[[#This Row],[S-P4]]),CHOOSE({1,2,3,4},salesdata[[#This Row],[S-P1]],salesdata[[#This Row],[S-P2]],salesdata[[#This Row],[S-P3]],salesdata[[#This Row],[S-P4]]),0))</f>
        <v>Product3</v>
      </c>
      <c r="X3797" s="1" t="str">
        <f>IF(salesdata[[#This Row],[Total Revenue]]&gt;=70000,"High",IF(salesdata[[#This Row],[Total Revenue]]&gt;=40000,"Medium","Low"))</f>
        <v>Medium</v>
      </c>
      <c r="Y3797" s="1" t="str">
        <f>IFERROR(IF(SUMIF(salesdata[Year],salesdata[[#This Row],[Year]],salesdata[Total Revenue])&gt;SUMIF(salesdata[Year],salesdata[[#This Row],[Year]]-1,salesdata[Total Revenue]),"Growth Year","Decline Year"),"")</f>
        <v>Growth Year</v>
      </c>
    </row>
    <row r="3798" spans="1:25" x14ac:dyDescent="0.3">
      <c r="A3798" s="1">
        <v>3797</v>
      </c>
      <c r="B3798" s="2">
        <v>44150</v>
      </c>
      <c r="C3798" s="1">
        <v>2020</v>
      </c>
      <c r="D3798" s="1" t="s">
        <v>24</v>
      </c>
      <c r="E3798" s="1">
        <v>11</v>
      </c>
      <c r="F3798" s="3">
        <v>1738</v>
      </c>
      <c r="G3798" s="10">
        <v>5509.46</v>
      </c>
      <c r="H3798" s="12">
        <f>IFERROR(salesdata[[#This Row],[S-P1]]/salesdata[[#This Row],[Q-P1]],0)</f>
        <v>3.17</v>
      </c>
      <c r="I3798" s="3">
        <v>1585</v>
      </c>
      <c r="J3798" s="10">
        <v>10048.9</v>
      </c>
      <c r="K3798" s="12">
        <f>IFERROR(salesdata[[#This Row],[S-P2]]/salesdata[[#This Row],[Q-P2]],0)</f>
        <v>6.34</v>
      </c>
      <c r="L3798" s="3">
        <v>1653</v>
      </c>
      <c r="M3798" s="10">
        <v>8959.26</v>
      </c>
      <c r="N3798" s="12">
        <f>IFERROR(salesdata[[#This Row],[S-P3]]/salesdata[[#This Row],[Q-P3]],0)</f>
        <v>5.42</v>
      </c>
      <c r="O3798" s="3">
        <v>1667</v>
      </c>
      <c r="P3798" s="10">
        <v>11885.71</v>
      </c>
      <c r="Q3798" s="12">
        <f>IFERROR(salesdata[[#This Row],[S-P4]]/salesdata[[#This Row],[Q-P4]],0)</f>
        <v>7.13</v>
      </c>
      <c r="R3798" s="3">
        <v>6643</v>
      </c>
      <c r="S3798" s="10">
        <v>36403.33</v>
      </c>
      <c r="T3798" s="1" t="str">
        <f>"Q"&amp;ROUNDUP(salesdata[[#This Row],[Month No.]]/3,0)</f>
        <v>Q4</v>
      </c>
      <c r="U3798" s="1" t="str">
        <f>TEXT(salesdata[[#This Row],[Date]],"dddd")</f>
        <v>Sunday</v>
      </c>
      <c r="V3798" s="12">
        <f>IFERROR(salesdata[[#This Row],[Total Revenue]]/salesdata[[#This Row],[Total Units Sold]],0)</f>
        <v>5.479953334336896</v>
      </c>
      <c r="W3798" s="1" t="str">
        <f>INDEX({"Product1","Product2","Product3","Product4"},MATCH(MAX(salesdata[[#This Row],[S-P1]],salesdata[[#This Row],[S-P2]],salesdata[[#This Row],[S-P3]],salesdata[[#This Row],[S-P4]]),CHOOSE({1,2,3,4},salesdata[[#This Row],[S-P1]],salesdata[[#This Row],[S-P2]],salesdata[[#This Row],[S-P3]],salesdata[[#This Row],[S-P4]]),0))</f>
        <v>Product4</v>
      </c>
      <c r="X3798" s="1" t="str">
        <f>IF(salesdata[[#This Row],[Total Revenue]]&gt;=70000,"High",IF(salesdata[[#This Row],[Total Revenue]]&gt;=40000,"Medium","Low"))</f>
        <v>Low</v>
      </c>
      <c r="Y3798" s="1" t="str">
        <f>IFERROR(IF(SUMIF(salesdata[Year],salesdata[[#This Row],[Year]],salesdata[Total Revenue])&gt;SUMIF(salesdata[Year],salesdata[[#This Row],[Year]]-1,salesdata[Total Revenue]),"Growth Year","Decline Year"),"")</f>
        <v>Growth Year</v>
      </c>
    </row>
    <row r="3799" spans="1:25" x14ac:dyDescent="0.3">
      <c r="A3799" s="1">
        <v>3798</v>
      </c>
      <c r="B3799" s="2">
        <v>44151</v>
      </c>
      <c r="C3799" s="1">
        <v>2020</v>
      </c>
      <c r="D3799" s="1" t="s">
        <v>24</v>
      </c>
      <c r="E3799" s="1">
        <v>11</v>
      </c>
      <c r="F3799" s="3">
        <v>4307</v>
      </c>
      <c r="G3799" s="10">
        <v>13653.19</v>
      </c>
      <c r="H3799" s="12">
        <f>IFERROR(salesdata[[#This Row],[S-P1]]/salesdata[[#This Row],[Q-P1]],0)</f>
        <v>3.17</v>
      </c>
      <c r="I3799" s="3">
        <v>2618</v>
      </c>
      <c r="J3799" s="10">
        <v>16598.12</v>
      </c>
      <c r="K3799" s="12">
        <f>IFERROR(salesdata[[#This Row],[S-P2]]/salesdata[[#This Row],[Q-P2]],0)</f>
        <v>6.34</v>
      </c>
      <c r="L3799" s="3">
        <v>3721</v>
      </c>
      <c r="M3799" s="10">
        <v>20167.82</v>
      </c>
      <c r="N3799" s="12">
        <f>IFERROR(salesdata[[#This Row],[S-P3]]/salesdata[[#This Row],[Q-P3]],0)</f>
        <v>5.42</v>
      </c>
      <c r="O3799" s="3">
        <v>530</v>
      </c>
      <c r="P3799" s="10">
        <v>3778.9</v>
      </c>
      <c r="Q3799" s="12">
        <f>IFERROR(salesdata[[#This Row],[S-P4]]/salesdata[[#This Row],[Q-P4]],0)</f>
        <v>7.13</v>
      </c>
      <c r="R3799" s="3">
        <v>11176</v>
      </c>
      <c r="S3799" s="10">
        <v>54198.03</v>
      </c>
      <c r="T3799" s="1" t="str">
        <f>"Q"&amp;ROUNDUP(salesdata[[#This Row],[Month No.]]/3,0)</f>
        <v>Q4</v>
      </c>
      <c r="U3799" s="1" t="str">
        <f>TEXT(salesdata[[#This Row],[Date]],"dddd")</f>
        <v>Monday</v>
      </c>
      <c r="V3799" s="12">
        <f>IFERROR(salesdata[[#This Row],[Total Revenue]]/salesdata[[#This Row],[Total Units Sold]],0)</f>
        <v>4.84950161059413</v>
      </c>
      <c r="W3799" s="1" t="str">
        <f>INDEX({"Product1","Product2","Product3","Product4"},MATCH(MAX(salesdata[[#This Row],[S-P1]],salesdata[[#This Row],[S-P2]],salesdata[[#This Row],[S-P3]],salesdata[[#This Row],[S-P4]]),CHOOSE({1,2,3,4},salesdata[[#This Row],[S-P1]],salesdata[[#This Row],[S-P2]],salesdata[[#This Row],[S-P3]],salesdata[[#This Row],[S-P4]]),0))</f>
        <v>Product3</v>
      </c>
      <c r="X3799" s="1" t="str">
        <f>IF(salesdata[[#This Row],[Total Revenue]]&gt;=70000,"High",IF(salesdata[[#This Row],[Total Revenue]]&gt;=40000,"Medium","Low"))</f>
        <v>Medium</v>
      </c>
      <c r="Y3799" s="1" t="str">
        <f>IFERROR(IF(SUMIF(salesdata[Year],salesdata[[#This Row],[Year]],salesdata[Total Revenue])&gt;SUMIF(salesdata[Year],salesdata[[#This Row],[Year]]-1,salesdata[Total Revenue]),"Growth Year","Decline Year"),"")</f>
        <v>Growth Year</v>
      </c>
    </row>
    <row r="3800" spans="1:25" x14ac:dyDescent="0.3">
      <c r="A3800" s="1">
        <v>3799</v>
      </c>
      <c r="B3800" s="2">
        <v>44152</v>
      </c>
      <c r="C3800" s="1">
        <v>2020</v>
      </c>
      <c r="D3800" s="1" t="s">
        <v>24</v>
      </c>
      <c r="E3800" s="1">
        <v>11</v>
      </c>
      <c r="F3800" s="3">
        <v>4446</v>
      </c>
      <c r="G3800" s="10">
        <v>14093.82</v>
      </c>
      <c r="H3800" s="12">
        <f>IFERROR(salesdata[[#This Row],[S-P1]]/salesdata[[#This Row],[Q-P1]],0)</f>
        <v>3.17</v>
      </c>
      <c r="I3800" s="3">
        <v>3998</v>
      </c>
      <c r="J3800" s="10">
        <v>25347.32</v>
      </c>
      <c r="K3800" s="12">
        <f>IFERROR(salesdata[[#This Row],[S-P2]]/salesdata[[#This Row],[Q-P2]],0)</f>
        <v>6.34</v>
      </c>
      <c r="L3800" s="3">
        <v>4091</v>
      </c>
      <c r="M3800" s="10">
        <v>22173.22</v>
      </c>
      <c r="N3800" s="12">
        <f>IFERROR(salesdata[[#This Row],[S-P3]]/salesdata[[#This Row],[Q-P3]],0)</f>
        <v>5.42</v>
      </c>
      <c r="O3800" s="3">
        <v>1442</v>
      </c>
      <c r="P3800" s="10">
        <v>10281.459999999999</v>
      </c>
      <c r="Q3800" s="12">
        <f>IFERROR(salesdata[[#This Row],[S-P4]]/salesdata[[#This Row],[Q-P4]],0)</f>
        <v>7.129999999999999</v>
      </c>
      <c r="R3800" s="3">
        <v>13977</v>
      </c>
      <c r="S3800" s="10">
        <v>71895.820000000007</v>
      </c>
      <c r="T3800" s="1" t="str">
        <f>"Q"&amp;ROUNDUP(salesdata[[#This Row],[Month No.]]/3,0)</f>
        <v>Q4</v>
      </c>
      <c r="U3800" s="1" t="str">
        <f>TEXT(salesdata[[#This Row],[Date]],"dddd")</f>
        <v>Tuesday</v>
      </c>
      <c r="V3800" s="12">
        <f>IFERROR(salesdata[[#This Row],[Total Revenue]]/salesdata[[#This Row],[Total Units Sold]],0)</f>
        <v>5.1438663518637764</v>
      </c>
      <c r="W3800" s="1" t="str">
        <f>INDEX({"Product1","Product2","Product3","Product4"},MATCH(MAX(salesdata[[#This Row],[S-P1]],salesdata[[#This Row],[S-P2]],salesdata[[#This Row],[S-P3]],salesdata[[#This Row],[S-P4]]),CHOOSE({1,2,3,4},salesdata[[#This Row],[S-P1]],salesdata[[#This Row],[S-P2]],salesdata[[#This Row],[S-P3]],salesdata[[#This Row],[S-P4]]),0))</f>
        <v>Product2</v>
      </c>
      <c r="X3800" s="1" t="str">
        <f>IF(salesdata[[#This Row],[Total Revenue]]&gt;=70000,"High",IF(salesdata[[#This Row],[Total Revenue]]&gt;=40000,"Medium","Low"))</f>
        <v>High</v>
      </c>
      <c r="Y3800" s="1" t="str">
        <f>IFERROR(IF(SUMIF(salesdata[Year],salesdata[[#This Row],[Year]],salesdata[Total Revenue])&gt;SUMIF(salesdata[Year],salesdata[[#This Row],[Year]]-1,salesdata[Total Revenue]),"Growth Year","Decline Year"),"")</f>
        <v>Growth Year</v>
      </c>
    </row>
    <row r="3801" spans="1:25" x14ac:dyDescent="0.3">
      <c r="A3801" s="1">
        <v>3800</v>
      </c>
      <c r="B3801" s="2">
        <v>44153</v>
      </c>
      <c r="C3801" s="1">
        <v>2020</v>
      </c>
      <c r="D3801" s="1" t="s">
        <v>24</v>
      </c>
      <c r="E3801" s="1">
        <v>11</v>
      </c>
      <c r="F3801" s="3">
        <v>7111</v>
      </c>
      <c r="G3801" s="10">
        <v>22541.87</v>
      </c>
      <c r="H3801" s="12">
        <f>IFERROR(salesdata[[#This Row],[S-P1]]/salesdata[[#This Row],[Q-P1]],0)</f>
        <v>3.17</v>
      </c>
      <c r="I3801" s="3">
        <v>2251</v>
      </c>
      <c r="J3801" s="10">
        <v>14271.34</v>
      </c>
      <c r="K3801" s="12">
        <f>IFERROR(salesdata[[#This Row],[S-P2]]/salesdata[[#This Row],[Q-P2]],0)</f>
        <v>6.34</v>
      </c>
      <c r="L3801" s="3">
        <v>4797</v>
      </c>
      <c r="M3801" s="10">
        <v>25999.74</v>
      </c>
      <c r="N3801" s="12">
        <f>IFERROR(salesdata[[#This Row],[S-P3]]/salesdata[[#This Row],[Q-P3]],0)</f>
        <v>5.42</v>
      </c>
      <c r="O3801" s="3">
        <v>807</v>
      </c>
      <c r="P3801" s="10">
        <v>5753.91</v>
      </c>
      <c r="Q3801" s="12">
        <f>IFERROR(salesdata[[#This Row],[S-P4]]/salesdata[[#This Row],[Q-P4]],0)</f>
        <v>7.13</v>
      </c>
      <c r="R3801" s="3">
        <v>14966</v>
      </c>
      <c r="S3801" s="10">
        <v>68566.86</v>
      </c>
      <c r="T3801" s="1" t="str">
        <f>"Q"&amp;ROUNDUP(salesdata[[#This Row],[Month No.]]/3,0)</f>
        <v>Q4</v>
      </c>
      <c r="U3801" s="1" t="str">
        <f>TEXT(salesdata[[#This Row],[Date]],"dddd")</f>
        <v>Wednesday</v>
      </c>
      <c r="V3801" s="12">
        <f>IFERROR(salesdata[[#This Row],[Total Revenue]]/salesdata[[#This Row],[Total Units Sold]],0)</f>
        <v>4.5815087531738605</v>
      </c>
      <c r="W3801" s="1" t="str">
        <f>INDEX({"Product1","Product2","Product3","Product4"},MATCH(MAX(salesdata[[#This Row],[S-P1]],salesdata[[#This Row],[S-P2]],salesdata[[#This Row],[S-P3]],salesdata[[#This Row],[S-P4]]),CHOOSE({1,2,3,4},salesdata[[#This Row],[S-P1]],salesdata[[#This Row],[S-P2]],salesdata[[#This Row],[S-P3]],salesdata[[#This Row],[S-P4]]),0))</f>
        <v>Product3</v>
      </c>
      <c r="X3801" s="1" t="str">
        <f>IF(salesdata[[#This Row],[Total Revenue]]&gt;=70000,"High",IF(salesdata[[#This Row],[Total Revenue]]&gt;=40000,"Medium","Low"))</f>
        <v>Medium</v>
      </c>
      <c r="Y3801" s="1" t="str">
        <f>IFERROR(IF(SUMIF(salesdata[Year],salesdata[[#This Row],[Year]],salesdata[Total Revenue])&gt;SUMIF(salesdata[Year],salesdata[[#This Row],[Year]]-1,salesdata[Total Revenue]),"Growth Year","Decline Year"),"")</f>
        <v>Growth Year</v>
      </c>
    </row>
    <row r="3802" spans="1:25" x14ac:dyDescent="0.3">
      <c r="A3802" s="1">
        <v>3801</v>
      </c>
      <c r="B3802" s="2">
        <v>44154</v>
      </c>
      <c r="C3802" s="1">
        <v>2020</v>
      </c>
      <c r="D3802" s="1" t="s">
        <v>24</v>
      </c>
      <c r="E3802" s="1">
        <v>11</v>
      </c>
      <c r="F3802" s="3">
        <v>2874</v>
      </c>
      <c r="G3802" s="10">
        <v>9110.58</v>
      </c>
      <c r="H3802" s="12">
        <f>IFERROR(salesdata[[#This Row],[S-P1]]/salesdata[[#This Row],[Q-P1]],0)</f>
        <v>3.17</v>
      </c>
      <c r="I3802" s="3">
        <v>3620</v>
      </c>
      <c r="J3802" s="10">
        <v>22950.799999999999</v>
      </c>
      <c r="K3802" s="12">
        <f>IFERROR(salesdata[[#This Row],[S-P2]]/salesdata[[#This Row],[Q-P2]],0)</f>
        <v>6.34</v>
      </c>
      <c r="L3802" s="3">
        <v>5719</v>
      </c>
      <c r="M3802" s="10">
        <v>30996.98</v>
      </c>
      <c r="N3802" s="12">
        <f>IFERROR(salesdata[[#This Row],[S-P3]]/salesdata[[#This Row],[Q-P3]],0)</f>
        <v>5.42</v>
      </c>
      <c r="O3802" s="3">
        <v>1692</v>
      </c>
      <c r="P3802" s="10">
        <v>12063.96</v>
      </c>
      <c r="Q3802" s="12">
        <f>IFERROR(salesdata[[#This Row],[S-P4]]/salesdata[[#This Row],[Q-P4]],0)</f>
        <v>7.13</v>
      </c>
      <c r="R3802" s="3">
        <v>13905</v>
      </c>
      <c r="S3802" s="10">
        <v>75122.320000000007</v>
      </c>
      <c r="T3802" s="1" t="str">
        <f>"Q"&amp;ROUNDUP(salesdata[[#This Row],[Month No.]]/3,0)</f>
        <v>Q4</v>
      </c>
      <c r="U3802" s="1" t="str">
        <f>TEXT(salesdata[[#This Row],[Date]],"dddd")</f>
        <v>Thursday</v>
      </c>
      <c r="V3802" s="12">
        <f>IFERROR(salesdata[[#This Row],[Total Revenue]]/salesdata[[#This Row],[Total Units Sold]],0)</f>
        <v>5.4025400934915506</v>
      </c>
      <c r="W3802" s="1" t="str">
        <f>INDEX({"Product1","Product2","Product3","Product4"},MATCH(MAX(salesdata[[#This Row],[S-P1]],salesdata[[#This Row],[S-P2]],salesdata[[#This Row],[S-P3]],salesdata[[#This Row],[S-P4]]),CHOOSE({1,2,3,4},salesdata[[#This Row],[S-P1]],salesdata[[#This Row],[S-P2]],salesdata[[#This Row],[S-P3]],salesdata[[#This Row],[S-P4]]),0))</f>
        <v>Product3</v>
      </c>
      <c r="X3802" s="1" t="str">
        <f>IF(salesdata[[#This Row],[Total Revenue]]&gt;=70000,"High",IF(salesdata[[#This Row],[Total Revenue]]&gt;=40000,"Medium","Low"))</f>
        <v>High</v>
      </c>
      <c r="Y3802" s="1" t="str">
        <f>IFERROR(IF(SUMIF(salesdata[Year],salesdata[[#This Row],[Year]],salesdata[Total Revenue])&gt;SUMIF(salesdata[Year],salesdata[[#This Row],[Year]]-1,salesdata[Total Revenue]),"Growth Year","Decline Year"),"")</f>
        <v>Growth Year</v>
      </c>
    </row>
    <row r="3803" spans="1:25" x14ac:dyDescent="0.3">
      <c r="A3803" s="1">
        <v>3802</v>
      </c>
      <c r="B3803" s="2">
        <v>44155</v>
      </c>
      <c r="C3803" s="1">
        <v>2020</v>
      </c>
      <c r="D3803" s="1" t="s">
        <v>24</v>
      </c>
      <c r="E3803" s="1">
        <v>11</v>
      </c>
      <c r="F3803" s="3">
        <v>4868</v>
      </c>
      <c r="G3803" s="10">
        <v>15431.56</v>
      </c>
      <c r="H3803" s="12">
        <f>IFERROR(salesdata[[#This Row],[S-P1]]/salesdata[[#This Row],[Q-P1]],0)</f>
        <v>3.17</v>
      </c>
      <c r="I3803" s="3">
        <v>3341</v>
      </c>
      <c r="J3803" s="10">
        <v>21181.94</v>
      </c>
      <c r="K3803" s="12">
        <f>IFERROR(salesdata[[#This Row],[S-P2]]/salesdata[[#This Row],[Q-P2]],0)</f>
        <v>6.34</v>
      </c>
      <c r="L3803" s="3">
        <v>2526</v>
      </c>
      <c r="M3803" s="10">
        <v>13690.92</v>
      </c>
      <c r="N3803" s="12">
        <f>IFERROR(salesdata[[#This Row],[S-P3]]/salesdata[[#This Row],[Q-P3]],0)</f>
        <v>5.42</v>
      </c>
      <c r="O3803" s="3">
        <v>252</v>
      </c>
      <c r="P3803" s="10">
        <v>1796.76</v>
      </c>
      <c r="Q3803" s="12">
        <f>IFERROR(salesdata[[#This Row],[S-P4]]/salesdata[[#This Row],[Q-P4]],0)</f>
        <v>7.13</v>
      </c>
      <c r="R3803" s="3">
        <v>10987</v>
      </c>
      <c r="S3803" s="10">
        <v>52101.18</v>
      </c>
      <c r="T3803" s="1" t="str">
        <f>"Q"&amp;ROUNDUP(salesdata[[#This Row],[Month No.]]/3,0)</f>
        <v>Q4</v>
      </c>
      <c r="U3803" s="1" t="str">
        <f>TEXT(salesdata[[#This Row],[Date]],"dddd")</f>
        <v>Friday</v>
      </c>
      <c r="V3803" s="12">
        <f>IFERROR(salesdata[[#This Row],[Total Revenue]]/salesdata[[#This Row],[Total Units Sold]],0)</f>
        <v>4.7420751797578955</v>
      </c>
      <c r="W3803" s="1" t="str">
        <f>INDEX({"Product1","Product2","Product3","Product4"},MATCH(MAX(salesdata[[#This Row],[S-P1]],salesdata[[#This Row],[S-P2]],salesdata[[#This Row],[S-P3]],salesdata[[#This Row],[S-P4]]),CHOOSE({1,2,3,4},salesdata[[#This Row],[S-P1]],salesdata[[#This Row],[S-P2]],salesdata[[#This Row],[S-P3]],salesdata[[#This Row],[S-P4]]),0))</f>
        <v>Product2</v>
      </c>
      <c r="X3803" s="1" t="str">
        <f>IF(salesdata[[#This Row],[Total Revenue]]&gt;=70000,"High",IF(salesdata[[#This Row],[Total Revenue]]&gt;=40000,"Medium","Low"))</f>
        <v>Medium</v>
      </c>
      <c r="Y3803" s="1" t="str">
        <f>IFERROR(IF(SUMIF(salesdata[Year],salesdata[[#This Row],[Year]],salesdata[Total Revenue])&gt;SUMIF(salesdata[Year],salesdata[[#This Row],[Year]]-1,salesdata[Total Revenue]),"Growth Year","Decline Year"),"")</f>
        <v>Growth Year</v>
      </c>
    </row>
    <row r="3804" spans="1:25" x14ac:dyDescent="0.3">
      <c r="A3804" s="1">
        <v>3803</v>
      </c>
      <c r="B3804" s="2">
        <v>44156</v>
      </c>
      <c r="C3804" s="1">
        <v>2020</v>
      </c>
      <c r="D3804" s="1" t="s">
        <v>24</v>
      </c>
      <c r="E3804" s="1">
        <v>11</v>
      </c>
      <c r="F3804" s="3">
        <v>1320</v>
      </c>
      <c r="G3804" s="10">
        <v>4184.3999999999996</v>
      </c>
      <c r="H3804" s="12">
        <f>IFERROR(salesdata[[#This Row],[S-P1]]/salesdata[[#This Row],[Q-P1]],0)</f>
        <v>3.17</v>
      </c>
      <c r="I3804" s="3">
        <v>1162</v>
      </c>
      <c r="J3804" s="10">
        <v>7367.08</v>
      </c>
      <c r="K3804" s="12">
        <f>IFERROR(salesdata[[#This Row],[S-P2]]/salesdata[[#This Row],[Q-P2]],0)</f>
        <v>6.34</v>
      </c>
      <c r="L3804" s="3">
        <v>4383</v>
      </c>
      <c r="M3804" s="10">
        <v>23755.86</v>
      </c>
      <c r="N3804" s="12">
        <f>IFERROR(salesdata[[#This Row],[S-P3]]/salesdata[[#This Row],[Q-P3]],0)</f>
        <v>5.42</v>
      </c>
      <c r="O3804" s="3">
        <v>884</v>
      </c>
      <c r="P3804" s="10">
        <v>6302.92</v>
      </c>
      <c r="Q3804" s="12">
        <f>IFERROR(salesdata[[#This Row],[S-P4]]/salesdata[[#This Row],[Q-P4]],0)</f>
        <v>7.13</v>
      </c>
      <c r="R3804" s="3">
        <v>7749</v>
      </c>
      <c r="S3804" s="10">
        <v>41610.26</v>
      </c>
      <c r="T3804" s="1" t="str">
        <f>"Q"&amp;ROUNDUP(salesdata[[#This Row],[Month No.]]/3,0)</f>
        <v>Q4</v>
      </c>
      <c r="U3804" s="1" t="str">
        <f>TEXT(salesdata[[#This Row],[Date]],"dddd")</f>
        <v>Saturday</v>
      </c>
      <c r="V3804" s="12">
        <f>IFERROR(salesdata[[#This Row],[Total Revenue]]/salesdata[[#This Row],[Total Units Sold]],0)</f>
        <v>5.3697586785391662</v>
      </c>
      <c r="W3804" s="1" t="str">
        <f>INDEX({"Product1","Product2","Product3","Product4"},MATCH(MAX(salesdata[[#This Row],[S-P1]],salesdata[[#This Row],[S-P2]],salesdata[[#This Row],[S-P3]],salesdata[[#This Row],[S-P4]]),CHOOSE({1,2,3,4},salesdata[[#This Row],[S-P1]],salesdata[[#This Row],[S-P2]],salesdata[[#This Row],[S-P3]],salesdata[[#This Row],[S-P4]]),0))</f>
        <v>Product3</v>
      </c>
      <c r="X3804" s="1" t="str">
        <f>IF(salesdata[[#This Row],[Total Revenue]]&gt;=70000,"High",IF(salesdata[[#This Row],[Total Revenue]]&gt;=40000,"Medium","Low"))</f>
        <v>Medium</v>
      </c>
      <c r="Y3804" s="1" t="str">
        <f>IFERROR(IF(SUMIF(salesdata[Year],salesdata[[#This Row],[Year]],salesdata[Total Revenue])&gt;SUMIF(salesdata[Year],salesdata[[#This Row],[Year]]-1,salesdata[Total Revenue]),"Growth Year","Decline Year"),"")</f>
        <v>Growth Year</v>
      </c>
    </row>
    <row r="3805" spans="1:25" x14ac:dyDescent="0.3">
      <c r="A3805" s="1">
        <v>3804</v>
      </c>
      <c r="B3805" s="2">
        <v>44157</v>
      </c>
      <c r="C3805" s="1">
        <v>2020</v>
      </c>
      <c r="D3805" s="1" t="s">
        <v>24</v>
      </c>
      <c r="E3805" s="1">
        <v>11</v>
      </c>
      <c r="F3805" s="3">
        <v>5184</v>
      </c>
      <c r="G3805" s="10">
        <v>16433.28</v>
      </c>
      <c r="H3805" s="12">
        <f>IFERROR(salesdata[[#This Row],[S-P1]]/salesdata[[#This Row],[Q-P1]],0)</f>
        <v>3.17</v>
      </c>
      <c r="I3805" s="3">
        <v>2360</v>
      </c>
      <c r="J3805" s="10">
        <v>14962.4</v>
      </c>
      <c r="K3805" s="12">
        <f>IFERROR(salesdata[[#This Row],[S-P2]]/salesdata[[#This Row],[Q-P2]],0)</f>
        <v>6.34</v>
      </c>
      <c r="L3805" s="3">
        <v>2742</v>
      </c>
      <c r="M3805" s="10">
        <v>14861.64</v>
      </c>
      <c r="N3805" s="12">
        <f>IFERROR(salesdata[[#This Row],[S-P3]]/salesdata[[#This Row],[Q-P3]],0)</f>
        <v>5.42</v>
      </c>
      <c r="O3805" s="3">
        <v>795</v>
      </c>
      <c r="P3805" s="10">
        <v>5668.35</v>
      </c>
      <c r="Q3805" s="12">
        <f>IFERROR(salesdata[[#This Row],[S-P4]]/salesdata[[#This Row],[Q-P4]],0)</f>
        <v>7.1300000000000008</v>
      </c>
      <c r="R3805" s="3">
        <v>11081</v>
      </c>
      <c r="S3805" s="10">
        <v>51925.67</v>
      </c>
      <c r="T3805" s="1" t="str">
        <f>"Q"&amp;ROUNDUP(salesdata[[#This Row],[Month No.]]/3,0)</f>
        <v>Q4</v>
      </c>
      <c r="U3805" s="1" t="str">
        <f>TEXT(salesdata[[#This Row],[Date]],"dddd")</f>
        <v>Sunday</v>
      </c>
      <c r="V3805" s="12">
        <f>IFERROR(salesdata[[#This Row],[Total Revenue]]/salesdata[[#This Row],[Total Units Sold]],0)</f>
        <v>4.6860093854345273</v>
      </c>
      <c r="W3805" s="1" t="str">
        <f>INDEX({"Product1","Product2","Product3","Product4"},MATCH(MAX(salesdata[[#This Row],[S-P1]],salesdata[[#This Row],[S-P2]],salesdata[[#This Row],[S-P3]],salesdata[[#This Row],[S-P4]]),CHOOSE({1,2,3,4},salesdata[[#This Row],[S-P1]],salesdata[[#This Row],[S-P2]],salesdata[[#This Row],[S-P3]],salesdata[[#This Row],[S-P4]]),0))</f>
        <v>Product1</v>
      </c>
      <c r="X3805" s="1" t="str">
        <f>IF(salesdata[[#This Row],[Total Revenue]]&gt;=70000,"High",IF(salesdata[[#This Row],[Total Revenue]]&gt;=40000,"Medium","Low"))</f>
        <v>Medium</v>
      </c>
      <c r="Y3805" s="1" t="str">
        <f>IFERROR(IF(SUMIF(salesdata[Year],salesdata[[#This Row],[Year]],salesdata[Total Revenue])&gt;SUMIF(salesdata[Year],salesdata[[#This Row],[Year]]-1,salesdata[Total Revenue]),"Growth Year","Decline Year"),"")</f>
        <v>Growth Year</v>
      </c>
    </row>
    <row r="3806" spans="1:25" x14ac:dyDescent="0.3">
      <c r="A3806" s="1">
        <v>3805</v>
      </c>
      <c r="B3806" s="2">
        <v>44158</v>
      </c>
      <c r="C3806" s="1">
        <v>2020</v>
      </c>
      <c r="D3806" s="1" t="s">
        <v>24</v>
      </c>
      <c r="E3806" s="1">
        <v>11</v>
      </c>
      <c r="F3806" s="3">
        <v>6744</v>
      </c>
      <c r="G3806" s="10">
        <v>21378.48</v>
      </c>
      <c r="H3806" s="12">
        <f>IFERROR(salesdata[[#This Row],[S-P1]]/salesdata[[#This Row],[Q-P1]],0)</f>
        <v>3.17</v>
      </c>
      <c r="I3806" s="3">
        <v>2952</v>
      </c>
      <c r="J3806" s="10">
        <v>18715.68</v>
      </c>
      <c r="K3806" s="12">
        <f>IFERROR(salesdata[[#This Row],[S-P2]]/salesdata[[#This Row],[Q-P2]],0)</f>
        <v>6.34</v>
      </c>
      <c r="L3806" s="3">
        <v>4929</v>
      </c>
      <c r="M3806" s="10">
        <v>26715.18</v>
      </c>
      <c r="N3806" s="12">
        <f>IFERROR(salesdata[[#This Row],[S-P3]]/salesdata[[#This Row],[Q-P3]],0)</f>
        <v>5.42</v>
      </c>
      <c r="O3806" s="3">
        <v>1294</v>
      </c>
      <c r="P3806" s="10">
        <v>9226.2199999999993</v>
      </c>
      <c r="Q3806" s="12">
        <f>IFERROR(salesdata[[#This Row],[S-P4]]/salesdata[[#This Row],[Q-P4]],0)</f>
        <v>7.13</v>
      </c>
      <c r="R3806" s="3">
        <v>15919</v>
      </c>
      <c r="S3806" s="10">
        <v>76035.56</v>
      </c>
      <c r="T3806" s="1" t="str">
        <f>"Q"&amp;ROUNDUP(salesdata[[#This Row],[Month No.]]/3,0)</f>
        <v>Q4</v>
      </c>
      <c r="U3806" s="1" t="str">
        <f>TEXT(salesdata[[#This Row],[Date]],"dddd")</f>
        <v>Monday</v>
      </c>
      <c r="V3806" s="12">
        <f>IFERROR(salesdata[[#This Row],[Total Revenue]]/salesdata[[#This Row],[Total Units Sold]],0)</f>
        <v>4.7764030403919842</v>
      </c>
      <c r="W3806" s="1" t="str">
        <f>INDEX({"Product1","Product2","Product3","Product4"},MATCH(MAX(salesdata[[#This Row],[S-P1]],salesdata[[#This Row],[S-P2]],salesdata[[#This Row],[S-P3]],salesdata[[#This Row],[S-P4]]),CHOOSE({1,2,3,4},salesdata[[#This Row],[S-P1]],salesdata[[#This Row],[S-P2]],salesdata[[#This Row],[S-P3]],salesdata[[#This Row],[S-P4]]),0))</f>
        <v>Product3</v>
      </c>
      <c r="X3806" s="1" t="str">
        <f>IF(salesdata[[#This Row],[Total Revenue]]&gt;=70000,"High",IF(salesdata[[#This Row],[Total Revenue]]&gt;=40000,"Medium","Low"))</f>
        <v>High</v>
      </c>
      <c r="Y3806" s="1" t="str">
        <f>IFERROR(IF(SUMIF(salesdata[Year],salesdata[[#This Row],[Year]],salesdata[Total Revenue])&gt;SUMIF(salesdata[Year],salesdata[[#This Row],[Year]]-1,salesdata[Total Revenue]),"Growth Year","Decline Year"),"")</f>
        <v>Growth Year</v>
      </c>
    </row>
    <row r="3807" spans="1:25" x14ac:dyDescent="0.3">
      <c r="A3807" s="1">
        <v>3806</v>
      </c>
      <c r="B3807" s="2">
        <v>44159</v>
      </c>
      <c r="C3807" s="1">
        <v>2020</v>
      </c>
      <c r="D3807" s="1" t="s">
        <v>24</v>
      </c>
      <c r="E3807" s="1">
        <v>11</v>
      </c>
      <c r="F3807" s="3">
        <v>6153</v>
      </c>
      <c r="G3807" s="10">
        <v>19505.009999999998</v>
      </c>
      <c r="H3807" s="12">
        <f>IFERROR(salesdata[[#This Row],[S-P1]]/salesdata[[#This Row],[Q-P1]],0)</f>
        <v>3.17</v>
      </c>
      <c r="I3807" s="3">
        <v>3657</v>
      </c>
      <c r="J3807" s="10">
        <v>23185.38</v>
      </c>
      <c r="K3807" s="12">
        <f>IFERROR(salesdata[[#This Row],[S-P2]]/salesdata[[#This Row],[Q-P2]],0)</f>
        <v>6.34</v>
      </c>
      <c r="L3807" s="3">
        <v>3434</v>
      </c>
      <c r="M3807" s="10">
        <v>18612.28</v>
      </c>
      <c r="N3807" s="12">
        <f>IFERROR(salesdata[[#This Row],[S-P3]]/salesdata[[#This Row],[Q-P3]],0)</f>
        <v>5.42</v>
      </c>
      <c r="O3807" s="3">
        <v>1413</v>
      </c>
      <c r="P3807" s="10">
        <v>10074.69</v>
      </c>
      <c r="Q3807" s="12">
        <f>IFERROR(salesdata[[#This Row],[S-P4]]/salesdata[[#This Row],[Q-P4]],0)</f>
        <v>7.1300000000000008</v>
      </c>
      <c r="R3807" s="3">
        <v>14657</v>
      </c>
      <c r="S3807" s="10">
        <v>71377.36</v>
      </c>
      <c r="T3807" s="1" t="str">
        <f>"Q"&amp;ROUNDUP(salesdata[[#This Row],[Month No.]]/3,0)</f>
        <v>Q4</v>
      </c>
      <c r="U3807" s="1" t="str">
        <f>TEXT(salesdata[[#This Row],[Date]],"dddd")</f>
        <v>Tuesday</v>
      </c>
      <c r="V3807" s="12">
        <f>IFERROR(salesdata[[#This Row],[Total Revenue]]/salesdata[[#This Row],[Total Units Sold]],0)</f>
        <v>4.8698478542675856</v>
      </c>
      <c r="W3807" s="1" t="str">
        <f>INDEX({"Product1","Product2","Product3","Product4"},MATCH(MAX(salesdata[[#This Row],[S-P1]],salesdata[[#This Row],[S-P2]],salesdata[[#This Row],[S-P3]],salesdata[[#This Row],[S-P4]]),CHOOSE({1,2,3,4},salesdata[[#This Row],[S-P1]],salesdata[[#This Row],[S-P2]],salesdata[[#This Row],[S-P3]],salesdata[[#This Row],[S-P4]]),0))</f>
        <v>Product2</v>
      </c>
      <c r="X3807" s="1" t="str">
        <f>IF(salesdata[[#This Row],[Total Revenue]]&gt;=70000,"High",IF(salesdata[[#This Row],[Total Revenue]]&gt;=40000,"Medium","Low"))</f>
        <v>High</v>
      </c>
      <c r="Y3807" s="1" t="str">
        <f>IFERROR(IF(SUMIF(salesdata[Year],salesdata[[#This Row],[Year]],salesdata[Total Revenue])&gt;SUMIF(salesdata[Year],salesdata[[#This Row],[Year]]-1,salesdata[Total Revenue]),"Growth Year","Decline Year"),"")</f>
        <v>Growth Year</v>
      </c>
    </row>
    <row r="3808" spans="1:25" x14ac:dyDescent="0.3">
      <c r="A3808" s="1">
        <v>3807</v>
      </c>
      <c r="B3808" s="2">
        <v>44160</v>
      </c>
      <c r="C3808" s="1">
        <v>2020</v>
      </c>
      <c r="D3808" s="1" t="s">
        <v>24</v>
      </c>
      <c r="E3808" s="1">
        <v>11</v>
      </c>
      <c r="F3808" s="3">
        <v>5795</v>
      </c>
      <c r="G3808" s="10">
        <v>18370.150000000001</v>
      </c>
      <c r="H3808" s="12">
        <f>IFERROR(salesdata[[#This Row],[S-P1]]/salesdata[[#This Row],[Q-P1]],0)</f>
        <v>3.1700000000000004</v>
      </c>
      <c r="I3808" s="3">
        <v>3104</v>
      </c>
      <c r="J3808" s="10">
        <v>19679.36</v>
      </c>
      <c r="K3808" s="12">
        <f>IFERROR(salesdata[[#This Row],[S-P2]]/salesdata[[#This Row],[Q-P2]],0)</f>
        <v>6.34</v>
      </c>
      <c r="L3808" s="3">
        <v>2077</v>
      </c>
      <c r="M3808" s="10">
        <v>11257.34</v>
      </c>
      <c r="N3808" s="12">
        <f>IFERROR(salesdata[[#This Row],[S-P3]]/salesdata[[#This Row],[Q-P3]],0)</f>
        <v>5.42</v>
      </c>
      <c r="O3808" s="3">
        <v>1925</v>
      </c>
      <c r="P3808" s="10">
        <v>13725.25</v>
      </c>
      <c r="Q3808" s="12">
        <f>IFERROR(salesdata[[#This Row],[S-P4]]/salesdata[[#This Row],[Q-P4]],0)</f>
        <v>7.13</v>
      </c>
      <c r="R3808" s="3">
        <v>12901</v>
      </c>
      <c r="S3808" s="10">
        <v>63032.1</v>
      </c>
      <c r="T3808" s="1" t="str">
        <f>"Q"&amp;ROUNDUP(salesdata[[#This Row],[Month No.]]/3,0)</f>
        <v>Q4</v>
      </c>
      <c r="U3808" s="1" t="str">
        <f>TEXT(salesdata[[#This Row],[Date]],"dddd")</f>
        <v>Wednesday</v>
      </c>
      <c r="V3808" s="12">
        <f>IFERROR(salesdata[[#This Row],[Total Revenue]]/salesdata[[#This Row],[Total Units Sold]],0)</f>
        <v>4.8858305557708706</v>
      </c>
      <c r="W3808" s="1" t="str">
        <f>INDEX({"Product1","Product2","Product3","Product4"},MATCH(MAX(salesdata[[#This Row],[S-P1]],salesdata[[#This Row],[S-P2]],salesdata[[#This Row],[S-P3]],salesdata[[#This Row],[S-P4]]),CHOOSE({1,2,3,4},salesdata[[#This Row],[S-P1]],salesdata[[#This Row],[S-P2]],salesdata[[#This Row],[S-P3]],salesdata[[#This Row],[S-P4]]),0))</f>
        <v>Product2</v>
      </c>
      <c r="X3808" s="1" t="str">
        <f>IF(salesdata[[#This Row],[Total Revenue]]&gt;=70000,"High",IF(salesdata[[#This Row],[Total Revenue]]&gt;=40000,"Medium","Low"))</f>
        <v>Medium</v>
      </c>
      <c r="Y3808" s="1" t="str">
        <f>IFERROR(IF(SUMIF(salesdata[Year],salesdata[[#This Row],[Year]],salesdata[Total Revenue])&gt;SUMIF(salesdata[Year],salesdata[[#This Row],[Year]]-1,salesdata[Total Revenue]),"Growth Year","Decline Year"),"")</f>
        <v>Growth Year</v>
      </c>
    </row>
    <row r="3809" spans="1:25" x14ac:dyDescent="0.3">
      <c r="A3809" s="1">
        <v>3808</v>
      </c>
      <c r="B3809" s="2">
        <v>44161</v>
      </c>
      <c r="C3809" s="1">
        <v>2020</v>
      </c>
      <c r="D3809" s="1" t="s">
        <v>24</v>
      </c>
      <c r="E3809" s="1">
        <v>11</v>
      </c>
      <c r="F3809" s="3">
        <v>7634</v>
      </c>
      <c r="G3809" s="10">
        <v>24199.78</v>
      </c>
      <c r="H3809" s="12">
        <f>IFERROR(salesdata[[#This Row],[S-P1]]/salesdata[[#This Row],[Q-P1]],0)</f>
        <v>3.17</v>
      </c>
      <c r="I3809" s="3">
        <v>605</v>
      </c>
      <c r="J3809" s="10">
        <v>3835.7</v>
      </c>
      <c r="K3809" s="12">
        <f>IFERROR(salesdata[[#This Row],[S-P2]]/salesdata[[#This Row],[Q-P2]],0)</f>
        <v>6.34</v>
      </c>
      <c r="L3809" s="3">
        <v>922</v>
      </c>
      <c r="M3809" s="10">
        <v>4997.24</v>
      </c>
      <c r="N3809" s="12">
        <f>IFERROR(salesdata[[#This Row],[S-P3]]/salesdata[[#This Row],[Q-P3]],0)</f>
        <v>5.42</v>
      </c>
      <c r="O3809" s="3">
        <v>1793</v>
      </c>
      <c r="P3809" s="10">
        <v>12784.09</v>
      </c>
      <c r="Q3809" s="12">
        <f>IFERROR(salesdata[[#This Row],[S-P4]]/salesdata[[#This Row],[Q-P4]],0)</f>
        <v>7.13</v>
      </c>
      <c r="R3809" s="3">
        <v>10954</v>
      </c>
      <c r="S3809" s="10">
        <v>45816.81</v>
      </c>
      <c r="T3809" s="1" t="str">
        <f>"Q"&amp;ROUNDUP(salesdata[[#This Row],[Month No.]]/3,0)</f>
        <v>Q4</v>
      </c>
      <c r="U3809" s="1" t="str">
        <f>TEXT(salesdata[[#This Row],[Date]],"dddd")</f>
        <v>Thursday</v>
      </c>
      <c r="V3809" s="12">
        <f>IFERROR(salesdata[[#This Row],[Total Revenue]]/salesdata[[#This Row],[Total Units Sold]],0)</f>
        <v>4.1826556509037793</v>
      </c>
      <c r="W3809" s="1" t="str">
        <f>INDEX({"Product1","Product2","Product3","Product4"},MATCH(MAX(salesdata[[#This Row],[S-P1]],salesdata[[#This Row],[S-P2]],salesdata[[#This Row],[S-P3]],salesdata[[#This Row],[S-P4]]),CHOOSE({1,2,3,4},salesdata[[#This Row],[S-P1]],salesdata[[#This Row],[S-P2]],salesdata[[#This Row],[S-P3]],salesdata[[#This Row],[S-P4]]),0))</f>
        <v>Product1</v>
      </c>
      <c r="X3809" s="1" t="str">
        <f>IF(salesdata[[#This Row],[Total Revenue]]&gt;=70000,"High",IF(salesdata[[#This Row],[Total Revenue]]&gt;=40000,"Medium","Low"))</f>
        <v>Medium</v>
      </c>
      <c r="Y3809" s="1" t="str">
        <f>IFERROR(IF(SUMIF(salesdata[Year],salesdata[[#This Row],[Year]],salesdata[Total Revenue])&gt;SUMIF(salesdata[Year],salesdata[[#This Row],[Year]]-1,salesdata[Total Revenue]),"Growth Year","Decline Year"),"")</f>
        <v>Growth Year</v>
      </c>
    </row>
    <row r="3810" spans="1:25" x14ac:dyDescent="0.3">
      <c r="A3810" s="1">
        <v>3809</v>
      </c>
      <c r="B3810" s="2">
        <v>44162</v>
      </c>
      <c r="C3810" s="1">
        <v>2020</v>
      </c>
      <c r="D3810" s="1" t="s">
        <v>24</v>
      </c>
      <c r="E3810" s="1">
        <v>11</v>
      </c>
      <c r="F3810" s="3">
        <v>3802</v>
      </c>
      <c r="G3810" s="10">
        <v>12052.34</v>
      </c>
      <c r="H3810" s="12">
        <f>IFERROR(salesdata[[#This Row],[S-P1]]/salesdata[[#This Row],[Q-P1]],0)</f>
        <v>3.17</v>
      </c>
      <c r="I3810" s="3">
        <v>281</v>
      </c>
      <c r="J3810" s="10">
        <v>1781.54</v>
      </c>
      <c r="K3810" s="12">
        <f>IFERROR(salesdata[[#This Row],[S-P2]]/salesdata[[#This Row],[Q-P2]],0)</f>
        <v>6.34</v>
      </c>
      <c r="L3810" s="3">
        <v>4224</v>
      </c>
      <c r="M3810" s="10">
        <v>22894.080000000002</v>
      </c>
      <c r="N3810" s="12">
        <f>IFERROR(salesdata[[#This Row],[S-P3]]/salesdata[[#This Row],[Q-P3]],0)</f>
        <v>5.4200000000000008</v>
      </c>
      <c r="O3810" s="3">
        <v>919</v>
      </c>
      <c r="P3810" s="10">
        <v>6552.47</v>
      </c>
      <c r="Q3810" s="12">
        <f>IFERROR(salesdata[[#This Row],[S-P4]]/salesdata[[#This Row],[Q-P4]],0)</f>
        <v>7.13</v>
      </c>
      <c r="R3810" s="3">
        <v>9226</v>
      </c>
      <c r="S3810" s="10">
        <v>43280.43</v>
      </c>
      <c r="T3810" s="1" t="str">
        <f>"Q"&amp;ROUNDUP(salesdata[[#This Row],[Month No.]]/3,0)</f>
        <v>Q4</v>
      </c>
      <c r="U3810" s="1" t="str">
        <f>TEXT(salesdata[[#This Row],[Date]],"dddd")</f>
        <v>Friday</v>
      </c>
      <c r="V3810" s="12">
        <f>IFERROR(salesdata[[#This Row],[Total Revenue]]/salesdata[[#This Row],[Total Units Sold]],0)</f>
        <v>4.6911370041187945</v>
      </c>
      <c r="W3810" s="1" t="str">
        <f>INDEX({"Product1","Product2","Product3","Product4"},MATCH(MAX(salesdata[[#This Row],[S-P1]],salesdata[[#This Row],[S-P2]],salesdata[[#This Row],[S-P3]],salesdata[[#This Row],[S-P4]]),CHOOSE({1,2,3,4},salesdata[[#This Row],[S-P1]],salesdata[[#This Row],[S-P2]],salesdata[[#This Row],[S-P3]],salesdata[[#This Row],[S-P4]]),0))</f>
        <v>Product3</v>
      </c>
      <c r="X3810" s="1" t="str">
        <f>IF(salesdata[[#This Row],[Total Revenue]]&gt;=70000,"High",IF(salesdata[[#This Row],[Total Revenue]]&gt;=40000,"Medium","Low"))</f>
        <v>Medium</v>
      </c>
      <c r="Y3810" s="1" t="str">
        <f>IFERROR(IF(SUMIF(salesdata[Year],salesdata[[#This Row],[Year]],salesdata[Total Revenue])&gt;SUMIF(salesdata[Year],salesdata[[#This Row],[Year]]-1,salesdata[Total Revenue]),"Growth Year","Decline Year"),"")</f>
        <v>Growth Year</v>
      </c>
    </row>
    <row r="3811" spans="1:25" x14ac:dyDescent="0.3">
      <c r="A3811" s="1">
        <v>3810</v>
      </c>
      <c r="B3811" s="2">
        <v>44163</v>
      </c>
      <c r="C3811" s="1">
        <v>2020</v>
      </c>
      <c r="D3811" s="1" t="s">
        <v>24</v>
      </c>
      <c r="E3811" s="1">
        <v>11</v>
      </c>
      <c r="F3811" s="3">
        <v>1596</v>
      </c>
      <c r="G3811" s="10">
        <v>5059.32</v>
      </c>
      <c r="H3811" s="12">
        <f>IFERROR(salesdata[[#This Row],[S-P1]]/salesdata[[#This Row],[Q-P1]],0)</f>
        <v>3.17</v>
      </c>
      <c r="I3811" s="3">
        <v>3661</v>
      </c>
      <c r="J3811" s="10">
        <v>23210.74</v>
      </c>
      <c r="K3811" s="12">
        <f>IFERROR(salesdata[[#This Row],[S-P2]]/salesdata[[#This Row],[Q-P2]],0)</f>
        <v>6.3400000000000007</v>
      </c>
      <c r="L3811" s="3">
        <v>3359</v>
      </c>
      <c r="M3811" s="10">
        <v>18205.78</v>
      </c>
      <c r="N3811" s="12">
        <f>IFERROR(salesdata[[#This Row],[S-P3]]/salesdata[[#This Row],[Q-P3]],0)</f>
        <v>5.42</v>
      </c>
      <c r="O3811" s="3">
        <v>1230</v>
      </c>
      <c r="P3811" s="10">
        <v>8769.9</v>
      </c>
      <c r="Q3811" s="12">
        <f>IFERROR(salesdata[[#This Row],[S-P4]]/salesdata[[#This Row],[Q-P4]],0)</f>
        <v>7.13</v>
      </c>
      <c r="R3811" s="3">
        <v>9846</v>
      </c>
      <c r="S3811" s="10">
        <v>55245.74</v>
      </c>
      <c r="T3811" s="1" t="str">
        <f>"Q"&amp;ROUNDUP(salesdata[[#This Row],[Month No.]]/3,0)</f>
        <v>Q4</v>
      </c>
      <c r="U3811" s="1" t="str">
        <f>TEXT(salesdata[[#This Row],[Date]],"dddd")</f>
        <v>Saturday</v>
      </c>
      <c r="V3811" s="12">
        <f>IFERROR(salesdata[[#This Row],[Total Revenue]]/salesdata[[#This Row],[Total Units Sold]],0)</f>
        <v>5.6109831403615678</v>
      </c>
      <c r="W3811" s="1" t="str">
        <f>INDEX({"Product1","Product2","Product3","Product4"},MATCH(MAX(salesdata[[#This Row],[S-P1]],salesdata[[#This Row],[S-P2]],salesdata[[#This Row],[S-P3]],salesdata[[#This Row],[S-P4]]),CHOOSE({1,2,3,4},salesdata[[#This Row],[S-P1]],salesdata[[#This Row],[S-P2]],salesdata[[#This Row],[S-P3]],salesdata[[#This Row],[S-P4]]),0))</f>
        <v>Product2</v>
      </c>
      <c r="X3811" s="1" t="str">
        <f>IF(salesdata[[#This Row],[Total Revenue]]&gt;=70000,"High",IF(salesdata[[#This Row],[Total Revenue]]&gt;=40000,"Medium","Low"))</f>
        <v>Medium</v>
      </c>
      <c r="Y3811" s="1" t="str">
        <f>IFERROR(IF(SUMIF(salesdata[Year],salesdata[[#This Row],[Year]],salesdata[Total Revenue])&gt;SUMIF(salesdata[Year],salesdata[[#This Row],[Year]]-1,salesdata[Total Revenue]),"Growth Year","Decline Year"),"")</f>
        <v>Growth Year</v>
      </c>
    </row>
    <row r="3812" spans="1:25" x14ac:dyDescent="0.3">
      <c r="A3812" s="1">
        <v>3811</v>
      </c>
      <c r="B3812" s="2">
        <v>44164</v>
      </c>
      <c r="C3812" s="1">
        <v>2020</v>
      </c>
      <c r="D3812" s="1" t="s">
        <v>24</v>
      </c>
      <c r="E3812" s="1">
        <v>11</v>
      </c>
      <c r="F3812" s="3">
        <v>6117</v>
      </c>
      <c r="G3812" s="10">
        <v>19390.89</v>
      </c>
      <c r="H3812" s="12">
        <f>IFERROR(salesdata[[#This Row],[S-P1]]/salesdata[[#This Row],[Q-P1]],0)</f>
        <v>3.17</v>
      </c>
      <c r="I3812" s="3">
        <v>1687</v>
      </c>
      <c r="J3812" s="10">
        <v>10695.58</v>
      </c>
      <c r="K3812" s="12">
        <f>IFERROR(salesdata[[#This Row],[S-P2]]/salesdata[[#This Row],[Q-P2]],0)</f>
        <v>6.34</v>
      </c>
      <c r="L3812" s="3">
        <v>3922</v>
      </c>
      <c r="M3812" s="10">
        <v>21257.24</v>
      </c>
      <c r="N3812" s="12">
        <f>IFERROR(salesdata[[#This Row],[S-P3]]/salesdata[[#This Row],[Q-P3]],0)</f>
        <v>5.4200000000000008</v>
      </c>
      <c r="O3812" s="3">
        <v>1796</v>
      </c>
      <c r="P3812" s="10">
        <v>12805.48</v>
      </c>
      <c r="Q3812" s="12">
        <f>IFERROR(salesdata[[#This Row],[S-P4]]/salesdata[[#This Row],[Q-P4]],0)</f>
        <v>7.13</v>
      </c>
      <c r="R3812" s="3">
        <v>13522</v>
      </c>
      <c r="S3812" s="10">
        <v>64149.19</v>
      </c>
      <c r="T3812" s="1" t="str">
        <f>"Q"&amp;ROUNDUP(salesdata[[#This Row],[Month No.]]/3,0)</f>
        <v>Q4</v>
      </c>
      <c r="U3812" s="1" t="str">
        <f>TEXT(salesdata[[#This Row],[Date]],"dddd")</f>
        <v>Sunday</v>
      </c>
      <c r="V3812" s="12">
        <f>IFERROR(salesdata[[#This Row],[Total Revenue]]/salesdata[[#This Row],[Total Units Sold]],0)</f>
        <v>4.7440607898239904</v>
      </c>
      <c r="W3812" s="1" t="str">
        <f>INDEX({"Product1","Product2","Product3","Product4"},MATCH(MAX(salesdata[[#This Row],[S-P1]],salesdata[[#This Row],[S-P2]],salesdata[[#This Row],[S-P3]],salesdata[[#This Row],[S-P4]]),CHOOSE({1,2,3,4},salesdata[[#This Row],[S-P1]],salesdata[[#This Row],[S-P2]],salesdata[[#This Row],[S-P3]],salesdata[[#This Row],[S-P4]]),0))</f>
        <v>Product3</v>
      </c>
      <c r="X3812" s="1" t="str">
        <f>IF(salesdata[[#This Row],[Total Revenue]]&gt;=70000,"High",IF(salesdata[[#This Row],[Total Revenue]]&gt;=40000,"Medium","Low"))</f>
        <v>Medium</v>
      </c>
      <c r="Y3812" s="1" t="str">
        <f>IFERROR(IF(SUMIF(salesdata[Year],salesdata[[#This Row],[Year]],salesdata[Total Revenue])&gt;SUMIF(salesdata[Year],salesdata[[#This Row],[Year]]-1,salesdata[Total Revenue]),"Growth Year","Decline Year"),"")</f>
        <v>Growth Year</v>
      </c>
    </row>
    <row r="3813" spans="1:25" x14ac:dyDescent="0.3">
      <c r="A3813" s="1">
        <v>3812</v>
      </c>
      <c r="B3813" s="2">
        <v>44165</v>
      </c>
      <c r="C3813" s="1">
        <v>2020</v>
      </c>
      <c r="D3813" s="1" t="s">
        <v>24</v>
      </c>
      <c r="E3813" s="1">
        <v>11</v>
      </c>
      <c r="F3813" s="3">
        <v>2881</v>
      </c>
      <c r="G3813" s="10">
        <v>9132.77</v>
      </c>
      <c r="H3813" s="12">
        <f>IFERROR(salesdata[[#This Row],[S-P1]]/salesdata[[#This Row],[Q-P1]],0)</f>
        <v>3.1700000000000004</v>
      </c>
      <c r="I3813" s="3">
        <v>3587</v>
      </c>
      <c r="J3813" s="10">
        <v>22741.58</v>
      </c>
      <c r="K3813" s="12">
        <f>IFERROR(salesdata[[#This Row],[S-P2]]/salesdata[[#This Row],[Q-P2]],0)</f>
        <v>6.3400000000000007</v>
      </c>
      <c r="L3813" s="3">
        <v>3835</v>
      </c>
      <c r="M3813" s="10">
        <v>20785.7</v>
      </c>
      <c r="N3813" s="12">
        <f>IFERROR(salesdata[[#This Row],[S-P3]]/salesdata[[#This Row],[Q-P3]],0)</f>
        <v>5.42</v>
      </c>
      <c r="O3813" s="3">
        <v>1705</v>
      </c>
      <c r="P3813" s="10">
        <v>12156.65</v>
      </c>
      <c r="Q3813" s="12">
        <f>IFERROR(salesdata[[#This Row],[S-P4]]/salesdata[[#This Row],[Q-P4]],0)</f>
        <v>7.13</v>
      </c>
      <c r="R3813" s="3">
        <v>12008</v>
      </c>
      <c r="S3813" s="10">
        <v>64816.7</v>
      </c>
      <c r="T3813" s="1" t="str">
        <f>"Q"&amp;ROUNDUP(salesdata[[#This Row],[Month No.]]/3,0)</f>
        <v>Q4</v>
      </c>
      <c r="U3813" s="1" t="str">
        <f>TEXT(salesdata[[#This Row],[Date]],"dddd")</f>
        <v>Monday</v>
      </c>
      <c r="V3813" s="12">
        <f>IFERROR(salesdata[[#This Row],[Total Revenue]]/salesdata[[#This Row],[Total Units Sold]],0)</f>
        <v>5.397793137908061</v>
      </c>
      <c r="W3813" s="1" t="str">
        <f>INDEX({"Product1","Product2","Product3","Product4"},MATCH(MAX(salesdata[[#This Row],[S-P1]],salesdata[[#This Row],[S-P2]],salesdata[[#This Row],[S-P3]],salesdata[[#This Row],[S-P4]]),CHOOSE({1,2,3,4},salesdata[[#This Row],[S-P1]],salesdata[[#This Row],[S-P2]],salesdata[[#This Row],[S-P3]],salesdata[[#This Row],[S-P4]]),0))</f>
        <v>Product2</v>
      </c>
      <c r="X3813" s="1" t="str">
        <f>IF(salesdata[[#This Row],[Total Revenue]]&gt;=70000,"High",IF(salesdata[[#This Row],[Total Revenue]]&gt;=40000,"Medium","Low"))</f>
        <v>Medium</v>
      </c>
      <c r="Y3813" s="1" t="str">
        <f>IFERROR(IF(SUMIF(salesdata[Year],salesdata[[#This Row],[Year]],salesdata[Total Revenue])&gt;SUMIF(salesdata[Year],salesdata[[#This Row],[Year]]-1,salesdata[Total Revenue]),"Growth Year","Decline Year"),"")</f>
        <v>Growth Year</v>
      </c>
    </row>
    <row r="3814" spans="1:25" x14ac:dyDescent="0.3">
      <c r="A3814" s="1">
        <v>3813</v>
      </c>
      <c r="B3814" s="2">
        <v>44166</v>
      </c>
      <c r="C3814" s="1">
        <v>2020</v>
      </c>
      <c r="D3814" s="1" t="s">
        <v>25</v>
      </c>
      <c r="E3814" s="1">
        <v>12</v>
      </c>
      <c r="F3814" s="3">
        <v>1801</v>
      </c>
      <c r="G3814" s="10">
        <v>5709.17</v>
      </c>
      <c r="H3814" s="12">
        <f>IFERROR(salesdata[[#This Row],[S-P1]]/salesdata[[#This Row],[Q-P1]],0)</f>
        <v>3.17</v>
      </c>
      <c r="I3814" s="3">
        <v>1566</v>
      </c>
      <c r="J3814" s="10">
        <v>9928.44</v>
      </c>
      <c r="K3814" s="12">
        <f>IFERROR(salesdata[[#This Row],[S-P2]]/salesdata[[#This Row],[Q-P2]],0)</f>
        <v>6.3400000000000007</v>
      </c>
      <c r="L3814" s="3">
        <v>4417</v>
      </c>
      <c r="M3814" s="10">
        <v>23940.14</v>
      </c>
      <c r="N3814" s="12">
        <f>IFERROR(salesdata[[#This Row],[S-P3]]/salesdata[[#This Row],[Q-P3]],0)</f>
        <v>5.42</v>
      </c>
      <c r="O3814" s="3">
        <v>873</v>
      </c>
      <c r="P3814" s="10">
        <v>6224.49</v>
      </c>
      <c r="Q3814" s="12">
        <f>IFERROR(salesdata[[#This Row],[S-P4]]/salesdata[[#This Row],[Q-P4]],0)</f>
        <v>7.13</v>
      </c>
      <c r="R3814" s="3">
        <v>8657</v>
      </c>
      <c r="S3814" s="10">
        <v>45802.239999999998</v>
      </c>
      <c r="T3814" s="1" t="str">
        <f>"Q"&amp;ROUNDUP(salesdata[[#This Row],[Month No.]]/3,0)</f>
        <v>Q4</v>
      </c>
      <c r="U3814" s="1" t="str">
        <f>TEXT(salesdata[[#This Row],[Date]],"dddd")</f>
        <v>Tuesday</v>
      </c>
      <c r="V3814" s="12">
        <f>IFERROR(salesdata[[#This Row],[Total Revenue]]/salesdata[[#This Row],[Total Units Sold]],0)</f>
        <v>5.2907750952986019</v>
      </c>
      <c r="W3814" s="1" t="str">
        <f>INDEX({"Product1","Product2","Product3","Product4"},MATCH(MAX(salesdata[[#This Row],[S-P1]],salesdata[[#This Row],[S-P2]],salesdata[[#This Row],[S-P3]],salesdata[[#This Row],[S-P4]]),CHOOSE({1,2,3,4},salesdata[[#This Row],[S-P1]],salesdata[[#This Row],[S-P2]],salesdata[[#This Row],[S-P3]],salesdata[[#This Row],[S-P4]]),0))</f>
        <v>Product3</v>
      </c>
      <c r="X3814" s="1" t="str">
        <f>IF(salesdata[[#This Row],[Total Revenue]]&gt;=70000,"High",IF(salesdata[[#This Row],[Total Revenue]]&gt;=40000,"Medium","Low"))</f>
        <v>Medium</v>
      </c>
      <c r="Y3814" s="1" t="str">
        <f>IFERROR(IF(SUMIF(salesdata[Year],salesdata[[#This Row],[Year]],salesdata[Total Revenue])&gt;SUMIF(salesdata[Year],salesdata[[#This Row],[Year]]-1,salesdata[Total Revenue]),"Growth Year","Decline Year"),"")</f>
        <v>Growth Year</v>
      </c>
    </row>
    <row r="3815" spans="1:25" x14ac:dyDescent="0.3">
      <c r="A3815" s="1">
        <v>3814</v>
      </c>
      <c r="B3815" s="2">
        <v>44167</v>
      </c>
      <c r="C3815" s="1">
        <v>2020</v>
      </c>
      <c r="D3815" s="1" t="s">
        <v>25</v>
      </c>
      <c r="E3815" s="1">
        <v>12</v>
      </c>
      <c r="F3815" s="3">
        <v>5221</v>
      </c>
      <c r="G3815" s="10">
        <v>16550.57</v>
      </c>
      <c r="H3815" s="12">
        <f>IFERROR(salesdata[[#This Row],[S-P1]]/salesdata[[#This Row],[Q-P1]],0)</f>
        <v>3.17</v>
      </c>
      <c r="I3815" s="3">
        <v>571</v>
      </c>
      <c r="J3815" s="10">
        <v>3620.14</v>
      </c>
      <c r="K3815" s="12">
        <f>IFERROR(salesdata[[#This Row],[S-P2]]/salesdata[[#This Row],[Q-P2]],0)</f>
        <v>6.34</v>
      </c>
      <c r="L3815" s="3">
        <v>1193</v>
      </c>
      <c r="M3815" s="10">
        <v>6466.06</v>
      </c>
      <c r="N3815" s="12">
        <f>IFERROR(salesdata[[#This Row],[S-P3]]/salesdata[[#This Row],[Q-P3]],0)</f>
        <v>5.42</v>
      </c>
      <c r="O3815" s="3">
        <v>1568</v>
      </c>
      <c r="P3815" s="10">
        <v>11179.84</v>
      </c>
      <c r="Q3815" s="12">
        <f>IFERROR(salesdata[[#This Row],[S-P4]]/salesdata[[#This Row],[Q-P4]],0)</f>
        <v>7.13</v>
      </c>
      <c r="R3815" s="3">
        <v>8553</v>
      </c>
      <c r="S3815" s="10">
        <v>37816.61</v>
      </c>
      <c r="T3815" s="1" t="str">
        <f>"Q"&amp;ROUNDUP(salesdata[[#This Row],[Month No.]]/3,0)</f>
        <v>Q4</v>
      </c>
      <c r="U3815" s="1" t="str">
        <f>TEXT(salesdata[[#This Row],[Date]],"dddd")</f>
        <v>Wednesday</v>
      </c>
      <c r="V3815" s="12">
        <f>IFERROR(salesdata[[#This Row],[Total Revenue]]/salesdata[[#This Row],[Total Units Sold]],0)</f>
        <v>4.4214439377996024</v>
      </c>
      <c r="W3815" s="1" t="str">
        <f>INDEX({"Product1","Product2","Product3","Product4"},MATCH(MAX(salesdata[[#This Row],[S-P1]],salesdata[[#This Row],[S-P2]],salesdata[[#This Row],[S-P3]],salesdata[[#This Row],[S-P4]]),CHOOSE({1,2,3,4},salesdata[[#This Row],[S-P1]],salesdata[[#This Row],[S-P2]],salesdata[[#This Row],[S-P3]],salesdata[[#This Row],[S-P4]]),0))</f>
        <v>Product1</v>
      </c>
      <c r="X3815" s="1" t="str">
        <f>IF(salesdata[[#This Row],[Total Revenue]]&gt;=70000,"High",IF(salesdata[[#This Row],[Total Revenue]]&gt;=40000,"Medium","Low"))</f>
        <v>Low</v>
      </c>
      <c r="Y3815" s="1" t="str">
        <f>IFERROR(IF(SUMIF(salesdata[Year],salesdata[[#This Row],[Year]],salesdata[Total Revenue])&gt;SUMIF(salesdata[Year],salesdata[[#This Row],[Year]]-1,salesdata[Total Revenue]),"Growth Year","Decline Year"),"")</f>
        <v>Growth Year</v>
      </c>
    </row>
    <row r="3816" spans="1:25" x14ac:dyDescent="0.3">
      <c r="A3816" s="1">
        <v>3815</v>
      </c>
      <c r="B3816" s="2">
        <v>44168</v>
      </c>
      <c r="C3816" s="1">
        <v>2020</v>
      </c>
      <c r="D3816" s="1" t="s">
        <v>25</v>
      </c>
      <c r="E3816" s="1">
        <v>12</v>
      </c>
      <c r="F3816" s="3">
        <v>3047</v>
      </c>
      <c r="G3816" s="10">
        <v>9658.99</v>
      </c>
      <c r="H3816" s="12">
        <f>IFERROR(salesdata[[#This Row],[S-P1]]/salesdata[[#This Row],[Q-P1]],0)</f>
        <v>3.17</v>
      </c>
      <c r="I3816" s="3">
        <v>1536</v>
      </c>
      <c r="J3816" s="10">
        <v>9738.24</v>
      </c>
      <c r="K3816" s="12">
        <f>IFERROR(salesdata[[#This Row],[S-P2]]/salesdata[[#This Row],[Q-P2]],0)</f>
        <v>6.34</v>
      </c>
      <c r="L3816" s="3">
        <v>4381</v>
      </c>
      <c r="M3816" s="10">
        <v>23745.02</v>
      </c>
      <c r="N3816" s="12">
        <f>IFERROR(salesdata[[#This Row],[S-P3]]/salesdata[[#This Row],[Q-P3]],0)</f>
        <v>5.42</v>
      </c>
      <c r="O3816" s="3">
        <v>560</v>
      </c>
      <c r="P3816" s="10">
        <v>3992.8</v>
      </c>
      <c r="Q3816" s="12">
        <f>IFERROR(salesdata[[#This Row],[S-P4]]/salesdata[[#This Row],[Q-P4]],0)</f>
        <v>7.13</v>
      </c>
      <c r="R3816" s="3">
        <v>9524</v>
      </c>
      <c r="S3816" s="10">
        <v>47135.05</v>
      </c>
      <c r="T3816" s="1" t="str">
        <f>"Q"&amp;ROUNDUP(salesdata[[#This Row],[Month No.]]/3,0)</f>
        <v>Q4</v>
      </c>
      <c r="U3816" s="1" t="str">
        <f>TEXT(salesdata[[#This Row],[Date]],"dddd")</f>
        <v>Thursday</v>
      </c>
      <c r="V3816" s="12">
        <f>IFERROR(salesdata[[#This Row],[Total Revenue]]/salesdata[[#This Row],[Total Units Sold]],0)</f>
        <v>4.9490812683746332</v>
      </c>
      <c r="W3816" s="1" t="str">
        <f>INDEX({"Product1","Product2","Product3","Product4"},MATCH(MAX(salesdata[[#This Row],[S-P1]],salesdata[[#This Row],[S-P2]],salesdata[[#This Row],[S-P3]],salesdata[[#This Row],[S-P4]]),CHOOSE({1,2,3,4},salesdata[[#This Row],[S-P1]],salesdata[[#This Row],[S-P2]],salesdata[[#This Row],[S-P3]],salesdata[[#This Row],[S-P4]]),0))</f>
        <v>Product3</v>
      </c>
      <c r="X3816" s="1" t="str">
        <f>IF(salesdata[[#This Row],[Total Revenue]]&gt;=70000,"High",IF(salesdata[[#This Row],[Total Revenue]]&gt;=40000,"Medium","Low"))</f>
        <v>Medium</v>
      </c>
      <c r="Y3816" s="1" t="str">
        <f>IFERROR(IF(SUMIF(salesdata[Year],salesdata[[#This Row],[Year]],salesdata[Total Revenue])&gt;SUMIF(salesdata[Year],salesdata[[#This Row],[Year]]-1,salesdata[Total Revenue]),"Growth Year","Decline Year"),"")</f>
        <v>Growth Year</v>
      </c>
    </row>
    <row r="3817" spans="1:25" x14ac:dyDescent="0.3">
      <c r="A3817" s="1">
        <v>3816</v>
      </c>
      <c r="B3817" s="2">
        <v>44169</v>
      </c>
      <c r="C3817" s="1">
        <v>2020</v>
      </c>
      <c r="D3817" s="1" t="s">
        <v>25</v>
      </c>
      <c r="E3817" s="1">
        <v>12</v>
      </c>
      <c r="F3817" s="3">
        <v>2359</v>
      </c>
      <c r="G3817" s="10">
        <v>7478.03</v>
      </c>
      <c r="H3817" s="12">
        <f>IFERROR(salesdata[[#This Row],[S-P1]]/salesdata[[#This Row],[Q-P1]],0)</f>
        <v>3.17</v>
      </c>
      <c r="I3817" s="3">
        <v>2664</v>
      </c>
      <c r="J3817" s="10">
        <v>16889.759999999998</v>
      </c>
      <c r="K3817" s="12">
        <f>IFERROR(salesdata[[#This Row],[S-P2]]/salesdata[[#This Row],[Q-P2]],0)</f>
        <v>6.339999999999999</v>
      </c>
      <c r="L3817" s="3">
        <v>3094</v>
      </c>
      <c r="M3817" s="10">
        <v>16769.48</v>
      </c>
      <c r="N3817" s="12">
        <f>IFERROR(salesdata[[#This Row],[S-P3]]/salesdata[[#This Row],[Q-P3]],0)</f>
        <v>5.42</v>
      </c>
      <c r="O3817" s="3">
        <v>308</v>
      </c>
      <c r="P3817" s="10">
        <v>2196.04</v>
      </c>
      <c r="Q3817" s="12">
        <f>IFERROR(salesdata[[#This Row],[S-P4]]/salesdata[[#This Row],[Q-P4]],0)</f>
        <v>7.13</v>
      </c>
      <c r="R3817" s="3">
        <v>8425</v>
      </c>
      <c r="S3817" s="10">
        <v>43333.31</v>
      </c>
      <c r="T3817" s="1" t="str">
        <f>"Q"&amp;ROUNDUP(salesdata[[#This Row],[Month No.]]/3,0)</f>
        <v>Q4</v>
      </c>
      <c r="U3817" s="1" t="str">
        <f>TEXT(salesdata[[#This Row],[Date]],"dddd")</f>
        <v>Friday</v>
      </c>
      <c r="V3817" s="12">
        <f>IFERROR(salesdata[[#This Row],[Total Revenue]]/salesdata[[#This Row],[Total Units Sold]],0)</f>
        <v>5.1434195845697328</v>
      </c>
      <c r="W3817" s="1" t="str">
        <f>INDEX({"Product1","Product2","Product3","Product4"},MATCH(MAX(salesdata[[#This Row],[S-P1]],salesdata[[#This Row],[S-P2]],salesdata[[#This Row],[S-P3]],salesdata[[#This Row],[S-P4]]),CHOOSE({1,2,3,4},salesdata[[#This Row],[S-P1]],salesdata[[#This Row],[S-P2]],salesdata[[#This Row],[S-P3]],salesdata[[#This Row],[S-P4]]),0))</f>
        <v>Product2</v>
      </c>
      <c r="X3817" s="1" t="str">
        <f>IF(salesdata[[#This Row],[Total Revenue]]&gt;=70000,"High",IF(salesdata[[#This Row],[Total Revenue]]&gt;=40000,"Medium","Low"))</f>
        <v>Medium</v>
      </c>
      <c r="Y3817" s="1" t="str">
        <f>IFERROR(IF(SUMIF(salesdata[Year],salesdata[[#This Row],[Year]],salesdata[Total Revenue])&gt;SUMIF(salesdata[Year],salesdata[[#This Row],[Year]]-1,salesdata[Total Revenue]),"Growth Year","Decline Year"),"")</f>
        <v>Growth Year</v>
      </c>
    </row>
    <row r="3818" spans="1:25" x14ac:dyDescent="0.3">
      <c r="A3818" s="1">
        <v>3817</v>
      </c>
      <c r="B3818" s="2">
        <v>44170</v>
      </c>
      <c r="C3818" s="1">
        <v>2020</v>
      </c>
      <c r="D3818" s="1" t="s">
        <v>25</v>
      </c>
      <c r="E3818" s="1">
        <v>12</v>
      </c>
      <c r="F3818" s="3">
        <v>6147</v>
      </c>
      <c r="G3818" s="10">
        <v>19485.990000000002</v>
      </c>
      <c r="H3818" s="12">
        <f>IFERROR(salesdata[[#This Row],[S-P1]]/salesdata[[#This Row],[Q-P1]],0)</f>
        <v>3.1700000000000004</v>
      </c>
      <c r="I3818" s="3">
        <v>2254</v>
      </c>
      <c r="J3818" s="10">
        <v>14290.36</v>
      </c>
      <c r="K3818" s="12">
        <f>IFERROR(salesdata[[#This Row],[S-P2]]/salesdata[[#This Row],[Q-P2]],0)</f>
        <v>6.34</v>
      </c>
      <c r="L3818" s="3">
        <v>5331</v>
      </c>
      <c r="M3818" s="10">
        <v>28894.02</v>
      </c>
      <c r="N3818" s="12">
        <f>IFERROR(salesdata[[#This Row],[S-P3]]/salesdata[[#This Row],[Q-P3]],0)</f>
        <v>5.42</v>
      </c>
      <c r="O3818" s="3">
        <v>1063</v>
      </c>
      <c r="P3818" s="10">
        <v>7579.19</v>
      </c>
      <c r="Q3818" s="12">
        <f>IFERROR(salesdata[[#This Row],[S-P4]]/salesdata[[#This Row],[Q-P4]],0)</f>
        <v>7.13</v>
      </c>
      <c r="R3818" s="3">
        <v>14795</v>
      </c>
      <c r="S3818" s="10">
        <v>70249.56</v>
      </c>
      <c r="T3818" s="1" t="str">
        <f>"Q"&amp;ROUNDUP(salesdata[[#This Row],[Month No.]]/3,0)</f>
        <v>Q4</v>
      </c>
      <c r="U3818" s="1" t="str">
        <f>TEXT(salesdata[[#This Row],[Date]],"dddd")</f>
        <v>Saturday</v>
      </c>
      <c r="V3818" s="12">
        <f>IFERROR(salesdata[[#This Row],[Total Revenue]]/salesdata[[#This Row],[Total Units Sold]],0)</f>
        <v>4.7481960121662725</v>
      </c>
      <c r="W3818" s="1" t="str">
        <f>INDEX({"Product1","Product2","Product3","Product4"},MATCH(MAX(salesdata[[#This Row],[S-P1]],salesdata[[#This Row],[S-P2]],salesdata[[#This Row],[S-P3]],salesdata[[#This Row],[S-P4]]),CHOOSE({1,2,3,4},salesdata[[#This Row],[S-P1]],salesdata[[#This Row],[S-P2]],salesdata[[#This Row],[S-P3]],salesdata[[#This Row],[S-P4]]),0))</f>
        <v>Product3</v>
      </c>
      <c r="X3818" s="1" t="str">
        <f>IF(salesdata[[#This Row],[Total Revenue]]&gt;=70000,"High",IF(salesdata[[#This Row],[Total Revenue]]&gt;=40000,"Medium","Low"))</f>
        <v>High</v>
      </c>
      <c r="Y3818" s="1" t="str">
        <f>IFERROR(IF(SUMIF(salesdata[Year],salesdata[[#This Row],[Year]],salesdata[Total Revenue])&gt;SUMIF(salesdata[Year],salesdata[[#This Row],[Year]]-1,salesdata[Total Revenue]),"Growth Year","Decline Year"),"")</f>
        <v>Growth Year</v>
      </c>
    </row>
    <row r="3819" spans="1:25" x14ac:dyDescent="0.3">
      <c r="A3819" s="1">
        <v>3818</v>
      </c>
      <c r="B3819" s="2">
        <v>44171</v>
      </c>
      <c r="C3819" s="1">
        <v>2020</v>
      </c>
      <c r="D3819" s="1" t="s">
        <v>25</v>
      </c>
      <c r="E3819" s="1">
        <v>12</v>
      </c>
      <c r="F3819" s="3">
        <v>4942</v>
      </c>
      <c r="G3819" s="10">
        <v>15666.14</v>
      </c>
      <c r="H3819" s="12">
        <f>IFERROR(salesdata[[#This Row],[S-P1]]/salesdata[[#This Row],[Q-P1]],0)</f>
        <v>3.17</v>
      </c>
      <c r="I3819" s="3">
        <v>1423</v>
      </c>
      <c r="J3819" s="10">
        <v>9021.82</v>
      </c>
      <c r="K3819" s="12">
        <f>IFERROR(salesdata[[#This Row],[S-P2]]/salesdata[[#This Row],[Q-P2]],0)</f>
        <v>6.34</v>
      </c>
      <c r="L3819" s="3">
        <v>3560</v>
      </c>
      <c r="M3819" s="10">
        <v>19295.2</v>
      </c>
      <c r="N3819" s="12">
        <f>IFERROR(salesdata[[#This Row],[S-P3]]/salesdata[[#This Row],[Q-P3]],0)</f>
        <v>5.42</v>
      </c>
      <c r="O3819" s="3">
        <v>1796</v>
      </c>
      <c r="P3819" s="10">
        <v>12805.48</v>
      </c>
      <c r="Q3819" s="12">
        <f>IFERROR(salesdata[[#This Row],[S-P4]]/salesdata[[#This Row],[Q-P4]],0)</f>
        <v>7.13</v>
      </c>
      <c r="R3819" s="3">
        <v>11721</v>
      </c>
      <c r="S3819" s="10">
        <v>56788.639999999999</v>
      </c>
      <c r="T3819" s="1" t="str">
        <f>"Q"&amp;ROUNDUP(salesdata[[#This Row],[Month No.]]/3,0)</f>
        <v>Q4</v>
      </c>
      <c r="U3819" s="1" t="str">
        <f>TEXT(salesdata[[#This Row],[Date]],"dddd")</f>
        <v>Sunday</v>
      </c>
      <c r="V3819" s="12">
        <f>IFERROR(salesdata[[#This Row],[Total Revenue]]/salesdata[[#This Row],[Total Units Sold]],0)</f>
        <v>4.8450337001962289</v>
      </c>
      <c r="W3819" s="1" t="str">
        <f>INDEX({"Product1","Product2","Product3","Product4"},MATCH(MAX(salesdata[[#This Row],[S-P1]],salesdata[[#This Row],[S-P2]],salesdata[[#This Row],[S-P3]],salesdata[[#This Row],[S-P4]]),CHOOSE({1,2,3,4},salesdata[[#This Row],[S-P1]],salesdata[[#This Row],[S-P2]],salesdata[[#This Row],[S-P3]],salesdata[[#This Row],[S-P4]]),0))</f>
        <v>Product3</v>
      </c>
      <c r="X3819" s="1" t="str">
        <f>IF(salesdata[[#This Row],[Total Revenue]]&gt;=70000,"High",IF(salesdata[[#This Row],[Total Revenue]]&gt;=40000,"Medium","Low"))</f>
        <v>Medium</v>
      </c>
      <c r="Y3819" s="1" t="str">
        <f>IFERROR(IF(SUMIF(salesdata[Year],salesdata[[#This Row],[Year]],salesdata[Total Revenue])&gt;SUMIF(salesdata[Year],salesdata[[#This Row],[Year]]-1,salesdata[Total Revenue]),"Growth Year","Decline Year"),"")</f>
        <v>Growth Year</v>
      </c>
    </row>
    <row r="3820" spans="1:25" x14ac:dyDescent="0.3">
      <c r="A3820" s="1">
        <v>3819</v>
      </c>
      <c r="B3820" s="2">
        <v>44172</v>
      </c>
      <c r="C3820" s="1">
        <v>2020</v>
      </c>
      <c r="D3820" s="1" t="s">
        <v>25</v>
      </c>
      <c r="E3820" s="1">
        <v>12</v>
      </c>
      <c r="F3820" s="3">
        <v>4213</v>
      </c>
      <c r="G3820" s="10">
        <v>13355.21</v>
      </c>
      <c r="H3820" s="12">
        <f>IFERROR(salesdata[[#This Row],[S-P1]]/salesdata[[#This Row],[Q-P1]],0)</f>
        <v>3.17</v>
      </c>
      <c r="I3820" s="3">
        <v>483</v>
      </c>
      <c r="J3820" s="10">
        <v>3062.22</v>
      </c>
      <c r="K3820" s="12">
        <f>IFERROR(salesdata[[#This Row],[S-P2]]/salesdata[[#This Row],[Q-P2]],0)</f>
        <v>6.34</v>
      </c>
      <c r="L3820" s="3">
        <v>5042</v>
      </c>
      <c r="M3820" s="10">
        <v>27327.64</v>
      </c>
      <c r="N3820" s="12">
        <f>IFERROR(salesdata[[#This Row],[S-P3]]/salesdata[[#This Row],[Q-P3]],0)</f>
        <v>5.42</v>
      </c>
      <c r="O3820" s="3">
        <v>1896</v>
      </c>
      <c r="P3820" s="10">
        <v>13518.48</v>
      </c>
      <c r="Q3820" s="12">
        <f>IFERROR(salesdata[[#This Row],[S-P4]]/salesdata[[#This Row],[Q-P4]],0)</f>
        <v>7.13</v>
      </c>
      <c r="R3820" s="3">
        <v>11634</v>
      </c>
      <c r="S3820" s="10">
        <v>57263.55</v>
      </c>
      <c r="T3820" s="1" t="str">
        <f>"Q"&amp;ROUNDUP(salesdata[[#This Row],[Month No.]]/3,0)</f>
        <v>Q4</v>
      </c>
      <c r="U3820" s="1" t="str">
        <f>TEXT(salesdata[[#This Row],[Date]],"dddd")</f>
        <v>Monday</v>
      </c>
      <c r="V3820" s="12">
        <f>IFERROR(salesdata[[#This Row],[Total Revenue]]/salesdata[[#This Row],[Total Units Sold]],0)</f>
        <v>4.9220861268695204</v>
      </c>
      <c r="W3820" s="1" t="str">
        <f>INDEX({"Product1","Product2","Product3","Product4"},MATCH(MAX(salesdata[[#This Row],[S-P1]],salesdata[[#This Row],[S-P2]],salesdata[[#This Row],[S-P3]],salesdata[[#This Row],[S-P4]]),CHOOSE({1,2,3,4},salesdata[[#This Row],[S-P1]],salesdata[[#This Row],[S-P2]],salesdata[[#This Row],[S-P3]],salesdata[[#This Row],[S-P4]]),0))</f>
        <v>Product3</v>
      </c>
      <c r="X3820" s="1" t="str">
        <f>IF(salesdata[[#This Row],[Total Revenue]]&gt;=70000,"High",IF(salesdata[[#This Row],[Total Revenue]]&gt;=40000,"Medium","Low"))</f>
        <v>Medium</v>
      </c>
      <c r="Y3820" s="1" t="str">
        <f>IFERROR(IF(SUMIF(salesdata[Year],salesdata[[#This Row],[Year]],salesdata[Total Revenue])&gt;SUMIF(salesdata[Year],salesdata[[#This Row],[Year]]-1,salesdata[Total Revenue]),"Growth Year","Decline Year"),"")</f>
        <v>Growth Year</v>
      </c>
    </row>
    <row r="3821" spans="1:25" x14ac:dyDescent="0.3">
      <c r="A3821" s="1">
        <v>3820</v>
      </c>
      <c r="B3821" s="2">
        <v>44173</v>
      </c>
      <c r="C3821" s="1">
        <v>2020</v>
      </c>
      <c r="D3821" s="1" t="s">
        <v>25</v>
      </c>
      <c r="E3821" s="1">
        <v>12</v>
      </c>
      <c r="F3821" s="3">
        <v>362</v>
      </c>
      <c r="G3821" s="10">
        <v>1147.54</v>
      </c>
      <c r="H3821" s="12">
        <f>IFERROR(salesdata[[#This Row],[S-P1]]/salesdata[[#This Row],[Q-P1]],0)</f>
        <v>3.17</v>
      </c>
      <c r="I3821" s="3">
        <v>1683</v>
      </c>
      <c r="J3821" s="10">
        <v>10670.22</v>
      </c>
      <c r="K3821" s="12">
        <f>IFERROR(salesdata[[#This Row],[S-P2]]/salesdata[[#This Row],[Q-P2]],0)</f>
        <v>6.34</v>
      </c>
      <c r="L3821" s="3">
        <v>2903</v>
      </c>
      <c r="M3821" s="10">
        <v>15734.26</v>
      </c>
      <c r="N3821" s="12">
        <f>IFERROR(salesdata[[#This Row],[S-P3]]/salesdata[[#This Row],[Q-P3]],0)</f>
        <v>5.42</v>
      </c>
      <c r="O3821" s="3">
        <v>1747</v>
      </c>
      <c r="P3821" s="10">
        <v>12456.11</v>
      </c>
      <c r="Q3821" s="12">
        <f>IFERROR(salesdata[[#This Row],[S-P4]]/salesdata[[#This Row],[Q-P4]],0)</f>
        <v>7.13</v>
      </c>
      <c r="R3821" s="3">
        <v>6695</v>
      </c>
      <c r="S3821" s="10">
        <v>40008.129999999997</v>
      </c>
      <c r="T3821" s="1" t="str">
        <f>"Q"&amp;ROUNDUP(salesdata[[#This Row],[Month No.]]/3,0)</f>
        <v>Q4</v>
      </c>
      <c r="U3821" s="1" t="str">
        <f>TEXT(salesdata[[#This Row],[Date]],"dddd")</f>
        <v>Tuesday</v>
      </c>
      <c r="V3821" s="12">
        <f>IFERROR(salesdata[[#This Row],[Total Revenue]]/salesdata[[#This Row],[Total Units Sold]],0)</f>
        <v>5.9758222554144877</v>
      </c>
      <c r="W3821" s="1" t="str">
        <f>INDEX({"Product1","Product2","Product3","Product4"},MATCH(MAX(salesdata[[#This Row],[S-P1]],salesdata[[#This Row],[S-P2]],salesdata[[#This Row],[S-P3]],salesdata[[#This Row],[S-P4]]),CHOOSE({1,2,3,4},salesdata[[#This Row],[S-P1]],salesdata[[#This Row],[S-P2]],salesdata[[#This Row],[S-P3]],salesdata[[#This Row],[S-P4]]),0))</f>
        <v>Product3</v>
      </c>
      <c r="X3821" s="1" t="str">
        <f>IF(salesdata[[#This Row],[Total Revenue]]&gt;=70000,"High",IF(salesdata[[#This Row],[Total Revenue]]&gt;=40000,"Medium","Low"))</f>
        <v>Medium</v>
      </c>
      <c r="Y3821" s="1" t="str">
        <f>IFERROR(IF(SUMIF(salesdata[Year],salesdata[[#This Row],[Year]],salesdata[Total Revenue])&gt;SUMIF(salesdata[Year],salesdata[[#This Row],[Year]]-1,salesdata[Total Revenue]),"Growth Year","Decline Year"),"")</f>
        <v>Growth Year</v>
      </c>
    </row>
    <row r="3822" spans="1:25" x14ac:dyDescent="0.3">
      <c r="A3822" s="1">
        <v>3821</v>
      </c>
      <c r="B3822" s="2">
        <v>44174</v>
      </c>
      <c r="C3822" s="1">
        <v>2020</v>
      </c>
      <c r="D3822" s="1" t="s">
        <v>25</v>
      </c>
      <c r="E3822" s="1">
        <v>12</v>
      </c>
      <c r="F3822" s="3">
        <v>7820</v>
      </c>
      <c r="G3822" s="10">
        <v>24789.4</v>
      </c>
      <c r="H3822" s="12">
        <f>IFERROR(salesdata[[#This Row],[S-P1]]/salesdata[[#This Row],[Q-P1]],0)</f>
        <v>3.1700000000000004</v>
      </c>
      <c r="I3822" s="3">
        <v>3430</v>
      </c>
      <c r="J3822" s="10">
        <v>21746.2</v>
      </c>
      <c r="K3822" s="12">
        <f>IFERROR(salesdata[[#This Row],[S-P2]]/salesdata[[#This Row],[Q-P2]],0)</f>
        <v>6.34</v>
      </c>
      <c r="L3822" s="3">
        <v>3536</v>
      </c>
      <c r="M3822" s="10">
        <v>19165.12</v>
      </c>
      <c r="N3822" s="12">
        <f>IFERROR(salesdata[[#This Row],[S-P3]]/salesdata[[#This Row],[Q-P3]],0)</f>
        <v>5.42</v>
      </c>
      <c r="O3822" s="3">
        <v>641</v>
      </c>
      <c r="P3822" s="10">
        <v>4570.33</v>
      </c>
      <c r="Q3822" s="12">
        <f>IFERROR(salesdata[[#This Row],[S-P4]]/salesdata[[#This Row],[Q-P4]],0)</f>
        <v>7.13</v>
      </c>
      <c r="R3822" s="3">
        <v>15427</v>
      </c>
      <c r="S3822" s="10">
        <v>70271.05</v>
      </c>
      <c r="T3822" s="1" t="str">
        <f>"Q"&amp;ROUNDUP(salesdata[[#This Row],[Month No.]]/3,0)</f>
        <v>Q4</v>
      </c>
      <c r="U3822" s="1" t="str">
        <f>TEXT(salesdata[[#This Row],[Date]],"dddd")</f>
        <v>Wednesday</v>
      </c>
      <c r="V3822" s="12">
        <f>IFERROR(salesdata[[#This Row],[Total Revenue]]/salesdata[[#This Row],[Total Units Sold]],0)</f>
        <v>4.555069034809101</v>
      </c>
      <c r="W3822" s="1" t="str">
        <f>INDEX({"Product1","Product2","Product3","Product4"},MATCH(MAX(salesdata[[#This Row],[S-P1]],salesdata[[#This Row],[S-P2]],salesdata[[#This Row],[S-P3]],salesdata[[#This Row],[S-P4]]),CHOOSE({1,2,3,4},salesdata[[#This Row],[S-P1]],salesdata[[#This Row],[S-P2]],salesdata[[#This Row],[S-P3]],salesdata[[#This Row],[S-P4]]),0))</f>
        <v>Product1</v>
      </c>
      <c r="X3822" s="1" t="str">
        <f>IF(salesdata[[#This Row],[Total Revenue]]&gt;=70000,"High",IF(salesdata[[#This Row],[Total Revenue]]&gt;=40000,"Medium","Low"))</f>
        <v>High</v>
      </c>
      <c r="Y3822" s="1" t="str">
        <f>IFERROR(IF(SUMIF(salesdata[Year],salesdata[[#This Row],[Year]],salesdata[Total Revenue])&gt;SUMIF(salesdata[Year],salesdata[[#This Row],[Year]]-1,salesdata[Total Revenue]),"Growth Year","Decline Year"),"")</f>
        <v>Growth Year</v>
      </c>
    </row>
    <row r="3823" spans="1:25" x14ac:dyDescent="0.3">
      <c r="A3823" s="1">
        <v>3822</v>
      </c>
      <c r="B3823" s="2">
        <v>44175</v>
      </c>
      <c r="C3823" s="1">
        <v>2020</v>
      </c>
      <c r="D3823" s="1" t="s">
        <v>25</v>
      </c>
      <c r="E3823" s="1">
        <v>12</v>
      </c>
      <c r="F3823" s="3">
        <v>3194</v>
      </c>
      <c r="G3823" s="10">
        <v>10124.98</v>
      </c>
      <c r="H3823" s="12">
        <f>IFERROR(salesdata[[#This Row],[S-P1]]/salesdata[[#This Row],[Q-P1]],0)</f>
        <v>3.17</v>
      </c>
      <c r="I3823" s="3">
        <v>3469</v>
      </c>
      <c r="J3823" s="10">
        <v>21993.46</v>
      </c>
      <c r="K3823" s="12">
        <f>IFERROR(salesdata[[#This Row],[S-P2]]/salesdata[[#This Row],[Q-P2]],0)</f>
        <v>6.34</v>
      </c>
      <c r="L3823" s="3">
        <v>2404</v>
      </c>
      <c r="M3823" s="10">
        <v>13029.68</v>
      </c>
      <c r="N3823" s="12">
        <f>IFERROR(salesdata[[#This Row],[S-P3]]/salesdata[[#This Row],[Q-P3]],0)</f>
        <v>5.42</v>
      </c>
      <c r="O3823" s="3">
        <v>1140</v>
      </c>
      <c r="P3823" s="10">
        <v>8128.2</v>
      </c>
      <c r="Q3823" s="12">
        <f>IFERROR(salesdata[[#This Row],[S-P4]]/salesdata[[#This Row],[Q-P4]],0)</f>
        <v>7.13</v>
      </c>
      <c r="R3823" s="3">
        <v>10207</v>
      </c>
      <c r="S3823" s="10">
        <v>53276.32</v>
      </c>
      <c r="T3823" s="1" t="str">
        <f>"Q"&amp;ROUNDUP(salesdata[[#This Row],[Month No.]]/3,0)</f>
        <v>Q4</v>
      </c>
      <c r="U3823" s="1" t="str">
        <f>TEXT(salesdata[[#This Row],[Date]],"dddd")</f>
        <v>Thursday</v>
      </c>
      <c r="V3823" s="12">
        <f>IFERROR(salesdata[[#This Row],[Total Revenue]]/salesdata[[#This Row],[Total Units Sold]],0)</f>
        <v>5.2195865582443419</v>
      </c>
      <c r="W3823" s="1" t="str">
        <f>INDEX({"Product1","Product2","Product3","Product4"},MATCH(MAX(salesdata[[#This Row],[S-P1]],salesdata[[#This Row],[S-P2]],salesdata[[#This Row],[S-P3]],salesdata[[#This Row],[S-P4]]),CHOOSE({1,2,3,4},salesdata[[#This Row],[S-P1]],salesdata[[#This Row],[S-P2]],salesdata[[#This Row],[S-P3]],salesdata[[#This Row],[S-P4]]),0))</f>
        <v>Product2</v>
      </c>
      <c r="X3823" s="1" t="str">
        <f>IF(salesdata[[#This Row],[Total Revenue]]&gt;=70000,"High",IF(salesdata[[#This Row],[Total Revenue]]&gt;=40000,"Medium","Low"))</f>
        <v>Medium</v>
      </c>
      <c r="Y3823" s="1" t="str">
        <f>IFERROR(IF(SUMIF(salesdata[Year],salesdata[[#This Row],[Year]],salesdata[Total Revenue])&gt;SUMIF(salesdata[Year],salesdata[[#This Row],[Year]]-1,salesdata[Total Revenue]),"Growth Year","Decline Year"),"")</f>
        <v>Growth Year</v>
      </c>
    </row>
    <row r="3824" spans="1:25" x14ac:dyDescent="0.3">
      <c r="A3824" s="1">
        <v>3823</v>
      </c>
      <c r="B3824" s="2">
        <v>44176</v>
      </c>
      <c r="C3824" s="1">
        <v>2020</v>
      </c>
      <c r="D3824" s="1" t="s">
        <v>25</v>
      </c>
      <c r="E3824" s="1">
        <v>12</v>
      </c>
      <c r="F3824" s="3">
        <v>3244</v>
      </c>
      <c r="G3824" s="10">
        <v>10283.48</v>
      </c>
      <c r="H3824" s="12">
        <f>IFERROR(salesdata[[#This Row],[S-P1]]/salesdata[[#This Row],[Q-P1]],0)</f>
        <v>3.17</v>
      </c>
      <c r="I3824" s="3">
        <v>2839</v>
      </c>
      <c r="J3824" s="10">
        <v>17999.259999999998</v>
      </c>
      <c r="K3824" s="12">
        <f>IFERROR(salesdata[[#This Row],[S-P2]]/salesdata[[#This Row],[Q-P2]],0)</f>
        <v>6.34</v>
      </c>
      <c r="L3824" s="3">
        <v>1516</v>
      </c>
      <c r="M3824" s="10">
        <v>8216.7199999999993</v>
      </c>
      <c r="N3824" s="12">
        <f>IFERROR(salesdata[[#This Row],[S-P3]]/salesdata[[#This Row],[Q-P3]],0)</f>
        <v>5.42</v>
      </c>
      <c r="O3824" s="3">
        <v>1556</v>
      </c>
      <c r="P3824" s="10">
        <v>11094.28</v>
      </c>
      <c r="Q3824" s="12">
        <f>IFERROR(salesdata[[#This Row],[S-P4]]/salesdata[[#This Row],[Q-P4]],0)</f>
        <v>7.1300000000000008</v>
      </c>
      <c r="R3824" s="3">
        <v>9155</v>
      </c>
      <c r="S3824" s="10">
        <v>47593.74</v>
      </c>
      <c r="T3824" s="1" t="str">
        <f>"Q"&amp;ROUNDUP(salesdata[[#This Row],[Month No.]]/3,0)</f>
        <v>Q4</v>
      </c>
      <c r="U3824" s="1" t="str">
        <f>TEXT(salesdata[[#This Row],[Date]],"dddd")</f>
        <v>Friday</v>
      </c>
      <c r="V3824" s="12">
        <f>IFERROR(salesdata[[#This Row],[Total Revenue]]/salesdata[[#This Row],[Total Units Sold]],0)</f>
        <v>5.1986608410704527</v>
      </c>
      <c r="W3824" s="1" t="str">
        <f>INDEX({"Product1","Product2","Product3","Product4"},MATCH(MAX(salesdata[[#This Row],[S-P1]],salesdata[[#This Row],[S-P2]],salesdata[[#This Row],[S-P3]],salesdata[[#This Row],[S-P4]]),CHOOSE({1,2,3,4},salesdata[[#This Row],[S-P1]],salesdata[[#This Row],[S-P2]],salesdata[[#This Row],[S-P3]],salesdata[[#This Row],[S-P4]]),0))</f>
        <v>Product2</v>
      </c>
      <c r="X3824" s="1" t="str">
        <f>IF(salesdata[[#This Row],[Total Revenue]]&gt;=70000,"High",IF(salesdata[[#This Row],[Total Revenue]]&gt;=40000,"Medium","Low"))</f>
        <v>Medium</v>
      </c>
      <c r="Y3824" s="1" t="str">
        <f>IFERROR(IF(SUMIF(salesdata[Year],salesdata[[#This Row],[Year]],salesdata[Total Revenue])&gt;SUMIF(salesdata[Year],salesdata[[#This Row],[Year]]-1,salesdata[Total Revenue]),"Growth Year","Decline Year"),"")</f>
        <v>Growth Year</v>
      </c>
    </row>
    <row r="3825" spans="1:25" x14ac:dyDescent="0.3">
      <c r="A3825" s="1">
        <v>3824</v>
      </c>
      <c r="B3825" s="2">
        <v>44177</v>
      </c>
      <c r="C3825" s="1">
        <v>2020</v>
      </c>
      <c r="D3825" s="1" t="s">
        <v>25</v>
      </c>
      <c r="E3825" s="1">
        <v>12</v>
      </c>
      <c r="F3825" s="3">
        <v>6576</v>
      </c>
      <c r="G3825" s="10">
        <v>20845.919999999998</v>
      </c>
      <c r="H3825" s="12">
        <f>IFERROR(salesdata[[#This Row],[S-P1]]/salesdata[[#This Row],[Q-P1]],0)</f>
        <v>3.17</v>
      </c>
      <c r="I3825" s="3">
        <v>387</v>
      </c>
      <c r="J3825" s="10">
        <v>2453.58</v>
      </c>
      <c r="K3825" s="12">
        <f>IFERROR(salesdata[[#This Row],[S-P2]]/salesdata[[#This Row],[Q-P2]],0)</f>
        <v>6.34</v>
      </c>
      <c r="L3825" s="3">
        <v>4468</v>
      </c>
      <c r="M3825" s="10">
        <v>24216.560000000001</v>
      </c>
      <c r="N3825" s="12">
        <f>IFERROR(salesdata[[#This Row],[S-P3]]/salesdata[[#This Row],[Q-P3]],0)</f>
        <v>5.42</v>
      </c>
      <c r="O3825" s="3">
        <v>408</v>
      </c>
      <c r="P3825" s="10">
        <v>2909.04</v>
      </c>
      <c r="Q3825" s="12">
        <f>IFERROR(salesdata[[#This Row],[S-P4]]/salesdata[[#This Row],[Q-P4]],0)</f>
        <v>7.13</v>
      </c>
      <c r="R3825" s="3">
        <v>11839</v>
      </c>
      <c r="S3825" s="10">
        <v>50425.1</v>
      </c>
      <c r="T3825" s="1" t="str">
        <f>"Q"&amp;ROUNDUP(salesdata[[#This Row],[Month No.]]/3,0)</f>
        <v>Q4</v>
      </c>
      <c r="U3825" s="1" t="str">
        <f>TEXT(salesdata[[#This Row],[Date]],"dddd")</f>
        <v>Saturday</v>
      </c>
      <c r="V3825" s="12">
        <f>IFERROR(salesdata[[#This Row],[Total Revenue]]/salesdata[[#This Row],[Total Units Sold]],0)</f>
        <v>4.2592364219951007</v>
      </c>
      <c r="W3825" s="1" t="str">
        <f>INDEX({"Product1","Product2","Product3","Product4"},MATCH(MAX(salesdata[[#This Row],[S-P1]],salesdata[[#This Row],[S-P2]],salesdata[[#This Row],[S-P3]],salesdata[[#This Row],[S-P4]]),CHOOSE({1,2,3,4},salesdata[[#This Row],[S-P1]],salesdata[[#This Row],[S-P2]],salesdata[[#This Row],[S-P3]],salesdata[[#This Row],[S-P4]]),0))</f>
        <v>Product3</v>
      </c>
      <c r="X3825" s="1" t="str">
        <f>IF(salesdata[[#This Row],[Total Revenue]]&gt;=70000,"High",IF(salesdata[[#This Row],[Total Revenue]]&gt;=40000,"Medium","Low"))</f>
        <v>Medium</v>
      </c>
      <c r="Y3825" s="1" t="str">
        <f>IFERROR(IF(SUMIF(salesdata[Year],salesdata[[#This Row],[Year]],salesdata[Total Revenue])&gt;SUMIF(salesdata[Year],salesdata[[#This Row],[Year]]-1,salesdata[Total Revenue]),"Growth Year","Decline Year"),"")</f>
        <v>Growth Year</v>
      </c>
    </row>
    <row r="3826" spans="1:25" x14ac:dyDescent="0.3">
      <c r="A3826" s="1">
        <v>3825</v>
      </c>
      <c r="B3826" s="2">
        <v>44178</v>
      </c>
      <c r="C3826" s="1">
        <v>2020</v>
      </c>
      <c r="D3826" s="1" t="s">
        <v>25</v>
      </c>
      <c r="E3826" s="1">
        <v>12</v>
      </c>
      <c r="F3826" s="3">
        <v>2074</v>
      </c>
      <c r="G3826" s="10">
        <v>6574.58</v>
      </c>
      <c r="H3826" s="12">
        <f>IFERROR(salesdata[[#This Row],[S-P1]]/salesdata[[#This Row],[Q-P1]],0)</f>
        <v>3.17</v>
      </c>
      <c r="I3826" s="3">
        <v>1198</v>
      </c>
      <c r="J3826" s="10">
        <v>7595.32</v>
      </c>
      <c r="K3826" s="12">
        <f>IFERROR(salesdata[[#This Row],[S-P2]]/salesdata[[#This Row],[Q-P2]],0)</f>
        <v>6.34</v>
      </c>
      <c r="L3826" s="3">
        <v>2709</v>
      </c>
      <c r="M3826" s="10">
        <v>14682.78</v>
      </c>
      <c r="N3826" s="12">
        <f>IFERROR(salesdata[[#This Row],[S-P3]]/salesdata[[#This Row],[Q-P3]],0)</f>
        <v>5.42</v>
      </c>
      <c r="O3826" s="3">
        <v>1529</v>
      </c>
      <c r="P3826" s="10">
        <v>10901.77</v>
      </c>
      <c r="Q3826" s="12">
        <f>IFERROR(salesdata[[#This Row],[S-P4]]/salesdata[[#This Row],[Q-P4]],0)</f>
        <v>7.13</v>
      </c>
      <c r="R3826" s="3">
        <v>7510</v>
      </c>
      <c r="S3826" s="10">
        <v>39754.449999999997</v>
      </c>
      <c r="T3826" s="1" t="str">
        <f>"Q"&amp;ROUNDUP(salesdata[[#This Row],[Month No.]]/3,0)</f>
        <v>Q4</v>
      </c>
      <c r="U3826" s="1" t="str">
        <f>TEXT(salesdata[[#This Row],[Date]],"dddd")</f>
        <v>Sunday</v>
      </c>
      <c r="V3826" s="12">
        <f>IFERROR(salesdata[[#This Row],[Total Revenue]]/salesdata[[#This Row],[Total Units Sold]],0)</f>
        <v>5.2935352862849534</v>
      </c>
      <c r="W3826" s="1" t="str">
        <f>INDEX({"Product1","Product2","Product3","Product4"},MATCH(MAX(salesdata[[#This Row],[S-P1]],salesdata[[#This Row],[S-P2]],salesdata[[#This Row],[S-P3]],salesdata[[#This Row],[S-P4]]),CHOOSE({1,2,3,4},salesdata[[#This Row],[S-P1]],salesdata[[#This Row],[S-P2]],salesdata[[#This Row],[S-P3]],salesdata[[#This Row],[S-P4]]),0))</f>
        <v>Product3</v>
      </c>
      <c r="X3826" s="1" t="str">
        <f>IF(salesdata[[#This Row],[Total Revenue]]&gt;=70000,"High",IF(salesdata[[#This Row],[Total Revenue]]&gt;=40000,"Medium","Low"))</f>
        <v>Low</v>
      </c>
      <c r="Y3826" s="1" t="str">
        <f>IFERROR(IF(SUMIF(salesdata[Year],salesdata[[#This Row],[Year]],salesdata[Total Revenue])&gt;SUMIF(salesdata[Year],salesdata[[#This Row],[Year]]-1,salesdata[Total Revenue]),"Growth Year","Decline Year"),"")</f>
        <v>Growth Year</v>
      </c>
    </row>
    <row r="3827" spans="1:25" x14ac:dyDescent="0.3">
      <c r="A3827" s="1">
        <v>3826</v>
      </c>
      <c r="B3827" s="2">
        <v>44179</v>
      </c>
      <c r="C3827" s="1">
        <v>2020</v>
      </c>
      <c r="D3827" s="1" t="s">
        <v>25</v>
      </c>
      <c r="E3827" s="1">
        <v>12</v>
      </c>
      <c r="F3827" s="3">
        <v>1656</v>
      </c>
      <c r="G3827" s="10">
        <v>5249.52</v>
      </c>
      <c r="H3827" s="12">
        <f>IFERROR(salesdata[[#This Row],[S-P1]]/salesdata[[#This Row],[Q-P1]],0)</f>
        <v>3.1700000000000004</v>
      </c>
      <c r="I3827" s="3">
        <v>1677</v>
      </c>
      <c r="J3827" s="10">
        <v>10632.18</v>
      </c>
      <c r="K3827" s="12">
        <f>IFERROR(salesdata[[#This Row],[S-P2]]/salesdata[[#This Row],[Q-P2]],0)</f>
        <v>6.34</v>
      </c>
      <c r="L3827" s="3">
        <v>5986</v>
      </c>
      <c r="M3827" s="10">
        <v>32444.12</v>
      </c>
      <c r="N3827" s="12">
        <f>IFERROR(salesdata[[#This Row],[S-P3]]/salesdata[[#This Row],[Q-P3]],0)</f>
        <v>5.42</v>
      </c>
      <c r="O3827" s="3">
        <v>353</v>
      </c>
      <c r="P3827" s="10">
        <v>2516.89</v>
      </c>
      <c r="Q3827" s="12">
        <f>IFERROR(salesdata[[#This Row],[S-P4]]/salesdata[[#This Row],[Q-P4]],0)</f>
        <v>7.13</v>
      </c>
      <c r="R3827" s="3">
        <v>9672</v>
      </c>
      <c r="S3827" s="10">
        <v>50842.71</v>
      </c>
      <c r="T3827" s="1" t="str">
        <f>"Q"&amp;ROUNDUP(salesdata[[#This Row],[Month No.]]/3,0)</f>
        <v>Q4</v>
      </c>
      <c r="U3827" s="1" t="str">
        <f>TEXT(salesdata[[#This Row],[Date]],"dddd")</f>
        <v>Monday</v>
      </c>
      <c r="V3827" s="12">
        <f>IFERROR(salesdata[[#This Row],[Total Revenue]]/salesdata[[#This Row],[Total Units Sold]],0)</f>
        <v>5.2566904466501239</v>
      </c>
      <c r="W3827" s="1" t="str">
        <f>INDEX({"Product1","Product2","Product3","Product4"},MATCH(MAX(salesdata[[#This Row],[S-P1]],salesdata[[#This Row],[S-P2]],salesdata[[#This Row],[S-P3]],salesdata[[#This Row],[S-P4]]),CHOOSE({1,2,3,4},salesdata[[#This Row],[S-P1]],salesdata[[#This Row],[S-P2]],salesdata[[#This Row],[S-P3]],salesdata[[#This Row],[S-P4]]),0))</f>
        <v>Product3</v>
      </c>
      <c r="X3827" s="1" t="str">
        <f>IF(salesdata[[#This Row],[Total Revenue]]&gt;=70000,"High",IF(salesdata[[#This Row],[Total Revenue]]&gt;=40000,"Medium","Low"))</f>
        <v>Medium</v>
      </c>
      <c r="Y3827" s="1" t="str">
        <f>IFERROR(IF(SUMIF(salesdata[Year],salesdata[[#This Row],[Year]],salesdata[Total Revenue])&gt;SUMIF(salesdata[Year],salesdata[[#This Row],[Year]]-1,salesdata[Total Revenue]),"Growth Year","Decline Year"),"")</f>
        <v>Growth Year</v>
      </c>
    </row>
    <row r="3828" spans="1:25" x14ac:dyDescent="0.3">
      <c r="A3828" s="1">
        <v>3827</v>
      </c>
      <c r="B3828" s="2">
        <v>44180</v>
      </c>
      <c r="C3828" s="1">
        <v>2020</v>
      </c>
      <c r="D3828" s="1" t="s">
        <v>25</v>
      </c>
      <c r="E3828" s="1">
        <v>12</v>
      </c>
      <c r="F3828" s="3">
        <v>5602</v>
      </c>
      <c r="G3828" s="10">
        <v>17758.34</v>
      </c>
      <c r="H3828" s="12">
        <f>IFERROR(salesdata[[#This Row],[S-P1]]/salesdata[[#This Row],[Q-P1]],0)</f>
        <v>3.17</v>
      </c>
      <c r="I3828" s="3">
        <v>1622</v>
      </c>
      <c r="J3828" s="10">
        <v>10283.48</v>
      </c>
      <c r="K3828" s="12">
        <f>IFERROR(salesdata[[#This Row],[S-P2]]/salesdata[[#This Row],[Q-P2]],0)</f>
        <v>6.34</v>
      </c>
      <c r="L3828" s="3">
        <v>1820</v>
      </c>
      <c r="M3828" s="10">
        <v>9864.4</v>
      </c>
      <c r="N3828" s="12">
        <f>IFERROR(salesdata[[#This Row],[S-P3]]/salesdata[[#This Row],[Q-P3]],0)</f>
        <v>5.42</v>
      </c>
      <c r="O3828" s="3">
        <v>1902</v>
      </c>
      <c r="P3828" s="10">
        <v>13561.26</v>
      </c>
      <c r="Q3828" s="12">
        <f>IFERROR(salesdata[[#This Row],[S-P4]]/salesdata[[#This Row],[Q-P4]],0)</f>
        <v>7.13</v>
      </c>
      <c r="R3828" s="3">
        <v>10946</v>
      </c>
      <c r="S3828" s="10">
        <v>51467.48</v>
      </c>
      <c r="T3828" s="1" t="str">
        <f>"Q"&amp;ROUNDUP(salesdata[[#This Row],[Month No.]]/3,0)</f>
        <v>Q4</v>
      </c>
      <c r="U3828" s="1" t="str">
        <f>TEXT(salesdata[[#This Row],[Date]],"dddd")</f>
        <v>Tuesday</v>
      </c>
      <c r="V3828" s="12">
        <f>IFERROR(salesdata[[#This Row],[Total Revenue]]/salesdata[[#This Row],[Total Units Sold]],0)</f>
        <v>4.701944089164992</v>
      </c>
      <c r="W3828" s="1" t="str">
        <f>INDEX({"Product1","Product2","Product3","Product4"},MATCH(MAX(salesdata[[#This Row],[S-P1]],salesdata[[#This Row],[S-P2]],salesdata[[#This Row],[S-P3]],salesdata[[#This Row],[S-P4]]),CHOOSE({1,2,3,4},salesdata[[#This Row],[S-P1]],salesdata[[#This Row],[S-P2]],salesdata[[#This Row],[S-P3]],salesdata[[#This Row],[S-P4]]),0))</f>
        <v>Product1</v>
      </c>
      <c r="X3828" s="1" t="str">
        <f>IF(salesdata[[#This Row],[Total Revenue]]&gt;=70000,"High",IF(salesdata[[#This Row],[Total Revenue]]&gt;=40000,"Medium","Low"))</f>
        <v>Medium</v>
      </c>
      <c r="Y3828" s="1" t="str">
        <f>IFERROR(IF(SUMIF(salesdata[Year],salesdata[[#This Row],[Year]],salesdata[Total Revenue])&gt;SUMIF(salesdata[Year],salesdata[[#This Row],[Year]]-1,salesdata[Total Revenue]),"Growth Year","Decline Year"),"")</f>
        <v>Growth Year</v>
      </c>
    </row>
    <row r="3829" spans="1:25" x14ac:dyDescent="0.3">
      <c r="A3829" s="1">
        <v>3828</v>
      </c>
      <c r="B3829" s="2">
        <v>44181</v>
      </c>
      <c r="C3829" s="1">
        <v>2020</v>
      </c>
      <c r="D3829" s="1" t="s">
        <v>25</v>
      </c>
      <c r="E3829" s="1">
        <v>12</v>
      </c>
      <c r="F3829" s="3">
        <v>890</v>
      </c>
      <c r="G3829" s="10">
        <v>2821.3</v>
      </c>
      <c r="H3829" s="12">
        <f>IFERROR(salesdata[[#This Row],[S-P1]]/salesdata[[#This Row],[Q-P1]],0)</f>
        <v>3.1700000000000004</v>
      </c>
      <c r="I3829" s="3">
        <v>2412</v>
      </c>
      <c r="J3829" s="10">
        <v>15292.08</v>
      </c>
      <c r="K3829" s="12">
        <f>IFERROR(salesdata[[#This Row],[S-P2]]/salesdata[[#This Row],[Q-P2]],0)</f>
        <v>6.34</v>
      </c>
      <c r="L3829" s="3">
        <v>3227</v>
      </c>
      <c r="M3829" s="10">
        <v>17490.34</v>
      </c>
      <c r="N3829" s="12">
        <f>IFERROR(salesdata[[#This Row],[S-P3]]/salesdata[[#This Row],[Q-P3]],0)</f>
        <v>5.42</v>
      </c>
      <c r="O3829" s="3">
        <v>1313</v>
      </c>
      <c r="P3829" s="10">
        <v>9361.69</v>
      </c>
      <c r="Q3829" s="12">
        <f>IFERROR(salesdata[[#This Row],[S-P4]]/salesdata[[#This Row],[Q-P4]],0)</f>
        <v>7.1300000000000008</v>
      </c>
      <c r="R3829" s="3">
        <v>7842</v>
      </c>
      <c r="S3829" s="10">
        <v>44965.41</v>
      </c>
      <c r="T3829" s="1" t="str">
        <f>"Q"&amp;ROUNDUP(salesdata[[#This Row],[Month No.]]/3,0)</f>
        <v>Q4</v>
      </c>
      <c r="U3829" s="1" t="str">
        <f>TEXT(salesdata[[#This Row],[Date]],"dddd")</f>
        <v>Wednesday</v>
      </c>
      <c r="V3829" s="12">
        <f>IFERROR(salesdata[[#This Row],[Total Revenue]]/salesdata[[#This Row],[Total Units Sold]],0)</f>
        <v>5.7339211935730683</v>
      </c>
      <c r="W3829" s="1" t="str">
        <f>INDEX({"Product1","Product2","Product3","Product4"},MATCH(MAX(salesdata[[#This Row],[S-P1]],salesdata[[#This Row],[S-P2]],salesdata[[#This Row],[S-P3]],salesdata[[#This Row],[S-P4]]),CHOOSE({1,2,3,4},salesdata[[#This Row],[S-P1]],salesdata[[#This Row],[S-P2]],salesdata[[#This Row],[S-P3]],salesdata[[#This Row],[S-P4]]),0))</f>
        <v>Product3</v>
      </c>
      <c r="X3829" s="1" t="str">
        <f>IF(salesdata[[#This Row],[Total Revenue]]&gt;=70000,"High",IF(salesdata[[#This Row],[Total Revenue]]&gt;=40000,"Medium","Low"))</f>
        <v>Medium</v>
      </c>
      <c r="Y3829" s="1" t="str">
        <f>IFERROR(IF(SUMIF(salesdata[Year],salesdata[[#This Row],[Year]],salesdata[Total Revenue])&gt;SUMIF(salesdata[Year],salesdata[[#This Row],[Year]]-1,salesdata[Total Revenue]),"Growth Year","Decline Year"),"")</f>
        <v>Growth Year</v>
      </c>
    </row>
    <row r="3830" spans="1:25" x14ac:dyDescent="0.3">
      <c r="A3830" s="1">
        <v>3829</v>
      </c>
      <c r="B3830" s="2">
        <v>44182</v>
      </c>
      <c r="C3830" s="1">
        <v>2020</v>
      </c>
      <c r="D3830" s="1" t="s">
        <v>25</v>
      </c>
      <c r="E3830" s="1">
        <v>12</v>
      </c>
      <c r="F3830" s="3">
        <v>4242</v>
      </c>
      <c r="G3830" s="10">
        <v>13447.14</v>
      </c>
      <c r="H3830" s="12">
        <f>IFERROR(salesdata[[#This Row],[S-P1]]/salesdata[[#This Row],[Q-P1]],0)</f>
        <v>3.17</v>
      </c>
      <c r="I3830" s="3">
        <v>1894</v>
      </c>
      <c r="J3830" s="10">
        <v>12007.96</v>
      </c>
      <c r="K3830" s="12">
        <f>IFERROR(salesdata[[#This Row],[S-P2]]/salesdata[[#This Row],[Q-P2]],0)</f>
        <v>6.34</v>
      </c>
      <c r="L3830" s="3">
        <v>1224</v>
      </c>
      <c r="M3830" s="10">
        <v>6634.08</v>
      </c>
      <c r="N3830" s="12">
        <f>IFERROR(salesdata[[#This Row],[S-P3]]/salesdata[[#This Row],[Q-P3]],0)</f>
        <v>5.42</v>
      </c>
      <c r="O3830" s="3">
        <v>1840</v>
      </c>
      <c r="P3830" s="10">
        <v>13119.2</v>
      </c>
      <c r="Q3830" s="12">
        <f>IFERROR(salesdata[[#This Row],[S-P4]]/salesdata[[#This Row],[Q-P4]],0)</f>
        <v>7.1300000000000008</v>
      </c>
      <c r="R3830" s="3">
        <v>9200</v>
      </c>
      <c r="S3830" s="10">
        <v>45208.38</v>
      </c>
      <c r="T3830" s="1" t="str">
        <f>"Q"&amp;ROUNDUP(salesdata[[#This Row],[Month No.]]/3,0)</f>
        <v>Q4</v>
      </c>
      <c r="U3830" s="1" t="str">
        <f>TEXT(salesdata[[#This Row],[Date]],"dddd")</f>
        <v>Thursday</v>
      </c>
      <c r="V3830" s="12">
        <f>IFERROR(salesdata[[#This Row],[Total Revenue]]/salesdata[[#This Row],[Total Units Sold]],0)</f>
        <v>4.9139543478260865</v>
      </c>
      <c r="W3830" s="1" t="str">
        <f>INDEX({"Product1","Product2","Product3","Product4"},MATCH(MAX(salesdata[[#This Row],[S-P1]],salesdata[[#This Row],[S-P2]],salesdata[[#This Row],[S-P3]],salesdata[[#This Row],[S-P4]]),CHOOSE({1,2,3,4},salesdata[[#This Row],[S-P1]],salesdata[[#This Row],[S-P2]],salesdata[[#This Row],[S-P3]],salesdata[[#This Row],[S-P4]]),0))</f>
        <v>Product1</v>
      </c>
      <c r="X3830" s="1" t="str">
        <f>IF(salesdata[[#This Row],[Total Revenue]]&gt;=70000,"High",IF(salesdata[[#This Row],[Total Revenue]]&gt;=40000,"Medium","Low"))</f>
        <v>Medium</v>
      </c>
      <c r="Y3830" s="1" t="str">
        <f>IFERROR(IF(SUMIF(salesdata[Year],salesdata[[#This Row],[Year]],salesdata[Total Revenue])&gt;SUMIF(salesdata[Year],salesdata[[#This Row],[Year]]-1,salesdata[Total Revenue]),"Growth Year","Decline Year"),"")</f>
        <v>Growth Year</v>
      </c>
    </row>
    <row r="3831" spans="1:25" x14ac:dyDescent="0.3">
      <c r="A3831" s="1">
        <v>3830</v>
      </c>
      <c r="B3831" s="2">
        <v>44183</v>
      </c>
      <c r="C3831" s="1">
        <v>2020</v>
      </c>
      <c r="D3831" s="1" t="s">
        <v>25</v>
      </c>
      <c r="E3831" s="1">
        <v>12</v>
      </c>
      <c r="F3831" s="3">
        <v>4600</v>
      </c>
      <c r="G3831" s="10">
        <v>14582</v>
      </c>
      <c r="H3831" s="12">
        <f>IFERROR(salesdata[[#This Row],[S-P1]]/salesdata[[#This Row],[Q-P1]],0)</f>
        <v>3.17</v>
      </c>
      <c r="I3831" s="3">
        <v>2633</v>
      </c>
      <c r="J3831" s="10">
        <v>16693.22</v>
      </c>
      <c r="K3831" s="12">
        <f>IFERROR(salesdata[[#This Row],[S-P2]]/salesdata[[#This Row],[Q-P2]],0)</f>
        <v>6.3400000000000007</v>
      </c>
      <c r="L3831" s="3">
        <v>1986</v>
      </c>
      <c r="M3831" s="10">
        <v>10764.12</v>
      </c>
      <c r="N3831" s="12">
        <f>IFERROR(salesdata[[#This Row],[S-P3]]/salesdata[[#This Row],[Q-P3]],0)</f>
        <v>5.4200000000000008</v>
      </c>
      <c r="O3831" s="3">
        <v>672</v>
      </c>
      <c r="P3831" s="10">
        <v>4791.3599999999997</v>
      </c>
      <c r="Q3831" s="12">
        <f>IFERROR(salesdata[[#This Row],[S-P4]]/salesdata[[#This Row],[Q-P4]],0)</f>
        <v>7.13</v>
      </c>
      <c r="R3831" s="3">
        <v>9891</v>
      </c>
      <c r="S3831" s="10">
        <v>46830.7</v>
      </c>
      <c r="T3831" s="1" t="str">
        <f>"Q"&amp;ROUNDUP(salesdata[[#This Row],[Month No.]]/3,0)</f>
        <v>Q4</v>
      </c>
      <c r="U3831" s="1" t="str">
        <f>TEXT(salesdata[[#This Row],[Date]],"dddd")</f>
        <v>Friday</v>
      </c>
      <c r="V3831" s="12">
        <f>IFERROR(salesdata[[#This Row],[Total Revenue]]/salesdata[[#This Row],[Total Units Sold]],0)</f>
        <v>4.7346779900920026</v>
      </c>
      <c r="W3831" s="1" t="str">
        <f>INDEX({"Product1","Product2","Product3","Product4"},MATCH(MAX(salesdata[[#This Row],[S-P1]],salesdata[[#This Row],[S-P2]],salesdata[[#This Row],[S-P3]],salesdata[[#This Row],[S-P4]]),CHOOSE({1,2,3,4},salesdata[[#This Row],[S-P1]],salesdata[[#This Row],[S-P2]],salesdata[[#This Row],[S-P3]],salesdata[[#This Row],[S-P4]]),0))</f>
        <v>Product2</v>
      </c>
      <c r="X3831" s="1" t="str">
        <f>IF(salesdata[[#This Row],[Total Revenue]]&gt;=70000,"High",IF(salesdata[[#This Row],[Total Revenue]]&gt;=40000,"Medium","Low"))</f>
        <v>Medium</v>
      </c>
      <c r="Y3831" s="1" t="str">
        <f>IFERROR(IF(SUMIF(salesdata[Year],salesdata[[#This Row],[Year]],salesdata[Total Revenue])&gt;SUMIF(salesdata[Year],salesdata[[#This Row],[Year]]-1,salesdata[Total Revenue]),"Growth Year","Decline Year"),"")</f>
        <v>Growth Year</v>
      </c>
    </row>
    <row r="3832" spans="1:25" x14ac:dyDescent="0.3">
      <c r="A3832" s="1">
        <v>3831</v>
      </c>
      <c r="B3832" s="2">
        <v>44184</v>
      </c>
      <c r="C3832" s="1">
        <v>2020</v>
      </c>
      <c r="D3832" s="1" t="s">
        <v>25</v>
      </c>
      <c r="E3832" s="1">
        <v>12</v>
      </c>
      <c r="F3832" s="3">
        <v>2450</v>
      </c>
      <c r="G3832" s="10">
        <v>7766.5</v>
      </c>
      <c r="H3832" s="12">
        <f>IFERROR(salesdata[[#This Row],[S-P1]]/salesdata[[#This Row],[Q-P1]],0)</f>
        <v>3.17</v>
      </c>
      <c r="I3832" s="3">
        <v>2247</v>
      </c>
      <c r="J3832" s="10">
        <v>14245.98</v>
      </c>
      <c r="K3832" s="12">
        <f>IFERROR(salesdata[[#This Row],[S-P2]]/salesdata[[#This Row],[Q-P2]],0)</f>
        <v>6.34</v>
      </c>
      <c r="L3832" s="3">
        <v>5721</v>
      </c>
      <c r="M3832" s="10">
        <v>31007.82</v>
      </c>
      <c r="N3832" s="12">
        <f>IFERROR(salesdata[[#This Row],[S-P3]]/salesdata[[#This Row],[Q-P3]],0)</f>
        <v>5.42</v>
      </c>
      <c r="O3832" s="3">
        <v>690</v>
      </c>
      <c r="P3832" s="10">
        <v>4919.7</v>
      </c>
      <c r="Q3832" s="12">
        <f>IFERROR(salesdata[[#This Row],[S-P4]]/salesdata[[#This Row],[Q-P4]],0)</f>
        <v>7.13</v>
      </c>
      <c r="R3832" s="3">
        <v>11108</v>
      </c>
      <c r="S3832" s="10">
        <v>57940</v>
      </c>
      <c r="T3832" s="1" t="str">
        <f>"Q"&amp;ROUNDUP(salesdata[[#This Row],[Month No.]]/3,0)</f>
        <v>Q4</v>
      </c>
      <c r="U3832" s="1" t="str">
        <f>TEXT(salesdata[[#This Row],[Date]],"dddd")</f>
        <v>Saturday</v>
      </c>
      <c r="V3832" s="12">
        <f>IFERROR(salesdata[[#This Row],[Total Revenue]]/salesdata[[#This Row],[Total Units Sold]],0)</f>
        <v>5.2160604969391429</v>
      </c>
      <c r="W3832" s="1" t="str">
        <f>INDEX({"Product1","Product2","Product3","Product4"},MATCH(MAX(salesdata[[#This Row],[S-P1]],salesdata[[#This Row],[S-P2]],salesdata[[#This Row],[S-P3]],salesdata[[#This Row],[S-P4]]),CHOOSE({1,2,3,4},salesdata[[#This Row],[S-P1]],salesdata[[#This Row],[S-P2]],salesdata[[#This Row],[S-P3]],salesdata[[#This Row],[S-P4]]),0))</f>
        <v>Product3</v>
      </c>
      <c r="X3832" s="1" t="str">
        <f>IF(salesdata[[#This Row],[Total Revenue]]&gt;=70000,"High",IF(salesdata[[#This Row],[Total Revenue]]&gt;=40000,"Medium","Low"))</f>
        <v>Medium</v>
      </c>
      <c r="Y3832" s="1" t="str">
        <f>IFERROR(IF(SUMIF(salesdata[Year],salesdata[[#This Row],[Year]],salesdata[Total Revenue])&gt;SUMIF(salesdata[Year],salesdata[[#This Row],[Year]]-1,salesdata[Total Revenue]),"Growth Year","Decline Year"),"")</f>
        <v>Growth Year</v>
      </c>
    </row>
    <row r="3833" spans="1:25" x14ac:dyDescent="0.3">
      <c r="A3833" s="1">
        <v>3832</v>
      </c>
      <c r="B3833" s="2">
        <v>44185</v>
      </c>
      <c r="C3833" s="1">
        <v>2020</v>
      </c>
      <c r="D3833" s="1" t="s">
        <v>25</v>
      </c>
      <c r="E3833" s="1">
        <v>12</v>
      </c>
      <c r="F3833" s="3">
        <v>5617</v>
      </c>
      <c r="G3833" s="10">
        <v>17805.89</v>
      </c>
      <c r="H3833" s="12">
        <f>IFERROR(salesdata[[#This Row],[S-P1]]/salesdata[[#This Row],[Q-P1]],0)</f>
        <v>3.17</v>
      </c>
      <c r="I3833" s="3">
        <v>2423</v>
      </c>
      <c r="J3833" s="10">
        <v>15361.82</v>
      </c>
      <c r="K3833" s="12">
        <f>IFERROR(salesdata[[#This Row],[S-P2]]/salesdata[[#This Row],[Q-P2]],0)</f>
        <v>6.34</v>
      </c>
      <c r="L3833" s="3">
        <v>5647</v>
      </c>
      <c r="M3833" s="10">
        <v>30606.74</v>
      </c>
      <c r="N3833" s="12">
        <f>IFERROR(salesdata[[#This Row],[S-P3]]/salesdata[[#This Row],[Q-P3]],0)</f>
        <v>5.42</v>
      </c>
      <c r="O3833" s="3">
        <v>716</v>
      </c>
      <c r="P3833" s="10">
        <v>5105.08</v>
      </c>
      <c r="Q3833" s="12">
        <f>IFERROR(salesdata[[#This Row],[S-P4]]/salesdata[[#This Row],[Q-P4]],0)</f>
        <v>7.13</v>
      </c>
      <c r="R3833" s="3">
        <v>14403</v>
      </c>
      <c r="S3833" s="10">
        <v>68879.53</v>
      </c>
      <c r="T3833" s="1" t="str">
        <f>"Q"&amp;ROUNDUP(salesdata[[#This Row],[Month No.]]/3,0)</f>
        <v>Q4</v>
      </c>
      <c r="U3833" s="1" t="str">
        <f>TEXT(salesdata[[#This Row],[Date]],"dddd")</f>
        <v>Sunday</v>
      </c>
      <c r="V3833" s="12">
        <f>IFERROR(salesdata[[#This Row],[Total Revenue]]/salesdata[[#This Row],[Total Units Sold]],0)</f>
        <v>4.7823043810317296</v>
      </c>
      <c r="W3833" s="1" t="str">
        <f>INDEX({"Product1","Product2","Product3","Product4"},MATCH(MAX(salesdata[[#This Row],[S-P1]],salesdata[[#This Row],[S-P2]],salesdata[[#This Row],[S-P3]],salesdata[[#This Row],[S-P4]]),CHOOSE({1,2,3,4},salesdata[[#This Row],[S-P1]],salesdata[[#This Row],[S-P2]],salesdata[[#This Row],[S-P3]],salesdata[[#This Row],[S-P4]]),0))</f>
        <v>Product3</v>
      </c>
      <c r="X3833" s="1" t="str">
        <f>IF(salesdata[[#This Row],[Total Revenue]]&gt;=70000,"High",IF(salesdata[[#This Row],[Total Revenue]]&gt;=40000,"Medium","Low"))</f>
        <v>Medium</v>
      </c>
      <c r="Y3833" s="1" t="str">
        <f>IFERROR(IF(SUMIF(salesdata[Year],salesdata[[#This Row],[Year]],salesdata[Total Revenue])&gt;SUMIF(salesdata[Year],salesdata[[#This Row],[Year]]-1,salesdata[Total Revenue]),"Growth Year","Decline Year"),"")</f>
        <v>Growth Year</v>
      </c>
    </row>
    <row r="3834" spans="1:25" x14ac:dyDescent="0.3">
      <c r="A3834" s="1">
        <v>3833</v>
      </c>
      <c r="B3834" s="2">
        <v>44186</v>
      </c>
      <c r="C3834" s="1">
        <v>2020</v>
      </c>
      <c r="D3834" s="1" t="s">
        <v>25</v>
      </c>
      <c r="E3834" s="1">
        <v>12</v>
      </c>
      <c r="F3834" s="3">
        <v>5184</v>
      </c>
      <c r="G3834" s="10">
        <v>16433.28</v>
      </c>
      <c r="H3834" s="12">
        <f>IFERROR(salesdata[[#This Row],[S-P1]]/salesdata[[#This Row],[Q-P1]],0)</f>
        <v>3.17</v>
      </c>
      <c r="I3834" s="3">
        <v>2472</v>
      </c>
      <c r="J3834" s="10">
        <v>15672.48</v>
      </c>
      <c r="K3834" s="12">
        <f>IFERROR(salesdata[[#This Row],[S-P2]]/salesdata[[#This Row],[Q-P2]],0)</f>
        <v>6.34</v>
      </c>
      <c r="L3834" s="3">
        <v>3065</v>
      </c>
      <c r="M3834" s="10">
        <v>16612.3</v>
      </c>
      <c r="N3834" s="12">
        <f>IFERROR(salesdata[[#This Row],[S-P3]]/salesdata[[#This Row],[Q-P3]],0)</f>
        <v>5.42</v>
      </c>
      <c r="O3834" s="3">
        <v>702</v>
      </c>
      <c r="P3834" s="10">
        <v>5005.26</v>
      </c>
      <c r="Q3834" s="12">
        <f>IFERROR(salesdata[[#This Row],[S-P4]]/salesdata[[#This Row],[Q-P4]],0)</f>
        <v>7.13</v>
      </c>
      <c r="R3834" s="3">
        <v>11423</v>
      </c>
      <c r="S3834" s="10">
        <v>53723.32</v>
      </c>
      <c r="T3834" s="1" t="str">
        <f>"Q"&amp;ROUNDUP(salesdata[[#This Row],[Month No.]]/3,0)</f>
        <v>Q4</v>
      </c>
      <c r="U3834" s="1" t="str">
        <f>TEXT(salesdata[[#This Row],[Date]],"dddd")</f>
        <v>Monday</v>
      </c>
      <c r="V3834" s="12">
        <f>IFERROR(salesdata[[#This Row],[Total Revenue]]/salesdata[[#This Row],[Total Units Sold]],0)</f>
        <v>4.7030832530858797</v>
      </c>
      <c r="W3834" s="1" t="str">
        <f>INDEX({"Product1","Product2","Product3","Product4"},MATCH(MAX(salesdata[[#This Row],[S-P1]],salesdata[[#This Row],[S-P2]],salesdata[[#This Row],[S-P3]],salesdata[[#This Row],[S-P4]]),CHOOSE({1,2,3,4},salesdata[[#This Row],[S-P1]],salesdata[[#This Row],[S-P2]],salesdata[[#This Row],[S-P3]],salesdata[[#This Row],[S-P4]]),0))</f>
        <v>Product3</v>
      </c>
      <c r="X3834" s="1" t="str">
        <f>IF(salesdata[[#This Row],[Total Revenue]]&gt;=70000,"High",IF(salesdata[[#This Row],[Total Revenue]]&gt;=40000,"Medium","Low"))</f>
        <v>Medium</v>
      </c>
      <c r="Y3834" s="1" t="str">
        <f>IFERROR(IF(SUMIF(salesdata[Year],salesdata[[#This Row],[Year]],salesdata[Total Revenue])&gt;SUMIF(salesdata[Year],salesdata[[#This Row],[Year]]-1,salesdata[Total Revenue]),"Growth Year","Decline Year"),"")</f>
        <v>Growth Year</v>
      </c>
    </row>
    <row r="3835" spans="1:25" x14ac:dyDescent="0.3">
      <c r="A3835" s="1">
        <v>3834</v>
      </c>
      <c r="B3835" s="2">
        <v>44187</v>
      </c>
      <c r="C3835" s="1">
        <v>2020</v>
      </c>
      <c r="D3835" s="1" t="s">
        <v>25</v>
      </c>
      <c r="E3835" s="1">
        <v>12</v>
      </c>
      <c r="F3835" s="3">
        <v>5211</v>
      </c>
      <c r="G3835" s="10">
        <v>16518.87</v>
      </c>
      <c r="H3835" s="12">
        <f>IFERROR(salesdata[[#This Row],[S-P1]]/salesdata[[#This Row],[Q-P1]],0)</f>
        <v>3.17</v>
      </c>
      <c r="I3835" s="3">
        <v>1577</v>
      </c>
      <c r="J3835" s="10">
        <v>9998.18</v>
      </c>
      <c r="K3835" s="12">
        <f>IFERROR(salesdata[[#This Row],[S-P2]]/salesdata[[#This Row],[Q-P2]],0)</f>
        <v>6.34</v>
      </c>
      <c r="L3835" s="3">
        <v>786</v>
      </c>
      <c r="M3835" s="10">
        <v>4260.12</v>
      </c>
      <c r="N3835" s="12">
        <f>IFERROR(salesdata[[#This Row],[S-P3]]/salesdata[[#This Row],[Q-P3]],0)</f>
        <v>5.42</v>
      </c>
      <c r="O3835" s="3">
        <v>544</v>
      </c>
      <c r="P3835" s="10">
        <v>3878.72</v>
      </c>
      <c r="Q3835" s="12">
        <f>IFERROR(salesdata[[#This Row],[S-P4]]/salesdata[[#This Row],[Q-P4]],0)</f>
        <v>7.13</v>
      </c>
      <c r="R3835" s="3">
        <v>8118</v>
      </c>
      <c r="S3835" s="10">
        <v>34655.89</v>
      </c>
      <c r="T3835" s="1" t="str">
        <f>"Q"&amp;ROUNDUP(salesdata[[#This Row],[Month No.]]/3,0)</f>
        <v>Q4</v>
      </c>
      <c r="U3835" s="1" t="str">
        <f>TEXT(salesdata[[#This Row],[Date]],"dddd")</f>
        <v>Tuesday</v>
      </c>
      <c r="V3835" s="12">
        <f>IFERROR(salesdata[[#This Row],[Total Revenue]]/salesdata[[#This Row],[Total Units Sold]],0)</f>
        <v>4.269018231091402</v>
      </c>
      <c r="W3835" s="1" t="str">
        <f>INDEX({"Product1","Product2","Product3","Product4"},MATCH(MAX(salesdata[[#This Row],[S-P1]],salesdata[[#This Row],[S-P2]],salesdata[[#This Row],[S-P3]],salesdata[[#This Row],[S-P4]]),CHOOSE({1,2,3,4},salesdata[[#This Row],[S-P1]],salesdata[[#This Row],[S-P2]],salesdata[[#This Row],[S-P3]],salesdata[[#This Row],[S-P4]]),0))</f>
        <v>Product1</v>
      </c>
      <c r="X3835" s="1" t="str">
        <f>IF(salesdata[[#This Row],[Total Revenue]]&gt;=70000,"High",IF(salesdata[[#This Row],[Total Revenue]]&gt;=40000,"Medium","Low"))</f>
        <v>Low</v>
      </c>
      <c r="Y3835" s="1" t="str">
        <f>IFERROR(IF(SUMIF(salesdata[Year],salesdata[[#This Row],[Year]],salesdata[Total Revenue])&gt;SUMIF(salesdata[Year],salesdata[[#This Row],[Year]]-1,salesdata[Total Revenue]),"Growth Year","Decline Year"),"")</f>
        <v>Growth Year</v>
      </c>
    </row>
    <row r="3836" spans="1:25" x14ac:dyDescent="0.3">
      <c r="A3836" s="1">
        <v>3835</v>
      </c>
      <c r="B3836" s="2">
        <v>44188</v>
      </c>
      <c r="C3836" s="1">
        <v>2020</v>
      </c>
      <c r="D3836" s="1" t="s">
        <v>25</v>
      </c>
      <c r="E3836" s="1">
        <v>12</v>
      </c>
      <c r="F3836" s="3">
        <v>1483</v>
      </c>
      <c r="G3836" s="10">
        <v>4701.1099999999997</v>
      </c>
      <c r="H3836" s="12">
        <f>IFERROR(salesdata[[#This Row],[S-P1]]/salesdata[[#This Row],[Q-P1]],0)</f>
        <v>3.17</v>
      </c>
      <c r="I3836" s="3">
        <v>2098</v>
      </c>
      <c r="J3836" s="10">
        <v>13301.32</v>
      </c>
      <c r="K3836" s="12">
        <f>IFERROR(salesdata[[#This Row],[S-P2]]/salesdata[[#This Row],[Q-P2]],0)</f>
        <v>6.34</v>
      </c>
      <c r="L3836" s="3">
        <v>5032</v>
      </c>
      <c r="M3836" s="10">
        <v>27273.439999999999</v>
      </c>
      <c r="N3836" s="12">
        <f>IFERROR(salesdata[[#This Row],[S-P3]]/salesdata[[#This Row],[Q-P3]],0)</f>
        <v>5.42</v>
      </c>
      <c r="O3836" s="3">
        <v>354</v>
      </c>
      <c r="P3836" s="10">
        <v>2524.02</v>
      </c>
      <c r="Q3836" s="12">
        <f>IFERROR(salesdata[[#This Row],[S-P4]]/salesdata[[#This Row],[Q-P4]],0)</f>
        <v>7.13</v>
      </c>
      <c r="R3836" s="3">
        <v>8967</v>
      </c>
      <c r="S3836" s="10">
        <v>47799.89</v>
      </c>
      <c r="T3836" s="1" t="str">
        <f>"Q"&amp;ROUNDUP(salesdata[[#This Row],[Month No.]]/3,0)</f>
        <v>Q4</v>
      </c>
      <c r="U3836" s="1" t="str">
        <f>TEXT(salesdata[[#This Row],[Date]],"dddd")</f>
        <v>Wednesday</v>
      </c>
      <c r="V3836" s="12">
        <f>IFERROR(salesdata[[#This Row],[Total Revenue]]/salesdata[[#This Row],[Total Units Sold]],0)</f>
        <v>5.3306445857031335</v>
      </c>
      <c r="W3836" s="1" t="str">
        <f>INDEX({"Product1","Product2","Product3","Product4"},MATCH(MAX(salesdata[[#This Row],[S-P1]],salesdata[[#This Row],[S-P2]],salesdata[[#This Row],[S-P3]],salesdata[[#This Row],[S-P4]]),CHOOSE({1,2,3,4},salesdata[[#This Row],[S-P1]],salesdata[[#This Row],[S-P2]],salesdata[[#This Row],[S-P3]],salesdata[[#This Row],[S-P4]]),0))</f>
        <v>Product3</v>
      </c>
      <c r="X3836" s="1" t="str">
        <f>IF(salesdata[[#This Row],[Total Revenue]]&gt;=70000,"High",IF(salesdata[[#This Row],[Total Revenue]]&gt;=40000,"Medium","Low"))</f>
        <v>Medium</v>
      </c>
      <c r="Y3836" s="1" t="str">
        <f>IFERROR(IF(SUMIF(salesdata[Year],salesdata[[#This Row],[Year]],salesdata[Total Revenue])&gt;SUMIF(salesdata[Year],salesdata[[#This Row],[Year]]-1,salesdata[Total Revenue]),"Growth Year","Decline Year"),"")</f>
        <v>Growth Year</v>
      </c>
    </row>
    <row r="3837" spans="1:25" x14ac:dyDescent="0.3">
      <c r="A3837" s="1">
        <v>3836</v>
      </c>
      <c r="B3837" s="2">
        <v>44189</v>
      </c>
      <c r="C3837" s="1">
        <v>2020</v>
      </c>
      <c r="D3837" s="1" t="s">
        <v>25</v>
      </c>
      <c r="E3837" s="1">
        <v>12</v>
      </c>
      <c r="F3837" s="3">
        <v>1806</v>
      </c>
      <c r="G3837" s="10">
        <v>5725.02</v>
      </c>
      <c r="H3837" s="12">
        <f>IFERROR(salesdata[[#This Row],[S-P1]]/salesdata[[#This Row],[Q-P1]],0)</f>
        <v>3.1700000000000004</v>
      </c>
      <c r="I3837" s="3">
        <v>1756</v>
      </c>
      <c r="J3837" s="10">
        <v>11133.04</v>
      </c>
      <c r="K3837" s="12">
        <f>IFERROR(salesdata[[#This Row],[S-P2]]/salesdata[[#This Row],[Q-P2]],0)</f>
        <v>6.3400000000000007</v>
      </c>
      <c r="L3837" s="3">
        <v>3017</v>
      </c>
      <c r="M3837" s="10">
        <v>16352.14</v>
      </c>
      <c r="N3837" s="12">
        <f>IFERROR(salesdata[[#This Row],[S-P3]]/salesdata[[#This Row],[Q-P3]],0)</f>
        <v>5.42</v>
      </c>
      <c r="O3837" s="3">
        <v>476</v>
      </c>
      <c r="P3837" s="10">
        <v>3393.88</v>
      </c>
      <c r="Q3837" s="12">
        <f>IFERROR(salesdata[[#This Row],[S-P4]]/salesdata[[#This Row],[Q-P4]],0)</f>
        <v>7.13</v>
      </c>
      <c r="R3837" s="3">
        <v>7055</v>
      </c>
      <c r="S3837" s="10">
        <v>36604.080000000002</v>
      </c>
      <c r="T3837" s="1" t="str">
        <f>"Q"&amp;ROUNDUP(salesdata[[#This Row],[Month No.]]/3,0)</f>
        <v>Q4</v>
      </c>
      <c r="U3837" s="1" t="str">
        <f>TEXT(salesdata[[#This Row],[Date]],"dddd")</f>
        <v>Thursday</v>
      </c>
      <c r="V3837" s="12">
        <f>IFERROR(salesdata[[#This Row],[Total Revenue]]/salesdata[[#This Row],[Total Units Sold]],0)</f>
        <v>5.1883883770375618</v>
      </c>
      <c r="W3837" s="1" t="str">
        <f>INDEX({"Product1","Product2","Product3","Product4"},MATCH(MAX(salesdata[[#This Row],[S-P1]],salesdata[[#This Row],[S-P2]],salesdata[[#This Row],[S-P3]],salesdata[[#This Row],[S-P4]]),CHOOSE({1,2,3,4},salesdata[[#This Row],[S-P1]],salesdata[[#This Row],[S-P2]],salesdata[[#This Row],[S-P3]],salesdata[[#This Row],[S-P4]]),0))</f>
        <v>Product3</v>
      </c>
      <c r="X3837" s="1" t="str">
        <f>IF(salesdata[[#This Row],[Total Revenue]]&gt;=70000,"High",IF(salesdata[[#This Row],[Total Revenue]]&gt;=40000,"Medium","Low"))</f>
        <v>Low</v>
      </c>
      <c r="Y3837" s="1" t="str">
        <f>IFERROR(IF(SUMIF(salesdata[Year],salesdata[[#This Row],[Year]],salesdata[Total Revenue])&gt;SUMIF(salesdata[Year],salesdata[[#This Row],[Year]]-1,salesdata[Total Revenue]),"Growth Year","Decline Year"),"")</f>
        <v>Growth Year</v>
      </c>
    </row>
    <row r="3838" spans="1:25" x14ac:dyDescent="0.3">
      <c r="A3838" s="1">
        <v>3837</v>
      </c>
      <c r="B3838" s="2">
        <v>44190</v>
      </c>
      <c r="C3838" s="1">
        <v>2020</v>
      </c>
      <c r="D3838" s="1" t="s">
        <v>25</v>
      </c>
      <c r="E3838" s="1">
        <v>12</v>
      </c>
      <c r="F3838" s="3">
        <v>4031</v>
      </c>
      <c r="G3838" s="10">
        <v>12778.27</v>
      </c>
      <c r="H3838" s="12">
        <f>IFERROR(salesdata[[#This Row],[S-P1]]/salesdata[[#This Row],[Q-P1]],0)</f>
        <v>3.17</v>
      </c>
      <c r="I3838" s="3">
        <v>626</v>
      </c>
      <c r="J3838" s="10">
        <v>3968.84</v>
      </c>
      <c r="K3838" s="12">
        <f>IFERROR(salesdata[[#This Row],[S-P2]]/salesdata[[#This Row],[Q-P2]],0)</f>
        <v>6.34</v>
      </c>
      <c r="L3838" s="3">
        <v>1375</v>
      </c>
      <c r="M3838" s="10">
        <v>7452.5</v>
      </c>
      <c r="N3838" s="12">
        <f>IFERROR(salesdata[[#This Row],[S-P3]]/salesdata[[#This Row],[Q-P3]],0)</f>
        <v>5.42</v>
      </c>
      <c r="O3838" s="3">
        <v>842</v>
      </c>
      <c r="P3838" s="10">
        <v>6003.46</v>
      </c>
      <c r="Q3838" s="12">
        <f>IFERROR(salesdata[[#This Row],[S-P4]]/salesdata[[#This Row],[Q-P4]],0)</f>
        <v>7.13</v>
      </c>
      <c r="R3838" s="3">
        <v>6874</v>
      </c>
      <c r="S3838" s="10">
        <v>30203.07</v>
      </c>
      <c r="T3838" s="1" t="str">
        <f>"Q"&amp;ROUNDUP(salesdata[[#This Row],[Month No.]]/3,0)</f>
        <v>Q4</v>
      </c>
      <c r="U3838" s="1" t="str">
        <f>TEXT(salesdata[[#This Row],[Date]],"dddd")</f>
        <v>Friday</v>
      </c>
      <c r="V3838" s="12">
        <f>IFERROR(salesdata[[#This Row],[Total Revenue]]/salesdata[[#This Row],[Total Units Sold]],0)</f>
        <v>4.3938129182426531</v>
      </c>
      <c r="W3838" s="1" t="str">
        <f>INDEX({"Product1","Product2","Product3","Product4"},MATCH(MAX(salesdata[[#This Row],[S-P1]],salesdata[[#This Row],[S-P2]],salesdata[[#This Row],[S-P3]],salesdata[[#This Row],[S-P4]]),CHOOSE({1,2,3,4},salesdata[[#This Row],[S-P1]],salesdata[[#This Row],[S-P2]],salesdata[[#This Row],[S-P3]],salesdata[[#This Row],[S-P4]]),0))</f>
        <v>Product1</v>
      </c>
      <c r="X3838" s="1" t="str">
        <f>IF(salesdata[[#This Row],[Total Revenue]]&gt;=70000,"High",IF(salesdata[[#This Row],[Total Revenue]]&gt;=40000,"Medium","Low"))</f>
        <v>Low</v>
      </c>
      <c r="Y3838" s="1" t="str">
        <f>IFERROR(IF(SUMIF(salesdata[Year],salesdata[[#This Row],[Year]],salesdata[Total Revenue])&gt;SUMIF(salesdata[Year],salesdata[[#This Row],[Year]]-1,salesdata[Total Revenue]),"Growth Year","Decline Year"),"")</f>
        <v>Growth Year</v>
      </c>
    </row>
    <row r="3839" spans="1:25" x14ac:dyDescent="0.3">
      <c r="A3839" s="1">
        <v>3838</v>
      </c>
      <c r="B3839" s="2">
        <v>44191</v>
      </c>
      <c r="C3839" s="1">
        <v>2020</v>
      </c>
      <c r="D3839" s="1" t="s">
        <v>25</v>
      </c>
      <c r="E3839" s="1">
        <v>12</v>
      </c>
      <c r="F3839" s="3">
        <v>1355</v>
      </c>
      <c r="G3839" s="10">
        <v>4295.3500000000004</v>
      </c>
      <c r="H3839" s="12">
        <f>IFERROR(salesdata[[#This Row],[S-P1]]/salesdata[[#This Row],[Q-P1]],0)</f>
        <v>3.1700000000000004</v>
      </c>
      <c r="I3839" s="3">
        <v>963</v>
      </c>
      <c r="J3839" s="10">
        <v>6105.42</v>
      </c>
      <c r="K3839" s="12">
        <f>IFERROR(salesdata[[#This Row],[S-P2]]/salesdata[[#This Row],[Q-P2]],0)</f>
        <v>6.34</v>
      </c>
      <c r="L3839" s="3">
        <v>2433</v>
      </c>
      <c r="M3839" s="10">
        <v>13186.86</v>
      </c>
      <c r="N3839" s="12">
        <f>IFERROR(salesdata[[#This Row],[S-P3]]/salesdata[[#This Row],[Q-P3]],0)</f>
        <v>5.42</v>
      </c>
      <c r="O3839" s="3">
        <v>1615</v>
      </c>
      <c r="P3839" s="10">
        <v>11514.95</v>
      </c>
      <c r="Q3839" s="12">
        <f>IFERROR(salesdata[[#This Row],[S-P4]]/salesdata[[#This Row],[Q-P4]],0)</f>
        <v>7.1300000000000008</v>
      </c>
      <c r="R3839" s="3">
        <v>6366</v>
      </c>
      <c r="S3839" s="10">
        <v>35102.58</v>
      </c>
      <c r="T3839" s="1" t="str">
        <f>"Q"&amp;ROUNDUP(salesdata[[#This Row],[Month No.]]/3,0)</f>
        <v>Q4</v>
      </c>
      <c r="U3839" s="1" t="str">
        <f>TEXT(salesdata[[#This Row],[Date]],"dddd")</f>
        <v>Saturday</v>
      </c>
      <c r="V3839" s="12">
        <f>IFERROR(salesdata[[#This Row],[Total Revenue]]/salesdata[[#This Row],[Total Units Sold]],0)</f>
        <v>5.514071630537229</v>
      </c>
      <c r="W3839" s="1" t="str">
        <f>INDEX({"Product1","Product2","Product3","Product4"},MATCH(MAX(salesdata[[#This Row],[S-P1]],salesdata[[#This Row],[S-P2]],salesdata[[#This Row],[S-P3]],salesdata[[#This Row],[S-P4]]),CHOOSE({1,2,3,4},salesdata[[#This Row],[S-P1]],salesdata[[#This Row],[S-P2]],salesdata[[#This Row],[S-P3]],salesdata[[#This Row],[S-P4]]),0))</f>
        <v>Product3</v>
      </c>
      <c r="X3839" s="1" t="str">
        <f>IF(salesdata[[#This Row],[Total Revenue]]&gt;=70000,"High",IF(salesdata[[#This Row],[Total Revenue]]&gt;=40000,"Medium","Low"))</f>
        <v>Low</v>
      </c>
      <c r="Y3839" s="1" t="str">
        <f>IFERROR(IF(SUMIF(salesdata[Year],salesdata[[#This Row],[Year]],salesdata[Total Revenue])&gt;SUMIF(salesdata[Year],salesdata[[#This Row],[Year]]-1,salesdata[Total Revenue]),"Growth Year","Decline Year"),"")</f>
        <v>Growth Year</v>
      </c>
    </row>
    <row r="3840" spans="1:25" x14ac:dyDescent="0.3">
      <c r="A3840" s="1">
        <v>3839</v>
      </c>
      <c r="B3840" s="2">
        <v>44192</v>
      </c>
      <c r="C3840" s="1">
        <v>2020</v>
      </c>
      <c r="D3840" s="1" t="s">
        <v>25</v>
      </c>
      <c r="E3840" s="1">
        <v>12</v>
      </c>
      <c r="F3840" s="3">
        <v>2500</v>
      </c>
      <c r="G3840" s="10">
        <v>7925</v>
      </c>
      <c r="H3840" s="12">
        <f>IFERROR(salesdata[[#This Row],[S-P1]]/salesdata[[#This Row],[Q-P1]],0)</f>
        <v>3.17</v>
      </c>
      <c r="I3840" s="3">
        <v>3848</v>
      </c>
      <c r="J3840" s="10">
        <v>24396.32</v>
      </c>
      <c r="K3840" s="12">
        <f>IFERROR(salesdata[[#This Row],[S-P2]]/salesdata[[#This Row],[Q-P2]],0)</f>
        <v>6.34</v>
      </c>
      <c r="L3840" s="3">
        <v>5723</v>
      </c>
      <c r="M3840" s="10">
        <v>31018.66</v>
      </c>
      <c r="N3840" s="12">
        <f>IFERROR(salesdata[[#This Row],[S-P3]]/salesdata[[#This Row],[Q-P3]],0)</f>
        <v>5.42</v>
      </c>
      <c r="O3840" s="3">
        <v>1540</v>
      </c>
      <c r="P3840" s="10">
        <v>10980.2</v>
      </c>
      <c r="Q3840" s="12">
        <f>IFERROR(salesdata[[#This Row],[S-P4]]/salesdata[[#This Row],[Q-P4]],0)</f>
        <v>7.1300000000000008</v>
      </c>
      <c r="R3840" s="3">
        <v>13611</v>
      </c>
      <c r="S3840" s="10">
        <v>74320.179999999993</v>
      </c>
      <c r="T3840" s="1" t="str">
        <f>"Q"&amp;ROUNDUP(salesdata[[#This Row],[Month No.]]/3,0)</f>
        <v>Q4</v>
      </c>
      <c r="U3840" s="1" t="str">
        <f>TEXT(salesdata[[#This Row],[Date]],"dddd")</f>
        <v>Sunday</v>
      </c>
      <c r="V3840" s="12">
        <f>IFERROR(salesdata[[#This Row],[Total Revenue]]/salesdata[[#This Row],[Total Units Sold]],0)</f>
        <v>5.460302696348541</v>
      </c>
      <c r="W3840" s="1" t="str">
        <f>INDEX({"Product1","Product2","Product3","Product4"},MATCH(MAX(salesdata[[#This Row],[S-P1]],salesdata[[#This Row],[S-P2]],salesdata[[#This Row],[S-P3]],salesdata[[#This Row],[S-P4]]),CHOOSE({1,2,3,4},salesdata[[#This Row],[S-P1]],salesdata[[#This Row],[S-P2]],salesdata[[#This Row],[S-P3]],salesdata[[#This Row],[S-P4]]),0))</f>
        <v>Product3</v>
      </c>
      <c r="X3840" s="1" t="str">
        <f>IF(salesdata[[#This Row],[Total Revenue]]&gt;=70000,"High",IF(salesdata[[#This Row],[Total Revenue]]&gt;=40000,"Medium","Low"))</f>
        <v>High</v>
      </c>
      <c r="Y3840" s="1" t="str">
        <f>IFERROR(IF(SUMIF(salesdata[Year],salesdata[[#This Row],[Year]],salesdata[Total Revenue])&gt;SUMIF(salesdata[Year],salesdata[[#This Row],[Year]]-1,salesdata[Total Revenue]),"Growth Year","Decline Year"),"")</f>
        <v>Growth Year</v>
      </c>
    </row>
    <row r="3841" spans="1:25" x14ac:dyDescent="0.3">
      <c r="A3841" s="1">
        <v>3840</v>
      </c>
      <c r="B3841" s="2">
        <v>44193</v>
      </c>
      <c r="C3841" s="1">
        <v>2020</v>
      </c>
      <c r="D3841" s="1" t="s">
        <v>25</v>
      </c>
      <c r="E3841" s="1">
        <v>12</v>
      </c>
      <c r="F3841" s="3">
        <v>4098</v>
      </c>
      <c r="G3841" s="10">
        <v>12990.66</v>
      </c>
      <c r="H3841" s="12">
        <f>IFERROR(salesdata[[#This Row],[S-P1]]/salesdata[[#This Row],[Q-P1]],0)</f>
        <v>3.17</v>
      </c>
      <c r="I3841" s="3">
        <v>1004</v>
      </c>
      <c r="J3841" s="10">
        <v>6365.36</v>
      </c>
      <c r="K3841" s="12">
        <f>IFERROR(salesdata[[#This Row],[S-P2]]/salesdata[[#This Row],[Q-P2]],0)</f>
        <v>6.34</v>
      </c>
      <c r="L3841" s="3">
        <v>2003</v>
      </c>
      <c r="M3841" s="10">
        <v>10856.26</v>
      </c>
      <c r="N3841" s="12">
        <f>IFERROR(salesdata[[#This Row],[S-P3]]/salesdata[[#This Row],[Q-P3]],0)</f>
        <v>5.42</v>
      </c>
      <c r="O3841" s="3">
        <v>894</v>
      </c>
      <c r="P3841" s="10">
        <v>6374.22</v>
      </c>
      <c r="Q3841" s="12">
        <f>IFERROR(salesdata[[#This Row],[S-P4]]/salesdata[[#This Row],[Q-P4]],0)</f>
        <v>7.13</v>
      </c>
      <c r="R3841" s="3">
        <v>7999</v>
      </c>
      <c r="S3841" s="10">
        <v>36586.5</v>
      </c>
      <c r="T3841" s="1" t="str">
        <f>"Q"&amp;ROUNDUP(salesdata[[#This Row],[Month No.]]/3,0)</f>
        <v>Q4</v>
      </c>
      <c r="U3841" s="1" t="str">
        <f>TEXT(salesdata[[#This Row],[Date]],"dddd")</f>
        <v>Monday</v>
      </c>
      <c r="V3841" s="12">
        <f>IFERROR(salesdata[[#This Row],[Total Revenue]]/salesdata[[#This Row],[Total Units Sold]],0)</f>
        <v>4.5738842355294409</v>
      </c>
      <c r="W3841" s="1" t="str">
        <f>INDEX({"Product1","Product2","Product3","Product4"},MATCH(MAX(salesdata[[#This Row],[S-P1]],salesdata[[#This Row],[S-P2]],salesdata[[#This Row],[S-P3]],salesdata[[#This Row],[S-P4]]),CHOOSE({1,2,3,4},salesdata[[#This Row],[S-P1]],salesdata[[#This Row],[S-P2]],salesdata[[#This Row],[S-P3]],salesdata[[#This Row],[S-P4]]),0))</f>
        <v>Product1</v>
      </c>
      <c r="X3841" s="1" t="str">
        <f>IF(salesdata[[#This Row],[Total Revenue]]&gt;=70000,"High",IF(salesdata[[#This Row],[Total Revenue]]&gt;=40000,"Medium","Low"))</f>
        <v>Low</v>
      </c>
      <c r="Y3841" s="1" t="str">
        <f>IFERROR(IF(SUMIF(salesdata[Year],salesdata[[#This Row],[Year]],salesdata[Total Revenue])&gt;SUMIF(salesdata[Year],salesdata[[#This Row],[Year]]-1,salesdata[Total Revenue]),"Growth Year","Decline Year"),"")</f>
        <v>Growth Year</v>
      </c>
    </row>
    <row r="3842" spans="1:25" x14ac:dyDescent="0.3">
      <c r="A3842" s="1">
        <v>3841</v>
      </c>
      <c r="B3842" s="2">
        <v>44194</v>
      </c>
      <c r="C3842" s="1">
        <v>2020</v>
      </c>
      <c r="D3842" s="1" t="s">
        <v>25</v>
      </c>
      <c r="E3842" s="1">
        <v>12</v>
      </c>
      <c r="F3842" s="3">
        <v>5148</v>
      </c>
      <c r="G3842" s="10">
        <v>16319.16</v>
      </c>
      <c r="H3842" s="12">
        <f>IFERROR(salesdata[[#This Row],[S-P1]]/salesdata[[#This Row],[Q-P1]],0)</f>
        <v>3.17</v>
      </c>
      <c r="I3842" s="3">
        <v>3619</v>
      </c>
      <c r="J3842" s="10">
        <v>22944.46</v>
      </c>
      <c r="K3842" s="12">
        <f>IFERROR(salesdata[[#This Row],[S-P2]]/salesdata[[#This Row],[Q-P2]],0)</f>
        <v>6.34</v>
      </c>
      <c r="L3842" s="3">
        <v>751</v>
      </c>
      <c r="M3842" s="10">
        <v>4070.42</v>
      </c>
      <c r="N3842" s="12">
        <f>IFERROR(salesdata[[#This Row],[S-P3]]/salesdata[[#This Row],[Q-P3]],0)</f>
        <v>5.42</v>
      </c>
      <c r="O3842" s="3">
        <v>1474</v>
      </c>
      <c r="P3842" s="10">
        <v>10509.62</v>
      </c>
      <c r="Q3842" s="12">
        <f>IFERROR(salesdata[[#This Row],[S-P4]]/salesdata[[#This Row],[Q-P4]],0)</f>
        <v>7.1300000000000008</v>
      </c>
      <c r="R3842" s="3">
        <v>10992</v>
      </c>
      <c r="S3842" s="10">
        <v>53843.66</v>
      </c>
      <c r="T3842" s="1" t="str">
        <f>"Q"&amp;ROUNDUP(salesdata[[#This Row],[Month No.]]/3,0)</f>
        <v>Q4</v>
      </c>
      <c r="U3842" s="1" t="str">
        <f>TEXT(salesdata[[#This Row],[Date]],"dddd")</f>
        <v>Tuesday</v>
      </c>
      <c r="V3842" s="12">
        <f>IFERROR(salesdata[[#This Row],[Total Revenue]]/salesdata[[#This Row],[Total Units Sold]],0)</f>
        <v>4.8984406841339156</v>
      </c>
      <c r="W3842" s="1" t="str">
        <f>INDEX({"Product1","Product2","Product3","Product4"},MATCH(MAX(salesdata[[#This Row],[S-P1]],salesdata[[#This Row],[S-P2]],salesdata[[#This Row],[S-P3]],salesdata[[#This Row],[S-P4]]),CHOOSE({1,2,3,4},salesdata[[#This Row],[S-P1]],salesdata[[#This Row],[S-P2]],salesdata[[#This Row],[S-P3]],salesdata[[#This Row],[S-P4]]),0))</f>
        <v>Product2</v>
      </c>
      <c r="X3842" s="1" t="str">
        <f>IF(salesdata[[#This Row],[Total Revenue]]&gt;=70000,"High",IF(salesdata[[#This Row],[Total Revenue]]&gt;=40000,"Medium","Low"))</f>
        <v>Medium</v>
      </c>
      <c r="Y3842" s="1" t="str">
        <f>IFERROR(IF(SUMIF(salesdata[Year],salesdata[[#This Row],[Year]],salesdata[Total Revenue])&gt;SUMIF(salesdata[Year],salesdata[[#This Row],[Year]]-1,salesdata[Total Revenue]),"Growth Year","Decline Year"),"")</f>
        <v>Growth Year</v>
      </c>
    </row>
    <row r="3843" spans="1:25" x14ac:dyDescent="0.3">
      <c r="A3843" s="1">
        <v>3842</v>
      </c>
      <c r="B3843" s="2">
        <v>44195</v>
      </c>
      <c r="C3843" s="1">
        <v>2020</v>
      </c>
      <c r="D3843" s="1" t="s">
        <v>25</v>
      </c>
      <c r="E3843" s="1">
        <v>12</v>
      </c>
      <c r="F3843" s="3">
        <v>1634</v>
      </c>
      <c r="G3843" s="10">
        <v>5179.78</v>
      </c>
      <c r="H3843" s="12">
        <f>IFERROR(salesdata[[#This Row],[S-P1]]/salesdata[[#This Row],[Q-P1]],0)</f>
        <v>3.17</v>
      </c>
      <c r="I3843" s="3">
        <v>3170</v>
      </c>
      <c r="J3843" s="10">
        <v>20097.8</v>
      </c>
      <c r="K3843" s="12">
        <f>IFERROR(salesdata[[#This Row],[S-P2]]/salesdata[[#This Row],[Q-P2]],0)</f>
        <v>6.34</v>
      </c>
      <c r="L3843" s="3">
        <v>759</v>
      </c>
      <c r="M3843" s="10">
        <v>4113.78</v>
      </c>
      <c r="N3843" s="12">
        <f>IFERROR(salesdata[[#This Row],[S-P3]]/salesdata[[#This Row],[Q-P3]],0)</f>
        <v>5.42</v>
      </c>
      <c r="O3843" s="3">
        <v>1368</v>
      </c>
      <c r="P3843" s="10">
        <v>9753.84</v>
      </c>
      <c r="Q3843" s="12">
        <f>IFERROR(salesdata[[#This Row],[S-P4]]/salesdata[[#This Row],[Q-P4]],0)</f>
        <v>7.13</v>
      </c>
      <c r="R3843" s="3">
        <v>6931</v>
      </c>
      <c r="S3843" s="10">
        <v>39145.199999999997</v>
      </c>
      <c r="T3843" s="1" t="str">
        <f>"Q"&amp;ROUNDUP(salesdata[[#This Row],[Month No.]]/3,0)</f>
        <v>Q4</v>
      </c>
      <c r="U3843" s="1" t="str">
        <f>TEXT(salesdata[[#This Row],[Date]],"dddd")</f>
        <v>Wednesday</v>
      </c>
      <c r="V3843" s="12">
        <f>IFERROR(salesdata[[#This Row],[Total Revenue]]/salesdata[[#This Row],[Total Units Sold]],0)</f>
        <v>5.6478430240946471</v>
      </c>
      <c r="W3843" s="1" t="str">
        <f>INDEX({"Product1","Product2","Product3","Product4"},MATCH(MAX(salesdata[[#This Row],[S-P1]],salesdata[[#This Row],[S-P2]],salesdata[[#This Row],[S-P3]],salesdata[[#This Row],[S-P4]]),CHOOSE({1,2,3,4},salesdata[[#This Row],[S-P1]],salesdata[[#This Row],[S-P2]],salesdata[[#This Row],[S-P3]],salesdata[[#This Row],[S-P4]]),0))</f>
        <v>Product2</v>
      </c>
      <c r="X3843" s="1" t="str">
        <f>IF(salesdata[[#This Row],[Total Revenue]]&gt;=70000,"High",IF(salesdata[[#This Row],[Total Revenue]]&gt;=40000,"Medium","Low"))</f>
        <v>Low</v>
      </c>
      <c r="Y3843" s="1" t="str">
        <f>IFERROR(IF(SUMIF(salesdata[Year],salesdata[[#This Row],[Year]],salesdata[Total Revenue])&gt;SUMIF(salesdata[Year],salesdata[[#This Row],[Year]]-1,salesdata[Total Revenue]),"Growth Year","Decline Year"),"")</f>
        <v>Growth Year</v>
      </c>
    </row>
    <row r="3844" spans="1:25" x14ac:dyDescent="0.3">
      <c r="A3844" s="1">
        <v>3843</v>
      </c>
      <c r="B3844" s="2">
        <v>44197</v>
      </c>
      <c r="C3844" s="1">
        <v>2021</v>
      </c>
      <c r="D3844" s="1" t="s">
        <v>26</v>
      </c>
      <c r="E3844" s="1">
        <v>1</v>
      </c>
      <c r="F3844" s="3">
        <v>7693</v>
      </c>
      <c r="G3844" s="10">
        <v>24386.81</v>
      </c>
      <c r="H3844" s="12">
        <f>IFERROR(salesdata[[#This Row],[S-P1]]/salesdata[[#This Row],[Q-P1]],0)</f>
        <v>3.1700000000000004</v>
      </c>
      <c r="I3844" s="3">
        <v>2394</v>
      </c>
      <c r="J3844" s="10">
        <v>15177.96</v>
      </c>
      <c r="K3844" s="12">
        <f>IFERROR(salesdata[[#This Row],[S-P2]]/salesdata[[#This Row],[Q-P2]],0)</f>
        <v>6.34</v>
      </c>
      <c r="L3844" s="3">
        <v>2384</v>
      </c>
      <c r="M3844" s="10">
        <v>12921.28</v>
      </c>
      <c r="N3844" s="12">
        <f>IFERROR(salesdata[[#This Row],[S-P3]]/salesdata[[#This Row],[Q-P3]],0)</f>
        <v>5.42</v>
      </c>
      <c r="O3844" s="3">
        <v>1367</v>
      </c>
      <c r="P3844" s="10">
        <v>9746.7099999999991</v>
      </c>
      <c r="Q3844" s="12">
        <f>IFERROR(salesdata[[#This Row],[S-P4]]/salesdata[[#This Row],[Q-P4]],0)</f>
        <v>7.129999999999999</v>
      </c>
      <c r="R3844" s="3">
        <v>13838</v>
      </c>
      <c r="S3844" s="10">
        <v>62232.76</v>
      </c>
      <c r="T3844" s="1" t="str">
        <f>"Q"&amp;ROUNDUP(salesdata[[#This Row],[Month No.]]/3,0)</f>
        <v>Q1</v>
      </c>
      <c r="U3844" s="1" t="str">
        <f>TEXT(salesdata[[#This Row],[Date]],"dddd")</f>
        <v>Friday</v>
      </c>
      <c r="V3844" s="12">
        <f>IFERROR(salesdata[[#This Row],[Total Revenue]]/salesdata[[#This Row],[Total Units Sold]],0)</f>
        <v>4.4972365948836535</v>
      </c>
      <c r="W3844" s="1" t="str">
        <f>INDEX({"Product1","Product2","Product3","Product4"},MATCH(MAX(salesdata[[#This Row],[S-P1]],salesdata[[#This Row],[S-P2]],salesdata[[#This Row],[S-P3]],salesdata[[#This Row],[S-P4]]),CHOOSE({1,2,3,4},salesdata[[#This Row],[S-P1]],salesdata[[#This Row],[S-P2]],salesdata[[#This Row],[S-P3]],salesdata[[#This Row],[S-P4]]),0))</f>
        <v>Product1</v>
      </c>
      <c r="X3844" s="1" t="str">
        <f>IF(salesdata[[#This Row],[Total Revenue]]&gt;=70000,"High",IF(salesdata[[#This Row],[Total Revenue]]&gt;=40000,"Medium","Low"))</f>
        <v>Medium</v>
      </c>
      <c r="Y3844" s="1" t="str">
        <f>IFERROR(IF(SUMIF(salesdata[Year],salesdata[[#This Row],[Year]],salesdata[Total Revenue])&gt;SUMIF(salesdata[Year],salesdata[[#This Row],[Year]]-1,salesdata[Total Revenue]),"Growth Year","Decline Year"),"")</f>
        <v>Decline Year</v>
      </c>
    </row>
    <row r="3845" spans="1:25" x14ac:dyDescent="0.3">
      <c r="A3845" s="1">
        <v>3844</v>
      </c>
      <c r="B3845" s="2">
        <v>44198</v>
      </c>
      <c r="C3845" s="1">
        <v>2021</v>
      </c>
      <c r="D3845" s="1" t="s">
        <v>26</v>
      </c>
      <c r="E3845" s="1">
        <v>1</v>
      </c>
      <c r="F3845" s="3">
        <v>5418</v>
      </c>
      <c r="G3845" s="10">
        <v>17175.060000000001</v>
      </c>
      <c r="H3845" s="12">
        <f>IFERROR(salesdata[[#This Row],[S-P1]]/salesdata[[#This Row],[Q-P1]],0)</f>
        <v>3.1700000000000004</v>
      </c>
      <c r="I3845" s="3">
        <v>1294</v>
      </c>
      <c r="J3845" s="10">
        <v>8203.9599999999991</v>
      </c>
      <c r="K3845" s="12">
        <f>IFERROR(salesdata[[#This Row],[S-P2]]/salesdata[[#This Row],[Q-P2]],0)</f>
        <v>6.339999999999999</v>
      </c>
      <c r="L3845" s="3">
        <v>1071</v>
      </c>
      <c r="M3845" s="10">
        <v>5804.82</v>
      </c>
      <c r="N3845" s="12">
        <f>IFERROR(salesdata[[#This Row],[S-P3]]/salesdata[[#This Row],[Q-P3]],0)</f>
        <v>5.42</v>
      </c>
      <c r="O3845" s="3">
        <v>1492</v>
      </c>
      <c r="P3845" s="10">
        <v>10637.96</v>
      </c>
      <c r="Q3845" s="12">
        <f>IFERROR(salesdata[[#This Row],[S-P4]]/salesdata[[#This Row],[Q-P4]],0)</f>
        <v>7.129999999999999</v>
      </c>
      <c r="R3845" s="3">
        <v>9275</v>
      </c>
      <c r="S3845" s="10">
        <v>41821.800000000003</v>
      </c>
      <c r="T3845" s="1" t="str">
        <f>"Q"&amp;ROUNDUP(salesdata[[#This Row],[Month No.]]/3,0)</f>
        <v>Q1</v>
      </c>
      <c r="U3845" s="1" t="str">
        <f>TEXT(salesdata[[#This Row],[Date]],"dddd")</f>
        <v>Saturday</v>
      </c>
      <c r="V3845" s="12">
        <f>IFERROR(salesdata[[#This Row],[Total Revenue]]/salesdata[[#This Row],[Total Units Sold]],0)</f>
        <v>4.5090889487870625</v>
      </c>
      <c r="W3845" s="1" t="str">
        <f>INDEX({"Product1","Product2","Product3","Product4"},MATCH(MAX(salesdata[[#This Row],[S-P1]],salesdata[[#This Row],[S-P2]],salesdata[[#This Row],[S-P3]],salesdata[[#This Row],[S-P4]]),CHOOSE({1,2,3,4},salesdata[[#This Row],[S-P1]],salesdata[[#This Row],[S-P2]],salesdata[[#This Row],[S-P3]],salesdata[[#This Row],[S-P4]]),0))</f>
        <v>Product1</v>
      </c>
      <c r="X3845" s="1" t="str">
        <f>IF(salesdata[[#This Row],[Total Revenue]]&gt;=70000,"High",IF(salesdata[[#This Row],[Total Revenue]]&gt;=40000,"Medium","Low"))</f>
        <v>Medium</v>
      </c>
      <c r="Y3845" s="1" t="str">
        <f>IFERROR(IF(SUMIF(salesdata[Year],salesdata[[#This Row],[Year]],salesdata[Total Revenue])&gt;SUMIF(salesdata[Year],salesdata[[#This Row],[Year]]-1,salesdata[Total Revenue]),"Growth Year","Decline Year"),"")</f>
        <v>Decline Year</v>
      </c>
    </row>
    <row r="3846" spans="1:25" x14ac:dyDescent="0.3">
      <c r="A3846" s="1">
        <v>3845</v>
      </c>
      <c r="B3846" s="2">
        <v>44199</v>
      </c>
      <c r="C3846" s="1">
        <v>2021</v>
      </c>
      <c r="D3846" s="1" t="s">
        <v>26</v>
      </c>
      <c r="E3846" s="1">
        <v>1</v>
      </c>
      <c r="F3846" s="3">
        <v>6718</v>
      </c>
      <c r="G3846" s="10">
        <v>21296.06</v>
      </c>
      <c r="H3846" s="12">
        <f>IFERROR(salesdata[[#This Row],[S-P1]]/salesdata[[#This Row],[Q-P1]],0)</f>
        <v>3.1700000000000004</v>
      </c>
      <c r="I3846" s="3">
        <v>649</v>
      </c>
      <c r="J3846" s="10">
        <v>4114.66</v>
      </c>
      <c r="K3846" s="12">
        <f>IFERROR(salesdata[[#This Row],[S-P2]]/salesdata[[#This Row],[Q-P2]],0)</f>
        <v>6.34</v>
      </c>
      <c r="L3846" s="3">
        <v>4878</v>
      </c>
      <c r="M3846" s="10">
        <v>26438.76</v>
      </c>
      <c r="N3846" s="12">
        <f>IFERROR(salesdata[[#This Row],[S-P3]]/salesdata[[#This Row],[Q-P3]],0)</f>
        <v>5.42</v>
      </c>
      <c r="O3846" s="3">
        <v>1380</v>
      </c>
      <c r="P3846" s="10">
        <v>9839.4</v>
      </c>
      <c r="Q3846" s="12">
        <f>IFERROR(salesdata[[#This Row],[S-P4]]/salesdata[[#This Row],[Q-P4]],0)</f>
        <v>7.13</v>
      </c>
      <c r="R3846" s="3">
        <v>13625</v>
      </c>
      <c r="S3846" s="10">
        <v>61688.88</v>
      </c>
      <c r="T3846" s="1" t="str">
        <f>"Q"&amp;ROUNDUP(salesdata[[#This Row],[Month No.]]/3,0)</f>
        <v>Q1</v>
      </c>
      <c r="U3846" s="1" t="str">
        <f>TEXT(salesdata[[#This Row],[Date]],"dddd")</f>
        <v>Sunday</v>
      </c>
      <c r="V3846" s="12">
        <f>IFERROR(salesdata[[#This Row],[Total Revenue]]/salesdata[[#This Row],[Total Units Sold]],0)</f>
        <v>4.527624220183486</v>
      </c>
      <c r="W3846" s="1" t="str">
        <f>INDEX({"Product1","Product2","Product3","Product4"},MATCH(MAX(salesdata[[#This Row],[S-P1]],salesdata[[#This Row],[S-P2]],salesdata[[#This Row],[S-P3]],salesdata[[#This Row],[S-P4]]),CHOOSE({1,2,3,4},salesdata[[#This Row],[S-P1]],salesdata[[#This Row],[S-P2]],salesdata[[#This Row],[S-P3]],salesdata[[#This Row],[S-P4]]),0))</f>
        <v>Product3</v>
      </c>
      <c r="X3846" s="1" t="str">
        <f>IF(salesdata[[#This Row],[Total Revenue]]&gt;=70000,"High",IF(salesdata[[#This Row],[Total Revenue]]&gt;=40000,"Medium","Low"))</f>
        <v>Medium</v>
      </c>
      <c r="Y3846" s="1" t="str">
        <f>IFERROR(IF(SUMIF(salesdata[Year],salesdata[[#This Row],[Year]],salesdata[Total Revenue])&gt;SUMIF(salesdata[Year],salesdata[[#This Row],[Year]]-1,salesdata[Total Revenue]),"Growth Year","Decline Year"),"")</f>
        <v>Decline Year</v>
      </c>
    </row>
    <row r="3847" spans="1:25" x14ac:dyDescent="0.3">
      <c r="A3847" s="1">
        <v>3846</v>
      </c>
      <c r="B3847" s="2">
        <v>44200</v>
      </c>
      <c r="C3847" s="1">
        <v>2021</v>
      </c>
      <c r="D3847" s="1" t="s">
        <v>26</v>
      </c>
      <c r="E3847" s="1">
        <v>1</v>
      </c>
      <c r="F3847" s="3">
        <v>6964</v>
      </c>
      <c r="G3847" s="10">
        <v>22075.88</v>
      </c>
      <c r="H3847" s="12">
        <f>IFERROR(salesdata[[#This Row],[S-P1]]/salesdata[[#This Row],[Q-P1]],0)</f>
        <v>3.17</v>
      </c>
      <c r="I3847" s="3">
        <v>1122</v>
      </c>
      <c r="J3847" s="10">
        <v>7113.48</v>
      </c>
      <c r="K3847" s="12">
        <f>IFERROR(salesdata[[#This Row],[S-P2]]/salesdata[[#This Row],[Q-P2]],0)</f>
        <v>6.34</v>
      </c>
      <c r="L3847" s="3">
        <v>2730</v>
      </c>
      <c r="M3847" s="10">
        <v>14796.6</v>
      </c>
      <c r="N3847" s="12">
        <f>IFERROR(salesdata[[#This Row],[S-P3]]/salesdata[[#This Row],[Q-P3]],0)</f>
        <v>5.42</v>
      </c>
      <c r="O3847" s="3">
        <v>428</v>
      </c>
      <c r="P3847" s="10">
        <v>3051.64</v>
      </c>
      <c r="Q3847" s="12">
        <f>IFERROR(salesdata[[#This Row],[S-P4]]/salesdata[[#This Row],[Q-P4]],0)</f>
        <v>7.13</v>
      </c>
      <c r="R3847" s="3">
        <v>11244</v>
      </c>
      <c r="S3847" s="10">
        <v>47037.599999999999</v>
      </c>
      <c r="T3847" s="1" t="str">
        <f>"Q"&amp;ROUNDUP(salesdata[[#This Row],[Month No.]]/3,0)</f>
        <v>Q1</v>
      </c>
      <c r="U3847" s="1" t="str">
        <f>TEXT(salesdata[[#This Row],[Date]],"dddd")</f>
        <v>Monday</v>
      </c>
      <c r="V3847" s="12">
        <f>IFERROR(salesdata[[#This Row],[Total Revenue]]/salesdata[[#This Row],[Total Units Sold]],0)</f>
        <v>4.1833511205976519</v>
      </c>
      <c r="W3847" s="1" t="str">
        <f>INDEX({"Product1","Product2","Product3","Product4"},MATCH(MAX(salesdata[[#This Row],[S-P1]],salesdata[[#This Row],[S-P2]],salesdata[[#This Row],[S-P3]],salesdata[[#This Row],[S-P4]]),CHOOSE({1,2,3,4},salesdata[[#This Row],[S-P1]],salesdata[[#This Row],[S-P2]],salesdata[[#This Row],[S-P3]],salesdata[[#This Row],[S-P4]]),0))</f>
        <v>Product1</v>
      </c>
      <c r="X3847" s="1" t="str">
        <f>IF(salesdata[[#This Row],[Total Revenue]]&gt;=70000,"High",IF(salesdata[[#This Row],[Total Revenue]]&gt;=40000,"Medium","Low"))</f>
        <v>Medium</v>
      </c>
      <c r="Y3847" s="1" t="str">
        <f>IFERROR(IF(SUMIF(salesdata[Year],salesdata[[#This Row],[Year]],salesdata[Total Revenue])&gt;SUMIF(salesdata[Year],salesdata[[#This Row],[Year]]-1,salesdata[Total Revenue]),"Growth Year","Decline Year"),"")</f>
        <v>Decline Year</v>
      </c>
    </row>
    <row r="3848" spans="1:25" x14ac:dyDescent="0.3">
      <c r="A3848" s="1">
        <v>3847</v>
      </c>
      <c r="B3848" s="2">
        <v>44201</v>
      </c>
      <c r="C3848" s="1">
        <v>2021</v>
      </c>
      <c r="D3848" s="1" t="s">
        <v>26</v>
      </c>
      <c r="E3848" s="1">
        <v>1</v>
      </c>
      <c r="F3848" s="3">
        <v>3963</v>
      </c>
      <c r="G3848" s="10">
        <v>12562.71</v>
      </c>
      <c r="H3848" s="12">
        <f>IFERROR(salesdata[[#This Row],[S-P1]]/salesdata[[#This Row],[Q-P1]],0)</f>
        <v>3.17</v>
      </c>
      <c r="I3848" s="3">
        <v>1848</v>
      </c>
      <c r="J3848" s="10">
        <v>11716.32</v>
      </c>
      <c r="K3848" s="12">
        <f>IFERROR(salesdata[[#This Row],[S-P2]]/salesdata[[#This Row],[Q-P2]],0)</f>
        <v>6.34</v>
      </c>
      <c r="L3848" s="3">
        <v>1563</v>
      </c>
      <c r="M3848" s="10">
        <v>8471.4599999999991</v>
      </c>
      <c r="N3848" s="12">
        <f>IFERROR(salesdata[[#This Row],[S-P3]]/salesdata[[#This Row],[Q-P3]],0)</f>
        <v>5.419999999999999</v>
      </c>
      <c r="O3848" s="3">
        <v>944</v>
      </c>
      <c r="P3848" s="10">
        <v>6730.72</v>
      </c>
      <c r="Q3848" s="12">
        <f>IFERROR(salesdata[[#This Row],[S-P4]]/salesdata[[#This Row],[Q-P4]],0)</f>
        <v>7.13</v>
      </c>
      <c r="R3848" s="3">
        <v>8318</v>
      </c>
      <c r="S3848" s="10">
        <v>39481.21</v>
      </c>
      <c r="T3848" s="1" t="str">
        <f>"Q"&amp;ROUNDUP(salesdata[[#This Row],[Month No.]]/3,0)</f>
        <v>Q1</v>
      </c>
      <c r="U3848" s="1" t="str">
        <f>TEXT(salesdata[[#This Row],[Date]],"dddd")</f>
        <v>Tuesday</v>
      </c>
      <c r="V3848" s="12">
        <f>IFERROR(salesdata[[#This Row],[Total Revenue]]/salesdata[[#This Row],[Total Units Sold]],0)</f>
        <v>4.7464787208463575</v>
      </c>
      <c r="W3848" s="1" t="str">
        <f>INDEX({"Product1","Product2","Product3","Product4"},MATCH(MAX(salesdata[[#This Row],[S-P1]],salesdata[[#This Row],[S-P2]],salesdata[[#This Row],[S-P3]],salesdata[[#This Row],[S-P4]]),CHOOSE({1,2,3,4},salesdata[[#This Row],[S-P1]],salesdata[[#This Row],[S-P2]],salesdata[[#This Row],[S-P3]],salesdata[[#This Row],[S-P4]]),0))</f>
        <v>Product1</v>
      </c>
      <c r="X3848" s="1" t="str">
        <f>IF(salesdata[[#This Row],[Total Revenue]]&gt;=70000,"High",IF(salesdata[[#This Row],[Total Revenue]]&gt;=40000,"Medium","Low"))</f>
        <v>Low</v>
      </c>
      <c r="Y3848" s="1" t="str">
        <f>IFERROR(IF(SUMIF(salesdata[Year],salesdata[[#This Row],[Year]],salesdata[Total Revenue])&gt;SUMIF(salesdata[Year],salesdata[[#This Row],[Year]]-1,salesdata[Total Revenue]),"Growth Year","Decline Year"),"")</f>
        <v>Decline Year</v>
      </c>
    </row>
    <row r="3849" spans="1:25" x14ac:dyDescent="0.3">
      <c r="A3849" s="1">
        <v>3848</v>
      </c>
      <c r="B3849" s="2">
        <v>44202</v>
      </c>
      <c r="C3849" s="1">
        <v>2021</v>
      </c>
      <c r="D3849" s="1" t="s">
        <v>26</v>
      </c>
      <c r="E3849" s="1">
        <v>1</v>
      </c>
      <c r="F3849" s="3">
        <v>4556</v>
      </c>
      <c r="G3849" s="10">
        <v>14442.52</v>
      </c>
      <c r="H3849" s="12">
        <f>IFERROR(salesdata[[#This Row],[S-P1]]/salesdata[[#This Row],[Q-P1]],0)</f>
        <v>3.17</v>
      </c>
      <c r="I3849" s="3">
        <v>3793</v>
      </c>
      <c r="J3849" s="10">
        <v>24047.62</v>
      </c>
      <c r="K3849" s="12">
        <f>IFERROR(salesdata[[#This Row],[S-P2]]/salesdata[[#This Row],[Q-P2]],0)</f>
        <v>6.34</v>
      </c>
      <c r="L3849" s="3">
        <v>1381</v>
      </c>
      <c r="M3849" s="10">
        <v>7485.02</v>
      </c>
      <c r="N3849" s="12">
        <f>IFERROR(salesdata[[#This Row],[S-P3]]/salesdata[[#This Row],[Q-P3]],0)</f>
        <v>5.42</v>
      </c>
      <c r="O3849" s="3">
        <v>1221</v>
      </c>
      <c r="P3849" s="10">
        <v>8705.73</v>
      </c>
      <c r="Q3849" s="12">
        <f>IFERROR(salesdata[[#This Row],[S-P4]]/salesdata[[#This Row],[Q-P4]],0)</f>
        <v>7.13</v>
      </c>
      <c r="R3849" s="3">
        <v>10951</v>
      </c>
      <c r="S3849" s="10">
        <v>54680.89</v>
      </c>
      <c r="T3849" s="1" t="str">
        <f>"Q"&amp;ROUNDUP(salesdata[[#This Row],[Month No.]]/3,0)</f>
        <v>Q1</v>
      </c>
      <c r="U3849" s="1" t="str">
        <f>TEXT(salesdata[[#This Row],[Date]],"dddd")</f>
        <v>Wednesday</v>
      </c>
      <c r="V3849" s="12">
        <f>IFERROR(salesdata[[#This Row],[Total Revenue]]/salesdata[[#This Row],[Total Units Sold]],0)</f>
        <v>4.9932325814994067</v>
      </c>
      <c r="W3849" s="1" t="str">
        <f>INDEX({"Product1","Product2","Product3","Product4"},MATCH(MAX(salesdata[[#This Row],[S-P1]],salesdata[[#This Row],[S-P2]],salesdata[[#This Row],[S-P3]],salesdata[[#This Row],[S-P4]]),CHOOSE({1,2,3,4},salesdata[[#This Row],[S-P1]],salesdata[[#This Row],[S-P2]],salesdata[[#This Row],[S-P3]],salesdata[[#This Row],[S-P4]]),0))</f>
        <v>Product2</v>
      </c>
      <c r="X3849" s="1" t="str">
        <f>IF(salesdata[[#This Row],[Total Revenue]]&gt;=70000,"High",IF(salesdata[[#This Row],[Total Revenue]]&gt;=40000,"Medium","Low"))</f>
        <v>Medium</v>
      </c>
      <c r="Y3849" s="1" t="str">
        <f>IFERROR(IF(SUMIF(salesdata[Year],salesdata[[#This Row],[Year]],salesdata[Total Revenue])&gt;SUMIF(salesdata[Year],salesdata[[#This Row],[Year]]-1,salesdata[Total Revenue]),"Growth Year","Decline Year"),"")</f>
        <v>Decline Year</v>
      </c>
    </row>
    <row r="3850" spans="1:25" x14ac:dyDescent="0.3">
      <c r="A3850" s="1">
        <v>3849</v>
      </c>
      <c r="B3850" s="2">
        <v>44203</v>
      </c>
      <c r="C3850" s="1">
        <v>2021</v>
      </c>
      <c r="D3850" s="1" t="s">
        <v>26</v>
      </c>
      <c r="E3850" s="1">
        <v>1</v>
      </c>
      <c r="F3850" s="3">
        <v>1247</v>
      </c>
      <c r="G3850" s="10">
        <v>3952.99</v>
      </c>
      <c r="H3850" s="12">
        <f>IFERROR(salesdata[[#This Row],[S-P1]]/salesdata[[#This Row],[Q-P1]],0)</f>
        <v>3.17</v>
      </c>
      <c r="I3850" s="3">
        <v>2379</v>
      </c>
      <c r="J3850" s="10">
        <v>15082.86</v>
      </c>
      <c r="K3850" s="12">
        <f>IFERROR(salesdata[[#This Row],[S-P2]]/salesdata[[#This Row],[Q-P2]],0)</f>
        <v>6.34</v>
      </c>
      <c r="L3850" s="3">
        <v>4995</v>
      </c>
      <c r="M3850" s="10">
        <v>27072.9</v>
      </c>
      <c r="N3850" s="12">
        <f>IFERROR(salesdata[[#This Row],[S-P3]]/salesdata[[#This Row],[Q-P3]],0)</f>
        <v>5.42</v>
      </c>
      <c r="O3850" s="3">
        <v>1235</v>
      </c>
      <c r="P3850" s="10">
        <v>8805.5499999999993</v>
      </c>
      <c r="Q3850" s="12">
        <f>IFERROR(salesdata[[#This Row],[S-P4]]/salesdata[[#This Row],[Q-P4]],0)</f>
        <v>7.129999999999999</v>
      </c>
      <c r="R3850" s="3">
        <v>9856</v>
      </c>
      <c r="S3850" s="10">
        <v>54914.3</v>
      </c>
      <c r="T3850" s="1" t="str">
        <f>"Q"&amp;ROUNDUP(salesdata[[#This Row],[Month No.]]/3,0)</f>
        <v>Q1</v>
      </c>
      <c r="U3850" s="1" t="str">
        <f>TEXT(salesdata[[#This Row],[Date]],"dddd")</f>
        <v>Thursday</v>
      </c>
      <c r="V3850" s="12">
        <f>IFERROR(salesdata[[#This Row],[Total Revenue]]/salesdata[[#This Row],[Total Units Sold]],0)</f>
        <v>5.5716619318181824</v>
      </c>
      <c r="W3850" s="1" t="str">
        <f>INDEX({"Product1","Product2","Product3","Product4"},MATCH(MAX(salesdata[[#This Row],[S-P1]],salesdata[[#This Row],[S-P2]],salesdata[[#This Row],[S-P3]],salesdata[[#This Row],[S-P4]]),CHOOSE({1,2,3,4},salesdata[[#This Row],[S-P1]],salesdata[[#This Row],[S-P2]],salesdata[[#This Row],[S-P3]],salesdata[[#This Row],[S-P4]]),0))</f>
        <v>Product3</v>
      </c>
      <c r="X3850" s="1" t="str">
        <f>IF(salesdata[[#This Row],[Total Revenue]]&gt;=70000,"High",IF(salesdata[[#This Row],[Total Revenue]]&gt;=40000,"Medium","Low"))</f>
        <v>Medium</v>
      </c>
      <c r="Y3850" s="1" t="str">
        <f>IFERROR(IF(SUMIF(salesdata[Year],salesdata[[#This Row],[Year]],salesdata[Total Revenue])&gt;SUMIF(salesdata[Year],salesdata[[#This Row],[Year]]-1,salesdata[Total Revenue]),"Growth Year","Decline Year"),"")</f>
        <v>Decline Year</v>
      </c>
    </row>
    <row r="3851" spans="1:25" x14ac:dyDescent="0.3">
      <c r="A3851" s="1">
        <v>3850</v>
      </c>
      <c r="B3851" s="2">
        <v>44204</v>
      </c>
      <c r="C3851" s="1">
        <v>2021</v>
      </c>
      <c r="D3851" s="1" t="s">
        <v>26</v>
      </c>
      <c r="E3851" s="1">
        <v>1</v>
      </c>
      <c r="F3851" s="3">
        <v>4669</v>
      </c>
      <c r="G3851" s="10">
        <v>14800.73</v>
      </c>
      <c r="H3851" s="12">
        <f>IFERROR(salesdata[[#This Row],[S-P1]]/salesdata[[#This Row],[Q-P1]],0)</f>
        <v>3.17</v>
      </c>
      <c r="I3851" s="3">
        <v>1548</v>
      </c>
      <c r="J3851" s="10">
        <v>9814.32</v>
      </c>
      <c r="K3851" s="12">
        <f>IFERROR(salesdata[[#This Row],[S-P2]]/salesdata[[#This Row],[Q-P2]],0)</f>
        <v>6.34</v>
      </c>
      <c r="L3851" s="3">
        <v>1938</v>
      </c>
      <c r="M3851" s="10">
        <v>10503.96</v>
      </c>
      <c r="N3851" s="12">
        <f>IFERROR(salesdata[[#This Row],[S-P3]]/salesdata[[#This Row],[Q-P3]],0)</f>
        <v>5.42</v>
      </c>
      <c r="O3851" s="3">
        <v>503</v>
      </c>
      <c r="P3851" s="10">
        <v>3586.39</v>
      </c>
      <c r="Q3851" s="12">
        <f>IFERROR(salesdata[[#This Row],[S-P4]]/salesdata[[#This Row],[Q-P4]],0)</f>
        <v>7.13</v>
      </c>
      <c r="R3851" s="3">
        <v>8658</v>
      </c>
      <c r="S3851" s="10">
        <v>38705.4</v>
      </c>
      <c r="T3851" s="1" t="str">
        <f>"Q"&amp;ROUNDUP(salesdata[[#This Row],[Month No.]]/3,0)</f>
        <v>Q1</v>
      </c>
      <c r="U3851" s="1" t="str">
        <f>TEXT(salesdata[[#This Row],[Date]],"dddd")</f>
        <v>Friday</v>
      </c>
      <c r="V3851" s="12">
        <f>IFERROR(salesdata[[#This Row],[Total Revenue]]/salesdata[[#This Row],[Total Units Sold]],0)</f>
        <v>4.4704781704781711</v>
      </c>
      <c r="W3851" s="1" t="str">
        <f>INDEX({"Product1","Product2","Product3","Product4"},MATCH(MAX(salesdata[[#This Row],[S-P1]],salesdata[[#This Row],[S-P2]],salesdata[[#This Row],[S-P3]],salesdata[[#This Row],[S-P4]]),CHOOSE({1,2,3,4},salesdata[[#This Row],[S-P1]],salesdata[[#This Row],[S-P2]],salesdata[[#This Row],[S-P3]],salesdata[[#This Row],[S-P4]]),0))</f>
        <v>Product1</v>
      </c>
      <c r="X3851" s="1" t="str">
        <f>IF(salesdata[[#This Row],[Total Revenue]]&gt;=70000,"High",IF(salesdata[[#This Row],[Total Revenue]]&gt;=40000,"Medium","Low"))</f>
        <v>Low</v>
      </c>
      <c r="Y3851" s="1" t="str">
        <f>IFERROR(IF(SUMIF(salesdata[Year],salesdata[[#This Row],[Year]],salesdata[Total Revenue])&gt;SUMIF(salesdata[Year],salesdata[[#This Row],[Year]]-1,salesdata[Total Revenue]),"Growth Year","Decline Year"),"")</f>
        <v>Decline Year</v>
      </c>
    </row>
    <row r="3852" spans="1:25" x14ac:dyDescent="0.3">
      <c r="A3852" s="1">
        <v>3851</v>
      </c>
      <c r="B3852" s="2">
        <v>44205</v>
      </c>
      <c r="C3852" s="1">
        <v>2021</v>
      </c>
      <c r="D3852" s="1" t="s">
        <v>26</v>
      </c>
      <c r="E3852" s="1">
        <v>1</v>
      </c>
      <c r="F3852" s="3">
        <v>2986</v>
      </c>
      <c r="G3852" s="10">
        <v>9465.6200000000008</v>
      </c>
      <c r="H3852" s="12">
        <f>IFERROR(salesdata[[#This Row],[S-P1]]/salesdata[[#This Row],[Q-P1]],0)</f>
        <v>3.1700000000000004</v>
      </c>
      <c r="I3852" s="3">
        <v>2894</v>
      </c>
      <c r="J3852" s="10">
        <v>18347.96</v>
      </c>
      <c r="K3852" s="12">
        <f>IFERROR(salesdata[[#This Row],[S-P2]]/salesdata[[#This Row],[Q-P2]],0)</f>
        <v>6.34</v>
      </c>
      <c r="L3852" s="3">
        <v>2037</v>
      </c>
      <c r="M3852" s="10">
        <v>11040.54</v>
      </c>
      <c r="N3852" s="12">
        <f>IFERROR(salesdata[[#This Row],[S-P3]]/salesdata[[#This Row],[Q-P3]],0)</f>
        <v>5.4200000000000008</v>
      </c>
      <c r="O3852" s="3">
        <v>1082</v>
      </c>
      <c r="P3852" s="10">
        <v>7714.66</v>
      </c>
      <c r="Q3852" s="12">
        <f>IFERROR(salesdata[[#This Row],[S-P4]]/salesdata[[#This Row],[Q-P4]],0)</f>
        <v>7.13</v>
      </c>
      <c r="R3852" s="3">
        <v>8999</v>
      </c>
      <c r="S3852" s="10">
        <v>46568.78</v>
      </c>
      <c r="T3852" s="1" t="str">
        <f>"Q"&amp;ROUNDUP(salesdata[[#This Row],[Month No.]]/3,0)</f>
        <v>Q1</v>
      </c>
      <c r="U3852" s="1" t="str">
        <f>TEXT(salesdata[[#This Row],[Date]],"dddd")</f>
        <v>Saturday</v>
      </c>
      <c r="V3852" s="12">
        <f>IFERROR(salesdata[[#This Row],[Total Revenue]]/salesdata[[#This Row],[Total Units Sold]],0)</f>
        <v>5.1748838759862208</v>
      </c>
      <c r="W3852" s="1" t="str">
        <f>INDEX({"Product1","Product2","Product3","Product4"},MATCH(MAX(salesdata[[#This Row],[S-P1]],salesdata[[#This Row],[S-P2]],salesdata[[#This Row],[S-P3]],salesdata[[#This Row],[S-P4]]),CHOOSE({1,2,3,4},salesdata[[#This Row],[S-P1]],salesdata[[#This Row],[S-P2]],salesdata[[#This Row],[S-P3]],salesdata[[#This Row],[S-P4]]),0))</f>
        <v>Product2</v>
      </c>
      <c r="X3852" s="1" t="str">
        <f>IF(salesdata[[#This Row],[Total Revenue]]&gt;=70000,"High",IF(salesdata[[#This Row],[Total Revenue]]&gt;=40000,"Medium","Low"))</f>
        <v>Medium</v>
      </c>
      <c r="Y3852" s="1" t="str">
        <f>IFERROR(IF(SUMIF(salesdata[Year],salesdata[[#This Row],[Year]],salesdata[Total Revenue])&gt;SUMIF(salesdata[Year],salesdata[[#This Row],[Year]]-1,salesdata[Total Revenue]),"Growth Year","Decline Year"),"")</f>
        <v>Decline Year</v>
      </c>
    </row>
    <row r="3853" spans="1:25" x14ac:dyDescent="0.3">
      <c r="A3853" s="1">
        <v>3852</v>
      </c>
      <c r="B3853" s="2">
        <v>44206</v>
      </c>
      <c r="C3853" s="1">
        <v>2021</v>
      </c>
      <c r="D3853" s="1" t="s">
        <v>26</v>
      </c>
      <c r="E3853" s="1">
        <v>1</v>
      </c>
      <c r="F3853" s="3">
        <v>4632</v>
      </c>
      <c r="G3853" s="10">
        <v>14683.44</v>
      </c>
      <c r="H3853" s="12">
        <f>IFERROR(salesdata[[#This Row],[S-P1]]/salesdata[[#This Row],[Q-P1]],0)</f>
        <v>3.17</v>
      </c>
      <c r="I3853" s="3">
        <v>2987</v>
      </c>
      <c r="J3853" s="10">
        <v>18937.580000000002</v>
      </c>
      <c r="K3853" s="12">
        <f>IFERROR(salesdata[[#This Row],[S-P2]]/salesdata[[#This Row],[Q-P2]],0)</f>
        <v>6.3400000000000007</v>
      </c>
      <c r="L3853" s="3">
        <v>3407</v>
      </c>
      <c r="M3853" s="10">
        <v>18465.939999999999</v>
      </c>
      <c r="N3853" s="12">
        <f>IFERROR(salesdata[[#This Row],[S-P3]]/salesdata[[#This Row],[Q-P3]],0)</f>
        <v>5.42</v>
      </c>
      <c r="O3853" s="3">
        <v>1572</v>
      </c>
      <c r="P3853" s="10">
        <v>11208.36</v>
      </c>
      <c r="Q3853" s="12">
        <f>IFERROR(salesdata[[#This Row],[S-P4]]/salesdata[[#This Row],[Q-P4]],0)</f>
        <v>7.1300000000000008</v>
      </c>
      <c r="R3853" s="3">
        <v>12598</v>
      </c>
      <c r="S3853" s="10">
        <v>63295.32</v>
      </c>
      <c r="T3853" s="1" t="str">
        <f>"Q"&amp;ROUNDUP(salesdata[[#This Row],[Month No.]]/3,0)</f>
        <v>Q1</v>
      </c>
      <c r="U3853" s="1" t="str">
        <f>TEXT(salesdata[[#This Row],[Date]],"dddd")</f>
        <v>Sunday</v>
      </c>
      <c r="V3853" s="12">
        <f>IFERROR(salesdata[[#This Row],[Total Revenue]]/salesdata[[#This Row],[Total Units Sold]],0)</f>
        <v>5.0242355929512623</v>
      </c>
      <c r="W3853" s="1" t="str">
        <f>INDEX({"Product1","Product2","Product3","Product4"},MATCH(MAX(salesdata[[#This Row],[S-P1]],salesdata[[#This Row],[S-P2]],salesdata[[#This Row],[S-P3]],salesdata[[#This Row],[S-P4]]),CHOOSE({1,2,3,4},salesdata[[#This Row],[S-P1]],salesdata[[#This Row],[S-P2]],salesdata[[#This Row],[S-P3]],salesdata[[#This Row],[S-P4]]),0))</f>
        <v>Product2</v>
      </c>
      <c r="X3853" s="1" t="str">
        <f>IF(salesdata[[#This Row],[Total Revenue]]&gt;=70000,"High",IF(salesdata[[#This Row],[Total Revenue]]&gt;=40000,"Medium","Low"))</f>
        <v>Medium</v>
      </c>
      <c r="Y3853" s="1" t="str">
        <f>IFERROR(IF(SUMIF(salesdata[Year],salesdata[[#This Row],[Year]],salesdata[Total Revenue])&gt;SUMIF(salesdata[Year],salesdata[[#This Row],[Year]]-1,salesdata[Total Revenue]),"Growth Year","Decline Year"),"")</f>
        <v>Decline Year</v>
      </c>
    </row>
    <row r="3854" spans="1:25" x14ac:dyDescent="0.3">
      <c r="A3854" s="1">
        <v>3853</v>
      </c>
      <c r="B3854" s="2">
        <v>44207</v>
      </c>
      <c r="C3854" s="1">
        <v>2021</v>
      </c>
      <c r="D3854" s="1" t="s">
        <v>26</v>
      </c>
      <c r="E3854" s="1">
        <v>1</v>
      </c>
      <c r="F3854" s="3">
        <v>7553</v>
      </c>
      <c r="G3854" s="10">
        <v>23943.01</v>
      </c>
      <c r="H3854" s="12">
        <f>IFERROR(salesdata[[#This Row],[S-P1]]/salesdata[[#This Row],[Q-P1]],0)</f>
        <v>3.17</v>
      </c>
      <c r="I3854" s="3">
        <v>2369</v>
      </c>
      <c r="J3854" s="10">
        <v>15019.46</v>
      </c>
      <c r="K3854" s="12">
        <f>IFERROR(salesdata[[#This Row],[S-P2]]/salesdata[[#This Row],[Q-P2]],0)</f>
        <v>6.34</v>
      </c>
      <c r="L3854" s="3">
        <v>310</v>
      </c>
      <c r="M3854" s="10">
        <v>1680.2</v>
      </c>
      <c r="N3854" s="12">
        <f>IFERROR(salesdata[[#This Row],[S-P3]]/salesdata[[#This Row],[Q-P3]],0)</f>
        <v>5.42</v>
      </c>
      <c r="O3854" s="3">
        <v>1118</v>
      </c>
      <c r="P3854" s="10">
        <v>7971.34</v>
      </c>
      <c r="Q3854" s="12">
        <f>IFERROR(salesdata[[#This Row],[S-P4]]/salesdata[[#This Row],[Q-P4]],0)</f>
        <v>7.13</v>
      </c>
      <c r="R3854" s="3">
        <v>11350</v>
      </c>
      <c r="S3854" s="10">
        <v>48614.01</v>
      </c>
      <c r="T3854" s="1" t="str">
        <f>"Q"&amp;ROUNDUP(salesdata[[#This Row],[Month No.]]/3,0)</f>
        <v>Q1</v>
      </c>
      <c r="U3854" s="1" t="str">
        <f>TEXT(salesdata[[#This Row],[Date]],"dddd")</f>
        <v>Monday</v>
      </c>
      <c r="V3854" s="12">
        <f>IFERROR(salesdata[[#This Row],[Total Revenue]]/salesdata[[#This Row],[Total Units Sold]],0)</f>
        <v>4.2831726872246696</v>
      </c>
      <c r="W3854" s="1" t="str">
        <f>INDEX({"Product1","Product2","Product3","Product4"},MATCH(MAX(salesdata[[#This Row],[S-P1]],salesdata[[#This Row],[S-P2]],salesdata[[#This Row],[S-P3]],salesdata[[#This Row],[S-P4]]),CHOOSE({1,2,3,4},salesdata[[#This Row],[S-P1]],salesdata[[#This Row],[S-P2]],salesdata[[#This Row],[S-P3]],salesdata[[#This Row],[S-P4]]),0))</f>
        <v>Product1</v>
      </c>
      <c r="X3854" s="1" t="str">
        <f>IF(salesdata[[#This Row],[Total Revenue]]&gt;=70000,"High",IF(salesdata[[#This Row],[Total Revenue]]&gt;=40000,"Medium","Low"))</f>
        <v>Medium</v>
      </c>
      <c r="Y3854" s="1" t="str">
        <f>IFERROR(IF(SUMIF(salesdata[Year],salesdata[[#This Row],[Year]],salesdata[Total Revenue])&gt;SUMIF(salesdata[Year],salesdata[[#This Row],[Year]]-1,salesdata[Total Revenue]),"Growth Year","Decline Year"),"")</f>
        <v>Decline Year</v>
      </c>
    </row>
    <row r="3855" spans="1:25" x14ac:dyDescent="0.3">
      <c r="A3855" s="1">
        <v>3854</v>
      </c>
      <c r="B3855" s="2">
        <v>44208</v>
      </c>
      <c r="C3855" s="1">
        <v>2021</v>
      </c>
      <c r="D3855" s="1" t="s">
        <v>26</v>
      </c>
      <c r="E3855" s="1">
        <v>1</v>
      </c>
      <c r="F3855" s="3">
        <v>5754</v>
      </c>
      <c r="G3855" s="10">
        <v>18240.18</v>
      </c>
      <c r="H3855" s="12">
        <f>IFERROR(salesdata[[#This Row],[S-P1]]/salesdata[[#This Row],[Q-P1]],0)</f>
        <v>3.17</v>
      </c>
      <c r="I3855" s="3">
        <v>3963</v>
      </c>
      <c r="J3855" s="10">
        <v>25125.42</v>
      </c>
      <c r="K3855" s="12">
        <f>IFERROR(salesdata[[#This Row],[S-P2]]/salesdata[[#This Row],[Q-P2]],0)</f>
        <v>6.34</v>
      </c>
      <c r="L3855" s="3">
        <v>844</v>
      </c>
      <c r="M3855" s="10">
        <v>4574.4799999999996</v>
      </c>
      <c r="N3855" s="12">
        <f>IFERROR(salesdata[[#This Row],[S-P3]]/salesdata[[#This Row],[Q-P3]],0)</f>
        <v>5.419999999999999</v>
      </c>
      <c r="O3855" s="3">
        <v>1934</v>
      </c>
      <c r="P3855" s="10">
        <v>13789.42</v>
      </c>
      <c r="Q3855" s="12">
        <f>IFERROR(salesdata[[#This Row],[S-P4]]/salesdata[[#This Row],[Q-P4]],0)</f>
        <v>7.13</v>
      </c>
      <c r="R3855" s="3">
        <v>12495</v>
      </c>
      <c r="S3855" s="10">
        <v>61729.5</v>
      </c>
      <c r="T3855" s="1" t="str">
        <f>"Q"&amp;ROUNDUP(salesdata[[#This Row],[Month No.]]/3,0)</f>
        <v>Q1</v>
      </c>
      <c r="U3855" s="1" t="str">
        <f>TEXT(salesdata[[#This Row],[Date]],"dddd")</f>
        <v>Tuesday</v>
      </c>
      <c r="V3855" s="12">
        <f>IFERROR(salesdata[[#This Row],[Total Revenue]]/salesdata[[#This Row],[Total Units Sold]],0)</f>
        <v>4.9403361344537817</v>
      </c>
      <c r="W3855" s="1" t="str">
        <f>INDEX({"Product1","Product2","Product3","Product4"},MATCH(MAX(salesdata[[#This Row],[S-P1]],salesdata[[#This Row],[S-P2]],salesdata[[#This Row],[S-P3]],salesdata[[#This Row],[S-P4]]),CHOOSE({1,2,3,4},salesdata[[#This Row],[S-P1]],salesdata[[#This Row],[S-P2]],salesdata[[#This Row],[S-P3]],salesdata[[#This Row],[S-P4]]),0))</f>
        <v>Product2</v>
      </c>
      <c r="X3855" s="1" t="str">
        <f>IF(salesdata[[#This Row],[Total Revenue]]&gt;=70000,"High",IF(salesdata[[#This Row],[Total Revenue]]&gt;=40000,"Medium","Low"))</f>
        <v>Medium</v>
      </c>
      <c r="Y3855" s="1" t="str">
        <f>IFERROR(IF(SUMIF(salesdata[Year],salesdata[[#This Row],[Year]],salesdata[Total Revenue])&gt;SUMIF(salesdata[Year],salesdata[[#This Row],[Year]]-1,salesdata[Total Revenue]),"Growth Year","Decline Year"),"")</f>
        <v>Decline Year</v>
      </c>
    </row>
    <row r="3856" spans="1:25" x14ac:dyDescent="0.3">
      <c r="A3856" s="1">
        <v>3855</v>
      </c>
      <c r="B3856" s="2">
        <v>44209</v>
      </c>
      <c r="C3856" s="1">
        <v>2021</v>
      </c>
      <c r="D3856" s="1" t="s">
        <v>26</v>
      </c>
      <c r="E3856" s="1">
        <v>1</v>
      </c>
      <c r="F3856" s="3">
        <v>5283</v>
      </c>
      <c r="G3856" s="10">
        <v>16747.11</v>
      </c>
      <c r="H3856" s="12">
        <f>IFERROR(salesdata[[#This Row],[S-P1]]/salesdata[[#This Row],[Q-P1]],0)</f>
        <v>3.17</v>
      </c>
      <c r="I3856" s="3">
        <v>3675</v>
      </c>
      <c r="J3856" s="10">
        <v>23299.5</v>
      </c>
      <c r="K3856" s="12">
        <f>IFERROR(salesdata[[#This Row],[S-P2]]/salesdata[[#This Row],[Q-P2]],0)</f>
        <v>6.34</v>
      </c>
      <c r="L3856" s="3">
        <v>4237</v>
      </c>
      <c r="M3856" s="10">
        <v>22964.54</v>
      </c>
      <c r="N3856" s="12">
        <f>IFERROR(salesdata[[#This Row],[S-P3]]/salesdata[[#This Row],[Q-P3]],0)</f>
        <v>5.42</v>
      </c>
      <c r="O3856" s="3">
        <v>436</v>
      </c>
      <c r="P3856" s="10">
        <v>3108.68</v>
      </c>
      <c r="Q3856" s="12">
        <f>IFERROR(salesdata[[#This Row],[S-P4]]/salesdata[[#This Row],[Q-P4]],0)</f>
        <v>7.13</v>
      </c>
      <c r="R3856" s="3">
        <v>13631</v>
      </c>
      <c r="S3856" s="10">
        <v>66119.83</v>
      </c>
      <c r="T3856" s="1" t="str">
        <f>"Q"&amp;ROUNDUP(salesdata[[#This Row],[Month No.]]/3,0)</f>
        <v>Q1</v>
      </c>
      <c r="U3856" s="1" t="str">
        <f>TEXT(salesdata[[#This Row],[Date]],"dddd")</f>
        <v>Wednesday</v>
      </c>
      <c r="V3856" s="12">
        <f>IFERROR(salesdata[[#This Row],[Total Revenue]]/salesdata[[#This Row],[Total Units Sold]],0)</f>
        <v>4.8506954735529311</v>
      </c>
      <c r="W3856" s="1" t="str">
        <f>INDEX({"Product1","Product2","Product3","Product4"},MATCH(MAX(salesdata[[#This Row],[S-P1]],salesdata[[#This Row],[S-P2]],salesdata[[#This Row],[S-P3]],salesdata[[#This Row],[S-P4]]),CHOOSE({1,2,3,4},salesdata[[#This Row],[S-P1]],salesdata[[#This Row],[S-P2]],salesdata[[#This Row],[S-P3]],salesdata[[#This Row],[S-P4]]),0))</f>
        <v>Product2</v>
      </c>
      <c r="X3856" s="1" t="str">
        <f>IF(salesdata[[#This Row],[Total Revenue]]&gt;=70000,"High",IF(salesdata[[#This Row],[Total Revenue]]&gt;=40000,"Medium","Low"))</f>
        <v>Medium</v>
      </c>
      <c r="Y3856" s="1" t="str">
        <f>IFERROR(IF(SUMIF(salesdata[Year],salesdata[[#This Row],[Year]],salesdata[Total Revenue])&gt;SUMIF(salesdata[Year],salesdata[[#This Row],[Year]]-1,salesdata[Total Revenue]),"Growth Year","Decline Year"),"")</f>
        <v>Decline Year</v>
      </c>
    </row>
    <row r="3857" spans="1:25" x14ac:dyDescent="0.3">
      <c r="A3857" s="1">
        <v>3856</v>
      </c>
      <c r="B3857" s="2">
        <v>44210</v>
      </c>
      <c r="C3857" s="1">
        <v>2021</v>
      </c>
      <c r="D3857" s="1" t="s">
        <v>26</v>
      </c>
      <c r="E3857" s="1">
        <v>1</v>
      </c>
      <c r="F3857" s="3">
        <v>4217</v>
      </c>
      <c r="G3857" s="10">
        <v>13367.89</v>
      </c>
      <c r="H3857" s="12">
        <f>IFERROR(salesdata[[#This Row],[S-P1]]/salesdata[[#This Row],[Q-P1]],0)</f>
        <v>3.17</v>
      </c>
      <c r="I3857" s="3">
        <v>3256</v>
      </c>
      <c r="J3857" s="10">
        <v>20643.04</v>
      </c>
      <c r="K3857" s="12">
        <f>IFERROR(salesdata[[#This Row],[S-P2]]/salesdata[[#This Row],[Q-P2]],0)</f>
        <v>6.34</v>
      </c>
      <c r="L3857" s="3">
        <v>4747</v>
      </c>
      <c r="M3857" s="10">
        <v>25728.74</v>
      </c>
      <c r="N3857" s="12">
        <f>IFERROR(salesdata[[#This Row],[S-P3]]/salesdata[[#This Row],[Q-P3]],0)</f>
        <v>5.42</v>
      </c>
      <c r="O3857" s="3">
        <v>1263</v>
      </c>
      <c r="P3857" s="10">
        <v>9005.19</v>
      </c>
      <c r="Q3857" s="12">
        <f>IFERROR(salesdata[[#This Row],[S-P4]]/salesdata[[#This Row],[Q-P4]],0)</f>
        <v>7.1300000000000008</v>
      </c>
      <c r="R3857" s="3">
        <v>13483</v>
      </c>
      <c r="S3857" s="10">
        <v>68744.86</v>
      </c>
      <c r="T3857" s="1" t="str">
        <f>"Q"&amp;ROUNDUP(salesdata[[#This Row],[Month No.]]/3,0)</f>
        <v>Q1</v>
      </c>
      <c r="U3857" s="1" t="str">
        <f>TEXT(salesdata[[#This Row],[Date]],"dddd")</f>
        <v>Thursday</v>
      </c>
      <c r="V3857" s="12">
        <f>IFERROR(salesdata[[#This Row],[Total Revenue]]/salesdata[[#This Row],[Total Units Sold]],0)</f>
        <v>5.0986323518504788</v>
      </c>
      <c r="W3857" s="1" t="str">
        <f>INDEX({"Product1","Product2","Product3","Product4"},MATCH(MAX(salesdata[[#This Row],[S-P1]],salesdata[[#This Row],[S-P2]],salesdata[[#This Row],[S-P3]],salesdata[[#This Row],[S-P4]]),CHOOSE({1,2,3,4},salesdata[[#This Row],[S-P1]],salesdata[[#This Row],[S-P2]],salesdata[[#This Row],[S-P3]],salesdata[[#This Row],[S-P4]]),0))</f>
        <v>Product3</v>
      </c>
      <c r="X3857" s="1" t="str">
        <f>IF(salesdata[[#This Row],[Total Revenue]]&gt;=70000,"High",IF(salesdata[[#This Row],[Total Revenue]]&gt;=40000,"Medium","Low"))</f>
        <v>Medium</v>
      </c>
      <c r="Y3857" s="1" t="str">
        <f>IFERROR(IF(SUMIF(salesdata[Year],salesdata[[#This Row],[Year]],salesdata[Total Revenue])&gt;SUMIF(salesdata[Year],salesdata[[#This Row],[Year]]-1,salesdata[Total Revenue]),"Growth Year","Decline Year"),"")</f>
        <v>Decline Year</v>
      </c>
    </row>
    <row r="3858" spans="1:25" x14ac:dyDescent="0.3">
      <c r="A3858" s="1">
        <v>3857</v>
      </c>
      <c r="B3858" s="2">
        <v>44211</v>
      </c>
      <c r="C3858" s="1">
        <v>2021</v>
      </c>
      <c r="D3858" s="1" t="s">
        <v>26</v>
      </c>
      <c r="E3858" s="1">
        <v>1</v>
      </c>
      <c r="F3858" s="3">
        <v>6688</v>
      </c>
      <c r="G3858" s="10">
        <v>21200.959999999999</v>
      </c>
      <c r="H3858" s="12">
        <f>IFERROR(salesdata[[#This Row],[S-P1]]/salesdata[[#This Row],[Q-P1]],0)</f>
        <v>3.17</v>
      </c>
      <c r="I3858" s="3">
        <v>2608</v>
      </c>
      <c r="J3858" s="10">
        <v>16534.72</v>
      </c>
      <c r="K3858" s="12">
        <f>IFERROR(salesdata[[#This Row],[S-P2]]/salesdata[[#This Row],[Q-P2]],0)</f>
        <v>6.3400000000000007</v>
      </c>
      <c r="L3858" s="3">
        <v>808</v>
      </c>
      <c r="M3858" s="10">
        <v>4379.3599999999997</v>
      </c>
      <c r="N3858" s="12">
        <f>IFERROR(salesdata[[#This Row],[S-P3]]/salesdata[[#This Row],[Q-P3]],0)</f>
        <v>5.42</v>
      </c>
      <c r="O3858" s="3">
        <v>1694</v>
      </c>
      <c r="P3858" s="10">
        <v>12078.22</v>
      </c>
      <c r="Q3858" s="12">
        <f>IFERROR(salesdata[[#This Row],[S-P4]]/salesdata[[#This Row],[Q-P4]],0)</f>
        <v>7.13</v>
      </c>
      <c r="R3858" s="3">
        <v>11798</v>
      </c>
      <c r="S3858" s="10">
        <v>54193.26</v>
      </c>
      <c r="T3858" s="1" t="str">
        <f>"Q"&amp;ROUNDUP(salesdata[[#This Row],[Month No.]]/3,0)</f>
        <v>Q1</v>
      </c>
      <c r="U3858" s="1" t="str">
        <f>TEXT(salesdata[[#This Row],[Date]],"dddd")</f>
        <v>Friday</v>
      </c>
      <c r="V3858" s="12">
        <f>IFERROR(salesdata[[#This Row],[Total Revenue]]/salesdata[[#This Row],[Total Units Sold]],0)</f>
        <v>4.5934276996101033</v>
      </c>
      <c r="W3858" s="1" t="str">
        <f>INDEX({"Product1","Product2","Product3","Product4"},MATCH(MAX(salesdata[[#This Row],[S-P1]],salesdata[[#This Row],[S-P2]],salesdata[[#This Row],[S-P3]],salesdata[[#This Row],[S-P4]]),CHOOSE({1,2,3,4},salesdata[[#This Row],[S-P1]],salesdata[[#This Row],[S-P2]],salesdata[[#This Row],[S-P3]],salesdata[[#This Row],[S-P4]]),0))</f>
        <v>Product1</v>
      </c>
      <c r="X3858" s="1" t="str">
        <f>IF(salesdata[[#This Row],[Total Revenue]]&gt;=70000,"High",IF(salesdata[[#This Row],[Total Revenue]]&gt;=40000,"Medium","Low"))</f>
        <v>Medium</v>
      </c>
      <c r="Y3858" s="1" t="str">
        <f>IFERROR(IF(SUMIF(salesdata[Year],salesdata[[#This Row],[Year]],salesdata[Total Revenue])&gt;SUMIF(salesdata[Year],salesdata[[#This Row],[Year]]-1,salesdata[Total Revenue]),"Growth Year","Decline Year"),"")</f>
        <v>Decline Year</v>
      </c>
    </row>
    <row r="3859" spans="1:25" x14ac:dyDescent="0.3">
      <c r="A3859" s="1">
        <v>3858</v>
      </c>
      <c r="B3859" s="2">
        <v>44212</v>
      </c>
      <c r="C3859" s="1">
        <v>2021</v>
      </c>
      <c r="D3859" s="1" t="s">
        <v>26</v>
      </c>
      <c r="E3859" s="1">
        <v>1</v>
      </c>
      <c r="F3859" s="3">
        <v>3807</v>
      </c>
      <c r="G3859" s="10">
        <v>12068.19</v>
      </c>
      <c r="H3859" s="12">
        <f>IFERROR(salesdata[[#This Row],[S-P1]]/salesdata[[#This Row],[Q-P1]],0)</f>
        <v>3.17</v>
      </c>
      <c r="I3859" s="3">
        <v>1665</v>
      </c>
      <c r="J3859" s="10">
        <v>10556.1</v>
      </c>
      <c r="K3859" s="12">
        <f>IFERROR(salesdata[[#This Row],[S-P2]]/salesdata[[#This Row],[Q-P2]],0)</f>
        <v>6.34</v>
      </c>
      <c r="L3859" s="3">
        <v>2999</v>
      </c>
      <c r="M3859" s="10">
        <v>16254.58</v>
      </c>
      <c r="N3859" s="12">
        <f>IFERROR(salesdata[[#This Row],[S-P3]]/salesdata[[#This Row],[Q-P3]],0)</f>
        <v>5.42</v>
      </c>
      <c r="O3859" s="3">
        <v>1437</v>
      </c>
      <c r="P3859" s="10">
        <v>10245.81</v>
      </c>
      <c r="Q3859" s="12">
        <f>IFERROR(salesdata[[#This Row],[S-P4]]/salesdata[[#This Row],[Q-P4]],0)</f>
        <v>7.13</v>
      </c>
      <c r="R3859" s="3">
        <v>9908</v>
      </c>
      <c r="S3859" s="10">
        <v>49124.68</v>
      </c>
      <c r="T3859" s="1" t="str">
        <f>"Q"&amp;ROUNDUP(salesdata[[#This Row],[Month No.]]/3,0)</f>
        <v>Q1</v>
      </c>
      <c r="U3859" s="1" t="str">
        <f>TEXT(salesdata[[#This Row],[Date]],"dddd")</f>
        <v>Saturday</v>
      </c>
      <c r="V3859" s="12">
        <f>IFERROR(salesdata[[#This Row],[Total Revenue]]/salesdata[[#This Row],[Total Units Sold]],0)</f>
        <v>4.9580823576907553</v>
      </c>
      <c r="W3859" s="1" t="str">
        <f>INDEX({"Product1","Product2","Product3","Product4"},MATCH(MAX(salesdata[[#This Row],[S-P1]],salesdata[[#This Row],[S-P2]],salesdata[[#This Row],[S-P3]],salesdata[[#This Row],[S-P4]]),CHOOSE({1,2,3,4},salesdata[[#This Row],[S-P1]],salesdata[[#This Row],[S-P2]],salesdata[[#This Row],[S-P3]],salesdata[[#This Row],[S-P4]]),0))</f>
        <v>Product3</v>
      </c>
      <c r="X3859" s="1" t="str">
        <f>IF(salesdata[[#This Row],[Total Revenue]]&gt;=70000,"High",IF(salesdata[[#This Row],[Total Revenue]]&gt;=40000,"Medium","Low"))</f>
        <v>Medium</v>
      </c>
      <c r="Y3859" s="1" t="str">
        <f>IFERROR(IF(SUMIF(salesdata[Year],salesdata[[#This Row],[Year]],salesdata[Total Revenue])&gt;SUMIF(salesdata[Year],salesdata[[#This Row],[Year]]-1,salesdata[Total Revenue]),"Growth Year","Decline Year"),"")</f>
        <v>Decline Year</v>
      </c>
    </row>
    <row r="3860" spans="1:25" x14ac:dyDescent="0.3">
      <c r="A3860" s="1">
        <v>3859</v>
      </c>
      <c r="B3860" s="2">
        <v>44213</v>
      </c>
      <c r="C3860" s="1">
        <v>2021</v>
      </c>
      <c r="D3860" s="1" t="s">
        <v>26</v>
      </c>
      <c r="E3860" s="1">
        <v>1</v>
      </c>
      <c r="F3860" s="3">
        <v>1995</v>
      </c>
      <c r="G3860" s="10">
        <v>6324.15</v>
      </c>
      <c r="H3860" s="12">
        <f>IFERROR(salesdata[[#This Row],[S-P1]]/salesdata[[#This Row],[Q-P1]],0)</f>
        <v>3.17</v>
      </c>
      <c r="I3860" s="3">
        <v>1424</v>
      </c>
      <c r="J3860" s="10">
        <v>9028.16</v>
      </c>
      <c r="K3860" s="12">
        <f>IFERROR(salesdata[[#This Row],[S-P2]]/salesdata[[#This Row],[Q-P2]],0)</f>
        <v>6.34</v>
      </c>
      <c r="L3860" s="3">
        <v>5381</v>
      </c>
      <c r="M3860" s="10">
        <v>29165.02</v>
      </c>
      <c r="N3860" s="12">
        <f>IFERROR(salesdata[[#This Row],[S-P3]]/salesdata[[#This Row],[Q-P3]],0)</f>
        <v>5.42</v>
      </c>
      <c r="O3860" s="3">
        <v>557</v>
      </c>
      <c r="P3860" s="10">
        <v>3971.41</v>
      </c>
      <c r="Q3860" s="12">
        <f>IFERROR(salesdata[[#This Row],[S-P4]]/salesdata[[#This Row],[Q-P4]],0)</f>
        <v>7.13</v>
      </c>
      <c r="R3860" s="3">
        <v>9357</v>
      </c>
      <c r="S3860" s="10">
        <v>48488.74</v>
      </c>
      <c r="T3860" s="1" t="str">
        <f>"Q"&amp;ROUNDUP(salesdata[[#This Row],[Month No.]]/3,0)</f>
        <v>Q1</v>
      </c>
      <c r="U3860" s="1" t="str">
        <f>TEXT(salesdata[[#This Row],[Date]],"dddd")</f>
        <v>Sunday</v>
      </c>
      <c r="V3860" s="12">
        <f>IFERROR(salesdata[[#This Row],[Total Revenue]]/salesdata[[#This Row],[Total Units Sold]],0)</f>
        <v>5.1820818638452497</v>
      </c>
      <c r="W3860" s="1" t="str">
        <f>INDEX({"Product1","Product2","Product3","Product4"},MATCH(MAX(salesdata[[#This Row],[S-P1]],salesdata[[#This Row],[S-P2]],salesdata[[#This Row],[S-P3]],salesdata[[#This Row],[S-P4]]),CHOOSE({1,2,3,4},salesdata[[#This Row],[S-P1]],salesdata[[#This Row],[S-P2]],salesdata[[#This Row],[S-P3]],salesdata[[#This Row],[S-P4]]),0))</f>
        <v>Product3</v>
      </c>
      <c r="X3860" s="1" t="str">
        <f>IF(salesdata[[#This Row],[Total Revenue]]&gt;=70000,"High",IF(salesdata[[#This Row],[Total Revenue]]&gt;=40000,"Medium","Low"))</f>
        <v>Medium</v>
      </c>
      <c r="Y3860" s="1" t="str">
        <f>IFERROR(IF(SUMIF(salesdata[Year],salesdata[[#This Row],[Year]],salesdata[Total Revenue])&gt;SUMIF(salesdata[Year],salesdata[[#This Row],[Year]]-1,salesdata[Total Revenue]),"Growth Year","Decline Year"),"")</f>
        <v>Decline Year</v>
      </c>
    </row>
    <row r="3861" spans="1:25" x14ac:dyDescent="0.3">
      <c r="A3861" s="1">
        <v>3860</v>
      </c>
      <c r="B3861" s="2">
        <v>44214</v>
      </c>
      <c r="C3861" s="1">
        <v>2021</v>
      </c>
      <c r="D3861" s="1" t="s">
        <v>26</v>
      </c>
      <c r="E3861" s="1">
        <v>1</v>
      </c>
      <c r="F3861" s="3">
        <v>6009</v>
      </c>
      <c r="G3861" s="10">
        <v>19048.53</v>
      </c>
      <c r="H3861" s="12">
        <f>IFERROR(salesdata[[#This Row],[S-P1]]/salesdata[[#This Row],[Q-P1]],0)</f>
        <v>3.17</v>
      </c>
      <c r="I3861" s="3">
        <v>3432</v>
      </c>
      <c r="J3861" s="10">
        <v>21758.880000000001</v>
      </c>
      <c r="K3861" s="12">
        <f>IFERROR(salesdata[[#This Row],[S-P2]]/salesdata[[#This Row],[Q-P2]],0)</f>
        <v>6.34</v>
      </c>
      <c r="L3861" s="3">
        <v>2070</v>
      </c>
      <c r="M3861" s="10">
        <v>11219.4</v>
      </c>
      <c r="N3861" s="12">
        <f>IFERROR(salesdata[[#This Row],[S-P3]]/salesdata[[#This Row],[Q-P3]],0)</f>
        <v>5.42</v>
      </c>
      <c r="O3861" s="3">
        <v>257</v>
      </c>
      <c r="P3861" s="10">
        <v>1832.41</v>
      </c>
      <c r="Q3861" s="12">
        <f>IFERROR(salesdata[[#This Row],[S-P4]]/salesdata[[#This Row],[Q-P4]],0)</f>
        <v>7.13</v>
      </c>
      <c r="R3861" s="3">
        <v>11768</v>
      </c>
      <c r="S3861" s="10">
        <v>53859.22</v>
      </c>
      <c r="T3861" s="1" t="str">
        <f>"Q"&amp;ROUNDUP(salesdata[[#This Row],[Month No.]]/3,0)</f>
        <v>Q1</v>
      </c>
      <c r="U3861" s="1" t="str">
        <f>TEXT(salesdata[[#This Row],[Date]],"dddd")</f>
        <v>Monday</v>
      </c>
      <c r="V3861" s="12">
        <f>IFERROR(salesdata[[#This Row],[Total Revenue]]/salesdata[[#This Row],[Total Units Sold]],0)</f>
        <v>4.5767522093813735</v>
      </c>
      <c r="W3861" s="1" t="str">
        <f>INDEX({"Product1","Product2","Product3","Product4"},MATCH(MAX(salesdata[[#This Row],[S-P1]],salesdata[[#This Row],[S-P2]],salesdata[[#This Row],[S-P3]],salesdata[[#This Row],[S-P4]]),CHOOSE({1,2,3,4},salesdata[[#This Row],[S-P1]],salesdata[[#This Row],[S-P2]],salesdata[[#This Row],[S-P3]],salesdata[[#This Row],[S-P4]]),0))</f>
        <v>Product2</v>
      </c>
      <c r="X3861" s="1" t="str">
        <f>IF(salesdata[[#This Row],[Total Revenue]]&gt;=70000,"High",IF(salesdata[[#This Row],[Total Revenue]]&gt;=40000,"Medium","Low"))</f>
        <v>Medium</v>
      </c>
      <c r="Y3861" s="1" t="str">
        <f>IFERROR(IF(SUMIF(salesdata[Year],salesdata[[#This Row],[Year]],salesdata[Total Revenue])&gt;SUMIF(salesdata[Year],salesdata[[#This Row],[Year]]-1,salesdata[Total Revenue]),"Growth Year","Decline Year"),"")</f>
        <v>Decline Year</v>
      </c>
    </row>
    <row r="3862" spans="1:25" x14ac:dyDescent="0.3">
      <c r="A3862" s="1">
        <v>3861</v>
      </c>
      <c r="B3862" s="2">
        <v>44215</v>
      </c>
      <c r="C3862" s="1">
        <v>2021</v>
      </c>
      <c r="D3862" s="1" t="s">
        <v>26</v>
      </c>
      <c r="E3862" s="1">
        <v>1</v>
      </c>
      <c r="F3862" s="3">
        <v>595</v>
      </c>
      <c r="G3862" s="10">
        <v>1886.15</v>
      </c>
      <c r="H3862" s="12">
        <f>IFERROR(salesdata[[#This Row],[S-P1]]/salesdata[[#This Row],[Q-P1]],0)</f>
        <v>3.1700000000000004</v>
      </c>
      <c r="I3862" s="3">
        <v>1001</v>
      </c>
      <c r="J3862" s="10">
        <v>6346.34</v>
      </c>
      <c r="K3862" s="12">
        <f>IFERROR(salesdata[[#This Row],[S-P2]]/salesdata[[#This Row],[Q-P2]],0)</f>
        <v>6.34</v>
      </c>
      <c r="L3862" s="3">
        <v>4716</v>
      </c>
      <c r="M3862" s="10">
        <v>25560.720000000001</v>
      </c>
      <c r="N3862" s="12">
        <f>IFERROR(salesdata[[#This Row],[S-P3]]/salesdata[[#This Row],[Q-P3]],0)</f>
        <v>5.42</v>
      </c>
      <c r="O3862" s="3">
        <v>772</v>
      </c>
      <c r="P3862" s="10">
        <v>5504.36</v>
      </c>
      <c r="Q3862" s="12">
        <f>IFERROR(salesdata[[#This Row],[S-P4]]/salesdata[[#This Row],[Q-P4]],0)</f>
        <v>7.13</v>
      </c>
      <c r="R3862" s="3">
        <v>7084</v>
      </c>
      <c r="S3862" s="10">
        <v>39297.57</v>
      </c>
      <c r="T3862" s="1" t="str">
        <f>"Q"&amp;ROUNDUP(salesdata[[#This Row],[Month No.]]/3,0)</f>
        <v>Q1</v>
      </c>
      <c r="U3862" s="1" t="str">
        <f>TEXT(salesdata[[#This Row],[Date]],"dddd")</f>
        <v>Tuesday</v>
      </c>
      <c r="V3862" s="12">
        <f>IFERROR(salesdata[[#This Row],[Total Revenue]]/salesdata[[#This Row],[Total Units Sold]],0)</f>
        <v>5.5473701298701297</v>
      </c>
      <c r="W3862" s="1" t="str">
        <f>INDEX({"Product1","Product2","Product3","Product4"},MATCH(MAX(salesdata[[#This Row],[S-P1]],salesdata[[#This Row],[S-P2]],salesdata[[#This Row],[S-P3]],salesdata[[#This Row],[S-P4]]),CHOOSE({1,2,3,4},salesdata[[#This Row],[S-P1]],salesdata[[#This Row],[S-P2]],salesdata[[#This Row],[S-P3]],salesdata[[#This Row],[S-P4]]),0))</f>
        <v>Product3</v>
      </c>
      <c r="X3862" s="1" t="str">
        <f>IF(salesdata[[#This Row],[Total Revenue]]&gt;=70000,"High",IF(salesdata[[#This Row],[Total Revenue]]&gt;=40000,"Medium","Low"))</f>
        <v>Low</v>
      </c>
      <c r="Y3862" s="1" t="str">
        <f>IFERROR(IF(SUMIF(salesdata[Year],salesdata[[#This Row],[Year]],salesdata[Total Revenue])&gt;SUMIF(salesdata[Year],salesdata[[#This Row],[Year]]-1,salesdata[Total Revenue]),"Growth Year","Decline Year"),"")</f>
        <v>Decline Year</v>
      </c>
    </row>
    <row r="3863" spans="1:25" x14ac:dyDescent="0.3">
      <c r="A3863" s="1">
        <v>3862</v>
      </c>
      <c r="B3863" s="2">
        <v>44216</v>
      </c>
      <c r="C3863" s="1">
        <v>2021</v>
      </c>
      <c r="D3863" s="1" t="s">
        <v>26</v>
      </c>
      <c r="E3863" s="1">
        <v>1</v>
      </c>
      <c r="F3863" s="3">
        <v>7882</v>
      </c>
      <c r="G3863" s="10">
        <v>24985.94</v>
      </c>
      <c r="H3863" s="12">
        <f>IFERROR(salesdata[[#This Row],[S-P1]]/salesdata[[#This Row],[Q-P1]],0)</f>
        <v>3.17</v>
      </c>
      <c r="I3863" s="3">
        <v>787</v>
      </c>
      <c r="J3863" s="10">
        <v>4989.58</v>
      </c>
      <c r="K3863" s="12">
        <f>IFERROR(salesdata[[#This Row],[S-P2]]/salesdata[[#This Row],[Q-P2]],0)</f>
        <v>6.34</v>
      </c>
      <c r="L3863" s="3">
        <v>5395</v>
      </c>
      <c r="M3863" s="10">
        <v>29240.9</v>
      </c>
      <c r="N3863" s="12">
        <f>IFERROR(salesdata[[#This Row],[S-P3]]/salesdata[[#This Row],[Q-P3]],0)</f>
        <v>5.42</v>
      </c>
      <c r="O3863" s="3">
        <v>673</v>
      </c>
      <c r="P3863" s="10">
        <v>4798.49</v>
      </c>
      <c r="Q3863" s="12">
        <f>IFERROR(salesdata[[#This Row],[S-P4]]/salesdata[[#This Row],[Q-P4]],0)</f>
        <v>7.13</v>
      </c>
      <c r="R3863" s="3">
        <v>14737</v>
      </c>
      <c r="S3863" s="10">
        <v>64014.91</v>
      </c>
      <c r="T3863" s="1" t="str">
        <f>"Q"&amp;ROUNDUP(salesdata[[#This Row],[Month No.]]/3,0)</f>
        <v>Q1</v>
      </c>
      <c r="U3863" s="1" t="str">
        <f>TEXT(salesdata[[#This Row],[Date]],"dddd")</f>
        <v>Wednesday</v>
      </c>
      <c r="V3863" s="12">
        <f>IFERROR(salesdata[[#This Row],[Total Revenue]]/salesdata[[#This Row],[Total Units Sold]],0)</f>
        <v>4.3438223519033725</v>
      </c>
      <c r="W3863" s="1" t="str">
        <f>INDEX({"Product1","Product2","Product3","Product4"},MATCH(MAX(salesdata[[#This Row],[S-P1]],salesdata[[#This Row],[S-P2]],salesdata[[#This Row],[S-P3]],salesdata[[#This Row],[S-P4]]),CHOOSE({1,2,3,4},salesdata[[#This Row],[S-P1]],salesdata[[#This Row],[S-P2]],salesdata[[#This Row],[S-P3]],salesdata[[#This Row],[S-P4]]),0))</f>
        <v>Product3</v>
      </c>
      <c r="X3863" s="1" t="str">
        <f>IF(salesdata[[#This Row],[Total Revenue]]&gt;=70000,"High",IF(salesdata[[#This Row],[Total Revenue]]&gt;=40000,"Medium","Low"))</f>
        <v>Medium</v>
      </c>
      <c r="Y3863" s="1" t="str">
        <f>IFERROR(IF(SUMIF(salesdata[Year],salesdata[[#This Row],[Year]],salesdata[Total Revenue])&gt;SUMIF(salesdata[Year],salesdata[[#This Row],[Year]]-1,salesdata[Total Revenue]),"Growth Year","Decline Year"),"")</f>
        <v>Decline Year</v>
      </c>
    </row>
    <row r="3864" spans="1:25" x14ac:dyDescent="0.3">
      <c r="A3864" s="1">
        <v>3863</v>
      </c>
      <c r="B3864" s="2">
        <v>44217</v>
      </c>
      <c r="C3864" s="1">
        <v>2021</v>
      </c>
      <c r="D3864" s="1" t="s">
        <v>26</v>
      </c>
      <c r="E3864" s="1">
        <v>1</v>
      </c>
      <c r="F3864" s="3">
        <v>833</v>
      </c>
      <c r="G3864" s="10">
        <v>2640.61</v>
      </c>
      <c r="H3864" s="12">
        <f>IFERROR(salesdata[[#This Row],[S-P1]]/salesdata[[#This Row],[Q-P1]],0)</f>
        <v>3.1700000000000004</v>
      </c>
      <c r="I3864" s="3">
        <v>2112</v>
      </c>
      <c r="J3864" s="10">
        <v>13390.08</v>
      </c>
      <c r="K3864" s="12">
        <f>IFERROR(salesdata[[#This Row],[S-P2]]/salesdata[[#This Row],[Q-P2]],0)</f>
        <v>6.34</v>
      </c>
      <c r="L3864" s="3">
        <v>5711</v>
      </c>
      <c r="M3864" s="10">
        <v>30953.62</v>
      </c>
      <c r="N3864" s="12">
        <f>IFERROR(salesdata[[#This Row],[S-P3]]/salesdata[[#This Row],[Q-P3]],0)</f>
        <v>5.42</v>
      </c>
      <c r="O3864" s="3">
        <v>1209</v>
      </c>
      <c r="P3864" s="10">
        <v>8620.17</v>
      </c>
      <c r="Q3864" s="12">
        <f>IFERROR(salesdata[[#This Row],[S-P4]]/salesdata[[#This Row],[Q-P4]],0)</f>
        <v>7.13</v>
      </c>
      <c r="R3864" s="3">
        <v>9865</v>
      </c>
      <c r="S3864" s="10">
        <v>55604.480000000003</v>
      </c>
      <c r="T3864" s="1" t="str">
        <f>"Q"&amp;ROUNDUP(salesdata[[#This Row],[Month No.]]/3,0)</f>
        <v>Q1</v>
      </c>
      <c r="U3864" s="1" t="str">
        <f>TEXT(salesdata[[#This Row],[Date]],"dddd")</f>
        <v>Thursday</v>
      </c>
      <c r="V3864" s="12">
        <f>IFERROR(salesdata[[#This Row],[Total Revenue]]/salesdata[[#This Row],[Total Units Sold]],0)</f>
        <v>5.63654130765332</v>
      </c>
      <c r="W3864" s="1" t="str">
        <f>INDEX({"Product1","Product2","Product3","Product4"},MATCH(MAX(salesdata[[#This Row],[S-P1]],salesdata[[#This Row],[S-P2]],salesdata[[#This Row],[S-P3]],salesdata[[#This Row],[S-P4]]),CHOOSE({1,2,3,4},salesdata[[#This Row],[S-P1]],salesdata[[#This Row],[S-P2]],salesdata[[#This Row],[S-P3]],salesdata[[#This Row],[S-P4]]),0))</f>
        <v>Product3</v>
      </c>
      <c r="X3864" s="1" t="str">
        <f>IF(salesdata[[#This Row],[Total Revenue]]&gt;=70000,"High",IF(salesdata[[#This Row],[Total Revenue]]&gt;=40000,"Medium","Low"))</f>
        <v>Medium</v>
      </c>
      <c r="Y3864" s="1" t="str">
        <f>IFERROR(IF(SUMIF(salesdata[Year],salesdata[[#This Row],[Year]],salesdata[Total Revenue])&gt;SUMIF(salesdata[Year],salesdata[[#This Row],[Year]]-1,salesdata[Total Revenue]),"Growth Year","Decline Year"),"")</f>
        <v>Decline Year</v>
      </c>
    </row>
    <row r="3865" spans="1:25" x14ac:dyDescent="0.3">
      <c r="A3865" s="1">
        <v>3864</v>
      </c>
      <c r="B3865" s="2">
        <v>44218</v>
      </c>
      <c r="C3865" s="1">
        <v>2021</v>
      </c>
      <c r="D3865" s="1" t="s">
        <v>26</v>
      </c>
      <c r="E3865" s="1">
        <v>1</v>
      </c>
      <c r="F3865" s="3">
        <v>7528</v>
      </c>
      <c r="G3865" s="10">
        <v>23863.759999999998</v>
      </c>
      <c r="H3865" s="12">
        <f>IFERROR(salesdata[[#This Row],[S-P1]]/salesdata[[#This Row],[Q-P1]],0)</f>
        <v>3.17</v>
      </c>
      <c r="I3865" s="3">
        <v>3921</v>
      </c>
      <c r="J3865" s="10">
        <v>24859.14</v>
      </c>
      <c r="K3865" s="12">
        <f>IFERROR(salesdata[[#This Row],[S-P2]]/salesdata[[#This Row],[Q-P2]],0)</f>
        <v>6.34</v>
      </c>
      <c r="L3865" s="3">
        <v>1529</v>
      </c>
      <c r="M3865" s="10">
        <v>8287.18</v>
      </c>
      <c r="N3865" s="12">
        <f>IFERROR(salesdata[[#This Row],[S-P3]]/salesdata[[#This Row],[Q-P3]],0)</f>
        <v>5.42</v>
      </c>
      <c r="O3865" s="3">
        <v>1761</v>
      </c>
      <c r="P3865" s="10">
        <v>12555.93</v>
      </c>
      <c r="Q3865" s="12">
        <f>IFERROR(salesdata[[#This Row],[S-P4]]/salesdata[[#This Row],[Q-P4]],0)</f>
        <v>7.13</v>
      </c>
      <c r="R3865" s="3">
        <v>14739</v>
      </c>
      <c r="S3865" s="10">
        <v>69566.009999999995</v>
      </c>
      <c r="T3865" s="1" t="str">
        <f>"Q"&amp;ROUNDUP(salesdata[[#This Row],[Month No.]]/3,0)</f>
        <v>Q1</v>
      </c>
      <c r="U3865" s="1" t="str">
        <f>TEXT(salesdata[[#This Row],[Date]],"dddd")</f>
        <v>Friday</v>
      </c>
      <c r="V3865" s="12">
        <f>IFERROR(salesdata[[#This Row],[Total Revenue]]/salesdata[[#This Row],[Total Units Sold]],0)</f>
        <v>4.7198595562792587</v>
      </c>
      <c r="W3865" s="1" t="str">
        <f>INDEX({"Product1","Product2","Product3","Product4"},MATCH(MAX(salesdata[[#This Row],[S-P1]],salesdata[[#This Row],[S-P2]],salesdata[[#This Row],[S-P3]],salesdata[[#This Row],[S-P4]]),CHOOSE({1,2,3,4},salesdata[[#This Row],[S-P1]],salesdata[[#This Row],[S-P2]],salesdata[[#This Row],[S-P3]],salesdata[[#This Row],[S-P4]]),0))</f>
        <v>Product2</v>
      </c>
      <c r="X3865" s="1" t="str">
        <f>IF(salesdata[[#This Row],[Total Revenue]]&gt;=70000,"High",IF(salesdata[[#This Row],[Total Revenue]]&gt;=40000,"Medium","Low"))</f>
        <v>Medium</v>
      </c>
      <c r="Y3865" s="1" t="str">
        <f>IFERROR(IF(SUMIF(salesdata[Year],salesdata[[#This Row],[Year]],salesdata[Total Revenue])&gt;SUMIF(salesdata[Year],salesdata[[#This Row],[Year]]-1,salesdata[Total Revenue]),"Growth Year","Decline Year"),"")</f>
        <v>Decline Year</v>
      </c>
    </row>
    <row r="3866" spans="1:25" x14ac:dyDescent="0.3">
      <c r="A3866" s="1">
        <v>3865</v>
      </c>
      <c r="B3866" s="2">
        <v>44219</v>
      </c>
      <c r="C3866" s="1">
        <v>2021</v>
      </c>
      <c r="D3866" s="1" t="s">
        <v>26</v>
      </c>
      <c r="E3866" s="1">
        <v>1</v>
      </c>
      <c r="F3866" s="3">
        <v>6128</v>
      </c>
      <c r="G3866" s="10">
        <v>19425.759999999998</v>
      </c>
      <c r="H3866" s="12">
        <f>IFERROR(salesdata[[#This Row],[S-P1]]/salesdata[[#This Row],[Q-P1]],0)</f>
        <v>3.17</v>
      </c>
      <c r="I3866" s="3">
        <v>3464</v>
      </c>
      <c r="J3866" s="10">
        <v>21961.759999999998</v>
      </c>
      <c r="K3866" s="12">
        <f>IFERROR(salesdata[[#This Row],[S-P2]]/salesdata[[#This Row],[Q-P2]],0)</f>
        <v>6.34</v>
      </c>
      <c r="L3866" s="3">
        <v>1937</v>
      </c>
      <c r="M3866" s="10">
        <v>10498.54</v>
      </c>
      <c r="N3866" s="12">
        <f>IFERROR(salesdata[[#This Row],[S-P3]]/salesdata[[#This Row],[Q-P3]],0)</f>
        <v>5.4200000000000008</v>
      </c>
      <c r="O3866" s="3">
        <v>933</v>
      </c>
      <c r="P3866" s="10">
        <v>6652.29</v>
      </c>
      <c r="Q3866" s="12">
        <f>IFERROR(salesdata[[#This Row],[S-P4]]/salesdata[[#This Row],[Q-P4]],0)</f>
        <v>7.13</v>
      </c>
      <c r="R3866" s="3">
        <v>12462</v>
      </c>
      <c r="S3866" s="10">
        <v>58538.35</v>
      </c>
      <c r="T3866" s="1" t="str">
        <f>"Q"&amp;ROUNDUP(salesdata[[#This Row],[Month No.]]/3,0)</f>
        <v>Q1</v>
      </c>
      <c r="U3866" s="1" t="str">
        <f>TEXT(salesdata[[#This Row],[Date]],"dddd")</f>
        <v>Saturday</v>
      </c>
      <c r="V3866" s="12">
        <f>IFERROR(salesdata[[#This Row],[Total Revenue]]/salesdata[[#This Row],[Total Units Sold]],0)</f>
        <v>4.6973479377307008</v>
      </c>
      <c r="W3866" s="1" t="str">
        <f>INDEX({"Product1","Product2","Product3","Product4"},MATCH(MAX(salesdata[[#This Row],[S-P1]],salesdata[[#This Row],[S-P2]],salesdata[[#This Row],[S-P3]],salesdata[[#This Row],[S-P4]]),CHOOSE({1,2,3,4},salesdata[[#This Row],[S-P1]],salesdata[[#This Row],[S-P2]],salesdata[[#This Row],[S-P3]],salesdata[[#This Row],[S-P4]]),0))</f>
        <v>Product2</v>
      </c>
      <c r="X3866" s="1" t="str">
        <f>IF(salesdata[[#This Row],[Total Revenue]]&gt;=70000,"High",IF(salesdata[[#This Row],[Total Revenue]]&gt;=40000,"Medium","Low"))</f>
        <v>Medium</v>
      </c>
      <c r="Y3866" s="1" t="str">
        <f>IFERROR(IF(SUMIF(salesdata[Year],salesdata[[#This Row],[Year]],salesdata[Total Revenue])&gt;SUMIF(salesdata[Year],salesdata[[#This Row],[Year]]-1,salesdata[Total Revenue]),"Growth Year","Decline Year"),"")</f>
        <v>Decline Year</v>
      </c>
    </row>
    <row r="3867" spans="1:25" x14ac:dyDescent="0.3">
      <c r="A3867" s="1">
        <v>3866</v>
      </c>
      <c r="B3867" s="2">
        <v>44220</v>
      </c>
      <c r="C3867" s="1">
        <v>2021</v>
      </c>
      <c r="D3867" s="1" t="s">
        <v>26</v>
      </c>
      <c r="E3867" s="1">
        <v>1</v>
      </c>
      <c r="F3867" s="3">
        <v>6233</v>
      </c>
      <c r="G3867" s="10">
        <v>19758.61</v>
      </c>
      <c r="H3867" s="12">
        <f>IFERROR(salesdata[[#This Row],[S-P1]]/salesdata[[#This Row],[Q-P1]],0)</f>
        <v>3.17</v>
      </c>
      <c r="I3867" s="3">
        <v>1254</v>
      </c>
      <c r="J3867" s="10">
        <v>7950.36</v>
      </c>
      <c r="K3867" s="12">
        <f>IFERROR(salesdata[[#This Row],[S-P2]]/salesdata[[#This Row],[Q-P2]],0)</f>
        <v>6.34</v>
      </c>
      <c r="L3867" s="3">
        <v>4387</v>
      </c>
      <c r="M3867" s="10">
        <v>23777.54</v>
      </c>
      <c r="N3867" s="12">
        <f>IFERROR(salesdata[[#This Row],[S-P3]]/salesdata[[#This Row],[Q-P3]],0)</f>
        <v>5.42</v>
      </c>
      <c r="O3867" s="3">
        <v>590</v>
      </c>
      <c r="P3867" s="10">
        <v>4206.7</v>
      </c>
      <c r="Q3867" s="12">
        <f>IFERROR(salesdata[[#This Row],[S-P4]]/salesdata[[#This Row],[Q-P4]],0)</f>
        <v>7.13</v>
      </c>
      <c r="R3867" s="3">
        <v>12464</v>
      </c>
      <c r="S3867" s="10">
        <v>55693.21</v>
      </c>
      <c r="T3867" s="1" t="str">
        <f>"Q"&amp;ROUNDUP(salesdata[[#This Row],[Month No.]]/3,0)</f>
        <v>Q1</v>
      </c>
      <c r="U3867" s="1" t="str">
        <f>TEXT(salesdata[[#This Row],[Date]],"dddd")</f>
        <v>Sunday</v>
      </c>
      <c r="V3867" s="12">
        <f>IFERROR(salesdata[[#This Row],[Total Revenue]]/salesdata[[#This Row],[Total Units Sold]],0)</f>
        <v>4.4683255776636717</v>
      </c>
      <c r="W3867" s="1" t="str">
        <f>INDEX({"Product1","Product2","Product3","Product4"},MATCH(MAX(salesdata[[#This Row],[S-P1]],salesdata[[#This Row],[S-P2]],salesdata[[#This Row],[S-P3]],salesdata[[#This Row],[S-P4]]),CHOOSE({1,2,3,4},salesdata[[#This Row],[S-P1]],salesdata[[#This Row],[S-P2]],salesdata[[#This Row],[S-P3]],salesdata[[#This Row],[S-P4]]),0))</f>
        <v>Product3</v>
      </c>
      <c r="X3867" s="1" t="str">
        <f>IF(salesdata[[#This Row],[Total Revenue]]&gt;=70000,"High",IF(salesdata[[#This Row],[Total Revenue]]&gt;=40000,"Medium","Low"))</f>
        <v>Medium</v>
      </c>
      <c r="Y3867" s="1" t="str">
        <f>IFERROR(IF(SUMIF(salesdata[Year],salesdata[[#This Row],[Year]],salesdata[Total Revenue])&gt;SUMIF(salesdata[Year],salesdata[[#This Row],[Year]]-1,salesdata[Total Revenue]),"Growth Year","Decline Year"),"")</f>
        <v>Decline Year</v>
      </c>
    </row>
    <row r="3868" spans="1:25" x14ac:dyDescent="0.3">
      <c r="A3868" s="1">
        <v>3867</v>
      </c>
      <c r="B3868" s="2">
        <v>44221</v>
      </c>
      <c r="C3868" s="1">
        <v>2021</v>
      </c>
      <c r="D3868" s="1" t="s">
        <v>26</v>
      </c>
      <c r="E3868" s="1">
        <v>1</v>
      </c>
      <c r="F3868" s="3">
        <v>7380</v>
      </c>
      <c r="G3868" s="10">
        <v>23394.6</v>
      </c>
      <c r="H3868" s="12">
        <f>IFERROR(salesdata[[#This Row],[S-P1]]/salesdata[[#This Row],[Q-P1]],0)</f>
        <v>3.17</v>
      </c>
      <c r="I3868" s="3">
        <v>3367</v>
      </c>
      <c r="J3868" s="10">
        <v>21346.78</v>
      </c>
      <c r="K3868" s="12">
        <f>IFERROR(salesdata[[#This Row],[S-P2]]/salesdata[[#This Row],[Q-P2]],0)</f>
        <v>6.34</v>
      </c>
      <c r="L3868" s="3">
        <v>4512</v>
      </c>
      <c r="M3868" s="10">
        <v>24455.040000000001</v>
      </c>
      <c r="N3868" s="12">
        <f>IFERROR(salesdata[[#This Row],[S-P3]]/salesdata[[#This Row],[Q-P3]],0)</f>
        <v>5.42</v>
      </c>
      <c r="O3868" s="3">
        <v>1316</v>
      </c>
      <c r="P3868" s="10">
        <v>9383.08</v>
      </c>
      <c r="Q3868" s="12">
        <f>IFERROR(salesdata[[#This Row],[S-P4]]/salesdata[[#This Row],[Q-P4]],0)</f>
        <v>7.13</v>
      </c>
      <c r="R3868" s="3">
        <v>16575</v>
      </c>
      <c r="S3868" s="10">
        <v>78579.5</v>
      </c>
      <c r="T3868" s="1" t="str">
        <f>"Q"&amp;ROUNDUP(salesdata[[#This Row],[Month No.]]/3,0)</f>
        <v>Q1</v>
      </c>
      <c r="U3868" s="1" t="str">
        <f>TEXT(salesdata[[#This Row],[Date]],"dddd")</f>
        <v>Monday</v>
      </c>
      <c r="V3868" s="12">
        <f>IFERROR(salesdata[[#This Row],[Total Revenue]]/salesdata[[#This Row],[Total Units Sold]],0)</f>
        <v>4.7408446455505278</v>
      </c>
      <c r="W3868" s="1" t="str">
        <f>INDEX({"Product1","Product2","Product3","Product4"},MATCH(MAX(salesdata[[#This Row],[S-P1]],salesdata[[#This Row],[S-P2]],salesdata[[#This Row],[S-P3]],salesdata[[#This Row],[S-P4]]),CHOOSE({1,2,3,4},salesdata[[#This Row],[S-P1]],salesdata[[#This Row],[S-P2]],salesdata[[#This Row],[S-P3]],salesdata[[#This Row],[S-P4]]),0))</f>
        <v>Product3</v>
      </c>
      <c r="X3868" s="1" t="str">
        <f>IF(salesdata[[#This Row],[Total Revenue]]&gt;=70000,"High",IF(salesdata[[#This Row],[Total Revenue]]&gt;=40000,"Medium","Low"))</f>
        <v>High</v>
      </c>
      <c r="Y3868" s="1" t="str">
        <f>IFERROR(IF(SUMIF(salesdata[Year],salesdata[[#This Row],[Year]],salesdata[Total Revenue])&gt;SUMIF(salesdata[Year],salesdata[[#This Row],[Year]]-1,salesdata[Total Revenue]),"Growth Year","Decline Year"),"")</f>
        <v>Decline Year</v>
      </c>
    </row>
    <row r="3869" spans="1:25" x14ac:dyDescent="0.3">
      <c r="A3869" s="1">
        <v>3868</v>
      </c>
      <c r="B3869" s="2">
        <v>44222</v>
      </c>
      <c r="C3869" s="1">
        <v>2021</v>
      </c>
      <c r="D3869" s="1" t="s">
        <v>26</v>
      </c>
      <c r="E3869" s="1">
        <v>1</v>
      </c>
      <c r="F3869" s="3">
        <v>1637</v>
      </c>
      <c r="G3869" s="10">
        <v>5189.29</v>
      </c>
      <c r="H3869" s="12">
        <f>IFERROR(salesdata[[#This Row],[S-P1]]/salesdata[[#This Row],[Q-P1]],0)</f>
        <v>3.17</v>
      </c>
      <c r="I3869" s="3">
        <v>3415</v>
      </c>
      <c r="J3869" s="10">
        <v>21651.1</v>
      </c>
      <c r="K3869" s="12">
        <f>IFERROR(salesdata[[#This Row],[S-P2]]/salesdata[[#This Row],[Q-P2]],0)</f>
        <v>6.34</v>
      </c>
      <c r="L3869" s="3">
        <v>2765</v>
      </c>
      <c r="M3869" s="10">
        <v>14986.3</v>
      </c>
      <c r="N3869" s="12">
        <f>IFERROR(salesdata[[#This Row],[S-P3]]/salesdata[[#This Row],[Q-P3]],0)</f>
        <v>5.42</v>
      </c>
      <c r="O3869" s="3">
        <v>1322</v>
      </c>
      <c r="P3869" s="10">
        <v>9425.86</v>
      </c>
      <c r="Q3869" s="12">
        <f>IFERROR(salesdata[[#This Row],[S-P4]]/salesdata[[#This Row],[Q-P4]],0)</f>
        <v>7.1300000000000008</v>
      </c>
      <c r="R3869" s="3">
        <v>9139</v>
      </c>
      <c r="S3869" s="10">
        <v>51252.55</v>
      </c>
      <c r="T3869" s="1" t="str">
        <f>"Q"&amp;ROUNDUP(salesdata[[#This Row],[Month No.]]/3,0)</f>
        <v>Q1</v>
      </c>
      <c r="U3869" s="1" t="str">
        <f>TEXT(salesdata[[#This Row],[Date]],"dddd")</f>
        <v>Tuesday</v>
      </c>
      <c r="V3869" s="12">
        <f>IFERROR(salesdata[[#This Row],[Total Revenue]]/salesdata[[#This Row],[Total Units Sold]],0)</f>
        <v>5.6081135791662113</v>
      </c>
      <c r="W3869" s="1" t="str">
        <f>INDEX({"Product1","Product2","Product3","Product4"},MATCH(MAX(salesdata[[#This Row],[S-P1]],salesdata[[#This Row],[S-P2]],salesdata[[#This Row],[S-P3]],salesdata[[#This Row],[S-P4]]),CHOOSE({1,2,3,4},salesdata[[#This Row],[S-P1]],salesdata[[#This Row],[S-P2]],salesdata[[#This Row],[S-P3]],salesdata[[#This Row],[S-P4]]),0))</f>
        <v>Product2</v>
      </c>
      <c r="X3869" s="1" t="str">
        <f>IF(salesdata[[#This Row],[Total Revenue]]&gt;=70000,"High",IF(salesdata[[#This Row],[Total Revenue]]&gt;=40000,"Medium","Low"))</f>
        <v>Medium</v>
      </c>
      <c r="Y3869" s="1" t="str">
        <f>IFERROR(IF(SUMIF(salesdata[Year],salesdata[[#This Row],[Year]],salesdata[Total Revenue])&gt;SUMIF(salesdata[Year],salesdata[[#This Row],[Year]]-1,salesdata[Total Revenue]),"Growth Year","Decline Year"),"")</f>
        <v>Decline Year</v>
      </c>
    </row>
    <row r="3870" spans="1:25" x14ac:dyDescent="0.3">
      <c r="A3870" s="1">
        <v>3869</v>
      </c>
      <c r="B3870" s="2">
        <v>44223</v>
      </c>
      <c r="C3870" s="1">
        <v>2021</v>
      </c>
      <c r="D3870" s="1" t="s">
        <v>26</v>
      </c>
      <c r="E3870" s="1">
        <v>1</v>
      </c>
      <c r="F3870" s="3">
        <v>2627</v>
      </c>
      <c r="G3870" s="10">
        <v>8327.59</v>
      </c>
      <c r="H3870" s="12">
        <f>IFERROR(salesdata[[#This Row],[S-P1]]/salesdata[[#This Row],[Q-P1]],0)</f>
        <v>3.17</v>
      </c>
      <c r="I3870" s="3">
        <v>2433</v>
      </c>
      <c r="J3870" s="10">
        <v>15425.22</v>
      </c>
      <c r="K3870" s="12">
        <f>IFERROR(salesdata[[#This Row],[S-P2]]/salesdata[[#This Row],[Q-P2]],0)</f>
        <v>6.34</v>
      </c>
      <c r="L3870" s="3">
        <v>3133</v>
      </c>
      <c r="M3870" s="10">
        <v>16980.86</v>
      </c>
      <c r="N3870" s="12">
        <f>IFERROR(salesdata[[#This Row],[S-P3]]/salesdata[[#This Row],[Q-P3]],0)</f>
        <v>5.42</v>
      </c>
      <c r="O3870" s="3">
        <v>1893</v>
      </c>
      <c r="P3870" s="10">
        <v>13497.09</v>
      </c>
      <c r="Q3870" s="12">
        <f>IFERROR(salesdata[[#This Row],[S-P4]]/salesdata[[#This Row],[Q-P4]],0)</f>
        <v>7.13</v>
      </c>
      <c r="R3870" s="3">
        <v>10086</v>
      </c>
      <c r="S3870" s="10">
        <v>54230.76</v>
      </c>
      <c r="T3870" s="1" t="str">
        <f>"Q"&amp;ROUNDUP(salesdata[[#This Row],[Month No.]]/3,0)</f>
        <v>Q1</v>
      </c>
      <c r="U3870" s="1" t="str">
        <f>TEXT(salesdata[[#This Row],[Date]],"dddd")</f>
        <v>Wednesday</v>
      </c>
      <c r="V3870" s="12">
        <f>IFERROR(salesdata[[#This Row],[Total Revenue]]/salesdata[[#This Row],[Total Units Sold]],0)</f>
        <v>5.3768352171326592</v>
      </c>
      <c r="W3870" s="1" t="str">
        <f>INDEX({"Product1","Product2","Product3","Product4"},MATCH(MAX(salesdata[[#This Row],[S-P1]],salesdata[[#This Row],[S-P2]],salesdata[[#This Row],[S-P3]],salesdata[[#This Row],[S-P4]]),CHOOSE({1,2,3,4},salesdata[[#This Row],[S-P1]],salesdata[[#This Row],[S-P2]],salesdata[[#This Row],[S-P3]],salesdata[[#This Row],[S-P4]]),0))</f>
        <v>Product3</v>
      </c>
      <c r="X3870" s="1" t="str">
        <f>IF(salesdata[[#This Row],[Total Revenue]]&gt;=70000,"High",IF(salesdata[[#This Row],[Total Revenue]]&gt;=40000,"Medium","Low"))</f>
        <v>Medium</v>
      </c>
      <c r="Y3870" s="1" t="str">
        <f>IFERROR(IF(SUMIF(salesdata[Year],salesdata[[#This Row],[Year]],salesdata[Total Revenue])&gt;SUMIF(salesdata[Year],salesdata[[#This Row],[Year]]-1,salesdata[Total Revenue]),"Growth Year","Decline Year"),"")</f>
        <v>Decline Year</v>
      </c>
    </row>
    <row r="3871" spans="1:25" x14ac:dyDescent="0.3">
      <c r="A3871" s="1">
        <v>3870</v>
      </c>
      <c r="B3871" s="2">
        <v>44224</v>
      </c>
      <c r="C3871" s="1">
        <v>2021</v>
      </c>
      <c r="D3871" s="1" t="s">
        <v>26</v>
      </c>
      <c r="E3871" s="1">
        <v>1</v>
      </c>
      <c r="F3871" s="3">
        <v>1266</v>
      </c>
      <c r="G3871" s="10">
        <v>4013.22</v>
      </c>
      <c r="H3871" s="12">
        <f>IFERROR(salesdata[[#This Row],[S-P1]]/salesdata[[#This Row],[Q-P1]],0)</f>
        <v>3.17</v>
      </c>
      <c r="I3871" s="3">
        <v>2913</v>
      </c>
      <c r="J3871" s="10">
        <v>18468.419999999998</v>
      </c>
      <c r="K3871" s="12">
        <f>IFERROR(salesdata[[#This Row],[S-P2]]/salesdata[[#This Row],[Q-P2]],0)</f>
        <v>6.339999999999999</v>
      </c>
      <c r="L3871" s="3">
        <v>2770</v>
      </c>
      <c r="M3871" s="10">
        <v>15013.4</v>
      </c>
      <c r="N3871" s="12">
        <f>IFERROR(salesdata[[#This Row],[S-P3]]/salesdata[[#This Row],[Q-P3]],0)</f>
        <v>5.42</v>
      </c>
      <c r="O3871" s="3">
        <v>922</v>
      </c>
      <c r="P3871" s="10">
        <v>6573.86</v>
      </c>
      <c r="Q3871" s="12">
        <f>IFERROR(salesdata[[#This Row],[S-P4]]/salesdata[[#This Row],[Q-P4]],0)</f>
        <v>7.13</v>
      </c>
      <c r="R3871" s="3">
        <v>7871</v>
      </c>
      <c r="S3871" s="10">
        <v>44068.9</v>
      </c>
      <c r="T3871" s="1" t="str">
        <f>"Q"&amp;ROUNDUP(salesdata[[#This Row],[Month No.]]/3,0)</f>
        <v>Q1</v>
      </c>
      <c r="U3871" s="1" t="str">
        <f>TEXT(salesdata[[#This Row],[Date]],"dddd")</f>
        <v>Thursday</v>
      </c>
      <c r="V3871" s="12">
        <f>IFERROR(salesdata[[#This Row],[Total Revenue]]/salesdata[[#This Row],[Total Units Sold]],0)</f>
        <v>5.5988946766611614</v>
      </c>
      <c r="W3871" s="1" t="str">
        <f>INDEX({"Product1","Product2","Product3","Product4"},MATCH(MAX(salesdata[[#This Row],[S-P1]],salesdata[[#This Row],[S-P2]],salesdata[[#This Row],[S-P3]],salesdata[[#This Row],[S-P4]]),CHOOSE({1,2,3,4},salesdata[[#This Row],[S-P1]],salesdata[[#This Row],[S-P2]],salesdata[[#This Row],[S-P3]],salesdata[[#This Row],[S-P4]]),0))</f>
        <v>Product2</v>
      </c>
      <c r="X3871" s="1" t="str">
        <f>IF(salesdata[[#This Row],[Total Revenue]]&gt;=70000,"High",IF(salesdata[[#This Row],[Total Revenue]]&gt;=40000,"Medium","Low"))</f>
        <v>Medium</v>
      </c>
      <c r="Y3871" s="1" t="str">
        <f>IFERROR(IF(SUMIF(salesdata[Year],salesdata[[#This Row],[Year]],salesdata[Total Revenue])&gt;SUMIF(salesdata[Year],salesdata[[#This Row],[Year]]-1,salesdata[Total Revenue]),"Growth Year","Decline Year"),"")</f>
        <v>Decline Year</v>
      </c>
    </row>
    <row r="3872" spans="1:25" x14ac:dyDescent="0.3">
      <c r="A3872" s="1">
        <v>3871</v>
      </c>
      <c r="B3872" s="2">
        <v>44225</v>
      </c>
      <c r="C3872" s="1">
        <v>2021</v>
      </c>
      <c r="D3872" s="1" t="s">
        <v>26</v>
      </c>
      <c r="E3872" s="1">
        <v>1</v>
      </c>
      <c r="F3872" s="3">
        <v>5798</v>
      </c>
      <c r="G3872" s="10">
        <v>18379.66</v>
      </c>
      <c r="H3872" s="12">
        <f>IFERROR(salesdata[[#This Row],[S-P1]]/salesdata[[#This Row],[Q-P1]],0)</f>
        <v>3.17</v>
      </c>
      <c r="I3872" s="3">
        <v>1539</v>
      </c>
      <c r="J3872" s="10">
        <v>9757.26</v>
      </c>
      <c r="K3872" s="12">
        <f>IFERROR(salesdata[[#This Row],[S-P2]]/salesdata[[#This Row],[Q-P2]],0)</f>
        <v>6.34</v>
      </c>
      <c r="L3872" s="3">
        <v>1347</v>
      </c>
      <c r="M3872" s="10">
        <v>7300.74</v>
      </c>
      <c r="N3872" s="12">
        <f>IFERROR(salesdata[[#This Row],[S-P3]]/salesdata[[#This Row],[Q-P3]],0)</f>
        <v>5.42</v>
      </c>
      <c r="O3872" s="3">
        <v>763</v>
      </c>
      <c r="P3872" s="10">
        <v>5440.19</v>
      </c>
      <c r="Q3872" s="12">
        <f>IFERROR(salesdata[[#This Row],[S-P4]]/salesdata[[#This Row],[Q-P4]],0)</f>
        <v>7.13</v>
      </c>
      <c r="R3872" s="3">
        <v>9447</v>
      </c>
      <c r="S3872" s="10">
        <v>40877.85</v>
      </c>
      <c r="T3872" s="1" t="str">
        <f>"Q"&amp;ROUNDUP(salesdata[[#This Row],[Month No.]]/3,0)</f>
        <v>Q1</v>
      </c>
      <c r="U3872" s="1" t="str">
        <f>TEXT(salesdata[[#This Row],[Date]],"dddd")</f>
        <v>Friday</v>
      </c>
      <c r="V3872" s="12">
        <f>IFERROR(salesdata[[#This Row],[Total Revenue]]/salesdata[[#This Row],[Total Units Sold]],0)</f>
        <v>4.327072086376627</v>
      </c>
      <c r="W3872" s="1" t="str">
        <f>INDEX({"Product1","Product2","Product3","Product4"},MATCH(MAX(salesdata[[#This Row],[S-P1]],salesdata[[#This Row],[S-P2]],salesdata[[#This Row],[S-P3]],salesdata[[#This Row],[S-P4]]),CHOOSE({1,2,3,4},salesdata[[#This Row],[S-P1]],salesdata[[#This Row],[S-P2]],salesdata[[#This Row],[S-P3]],salesdata[[#This Row],[S-P4]]),0))</f>
        <v>Product1</v>
      </c>
      <c r="X3872" s="1" t="str">
        <f>IF(salesdata[[#This Row],[Total Revenue]]&gt;=70000,"High",IF(salesdata[[#This Row],[Total Revenue]]&gt;=40000,"Medium","Low"))</f>
        <v>Medium</v>
      </c>
      <c r="Y3872" s="1" t="str">
        <f>IFERROR(IF(SUMIF(salesdata[Year],salesdata[[#This Row],[Year]],salesdata[Total Revenue])&gt;SUMIF(salesdata[Year],salesdata[[#This Row],[Year]]-1,salesdata[Total Revenue]),"Growth Year","Decline Year"),"")</f>
        <v>Decline Year</v>
      </c>
    </row>
    <row r="3873" spans="1:25" x14ac:dyDescent="0.3">
      <c r="A3873" s="1">
        <v>3872</v>
      </c>
      <c r="B3873" s="2">
        <v>44226</v>
      </c>
      <c r="C3873" s="1">
        <v>2021</v>
      </c>
      <c r="D3873" s="1" t="s">
        <v>26</v>
      </c>
      <c r="E3873" s="1">
        <v>1</v>
      </c>
      <c r="F3873" s="3">
        <v>5245</v>
      </c>
      <c r="G3873" s="10">
        <v>16626.650000000001</v>
      </c>
      <c r="H3873" s="12">
        <f>IFERROR(salesdata[[#This Row],[S-P1]]/salesdata[[#This Row],[Q-P1]],0)</f>
        <v>3.1700000000000004</v>
      </c>
      <c r="I3873" s="3">
        <v>596</v>
      </c>
      <c r="J3873" s="10">
        <v>3778.64</v>
      </c>
      <c r="K3873" s="12">
        <f>IFERROR(salesdata[[#This Row],[S-P2]]/salesdata[[#This Row],[Q-P2]],0)</f>
        <v>6.34</v>
      </c>
      <c r="L3873" s="3">
        <v>4953</v>
      </c>
      <c r="M3873" s="10">
        <v>26845.26</v>
      </c>
      <c r="N3873" s="12">
        <f>IFERROR(salesdata[[#This Row],[S-P3]]/salesdata[[#This Row],[Q-P3]],0)</f>
        <v>5.42</v>
      </c>
      <c r="O3873" s="3">
        <v>1972</v>
      </c>
      <c r="P3873" s="10">
        <v>14060.36</v>
      </c>
      <c r="Q3873" s="12">
        <f>IFERROR(salesdata[[#This Row],[S-P4]]/salesdata[[#This Row],[Q-P4]],0)</f>
        <v>7.13</v>
      </c>
      <c r="R3873" s="3">
        <v>12766</v>
      </c>
      <c r="S3873" s="10">
        <v>61310.91</v>
      </c>
      <c r="T3873" s="1" t="str">
        <f>"Q"&amp;ROUNDUP(salesdata[[#This Row],[Month No.]]/3,0)</f>
        <v>Q1</v>
      </c>
      <c r="U3873" s="1" t="str">
        <f>TEXT(salesdata[[#This Row],[Date]],"dddd")</f>
        <v>Saturday</v>
      </c>
      <c r="V3873" s="12">
        <f>IFERROR(salesdata[[#This Row],[Total Revenue]]/salesdata[[#This Row],[Total Units Sold]],0)</f>
        <v>4.8026719410935304</v>
      </c>
      <c r="W3873" s="1" t="str">
        <f>INDEX({"Product1","Product2","Product3","Product4"},MATCH(MAX(salesdata[[#This Row],[S-P1]],salesdata[[#This Row],[S-P2]],salesdata[[#This Row],[S-P3]],salesdata[[#This Row],[S-P4]]),CHOOSE({1,2,3,4},salesdata[[#This Row],[S-P1]],salesdata[[#This Row],[S-P2]],salesdata[[#This Row],[S-P3]],salesdata[[#This Row],[S-P4]]),0))</f>
        <v>Product3</v>
      </c>
      <c r="X3873" s="1" t="str">
        <f>IF(salesdata[[#This Row],[Total Revenue]]&gt;=70000,"High",IF(salesdata[[#This Row],[Total Revenue]]&gt;=40000,"Medium","Low"))</f>
        <v>Medium</v>
      </c>
      <c r="Y3873" s="1" t="str">
        <f>IFERROR(IF(SUMIF(salesdata[Year],salesdata[[#This Row],[Year]],salesdata[Total Revenue])&gt;SUMIF(salesdata[Year],salesdata[[#This Row],[Year]]-1,salesdata[Total Revenue]),"Growth Year","Decline Year"),"")</f>
        <v>Decline Year</v>
      </c>
    </row>
    <row r="3874" spans="1:25" x14ac:dyDescent="0.3">
      <c r="A3874" s="1">
        <v>3873</v>
      </c>
      <c r="B3874" s="2">
        <v>44227</v>
      </c>
      <c r="C3874" s="1">
        <v>2021</v>
      </c>
      <c r="D3874" s="1" t="s">
        <v>26</v>
      </c>
      <c r="E3874" s="1">
        <v>1</v>
      </c>
      <c r="F3874" s="3">
        <v>3081</v>
      </c>
      <c r="G3874" s="10">
        <v>9766.77</v>
      </c>
      <c r="H3874" s="12">
        <f>IFERROR(salesdata[[#This Row],[S-P1]]/salesdata[[#This Row],[Q-P1]],0)</f>
        <v>3.17</v>
      </c>
      <c r="I3874" s="3">
        <v>2860</v>
      </c>
      <c r="J3874" s="10">
        <v>18132.400000000001</v>
      </c>
      <c r="K3874" s="12">
        <f>IFERROR(salesdata[[#This Row],[S-P2]]/salesdata[[#This Row],[Q-P2]],0)</f>
        <v>6.3400000000000007</v>
      </c>
      <c r="L3874" s="3">
        <v>2552</v>
      </c>
      <c r="M3874" s="10">
        <v>13831.84</v>
      </c>
      <c r="N3874" s="12">
        <f>IFERROR(salesdata[[#This Row],[S-P3]]/salesdata[[#This Row],[Q-P3]],0)</f>
        <v>5.42</v>
      </c>
      <c r="O3874" s="3">
        <v>1040</v>
      </c>
      <c r="P3874" s="10">
        <v>7415.2</v>
      </c>
      <c r="Q3874" s="12">
        <f>IFERROR(salesdata[[#This Row],[S-P4]]/salesdata[[#This Row],[Q-P4]],0)</f>
        <v>7.13</v>
      </c>
      <c r="R3874" s="3">
        <v>9533</v>
      </c>
      <c r="S3874" s="10">
        <v>49146.21</v>
      </c>
      <c r="T3874" s="1" t="str">
        <f>"Q"&amp;ROUNDUP(salesdata[[#This Row],[Month No.]]/3,0)</f>
        <v>Q1</v>
      </c>
      <c r="U3874" s="1" t="str">
        <f>TEXT(salesdata[[#This Row],[Date]],"dddd")</f>
        <v>Sunday</v>
      </c>
      <c r="V3874" s="12">
        <f>IFERROR(salesdata[[#This Row],[Total Revenue]]/salesdata[[#This Row],[Total Units Sold]],0)</f>
        <v>5.1553771110877999</v>
      </c>
      <c r="W3874" s="1" t="str">
        <f>INDEX({"Product1","Product2","Product3","Product4"},MATCH(MAX(salesdata[[#This Row],[S-P1]],salesdata[[#This Row],[S-P2]],salesdata[[#This Row],[S-P3]],salesdata[[#This Row],[S-P4]]),CHOOSE({1,2,3,4},salesdata[[#This Row],[S-P1]],salesdata[[#This Row],[S-P2]],salesdata[[#This Row],[S-P3]],salesdata[[#This Row],[S-P4]]),0))</f>
        <v>Product2</v>
      </c>
      <c r="X3874" s="1" t="str">
        <f>IF(salesdata[[#This Row],[Total Revenue]]&gt;=70000,"High",IF(salesdata[[#This Row],[Total Revenue]]&gt;=40000,"Medium","Low"))</f>
        <v>Medium</v>
      </c>
      <c r="Y3874" s="1" t="str">
        <f>IFERROR(IF(SUMIF(salesdata[Year],salesdata[[#This Row],[Year]],salesdata[Total Revenue])&gt;SUMIF(salesdata[Year],salesdata[[#This Row],[Year]]-1,salesdata[Total Revenue]),"Growth Year","Decline Year"),"")</f>
        <v>Decline Year</v>
      </c>
    </row>
    <row r="3875" spans="1:25" x14ac:dyDescent="0.3">
      <c r="A3875" s="1">
        <v>3874</v>
      </c>
      <c r="B3875" s="2">
        <v>44228</v>
      </c>
      <c r="C3875" s="1">
        <v>2021</v>
      </c>
      <c r="D3875" s="1" t="s">
        <v>27</v>
      </c>
      <c r="E3875" s="1">
        <v>2</v>
      </c>
      <c r="F3875" s="3">
        <v>5727</v>
      </c>
      <c r="G3875" s="10">
        <v>18154.59</v>
      </c>
      <c r="H3875" s="12">
        <f>IFERROR(salesdata[[#This Row],[S-P1]]/salesdata[[#This Row],[Q-P1]],0)</f>
        <v>3.17</v>
      </c>
      <c r="I3875" s="3">
        <v>1109</v>
      </c>
      <c r="J3875" s="10">
        <v>7031.06</v>
      </c>
      <c r="K3875" s="12">
        <f>IFERROR(salesdata[[#This Row],[S-P2]]/salesdata[[#This Row],[Q-P2]],0)</f>
        <v>6.3400000000000007</v>
      </c>
      <c r="L3875" s="3">
        <v>3335</v>
      </c>
      <c r="M3875" s="10">
        <v>18075.7</v>
      </c>
      <c r="N3875" s="12">
        <f>IFERROR(salesdata[[#This Row],[S-P3]]/salesdata[[#This Row],[Q-P3]],0)</f>
        <v>5.42</v>
      </c>
      <c r="O3875" s="3">
        <v>668</v>
      </c>
      <c r="P3875" s="10">
        <v>4762.84</v>
      </c>
      <c r="Q3875" s="12">
        <f>IFERROR(salesdata[[#This Row],[S-P4]]/salesdata[[#This Row],[Q-P4]],0)</f>
        <v>7.13</v>
      </c>
      <c r="R3875" s="3">
        <v>10839</v>
      </c>
      <c r="S3875" s="10">
        <v>48024.19</v>
      </c>
      <c r="T3875" s="1" t="str">
        <f>"Q"&amp;ROUNDUP(salesdata[[#This Row],[Month No.]]/3,0)</f>
        <v>Q1</v>
      </c>
      <c r="U3875" s="1" t="str">
        <f>TEXT(salesdata[[#This Row],[Date]],"dddd")</f>
        <v>Monday</v>
      </c>
      <c r="V3875" s="12">
        <f>IFERROR(salesdata[[#This Row],[Total Revenue]]/salesdata[[#This Row],[Total Units Sold]],0)</f>
        <v>4.4306845649967714</v>
      </c>
      <c r="W3875" s="1" t="str">
        <f>INDEX({"Product1","Product2","Product3","Product4"},MATCH(MAX(salesdata[[#This Row],[S-P1]],salesdata[[#This Row],[S-P2]],salesdata[[#This Row],[S-P3]],salesdata[[#This Row],[S-P4]]),CHOOSE({1,2,3,4},salesdata[[#This Row],[S-P1]],salesdata[[#This Row],[S-P2]],salesdata[[#This Row],[S-P3]],salesdata[[#This Row],[S-P4]]),0))</f>
        <v>Product1</v>
      </c>
      <c r="X3875" s="1" t="str">
        <f>IF(salesdata[[#This Row],[Total Revenue]]&gt;=70000,"High",IF(salesdata[[#This Row],[Total Revenue]]&gt;=40000,"Medium","Low"))</f>
        <v>Medium</v>
      </c>
      <c r="Y3875" s="1" t="str">
        <f>IFERROR(IF(SUMIF(salesdata[Year],salesdata[[#This Row],[Year]],salesdata[Total Revenue])&gt;SUMIF(salesdata[Year],salesdata[[#This Row],[Year]]-1,salesdata[Total Revenue]),"Growth Year","Decline Year"),"")</f>
        <v>Decline Year</v>
      </c>
    </row>
    <row r="3876" spans="1:25" x14ac:dyDescent="0.3">
      <c r="A3876" s="1">
        <v>3875</v>
      </c>
      <c r="B3876" s="2">
        <v>44229</v>
      </c>
      <c r="C3876" s="1">
        <v>2021</v>
      </c>
      <c r="D3876" s="1" t="s">
        <v>27</v>
      </c>
      <c r="E3876" s="1">
        <v>2</v>
      </c>
      <c r="F3876" s="3">
        <v>7645</v>
      </c>
      <c r="G3876" s="10">
        <v>24234.65</v>
      </c>
      <c r="H3876" s="12">
        <f>IFERROR(salesdata[[#This Row],[S-P1]]/salesdata[[#This Row],[Q-P1]],0)</f>
        <v>3.1700000000000004</v>
      </c>
      <c r="I3876" s="3">
        <v>1647</v>
      </c>
      <c r="J3876" s="10">
        <v>10441.98</v>
      </c>
      <c r="K3876" s="12">
        <f>IFERROR(salesdata[[#This Row],[S-P2]]/salesdata[[#This Row],[Q-P2]],0)</f>
        <v>6.34</v>
      </c>
      <c r="L3876" s="3">
        <v>3906</v>
      </c>
      <c r="M3876" s="10">
        <v>21170.52</v>
      </c>
      <c r="N3876" s="12">
        <f>IFERROR(salesdata[[#This Row],[S-P3]]/salesdata[[#This Row],[Q-P3]],0)</f>
        <v>5.42</v>
      </c>
      <c r="O3876" s="3">
        <v>1955</v>
      </c>
      <c r="P3876" s="10">
        <v>13939.15</v>
      </c>
      <c r="Q3876" s="12">
        <f>IFERROR(salesdata[[#This Row],[S-P4]]/salesdata[[#This Row],[Q-P4]],0)</f>
        <v>7.13</v>
      </c>
      <c r="R3876" s="3">
        <v>15153</v>
      </c>
      <c r="S3876" s="10">
        <v>69786.3</v>
      </c>
      <c r="T3876" s="1" t="str">
        <f>"Q"&amp;ROUNDUP(salesdata[[#This Row],[Month No.]]/3,0)</f>
        <v>Q1</v>
      </c>
      <c r="U3876" s="1" t="str">
        <f>TEXT(salesdata[[#This Row],[Date]],"dddd")</f>
        <v>Tuesday</v>
      </c>
      <c r="V3876" s="12">
        <f>IFERROR(salesdata[[#This Row],[Total Revenue]]/salesdata[[#This Row],[Total Units Sold]],0)</f>
        <v>4.6054444664422887</v>
      </c>
      <c r="W3876" s="1" t="str">
        <f>INDEX({"Product1","Product2","Product3","Product4"},MATCH(MAX(salesdata[[#This Row],[S-P1]],salesdata[[#This Row],[S-P2]],salesdata[[#This Row],[S-P3]],salesdata[[#This Row],[S-P4]]),CHOOSE({1,2,3,4},salesdata[[#This Row],[S-P1]],salesdata[[#This Row],[S-P2]],salesdata[[#This Row],[S-P3]],salesdata[[#This Row],[S-P4]]),0))</f>
        <v>Product1</v>
      </c>
      <c r="X3876" s="1" t="str">
        <f>IF(salesdata[[#This Row],[Total Revenue]]&gt;=70000,"High",IF(salesdata[[#This Row],[Total Revenue]]&gt;=40000,"Medium","Low"))</f>
        <v>Medium</v>
      </c>
      <c r="Y3876" s="1" t="str">
        <f>IFERROR(IF(SUMIF(salesdata[Year],salesdata[[#This Row],[Year]],salesdata[Total Revenue])&gt;SUMIF(salesdata[Year],salesdata[[#This Row],[Year]]-1,salesdata[Total Revenue]),"Growth Year","Decline Year"),"")</f>
        <v>Decline Year</v>
      </c>
    </row>
    <row r="3877" spans="1:25" x14ac:dyDescent="0.3">
      <c r="A3877" s="1">
        <v>3876</v>
      </c>
      <c r="B3877" s="2">
        <v>44230</v>
      </c>
      <c r="C3877" s="1">
        <v>2021</v>
      </c>
      <c r="D3877" s="1" t="s">
        <v>27</v>
      </c>
      <c r="E3877" s="1">
        <v>2</v>
      </c>
      <c r="F3877" s="3">
        <v>7339</v>
      </c>
      <c r="G3877" s="10">
        <v>23264.63</v>
      </c>
      <c r="H3877" s="12">
        <f>IFERROR(salesdata[[#This Row],[S-P1]]/salesdata[[#This Row],[Q-P1]],0)</f>
        <v>3.17</v>
      </c>
      <c r="I3877" s="3">
        <v>758</v>
      </c>
      <c r="J3877" s="10">
        <v>4805.72</v>
      </c>
      <c r="K3877" s="12">
        <f>IFERROR(salesdata[[#This Row],[S-P2]]/salesdata[[#This Row],[Q-P2]],0)</f>
        <v>6.3400000000000007</v>
      </c>
      <c r="L3877" s="3">
        <v>3099</v>
      </c>
      <c r="M3877" s="10">
        <v>16796.580000000002</v>
      </c>
      <c r="N3877" s="12">
        <f>IFERROR(salesdata[[#This Row],[S-P3]]/salesdata[[#This Row],[Q-P3]],0)</f>
        <v>5.4200000000000008</v>
      </c>
      <c r="O3877" s="3">
        <v>1508</v>
      </c>
      <c r="P3877" s="10">
        <v>10752.04</v>
      </c>
      <c r="Q3877" s="12">
        <f>IFERROR(salesdata[[#This Row],[S-P4]]/salesdata[[#This Row],[Q-P4]],0)</f>
        <v>7.1300000000000008</v>
      </c>
      <c r="R3877" s="3">
        <v>12704</v>
      </c>
      <c r="S3877" s="10">
        <v>55618.97</v>
      </c>
      <c r="T3877" s="1" t="str">
        <f>"Q"&amp;ROUNDUP(salesdata[[#This Row],[Month No.]]/3,0)</f>
        <v>Q1</v>
      </c>
      <c r="U3877" s="1" t="str">
        <f>TEXT(salesdata[[#This Row],[Date]],"dddd")</f>
        <v>Wednesday</v>
      </c>
      <c r="V3877" s="12">
        <f>IFERROR(salesdata[[#This Row],[Total Revenue]]/salesdata[[#This Row],[Total Units Sold]],0)</f>
        <v>4.3780675377833758</v>
      </c>
      <c r="W3877" s="1" t="str">
        <f>INDEX({"Product1","Product2","Product3","Product4"},MATCH(MAX(salesdata[[#This Row],[S-P1]],salesdata[[#This Row],[S-P2]],salesdata[[#This Row],[S-P3]],salesdata[[#This Row],[S-P4]]),CHOOSE({1,2,3,4},salesdata[[#This Row],[S-P1]],salesdata[[#This Row],[S-P2]],salesdata[[#This Row],[S-P3]],salesdata[[#This Row],[S-P4]]),0))</f>
        <v>Product1</v>
      </c>
      <c r="X3877" s="1" t="str">
        <f>IF(salesdata[[#This Row],[Total Revenue]]&gt;=70000,"High",IF(salesdata[[#This Row],[Total Revenue]]&gt;=40000,"Medium","Low"))</f>
        <v>Medium</v>
      </c>
      <c r="Y3877" s="1" t="str">
        <f>IFERROR(IF(SUMIF(salesdata[Year],salesdata[[#This Row],[Year]],salesdata[Total Revenue])&gt;SUMIF(salesdata[Year],salesdata[[#This Row],[Year]]-1,salesdata[Total Revenue]),"Growth Year","Decline Year"),"")</f>
        <v>Decline Year</v>
      </c>
    </row>
    <row r="3878" spans="1:25" x14ac:dyDescent="0.3">
      <c r="A3878" s="1">
        <v>3877</v>
      </c>
      <c r="B3878" s="2">
        <v>44231</v>
      </c>
      <c r="C3878" s="1">
        <v>2021</v>
      </c>
      <c r="D3878" s="1" t="s">
        <v>27</v>
      </c>
      <c r="E3878" s="1">
        <v>2</v>
      </c>
      <c r="F3878" s="3">
        <v>3565</v>
      </c>
      <c r="G3878" s="10">
        <v>11301.05</v>
      </c>
      <c r="H3878" s="12">
        <f>IFERROR(salesdata[[#This Row],[S-P1]]/salesdata[[#This Row],[Q-P1]],0)</f>
        <v>3.17</v>
      </c>
      <c r="I3878" s="3">
        <v>2252</v>
      </c>
      <c r="J3878" s="10">
        <v>14277.68</v>
      </c>
      <c r="K3878" s="12">
        <f>IFERROR(salesdata[[#This Row],[S-P2]]/salesdata[[#This Row],[Q-P2]],0)</f>
        <v>6.34</v>
      </c>
      <c r="L3878" s="3">
        <v>4126</v>
      </c>
      <c r="M3878" s="10">
        <v>22362.92</v>
      </c>
      <c r="N3878" s="12">
        <f>IFERROR(salesdata[[#This Row],[S-P3]]/salesdata[[#This Row],[Q-P3]],0)</f>
        <v>5.42</v>
      </c>
      <c r="O3878" s="3">
        <v>1492</v>
      </c>
      <c r="P3878" s="10">
        <v>10637.96</v>
      </c>
      <c r="Q3878" s="12">
        <f>IFERROR(salesdata[[#This Row],[S-P4]]/salesdata[[#This Row],[Q-P4]],0)</f>
        <v>7.129999999999999</v>
      </c>
      <c r="R3878" s="3">
        <v>11435</v>
      </c>
      <c r="S3878" s="10">
        <v>58579.61</v>
      </c>
      <c r="T3878" s="1" t="str">
        <f>"Q"&amp;ROUNDUP(salesdata[[#This Row],[Month No.]]/3,0)</f>
        <v>Q1</v>
      </c>
      <c r="U3878" s="1" t="str">
        <f>TEXT(salesdata[[#This Row],[Date]],"dddd")</f>
        <v>Thursday</v>
      </c>
      <c r="V3878" s="12">
        <f>IFERROR(salesdata[[#This Row],[Total Revenue]]/salesdata[[#This Row],[Total Units Sold]],0)</f>
        <v>5.1228342807170968</v>
      </c>
      <c r="W3878" s="1" t="str">
        <f>INDEX({"Product1","Product2","Product3","Product4"},MATCH(MAX(salesdata[[#This Row],[S-P1]],salesdata[[#This Row],[S-P2]],salesdata[[#This Row],[S-P3]],salesdata[[#This Row],[S-P4]]),CHOOSE({1,2,3,4},salesdata[[#This Row],[S-P1]],salesdata[[#This Row],[S-P2]],salesdata[[#This Row],[S-P3]],salesdata[[#This Row],[S-P4]]),0))</f>
        <v>Product3</v>
      </c>
      <c r="X3878" s="1" t="str">
        <f>IF(salesdata[[#This Row],[Total Revenue]]&gt;=70000,"High",IF(salesdata[[#This Row],[Total Revenue]]&gt;=40000,"Medium","Low"))</f>
        <v>Medium</v>
      </c>
      <c r="Y3878" s="1" t="str">
        <f>IFERROR(IF(SUMIF(salesdata[Year],salesdata[[#This Row],[Year]],salesdata[Total Revenue])&gt;SUMIF(salesdata[Year],salesdata[[#This Row],[Year]]-1,salesdata[Total Revenue]),"Growth Year","Decline Year"),"")</f>
        <v>Decline Year</v>
      </c>
    </row>
    <row r="3879" spans="1:25" x14ac:dyDescent="0.3">
      <c r="A3879" s="1">
        <v>3878</v>
      </c>
      <c r="B3879" s="2">
        <v>44232</v>
      </c>
      <c r="C3879" s="1">
        <v>2021</v>
      </c>
      <c r="D3879" s="1" t="s">
        <v>27</v>
      </c>
      <c r="E3879" s="1">
        <v>2</v>
      </c>
      <c r="F3879" s="3">
        <v>7432</v>
      </c>
      <c r="G3879" s="10">
        <v>23559.439999999999</v>
      </c>
      <c r="H3879" s="12">
        <f>IFERROR(salesdata[[#This Row],[S-P1]]/salesdata[[#This Row],[Q-P1]],0)</f>
        <v>3.17</v>
      </c>
      <c r="I3879" s="3">
        <v>2893</v>
      </c>
      <c r="J3879" s="10">
        <v>18341.62</v>
      </c>
      <c r="K3879" s="12">
        <f>IFERROR(salesdata[[#This Row],[S-P2]]/salesdata[[#This Row],[Q-P2]],0)</f>
        <v>6.34</v>
      </c>
      <c r="L3879" s="3">
        <v>3703</v>
      </c>
      <c r="M3879" s="10">
        <v>20070.259999999998</v>
      </c>
      <c r="N3879" s="12">
        <f>IFERROR(salesdata[[#This Row],[S-P3]]/salesdata[[#This Row],[Q-P3]],0)</f>
        <v>5.42</v>
      </c>
      <c r="O3879" s="3">
        <v>524</v>
      </c>
      <c r="P3879" s="10">
        <v>3736.12</v>
      </c>
      <c r="Q3879" s="12">
        <f>IFERROR(salesdata[[#This Row],[S-P4]]/salesdata[[#This Row],[Q-P4]],0)</f>
        <v>7.13</v>
      </c>
      <c r="R3879" s="3">
        <v>14552</v>
      </c>
      <c r="S3879" s="10">
        <v>65707.44</v>
      </c>
      <c r="T3879" s="1" t="str">
        <f>"Q"&amp;ROUNDUP(salesdata[[#This Row],[Month No.]]/3,0)</f>
        <v>Q1</v>
      </c>
      <c r="U3879" s="1" t="str">
        <f>TEXT(salesdata[[#This Row],[Date]],"dddd")</f>
        <v>Friday</v>
      </c>
      <c r="V3879" s="12">
        <f>IFERROR(salesdata[[#This Row],[Total Revenue]]/salesdata[[#This Row],[Total Units Sold]],0)</f>
        <v>4.5153545904343044</v>
      </c>
      <c r="W3879" s="1" t="str">
        <f>INDEX({"Product1","Product2","Product3","Product4"},MATCH(MAX(salesdata[[#This Row],[S-P1]],salesdata[[#This Row],[S-P2]],salesdata[[#This Row],[S-P3]],salesdata[[#This Row],[S-P4]]),CHOOSE({1,2,3,4},salesdata[[#This Row],[S-P1]],salesdata[[#This Row],[S-P2]],salesdata[[#This Row],[S-P3]],salesdata[[#This Row],[S-P4]]),0))</f>
        <v>Product1</v>
      </c>
      <c r="X3879" s="1" t="str">
        <f>IF(salesdata[[#This Row],[Total Revenue]]&gt;=70000,"High",IF(salesdata[[#This Row],[Total Revenue]]&gt;=40000,"Medium","Low"))</f>
        <v>Medium</v>
      </c>
      <c r="Y3879" s="1" t="str">
        <f>IFERROR(IF(SUMIF(salesdata[Year],salesdata[[#This Row],[Year]],salesdata[Total Revenue])&gt;SUMIF(salesdata[Year],salesdata[[#This Row],[Year]]-1,salesdata[Total Revenue]),"Growth Year","Decline Year"),"")</f>
        <v>Decline Year</v>
      </c>
    </row>
    <row r="3880" spans="1:25" x14ac:dyDescent="0.3">
      <c r="A3880" s="1">
        <v>3879</v>
      </c>
      <c r="B3880" s="2">
        <v>44233</v>
      </c>
      <c r="C3880" s="1">
        <v>2021</v>
      </c>
      <c r="D3880" s="1" t="s">
        <v>27</v>
      </c>
      <c r="E3880" s="1">
        <v>2</v>
      </c>
      <c r="F3880" s="3">
        <v>7050</v>
      </c>
      <c r="G3880" s="10">
        <v>22348.5</v>
      </c>
      <c r="H3880" s="12">
        <f>IFERROR(salesdata[[#This Row],[S-P1]]/salesdata[[#This Row],[Q-P1]],0)</f>
        <v>3.17</v>
      </c>
      <c r="I3880" s="3">
        <v>1125</v>
      </c>
      <c r="J3880" s="10">
        <v>7132.5</v>
      </c>
      <c r="K3880" s="12">
        <f>IFERROR(salesdata[[#This Row],[S-P2]]/salesdata[[#This Row],[Q-P2]],0)</f>
        <v>6.34</v>
      </c>
      <c r="L3880" s="3">
        <v>3991</v>
      </c>
      <c r="M3880" s="10">
        <v>21631.22</v>
      </c>
      <c r="N3880" s="12">
        <f>IFERROR(salesdata[[#This Row],[S-P3]]/salesdata[[#This Row],[Q-P3]],0)</f>
        <v>5.42</v>
      </c>
      <c r="O3880" s="3">
        <v>787</v>
      </c>
      <c r="P3880" s="10">
        <v>5611.31</v>
      </c>
      <c r="Q3880" s="12">
        <f>IFERROR(salesdata[[#This Row],[S-P4]]/salesdata[[#This Row],[Q-P4]],0)</f>
        <v>7.1300000000000008</v>
      </c>
      <c r="R3880" s="3">
        <v>12953</v>
      </c>
      <c r="S3880" s="10">
        <v>56723.53</v>
      </c>
      <c r="T3880" s="1" t="str">
        <f>"Q"&amp;ROUNDUP(salesdata[[#This Row],[Month No.]]/3,0)</f>
        <v>Q1</v>
      </c>
      <c r="U3880" s="1" t="str">
        <f>TEXT(salesdata[[#This Row],[Date]],"dddd")</f>
        <v>Saturday</v>
      </c>
      <c r="V3880" s="12">
        <f>IFERROR(salesdata[[#This Row],[Total Revenue]]/salesdata[[#This Row],[Total Units Sold]],0)</f>
        <v>4.3791808847371261</v>
      </c>
      <c r="W3880" s="1" t="str">
        <f>INDEX({"Product1","Product2","Product3","Product4"},MATCH(MAX(salesdata[[#This Row],[S-P1]],salesdata[[#This Row],[S-P2]],salesdata[[#This Row],[S-P3]],salesdata[[#This Row],[S-P4]]),CHOOSE({1,2,3,4},salesdata[[#This Row],[S-P1]],salesdata[[#This Row],[S-P2]],salesdata[[#This Row],[S-P3]],salesdata[[#This Row],[S-P4]]),0))</f>
        <v>Product1</v>
      </c>
      <c r="X3880" s="1" t="str">
        <f>IF(salesdata[[#This Row],[Total Revenue]]&gt;=70000,"High",IF(salesdata[[#This Row],[Total Revenue]]&gt;=40000,"Medium","Low"))</f>
        <v>Medium</v>
      </c>
      <c r="Y3880" s="1" t="str">
        <f>IFERROR(IF(SUMIF(salesdata[Year],salesdata[[#This Row],[Year]],salesdata[Total Revenue])&gt;SUMIF(salesdata[Year],salesdata[[#This Row],[Year]]-1,salesdata[Total Revenue]),"Growth Year","Decline Year"),"")</f>
        <v>Decline Year</v>
      </c>
    </row>
    <row r="3881" spans="1:25" x14ac:dyDescent="0.3">
      <c r="A3881" s="1">
        <v>3880</v>
      </c>
      <c r="B3881" s="2">
        <v>44234</v>
      </c>
      <c r="C3881" s="1">
        <v>2021</v>
      </c>
      <c r="D3881" s="1" t="s">
        <v>27</v>
      </c>
      <c r="E3881" s="1">
        <v>2</v>
      </c>
      <c r="F3881" s="3">
        <v>6919</v>
      </c>
      <c r="G3881" s="10">
        <v>21933.23</v>
      </c>
      <c r="H3881" s="12">
        <f>IFERROR(salesdata[[#This Row],[S-P1]]/salesdata[[#This Row],[Q-P1]],0)</f>
        <v>3.17</v>
      </c>
      <c r="I3881" s="3">
        <v>2330</v>
      </c>
      <c r="J3881" s="10">
        <v>14772.2</v>
      </c>
      <c r="K3881" s="12">
        <f>IFERROR(salesdata[[#This Row],[S-P2]]/salesdata[[#This Row],[Q-P2]],0)</f>
        <v>6.3400000000000007</v>
      </c>
      <c r="L3881" s="3">
        <v>1612</v>
      </c>
      <c r="M3881" s="10">
        <v>8737.0400000000009</v>
      </c>
      <c r="N3881" s="12">
        <f>IFERROR(salesdata[[#This Row],[S-P3]]/salesdata[[#This Row],[Q-P3]],0)</f>
        <v>5.4200000000000008</v>
      </c>
      <c r="O3881" s="3">
        <v>1601</v>
      </c>
      <c r="P3881" s="10">
        <v>11415.13</v>
      </c>
      <c r="Q3881" s="12">
        <f>IFERROR(salesdata[[#This Row],[S-P4]]/salesdata[[#This Row],[Q-P4]],0)</f>
        <v>7.13</v>
      </c>
      <c r="R3881" s="3">
        <v>12462</v>
      </c>
      <c r="S3881" s="10">
        <v>56857.599999999999</v>
      </c>
      <c r="T3881" s="1" t="str">
        <f>"Q"&amp;ROUNDUP(salesdata[[#This Row],[Month No.]]/3,0)</f>
        <v>Q1</v>
      </c>
      <c r="U3881" s="1" t="str">
        <f>TEXT(salesdata[[#This Row],[Date]],"dddd")</f>
        <v>Sunday</v>
      </c>
      <c r="V3881" s="12">
        <f>IFERROR(salesdata[[#This Row],[Total Revenue]]/salesdata[[#This Row],[Total Units Sold]],0)</f>
        <v>4.5624779329160647</v>
      </c>
      <c r="W3881" s="1" t="str">
        <f>INDEX({"Product1","Product2","Product3","Product4"},MATCH(MAX(salesdata[[#This Row],[S-P1]],salesdata[[#This Row],[S-P2]],salesdata[[#This Row],[S-P3]],salesdata[[#This Row],[S-P4]]),CHOOSE({1,2,3,4},salesdata[[#This Row],[S-P1]],salesdata[[#This Row],[S-P2]],salesdata[[#This Row],[S-P3]],salesdata[[#This Row],[S-P4]]),0))</f>
        <v>Product1</v>
      </c>
      <c r="X3881" s="1" t="str">
        <f>IF(salesdata[[#This Row],[Total Revenue]]&gt;=70000,"High",IF(salesdata[[#This Row],[Total Revenue]]&gt;=40000,"Medium","Low"))</f>
        <v>Medium</v>
      </c>
      <c r="Y3881" s="1" t="str">
        <f>IFERROR(IF(SUMIF(salesdata[Year],salesdata[[#This Row],[Year]],salesdata[Total Revenue])&gt;SUMIF(salesdata[Year],salesdata[[#This Row],[Year]]-1,salesdata[Total Revenue]),"Growth Year","Decline Year"),"")</f>
        <v>Decline Year</v>
      </c>
    </row>
    <row r="3882" spans="1:25" x14ac:dyDescent="0.3">
      <c r="A3882" s="1">
        <v>3881</v>
      </c>
      <c r="B3882" s="2">
        <v>44235</v>
      </c>
      <c r="C3882" s="1">
        <v>2021</v>
      </c>
      <c r="D3882" s="1" t="s">
        <v>27</v>
      </c>
      <c r="E3882" s="1">
        <v>2</v>
      </c>
      <c r="F3882" s="3">
        <v>7221</v>
      </c>
      <c r="G3882" s="10">
        <v>22890.57</v>
      </c>
      <c r="H3882" s="12">
        <f>IFERROR(salesdata[[#This Row],[S-P1]]/salesdata[[#This Row],[Q-P1]],0)</f>
        <v>3.17</v>
      </c>
      <c r="I3882" s="3">
        <v>2998</v>
      </c>
      <c r="J3882" s="10">
        <v>19007.32</v>
      </c>
      <c r="K3882" s="12">
        <f>IFERROR(salesdata[[#This Row],[S-P2]]/salesdata[[#This Row],[Q-P2]],0)</f>
        <v>6.34</v>
      </c>
      <c r="L3882" s="3">
        <v>1423</v>
      </c>
      <c r="M3882" s="10">
        <v>7712.66</v>
      </c>
      <c r="N3882" s="12">
        <f>IFERROR(salesdata[[#This Row],[S-P3]]/salesdata[[#This Row],[Q-P3]],0)</f>
        <v>5.42</v>
      </c>
      <c r="O3882" s="3">
        <v>1903</v>
      </c>
      <c r="P3882" s="10">
        <v>13568.39</v>
      </c>
      <c r="Q3882" s="12">
        <f>IFERROR(salesdata[[#This Row],[S-P4]]/salesdata[[#This Row],[Q-P4]],0)</f>
        <v>7.13</v>
      </c>
      <c r="R3882" s="3">
        <v>13545</v>
      </c>
      <c r="S3882" s="10">
        <v>63178.94</v>
      </c>
      <c r="T3882" s="1" t="str">
        <f>"Q"&amp;ROUNDUP(salesdata[[#This Row],[Month No.]]/3,0)</f>
        <v>Q1</v>
      </c>
      <c r="U3882" s="1" t="str">
        <f>TEXT(salesdata[[#This Row],[Date]],"dddd")</f>
        <v>Monday</v>
      </c>
      <c r="V3882" s="12">
        <f>IFERROR(salesdata[[#This Row],[Total Revenue]]/salesdata[[#This Row],[Total Units Sold]],0)</f>
        <v>4.6643735695828719</v>
      </c>
      <c r="W3882" s="1" t="str">
        <f>INDEX({"Product1","Product2","Product3","Product4"},MATCH(MAX(salesdata[[#This Row],[S-P1]],salesdata[[#This Row],[S-P2]],salesdata[[#This Row],[S-P3]],salesdata[[#This Row],[S-P4]]),CHOOSE({1,2,3,4},salesdata[[#This Row],[S-P1]],salesdata[[#This Row],[S-P2]],salesdata[[#This Row],[S-P3]],salesdata[[#This Row],[S-P4]]),0))</f>
        <v>Product1</v>
      </c>
      <c r="X3882" s="1" t="str">
        <f>IF(salesdata[[#This Row],[Total Revenue]]&gt;=70000,"High",IF(salesdata[[#This Row],[Total Revenue]]&gt;=40000,"Medium","Low"))</f>
        <v>Medium</v>
      </c>
      <c r="Y3882" s="1" t="str">
        <f>IFERROR(IF(SUMIF(salesdata[Year],salesdata[[#This Row],[Year]],salesdata[Total Revenue])&gt;SUMIF(salesdata[Year],salesdata[[#This Row],[Year]]-1,salesdata[Total Revenue]),"Growth Year","Decline Year"),"")</f>
        <v>Decline Year</v>
      </c>
    </row>
    <row r="3883" spans="1:25" x14ac:dyDescent="0.3">
      <c r="A3883" s="1">
        <v>3882</v>
      </c>
      <c r="B3883" s="2">
        <v>44236</v>
      </c>
      <c r="C3883" s="1">
        <v>2021</v>
      </c>
      <c r="D3883" s="1" t="s">
        <v>27</v>
      </c>
      <c r="E3883" s="1">
        <v>2</v>
      </c>
      <c r="F3883" s="3">
        <v>1700</v>
      </c>
      <c r="G3883" s="10">
        <v>5389</v>
      </c>
      <c r="H3883" s="12">
        <f>IFERROR(salesdata[[#This Row],[S-P1]]/salesdata[[#This Row],[Q-P1]],0)</f>
        <v>3.17</v>
      </c>
      <c r="I3883" s="3">
        <v>646</v>
      </c>
      <c r="J3883" s="10">
        <v>4095.64</v>
      </c>
      <c r="K3883" s="12">
        <f>IFERROR(salesdata[[#This Row],[S-P2]]/salesdata[[#This Row],[Q-P2]],0)</f>
        <v>6.34</v>
      </c>
      <c r="L3883" s="3">
        <v>4424</v>
      </c>
      <c r="M3883" s="10">
        <v>23978.080000000002</v>
      </c>
      <c r="N3883" s="12">
        <f>IFERROR(salesdata[[#This Row],[S-P3]]/salesdata[[#This Row],[Q-P3]],0)</f>
        <v>5.4200000000000008</v>
      </c>
      <c r="O3883" s="3">
        <v>1365</v>
      </c>
      <c r="P3883" s="10">
        <v>9732.4500000000007</v>
      </c>
      <c r="Q3883" s="12">
        <f>IFERROR(salesdata[[#This Row],[S-P4]]/salesdata[[#This Row],[Q-P4]],0)</f>
        <v>7.1300000000000008</v>
      </c>
      <c r="R3883" s="3">
        <v>8135</v>
      </c>
      <c r="S3883" s="10">
        <v>43195.17</v>
      </c>
      <c r="T3883" s="1" t="str">
        <f>"Q"&amp;ROUNDUP(salesdata[[#This Row],[Month No.]]/3,0)</f>
        <v>Q1</v>
      </c>
      <c r="U3883" s="1" t="str">
        <f>TEXT(salesdata[[#This Row],[Date]],"dddd")</f>
        <v>Tuesday</v>
      </c>
      <c r="V3883" s="12">
        <f>IFERROR(salesdata[[#This Row],[Total Revenue]]/salesdata[[#This Row],[Total Units Sold]],0)</f>
        <v>5.3097934849416104</v>
      </c>
      <c r="W3883" s="1" t="str">
        <f>INDEX({"Product1","Product2","Product3","Product4"},MATCH(MAX(salesdata[[#This Row],[S-P1]],salesdata[[#This Row],[S-P2]],salesdata[[#This Row],[S-P3]],salesdata[[#This Row],[S-P4]]),CHOOSE({1,2,3,4},salesdata[[#This Row],[S-P1]],salesdata[[#This Row],[S-P2]],salesdata[[#This Row],[S-P3]],salesdata[[#This Row],[S-P4]]),0))</f>
        <v>Product3</v>
      </c>
      <c r="X3883" s="1" t="str">
        <f>IF(salesdata[[#This Row],[Total Revenue]]&gt;=70000,"High",IF(salesdata[[#This Row],[Total Revenue]]&gt;=40000,"Medium","Low"))</f>
        <v>Medium</v>
      </c>
      <c r="Y3883" s="1" t="str">
        <f>IFERROR(IF(SUMIF(salesdata[Year],salesdata[[#This Row],[Year]],salesdata[Total Revenue])&gt;SUMIF(salesdata[Year],salesdata[[#This Row],[Year]]-1,salesdata[Total Revenue]),"Growth Year","Decline Year"),"")</f>
        <v>Decline Year</v>
      </c>
    </row>
    <row r="3884" spans="1:25" x14ac:dyDescent="0.3">
      <c r="A3884" s="1">
        <v>3883</v>
      </c>
      <c r="B3884" s="2">
        <v>44237</v>
      </c>
      <c r="C3884" s="1">
        <v>2021</v>
      </c>
      <c r="D3884" s="1" t="s">
        <v>27</v>
      </c>
      <c r="E3884" s="1">
        <v>2</v>
      </c>
      <c r="F3884" s="3">
        <v>1820</v>
      </c>
      <c r="G3884" s="10">
        <v>5769.4</v>
      </c>
      <c r="H3884" s="12">
        <f>IFERROR(salesdata[[#This Row],[S-P1]]/salesdata[[#This Row],[Q-P1]],0)</f>
        <v>3.17</v>
      </c>
      <c r="I3884" s="3">
        <v>2744</v>
      </c>
      <c r="J3884" s="10">
        <v>17396.96</v>
      </c>
      <c r="K3884" s="12">
        <f>IFERROR(salesdata[[#This Row],[S-P2]]/salesdata[[#This Row],[Q-P2]],0)</f>
        <v>6.34</v>
      </c>
      <c r="L3884" s="3">
        <v>3846</v>
      </c>
      <c r="M3884" s="10">
        <v>20845.32</v>
      </c>
      <c r="N3884" s="12">
        <f>IFERROR(salesdata[[#This Row],[S-P3]]/salesdata[[#This Row],[Q-P3]],0)</f>
        <v>5.42</v>
      </c>
      <c r="O3884" s="3">
        <v>1659</v>
      </c>
      <c r="P3884" s="10">
        <v>11828.67</v>
      </c>
      <c r="Q3884" s="12">
        <f>IFERROR(salesdata[[#This Row],[S-P4]]/salesdata[[#This Row],[Q-P4]],0)</f>
        <v>7.13</v>
      </c>
      <c r="R3884" s="3">
        <v>10069</v>
      </c>
      <c r="S3884" s="10">
        <v>55840.35</v>
      </c>
      <c r="T3884" s="1" t="str">
        <f>"Q"&amp;ROUNDUP(salesdata[[#This Row],[Month No.]]/3,0)</f>
        <v>Q1</v>
      </c>
      <c r="U3884" s="1" t="str">
        <f>TEXT(salesdata[[#This Row],[Date]],"dddd")</f>
        <v>Wednesday</v>
      </c>
      <c r="V3884" s="12">
        <f>IFERROR(salesdata[[#This Row],[Total Revenue]]/salesdata[[#This Row],[Total Units Sold]],0)</f>
        <v>5.5457691925712584</v>
      </c>
      <c r="W3884" s="1" t="str">
        <f>INDEX({"Product1","Product2","Product3","Product4"},MATCH(MAX(salesdata[[#This Row],[S-P1]],salesdata[[#This Row],[S-P2]],salesdata[[#This Row],[S-P3]],salesdata[[#This Row],[S-P4]]),CHOOSE({1,2,3,4},salesdata[[#This Row],[S-P1]],salesdata[[#This Row],[S-P2]],salesdata[[#This Row],[S-P3]],salesdata[[#This Row],[S-P4]]),0))</f>
        <v>Product3</v>
      </c>
      <c r="X3884" s="1" t="str">
        <f>IF(salesdata[[#This Row],[Total Revenue]]&gt;=70000,"High",IF(salesdata[[#This Row],[Total Revenue]]&gt;=40000,"Medium","Low"))</f>
        <v>Medium</v>
      </c>
      <c r="Y3884" s="1" t="str">
        <f>IFERROR(IF(SUMIF(salesdata[Year],salesdata[[#This Row],[Year]],salesdata[Total Revenue])&gt;SUMIF(salesdata[Year],salesdata[[#This Row],[Year]]-1,salesdata[Total Revenue]),"Growth Year","Decline Year"),"")</f>
        <v>Decline Year</v>
      </c>
    </row>
    <row r="3885" spans="1:25" x14ac:dyDescent="0.3">
      <c r="A3885" s="1">
        <v>3884</v>
      </c>
      <c r="B3885" s="2">
        <v>44238</v>
      </c>
      <c r="C3885" s="1">
        <v>2021</v>
      </c>
      <c r="D3885" s="1" t="s">
        <v>27</v>
      </c>
      <c r="E3885" s="1">
        <v>2</v>
      </c>
      <c r="F3885" s="3">
        <v>3676</v>
      </c>
      <c r="G3885" s="10">
        <v>11652.92</v>
      </c>
      <c r="H3885" s="12">
        <f>IFERROR(salesdata[[#This Row],[S-P1]]/salesdata[[#This Row],[Q-P1]],0)</f>
        <v>3.17</v>
      </c>
      <c r="I3885" s="3">
        <v>3994</v>
      </c>
      <c r="J3885" s="10">
        <v>25321.96</v>
      </c>
      <c r="K3885" s="12">
        <f>IFERROR(salesdata[[#This Row],[S-P2]]/salesdata[[#This Row],[Q-P2]],0)</f>
        <v>6.34</v>
      </c>
      <c r="L3885" s="3">
        <v>4044</v>
      </c>
      <c r="M3885" s="10">
        <v>21918.48</v>
      </c>
      <c r="N3885" s="12">
        <f>IFERROR(salesdata[[#This Row],[S-P3]]/salesdata[[#This Row],[Q-P3]],0)</f>
        <v>5.42</v>
      </c>
      <c r="O3885" s="3">
        <v>879</v>
      </c>
      <c r="P3885" s="10">
        <v>6267.27</v>
      </c>
      <c r="Q3885" s="12">
        <f>IFERROR(salesdata[[#This Row],[S-P4]]/salesdata[[#This Row],[Q-P4]],0)</f>
        <v>7.1300000000000008</v>
      </c>
      <c r="R3885" s="3">
        <v>12593</v>
      </c>
      <c r="S3885" s="10">
        <v>65160.63</v>
      </c>
      <c r="T3885" s="1" t="str">
        <f>"Q"&amp;ROUNDUP(salesdata[[#This Row],[Month No.]]/3,0)</f>
        <v>Q1</v>
      </c>
      <c r="U3885" s="1" t="str">
        <f>TEXT(salesdata[[#This Row],[Date]],"dddd")</f>
        <v>Thursday</v>
      </c>
      <c r="V3885" s="12">
        <f>IFERROR(salesdata[[#This Row],[Total Revenue]]/salesdata[[#This Row],[Total Units Sold]],0)</f>
        <v>5.1743532121019609</v>
      </c>
      <c r="W3885" s="1" t="str">
        <f>INDEX({"Product1","Product2","Product3","Product4"},MATCH(MAX(salesdata[[#This Row],[S-P1]],salesdata[[#This Row],[S-P2]],salesdata[[#This Row],[S-P3]],salesdata[[#This Row],[S-P4]]),CHOOSE({1,2,3,4},salesdata[[#This Row],[S-P1]],salesdata[[#This Row],[S-P2]],salesdata[[#This Row],[S-P3]],salesdata[[#This Row],[S-P4]]),0))</f>
        <v>Product2</v>
      </c>
      <c r="X3885" s="1" t="str">
        <f>IF(salesdata[[#This Row],[Total Revenue]]&gt;=70000,"High",IF(salesdata[[#This Row],[Total Revenue]]&gt;=40000,"Medium","Low"))</f>
        <v>Medium</v>
      </c>
      <c r="Y3885" s="1" t="str">
        <f>IFERROR(IF(SUMIF(salesdata[Year],salesdata[[#This Row],[Year]],salesdata[Total Revenue])&gt;SUMIF(salesdata[Year],salesdata[[#This Row],[Year]]-1,salesdata[Total Revenue]),"Growth Year","Decline Year"),"")</f>
        <v>Decline Year</v>
      </c>
    </row>
    <row r="3886" spans="1:25" x14ac:dyDescent="0.3">
      <c r="A3886" s="1">
        <v>3885</v>
      </c>
      <c r="B3886" s="2">
        <v>44239</v>
      </c>
      <c r="C3886" s="1">
        <v>2021</v>
      </c>
      <c r="D3886" s="1" t="s">
        <v>27</v>
      </c>
      <c r="E3886" s="1">
        <v>2</v>
      </c>
      <c r="F3886" s="3">
        <v>1733</v>
      </c>
      <c r="G3886" s="10">
        <v>5493.61</v>
      </c>
      <c r="H3886" s="12">
        <f>IFERROR(salesdata[[#This Row],[S-P1]]/salesdata[[#This Row],[Q-P1]],0)</f>
        <v>3.17</v>
      </c>
      <c r="I3886" s="3">
        <v>2741</v>
      </c>
      <c r="J3886" s="10">
        <v>17377.939999999999</v>
      </c>
      <c r="K3886" s="12">
        <f>IFERROR(salesdata[[#This Row],[S-P2]]/salesdata[[#This Row],[Q-P2]],0)</f>
        <v>6.34</v>
      </c>
      <c r="L3886" s="3">
        <v>388</v>
      </c>
      <c r="M3886" s="10">
        <v>2102.96</v>
      </c>
      <c r="N3886" s="12">
        <f>IFERROR(salesdata[[#This Row],[S-P3]]/salesdata[[#This Row],[Q-P3]],0)</f>
        <v>5.42</v>
      </c>
      <c r="O3886" s="3">
        <v>559</v>
      </c>
      <c r="P3886" s="10">
        <v>3985.67</v>
      </c>
      <c r="Q3886" s="12">
        <f>IFERROR(salesdata[[#This Row],[S-P4]]/salesdata[[#This Row],[Q-P4]],0)</f>
        <v>7.13</v>
      </c>
      <c r="R3886" s="3">
        <v>5421</v>
      </c>
      <c r="S3886" s="10">
        <v>28960.18</v>
      </c>
      <c r="T3886" s="1" t="str">
        <f>"Q"&amp;ROUNDUP(salesdata[[#This Row],[Month No.]]/3,0)</f>
        <v>Q1</v>
      </c>
      <c r="U3886" s="1" t="str">
        <f>TEXT(salesdata[[#This Row],[Date]],"dddd")</f>
        <v>Friday</v>
      </c>
      <c r="V3886" s="12">
        <f>IFERROR(salesdata[[#This Row],[Total Revenue]]/salesdata[[#This Row],[Total Units Sold]],0)</f>
        <v>5.34222099243682</v>
      </c>
      <c r="W3886" s="1" t="str">
        <f>INDEX({"Product1","Product2","Product3","Product4"},MATCH(MAX(salesdata[[#This Row],[S-P1]],salesdata[[#This Row],[S-P2]],salesdata[[#This Row],[S-P3]],salesdata[[#This Row],[S-P4]]),CHOOSE({1,2,3,4},salesdata[[#This Row],[S-P1]],salesdata[[#This Row],[S-P2]],salesdata[[#This Row],[S-P3]],salesdata[[#This Row],[S-P4]]),0))</f>
        <v>Product2</v>
      </c>
      <c r="X3886" s="1" t="str">
        <f>IF(salesdata[[#This Row],[Total Revenue]]&gt;=70000,"High",IF(salesdata[[#This Row],[Total Revenue]]&gt;=40000,"Medium","Low"))</f>
        <v>Low</v>
      </c>
      <c r="Y3886" s="1" t="str">
        <f>IFERROR(IF(SUMIF(salesdata[Year],salesdata[[#This Row],[Year]],salesdata[Total Revenue])&gt;SUMIF(salesdata[Year],salesdata[[#This Row],[Year]]-1,salesdata[Total Revenue]),"Growth Year","Decline Year"),"")</f>
        <v>Decline Year</v>
      </c>
    </row>
    <row r="3887" spans="1:25" x14ac:dyDescent="0.3">
      <c r="A3887" s="1">
        <v>3886</v>
      </c>
      <c r="B3887" s="2">
        <v>44240</v>
      </c>
      <c r="C3887" s="1">
        <v>2021</v>
      </c>
      <c r="D3887" s="1" t="s">
        <v>27</v>
      </c>
      <c r="E3887" s="1">
        <v>2</v>
      </c>
      <c r="F3887" s="3">
        <v>6438</v>
      </c>
      <c r="G3887" s="10">
        <v>20408.46</v>
      </c>
      <c r="H3887" s="12">
        <f>IFERROR(salesdata[[#This Row],[S-P1]]/salesdata[[#This Row],[Q-P1]],0)</f>
        <v>3.17</v>
      </c>
      <c r="I3887" s="3">
        <v>968</v>
      </c>
      <c r="J3887" s="10">
        <v>6137.12</v>
      </c>
      <c r="K3887" s="12">
        <f>IFERROR(salesdata[[#This Row],[S-P2]]/salesdata[[#This Row],[Q-P2]],0)</f>
        <v>6.34</v>
      </c>
      <c r="L3887" s="3">
        <v>3659</v>
      </c>
      <c r="M3887" s="10">
        <v>19831.78</v>
      </c>
      <c r="N3887" s="12">
        <f>IFERROR(salesdata[[#This Row],[S-P3]]/salesdata[[#This Row],[Q-P3]],0)</f>
        <v>5.42</v>
      </c>
      <c r="O3887" s="3">
        <v>252</v>
      </c>
      <c r="P3887" s="10">
        <v>1796.76</v>
      </c>
      <c r="Q3887" s="12">
        <f>IFERROR(salesdata[[#This Row],[S-P4]]/salesdata[[#This Row],[Q-P4]],0)</f>
        <v>7.13</v>
      </c>
      <c r="R3887" s="3">
        <v>11317</v>
      </c>
      <c r="S3887" s="10">
        <v>48174.12</v>
      </c>
      <c r="T3887" s="1" t="str">
        <f>"Q"&amp;ROUNDUP(salesdata[[#This Row],[Month No.]]/3,0)</f>
        <v>Q1</v>
      </c>
      <c r="U3887" s="1" t="str">
        <f>TEXT(salesdata[[#This Row],[Date]],"dddd")</f>
        <v>Saturday</v>
      </c>
      <c r="V3887" s="12">
        <f>IFERROR(salesdata[[#This Row],[Total Revenue]]/salesdata[[#This Row],[Total Units Sold]],0)</f>
        <v>4.2567924361579923</v>
      </c>
      <c r="W3887" s="1" t="str">
        <f>INDEX({"Product1","Product2","Product3","Product4"},MATCH(MAX(salesdata[[#This Row],[S-P1]],salesdata[[#This Row],[S-P2]],salesdata[[#This Row],[S-P3]],salesdata[[#This Row],[S-P4]]),CHOOSE({1,2,3,4},salesdata[[#This Row],[S-P1]],salesdata[[#This Row],[S-P2]],salesdata[[#This Row],[S-P3]],salesdata[[#This Row],[S-P4]]),0))</f>
        <v>Product1</v>
      </c>
      <c r="X3887" s="1" t="str">
        <f>IF(salesdata[[#This Row],[Total Revenue]]&gt;=70000,"High",IF(salesdata[[#This Row],[Total Revenue]]&gt;=40000,"Medium","Low"))</f>
        <v>Medium</v>
      </c>
      <c r="Y3887" s="1" t="str">
        <f>IFERROR(IF(SUMIF(salesdata[Year],salesdata[[#This Row],[Year]],salesdata[Total Revenue])&gt;SUMIF(salesdata[Year],salesdata[[#This Row],[Year]]-1,salesdata[Total Revenue]),"Growth Year","Decline Year"),"")</f>
        <v>Decline Year</v>
      </c>
    </row>
    <row r="3888" spans="1:25" x14ac:dyDescent="0.3">
      <c r="A3888" s="1">
        <v>3887</v>
      </c>
      <c r="B3888" s="2">
        <v>44241</v>
      </c>
      <c r="C3888" s="1">
        <v>2021</v>
      </c>
      <c r="D3888" s="1" t="s">
        <v>27</v>
      </c>
      <c r="E3888" s="1">
        <v>2</v>
      </c>
      <c r="F3888" s="3">
        <v>6743</v>
      </c>
      <c r="G3888" s="10">
        <v>21375.31</v>
      </c>
      <c r="H3888" s="12">
        <f>IFERROR(salesdata[[#This Row],[S-P1]]/salesdata[[#This Row],[Q-P1]],0)</f>
        <v>3.1700000000000004</v>
      </c>
      <c r="I3888" s="3">
        <v>3597</v>
      </c>
      <c r="J3888" s="10">
        <v>22804.98</v>
      </c>
      <c r="K3888" s="12">
        <f>IFERROR(salesdata[[#This Row],[S-P2]]/salesdata[[#This Row],[Q-P2]],0)</f>
        <v>6.34</v>
      </c>
      <c r="L3888" s="3">
        <v>2822</v>
      </c>
      <c r="M3888" s="10">
        <v>15295.24</v>
      </c>
      <c r="N3888" s="12">
        <f>IFERROR(salesdata[[#This Row],[S-P3]]/salesdata[[#This Row],[Q-P3]],0)</f>
        <v>5.42</v>
      </c>
      <c r="O3888" s="3">
        <v>1464</v>
      </c>
      <c r="P3888" s="10">
        <v>10438.32</v>
      </c>
      <c r="Q3888" s="12">
        <f>IFERROR(salesdata[[#This Row],[S-P4]]/salesdata[[#This Row],[Q-P4]],0)</f>
        <v>7.13</v>
      </c>
      <c r="R3888" s="3">
        <v>14626</v>
      </c>
      <c r="S3888" s="10">
        <v>69913.850000000006</v>
      </c>
      <c r="T3888" s="1" t="str">
        <f>"Q"&amp;ROUNDUP(salesdata[[#This Row],[Month No.]]/3,0)</f>
        <v>Q1</v>
      </c>
      <c r="U3888" s="1" t="str">
        <f>TEXT(salesdata[[#This Row],[Date]],"dddd")</f>
        <v>Sunday</v>
      </c>
      <c r="V3888" s="12">
        <f>IFERROR(salesdata[[#This Row],[Total Revenue]]/salesdata[[#This Row],[Total Units Sold]],0)</f>
        <v>4.7801073430876526</v>
      </c>
      <c r="W3888" s="1" t="str">
        <f>INDEX({"Product1","Product2","Product3","Product4"},MATCH(MAX(salesdata[[#This Row],[S-P1]],salesdata[[#This Row],[S-P2]],salesdata[[#This Row],[S-P3]],salesdata[[#This Row],[S-P4]]),CHOOSE({1,2,3,4},salesdata[[#This Row],[S-P1]],salesdata[[#This Row],[S-P2]],salesdata[[#This Row],[S-P3]],salesdata[[#This Row],[S-P4]]),0))</f>
        <v>Product2</v>
      </c>
      <c r="X3888" s="1" t="str">
        <f>IF(salesdata[[#This Row],[Total Revenue]]&gt;=70000,"High",IF(salesdata[[#This Row],[Total Revenue]]&gt;=40000,"Medium","Low"))</f>
        <v>Medium</v>
      </c>
      <c r="Y3888" s="1" t="str">
        <f>IFERROR(IF(SUMIF(salesdata[Year],salesdata[[#This Row],[Year]],salesdata[Total Revenue])&gt;SUMIF(salesdata[Year],salesdata[[#This Row],[Year]]-1,salesdata[Total Revenue]),"Growth Year","Decline Year"),"")</f>
        <v>Decline Year</v>
      </c>
    </row>
    <row r="3889" spans="1:25" x14ac:dyDescent="0.3">
      <c r="A3889" s="1">
        <v>3888</v>
      </c>
      <c r="B3889" s="2">
        <v>44242</v>
      </c>
      <c r="C3889" s="1">
        <v>2021</v>
      </c>
      <c r="D3889" s="1" t="s">
        <v>27</v>
      </c>
      <c r="E3889" s="1">
        <v>2</v>
      </c>
      <c r="F3889" s="3">
        <v>4139</v>
      </c>
      <c r="G3889" s="10">
        <v>13120.63</v>
      </c>
      <c r="H3889" s="12">
        <f>IFERROR(salesdata[[#This Row],[S-P1]]/salesdata[[#This Row],[Q-P1]],0)</f>
        <v>3.17</v>
      </c>
      <c r="I3889" s="3">
        <v>752</v>
      </c>
      <c r="J3889" s="10">
        <v>4767.68</v>
      </c>
      <c r="K3889" s="12">
        <f>IFERROR(salesdata[[#This Row],[S-P2]]/salesdata[[#This Row],[Q-P2]],0)</f>
        <v>6.3400000000000007</v>
      </c>
      <c r="L3889" s="3">
        <v>5607</v>
      </c>
      <c r="M3889" s="10">
        <v>30389.94</v>
      </c>
      <c r="N3889" s="12">
        <f>IFERROR(salesdata[[#This Row],[S-P3]]/salesdata[[#This Row],[Q-P3]],0)</f>
        <v>5.42</v>
      </c>
      <c r="O3889" s="3">
        <v>841</v>
      </c>
      <c r="P3889" s="10">
        <v>5996.33</v>
      </c>
      <c r="Q3889" s="12">
        <f>IFERROR(salesdata[[#This Row],[S-P4]]/salesdata[[#This Row],[Q-P4]],0)</f>
        <v>7.13</v>
      </c>
      <c r="R3889" s="3">
        <v>11339</v>
      </c>
      <c r="S3889" s="10">
        <v>54274.58</v>
      </c>
      <c r="T3889" s="1" t="str">
        <f>"Q"&amp;ROUNDUP(salesdata[[#This Row],[Month No.]]/3,0)</f>
        <v>Q1</v>
      </c>
      <c r="U3889" s="1" t="str">
        <f>TEXT(salesdata[[#This Row],[Date]],"dddd")</f>
        <v>Monday</v>
      </c>
      <c r="V3889" s="12">
        <f>IFERROR(salesdata[[#This Row],[Total Revenue]]/salesdata[[#This Row],[Total Units Sold]],0)</f>
        <v>4.7865402592821242</v>
      </c>
      <c r="W3889" s="1" t="str">
        <f>INDEX({"Product1","Product2","Product3","Product4"},MATCH(MAX(salesdata[[#This Row],[S-P1]],salesdata[[#This Row],[S-P2]],salesdata[[#This Row],[S-P3]],salesdata[[#This Row],[S-P4]]),CHOOSE({1,2,3,4},salesdata[[#This Row],[S-P1]],salesdata[[#This Row],[S-P2]],salesdata[[#This Row],[S-P3]],salesdata[[#This Row],[S-P4]]),0))</f>
        <v>Product3</v>
      </c>
      <c r="X3889" s="1" t="str">
        <f>IF(salesdata[[#This Row],[Total Revenue]]&gt;=70000,"High",IF(salesdata[[#This Row],[Total Revenue]]&gt;=40000,"Medium","Low"))</f>
        <v>Medium</v>
      </c>
      <c r="Y3889" s="1" t="str">
        <f>IFERROR(IF(SUMIF(salesdata[Year],salesdata[[#This Row],[Year]],salesdata[Total Revenue])&gt;SUMIF(salesdata[Year],salesdata[[#This Row],[Year]]-1,salesdata[Total Revenue]),"Growth Year","Decline Year"),"")</f>
        <v>Decline Year</v>
      </c>
    </row>
    <row r="3890" spans="1:25" x14ac:dyDescent="0.3">
      <c r="A3890" s="1">
        <v>3889</v>
      </c>
      <c r="B3890" s="2">
        <v>44243</v>
      </c>
      <c r="C3890" s="1">
        <v>2021</v>
      </c>
      <c r="D3890" s="1" t="s">
        <v>27</v>
      </c>
      <c r="E3890" s="1">
        <v>2</v>
      </c>
      <c r="F3890" s="3">
        <v>453</v>
      </c>
      <c r="G3890" s="10">
        <v>1436.01</v>
      </c>
      <c r="H3890" s="12">
        <f>IFERROR(salesdata[[#This Row],[S-P1]]/salesdata[[#This Row],[Q-P1]],0)</f>
        <v>3.17</v>
      </c>
      <c r="I3890" s="3">
        <v>2527</v>
      </c>
      <c r="J3890" s="10">
        <v>16021.18</v>
      </c>
      <c r="K3890" s="12">
        <f>IFERROR(salesdata[[#This Row],[S-P2]]/salesdata[[#This Row],[Q-P2]],0)</f>
        <v>6.34</v>
      </c>
      <c r="L3890" s="3">
        <v>1189</v>
      </c>
      <c r="M3890" s="10">
        <v>6444.38</v>
      </c>
      <c r="N3890" s="12">
        <f>IFERROR(salesdata[[#This Row],[S-P3]]/salesdata[[#This Row],[Q-P3]],0)</f>
        <v>5.42</v>
      </c>
      <c r="O3890" s="3">
        <v>467</v>
      </c>
      <c r="P3890" s="10">
        <v>3329.71</v>
      </c>
      <c r="Q3890" s="12">
        <f>IFERROR(salesdata[[#This Row],[S-P4]]/salesdata[[#This Row],[Q-P4]],0)</f>
        <v>7.13</v>
      </c>
      <c r="R3890" s="3">
        <v>4636</v>
      </c>
      <c r="S3890" s="10">
        <v>27231.279999999999</v>
      </c>
      <c r="T3890" s="1" t="str">
        <f>"Q"&amp;ROUNDUP(salesdata[[#This Row],[Month No.]]/3,0)</f>
        <v>Q1</v>
      </c>
      <c r="U3890" s="1" t="str">
        <f>TEXT(salesdata[[#This Row],[Date]],"dddd")</f>
        <v>Tuesday</v>
      </c>
      <c r="V3890" s="12">
        <f>IFERROR(salesdata[[#This Row],[Total Revenue]]/salesdata[[#This Row],[Total Units Sold]],0)</f>
        <v>5.8738740293356342</v>
      </c>
      <c r="W3890" s="1" t="str">
        <f>INDEX({"Product1","Product2","Product3","Product4"},MATCH(MAX(salesdata[[#This Row],[S-P1]],salesdata[[#This Row],[S-P2]],salesdata[[#This Row],[S-P3]],salesdata[[#This Row],[S-P4]]),CHOOSE({1,2,3,4},salesdata[[#This Row],[S-P1]],salesdata[[#This Row],[S-P2]],salesdata[[#This Row],[S-P3]],salesdata[[#This Row],[S-P4]]),0))</f>
        <v>Product2</v>
      </c>
      <c r="X3890" s="1" t="str">
        <f>IF(salesdata[[#This Row],[Total Revenue]]&gt;=70000,"High",IF(salesdata[[#This Row],[Total Revenue]]&gt;=40000,"Medium","Low"))</f>
        <v>Low</v>
      </c>
      <c r="Y3890" s="1" t="str">
        <f>IFERROR(IF(SUMIF(salesdata[Year],salesdata[[#This Row],[Year]],salesdata[Total Revenue])&gt;SUMIF(salesdata[Year],salesdata[[#This Row],[Year]]-1,salesdata[Total Revenue]),"Growth Year","Decline Year"),"")</f>
        <v>Decline Year</v>
      </c>
    </row>
    <row r="3891" spans="1:25" x14ac:dyDescent="0.3">
      <c r="A3891" s="1">
        <v>3890</v>
      </c>
      <c r="B3891" s="2">
        <v>44244</v>
      </c>
      <c r="C3891" s="1">
        <v>2021</v>
      </c>
      <c r="D3891" s="1" t="s">
        <v>27</v>
      </c>
      <c r="E3891" s="1">
        <v>2</v>
      </c>
      <c r="F3891" s="3">
        <v>1566</v>
      </c>
      <c r="G3891" s="10">
        <v>4964.22</v>
      </c>
      <c r="H3891" s="12">
        <f>IFERROR(salesdata[[#This Row],[S-P1]]/salesdata[[#This Row],[Q-P1]],0)</f>
        <v>3.1700000000000004</v>
      </c>
      <c r="I3891" s="3">
        <v>1761</v>
      </c>
      <c r="J3891" s="10">
        <v>11164.74</v>
      </c>
      <c r="K3891" s="12">
        <f>IFERROR(salesdata[[#This Row],[S-P2]]/salesdata[[#This Row],[Q-P2]],0)</f>
        <v>6.34</v>
      </c>
      <c r="L3891" s="3">
        <v>1935</v>
      </c>
      <c r="M3891" s="10">
        <v>10487.7</v>
      </c>
      <c r="N3891" s="12">
        <f>IFERROR(salesdata[[#This Row],[S-P3]]/salesdata[[#This Row],[Q-P3]],0)</f>
        <v>5.4200000000000008</v>
      </c>
      <c r="O3891" s="3">
        <v>793</v>
      </c>
      <c r="P3891" s="10">
        <v>5654.09</v>
      </c>
      <c r="Q3891" s="12">
        <f>IFERROR(salesdata[[#This Row],[S-P4]]/salesdata[[#This Row],[Q-P4]],0)</f>
        <v>7.13</v>
      </c>
      <c r="R3891" s="3">
        <v>6055</v>
      </c>
      <c r="S3891" s="10">
        <v>32270.75</v>
      </c>
      <c r="T3891" s="1" t="str">
        <f>"Q"&amp;ROUNDUP(salesdata[[#This Row],[Month No.]]/3,0)</f>
        <v>Q1</v>
      </c>
      <c r="U3891" s="1" t="str">
        <f>TEXT(salesdata[[#This Row],[Date]],"dddd")</f>
        <v>Wednesday</v>
      </c>
      <c r="V3891" s="12">
        <f>IFERROR(salesdata[[#This Row],[Total Revenue]]/salesdata[[#This Row],[Total Units Sold]],0)</f>
        <v>5.3296036333608585</v>
      </c>
      <c r="W3891" s="1" t="str">
        <f>INDEX({"Product1","Product2","Product3","Product4"},MATCH(MAX(salesdata[[#This Row],[S-P1]],salesdata[[#This Row],[S-P2]],salesdata[[#This Row],[S-P3]],salesdata[[#This Row],[S-P4]]),CHOOSE({1,2,3,4},salesdata[[#This Row],[S-P1]],salesdata[[#This Row],[S-P2]],salesdata[[#This Row],[S-P3]],salesdata[[#This Row],[S-P4]]),0))</f>
        <v>Product2</v>
      </c>
      <c r="X3891" s="1" t="str">
        <f>IF(salesdata[[#This Row],[Total Revenue]]&gt;=70000,"High",IF(salesdata[[#This Row],[Total Revenue]]&gt;=40000,"Medium","Low"))</f>
        <v>Low</v>
      </c>
      <c r="Y3891" s="1" t="str">
        <f>IFERROR(IF(SUMIF(salesdata[Year],salesdata[[#This Row],[Year]],salesdata[Total Revenue])&gt;SUMIF(salesdata[Year],salesdata[[#This Row],[Year]]-1,salesdata[Total Revenue]),"Growth Year","Decline Year"),"")</f>
        <v>Decline Year</v>
      </c>
    </row>
    <row r="3892" spans="1:25" x14ac:dyDescent="0.3">
      <c r="A3892" s="1">
        <v>3891</v>
      </c>
      <c r="B3892" s="2">
        <v>44245</v>
      </c>
      <c r="C3892" s="1">
        <v>2021</v>
      </c>
      <c r="D3892" s="1" t="s">
        <v>27</v>
      </c>
      <c r="E3892" s="1">
        <v>2</v>
      </c>
      <c r="F3892" s="3">
        <v>4837</v>
      </c>
      <c r="G3892" s="10">
        <v>15333.29</v>
      </c>
      <c r="H3892" s="12">
        <f>IFERROR(salesdata[[#This Row],[S-P1]]/salesdata[[#This Row],[Q-P1]],0)</f>
        <v>3.1700000000000004</v>
      </c>
      <c r="I3892" s="3">
        <v>3499</v>
      </c>
      <c r="J3892" s="10">
        <v>22183.66</v>
      </c>
      <c r="K3892" s="12">
        <f>IFERROR(salesdata[[#This Row],[S-P2]]/salesdata[[#This Row],[Q-P2]],0)</f>
        <v>6.34</v>
      </c>
      <c r="L3892" s="3">
        <v>5086</v>
      </c>
      <c r="M3892" s="10">
        <v>27566.12</v>
      </c>
      <c r="N3892" s="12">
        <f>IFERROR(salesdata[[#This Row],[S-P3]]/salesdata[[#This Row],[Q-P3]],0)</f>
        <v>5.42</v>
      </c>
      <c r="O3892" s="3">
        <v>1508</v>
      </c>
      <c r="P3892" s="10">
        <v>10752.04</v>
      </c>
      <c r="Q3892" s="12">
        <f>IFERROR(salesdata[[#This Row],[S-P4]]/salesdata[[#This Row],[Q-P4]],0)</f>
        <v>7.1300000000000008</v>
      </c>
      <c r="R3892" s="3">
        <v>14930</v>
      </c>
      <c r="S3892" s="10">
        <v>75835.11</v>
      </c>
      <c r="T3892" s="1" t="str">
        <f>"Q"&amp;ROUNDUP(salesdata[[#This Row],[Month No.]]/3,0)</f>
        <v>Q1</v>
      </c>
      <c r="U3892" s="1" t="str">
        <f>TEXT(salesdata[[#This Row],[Date]],"dddd")</f>
        <v>Thursday</v>
      </c>
      <c r="V3892" s="12">
        <f>IFERROR(salesdata[[#This Row],[Total Revenue]]/salesdata[[#This Row],[Total Units Sold]],0)</f>
        <v>5.0793777628935031</v>
      </c>
      <c r="W3892" s="1" t="str">
        <f>INDEX({"Product1","Product2","Product3","Product4"},MATCH(MAX(salesdata[[#This Row],[S-P1]],salesdata[[#This Row],[S-P2]],salesdata[[#This Row],[S-P3]],salesdata[[#This Row],[S-P4]]),CHOOSE({1,2,3,4},salesdata[[#This Row],[S-P1]],salesdata[[#This Row],[S-P2]],salesdata[[#This Row],[S-P3]],salesdata[[#This Row],[S-P4]]),0))</f>
        <v>Product3</v>
      </c>
      <c r="X3892" s="1" t="str">
        <f>IF(salesdata[[#This Row],[Total Revenue]]&gt;=70000,"High",IF(salesdata[[#This Row],[Total Revenue]]&gt;=40000,"Medium","Low"))</f>
        <v>High</v>
      </c>
      <c r="Y3892" s="1" t="str">
        <f>IFERROR(IF(SUMIF(salesdata[Year],salesdata[[#This Row],[Year]],salesdata[Total Revenue])&gt;SUMIF(salesdata[Year],salesdata[[#This Row],[Year]]-1,salesdata[Total Revenue]),"Growth Year","Decline Year"),"")</f>
        <v>Decline Year</v>
      </c>
    </row>
    <row r="3893" spans="1:25" x14ac:dyDescent="0.3">
      <c r="A3893" s="1">
        <v>3892</v>
      </c>
      <c r="B3893" s="2">
        <v>44246</v>
      </c>
      <c r="C3893" s="1">
        <v>2021</v>
      </c>
      <c r="D3893" s="1" t="s">
        <v>27</v>
      </c>
      <c r="E3893" s="1">
        <v>2</v>
      </c>
      <c r="F3893" s="3">
        <v>6576</v>
      </c>
      <c r="G3893" s="10">
        <v>20845.919999999998</v>
      </c>
      <c r="H3893" s="12">
        <f>IFERROR(salesdata[[#This Row],[S-P1]]/salesdata[[#This Row],[Q-P1]],0)</f>
        <v>3.17</v>
      </c>
      <c r="I3893" s="3">
        <v>878</v>
      </c>
      <c r="J3893" s="10">
        <v>5566.52</v>
      </c>
      <c r="K3893" s="12">
        <f>IFERROR(salesdata[[#This Row],[S-P2]]/salesdata[[#This Row],[Q-P2]],0)</f>
        <v>6.3400000000000007</v>
      </c>
      <c r="L3893" s="3">
        <v>2027</v>
      </c>
      <c r="M3893" s="10">
        <v>10986.34</v>
      </c>
      <c r="N3893" s="12">
        <f>IFERROR(salesdata[[#This Row],[S-P3]]/salesdata[[#This Row],[Q-P3]],0)</f>
        <v>5.42</v>
      </c>
      <c r="O3893" s="3">
        <v>607</v>
      </c>
      <c r="P3893" s="10">
        <v>4327.91</v>
      </c>
      <c r="Q3893" s="12">
        <f>IFERROR(salesdata[[#This Row],[S-P4]]/salesdata[[#This Row],[Q-P4]],0)</f>
        <v>7.13</v>
      </c>
      <c r="R3893" s="3">
        <v>10088</v>
      </c>
      <c r="S3893" s="10">
        <v>41726.69</v>
      </c>
      <c r="T3893" s="1" t="str">
        <f>"Q"&amp;ROUNDUP(salesdata[[#This Row],[Month No.]]/3,0)</f>
        <v>Q1</v>
      </c>
      <c r="U3893" s="1" t="str">
        <f>TEXT(salesdata[[#This Row],[Date]],"dddd")</f>
        <v>Friday</v>
      </c>
      <c r="V3893" s="12">
        <f>IFERROR(salesdata[[#This Row],[Total Revenue]]/salesdata[[#This Row],[Total Units Sold]],0)</f>
        <v>4.1362698255352894</v>
      </c>
      <c r="W3893" s="1" t="str">
        <f>INDEX({"Product1","Product2","Product3","Product4"},MATCH(MAX(salesdata[[#This Row],[S-P1]],salesdata[[#This Row],[S-P2]],salesdata[[#This Row],[S-P3]],salesdata[[#This Row],[S-P4]]),CHOOSE({1,2,3,4},salesdata[[#This Row],[S-P1]],salesdata[[#This Row],[S-P2]],salesdata[[#This Row],[S-P3]],salesdata[[#This Row],[S-P4]]),0))</f>
        <v>Product1</v>
      </c>
      <c r="X3893" s="1" t="str">
        <f>IF(salesdata[[#This Row],[Total Revenue]]&gt;=70000,"High",IF(salesdata[[#This Row],[Total Revenue]]&gt;=40000,"Medium","Low"))</f>
        <v>Medium</v>
      </c>
      <c r="Y3893" s="1" t="str">
        <f>IFERROR(IF(SUMIF(salesdata[Year],salesdata[[#This Row],[Year]],salesdata[Total Revenue])&gt;SUMIF(salesdata[Year],salesdata[[#This Row],[Year]]-1,salesdata[Total Revenue]),"Growth Year","Decline Year"),"")</f>
        <v>Decline Year</v>
      </c>
    </row>
    <row r="3894" spans="1:25" x14ac:dyDescent="0.3">
      <c r="A3894" s="1">
        <v>3893</v>
      </c>
      <c r="B3894" s="2">
        <v>44247</v>
      </c>
      <c r="C3894" s="1">
        <v>2021</v>
      </c>
      <c r="D3894" s="1" t="s">
        <v>27</v>
      </c>
      <c r="E3894" s="1">
        <v>2</v>
      </c>
      <c r="F3894" s="3">
        <v>2209</v>
      </c>
      <c r="G3894" s="10">
        <v>7002.53</v>
      </c>
      <c r="H3894" s="12">
        <f>IFERROR(salesdata[[#This Row],[S-P1]]/salesdata[[#This Row],[Q-P1]],0)</f>
        <v>3.17</v>
      </c>
      <c r="I3894" s="3">
        <v>2250</v>
      </c>
      <c r="J3894" s="10">
        <v>14265</v>
      </c>
      <c r="K3894" s="12">
        <f>IFERROR(salesdata[[#This Row],[S-P2]]/salesdata[[#This Row],[Q-P2]],0)</f>
        <v>6.34</v>
      </c>
      <c r="L3894" s="3">
        <v>2689</v>
      </c>
      <c r="M3894" s="10">
        <v>14574.38</v>
      </c>
      <c r="N3894" s="12">
        <f>IFERROR(salesdata[[#This Row],[S-P3]]/salesdata[[#This Row],[Q-P3]],0)</f>
        <v>5.42</v>
      </c>
      <c r="O3894" s="3">
        <v>1186</v>
      </c>
      <c r="P3894" s="10">
        <v>8456.18</v>
      </c>
      <c r="Q3894" s="12">
        <f>IFERROR(salesdata[[#This Row],[S-P4]]/salesdata[[#This Row],[Q-P4]],0)</f>
        <v>7.13</v>
      </c>
      <c r="R3894" s="3">
        <v>8334</v>
      </c>
      <c r="S3894" s="10">
        <v>44298.09</v>
      </c>
      <c r="T3894" s="1" t="str">
        <f>"Q"&amp;ROUNDUP(salesdata[[#This Row],[Month No.]]/3,0)</f>
        <v>Q1</v>
      </c>
      <c r="U3894" s="1" t="str">
        <f>TEXT(salesdata[[#This Row],[Date]],"dddd")</f>
        <v>Saturday</v>
      </c>
      <c r="V3894" s="12">
        <f>IFERROR(salesdata[[#This Row],[Total Revenue]]/salesdata[[#This Row],[Total Units Sold]],0)</f>
        <v>5.3153455723542109</v>
      </c>
      <c r="W3894" s="1" t="str">
        <f>INDEX({"Product1","Product2","Product3","Product4"},MATCH(MAX(salesdata[[#This Row],[S-P1]],salesdata[[#This Row],[S-P2]],salesdata[[#This Row],[S-P3]],salesdata[[#This Row],[S-P4]]),CHOOSE({1,2,3,4},salesdata[[#This Row],[S-P1]],salesdata[[#This Row],[S-P2]],salesdata[[#This Row],[S-P3]],salesdata[[#This Row],[S-P4]]),0))</f>
        <v>Product3</v>
      </c>
      <c r="X3894" s="1" t="str">
        <f>IF(salesdata[[#This Row],[Total Revenue]]&gt;=70000,"High",IF(salesdata[[#This Row],[Total Revenue]]&gt;=40000,"Medium","Low"))</f>
        <v>Medium</v>
      </c>
      <c r="Y3894" s="1" t="str">
        <f>IFERROR(IF(SUMIF(salesdata[Year],salesdata[[#This Row],[Year]],salesdata[Total Revenue])&gt;SUMIF(salesdata[Year],salesdata[[#This Row],[Year]]-1,salesdata[Total Revenue]),"Growth Year","Decline Year"),"")</f>
        <v>Decline Year</v>
      </c>
    </row>
    <row r="3895" spans="1:25" x14ac:dyDescent="0.3">
      <c r="A3895" s="1">
        <v>3894</v>
      </c>
      <c r="B3895" s="2">
        <v>44248</v>
      </c>
      <c r="C3895" s="1">
        <v>2021</v>
      </c>
      <c r="D3895" s="1" t="s">
        <v>27</v>
      </c>
      <c r="E3895" s="1">
        <v>2</v>
      </c>
      <c r="F3895" s="3">
        <v>939</v>
      </c>
      <c r="G3895" s="10">
        <v>2976.63</v>
      </c>
      <c r="H3895" s="12">
        <f>IFERROR(salesdata[[#This Row],[S-P1]]/salesdata[[#This Row],[Q-P1]],0)</f>
        <v>3.17</v>
      </c>
      <c r="I3895" s="3">
        <v>417</v>
      </c>
      <c r="J3895" s="10">
        <v>2643.78</v>
      </c>
      <c r="K3895" s="12">
        <f>IFERROR(salesdata[[#This Row],[S-P2]]/salesdata[[#This Row],[Q-P2]],0)</f>
        <v>6.3400000000000007</v>
      </c>
      <c r="L3895" s="3">
        <v>629</v>
      </c>
      <c r="M3895" s="10">
        <v>3409.18</v>
      </c>
      <c r="N3895" s="12">
        <f>IFERROR(salesdata[[#This Row],[S-P3]]/salesdata[[#This Row],[Q-P3]],0)</f>
        <v>5.42</v>
      </c>
      <c r="O3895" s="3">
        <v>733</v>
      </c>
      <c r="P3895" s="10">
        <v>5226.29</v>
      </c>
      <c r="Q3895" s="12">
        <f>IFERROR(salesdata[[#This Row],[S-P4]]/salesdata[[#This Row],[Q-P4]],0)</f>
        <v>7.13</v>
      </c>
      <c r="R3895" s="3">
        <v>2718</v>
      </c>
      <c r="S3895" s="10">
        <v>14255.88</v>
      </c>
      <c r="T3895" s="1" t="str">
        <f>"Q"&amp;ROUNDUP(salesdata[[#This Row],[Month No.]]/3,0)</f>
        <v>Q1</v>
      </c>
      <c r="U3895" s="1" t="str">
        <f>TEXT(salesdata[[#This Row],[Date]],"dddd")</f>
        <v>Sunday</v>
      </c>
      <c r="V3895" s="12">
        <f>IFERROR(salesdata[[#This Row],[Total Revenue]]/salesdata[[#This Row],[Total Units Sold]],0)</f>
        <v>5.244988962472406</v>
      </c>
      <c r="W3895" s="1" t="str">
        <f>INDEX({"Product1","Product2","Product3","Product4"},MATCH(MAX(salesdata[[#This Row],[S-P1]],salesdata[[#This Row],[S-P2]],salesdata[[#This Row],[S-P3]],salesdata[[#This Row],[S-P4]]),CHOOSE({1,2,3,4},salesdata[[#This Row],[S-P1]],salesdata[[#This Row],[S-P2]],salesdata[[#This Row],[S-P3]],salesdata[[#This Row],[S-P4]]),0))</f>
        <v>Product4</v>
      </c>
      <c r="X3895" s="1" t="str">
        <f>IF(salesdata[[#This Row],[Total Revenue]]&gt;=70000,"High",IF(salesdata[[#This Row],[Total Revenue]]&gt;=40000,"Medium","Low"))</f>
        <v>Low</v>
      </c>
      <c r="Y3895" s="1" t="str">
        <f>IFERROR(IF(SUMIF(salesdata[Year],salesdata[[#This Row],[Year]],salesdata[Total Revenue])&gt;SUMIF(salesdata[Year],salesdata[[#This Row],[Year]]-1,salesdata[Total Revenue]),"Growth Year","Decline Year"),"")</f>
        <v>Decline Year</v>
      </c>
    </row>
    <row r="3896" spans="1:25" x14ac:dyDescent="0.3">
      <c r="A3896" s="1">
        <v>3895</v>
      </c>
      <c r="B3896" s="2">
        <v>44249</v>
      </c>
      <c r="C3896" s="1">
        <v>2021</v>
      </c>
      <c r="D3896" s="1" t="s">
        <v>27</v>
      </c>
      <c r="E3896" s="1">
        <v>2</v>
      </c>
      <c r="F3896" s="3">
        <v>904</v>
      </c>
      <c r="G3896" s="10">
        <v>2865.68</v>
      </c>
      <c r="H3896" s="12">
        <f>IFERROR(salesdata[[#This Row],[S-P1]]/salesdata[[#This Row],[Q-P1]],0)</f>
        <v>3.17</v>
      </c>
      <c r="I3896" s="3">
        <v>936</v>
      </c>
      <c r="J3896" s="10">
        <v>5934.24</v>
      </c>
      <c r="K3896" s="12">
        <f>IFERROR(salesdata[[#This Row],[S-P2]]/salesdata[[#This Row],[Q-P2]],0)</f>
        <v>6.34</v>
      </c>
      <c r="L3896" s="3">
        <v>4102</v>
      </c>
      <c r="M3896" s="10">
        <v>22232.84</v>
      </c>
      <c r="N3896" s="12">
        <f>IFERROR(salesdata[[#This Row],[S-P3]]/salesdata[[#This Row],[Q-P3]],0)</f>
        <v>5.42</v>
      </c>
      <c r="O3896" s="3">
        <v>404</v>
      </c>
      <c r="P3896" s="10">
        <v>2880.52</v>
      </c>
      <c r="Q3896" s="12">
        <f>IFERROR(salesdata[[#This Row],[S-P4]]/salesdata[[#This Row],[Q-P4]],0)</f>
        <v>7.13</v>
      </c>
      <c r="R3896" s="3">
        <v>6346</v>
      </c>
      <c r="S3896" s="10">
        <v>33913.279999999999</v>
      </c>
      <c r="T3896" s="1" t="str">
        <f>"Q"&amp;ROUNDUP(salesdata[[#This Row],[Month No.]]/3,0)</f>
        <v>Q1</v>
      </c>
      <c r="U3896" s="1" t="str">
        <f>TEXT(salesdata[[#This Row],[Date]],"dddd")</f>
        <v>Monday</v>
      </c>
      <c r="V3896" s="12">
        <f>IFERROR(salesdata[[#This Row],[Total Revenue]]/salesdata[[#This Row],[Total Units Sold]],0)</f>
        <v>5.3440403403718877</v>
      </c>
      <c r="W3896" s="1" t="str">
        <f>INDEX({"Product1","Product2","Product3","Product4"},MATCH(MAX(salesdata[[#This Row],[S-P1]],salesdata[[#This Row],[S-P2]],salesdata[[#This Row],[S-P3]],salesdata[[#This Row],[S-P4]]),CHOOSE({1,2,3,4},salesdata[[#This Row],[S-P1]],salesdata[[#This Row],[S-P2]],salesdata[[#This Row],[S-P3]],salesdata[[#This Row],[S-P4]]),0))</f>
        <v>Product3</v>
      </c>
      <c r="X3896" s="1" t="str">
        <f>IF(salesdata[[#This Row],[Total Revenue]]&gt;=70000,"High",IF(salesdata[[#This Row],[Total Revenue]]&gt;=40000,"Medium","Low"))</f>
        <v>Low</v>
      </c>
      <c r="Y3896" s="1" t="str">
        <f>IFERROR(IF(SUMIF(salesdata[Year],salesdata[[#This Row],[Year]],salesdata[Total Revenue])&gt;SUMIF(salesdata[Year],salesdata[[#This Row],[Year]]-1,salesdata[Total Revenue]),"Growth Year","Decline Year"),"")</f>
        <v>Decline Year</v>
      </c>
    </row>
    <row r="3897" spans="1:25" x14ac:dyDescent="0.3">
      <c r="A3897" s="1">
        <v>3896</v>
      </c>
      <c r="B3897" s="2">
        <v>44250</v>
      </c>
      <c r="C3897" s="1">
        <v>2021</v>
      </c>
      <c r="D3897" s="1" t="s">
        <v>27</v>
      </c>
      <c r="E3897" s="1">
        <v>2</v>
      </c>
      <c r="F3897" s="3">
        <v>674</v>
      </c>
      <c r="G3897" s="10">
        <v>2136.58</v>
      </c>
      <c r="H3897" s="12">
        <f>IFERROR(salesdata[[#This Row],[S-P1]]/salesdata[[#This Row],[Q-P1]],0)</f>
        <v>3.17</v>
      </c>
      <c r="I3897" s="3">
        <v>2085</v>
      </c>
      <c r="J3897" s="10">
        <v>13218.9</v>
      </c>
      <c r="K3897" s="12">
        <f>IFERROR(salesdata[[#This Row],[S-P2]]/salesdata[[#This Row],[Q-P2]],0)</f>
        <v>6.34</v>
      </c>
      <c r="L3897" s="3">
        <v>2390</v>
      </c>
      <c r="M3897" s="10">
        <v>12953.8</v>
      </c>
      <c r="N3897" s="12">
        <f>IFERROR(salesdata[[#This Row],[S-P3]]/salesdata[[#This Row],[Q-P3]],0)</f>
        <v>5.42</v>
      </c>
      <c r="O3897" s="3">
        <v>1695</v>
      </c>
      <c r="P3897" s="10">
        <v>12085.35</v>
      </c>
      <c r="Q3897" s="12">
        <f>IFERROR(salesdata[[#This Row],[S-P4]]/salesdata[[#This Row],[Q-P4]],0)</f>
        <v>7.13</v>
      </c>
      <c r="R3897" s="3">
        <v>6844</v>
      </c>
      <c r="S3897" s="10">
        <v>40394.629999999997</v>
      </c>
      <c r="T3897" s="1" t="str">
        <f>"Q"&amp;ROUNDUP(salesdata[[#This Row],[Month No.]]/3,0)</f>
        <v>Q1</v>
      </c>
      <c r="U3897" s="1" t="str">
        <f>TEXT(salesdata[[#This Row],[Date]],"dddd")</f>
        <v>Tuesday</v>
      </c>
      <c r="V3897" s="12">
        <f>IFERROR(salesdata[[#This Row],[Total Revenue]]/salesdata[[#This Row],[Total Units Sold]],0)</f>
        <v>5.902196084161309</v>
      </c>
      <c r="W3897" s="1" t="str">
        <f>INDEX({"Product1","Product2","Product3","Product4"},MATCH(MAX(salesdata[[#This Row],[S-P1]],salesdata[[#This Row],[S-P2]],salesdata[[#This Row],[S-P3]],salesdata[[#This Row],[S-P4]]),CHOOSE({1,2,3,4},salesdata[[#This Row],[S-P1]],salesdata[[#This Row],[S-P2]],salesdata[[#This Row],[S-P3]],salesdata[[#This Row],[S-P4]]),0))</f>
        <v>Product2</v>
      </c>
      <c r="X3897" s="1" t="str">
        <f>IF(salesdata[[#This Row],[Total Revenue]]&gt;=70000,"High",IF(salesdata[[#This Row],[Total Revenue]]&gt;=40000,"Medium","Low"))</f>
        <v>Medium</v>
      </c>
      <c r="Y3897" s="1" t="str">
        <f>IFERROR(IF(SUMIF(salesdata[Year],salesdata[[#This Row],[Year]],salesdata[Total Revenue])&gt;SUMIF(salesdata[Year],salesdata[[#This Row],[Year]]-1,salesdata[Total Revenue]),"Growth Year","Decline Year"),"")</f>
        <v>Decline Year</v>
      </c>
    </row>
    <row r="3898" spans="1:25" x14ac:dyDescent="0.3">
      <c r="A3898" s="1">
        <v>3897</v>
      </c>
      <c r="B3898" s="2">
        <v>44251</v>
      </c>
      <c r="C3898" s="1">
        <v>2021</v>
      </c>
      <c r="D3898" s="1" t="s">
        <v>27</v>
      </c>
      <c r="E3898" s="1">
        <v>2</v>
      </c>
      <c r="F3898" s="3">
        <v>6986</v>
      </c>
      <c r="G3898" s="10">
        <v>22145.62</v>
      </c>
      <c r="H3898" s="12">
        <f>IFERROR(salesdata[[#This Row],[S-P1]]/salesdata[[#This Row],[Q-P1]],0)</f>
        <v>3.17</v>
      </c>
      <c r="I3898" s="3">
        <v>2205</v>
      </c>
      <c r="J3898" s="10">
        <v>13979.7</v>
      </c>
      <c r="K3898" s="12">
        <f>IFERROR(salesdata[[#This Row],[S-P2]]/salesdata[[#This Row],[Q-P2]],0)</f>
        <v>6.3400000000000007</v>
      </c>
      <c r="L3898" s="3">
        <v>4320</v>
      </c>
      <c r="M3898" s="10">
        <v>23414.400000000001</v>
      </c>
      <c r="N3898" s="12">
        <f>IFERROR(salesdata[[#This Row],[S-P3]]/salesdata[[#This Row],[Q-P3]],0)</f>
        <v>5.42</v>
      </c>
      <c r="O3898" s="3">
        <v>714</v>
      </c>
      <c r="P3898" s="10">
        <v>5090.82</v>
      </c>
      <c r="Q3898" s="12">
        <f>IFERROR(salesdata[[#This Row],[S-P4]]/salesdata[[#This Row],[Q-P4]],0)</f>
        <v>7.13</v>
      </c>
      <c r="R3898" s="3">
        <v>14225</v>
      </c>
      <c r="S3898" s="10">
        <v>64630.54</v>
      </c>
      <c r="T3898" s="1" t="str">
        <f>"Q"&amp;ROUNDUP(salesdata[[#This Row],[Month No.]]/3,0)</f>
        <v>Q1</v>
      </c>
      <c r="U3898" s="1" t="str">
        <f>TEXT(salesdata[[#This Row],[Date]],"dddd")</f>
        <v>Wednesday</v>
      </c>
      <c r="V3898" s="12">
        <f>IFERROR(salesdata[[#This Row],[Total Revenue]]/salesdata[[#This Row],[Total Units Sold]],0)</f>
        <v>4.5434474516695955</v>
      </c>
      <c r="W3898" s="1" t="str">
        <f>INDEX({"Product1","Product2","Product3","Product4"},MATCH(MAX(salesdata[[#This Row],[S-P1]],salesdata[[#This Row],[S-P2]],salesdata[[#This Row],[S-P3]],salesdata[[#This Row],[S-P4]]),CHOOSE({1,2,3,4},salesdata[[#This Row],[S-P1]],salesdata[[#This Row],[S-P2]],salesdata[[#This Row],[S-P3]],salesdata[[#This Row],[S-P4]]),0))</f>
        <v>Product3</v>
      </c>
      <c r="X3898" s="1" t="str">
        <f>IF(salesdata[[#This Row],[Total Revenue]]&gt;=70000,"High",IF(salesdata[[#This Row],[Total Revenue]]&gt;=40000,"Medium","Low"))</f>
        <v>Medium</v>
      </c>
      <c r="Y3898" s="1" t="str">
        <f>IFERROR(IF(SUMIF(salesdata[Year],salesdata[[#This Row],[Year]],salesdata[Total Revenue])&gt;SUMIF(salesdata[Year],salesdata[[#This Row],[Year]]-1,salesdata[Total Revenue]),"Growth Year","Decline Year"),"")</f>
        <v>Decline Year</v>
      </c>
    </row>
    <row r="3899" spans="1:25" x14ac:dyDescent="0.3">
      <c r="A3899" s="1">
        <v>3898</v>
      </c>
      <c r="B3899" s="2">
        <v>44252</v>
      </c>
      <c r="C3899" s="1">
        <v>2021</v>
      </c>
      <c r="D3899" s="1" t="s">
        <v>27</v>
      </c>
      <c r="E3899" s="1">
        <v>2</v>
      </c>
      <c r="F3899" s="3">
        <v>6808</v>
      </c>
      <c r="G3899" s="10">
        <v>21581.360000000001</v>
      </c>
      <c r="H3899" s="12">
        <f>IFERROR(salesdata[[#This Row],[S-P1]]/salesdata[[#This Row],[Q-P1]],0)</f>
        <v>3.17</v>
      </c>
      <c r="I3899" s="3">
        <v>2814</v>
      </c>
      <c r="J3899" s="10">
        <v>17840.759999999998</v>
      </c>
      <c r="K3899" s="12">
        <f>IFERROR(salesdata[[#This Row],[S-P2]]/salesdata[[#This Row],[Q-P2]],0)</f>
        <v>6.34</v>
      </c>
      <c r="L3899" s="3">
        <v>3245</v>
      </c>
      <c r="M3899" s="10">
        <v>17587.900000000001</v>
      </c>
      <c r="N3899" s="12">
        <f>IFERROR(salesdata[[#This Row],[S-P3]]/salesdata[[#This Row],[Q-P3]],0)</f>
        <v>5.4200000000000008</v>
      </c>
      <c r="O3899" s="3">
        <v>1276</v>
      </c>
      <c r="P3899" s="10">
        <v>9097.8799999999992</v>
      </c>
      <c r="Q3899" s="12">
        <f>IFERROR(salesdata[[#This Row],[S-P4]]/salesdata[[#This Row],[Q-P4]],0)</f>
        <v>7.129999999999999</v>
      </c>
      <c r="R3899" s="3">
        <v>14143</v>
      </c>
      <c r="S3899" s="10">
        <v>66107.899999999994</v>
      </c>
      <c r="T3899" s="1" t="str">
        <f>"Q"&amp;ROUNDUP(salesdata[[#This Row],[Month No.]]/3,0)</f>
        <v>Q1</v>
      </c>
      <c r="U3899" s="1" t="str">
        <f>TEXT(salesdata[[#This Row],[Date]],"dddd")</f>
        <v>Thursday</v>
      </c>
      <c r="V3899" s="12">
        <f>IFERROR(salesdata[[#This Row],[Total Revenue]]/salesdata[[#This Row],[Total Units Sold]],0)</f>
        <v>4.6742487449621715</v>
      </c>
      <c r="W3899" s="1" t="str">
        <f>INDEX({"Product1","Product2","Product3","Product4"},MATCH(MAX(salesdata[[#This Row],[S-P1]],salesdata[[#This Row],[S-P2]],salesdata[[#This Row],[S-P3]],salesdata[[#This Row],[S-P4]]),CHOOSE({1,2,3,4},salesdata[[#This Row],[S-P1]],salesdata[[#This Row],[S-P2]],salesdata[[#This Row],[S-P3]],salesdata[[#This Row],[S-P4]]),0))</f>
        <v>Product1</v>
      </c>
      <c r="X3899" s="1" t="str">
        <f>IF(salesdata[[#This Row],[Total Revenue]]&gt;=70000,"High",IF(salesdata[[#This Row],[Total Revenue]]&gt;=40000,"Medium","Low"))</f>
        <v>Medium</v>
      </c>
      <c r="Y3899" s="1" t="str">
        <f>IFERROR(IF(SUMIF(salesdata[Year],salesdata[[#This Row],[Year]],salesdata[Total Revenue])&gt;SUMIF(salesdata[Year],salesdata[[#This Row],[Year]]-1,salesdata[Total Revenue]),"Growth Year","Decline Year"),"")</f>
        <v>Decline Year</v>
      </c>
    </row>
    <row r="3900" spans="1:25" x14ac:dyDescent="0.3">
      <c r="A3900" s="1">
        <v>3899</v>
      </c>
      <c r="B3900" s="2">
        <v>44253</v>
      </c>
      <c r="C3900" s="1">
        <v>2021</v>
      </c>
      <c r="D3900" s="1" t="s">
        <v>27</v>
      </c>
      <c r="E3900" s="1">
        <v>2</v>
      </c>
      <c r="F3900" s="3">
        <v>653</v>
      </c>
      <c r="G3900" s="10">
        <v>2070.0100000000002</v>
      </c>
      <c r="H3900" s="12">
        <f>IFERROR(salesdata[[#This Row],[S-P1]]/salesdata[[#This Row],[Q-P1]],0)</f>
        <v>3.1700000000000004</v>
      </c>
      <c r="I3900" s="3">
        <v>1821</v>
      </c>
      <c r="J3900" s="10">
        <v>11545.14</v>
      </c>
      <c r="K3900" s="12">
        <f>IFERROR(salesdata[[#This Row],[S-P2]]/salesdata[[#This Row],[Q-P2]],0)</f>
        <v>6.34</v>
      </c>
      <c r="L3900" s="3">
        <v>2376</v>
      </c>
      <c r="M3900" s="10">
        <v>12877.92</v>
      </c>
      <c r="N3900" s="12">
        <f>IFERROR(salesdata[[#This Row],[S-P3]]/salesdata[[#This Row],[Q-P3]],0)</f>
        <v>5.42</v>
      </c>
      <c r="O3900" s="3">
        <v>768</v>
      </c>
      <c r="P3900" s="10">
        <v>5475.84</v>
      </c>
      <c r="Q3900" s="12">
        <f>IFERROR(salesdata[[#This Row],[S-P4]]/salesdata[[#This Row],[Q-P4]],0)</f>
        <v>7.13</v>
      </c>
      <c r="R3900" s="3">
        <v>5618</v>
      </c>
      <c r="S3900" s="10">
        <v>31968.91</v>
      </c>
      <c r="T3900" s="1" t="str">
        <f>"Q"&amp;ROUNDUP(salesdata[[#This Row],[Month No.]]/3,0)</f>
        <v>Q1</v>
      </c>
      <c r="U3900" s="1" t="str">
        <f>TEXT(salesdata[[#This Row],[Date]],"dddd")</f>
        <v>Friday</v>
      </c>
      <c r="V3900" s="12">
        <f>IFERROR(salesdata[[#This Row],[Total Revenue]]/salesdata[[#This Row],[Total Units Sold]],0)</f>
        <v>5.6904432182271272</v>
      </c>
      <c r="W3900" s="1" t="str">
        <f>INDEX({"Product1","Product2","Product3","Product4"},MATCH(MAX(salesdata[[#This Row],[S-P1]],salesdata[[#This Row],[S-P2]],salesdata[[#This Row],[S-P3]],salesdata[[#This Row],[S-P4]]),CHOOSE({1,2,3,4},salesdata[[#This Row],[S-P1]],salesdata[[#This Row],[S-P2]],salesdata[[#This Row],[S-P3]],salesdata[[#This Row],[S-P4]]),0))</f>
        <v>Product3</v>
      </c>
      <c r="X3900" s="1" t="str">
        <f>IF(salesdata[[#This Row],[Total Revenue]]&gt;=70000,"High",IF(salesdata[[#This Row],[Total Revenue]]&gt;=40000,"Medium","Low"))</f>
        <v>Low</v>
      </c>
      <c r="Y3900" s="1" t="str">
        <f>IFERROR(IF(SUMIF(salesdata[Year],salesdata[[#This Row],[Year]],salesdata[Total Revenue])&gt;SUMIF(salesdata[Year],salesdata[[#This Row],[Year]]-1,salesdata[Total Revenue]),"Growth Year","Decline Year"),"")</f>
        <v>Decline Year</v>
      </c>
    </row>
    <row r="3901" spans="1:25" x14ac:dyDescent="0.3">
      <c r="A3901" s="1">
        <v>3900</v>
      </c>
      <c r="B3901" s="2">
        <v>44254</v>
      </c>
      <c r="C3901" s="1">
        <v>2021</v>
      </c>
      <c r="D3901" s="1" t="s">
        <v>27</v>
      </c>
      <c r="E3901" s="1">
        <v>2</v>
      </c>
      <c r="F3901" s="3">
        <v>576</v>
      </c>
      <c r="G3901" s="10">
        <v>1825.92</v>
      </c>
      <c r="H3901" s="12">
        <f>IFERROR(salesdata[[#This Row],[S-P1]]/salesdata[[#This Row],[Q-P1]],0)</f>
        <v>3.17</v>
      </c>
      <c r="I3901" s="3">
        <v>3888</v>
      </c>
      <c r="J3901" s="10">
        <v>24649.919999999998</v>
      </c>
      <c r="K3901" s="12">
        <f>IFERROR(salesdata[[#This Row],[S-P2]]/salesdata[[#This Row],[Q-P2]],0)</f>
        <v>6.34</v>
      </c>
      <c r="L3901" s="3">
        <v>4530</v>
      </c>
      <c r="M3901" s="10">
        <v>24552.6</v>
      </c>
      <c r="N3901" s="12">
        <f>IFERROR(salesdata[[#This Row],[S-P3]]/salesdata[[#This Row],[Q-P3]],0)</f>
        <v>5.42</v>
      </c>
      <c r="O3901" s="3">
        <v>980</v>
      </c>
      <c r="P3901" s="10">
        <v>6987.4</v>
      </c>
      <c r="Q3901" s="12">
        <f>IFERROR(salesdata[[#This Row],[S-P4]]/salesdata[[#This Row],[Q-P4]],0)</f>
        <v>7.13</v>
      </c>
      <c r="R3901" s="3">
        <v>9974</v>
      </c>
      <c r="S3901" s="10">
        <v>58015.839999999997</v>
      </c>
      <c r="T3901" s="1" t="str">
        <f>"Q"&amp;ROUNDUP(salesdata[[#This Row],[Month No.]]/3,0)</f>
        <v>Q1</v>
      </c>
      <c r="U3901" s="1" t="str">
        <f>TEXT(salesdata[[#This Row],[Date]],"dddd")</f>
        <v>Saturday</v>
      </c>
      <c r="V3901" s="12">
        <f>IFERROR(salesdata[[#This Row],[Total Revenue]]/salesdata[[#This Row],[Total Units Sold]],0)</f>
        <v>5.8167074393422897</v>
      </c>
      <c r="W3901" s="1" t="str">
        <f>INDEX({"Product1","Product2","Product3","Product4"},MATCH(MAX(salesdata[[#This Row],[S-P1]],salesdata[[#This Row],[S-P2]],salesdata[[#This Row],[S-P3]],salesdata[[#This Row],[S-P4]]),CHOOSE({1,2,3,4},salesdata[[#This Row],[S-P1]],salesdata[[#This Row],[S-P2]],salesdata[[#This Row],[S-P3]],salesdata[[#This Row],[S-P4]]),0))</f>
        <v>Product2</v>
      </c>
      <c r="X3901" s="1" t="str">
        <f>IF(salesdata[[#This Row],[Total Revenue]]&gt;=70000,"High",IF(salesdata[[#This Row],[Total Revenue]]&gt;=40000,"Medium","Low"))</f>
        <v>Medium</v>
      </c>
      <c r="Y3901" s="1" t="str">
        <f>IFERROR(IF(SUMIF(salesdata[Year],salesdata[[#This Row],[Year]],salesdata[Total Revenue])&gt;SUMIF(salesdata[Year],salesdata[[#This Row],[Year]]-1,salesdata[Total Revenue]),"Growth Year","Decline Year"),"")</f>
        <v>Decline Year</v>
      </c>
    </row>
    <row r="3902" spans="1:25" x14ac:dyDescent="0.3">
      <c r="A3902" s="1">
        <v>3901</v>
      </c>
      <c r="B3902" s="2">
        <v>44255</v>
      </c>
      <c r="C3902" s="1">
        <v>2021</v>
      </c>
      <c r="D3902" s="1" t="s">
        <v>27</v>
      </c>
      <c r="E3902" s="1">
        <v>2</v>
      </c>
      <c r="F3902" s="3">
        <v>3846</v>
      </c>
      <c r="G3902" s="10">
        <v>12191.82</v>
      </c>
      <c r="H3902" s="12">
        <f>IFERROR(salesdata[[#This Row],[S-P1]]/salesdata[[#This Row],[Q-P1]],0)</f>
        <v>3.17</v>
      </c>
      <c r="I3902" s="3">
        <v>1599</v>
      </c>
      <c r="J3902" s="10">
        <v>10137.66</v>
      </c>
      <c r="K3902" s="12">
        <f>IFERROR(salesdata[[#This Row],[S-P2]]/salesdata[[#This Row],[Q-P2]],0)</f>
        <v>6.34</v>
      </c>
      <c r="L3902" s="3">
        <v>5385</v>
      </c>
      <c r="M3902" s="10">
        <v>29186.7</v>
      </c>
      <c r="N3902" s="12">
        <f>IFERROR(salesdata[[#This Row],[S-P3]]/salesdata[[#This Row],[Q-P3]],0)</f>
        <v>5.42</v>
      </c>
      <c r="O3902" s="3">
        <v>598</v>
      </c>
      <c r="P3902" s="10">
        <v>4263.74</v>
      </c>
      <c r="Q3902" s="12">
        <f>IFERROR(salesdata[[#This Row],[S-P4]]/salesdata[[#This Row],[Q-P4]],0)</f>
        <v>7.13</v>
      </c>
      <c r="R3902" s="3">
        <v>11428</v>
      </c>
      <c r="S3902" s="10">
        <v>55779.92</v>
      </c>
      <c r="T3902" s="1" t="str">
        <f>"Q"&amp;ROUNDUP(salesdata[[#This Row],[Month No.]]/3,0)</f>
        <v>Q1</v>
      </c>
      <c r="U3902" s="1" t="str">
        <f>TEXT(salesdata[[#This Row],[Date]],"dddd")</f>
        <v>Sunday</v>
      </c>
      <c r="V3902" s="12">
        <f>IFERROR(salesdata[[#This Row],[Total Revenue]]/salesdata[[#This Row],[Total Units Sold]],0)</f>
        <v>4.8809870493524672</v>
      </c>
      <c r="W3902" s="1" t="str">
        <f>INDEX({"Product1","Product2","Product3","Product4"},MATCH(MAX(salesdata[[#This Row],[S-P1]],salesdata[[#This Row],[S-P2]],salesdata[[#This Row],[S-P3]],salesdata[[#This Row],[S-P4]]),CHOOSE({1,2,3,4},salesdata[[#This Row],[S-P1]],salesdata[[#This Row],[S-P2]],salesdata[[#This Row],[S-P3]],salesdata[[#This Row],[S-P4]]),0))</f>
        <v>Product3</v>
      </c>
      <c r="X3902" s="1" t="str">
        <f>IF(salesdata[[#This Row],[Total Revenue]]&gt;=70000,"High",IF(salesdata[[#This Row],[Total Revenue]]&gt;=40000,"Medium","Low"))</f>
        <v>Medium</v>
      </c>
      <c r="Y3902" s="1" t="str">
        <f>IFERROR(IF(SUMIF(salesdata[Year],salesdata[[#This Row],[Year]],salesdata[Total Revenue])&gt;SUMIF(salesdata[Year],salesdata[[#This Row],[Year]]-1,salesdata[Total Revenue]),"Growth Year","Decline Year"),"")</f>
        <v>Decline Year</v>
      </c>
    </row>
    <row r="3903" spans="1:25" x14ac:dyDescent="0.3">
      <c r="A3903" s="1">
        <v>3902</v>
      </c>
      <c r="B3903" s="2">
        <v>44256</v>
      </c>
      <c r="C3903" s="1">
        <v>2021</v>
      </c>
      <c r="D3903" s="1" t="s">
        <v>28</v>
      </c>
      <c r="E3903" s="1">
        <v>3</v>
      </c>
      <c r="F3903" s="3">
        <v>6711</v>
      </c>
      <c r="G3903" s="10">
        <v>21273.87</v>
      </c>
      <c r="H3903" s="12">
        <f>IFERROR(salesdata[[#This Row],[S-P1]]/salesdata[[#This Row],[Q-P1]],0)</f>
        <v>3.17</v>
      </c>
      <c r="I3903" s="3">
        <v>2440</v>
      </c>
      <c r="J3903" s="10">
        <v>15469.6</v>
      </c>
      <c r="K3903" s="12">
        <f>IFERROR(salesdata[[#This Row],[S-P2]]/salesdata[[#This Row],[Q-P2]],0)</f>
        <v>6.34</v>
      </c>
      <c r="L3903" s="3">
        <v>2164</v>
      </c>
      <c r="M3903" s="10">
        <v>11728.88</v>
      </c>
      <c r="N3903" s="12">
        <f>IFERROR(salesdata[[#This Row],[S-P3]]/salesdata[[#This Row],[Q-P3]],0)</f>
        <v>5.42</v>
      </c>
      <c r="O3903" s="3">
        <v>1419</v>
      </c>
      <c r="P3903" s="10">
        <v>10117.469999999999</v>
      </c>
      <c r="Q3903" s="12">
        <f>IFERROR(salesdata[[#This Row],[S-P4]]/salesdata[[#This Row],[Q-P4]],0)</f>
        <v>7.13</v>
      </c>
      <c r="R3903" s="3">
        <v>12734</v>
      </c>
      <c r="S3903" s="10">
        <v>58589.82</v>
      </c>
      <c r="T3903" s="1" t="str">
        <f>"Q"&amp;ROUNDUP(salesdata[[#This Row],[Month No.]]/3,0)</f>
        <v>Q1</v>
      </c>
      <c r="U3903" s="1" t="str">
        <f>TEXT(salesdata[[#This Row],[Date]],"dddd")</f>
        <v>Monday</v>
      </c>
      <c r="V3903" s="12">
        <f>IFERROR(salesdata[[#This Row],[Total Revenue]]/salesdata[[#This Row],[Total Units Sold]],0)</f>
        <v>4.6010538715250506</v>
      </c>
      <c r="W3903" s="1" t="str">
        <f>INDEX({"Product1","Product2","Product3","Product4"},MATCH(MAX(salesdata[[#This Row],[S-P1]],salesdata[[#This Row],[S-P2]],salesdata[[#This Row],[S-P3]],salesdata[[#This Row],[S-P4]]),CHOOSE({1,2,3,4},salesdata[[#This Row],[S-P1]],salesdata[[#This Row],[S-P2]],salesdata[[#This Row],[S-P3]],salesdata[[#This Row],[S-P4]]),0))</f>
        <v>Product1</v>
      </c>
      <c r="X3903" s="1" t="str">
        <f>IF(salesdata[[#This Row],[Total Revenue]]&gt;=70000,"High",IF(salesdata[[#This Row],[Total Revenue]]&gt;=40000,"Medium","Low"))</f>
        <v>Medium</v>
      </c>
      <c r="Y3903" s="1" t="str">
        <f>IFERROR(IF(SUMIF(salesdata[Year],salesdata[[#This Row],[Year]],salesdata[Total Revenue])&gt;SUMIF(salesdata[Year],salesdata[[#This Row],[Year]]-1,salesdata[Total Revenue]),"Growth Year","Decline Year"),"")</f>
        <v>Decline Year</v>
      </c>
    </row>
    <row r="3904" spans="1:25" x14ac:dyDescent="0.3">
      <c r="A3904" s="1">
        <v>3903</v>
      </c>
      <c r="B3904" s="2">
        <v>44257</v>
      </c>
      <c r="C3904" s="1">
        <v>2021</v>
      </c>
      <c r="D3904" s="1" t="s">
        <v>28</v>
      </c>
      <c r="E3904" s="1">
        <v>3</v>
      </c>
      <c r="F3904" s="3">
        <v>7665</v>
      </c>
      <c r="G3904" s="10">
        <v>24298.05</v>
      </c>
      <c r="H3904" s="12">
        <f>IFERROR(salesdata[[#This Row],[S-P1]]/salesdata[[#This Row],[Q-P1]],0)</f>
        <v>3.17</v>
      </c>
      <c r="I3904" s="3">
        <v>3849</v>
      </c>
      <c r="J3904" s="10">
        <v>24402.66</v>
      </c>
      <c r="K3904" s="12">
        <f>IFERROR(salesdata[[#This Row],[S-P2]]/salesdata[[#This Row],[Q-P2]],0)</f>
        <v>6.34</v>
      </c>
      <c r="L3904" s="3">
        <v>3558</v>
      </c>
      <c r="M3904" s="10">
        <v>19284.36</v>
      </c>
      <c r="N3904" s="12">
        <f>IFERROR(salesdata[[#This Row],[S-P3]]/salesdata[[#This Row],[Q-P3]],0)</f>
        <v>5.42</v>
      </c>
      <c r="O3904" s="3">
        <v>529</v>
      </c>
      <c r="P3904" s="10">
        <v>3771.77</v>
      </c>
      <c r="Q3904" s="12">
        <f>IFERROR(salesdata[[#This Row],[S-P4]]/salesdata[[#This Row],[Q-P4]],0)</f>
        <v>7.13</v>
      </c>
      <c r="R3904" s="3">
        <v>15601</v>
      </c>
      <c r="S3904" s="10">
        <v>71756.84</v>
      </c>
      <c r="T3904" s="1" t="str">
        <f>"Q"&amp;ROUNDUP(salesdata[[#This Row],[Month No.]]/3,0)</f>
        <v>Q1</v>
      </c>
      <c r="U3904" s="1" t="str">
        <f>TEXT(salesdata[[#This Row],[Date]],"dddd")</f>
        <v>Tuesday</v>
      </c>
      <c r="V3904" s="12">
        <f>IFERROR(salesdata[[#This Row],[Total Revenue]]/salesdata[[#This Row],[Total Units Sold]],0)</f>
        <v>4.5995025959874365</v>
      </c>
      <c r="W3904" s="1" t="str">
        <f>INDEX({"Product1","Product2","Product3","Product4"},MATCH(MAX(salesdata[[#This Row],[S-P1]],salesdata[[#This Row],[S-P2]],salesdata[[#This Row],[S-P3]],salesdata[[#This Row],[S-P4]]),CHOOSE({1,2,3,4},salesdata[[#This Row],[S-P1]],salesdata[[#This Row],[S-P2]],salesdata[[#This Row],[S-P3]],salesdata[[#This Row],[S-P4]]),0))</f>
        <v>Product2</v>
      </c>
      <c r="X3904" s="1" t="str">
        <f>IF(salesdata[[#This Row],[Total Revenue]]&gt;=70000,"High",IF(salesdata[[#This Row],[Total Revenue]]&gt;=40000,"Medium","Low"))</f>
        <v>High</v>
      </c>
      <c r="Y3904" s="1" t="str">
        <f>IFERROR(IF(SUMIF(salesdata[Year],salesdata[[#This Row],[Year]],salesdata[Total Revenue])&gt;SUMIF(salesdata[Year],salesdata[[#This Row],[Year]]-1,salesdata[Total Revenue]),"Growth Year","Decline Year"),"")</f>
        <v>Decline Year</v>
      </c>
    </row>
    <row r="3905" spans="1:25" x14ac:dyDescent="0.3">
      <c r="A3905" s="1">
        <v>3904</v>
      </c>
      <c r="B3905" s="2">
        <v>44258</v>
      </c>
      <c r="C3905" s="1">
        <v>2021</v>
      </c>
      <c r="D3905" s="1" t="s">
        <v>28</v>
      </c>
      <c r="E3905" s="1">
        <v>3</v>
      </c>
      <c r="F3905" s="3">
        <v>3107</v>
      </c>
      <c r="G3905" s="10">
        <v>9849.19</v>
      </c>
      <c r="H3905" s="12">
        <f>IFERROR(salesdata[[#This Row],[S-P1]]/salesdata[[#This Row],[Q-P1]],0)</f>
        <v>3.1700000000000004</v>
      </c>
      <c r="I3905" s="3">
        <v>2962</v>
      </c>
      <c r="J3905" s="10">
        <v>18779.080000000002</v>
      </c>
      <c r="K3905" s="12">
        <f>IFERROR(salesdata[[#This Row],[S-P2]]/salesdata[[#This Row],[Q-P2]],0)</f>
        <v>6.3400000000000007</v>
      </c>
      <c r="L3905" s="3">
        <v>5050</v>
      </c>
      <c r="M3905" s="10">
        <v>27371</v>
      </c>
      <c r="N3905" s="12">
        <f>IFERROR(salesdata[[#This Row],[S-P3]]/salesdata[[#This Row],[Q-P3]],0)</f>
        <v>5.42</v>
      </c>
      <c r="O3905" s="3">
        <v>1212</v>
      </c>
      <c r="P3905" s="10">
        <v>8641.56</v>
      </c>
      <c r="Q3905" s="12">
        <f>IFERROR(salesdata[[#This Row],[S-P4]]/salesdata[[#This Row],[Q-P4]],0)</f>
        <v>7.13</v>
      </c>
      <c r="R3905" s="3">
        <v>12331</v>
      </c>
      <c r="S3905" s="10">
        <v>64640.83</v>
      </c>
      <c r="T3905" s="1" t="str">
        <f>"Q"&amp;ROUNDUP(salesdata[[#This Row],[Month No.]]/3,0)</f>
        <v>Q1</v>
      </c>
      <c r="U3905" s="1" t="str">
        <f>TEXT(salesdata[[#This Row],[Date]],"dddd")</f>
        <v>Wednesday</v>
      </c>
      <c r="V3905" s="12">
        <f>IFERROR(salesdata[[#This Row],[Total Revenue]]/salesdata[[#This Row],[Total Units Sold]],0)</f>
        <v>5.2421401346200636</v>
      </c>
      <c r="W3905" s="1" t="str">
        <f>INDEX({"Product1","Product2","Product3","Product4"},MATCH(MAX(salesdata[[#This Row],[S-P1]],salesdata[[#This Row],[S-P2]],salesdata[[#This Row],[S-P3]],salesdata[[#This Row],[S-P4]]),CHOOSE({1,2,3,4},salesdata[[#This Row],[S-P1]],salesdata[[#This Row],[S-P2]],salesdata[[#This Row],[S-P3]],salesdata[[#This Row],[S-P4]]),0))</f>
        <v>Product3</v>
      </c>
      <c r="X3905" s="1" t="str">
        <f>IF(salesdata[[#This Row],[Total Revenue]]&gt;=70000,"High",IF(salesdata[[#This Row],[Total Revenue]]&gt;=40000,"Medium","Low"))</f>
        <v>Medium</v>
      </c>
      <c r="Y3905" s="1" t="str">
        <f>IFERROR(IF(SUMIF(salesdata[Year],salesdata[[#This Row],[Year]],salesdata[Total Revenue])&gt;SUMIF(salesdata[Year],salesdata[[#This Row],[Year]]-1,salesdata[Total Revenue]),"Growth Year","Decline Year"),"")</f>
        <v>Decline Year</v>
      </c>
    </row>
    <row r="3906" spans="1:25" x14ac:dyDescent="0.3">
      <c r="A3906" s="1">
        <v>3905</v>
      </c>
      <c r="B3906" s="2">
        <v>44259</v>
      </c>
      <c r="C3906" s="1">
        <v>2021</v>
      </c>
      <c r="D3906" s="1" t="s">
        <v>28</v>
      </c>
      <c r="E3906" s="1">
        <v>3</v>
      </c>
      <c r="F3906" s="3">
        <v>7507</v>
      </c>
      <c r="G3906" s="10">
        <v>23797.19</v>
      </c>
      <c r="H3906" s="12">
        <f>IFERROR(salesdata[[#This Row],[S-P1]]/salesdata[[#This Row],[Q-P1]],0)</f>
        <v>3.17</v>
      </c>
      <c r="I3906" s="3">
        <v>2803</v>
      </c>
      <c r="J3906" s="10">
        <v>17771.02</v>
      </c>
      <c r="K3906" s="12">
        <f>IFERROR(salesdata[[#This Row],[S-P2]]/salesdata[[#This Row],[Q-P2]],0)</f>
        <v>6.34</v>
      </c>
      <c r="L3906" s="3">
        <v>3428</v>
      </c>
      <c r="M3906" s="10">
        <v>18579.759999999998</v>
      </c>
      <c r="N3906" s="12">
        <f>IFERROR(salesdata[[#This Row],[S-P3]]/salesdata[[#This Row],[Q-P3]],0)</f>
        <v>5.42</v>
      </c>
      <c r="O3906" s="3">
        <v>1861</v>
      </c>
      <c r="P3906" s="10">
        <v>13268.93</v>
      </c>
      <c r="Q3906" s="12">
        <f>IFERROR(salesdata[[#This Row],[S-P4]]/salesdata[[#This Row],[Q-P4]],0)</f>
        <v>7.13</v>
      </c>
      <c r="R3906" s="3">
        <v>15599</v>
      </c>
      <c r="S3906" s="10">
        <v>73416.899999999994</v>
      </c>
      <c r="T3906" s="1" t="str">
        <f>"Q"&amp;ROUNDUP(salesdata[[#This Row],[Month No.]]/3,0)</f>
        <v>Q1</v>
      </c>
      <c r="U3906" s="1" t="str">
        <f>TEXT(salesdata[[#This Row],[Date]],"dddd")</f>
        <v>Thursday</v>
      </c>
      <c r="V3906" s="12">
        <f>IFERROR(salesdata[[#This Row],[Total Revenue]]/salesdata[[#This Row],[Total Units Sold]],0)</f>
        <v>4.7065132380280783</v>
      </c>
      <c r="W3906" s="1" t="str">
        <f>INDEX({"Product1","Product2","Product3","Product4"},MATCH(MAX(salesdata[[#This Row],[S-P1]],salesdata[[#This Row],[S-P2]],salesdata[[#This Row],[S-P3]],salesdata[[#This Row],[S-P4]]),CHOOSE({1,2,3,4},salesdata[[#This Row],[S-P1]],salesdata[[#This Row],[S-P2]],salesdata[[#This Row],[S-P3]],salesdata[[#This Row],[S-P4]]),0))</f>
        <v>Product1</v>
      </c>
      <c r="X3906" s="1" t="str">
        <f>IF(salesdata[[#This Row],[Total Revenue]]&gt;=70000,"High",IF(salesdata[[#This Row],[Total Revenue]]&gt;=40000,"Medium","Low"))</f>
        <v>High</v>
      </c>
      <c r="Y3906" s="1" t="str">
        <f>IFERROR(IF(SUMIF(salesdata[Year],salesdata[[#This Row],[Year]],salesdata[Total Revenue])&gt;SUMIF(salesdata[Year],salesdata[[#This Row],[Year]]-1,salesdata[Total Revenue]),"Growth Year","Decline Year"),"")</f>
        <v>Decline Year</v>
      </c>
    </row>
    <row r="3907" spans="1:25" x14ac:dyDescent="0.3">
      <c r="A3907" s="1">
        <v>3906</v>
      </c>
      <c r="B3907" s="2">
        <v>44260</v>
      </c>
      <c r="C3907" s="1">
        <v>2021</v>
      </c>
      <c r="D3907" s="1" t="s">
        <v>28</v>
      </c>
      <c r="E3907" s="1">
        <v>3</v>
      </c>
      <c r="F3907" s="3">
        <v>5462</v>
      </c>
      <c r="G3907" s="10">
        <v>17314.54</v>
      </c>
      <c r="H3907" s="12">
        <f>IFERROR(salesdata[[#This Row],[S-P1]]/salesdata[[#This Row],[Q-P1]],0)</f>
        <v>3.1700000000000004</v>
      </c>
      <c r="I3907" s="3">
        <v>1354</v>
      </c>
      <c r="J3907" s="10">
        <v>8584.36</v>
      </c>
      <c r="K3907" s="12">
        <f>IFERROR(salesdata[[#This Row],[S-P2]]/salesdata[[#This Row],[Q-P2]],0)</f>
        <v>6.3400000000000007</v>
      </c>
      <c r="L3907" s="3">
        <v>5784</v>
      </c>
      <c r="M3907" s="10">
        <v>31349.279999999999</v>
      </c>
      <c r="N3907" s="12">
        <f>IFERROR(salesdata[[#This Row],[S-P3]]/salesdata[[#This Row],[Q-P3]],0)</f>
        <v>5.42</v>
      </c>
      <c r="O3907" s="3">
        <v>747</v>
      </c>
      <c r="P3907" s="10">
        <v>5326.11</v>
      </c>
      <c r="Q3907" s="12">
        <f>IFERROR(salesdata[[#This Row],[S-P4]]/salesdata[[#This Row],[Q-P4]],0)</f>
        <v>7.13</v>
      </c>
      <c r="R3907" s="3">
        <v>13347</v>
      </c>
      <c r="S3907" s="10">
        <v>62574.29</v>
      </c>
      <c r="T3907" s="1" t="str">
        <f>"Q"&amp;ROUNDUP(salesdata[[#This Row],[Month No.]]/3,0)</f>
        <v>Q1</v>
      </c>
      <c r="U3907" s="1" t="str">
        <f>TEXT(salesdata[[#This Row],[Date]],"dddd")</f>
        <v>Friday</v>
      </c>
      <c r="V3907" s="12">
        <f>IFERROR(salesdata[[#This Row],[Total Revenue]]/salesdata[[#This Row],[Total Units Sold]],0)</f>
        <v>4.6882662770660071</v>
      </c>
      <c r="W3907" s="1" t="str">
        <f>INDEX({"Product1","Product2","Product3","Product4"},MATCH(MAX(salesdata[[#This Row],[S-P1]],salesdata[[#This Row],[S-P2]],salesdata[[#This Row],[S-P3]],salesdata[[#This Row],[S-P4]]),CHOOSE({1,2,3,4},salesdata[[#This Row],[S-P1]],salesdata[[#This Row],[S-P2]],salesdata[[#This Row],[S-P3]],salesdata[[#This Row],[S-P4]]),0))</f>
        <v>Product3</v>
      </c>
      <c r="X3907" s="1" t="str">
        <f>IF(salesdata[[#This Row],[Total Revenue]]&gt;=70000,"High",IF(salesdata[[#This Row],[Total Revenue]]&gt;=40000,"Medium","Low"))</f>
        <v>Medium</v>
      </c>
      <c r="Y3907" s="1" t="str">
        <f>IFERROR(IF(SUMIF(salesdata[Year],salesdata[[#This Row],[Year]],salesdata[Total Revenue])&gt;SUMIF(salesdata[Year],salesdata[[#This Row],[Year]]-1,salesdata[Total Revenue]),"Growth Year","Decline Year"),"")</f>
        <v>Decline Year</v>
      </c>
    </row>
    <row r="3908" spans="1:25" x14ac:dyDescent="0.3">
      <c r="A3908" s="1">
        <v>3907</v>
      </c>
      <c r="B3908" s="2">
        <v>44261</v>
      </c>
      <c r="C3908" s="1">
        <v>2021</v>
      </c>
      <c r="D3908" s="1" t="s">
        <v>28</v>
      </c>
      <c r="E3908" s="1">
        <v>3</v>
      </c>
      <c r="F3908" s="3">
        <v>4327</v>
      </c>
      <c r="G3908" s="10">
        <v>13716.59</v>
      </c>
      <c r="H3908" s="12">
        <f>IFERROR(salesdata[[#This Row],[S-P1]]/salesdata[[#This Row],[Q-P1]],0)</f>
        <v>3.17</v>
      </c>
      <c r="I3908" s="3">
        <v>2073</v>
      </c>
      <c r="J3908" s="10">
        <v>13142.82</v>
      </c>
      <c r="K3908" s="12">
        <f>IFERROR(salesdata[[#This Row],[S-P2]]/salesdata[[#This Row],[Q-P2]],0)</f>
        <v>6.34</v>
      </c>
      <c r="L3908" s="3">
        <v>5252</v>
      </c>
      <c r="M3908" s="10">
        <v>28465.84</v>
      </c>
      <c r="N3908" s="12">
        <f>IFERROR(salesdata[[#This Row],[S-P3]]/salesdata[[#This Row],[Q-P3]],0)</f>
        <v>5.42</v>
      </c>
      <c r="O3908" s="3">
        <v>1284</v>
      </c>
      <c r="P3908" s="10">
        <v>9154.92</v>
      </c>
      <c r="Q3908" s="12">
        <f>IFERROR(salesdata[[#This Row],[S-P4]]/salesdata[[#This Row],[Q-P4]],0)</f>
        <v>7.13</v>
      </c>
      <c r="R3908" s="3">
        <v>12936</v>
      </c>
      <c r="S3908" s="10">
        <v>64480.17</v>
      </c>
      <c r="T3908" s="1" t="str">
        <f>"Q"&amp;ROUNDUP(salesdata[[#This Row],[Month No.]]/3,0)</f>
        <v>Q1</v>
      </c>
      <c r="U3908" s="1" t="str">
        <f>TEXT(salesdata[[#This Row],[Date]],"dddd")</f>
        <v>Saturday</v>
      </c>
      <c r="V3908" s="12">
        <f>IFERROR(salesdata[[#This Row],[Total Revenue]]/salesdata[[#This Row],[Total Units Sold]],0)</f>
        <v>4.9845524118738407</v>
      </c>
      <c r="W3908" s="1" t="str">
        <f>INDEX({"Product1","Product2","Product3","Product4"},MATCH(MAX(salesdata[[#This Row],[S-P1]],salesdata[[#This Row],[S-P2]],salesdata[[#This Row],[S-P3]],salesdata[[#This Row],[S-P4]]),CHOOSE({1,2,3,4},salesdata[[#This Row],[S-P1]],salesdata[[#This Row],[S-P2]],salesdata[[#This Row],[S-P3]],salesdata[[#This Row],[S-P4]]),0))</f>
        <v>Product3</v>
      </c>
      <c r="X3908" s="1" t="str">
        <f>IF(salesdata[[#This Row],[Total Revenue]]&gt;=70000,"High",IF(salesdata[[#This Row],[Total Revenue]]&gt;=40000,"Medium","Low"))</f>
        <v>Medium</v>
      </c>
      <c r="Y3908" s="1" t="str">
        <f>IFERROR(IF(SUMIF(salesdata[Year],salesdata[[#This Row],[Year]],salesdata[Total Revenue])&gt;SUMIF(salesdata[Year],salesdata[[#This Row],[Year]]-1,salesdata[Total Revenue]),"Growth Year","Decline Year"),"")</f>
        <v>Decline Year</v>
      </c>
    </row>
    <row r="3909" spans="1:25" x14ac:dyDescent="0.3">
      <c r="A3909" s="1">
        <v>3908</v>
      </c>
      <c r="B3909" s="2">
        <v>44262</v>
      </c>
      <c r="C3909" s="1">
        <v>2021</v>
      </c>
      <c r="D3909" s="1" t="s">
        <v>28</v>
      </c>
      <c r="E3909" s="1">
        <v>3</v>
      </c>
      <c r="F3909" s="3">
        <v>6081</v>
      </c>
      <c r="G3909" s="10">
        <v>19276.77</v>
      </c>
      <c r="H3909" s="12">
        <f>IFERROR(salesdata[[#This Row],[S-P1]]/salesdata[[#This Row],[Q-P1]],0)</f>
        <v>3.17</v>
      </c>
      <c r="I3909" s="3">
        <v>3706</v>
      </c>
      <c r="J3909" s="10">
        <v>23496.04</v>
      </c>
      <c r="K3909" s="12">
        <f>IFERROR(salesdata[[#This Row],[S-P2]]/salesdata[[#This Row],[Q-P2]],0)</f>
        <v>6.34</v>
      </c>
      <c r="L3909" s="3">
        <v>2548</v>
      </c>
      <c r="M3909" s="10">
        <v>13810.16</v>
      </c>
      <c r="N3909" s="12">
        <f>IFERROR(salesdata[[#This Row],[S-P3]]/salesdata[[#This Row],[Q-P3]],0)</f>
        <v>5.42</v>
      </c>
      <c r="O3909" s="3">
        <v>660</v>
      </c>
      <c r="P3909" s="10">
        <v>4705.8</v>
      </c>
      <c r="Q3909" s="12">
        <f>IFERROR(salesdata[[#This Row],[S-P4]]/salesdata[[#This Row],[Q-P4]],0)</f>
        <v>7.13</v>
      </c>
      <c r="R3909" s="3">
        <v>12995</v>
      </c>
      <c r="S3909" s="10">
        <v>61288.77</v>
      </c>
      <c r="T3909" s="1" t="str">
        <f>"Q"&amp;ROUNDUP(salesdata[[#This Row],[Month No.]]/3,0)</f>
        <v>Q1</v>
      </c>
      <c r="U3909" s="1" t="str">
        <f>TEXT(salesdata[[#This Row],[Date]],"dddd")</f>
        <v>Sunday</v>
      </c>
      <c r="V3909" s="12">
        <f>IFERROR(salesdata[[#This Row],[Total Revenue]]/salesdata[[#This Row],[Total Units Sold]],0)</f>
        <v>4.7163347441323582</v>
      </c>
      <c r="W3909" s="1" t="str">
        <f>INDEX({"Product1","Product2","Product3","Product4"},MATCH(MAX(salesdata[[#This Row],[S-P1]],salesdata[[#This Row],[S-P2]],salesdata[[#This Row],[S-P3]],salesdata[[#This Row],[S-P4]]),CHOOSE({1,2,3,4},salesdata[[#This Row],[S-P1]],salesdata[[#This Row],[S-P2]],salesdata[[#This Row],[S-P3]],salesdata[[#This Row],[S-P4]]),0))</f>
        <v>Product2</v>
      </c>
      <c r="X3909" s="1" t="str">
        <f>IF(salesdata[[#This Row],[Total Revenue]]&gt;=70000,"High",IF(salesdata[[#This Row],[Total Revenue]]&gt;=40000,"Medium","Low"))</f>
        <v>Medium</v>
      </c>
      <c r="Y3909" s="1" t="str">
        <f>IFERROR(IF(SUMIF(salesdata[Year],salesdata[[#This Row],[Year]],salesdata[Total Revenue])&gt;SUMIF(salesdata[Year],salesdata[[#This Row],[Year]]-1,salesdata[Total Revenue]),"Growth Year","Decline Year"),"")</f>
        <v>Decline Year</v>
      </c>
    </row>
    <row r="3910" spans="1:25" x14ac:dyDescent="0.3">
      <c r="A3910" s="1">
        <v>3909</v>
      </c>
      <c r="B3910" s="2">
        <v>44263</v>
      </c>
      <c r="C3910" s="1">
        <v>2021</v>
      </c>
      <c r="D3910" s="1" t="s">
        <v>28</v>
      </c>
      <c r="E3910" s="1">
        <v>3</v>
      </c>
      <c r="F3910" s="3">
        <v>6451</v>
      </c>
      <c r="G3910" s="10">
        <v>20449.669999999998</v>
      </c>
      <c r="H3910" s="12">
        <f>IFERROR(salesdata[[#This Row],[S-P1]]/salesdata[[#This Row],[Q-P1]],0)</f>
        <v>3.17</v>
      </c>
      <c r="I3910" s="3">
        <v>3569</v>
      </c>
      <c r="J3910" s="10">
        <v>22627.46</v>
      </c>
      <c r="K3910" s="12">
        <f>IFERROR(salesdata[[#This Row],[S-P2]]/salesdata[[#This Row],[Q-P2]],0)</f>
        <v>6.34</v>
      </c>
      <c r="L3910" s="3">
        <v>2625</v>
      </c>
      <c r="M3910" s="10">
        <v>14227.5</v>
      </c>
      <c r="N3910" s="12">
        <f>IFERROR(salesdata[[#This Row],[S-P3]]/salesdata[[#This Row],[Q-P3]],0)</f>
        <v>5.42</v>
      </c>
      <c r="O3910" s="3">
        <v>1910</v>
      </c>
      <c r="P3910" s="10">
        <v>13618.3</v>
      </c>
      <c r="Q3910" s="12">
        <f>IFERROR(salesdata[[#This Row],[S-P4]]/salesdata[[#This Row],[Q-P4]],0)</f>
        <v>7.13</v>
      </c>
      <c r="R3910" s="3">
        <v>14555</v>
      </c>
      <c r="S3910" s="10">
        <v>70922.929999999993</v>
      </c>
      <c r="T3910" s="1" t="str">
        <f>"Q"&amp;ROUNDUP(salesdata[[#This Row],[Month No.]]/3,0)</f>
        <v>Q1</v>
      </c>
      <c r="U3910" s="1" t="str">
        <f>TEXT(salesdata[[#This Row],[Date]],"dddd")</f>
        <v>Monday</v>
      </c>
      <c r="V3910" s="12">
        <f>IFERROR(salesdata[[#This Row],[Total Revenue]]/salesdata[[#This Row],[Total Units Sold]],0)</f>
        <v>4.8727536928890407</v>
      </c>
      <c r="W3910" s="1" t="str">
        <f>INDEX({"Product1","Product2","Product3","Product4"},MATCH(MAX(salesdata[[#This Row],[S-P1]],salesdata[[#This Row],[S-P2]],salesdata[[#This Row],[S-P3]],salesdata[[#This Row],[S-P4]]),CHOOSE({1,2,3,4},salesdata[[#This Row],[S-P1]],salesdata[[#This Row],[S-P2]],salesdata[[#This Row],[S-P3]],salesdata[[#This Row],[S-P4]]),0))</f>
        <v>Product2</v>
      </c>
      <c r="X3910" s="1" t="str">
        <f>IF(salesdata[[#This Row],[Total Revenue]]&gt;=70000,"High",IF(salesdata[[#This Row],[Total Revenue]]&gt;=40000,"Medium","Low"))</f>
        <v>High</v>
      </c>
      <c r="Y3910" s="1" t="str">
        <f>IFERROR(IF(SUMIF(salesdata[Year],salesdata[[#This Row],[Year]],salesdata[Total Revenue])&gt;SUMIF(salesdata[Year],salesdata[[#This Row],[Year]]-1,salesdata[Total Revenue]),"Growth Year","Decline Year"),"")</f>
        <v>Decline Year</v>
      </c>
    </row>
    <row r="3911" spans="1:25" x14ac:dyDescent="0.3">
      <c r="A3911" s="1">
        <v>3910</v>
      </c>
      <c r="B3911" s="2">
        <v>44264</v>
      </c>
      <c r="C3911" s="1">
        <v>2021</v>
      </c>
      <c r="D3911" s="1" t="s">
        <v>28</v>
      </c>
      <c r="E3911" s="1">
        <v>3</v>
      </c>
      <c r="F3911" s="3">
        <v>7178</v>
      </c>
      <c r="G3911" s="10">
        <v>22754.26</v>
      </c>
      <c r="H3911" s="12">
        <f>IFERROR(salesdata[[#This Row],[S-P1]]/salesdata[[#This Row],[Q-P1]],0)</f>
        <v>3.17</v>
      </c>
      <c r="I3911" s="3">
        <v>3653</v>
      </c>
      <c r="J3911" s="10">
        <v>23160.02</v>
      </c>
      <c r="K3911" s="12">
        <f>IFERROR(salesdata[[#This Row],[S-P2]]/salesdata[[#This Row],[Q-P2]],0)</f>
        <v>6.34</v>
      </c>
      <c r="L3911" s="3">
        <v>5148</v>
      </c>
      <c r="M3911" s="10">
        <v>27902.16</v>
      </c>
      <c r="N3911" s="12">
        <f>IFERROR(salesdata[[#This Row],[S-P3]]/salesdata[[#This Row],[Q-P3]],0)</f>
        <v>5.42</v>
      </c>
      <c r="O3911" s="3">
        <v>1282</v>
      </c>
      <c r="P3911" s="10">
        <v>9140.66</v>
      </c>
      <c r="Q3911" s="12">
        <f>IFERROR(salesdata[[#This Row],[S-P4]]/salesdata[[#This Row],[Q-P4]],0)</f>
        <v>7.13</v>
      </c>
      <c r="R3911" s="3">
        <v>17261</v>
      </c>
      <c r="S3911" s="10">
        <v>82957.100000000006</v>
      </c>
      <c r="T3911" s="1" t="str">
        <f>"Q"&amp;ROUNDUP(salesdata[[#This Row],[Month No.]]/3,0)</f>
        <v>Q1</v>
      </c>
      <c r="U3911" s="1" t="str">
        <f>TEXT(salesdata[[#This Row],[Date]],"dddd")</f>
        <v>Tuesday</v>
      </c>
      <c r="V3911" s="12">
        <f>IFERROR(salesdata[[#This Row],[Total Revenue]]/salesdata[[#This Row],[Total Units Sold]],0)</f>
        <v>4.8060425236081343</v>
      </c>
      <c r="W3911" s="1" t="str">
        <f>INDEX({"Product1","Product2","Product3","Product4"},MATCH(MAX(salesdata[[#This Row],[S-P1]],salesdata[[#This Row],[S-P2]],salesdata[[#This Row],[S-P3]],salesdata[[#This Row],[S-P4]]),CHOOSE({1,2,3,4},salesdata[[#This Row],[S-P1]],salesdata[[#This Row],[S-P2]],salesdata[[#This Row],[S-P3]],salesdata[[#This Row],[S-P4]]),0))</f>
        <v>Product3</v>
      </c>
      <c r="X3911" s="1" t="str">
        <f>IF(salesdata[[#This Row],[Total Revenue]]&gt;=70000,"High",IF(salesdata[[#This Row],[Total Revenue]]&gt;=40000,"Medium","Low"))</f>
        <v>High</v>
      </c>
      <c r="Y3911" s="1" t="str">
        <f>IFERROR(IF(SUMIF(salesdata[Year],salesdata[[#This Row],[Year]],salesdata[Total Revenue])&gt;SUMIF(salesdata[Year],salesdata[[#This Row],[Year]]-1,salesdata[Total Revenue]),"Growth Year","Decline Year"),"")</f>
        <v>Decline Year</v>
      </c>
    </row>
    <row r="3912" spans="1:25" x14ac:dyDescent="0.3">
      <c r="A3912" s="1">
        <v>3911</v>
      </c>
      <c r="B3912" s="2">
        <v>44265</v>
      </c>
      <c r="C3912" s="1">
        <v>2021</v>
      </c>
      <c r="D3912" s="1" t="s">
        <v>28</v>
      </c>
      <c r="E3912" s="1">
        <v>3</v>
      </c>
      <c r="F3912" s="3">
        <v>2018</v>
      </c>
      <c r="G3912" s="10">
        <v>6397.06</v>
      </c>
      <c r="H3912" s="12">
        <f>IFERROR(salesdata[[#This Row],[S-P1]]/salesdata[[#This Row],[Q-P1]],0)</f>
        <v>3.1700000000000004</v>
      </c>
      <c r="I3912" s="3">
        <v>1977</v>
      </c>
      <c r="J3912" s="10">
        <v>12534.18</v>
      </c>
      <c r="K3912" s="12">
        <f>IFERROR(salesdata[[#This Row],[S-P2]]/salesdata[[#This Row],[Q-P2]],0)</f>
        <v>6.34</v>
      </c>
      <c r="L3912" s="3">
        <v>2161</v>
      </c>
      <c r="M3912" s="10">
        <v>11712.62</v>
      </c>
      <c r="N3912" s="12">
        <f>IFERROR(salesdata[[#This Row],[S-P3]]/salesdata[[#This Row],[Q-P3]],0)</f>
        <v>5.42</v>
      </c>
      <c r="O3912" s="3">
        <v>296</v>
      </c>
      <c r="P3912" s="10">
        <v>2110.48</v>
      </c>
      <c r="Q3912" s="12">
        <f>IFERROR(salesdata[[#This Row],[S-P4]]/salesdata[[#This Row],[Q-P4]],0)</f>
        <v>7.13</v>
      </c>
      <c r="R3912" s="3">
        <v>6452</v>
      </c>
      <c r="S3912" s="10">
        <v>32754.34</v>
      </c>
      <c r="T3912" s="1" t="str">
        <f>"Q"&amp;ROUNDUP(salesdata[[#This Row],[Month No.]]/3,0)</f>
        <v>Q1</v>
      </c>
      <c r="U3912" s="1" t="str">
        <f>TEXT(salesdata[[#This Row],[Date]],"dddd")</f>
        <v>Wednesday</v>
      </c>
      <c r="V3912" s="12">
        <f>IFERROR(salesdata[[#This Row],[Total Revenue]]/salesdata[[#This Row],[Total Units Sold]],0)</f>
        <v>5.0766181029138249</v>
      </c>
      <c r="W3912" s="1" t="str">
        <f>INDEX({"Product1","Product2","Product3","Product4"},MATCH(MAX(salesdata[[#This Row],[S-P1]],salesdata[[#This Row],[S-P2]],salesdata[[#This Row],[S-P3]],salesdata[[#This Row],[S-P4]]),CHOOSE({1,2,3,4},salesdata[[#This Row],[S-P1]],salesdata[[#This Row],[S-P2]],salesdata[[#This Row],[S-P3]],salesdata[[#This Row],[S-P4]]),0))</f>
        <v>Product2</v>
      </c>
      <c r="X3912" s="1" t="str">
        <f>IF(salesdata[[#This Row],[Total Revenue]]&gt;=70000,"High",IF(salesdata[[#This Row],[Total Revenue]]&gt;=40000,"Medium","Low"))</f>
        <v>Low</v>
      </c>
      <c r="Y3912" s="1" t="str">
        <f>IFERROR(IF(SUMIF(salesdata[Year],salesdata[[#This Row],[Year]],salesdata[Total Revenue])&gt;SUMIF(salesdata[Year],salesdata[[#This Row],[Year]]-1,salesdata[Total Revenue]),"Growth Year","Decline Year"),"")</f>
        <v>Decline Year</v>
      </c>
    </row>
    <row r="3913" spans="1:25" x14ac:dyDescent="0.3">
      <c r="A3913" s="1">
        <v>3912</v>
      </c>
      <c r="B3913" s="2">
        <v>44266</v>
      </c>
      <c r="C3913" s="1">
        <v>2021</v>
      </c>
      <c r="D3913" s="1" t="s">
        <v>28</v>
      </c>
      <c r="E3913" s="1">
        <v>3</v>
      </c>
      <c r="F3913" s="3">
        <v>6640</v>
      </c>
      <c r="G3913" s="10">
        <v>21048.799999999999</v>
      </c>
      <c r="H3913" s="12">
        <f>IFERROR(salesdata[[#This Row],[S-P1]]/salesdata[[#This Row],[Q-P1]],0)</f>
        <v>3.17</v>
      </c>
      <c r="I3913" s="3">
        <v>1317</v>
      </c>
      <c r="J3913" s="10">
        <v>8349.7800000000007</v>
      </c>
      <c r="K3913" s="12">
        <f>IFERROR(salesdata[[#This Row],[S-P2]]/salesdata[[#This Row],[Q-P2]],0)</f>
        <v>6.3400000000000007</v>
      </c>
      <c r="L3913" s="3">
        <v>1375</v>
      </c>
      <c r="M3913" s="10">
        <v>7452.5</v>
      </c>
      <c r="N3913" s="12">
        <f>IFERROR(salesdata[[#This Row],[S-P3]]/salesdata[[#This Row],[Q-P3]],0)</f>
        <v>5.42</v>
      </c>
      <c r="O3913" s="3">
        <v>1024</v>
      </c>
      <c r="P3913" s="10">
        <v>7301.12</v>
      </c>
      <c r="Q3913" s="12">
        <f>IFERROR(salesdata[[#This Row],[S-P4]]/salesdata[[#This Row],[Q-P4]],0)</f>
        <v>7.13</v>
      </c>
      <c r="R3913" s="3">
        <v>10356</v>
      </c>
      <c r="S3913" s="10">
        <v>44152.2</v>
      </c>
      <c r="T3913" s="1" t="str">
        <f>"Q"&amp;ROUNDUP(salesdata[[#This Row],[Month No.]]/3,0)</f>
        <v>Q1</v>
      </c>
      <c r="U3913" s="1" t="str">
        <f>TEXT(salesdata[[#This Row],[Date]],"dddd")</f>
        <v>Thursday</v>
      </c>
      <c r="V3913" s="12">
        <f>IFERROR(salesdata[[#This Row],[Total Revenue]]/salesdata[[#This Row],[Total Units Sold]],0)</f>
        <v>4.2634414831981458</v>
      </c>
      <c r="W3913" s="1" t="str">
        <f>INDEX({"Product1","Product2","Product3","Product4"},MATCH(MAX(salesdata[[#This Row],[S-P1]],salesdata[[#This Row],[S-P2]],salesdata[[#This Row],[S-P3]],salesdata[[#This Row],[S-P4]]),CHOOSE({1,2,3,4},salesdata[[#This Row],[S-P1]],salesdata[[#This Row],[S-P2]],salesdata[[#This Row],[S-P3]],salesdata[[#This Row],[S-P4]]),0))</f>
        <v>Product1</v>
      </c>
      <c r="X3913" s="1" t="str">
        <f>IF(salesdata[[#This Row],[Total Revenue]]&gt;=70000,"High",IF(salesdata[[#This Row],[Total Revenue]]&gt;=40000,"Medium","Low"))</f>
        <v>Medium</v>
      </c>
      <c r="Y3913" s="1" t="str">
        <f>IFERROR(IF(SUMIF(salesdata[Year],salesdata[[#This Row],[Year]],salesdata[Total Revenue])&gt;SUMIF(salesdata[Year],salesdata[[#This Row],[Year]]-1,salesdata[Total Revenue]),"Growth Year","Decline Year"),"")</f>
        <v>Decline Year</v>
      </c>
    </row>
    <row r="3914" spans="1:25" x14ac:dyDescent="0.3">
      <c r="A3914" s="1">
        <v>3913</v>
      </c>
      <c r="B3914" s="2">
        <v>44267</v>
      </c>
      <c r="C3914" s="1">
        <v>2021</v>
      </c>
      <c r="D3914" s="1" t="s">
        <v>28</v>
      </c>
      <c r="E3914" s="1">
        <v>3</v>
      </c>
      <c r="F3914" s="3">
        <v>5987</v>
      </c>
      <c r="G3914" s="10">
        <v>18978.79</v>
      </c>
      <c r="H3914" s="12">
        <f>IFERROR(salesdata[[#This Row],[S-P1]]/salesdata[[#This Row],[Q-P1]],0)</f>
        <v>3.17</v>
      </c>
      <c r="I3914" s="3">
        <v>2354</v>
      </c>
      <c r="J3914" s="10">
        <v>14924.36</v>
      </c>
      <c r="K3914" s="12">
        <f>IFERROR(salesdata[[#This Row],[S-P2]]/salesdata[[#This Row],[Q-P2]],0)</f>
        <v>6.34</v>
      </c>
      <c r="L3914" s="3">
        <v>491</v>
      </c>
      <c r="M3914" s="10">
        <v>2661.22</v>
      </c>
      <c r="N3914" s="12">
        <f>IFERROR(salesdata[[#This Row],[S-P3]]/salesdata[[#This Row],[Q-P3]],0)</f>
        <v>5.42</v>
      </c>
      <c r="O3914" s="3">
        <v>602</v>
      </c>
      <c r="P3914" s="10">
        <v>4292.26</v>
      </c>
      <c r="Q3914" s="12">
        <f>IFERROR(salesdata[[#This Row],[S-P4]]/salesdata[[#This Row],[Q-P4]],0)</f>
        <v>7.1300000000000008</v>
      </c>
      <c r="R3914" s="3">
        <v>9434</v>
      </c>
      <c r="S3914" s="10">
        <v>40856.629999999997</v>
      </c>
      <c r="T3914" s="1" t="str">
        <f>"Q"&amp;ROUNDUP(salesdata[[#This Row],[Month No.]]/3,0)</f>
        <v>Q1</v>
      </c>
      <c r="U3914" s="1" t="str">
        <f>TEXT(salesdata[[#This Row],[Date]],"dddd")</f>
        <v>Friday</v>
      </c>
      <c r="V3914" s="12">
        <f>IFERROR(salesdata[[#This Row],[Total Revenue]]/salesdata[[#This Row],[Total Units Sold]],0)</f>
        <v>4.3307854568581723</v>
      </c>
      <c r="W3914" s="1" t="str">
        <f>INDEX({"Product1","Product2","Product3","Product4"},MATCH(MAX(salesdata[[#This Row],[S-P1]],salesdata[[#This Row],[S-P2]],salesdata[[#This Row],[S-P3]],salesdata[[#This Row],[S-P4]]),CHOOSE({1,2,3,4},salesdata[[#This Row],[S-P1]],salesdata[[#This Row],[S-P2]],salesdata[[#This Row],[S-P3]],salesdata[[#This Row],[S-P4]]),0))</f>
        <v>Product1</v>
      </c>
      <c r="X3914" s="1" t="str">
        <f>IF(salesdata[[#This Row],[Total Revenue]]&gt;=70000,"High",IF(salesdata[[#This Row],[Total Revenue]]&gt;=40000,"Medium","Low"))</f>
        <v>Medium</v>
      </c>
      <c r="Y3914" s="1" t="str">
        <f>IFERROR(IF(SUMIF(salesdata[Year],salesdata[[#This Row],[Year]],salesdata[Total Revenue])&gt;SUMIF(salesdata[Year],salesdata[[#This Row],[Year]]-1,salesdata[Total Revenue]),"Growth Year","Decline Year"),"")</f>
        <v>Decline Year</v>
      </c>
    </row>
    <row r="3915" spans="1:25" x14ac:dyDescent="0.3">
      <c r="A3915" s="1">
        <v>3914</v>
      </c>
      <c r="B3915" s="2">
        <v>44268</v>
      </c>
      <c r="C3915" s="1">
        <v>2021</v>
      </c>
      <c r="D3915" s="1" t="s">
        <v>28</v>
      </c>
      <c r="E3915" s="1">
        <v>3</v>
      </c>
      <c r="F3915" s="3">
        <v>4931</v>
      </c>
      <c r="G3915" s="10">
        <v>15631.27</v>
      </c>
      <c r="H3915" s="12">
        <f>IFERROR(salesdata[[#This Row],[S-P1]]/salesdata[[#This Row],[Q-P1]],0)</f>
        <v>3.17</v>
      </c>
      <c r="I3915" s="3">
        <v>839</v>
      </c>
      <c r="J3915" s="10">
        <v>5319.26</v>
      </c>
      <c r="K3915" s="12">
        <f>IFERROR(salesdata[[#This Row],[S-P2]]/salesdata[[#This Row],[Q-P2]],0)</f>
        <v>6.34</v>
      </c>
      <c r="L3915" s="3">
        <v>2525</v>
      </c>
      <c r="M3915" s="10">
        <v>13685.5</v>
      </c>
      <c r="N3915" s="12">
        <f>IFERROR(salesdata[[#This Row],[S-P3]]/salesdata[[#This Row],[Q-P3]],0)</f>
        <v>5.42</v>
      </c>
      <c r="O3915" s="3">
        <v>487</v>
      </c>
      <c r="P3915" s="10">
        <v>3472.31</v>
      </c>
      <c r="Q3915" s="12">
        <f>IFERROR(salesdata[[#This Row],[S-P4]]/salesdata[[#This Row],[Q-P4]],0)</f>
        <v>7.13</v>
      </c>
      <c r="R3915" s="3">
        <v>8782</v>
      </c>
      <c r="S3915" s="10">
        <v>38108.339999999997</v>
      </c>
      <c r="T3915" s="1" t="str">
        <f>"Q"&amp;ROUNDUP(salesdata[[#This Row],[Month No.]]/3,0)</f>
        <v>Q1</v>
      </c>
      <c r="U3915" s="1" t="str">
        <f>TEXT(salesdata[[#This Row],[Date]],"dddd")</f>
        <v>Saturday</v>
      </c>
      <c r="V3915" s="12">
        <f>IFERROR(salesdata[[#This Row],[Total Revenue]]/salesdata[[#This Row],[Total Units Sold]],0)</f>
        <v>4.3393691641994989</v>
      </c>
      <c r="W3915" s="1" t="str">
        <f>INDEX({"Product1","Product2","Product3","Product4"},MATCH(MAX(salesdata[[#This Row],[S-P1]],salesdata[[#This Row],[S-P2]],salesdata[[#This Row],[S-P3]],salesdata[[#This Row],[S-P4]]),CHOOSE({1,2,3,4},salesdata[[#This Row],[S-P1]],salesdata[[#This Row],[S-P2]],salesdata[[#This Row],[S-P3]],salesdata[[#This Row],[S-P4]]),0))</f>
        <v>Product1</v>
      </c>
      <c r="X3915" s="1" t="str">
        <f>IF(salesdata[[#This Row],[Total Revenue]]&gt;=70000,"High",IF(salesdata[[#This Row],[Total Revenue]]&gt;=40000,"Medium","Low"))</f>
        <v>Low</v>
      </c>
      <c r="Y3915" s="1" t="str">
        <f>IFERROR(IF(SUMIF(salesdata[Year],salesdata[[#This Row],[Year]],salesdata[Total Revenue])&gt;SUMIF(salesdata[Year],salesdata[[#This Row],[Year]]-1,salesdata[Total Revenue]),"Growth Year","Decline Year"),"")</f>
        <v>Decline Year</v>
      </c>
    </row>
    <row r="3916" spans="1:25" x14ac:dyDescent="0.3">
      <c r="A3916" s="1">
        <v>3915</v>
      </c>
      <c r="B3916" s="2">
        <v>44269</v>
      </c>
      <c r="C3916" s="1">
        <v>2021</v>
      </c>
      <c r="D3916" s="1" t="s">
        <v>28</v>
      </c>
      <c r="E3916" s="1">
        <v>3</v>
      </c>
      <c r="F3916" s="3">
        <v>6561</v>
      </c>
      <c r="G3916" s="10">
        <v>20798.37</v>
      </c>
      <c r="H3916" s="12">
        <f>IFERROR(salesdata[[#This Row],[S-P1]]/salesdata[[#This Row],[Q-P1]],0)</f>
        <v>3.17</v>
      </c>
      <c r="I3916" s="3">
        <v>1048</v>
      </c>
      <c r="J3916" s="10">
        <v>6644.32</v>
      </c>
      <c r="K3916" s="12">
        <f>IFERROR(salesdata[[#This Row],[S-P2]]/salesdata[[#This Row],[Q-P2]],0)</f>
        <v>6.34</v>
      </c>
      <c r="L3916" s="3">
        <v>308</v>
      </c>
      <c r="M3916" s="10">
        <v>1669.36</v>
      </c>
      <c r="N3916" s="12">
        <f>IFERROR(salesdata[[#This Row],[S-P3]]/salesdata[[#This Row],[Q-P3]],0)</f>
        <v>5.42</v>
      </c>
      <c r="O3916" s="3">
        <v>1656</v>
      </c>
      <c r="P3916" s="10">
        <v>11807.28</v>
      </c>
      <c r="Q3916" s="12">
        <f>IFERROR(salesdata[[#This Row],[S-P4]]/salesdata[[#This Row],[Q-P4]],0)</f>
        <v>7.1300000000000008</v>
      </c>
      <c r="R3916" s="3">
        <v>9573</v>
      </c>
      <c r="S3916" s="10">
        <v>40919.33</v>
      </c>
      <c r="T3916" s="1" t="str">
        <f>"Q"&amp;ROUNDUP(salesdata[[#This Row],[Month No.]]/3,0)</f>
        <v>Q1</v>
      </c>
      <c r="U3916" s="1" t="str">
        <f>TEXT(salesdata[[#This Row],[Date]],"dddd")</f>
        <v>Sunday</v>
      </c>
      <c r="V3916" s="12">
        <f>IFERROR(salesdata[[#This Row],[Total Revenue]]/salesdata[[#This Row],[Total Units Sold]],0)</f>
        <v>4.2744521048783035</v>
      </c>
      <c r="W3916" s="1" t="str">
        <f>INDEX({"Product1","Product2","Product3","Product4"},MATCH(MAX(salesdata[[#This Row],[S-P1]],salesdata[[#This Row],[S-P2]],salesdata[[#This Row],[S-P3]],salesdata[[#This Row],[S-P4]]),CHOOSE({1,2,3,4},salesdata[[#This Row],[S-P1]],salesdata[[#This Row],[S-P2]],salesdata[[#This Row],[S-P3]],salesdata[[#This Row],[S-P4]]),0))</f>
        <v>Product1</v>
      </c>
      <c r="X3916" s="1" t="str">
        <f>IF(salesdata[[#This Row],[Total Revenue]]&gt;=70000,"High",IF(salesdata[[#This Row],[Total Revenue]]&gt;=40000,"Medium","Low"))</f>
        <v>Medium</v>
      </c>
      <c r="Y3916" s="1" t="str">
        <f>IFERROR(IF(SUMIF(salesdata[Year],salesdata[[#This Row],[Year]],salesdata[Total Revenue])&gt;SUMIF(salesdata[Year],salesdata[[#This Row],[Year]]-1,salesdata[Total Revenue]),"Growth Year","Decline Year"),"")</f>
        <v>Decline Year</v>
      </c>
    </row>
    <row r="3917" spans="1:25" x14ac:dyDescent="0.3">
      <c r="A3917" s="1">
        <v>3916</v>
      </c>
      <c r="B3917" s="2">
        <v>44270</v>
      </c>
      <c r="C3917" s="1">
        <v>2021</v>
      </c>
      <c r="D3917" s="1" t="s">
        <v>28</v>
      </c>
      <c r="E3917" s="1">
        <v>3</v>
      </c>
      <c r="F3917" s="3">
        <v>1595</v>
      </c>
      <c r="G3917" s="10">
        <v>5056.1499999999996</v>
      </c>
      <c r="H3917" s="12">
        <f>IFERROR(salesdata[[#This Row],[S-P1]]/salesdata[[#This Row],[Q-P1]],0)</f>
        <v>3.17</v>
      </c>
      <c r="I3917" s="3">
        <v>2299</v>
      </c>
      <c r="J3917" s="10">
        <v>14575.66</v>
      </c>
      <c r="K3917" s="12">
        <f>IFERROR(salesdata[[#This Row],[S-P2]]/salesdata[[#This Row],[Q-P2]],0)</f>
        <v>6.34</v>
      </c>
      <c r="L3917" s="3">
        <v>573</v>
      </c>
      <c r="M3917" s="10">
        <v>3105.66</v>
      </c>
      <c r="N3917" s="12">
        <f>IFERROR(salesdata[[#This Row],[S-P3]]/salesdata[[#This Row],[Q-P3]],0)</f>
        <v>5.42</v>
      </c>
      <c r="O3917" s="3">
        <v>1509</v>
      </c>
      <c r="P3917" s="10">
        <v>10759.17</v>
      </c>
      <c r="Q3917" s="12">
        <f>IFERROR(salesdata[[#This Row],[S-P4]]/salesdata[[#This Row],[Q-P4]],0)</f>
        <v>7.13</v>
      </c>
      <c r="R3917" s="3">
        <v>5976</v>
      </c>
      <c r="S3917" s="10">
        <v>33496.639999999999</v>
      </c>
      <c r="T3917" s="1" t="str">
        <f>"Q"&amp;ROUNDUP(salesdata[[#This Row],[Month No.]]/3,0)</f>
        <v>Q1</v>
      </c>
      <c r="U3917" s="1" t="str">
        <f>TEXT(salesdata[[#This Row],[Date]],"dddd")</f>
        <v>Monday</v>
      </c>
      <c r="V3917" s="12">
        <f>IFERROR(salesdata[[#This Row],[Total Revenue]]/salesdata[[#This Row],[Total Units Sold]],0)</f>
        <v>5.6051941097724232</v>
      </c>
      <c r="W3917" s="1" t="str">
        <f>INDEX({"Product1","Product2","Product3","Product4"},MATCH(MAX(salesdata[[#This Row],[S-P1]],salesdata[[#This Row],[S-P2]],salesdata[[#This Row],[S-P3]],salesdata[[#This Row],[S-P4]]),CHOOSE({1,2,3,4},salesdata[[#This Row],[S-P1]],salesdata[[#This Row],[S-P2]],salesdata[[#This Row],[S-P3]],salesdata[[#This Row],[S-P4]]),0))</f>
        <v>Product2</v>
      </c>
      <c r="X3917" s="1" t="str">
        <f>IF(salesdata[[#This Row],[Total Revenue]]&gt;=70000,"High",IF(salesdata[[#This Row],[Total Revenue]]&gt;=40000,"Medium","Low"))</f>
        <v>Low</v>
      </c>
      <c r="Y3917" s="1" t="str">
        <f>IFERROR(IF(SUMIF(salesdata[Year],salesdata[[#This Row],[Year]],salesdata[Total Revenue])&gt;SUMIF(salesdata[Year],salesdata[[#This Row],[Year]]-1,salesdata[Total Revenue]),"Growth Year","Decline Year"),"")</f>
        <v>Decline Year</v>
      </c>
    </row>
    <row r="3918" spans="1:25" x14ac:dyDescent="0.3">
      <c r="A3918" s="1">
        <v>3917</v>
      </c>
      <c r="B3918" s="2">
        <v>44271</v>
      </c>
      <c r="C3918" s="1">
        <v>2021</v>
      </c>
      <c r="D3918" s="1" t="s">
        <v>28</v>
      </c>
      <c r="E3918" s="1">
        <v>3</v>
      </c>
      <c r="F3918" s="3">
        <v>7369</v>
      </c>
      <c r="G3918" s="10">
        <v>23359.73</v>
      </c>
      <c r="H3918" s="12">
        <f>IFERROR(salesdata[[#This Row],[S-P1]]/salesdata[[#This Row],[Q-P1]],0)</f>
        <v>3.17</v>
      </c>
      <c r="I3918" s="3">
        <v>3382</v>
      </c>
      <c r="J3918" s="10">
        <v>21441.88</v>
      </c>
      <c r="K3918" s="12">
        <f>IFERROR(salesdata[[#This Row],[S-P2]]/salesdata[[#This Row],[Q-P2]],0)</f>
        <v>6.34</v>
      </c>
      <c r="L3918" s="3">
        <v>1884</v>
      </c>
      <c r="M3918" s="10">
        <v>10211.280000000001</v>
      </c>
      <c r="N3918" s="12">
        <f>IFERROR(salesdata[[#This Row],[S-P3]]/salesdata[[#This Row],[Q-P3]],0)</f>
        <v>5.42</v>
      </c>
      <c r="O3918" s="3">
        <v>896</v>
      </c>
      <c r="P3918" s="10">
        <v>6388.48</v>
      </c>
      <c r="Q3918" s="12">
        <f>IFERROR(salesdata[[#This Row],[S-P4]]/salesdata[[#This Row],[Q-P4]],0)</f>
        <v>7.13</v>
      </c>
      <c r="R3918" s="3">
        <v>13531</v>
      </c>
      <c r="S3918" s="10">
        <v>61401.37</v>
      </c>
      <c r="T3918" s="1" t="str">
        <f>"Q"&amp;ROUNDUP(salesdata[[#This Row],[Month No.]]/3,0)</f>
        <v>Q1</v>
      </c>
      <c r="U3918" s="1" t="str">
        <f>TEXT(salesdata[[#This Row],[Date]],"dddd")</f>
        <v>Tuesday</v>
      </c>
      <c r="V3918" s="12">
        <f>IFERROR(salesdata[[#This Row],[Total Revenue]]/salesdata[[#This Row],[Total Units Sold]],0)</f>
        <v>4.5378294287192373</v>
      </c>
      <c r="W3918" s="1" t="str">
        <f>INDEX({"Product1","Product2","Product3","Product4"},MATCH(MAX(salesdata[[#This Row],[S-P1]],salesdata[[#This Row],[S-P2]],salesdata[[#This Row],[S-P3]],salesdata[[#This Row],[S-P4]]),CHOOSE({1,2,3,4},salesdata[[#This Row],[S-P1]],salesdata[[#This Row],[S-P2]],salesdata[[#This Row],[S-P3]],salesdata[[#This Row],[S-P4]]),0))</f>
        <v>Product1</v>
      </c>
      <c r="X3918" s="1" t="str">
        <f>IF(salesdata[[#This Row],[Total Revenue]]&gt;=70000,"High",IF(salesdata[[#This Row],[Total Revenue]]&gt;=40000,"Medium","Low"))</f>
        <v>Medium</v>
      </c>
      <c r="Y3918" s="1" t="str">
        <f>IFERROR(IF(SUMIF(salesdata[Year],salesdata[[#This Row],[Year]],salesdata[Total Revenue])&gt;SUMIF(salesdata[Year],salesdata[[#This Row],[Year]]-1,salesdata[Total Revenue]),"Growth Year","Decline Year"),"")</f>
        <v>Decline Year</v>
      </c>
    </row>
    <row r="3919" spans="1:25" x14ac:dyDescent="0.3">
      <c r="A3919" s="1">
        <v>3918</v>
      </c>
      <c r="B3919" s="2">
        <v>44272</v>
      </c>
      <c r="C3919" s="1">
        <v>2021</v>
      </c>
      <c r="D3919" s="1" t="s">
        <v>28</v>
      </c>
      <c r="E3919" s="1">
        <v>3</v>
      </c>
      <c r="F3919" s="3">
        <v>1059</v>
      </c>
      <c r="G3919" s="10">
        <v>3357.03</v>
      </c>
      <c r="H3919" s="12">
        <f>IFERROR(salesdata[[#This Row],[S-P1]]/salesdata[[#This Row],[Q-P1]],0)</f>
        <v>3.1700000000000004</v>
      </c>
      <c r="I3919" s="3">
        <v>318</v>
      </c>
      <c r="J3919" s="10">
        <v>2016.12</v>
      </c>
      <c r="K3919" s="12">
        <f>IFERROR(salesdata[[#This Row],[S-P2]]/salesdata[[#This Row],[Q-P2]],0)</f>
        <v>6.34</v>
      </c>
      <c r="L3919" s="3">
        <v>2336</v>
      </c>
      <c r="M3919" s="10">
        <v>12661.12</v>
      </c>
      <c r="N3919" s="12">
        <f>IFERROR(salesdata[[#This Row],[S-P3]]/salesdata[[#This Row],[Q-P3]],0)</f>
        <v>5.42</v>
      </c>
      <c r="O3919" s="3">
        <v>1072</v>
      </c>
      <c r="P3919" s="10">
        <v>7643.36</v>
      </c>
      <c r="Q3919" s="12">
        <f>IFERROR(salesdata[[#This Row],[S-P4]]/salesdata[[#This Row],[Q-P4]],0)</f>
        <v>7.13</v>
      </c>
      <c r="R3919" s="3">
        <v>4785</v>
      </c>
      <c r="S3919" s="10">
        <v>25677.63</v>
      </c>
      <c r="T3919" s="1" t="str">
        <f>"Q"&amp;ROUNDUP(salesdata[[#This Row],[Month No.]]/3,0)</f>
        <v>Q1</v>
      </c>
      <c r="U3919" s="1" t="str">
        <f>TEXT(salesdata[[#This Row],[Date]],"dddd")</f>
        <v>Wednesday</v>
      </c>
      <c r="V3919" s="12">
        <f>IFERROR(salesdata[[#This Row],[Total Revenue]]/salesdata[[#This Row],[Total Units Sold]],0)</f>
        <v>5.3662758620689655</v>
      </c>
      <c r="W3919" s="1" t="str">
        <f>INDEX({"Product1","Product2","Product3","Product4"},MATCH(MAX(salesdata[[#This Row],[S-P1]],salesdata[[#This Row],[S-P2]],salesdata[[#This Row],[S-P3]],salesdata[[#This Row],[S-P4]]),CHOOSE({1,2,3,4},salesdata[[#This Row],[S-P1]],salesdata[[#This Row],[S-P2]],salesdata[[#This Row],[S-P3]],salesdata[[#This Row],[S-P4]]),0))</f>
        <v>Product3</v>
      </c>
      <c r="X3919" s="1" t="str">
        <f>IF(salesdata[[#This Row],[Total Revenue]]&gt;=70000,"High",IF(salesdata[[#This Row],[Total Revenue]]&gt;=40000,"Medium","Low"))</f>
        <v>Low</v>
      </c>
      <c r="Y3919" s="1" t="str">
        <f>IFERROR(IF(SUMIF(salesdata[Year],salesdata[[#This Row],[Year]],salesdata[Total Revenue])&gt;SUMIF(salesdata[Year],salesdata[[#This Row],[Year]]-1,salesdata[Total Revenue]),"Growth Year","Decline Year"),"")</f>
        <v>Decline Year</v>
      </c>
    </row>
    <row r="3920" spans="1:25" x14ac:dyDescent="0.3">
      <c r="A3920" s="1">
        <v>3919</v>
      </c>
      <c r="B3920" s="2">
        <v>44273</v>
      </c>
      <c r="C3920" s="1">
        <v>2021</v>
      </c>
      <c r="D3920" s="1" t="s">
        <v>28</v>
      </c>
      <c r="E3920" s="1">
        <v>3</v>
      </c>
      <c r="F3920" s="3">
        <v>3968</v>
      </c>
      <c r="G3920" s="10">
        <v>12578.56</v>
      </c>
      <c r="H3920" s="12">
        <f>IFERROR(salesdata[[#This Row],[S-P1]]/salesdata[[#This Row],[Q-P1]],0)</f>
        <v>3.17</v>
      </c>
      <c r="I3920" s="3">
        <v>1674</v>
      </c>
      <c r="J3920" s="10">
        <v>10613.16</v>
      </c>
      <c r="K3920" s="12">
        <f>IFERROR(salesdata[[#This Row],[S-P2]]/salesdata[[#This Row],[Q-P2]],0)</f>
        <v>6.34</v>
      </c>
      <c r="L3920" s="3">
        <v>5722</v>
      </c>
      <c r="M3920" s="10">
        <v>31013.24</v>
      </c>
      <c r="N3920" s="12">
        <f>IFERROR(salesdata[[#This Row],[S-P3]]/salesdata[[#This Row],[Q-P3]],0)</f>
        <v>5.42</v>
      </c>
      <c r="O3920" s="3">
        <v>313</v>
      </c>
      <c r="P3920" s="10">
        <v>2231.69</v>
      </c>
      <c r="Q3920" s="12">
        <f>IFERROR(salesdata[[#This Row],[S-P4]]/salesdata[[#This Row],[Q-P4]],0)</f>
        <v>7.13</v>
      </c>
      <c r="R3920" s="3">
        <v>11677</v>
      </c>
      <c r="S3920" s="10">
        <v>56436.65</v>
      </c>
      <c r="T3920" s="1" t="str">
        <f>"Q"&amp;ROUNDUP(salesdata[[#This Row],[Month No.]]/3,0)</f>
        <v>Q1</v>
      </c>
      <c r="U3920" s="1" t="str">
        <f>TEXT(salesdata[[#This Row],[Date]],"dddd")</f>
        <v>Thursday</v>
      </c>
      <c r="V3920" s="12">
        <f>IFERROR(salesdata[[#This Row],[Total Revenue]]/salesdata[[#This Row],[Total Units Sold]],0)</f>
        <v>4.8331463560846109</v>
      </c>
      <c r="W3920" s="1" t="str">
        <f>INDEX({"Product1","Product2","Product3","Product4"},MATCH(MAX(salesdata[[#This Row],[S-P1]],salesdata[[#This Row],[S-P2]],salesdata[[#This Row],[S-P3]],salesdata[[#This Row],[S-P4]]),CHOOSE({1,2,3,4},salesdata[[#This Row],[S-P1]],salesdata[[#This Row],[S-P2]],salesdata[[#This Row],[S-P3]],salesdata[[#This Row],[S-P4]]),0))</f>
        <v>Product3</v>
      </c>
      <c r="X3920" s="1" t="str">
        <f>IF(salesdata[[#This Row],[Total Revenue]]&gt;=70000,"High",IF(salesdata[[#This Row],[Total Revenue]]&gt;=40000,"Medium","Low"))</f>
        <v>Medium</v>
      </c>
      <c r="Y3920" s="1" t="str">
        <f>IFERROR(IF(SUMIF(salesdata[Year],salesdata[[#This Row],[Year]],salesdata[Total Revenue])&gt;SUMIF(salesdata[Year],salesdata[[#This Row],[Year]]-1,salesdata[Total Revenue]),"Growth Year","Decline Year"),"")</f>
        <v>Decline Year</v>
      </c>
    </row>
    <row r="3921" spans="1:25" x14ac:dyDescent="0.3">
      <c r="A3921" s="1">
        <v>3920</v>
      </c>
      <c r="B3921" s="2">
        <v>44274</v>
      </c>
      <c r="C3921" s="1">
        <v>2021</v>
      </c>
      <c r="D3921" s="1" t="s">
        <v>28</v>
      </c>
      <c r="E3921" s="1">
        <v>3</v>
      </c>
      <c r="F3921" s="3">
        <v>5601</v>
      </c>
      <c r="G3921" s="10">
        <v>17755.169999999998</v>
      </c>
      <c r="H3921" s="12">
        <f>IFERROR(salesdata[[#This Row],[S-P1]]/salesdata[[#This Row],[Q-P1]],0)</f>
        <v>3.1699999999999995</v>
      </c>
      <c r="I3921" s="3">
        <v>2733</v>
      </c>
      <c r="J3921" s="10">
        <v>17327.22</v>
      </c>
      <c r="K3921" s="12">
        <f>IFERROR(salesdata[[#This Row],[S-P2]]/salesdata[[#This Row],[Q-P2]],0)</f>
        <v>6.3400000000000007</v>
      </c>
      <c r="L3921" s="3">
        <v>701</v>
      </c>
      <c r="M3921" s="10">
        <v>3799.42</v>
      </c>
      <c r="N3921" s="12">
        <f>IFERROR(salesdata[[#This Row],[S-P3]]/salesdata[[#This Row],[Q-P3]],0)</f>
        <v>5.42</v>
      </c>
      <c r="O3921" s="3">
        <v>458</v>
      </c>
      <c r="P3921" s="10">
        <v>3265.54</v>
      </c>
      <c r="Q3921" s="12">
        <f>IFERROR(salesdata[[#This Row],[S-P4]]/salesdata[[#This Row],[Q-P4]],0)</f>
        <v>7.13</v>
      </c>
      <c r="R3921" s="3">
        <v>9493</v>
      </c>
      <c r="S3921" s="10">
        <v>42147.35</v>
      </c>
      <c r="T3921" s="1" t="str">
        <f>"Q"&amp;ROUNDUP(salesdata[[#This Row],[Month No.]]/3,0)</f>
        <v>Q1</v>
      </c>
      <c r="U3921" s="1" t="str">
        <f>TEXT(salesdata[[#This Row],[Date]],"dddd")</f>
        <v>Friday</v>
      </c>
      <c r="V3921" s="12">
        <f>IFERROR(salesdata[[#This Row],[Total Revenue]]/salesdata[[#This Row],[Total Units Sold]],0)</f>
        <v>4.4398346149794587</v>
      </c>
      <c r="W3921" s="1" t="str">
        <f>INDEX({"Product1","Product2","Product3","Product4"},MATCH(MAX(salesdata[[#This Row],[S-P1]],salesdata[[#This Row],[S-P2]],salesdata[[#This Row],[S-P3]],salesdata[[#This Row],[S-P4]]),CHOOSE({1,2,3,4},salesdata[[#This Row],[S-P1]],salesdata[[#This Row],[S-P2]],salesdata[[#This Row],[S-P3]],salesdata[[#This Row],[S-P4]]),0))</f>
        <v>Product1</v>
      </c>
      <c r="X3921" s="1" t="str">
        <f>IF(salesdata[[#This Row],[Total Revenue]]&gt;=70000,"High",IF(salesdata[[#This Row],[Total Revenue]]&gt;=40000,"Medium","Low"))</f>
        <v>Medium</v>
      </c>
      <c r="Y3921" s="1" t="str">
        <f>IFERROR(IF(SUMIF(salesdata[Year],salesdata[[#This Row],[Year]],salesdata[Total Revenue])&gt;SUMIF(salesdata[Year],salesdata[[#This Row],[Year]]-1,salesdata[Total Revenue]),"Growth Year","Decline Year"),"")</f>
        <v>Decline Year</v>
      </c>
    </row>
    <row r="3922" spans="1:25" x14ac:dyDescent="0.3">
      <c r="A3922" s="1">
        <v>3921</v>
      </c>
      <c r="B3922" s="2">
        <v>44275</v>
      </c>
      <c r="C3922" s="1">
        <v>2021</v>
      </c>
      <c r="D3922" s="1" t="s">
        <v>28</v>
      </c>
      <c r="E3922" s="1">
        <v>3</v>
      </c>
      <c r="F3922" s="3">
        <v>3670</v>
      </c>
      <c r="G3922" s="10">
        <v>11633.9</v>
      </c>
      <c r="H3922" s="12">
        <f>IFERROR(salesdata[[#This Row],[S-P1]]/salesdata[[#This Row],[Q-P1]],0)</f>
        <v>3.17</v>
      </c>
      <c r="I3922" s="3">
        <v>860</v>
      </c>
      <c r="J3922" s="10">
        <v>5452.4</v>
      </c>
      <c r="K3922" s="12">
        <f>IFERROR(salesdata[[#This Row],[S-P2]]/salesdata[[#This Row],[Q-P2]],0)</f>
        <v>6.34</v>
      </c>
      <c r="L3922" s="3">
        <v>3689</v>
      </c>
      <c r="M3922" s="10">
        <v>19994.38</v>
      </c>
      <c r="N3922" s="12">
        <f>IFERROR(salesdata[[#This Row],[S-P3]]/salesdata[[#This Row],[Q-P3]],0)</f>
        <v>5.42</v>
      </c>
      <c r="O3922" s="3">
        <v>1917</v>
      </c>
      <c r="P3922" s="10">
        <v>13668.21</v>
      </c>
      <c r="Q3922" s="12">
        <f>IFERROR(salesdata[[#This Row],[S-P4]]/salesdata[[#This Row],[Q-P4]],0)</f>
        <v>7.13</v>
      </c>
      <c r="R3922" s="3">
        <v>10136</v>
      </c>
      <c r="S3922" s="10">
        <v>50748.89</v>
      </c>
      <c r="T3922" s="1" t="str">
        <f>"Q"&amp;ROUNDUP(salesdata[[#This Row],[Month No.]]/3,0)</f>
        <v>Q1</v>
      </c>
      <c r="U3922" s="1" t="str">
        <f>TEXT(salesdata[[#This Row],[Date]],"dddd")</f>
        <v>Saturday</v>
      </c>
      <c r="V3922" s="12">
        <f>IFERROR(salesdata[[#This Row],[Total Revenue]]/salesdata[[#This Row],[Total Units Sold]],0)</f>
        <v>5.0067965666929757</v>
      </c>
      <c r="W3922" s="1" t="str">
        <f>INDEX({"Product1","Product2","Product3","Product4"},MATCH(MAX(salesdata[[#This Row],[S-P1]],salesdata[[#This Row],[S-P2]],salesdata[[#This Row],[S-P3]],salesdata[[#This Row],[S-P4]]),CHOOSE({1,2,3,4},salesdata[[#This Row],[S-P1]],salesdata[[#This Row],[S-P2]],salesdata[[#This Row],[S-P3]],salesdata[[#This Row],[S-P4]]),0))</f>
        <v>Product3</v>
      </c>
      <c r="X3922" s="1" t="str">
        <f>IF(salesdata[[#This Row],[Total Revenue]]&gt;=70000,"High",IF(salesdata[[#This Row],[Total Revenue]]&gt;=40000,"Medium","Low"))</f>
        <v>Medium</v>
      </c>
      <c r="Y3922" s="1" t="str">
        <f>IFERROR(IF(SUMIF(salesdata[Year],salesdata[[#This Row],[Year]],salesdata[Total Revenue])&gt;SUMIF(salesdata[Year],salesdata[[#This Row],[Year]]-1,salesdata[Total Revenue]),"Growth Year","Decline Year"),"")</f>
        <v>Decline Year</v>
      </c>
    </row>
    <row r="3923" spans="1:25" x14ac:dyDescent="0.3">
      <c r="A3923" s="1">
        <v>3922</v>
      </c>
      <c r="B3923" s="2">
        <v>44276</v>
      </c>
      <c r="C3923" s="1">
        <v>2021</v>
      </c>
      <c r="D3923" s="1" t="s">
        <v>28</v>
      </c>
      <c r="E3923" s="1">
        <v>3</v>
      </c>
      <c r="F3923" s="3">
        <v>5793</v>
      </c>
      <c r="G3923" s="10">
        <v>18363.810000000001</v>
      </c>
      <c r="H3923" s="12">
        <f>IFERROR(salesdata[[#This Row],[S-P1]]/salesdata[[#This Row],[Q-P1]],0)</f>
        <v>3.1700000000000004</v>
      </c>
      <c r="I3923" s="3">
        <v>2182</v>
      </c>
      <c r="J3923" s="10">
        <v>13833.88</v>
      </c>
      <c r="K3923" s="12">
        <f>IFERROR(salesdata[[#This Row],[S-P2]]/salesdata[[#This Row],[Q-P2]],0)</f>
        <v>6.34</v>
      </c>
      <c r="L3923" s="3">
        <v>5353</v>
      </c>
      <c r="M3923" s="10">
        <v>29013.26</v>
      </c>
      <c r="N3923" s="12">
        <f>IFERROR(salesdata[[#This Row],[S-P3]]/salesdata[[#This Row],[Q-P3]],0)</f>
        <v>5.42</v>
      </c>
      <c r="O3923" s="3">
        <v>1422</v>
      </c>
      <c r="P3923" s="10">
        <v>10138.86</v>
      </c>
      <c r="Q3923" s="12">
        <f>IFERROR(salesdata[[#This Row],[S-P4]]/salesdata[[#This Row],[Q-P4]],0)</f>
        <v>7.1300000000000008</v>
      </c>
      <c r="R3923" s="3">
        <v>14750</v>
      </c>
      <c r="S3923" s="10">
        <v>71349.81</v>
      </c>
      <c r="T3923" s="1" t="str">
        <f>"Q"&amp;ROUNDUP(salesdata[[#This Row],[Month No.]]/3,0)</f>
        <v>Q1</v>
      </c>
      <c r="U3923" s="1" t="str">
        <f>TEXT(salesdata[[#This Row],[Date]],"dddd")</f>
        <v>Sunday</v>
      </c>
      <c r="V3923" s="12">
        <f>IFERROR(salesdata[[#This Row],[Total Revenue]]/salesdata[[#This Row],[Total Units Sold]],0)</f>
        <v>4.8372752542372881</v>
      </c>
      <c r="W3923" s="1" t="str">
        <f>INDEX({"Product1","Product2","Product3","Product4"},MATCH(MAX(salesdata[[#This Row],[S-P1]],salesdata[[#This Row],[S-P2]],salesdata[[#This Row],[S-P3]],salesdata[[#This Row],[S-P4]]),CHOOSE({1,2,3,4},salesdata[[#This Row],[S-P1]],salesdata[[#This Row],[S-P2]],salesdata[[#This Row],[S-P3]],salesdata[[#This Row],[S-P4]]),0))</f>
        <v>Product3</v>
      </c>
      <c r="X3923" s="1" t="str">
        <f>IF(salesdata[[#This Row],[Total Revenue]]&gt;=70000,"High",IF(salesdata[[#This Row],[Total Revenue]]&gt;=40000,"Medium","Low"))</f>
        <v>High</v>
      </c>
      <c r="Y3923" s="1" t="str">
        <f>IFERROR(IF(SUMIF(salesdata[Year],salesdata[[#This Row],[Year]],salesdata[Total Revenue])&gt;SUMIF(salesdata[Year],salesdata[[#This Row],[Year]]-1,salesdata[Total Revenue]),"Growth Year","Decline Year"),"")</f>
        <v>Decline Year</v>
      </c>
    </row>
    <row r="3924" spans="1:25" x14ac:dyDescent="0.3">
      <c r="A3924" s="1">
        <v>3923</v>
      </c>
      <c r="B3924" s="2">
        <v>44277</v>
      </c>
      <c r="C3924" s="1">
        <v>2021</v>
      </c>
      <c r="D3924" s="1" t="s">
        <v>28</v>
      </c>
      <c r="E3924" s="1">
        <v>3</v>
      </c>
      <c r="F3924" s="3">
        <v>4826</v>
      </c>
      <c r="G3924" s="10">
        <v>15298.42</v>
      </c>
      <c r="H3924" s="12">
        <f>IFERROR(salesdata[[#This Row],[S-P1]]/salesdata[[#This Row],[Q-P1]],0)</f>
        <v>3.17</v>
      </c>
      <c r="I3924" s="3">
        <v>3562</v>
      </c>
      <c r="J3924" s="10">
        <v>22583.08</v>
      </c>
      <c r="K3924" s="12">
        <f>IFERROR(salesdata[[#This Row],[S-P2]]/salesdata[[#This Row],[Q-P2]],0)</f>
        <v>6.3400000000000007</v>
      </c>
      <c r="L3924" s="3">
        <v>4222</v>
      </c>
      <c r="M3924" s="10">
        <v>22883.24</v>
      </c>
      <c r="N3924" s="12">
        <f>IFERROR(salesdata[[#This Row],[S-P3]]/salesdata[[#This Row],[Q-P3]],0)</f>
        <v>5.4200000000000008</v>
      </c>
      <c r="O3924" s="3">
        <v>1623</v>
      </c>
      <c r="P3924" s="10">
        <v>11571.99</v>
      </c>
      <c r="Q3924" s="12">
        <f>IFERROR(salesdata[[#This Row],[S-P4]]/salesdata[[#This Row],[Q-P4]],0)</f>
        <v>7.13</v>
      </c>
      <c r="R3924" s="3">
        <v>14233</v>
      </c>
      <c r="S3924" s="10">
        <v>72336.73</v>
      </c>
      <c r="T3924" s="1" t="str">
        <f>"Q"&amp;ROUNDUP(salesdata[[#This Row],[Month No.]]/3,0)</f>
        <v>Q1</v>
      </c>
      <c r="U3924" s="1" t="str">
        <f>TEXT(salesdata[[#This Row],[Date]],"dddd")</f>
        <v>Monday</v>
      </c>
      <c r="V3924" s="12">
        <f>IFERROR(salesdata[[#This Row],[Total Revenue]]/salesdata[[#This Row],[Total Units Sold]],0)</f>
        <v>5.0823248788027824</v>
      </c>
      <c r="W3924" s="1" t="str">
        <f>INDEX({"Product1","Product2","Product3","Product4"},MATCH(MAX(salesdata[[#This Row],[S-P1]],salesdata[[#This Row],[S-P2]],salesdata[[#This Row],[S-P3]],salesdata[[#This Row],[S-P4]]),CHOOSE({1,2,3,4},salesdata[[#This Row],[S-P1]],salesdata[[#This Row],[S-P2]],salesdata[[#This Row],[S-P3]],salesdata[[#This Row],[S-P4]]),0))</f>
        <v>Product3</v>
      </c>
      <c r="X3924" s="1" t="str">
        <f>IF(salesdata[[#This Row],[Total Revenue]]&gt;=70000,"High",IF(salesdata[[#This Row],[Total Revenue]]&gt;=40000,"Medium","Low"))</f>
        <v>High</v>
      </c>
      <c r="Y3924" s="1" t="str">
        <f>IFERROR(IF(SUMIF(salesdata[Year],salesdata[[#This Row],[Year]],salesdata[Total Revenue])&gt;SUMIF(salesdata[Year],salesdata[[#This Row],[Year]]-1,salesdata[Total Revenue]),"Growth Year","Decline Year"),"")</f>
        <v>Decline Year</v>
      </c>
    </row>
    <row r="3925" spans="1:25" x14ac:dyDescent="0.3">
      <c r="A3925" s="1">
        <v>3924</v>
      </c>
      <c r="B3925" s="2">
        <v>44278</v>
      </c>
      <c r="C3925" s="1">
        <v>2021</v>
      </c>
      <c r="D3925" s="1" t="s">
        <v>28</v>
      </c>
      <c r="E3925" s="1">
        <v>3</v>
      </c>
      <c r="F3925" s="3">
        <v>2250</v>
      </c>
      <c r="G3925" s="10">
        <v>7132.5</v>
      </c>
      <c r="H3925" s="12">
        <f>IFERROR(salesdata[[#This Row],[S-P1]]/salesdata[[#This Row],[Q-P1]],0)</f>
        <v>3.17</v>
      </c>
      <c r="I3925" s="3">
        <v>262</v>
      </c>
      <c r="J3925" s="10">
        <v>1661.08</v>
      </c>
      <c r="K3925" s="12">
        <f>IFERROR(salesdata[[#This Row],[S-P2]]/salesdata[[#This Row],[Q-P2]],0)</f>
        <v>6.34</v>
      </c>
      <c r="L3925" s="3">
        <v>2376</v>
      </c>
      <c r="M3925" s="10">
        <v>12877.92</v>
      </c>
      <c r="N3925" s="12">
        <f>IFERROR(salesdata[[#This Row],[S-P3]]/salesdata[[#This Row],[Q-P3]],0)</f>
        <v>5.42</v>
      </c>
      <c r="O3925" s="3">
        <v>755</v>
      </c>
      <c r="P3925" s="10">
        <v>5383.15</v>
      </c>
      <c r="Q3925" s="12">
        <f>IFERROR(salesdata[[#This Row],[S-P4]]/salesdata[[#This Row],[Q-P4]],0)</f>
        <v>7.13</v>
      </c>
      <c r="R3925" s="3">
        <v>5643</v>
      </c>
      <c r="S3925" s="10">
        <v>27054.65</v>
      </c>
      <c r="T3925" s="1" t="str">
        <f>"Q"&amp;ROUNDUP(salesdata[[#This Row],[Month No.]]/3,0)</f>
        <v>Q1</v>
      </c>
      <c r="U3925" s="1" t="str">
        <f>TEXT(salesdata[[#This Row],[Date]],"dddd")</f>
        <v>Tuesday</v>
      </c>
      <c r="V3925" s="12">
        <f>IFERROR(salesdata[[#This Row],[Total Revenue]]/salesdata[[#This Row],[Total Units Sold]],0)</f>
        <v>4.7943735601630344</v>
      </c>
      <c r="W3925" s="1" t="str">
        <f>INDEX({"Product1","Product2","Product3","Product4"},MATCH(MAX(salesdata[[#This Row],[S-P1]],salesdata[[#This Row],[S-P2]],salesdata[[#This Row],[S-P3]],salesdata[[#This Row],[S-P4]]),CHOOSE({1,2,3,4},salesdata[[#This Row],[S-P1]],salesdata[[#This Row],[S-P2]],salesdata[[#This Row],[S-P3]],salesdata[[#This Row],[S-P4]]),0))</f>
        <v>Product3</v>
      </c>
      <c r="X3925" s="1" t="str">
        <f>IF(salesdata[[#This Row],[Total Revenue]]&gt;=70000,"High",IF(salesdata[[#This Row],[Total Revenue]]&gt;=40000,"Medium","Low"))</f>
        <v>Low</v>
      </c>
      <c r="Y3925" s="1" t="str">
        <f>IFERROR(IF(SUMIF(salesdata[Year],salesdata[[#This Row],[Year]],salesdata[Total Revenue])&gt;SUMIF(salesdata[Year],salesdata[[#This Row],[Year]]-1,salesdata[Total Revenue]),"Growth Year","Decline Year"),"")</f>
        <v>Decline Year</v>
      </c>
    </row>
    <row r="3926" spans="1:25" x14ac:dyDescent="0.3">
      <c r="A3926" s="1">
        <v>3925</v>
      </c>
      <c r="B3926" s="2">
        <v>44279</v>
      </c>
      <c r="C3926" s="1">
        <v>2021</v>
      </c>
      <c r="D3926" s="1" t="s">
        <v>28</v>
      </c>
      <c r="E3926" s="1">
        <v>3</v>
      </c>
      <c r="F3926" s="3">
        <v>5194</v>
      </c>
      <c r="G3926" s="10">
        <v>16464.98</v>
      </c>
      <c r="H3926" s="12">
        <f>IFERROR(salesdata[[#This Row],[S-P1]]/salesdata[[#This Row],[Q-P1]],0)</f>
        <v>3.17</v>
      </c>
      <c r="I3926" s="3">
        <v>3241</v>
      </c>
      <c r="J3926" s="10">
        <v>20547.939999999999</v>
      </c>
      <c r="K3926" s="12">
        <f>IFERROR(salesdata[[#This Row],[S-P2]]/salesdata[[#This Row],[Q-P2]],0)</f>
        <v>6.34</v>
      </c>
      <c r="L3926" s="3">
        <v>4858</v>
      </c>
      <c r="M3926" s="10">
        <v>26330.36</v>
      </c>
      <c r="N3926" s="12">
        <f>IFERROR(salesdata[[#This Row],[S-P3]]/salesdata[[#This Row],[Q-P3]],0)</f>
        <v>5.42</v>
      </c>
      <c r="O3926" s="3">
        <v>1467</v>
      </c>
      <c r="P3926" s="10">
        <v>10459.709999999999</v>
      </c>
      <c r="Q3926" s="12">
        <f>IFERROR(salesdata[[#This Row],[S-P4]]/salesdata[[#This Row],[Q-P4]],0)</f>
        <v>7.129999999999999</v>
      </c>
      <c r="R3926" s="3">
        <v>14760</v>
      </c>
      <c r="S3926" s="10">
        <v>73802.990000000005</v>
      </c>
      <c r="T3926" s="1" t="str">
        <f>"Q"&amp;ROUNDUP(salesdata[[#This Row],[Month No.]]/3,0)</f>
        <v>Q1</v>
      </c>
      <c r="U3926" s="1" t="str">
        <f>TEXT(salesdata[[#This Row],[Date]],"dddd")</f>
        <v>Wednesday</v>
      </c>
      <c r="V3926" s="12">
        <f>IFERROR(salesdata[[#This Row],[Total Revenue]]/salesdata[[#This Row],[Total Units Sold]],0)</f>
        <v>5.0002025745257459</v>
      </c>
      <c r="W3926" s="1" t="str">
        <f>INDEX({"Product1","Product2","Product3","Product4"},MATCH(MAX(salesdata[[#This Row],[S-P1]],salesdata[[#This Row],[S-P2]],salesdata[[#This Row],[S-P3]],salesdata[[#This Row],[S-P4]]),CHOOSE({1,2,3,4},salesdata[[#This Row],[S-P1]],salesdata[[#This Row],[S-P2]],salesdata[[#This Row],[S-P3]],salesdata[[#This Row],[S-P4]]),0))</f>
        <v>Product3</v>
      </c>
      <c r="X3926" s="1" t="str">
        <f>IF(salesdata[[#This Row],[Total Revenue]]&gt;=70000,"High",IF(salesdata[[#This Row],[Total Revenue]]&gt;=40000,"Medium","Low"))</f>
        <v>High</v>
      </c>
      <c r="Y3926" s="1" t="str">
        <f>IFERROR(IF(SUMIF(salesdata[Year],salesdata[[#This Row],[Year]],salesdata[Total Revenue])&gt;SUMIF(salesdata[Year],salesdata[[#This Row],[Year]]-1,salesdata[Total Revenue]),"Growth Year","Decline Year"),"")</f>
        <v>Decline Year</v>
      </c>
    </row>
    <row r="3927" spans="1:25" x14ac:dyDescent="0.3">
      <c r="A3927" s="1">
        <v>3926</v>
      </c>
      <c r="B3927" s="2">
        <v>44280</v>
      </c>
      <c r="C3927" s="1">
        <v>2021</v>
      </c>
      <c r="D3927" s="1" t="s">
        <v>28</v>
      </c>
      <c r="E3927" s="1">
        <v>3</v>
      </c>
      <c r="F3927" s="3">
        <v>4960</v>
      </c>
      <c r="G3927" s="10">
        <v>15723.2</v>
      </c>
      <c r="H3927" s="12">
        <f>IFERROR(salesdata[[#This Row],[S-P1]]/salesdata[[#This Row],[Q-P1]],0)</f>
        <v>3.17</v>
      </c>
      <c r="I3927" s="3">
        <v>3752</v>
      </c>
      <c r="J3927" s="10">
        <v>23787.68</v>
      </c>
      <c r="K3927" s="12">
        <f>IFERROR(salesdata[[#This Row],[S-P2]]/salesdata[[#This Row],[Q-P2]],0)</f>
        <v>6.34</v>
      </c>
      <c r="L3927" s="3">
        <v>1804</v>
      </c>
      <c r="M3927" s="10">
        <v>9777.68</v>
      </c>
      <c r="N3927" s="12">
        <f>IFERROR(salesdata[[#This Row],[S-P3]]/salesdata[[#This Row],[Q-P3]],0)</f>
        <v>5.42</v>
      </c>
      <c r="O3927" s="3">
        <v>1447</v>
      </c>
      <c r="P3927" s="10">
        <v>10317.11</v>
      </c>
      <c r="Q3927" s="12">
        <f>IFERROR(salesdata[[#This Row],[S-P4]]/salesdata[[#This Row],[Q-P4]],0)</f>
        <v>7.1300000000000008</v>
      </c>
      <c r="R3927" s="3">
        <v>11963</v>
      </c>
      <c r="S3927" s="10">
        <v>59605.67</v>
      </c>
      <c r="T3927" s="1" t="str">
        <f>"Q"&amp;ROUNDUP(salesdata[[#This Row],[Month No.]]/3,0)</f>
        <v>Q1</v>
      </c>
      <c r="U3927" s="1" t="str">
        <f>TEXT(salesdata[[#This Row],[Date]],"dddd")</f>
        <v>Thursday</v>
      </c>
      <c r="V3927" s="12">
        <f>IFERROR(salesdata[[#This Row],[Total Revenue]]/salesdata[[#This Row],[Total Units Sold]],0)</f>
        <v>4.9825018807991306</v>
      </c>
      <c r="W3927" s="1" t="str">
        <f>INDEX({"Product1","Product2","Product3","Product4"},MATCH(MAX(salesdata[[#This Row],[S-P1]],salesdata[[#This Row],[S-P2]],salesdata[[#This Row],[S-P3]],salesdata[[#This Row],[S-P4]]),CHOOSE({1,2,3,4},salesdata[[#This Row],[S-P1]],salesdata[[#This Row],[S-P2]],salesdata[[#This Row],[S-P3]],salesdata[[#This Row],[S-P4]]),0))</f>
        <v>Product2</v>
      </c>
      <c r="X3927" s="1" t="str">
        <f>IF(salesdata[[#This Row],[Total Revenue]]&gt;=70000,"High",IF(salesdata[[#This Row],[Total Revenue]]&gt;=40000,"Medium","Low"))</f>
        <v>Medium</v>
      </c>
      <c r="Y3927" s="1" t="str">
        <f>IFERROR(IF(SUMIF(salesdata[Year],salesdata[[#This Row],[Year]],salesdata[Total Revenue])&gt;SUMIF(salesdata[Year],salesdata[[#This Row],[Year]]-1,salesdata[Total Revenue]),"Growth Year","Decline Year"),"")</f>
        <v>Decline Year</v>
      </c>
    </row>
    <row r="3928" spans="1:25" x14ac:dyDescent="0.3">
      <c r="A3928" s="1">
        <v>3927</v>
      </c>
      <c r="B3928" s="2">
        <v>44281</v>
      </c>
      <c r="C3928" s="1">
        <v>2021</v>
      </c>
      <c r="D3928" s="1" t="s">
        <v>28</v>
      </c>
      <c r="E3928" s="1">
        <v>3</v>
      </c>
      <c r="F3928" s="3">
        <v>2957</v>
      </c>
      <c r="G3928" s="10">
        <v>9373.69</v>
      </c>
      <c r="H3928" s="12">
        <f>IFERROR(salesdata[[#This Row],[S-P1]]/salesdata[[#This Row],[Q-P1]],0)</f>
        <v>3.1700000000000004</v>
      </c>
      <c r="I3928" s="3">
        <v>2750</v>
      </c>
      <c r="J3928" s="10">
        <v>17435</v>
      </c>
      <c r="K3928" s="12">
        <f>IFERROR(salesdata[[#This Row],[S-P2]]/salesdata[[#This Row],[Q-P2]],0)</f>
        <v>6.34</v>
      </c>
      <c r="L3928" s="3">
        <v>3399</v>
      </c>
      <c r="M3928" s="10">
        <v>18422.580000000002</v>
      </c>
      <c r="N3928" s="12">
        <f>IFERROR(salesdata[[#This Row],[S-P3]]/salesdata[[#This Row],[Q-P3]],0)</f>
        <v>5.4200000000000008</v>
      </c>
      <c r="O3928" s="3">
        <v>900</v>
      </c>
      <c r="P3928" s="10">
        <v>6417</v>
      </c>
      <c r="Q3928" s="12">
        <f>IFERROR(salesdata[[#This Row],[S-P4]]/salesdata[[#This Row],[Q-P4]],0)</f>
        <v>7.13</v>
      </c>
      <c r="R3928" s="3">
        <v>10006</v>
      </c>
      <c r="S3928" s="10">
        <v>51648.27</v>
      </c>
      <c r="T3928" s="1" t="str">
        <f>"Q"&amp;ROUNDUP(salesdata[[#This Row],[Month No.]]/3,0)</f>
        <v>Q1</v>
      </c>
      <c r="U3928" s="1" t="str">
        <f>TEXT(salesdata[[#This Row],[Date]],"dddd")</f>
        <v>Friday</v>
      </c>
      <c r="V3928" s="12">
        <f>IFERROR(salesdata[[#This Row],[Total Revenue]]/salesdata[[#This Row],[Total Units Sold]],0)</f>
        <v>5.1617299620227861</v>
      </c>
      <c r="W3928" s="1" t="str">
        <f>INDEX({"Product1","Product2","Product3","Product4"},MATCH(MAX(salesdata[[#This Row],[S-P1]],salesdata[[#This Row],[S-P2]],salesdata[[#This Row],[S-P3]],salesdata[[#This Row],[S-P4]]),CHOOSE({1,2,3,4},salesdata[[#This Row],[S-P1]],salesdata[[#This Row],[S-P2]],salesdata[[#This Row],[S-P3]],salesdata[[#This Row],[S-P4]]),0))</f>
        <v>Product3</v>
      </c>
      <c r="X3928" s="1" t="str">
        <f>IF(salesdata[[#This Row],[Total Revenue]]&gt;=70000,"High",IF(salesdata[[#This Row],[Total Revenue]]&gt;=40000,"Medium","Low"))</f>
        <v>Medium</v>
      </c>
      <c r="Y3928" s="1" t="str">
        <f>IFERROR(IF(SUMIF(salesdata[Year],salesdata[[#This Row],[Year]],salesdata[Total Revenue])&gt;SUMIF(salesdata[Year],salesdata[[#This Row],[Year]]-1,salesdata[Total Revenue]),"Growth Year","Decline Year"),"")</f>
        <v>Decline Year</v>
      </c>
    </row>
    <row r="3929" spans="1:25" x14ac:dyDescent="0.3">
      <c r="A3929" s="1">
        <v>3928</v>
      </c>
      <c r="B3929" s="2">
        <v>44282</v>
      </c>
      <c r="C3929" s="1">
        <v>2021</v>
      </c>
      <c r="D3929" s="1" t="s">
        <v>28</v>
      </c>
      <c r="E3929" s="1">
        <v>3</v>
      </c>
      <c r="F3929" s="3">
        <v>673</v>
      </c>
      <c r="G3929" s="10">
        <v>2133.41</v>
      </c>
      <c r="H3929" s="12">
        <f>IFERROR(salesdata[[#This Row],[S-P1]]/salesdata[[#This Row],[Q-P1]],0)</f>
        <v>3.17</v>
      </c>
      <c r="I3929" s="3">
        <v>3237</v>
      </c>
      <c r="J3929" s="10">
        <v>20522.580000000002</v>
      </c>
      <c r="K3929" s="12">
        <f>IFERROR(salesdata[[#This Row],[S-P2]]/salesdata[[#This Row],[Q-P2]],0)</f>
        <v>6.3400000000000007</v>
      </c>
      <c r="L3929" s="3">
        <v>5089</v>
      </c>
      <c r="M3929" s="10">
        <v>27582.38</v>
      </c>
      <c r="N3929" s="12">
        <f>IFERROR(salesdata[[#This Row],[S-P3]]/salesdata[[#This Row],[Q-P3]],0)</f>
        <v>5.42</v>
      </c>
      <c r="O3929" s="3">
        <v>582</v>
      </c>
      <c r="P3929" s="10">
        <v>4149.66</v>
      </c>
      <c r="Q3929" s="12">
        <f>IFERROR(salesdata[[#This Row],[S-P4]]/salesdata[[#This Row],[Q-P4]],0)</f>
        <v>7.13</v>
      </c>
      <c r="R3929" s="3">
        <v>9581</v>
      </c>
      <c r="S3929" s="10">
        <v>54388.03</v>
      </c>
      <c r="T3929" s="1" t="str">
        <f>"Q"&amp;ROUNDUP(salesdata[[#This Row],[Month No.]]/3,0)</f>
        <v>Q1</v>
      </c>
      <c r="U3929" s="1" t="str">
        <f>TEXT(salesdata[[#This Row],[Date]],"dddd")</f>
        <v>Saturday</v>
      </c>
      <c r="V3929" s="12">
        <f>IFERROR(salesdata[[#This Row],[Total Revenue]]/salesdata[[#This Row],[Total Units Sold]],0)</f>
        <v>5.6766548376996138</v>
      </c>
      <c r="W3929" s="1" t="str">
        <f>INDEX({"Product1","Product2","Product3","Product4"},MATCH(MAX(salesdata[[#This Row],[S-P1]],salesdata[[#This Row],[S-P2]],salesdata[[#This Row],[S-P3]],salesdata[[#This Row],[S-P4]]),CHOOSE({1,2,3,4},salesdata[[#This Row],[S-P1]],salesdata[[#This Row],[S-P2]],salesdata[[#This Row],[S-P3]],salesdata[[#This Row],[S-P4]]),0))</f>
        <v>Product3</v>
      </c>
      <c r="X3929" s="1" t="str">
        <f>IF(salesdata[[#This Row],[Total Revenue]]&gt;=70000,"High",IF(salesdata[[#This Row],[Total Revenue]]&gt;=40000,"Medium","Low"))</f>
        <v>Medium</v>
      </c>
      <c r="Y3929" s="1" t="str">
        <f>IFERROR(IF(SUMIF(salesdata[Year],salesdata[[#This Row],[Year]],salesdata[Total Revenue])&gt;SUMIF(salesdata[Year],salesdata[[#This Row],[Year]]-1,salesdata[Total Revenue]),"Growth Year","Decline Year"),"")</f>
        <v>Decline Year</v>
      </c>
    </row>
    <row r="3930" spans="1:25" x14ac:dyDescent="0.3">
      <c r="A3930" s="1">
        <v>3929</v>
      </c>
      <c r="B3930" s="2">
        <v>44283</v>
      </c>
      <c r="C3930" s="1">
        <v>2021</v>
      </c>
      <c r="D3930" s="1" t="s">
        <v>28</v>
      </c>
      <c r="E3930" s="1">
        <v>3</v>
      </c>
      <c r="F3930" s="3">
        <v>1688</v>
      </c>
      <c r="G3930" s="10">
        <v>5350.96</v>
      </c>
      <c r="H3930" s="12">
        <f>IFERROR(salesdata[[#This Row],[S-P1]]/salesdata[[#This Row],[Q-P1]],0)</f>
        <v>3.17</v>
      </c>
      <c r="I3930" s="3">
        <v>934</v>
      </c>
      <c r="J3930" s="10">
        <v>5921.56</v>
      </c>
      <c r="K3930" s="12">
        <f>IFERROR(salesdata[[#This Row],[S-P2]]/salesdata[[#This Row],[Q-P2]],0)</f>
        <v>6.3400000000000007</v>
      </c>
      <c r="L3930" s="3">
        <v>1769</v>
      </c>
      <c r="M3930" s="10">
        <v>9587.98</v>
      </c>
      <c r="N3930" s="12">
        <f>IFERROR(salesdata[[#This Row],[S-P3]]/salesdata[[#This Row],[Q-P3]],0)</f>
        <v>5.42</v>
      </c>
      <c r="O3930" s="3">
        <v>397</v>
      </c>
      <c r="P3930" s="10">
        <v>2830.61</v>
      </c>
      <c r="Q3930" s="12">
        <f>IFERROR(salesdata[[#This Row],[S-P4]]/salesdata[[#This Row],[Q-P4]],0)</f>
        <v>7.13</v>
      </c>
      <c r="R3930" s="3">
        <v>4788</v>
      </c>
      <c r="S3930" s="10">
        <v>23691.11</v>
      </c>
      <c r="T3930" s="1" t="str">
        <f>"Q"&amp;ROUNDUP(salesdata[[#This Row],[Month No.]]/3,0)</f>
        <v>Q1</v>
      </c>
      <c r="U3930" s="1" t="str">
        <f>TEXT(salesdata[[#This Row],[Date]],"dddd")</f>
        <v>Sunday</v>
      </c>
      <c r="V3930" s="12">
        <f>IFERROR(salesdata[[#This Row],[Total Revenue]]/salesdata[[#This Row],[Total Units Sold]],0)</f>
        <v>4.948017961570593</v>
      </c>
      <c r="W3930" s="1" t="str">
        <f>INDEX({"Product1","Product2","Product3","Product4"},MATCH(MAX(salesdata[[#This Row],[S-P1]],salesdata[[#This Row],[S-P2]],salesdata[[#This Row],[S-P3]],salesdata[[#This Row],[S-P4]]),CHOOSE({1,2,3,4},salesdata[[#This Row],[S-P1]],salesdata[[#This Row],[S-P2]],salesdata[[#This Row],[S-P3]],salesdata[[#This Row],[S-P4]]),0))</f>
        <v>Product3</v>
      </c>
      <c r="X3930" s="1" t="str">
        <f>IF(salesdata[[#This Row],[Total Revenue]]&gt;=70000,"High",IF(salesdata[[#This Row],[Total Revenue]]&gt;=40000,"Medium","Low"))</f>
        <v>Low</v>
      </c>
      <c r="Y3930" s="1" t="str">
        <f>IFERROR(IF(SUMIF(salesdata[Year],salesdata[[#This Row],[Year]],salesdata[Total Revenue])&gt;SUMIF(salesdata[Year],salesdata[[#This Row],[Year]]-1,salesdata[Total Revenue]),"Growth Year","Decline Year"),"")</f>
        <v>Decline Year</v>
      </c>
    </row>
    <row r="3931" spans="1:25" x14ac:dyDescent="0.3">
      <c r="A3931" s="1">
        <v>3930</v>
      </c>
      <c r="B3931" s="2">
        <v>44284</v>
      </c>
      <c r="C3931" s="1">
        <v>2021</v>
      </c>
      <c r="D3931" s="1" t="s">
        <v>28</v>
      </c>
      <c r="E3931" s="1">
        <v>3</v>
      </c>
      <c r="F3931" s="3">
        <v>5564</v>
      </c>
      <c r="G3931" s="10">
        <v>17637.88</v>
      </c>
      <c r="H3931" s="12">
        <f>IFERROR(salesdata[[#This Row],[S-P1]]/salesdata[[#This Row],[Q-P1]],0)</f>
        <v>3.1700000000000004</v>
      </c>
      <c r="I3931" s="3">
        <v>630</v>
      </c>
      <c r="J3931" s="10">
        <v>3994.2</v>
      </c>
      <c r="K3931" s="12">
        <f>IFERROR(salesdata[[#This Row],[S-P2]]/salesdata[[#This Row],[Q-P2]],0)</f>
        <v>6.34</v>
      </c>
      <c r="L3931" s="3">
        <v>3498</v>
      </c>
      <c r="M3931" s="10">
        <v>18959.16</v>
      </c>
      <c r="N3931" s="12">
        <f>IFERROR(salesdata[[#This Row],[S-P3]]/salesdata[[#This Row],[Q-P3]],0)</f>
        <v>5.42</v>
      </c>
      <c r="O3931" s="3">
        <v>934</v>
      </c>
      <c r="P3931" s="10">
        <v>6659.42</v>
      </c>
      <c r="Q3931" s="12">
        <f>IFERROR(salesdata[[#This Row],[S-P4]]/salesdata[[#This Row],[Q-P4]],0)</f>
        <v>7.13</v>
      </c>
      <c r="R3931" s="3">
        <v>10626</v>
      </c>
      <c r="S3931" s="10">
        <v>47250.66</v>
      </c>
      <c r="T3931" s="1" t="str">
        <f>"Q"&amp;ROUNDUP(salesdata[[#This Row],[Month No.]]/3,0)</f>
        <v>Q1</v>
      </c>
      <c r="U3931" s="1" t="str">
        <f>TEXT(salesdata[[#This Row],[Date]],"dddd")</f>
        <v>Monday</v>
      </c>
      <c r="V3931" s="12">
        <f>IFERROR(salesdata[[#This Row],[Total Revenue]]/salesdata[[#This Row],[Total Units Sold]],0)</f>
        <v>4.446702428006776</v>
      </c>
      <c r="W3931" s="1" t="str">
        <f>INDEX({"Product1","Product2","Product3","Product4"},MATCH(MAX(salesdata[[#This Row],[S-P1]],salesdata[[#This Row],[S-P2]],salesdata[[#This Row],[S-P3]],salesdata[[#This Row],[S-P4]]),CHOOSE({1,2,3,4},salesdata[[#This Row],[S-P1]],salesdata[[#This Row],[S-P2]],salesdata[[#This Row],[S-P3]],salesdata[[#This Row],[S-P4]]),0))</f>
        <v>Product3</v>
      </c>
      <c r="X3931" s="1" t="str">
        <f>IF(salesdata[[#This Row],[Total Revenue]]&gt;=70000,"High",IF(salesdata[[#This Row],[Total Revenue]]&gt;=40000,"Medium","Low"))</f>
        <v>Medium</v>
      </c>
      <c r="Y3931" s="1" t="str">
        <f>IFERROR(IF(SUMIF(salesdata[Year],salesdata[[#This Row],[Year]],salesdata[Total Revenue])&gt;SUMIF(salesdata[Year],salesdata[[#This Row],[Year]]-1,salesdata[Total Revenue]),"Growth Year","Decline Year"),"")</f>
        <v>Decline Year</v>
      </c>
    </row>
    <row r="3932" spans="1:25" x14ac:dyDescent="0.3">
      <c r="A3932" s="1">
        <v>3931</v>
      </c>
      <c r="B3932" s="2">
        <v>44285</v>
      </c>
      <c r="C3932" s="1">
        <v>2021</v>
      </c>
      <c r="D3932" s="1" t="s">
        <v>28</v>
      </c>
      <c r="E3932" s="1">
        <v>3</v>
      </c>
      <c r="F3932" s="3">
        <v>1095</v>
      </c>
      <c r="G3932" s="10">
        <v>3471.15</v>
      </c>
      <c r="H3932" s="12">
        <f>IFERROR(salesdata[[#This Row],[S-P1]]/salesdata[[#This Row],[Q-P1]],0)</f>
        <v>3.17</v>
      </c>
      <c r="I3932" s="3">
        <v>2303</v>
      </c>
      <c r="J3932" s="10">
        <v>14601.02</v>
      </c>
      <c r="K3932" s="12">
        <f>IFERROR(salesdata[[#This Row],[S-P2]]/salesdata[[#This Row],[Q-P2]],0)</f>
        <v>6.34</v>
      </c>
      <c r="L3932" s="3">
        <v>492</v>
      </c>
      <c r="M3932" s="10">
        <v>2666.64</v>
      </c>
      <c r="N3932" s="12">
        <f>IFERROR(salesdata[[#This Row],[S-P3]]/salesdata[[#This Row],[Q-P3]],0)</f>
        <v>5.42</v>
      </c>
      <c r="O3932" s="3">
        <v>1513</v>
      </c>
      <c r="P3932" s="10">
        <v>10787.69</v>
      </c>
      <c r="Q3932" s="12">
        <f>IFERROR(salesdata[[#This Row],[S-P4]]/salesdata[[#This Row],[Q-P4]],0)</f>
        <v>7.13</v>
      </c>
      <c r="R3932" s="3">
        <v>5403</v>
      </c>
      <c r="S3932" s="10">
        <v>31526.5</v>
      </c>
      <c r="T3932" s="1" t="str">
        <f>"Q"&amp;ROUNDUP(salesdata[[#This Row],[Month No.]]/3,0)</f>
        <v>Q1</v>
      </c>
      <c r="U3932" s="1" t="str">
        <f>TEXT(salesdata[[#This Row],[Date]],"dddd")</f>
        <v>Tuesday</v>
      </c>
      <c r="V3932" s="12">
        <f>IFERROR(salesdata[[#This Row],[Total Revenue]]/salesdata[[#This Row],[Total Units Sold]],0)</f>
        <v>5.8349990745881914</v>
      </c>
      <c r="W3932" s="1" t="str">
        <f>INDEX({"Product1","Product2","Product3","Product4"},MATCH(MAX(salesdata[[#This Row],[S-P1]],salesdata[[#This Row],[S-P2]],salesdata[[#This Row],[S-P3]],salesdata[[#This Row],[S-P4]]),CHOOSE({1,2,3,4},salesdata[[#This Row],[S-P1]],salesdata[[#This Row],[S-P2]],salesdata[[#This Row],[S-P3]],salesdata[[#This Row],[S-P4]]),0))</f>
        <v>Product2</v>
      </c>
      <c r="X3932" s="1" t="str">
        <f>IF(salesdata[[#This Row],[Total Revenue]]&gt;=70000,"High",IF(salesdata[[#This Row],[Total Revenue]]&gt;=40000,"Medium","Low"))</f>
        <v>Low</v>
      </c>
      <c r="Y3932" s="1" t="str">
        <f>IFERROR(IF(SUMIF(salesdata[Year],salesdata[[#This Row],[Year]],salesdata[Total Revenue])&gt;SUMIF(salesdata[Year],salesdata[[#This Row],[Year]]-1,salesdata[Total Revenue]),"Growth Year","Decline Year"),"")</f>
        <v>Decline Year</v>
      </c>
    </row>
    <row r="3933" spans="1:25" x14ac:dyDescent="0.3">
      <c r="A3933" s="1">
        <v>3932</v>
      </c>
      <c r="B3933" s="2">
        <v>44286</v>
      </c>
      <c r="C3933" s="1">
        <v>2021</v>
      </c>
      <c r="D3933" s="1" t="s">
        <v>28</v>
      </c>
      <c r="E3933" s="1">
        <v>3</v>
      </c>
      <c r="F3933" s="3">
        <v>1995</v>
      </c>
      <c r="G3933" s="10">
        <v>6324.15</v>
      </c>
      <c r="H3933" s="12">
        <f>IFERROR(salesdata[[#This Row],[S-P1]]/salesdata[[#This Row],[Q-P1]],0)</f>
        <v>3.17</v>
      </c>
      <c r="I3933" s="3">
        <v>391</v>
      </c>
      <c r="J3933" s="10">
        <v>2478.94</v>
      </c>
      <c r="K3933" s="12">
        <f>IFERROR(salesdata[[#This Row],[S-P2]]/salesdata[[#This Row],[Q-P2]],0)</f>
        <v>6.34</v>
      </c>
      <c r="L3933" s="3">
        <v>4812</v>
      </c>
      <c r="M3933" s="10">
        <v>26081.040000000001</v>
      </c>
      <c r="N3933" s="12">
        <f>IFERROR(salesdata[[#This Row],[S-P3]]/salesdata[[#This Row],[Q-P3]],0)</f>
        <v>5.42</v>
      </c>
      <c r="O3933" s="3">
        <v>1850</v>
      </c>
      <c r="P3933" s="10">
        <v>13190.5</v>
      </c>
      <c r="Q3933" s="12">
        <f>IFERROR(salesdata[[#This Row],[S-P4]]/salesdata[[#This Row],[Q-P4]],0)</f>
        <v>7.13</v>
      </c>
      <c r="R3933" s="3">
        <v>9048</v>
      </c>
      <c r="S3933" s="10">
        <v>48074.63</v>
      </c>
      <c r="T3933" s="1" t="str">
        <f>"Q"&amp;ROUNDUP(salesdata[[#This Row],[Month No.]]/3,0)</f>
        <v>Q1</v>
      </c>
      <c r="U3933" s="1" t="str">
        <f>TEXT(salesdata[[#This Row],[Date]],"dddd")</f>
        <v>Wednesday</v>
      </c>
      <c r="V3933" s="12">
        <f>IFERROR(salesdata[[#This Row],[Total Revenue]]/salesdata[[#This Row],[Total Units Sold]],0)</f>
        <v>5.3132880194518126</v>
      </c>
      <c r="W3933" s="1" t="str">
        <f>INDEX({"Product1","Product2","Product3","Product4"},MATCH(MAX(salesdata[[#This Row],[S-P1]],salesdata[[#This Row],[S-P2]],salesdata[[#This Row],[S-P3]],salesdata[[#This Row],[S-P4]]),CHOOSE({1,2,3,4},salesdata[[#This Row],[S-P1]],salesdata[[#This Row],[S-P2]],salesdata[[#This Row],[S-P3]],salesdata[[#This Row],[S-P4]]),0))</f>
        <v>Product3</v>
      </c>
      <c r="X3933" s="1" t="str">
        <f>IF(salesdata[[#This Row],[Total Revenue]]&gt;=70000,"High",IF(salesdata[[#This Row],[Total Revenue]]&gt;=40000,"Medium","Low"))</f>
        <v>Medium</v>
      </c>
      <c r="Y3933" s="1" t="str">
        <f>IFERROR(IF(SUMIF(salesdata[Year],salesdata[[#This Row],[Year]],salesdata[Total Revenue])&gt;SUMIF(salesdata[Year],salesdata[[#This Row],[Year]]-1,salesdata[Total Revenue]),"Growth Year","Decline Year"),"")</f>
        <v>Decline Year</v>
      </c>
    </row>
    <row r="3934" spans="1:25" x14ac:dyDescent="0.3">
      <c r="A3934" s="1">
        <v>3933</v>
      </c>
      <c r="B3934" s="2">
        <v>44287</v>
      </c>
      <c r="C3934" s="1">
        <v>2021</v>
      </c>
      <c r="D3934" s="1" t="s">
        <v>29</v>
      </c>
      <c r="E3934" s="1">
        <v>4</v>
      </c>
      <c r="F3934" s="3">
        <v>6594</v>
      </c>
      <c r="G3934" s="10">
        <v>20902.98</v>
      </c>
      <c r="H3934" s="12">
        <f>IFERROR(salesdata[[#This Row],[S-P1]]/salesdata[[#This Row],[Q-P1]],0)</f>
        <v>3.17</v>
      </c>
      <c r="I3934" s="3">
        <v>887</v>
      </c>
      <c r="J3934" s="10">
        <v>5623.58</v>
      </c>
      <c r="K3934" s="12">
        <f>IFERROR(salesdata[[#This Row],[S-P2]]/salesdata[[#This Row],[Q-P2]],0)</f>
        <v>6.34</v>
      </c>
      <c r="L3934" s="3">
        <v>331</v>
      </c>
      <c r="M3934" s="10">
        <v>1794.02</v>
      </c>
      <c r="N3934" s="12">
        <f>IFERROR(salesdata[[#This Row],[S-P3]]/salesdata[[#This Row],[Q-P3]],0)</f>
        <v>5.42</v>
      </c>
      <c r="O3934" s="3">
        <v>261</v>
      </c>
      <c r="P3934" s="10">
        <v>1860.93</v>
      </c>
      <c r="Q3934" s="12">
        <f>IFERROR(salesdata[[#This Row],[S-P4]]/salesdata[[#This Row],[Q-P4]],0)</f>
        <v>7.13</v>
      </c>
      <c r="R3934" s="3">
        <v>8073</v>
      </c>
      <c r="S3934" s="10">
        <v>30181.51</v>
      </c>
      <c r="T3934" s="1" t="str">
        <f>"Q"&amp;ROUNDUP(salesdata[[#This Row],[Month No.]]/3,0)</f>
        <v>Q2</v>
      </c>
      <c r="U3934" s="1" t="str">
        <f>TEXT(salesdata[[#This Row],[Date]],"dddd")</f>
        <v>Thursday</v>
      </c>
      <c r="V3934" s="12">
        <f>IFERROR(salesdata[[#This Row],[Total Revenue]]/salesdata[[#This Row],[Total Units Sold]],0)</f>
        <v>3.7385742598786074</v>
      </c>
      <c r="W3934" s="1" t="str">
        <f>INDEX({"Product1","Product2","Product3","Product4"},MATCH(MAX(salesdata[[#This Row],[S-P1]],salesdata[[#This Row],[S-P2]],salesdata[[#This Row],[S-P3]],salesdata[[#This Row],[S-P4]]),CHOOSE({1,2,3,4},salesdata[[#This Row],[S-P1]],salesdata[[#This Row],[S-P2]],salesdata[[#This Row],[S-P3]],salesdata[[#This Row],[S-P4]]),0))</f>
        <v>Product1</v>
      </c>
      <c r="X3934" s="1" t="str">
        <f>IF(salesdata[[#This Row],[Total Revenue]]&gt;=70000,"High",IF(salesdata[[#This Row],[Total Revenue]]&gt;=40000,"Medium","Low"))</f>
        <v>Low</v>
      </c>
      <c r="Y3934" s="1" t="str">
        <f>IFERROR(IF(SUMIF(salesdata[Year],salesdata[[#This Row],[Year]],salesdata[Total Revenue])&gt;SUMIF(salesdata[Year],salesdata[[#This Row],[Year]]-1,salesdata[Total Revenue]),"Growth Year","Decline Year"),"")</f>
        <v>Decline Year</v>
      </c>
    </row>
    <row r="3935" spans="1:25" x14ac:dyDescent="0.3">
      <c r="A3935" s="1">
        <v>3934</v>
      </c>
      <c r="B3935" s="2">
        <v>44288</v>
      </c>
      <c r="C3935" s="1">
        <v>2021</v>
      </c>
      <c r="D3935" s="1" t="s">
        <v>29</v>
      </c>
      <c r="E3935" s="1">
        <v>4</v>
      </c>
      <c r="F3935" s="3">
        <v>6845</v>
      </c>
      <c r="G3935" s="10">
        <v>21698.65</v>
      </c>
      <c r="H3935" s="12">
        <f>IFERROR(salesdata[[#This Row],[S-P1]]/salesdata[[#This Row],[Q-P1]],0)</f>
        <v>3.1700000000000004</v>
      </c>
      <c r="I3935" s="3">
        <v>3125</v>
      </c>
      <c r="J3935" s="10">
        <v>19812.5</v>
      </c>
      <c r="K3935" s="12">
        <f>IFERROR(salesdata[[#This Row],[S-P2]]/salesdata[[#This Row],[Q-P2]],0)</f>
        <v>6.34</v>
      </c>
      <c r="L3935" s="3">
        <v>502</v>
      </c>
      <c r="M3935" s="10">
        <v>2720.84</v>
      </c>
      <c r="N3935" s="12">
        <f>IFERROR(salesdata[[#This Row],[S-P3]]/salesdata[[#This Row],[Q-P3]],0)</f>
        <v>5.42</v>
      </c>
      <c r="O3935" s="3">
        <v>1445</v>
      </c>
      <c r="P3935" s="10">
        <v>10302.85</v>
      </c>
      <c r="Q3935" s="12">
        <f>IFERROR(salesdata[[#This Row],[S-P4]]/salesdata[[#This Row],[Q-P4]],0)</f>
        <v>7.13</v>
      </c>
      <c r="R3935" s="3">
        <v>11917</v>
      </c>
      <c r="S3935" s="10">
        <v>54534.84</v>
      </c>
      <c r="T3935" s="1" t="str">
        <f>"Q"&amp;ROUNDUP(salesdata[[#This Row],[Month No.]]/3,0)</f>
        <v>Q2</v>
      </c>
      <c r="U3935" s="1" t="str">
        <f>TEXT(salesdata[[#This Row],[Date]],"dddd")</f>
        <v>Friday</v>
      </c>
      <c r="V3935" s="12">
        <f>IFERROR(salesdata[[#This Row],[Total Revenue]]/salesdata[[#This Row],[Total Units Sold]],0)</f>
        <v>4.5762222035747246</v>
      </c>
      <c r="W3935" s="1" t="str">
        <f>INDEX({"Product1","Product2","Product3","Product4"},MATCH(MAX(salesdata[[#This Row],[S-P1]],salesdata[[#This Row],[S-P2]],salesdata[[#This Row],[S-P3]],salesdata[[#This Row],[S-P4]]),CHOOSE({1,2,3,4},salesdata[[#This Row],[S-P1]],salesdata[[#This Row],[S-P2]],salesdata[[#This Row],[S-P3]],salesdata[[#This Row],[S-P4]]),0))</f>
        <v>Product1</v>
      </c>
      <c r="X3935" s="1" t="str">
        <f>IF(salesdata[[#This Row],[Total Revenue]]&gt;=70000,"High",IF(salesdata[[#This Row],[Total Revenue]]&gt;=40000,"Medium","Low"))</f>
        <v>Medium</v>
      </c>
      <c r="Y3935" s="1" t="str">
        <f>IFERROR(IF(SUMIF(salesdata[Year],salesdata[[#This Row],[Year]],salesdata[Total Revenue])&gt;SUMIF(salesdata[Year],salesdata[[#This Row],[Year]]-1,salesdata[Total Revenue]),"Growth Year","Decline Year"),"")</f>
        <v>Decline Year</v>
      </c>
    </row>
    <row r="3936" spans="1:25" x14ac:dyDescent="0.3">
      <c r="A3936" s="1">
        <v>3935</v>
      </c>
      <c r="B3936" s="2">
        <v>44289</v>
      </c>
      <c r="C3936" s="1">
        <v>2021</v>
      </c>
      <c r="D3936" s="1" t="s">
        <v>29</v>
      </c>
      <c r="E3936" s="1">
        <v>4</v>
      </c>
      <c r="F3936" s="3">
        <v>3209</v>
      </c>
      <c r="G3936" s="10">
        <v>10172.530000000001</v>
      </c>
      <c r="H3936" s="12">
        <f>IFERROR(salesdata[[#This Row],[S-P1]]/salesdata[[#This Row],[Q-P1]],0)</f>
        <v>3.1700000000000004</v>
      </c>
      <c r="I3936" s="3">
        <v>2691</v>
      </c>
      <c r="J3936" s="10">
        <v>17060.939999999999</v>
      </c>
      <c r="K3936" s="12">
        <f>IFERROR(salesdata[[#This Row],[S-P2]]/salesdata[[#This Row],[Q-P2]],0)</f>
        <v>6.34</v>
      </c>
      <c r="L3936" s="3">
        <v>5723</v>
      </c>
      <c r="M3936" s="10">
        <v>31018.66</v>
      </c>
      <c r="N3936" s="12">
        <f>IFERROR(salesdata[[#This Row],[S-P3]]/salesdata[[#This Row],[Q-P3]],0)</f>
        <v>5.42</v>
      </c>
      <c r="O3936" s="3">
        <v>750</v>
      </c>
      <c r="P3936" s="10">
        <v>5347.5</v>
      </c>
      <c r="Q3936" s="12">
        <f>IFERROR(salesdata[[#This Row],[S-P4]]/salesdata[[#This Row],[Q-P4]],0)</f>
        <v>7.13</v>
      </c>
      <c r="R3936" s="3">
        <v>12373</v>
      </c>
      <c r="S3936" s="10">
        <v>63599.63</v>
      </c>
      <c r="T3936" s="1" t="str">
        <f>"Q"&amp;ROUNDUP(salesdata[[#This Row],[Month No.]]/3,0)</f>
        <v>Q2</v>
      </c>
      <c r="U3936" s="1" t="str">
        <f>TEXT(salesdata[[#This Row],[Date]],"dddd")</f>
        <v>Saturday</v>
      </c>
      <c r="V3936" s="12">
        <f>IFERROR(salesdata[[#This Row],[Total Revenue]]/salesdata[[#This Row],[Total Units Sold]],0)</f>
        <v>5.1401947789541742</v>
      </c>
      <c r="W3936" s="1" t="str">
        <f>INDEX({"Product1","Product2","Product3","Product4"},MATCH(MAX(salesdata[[#This Row],[S-P1]],salesdata[[#This Row],[S-P2]],salesdata[[#This Row],[S-P3]],salesdata[[#This Row],[S-P4]]),CHOOSE({1,2,3,4},salesdata[[#This Row],[S-P1]],salesdata[[#This Row],[S-P2]],salesdata[[#This Row],[S-P3]],salesdata[[#This Row],[S-P4]]),0))</f>
        <v>Product3</v>
      </c>
      <c r="X3936" s="1" t="str">
        <f>IF(salesdata[[#This Row],[Total Revenue]]&gt;=70000,"High",IF(salesdata[[#This Row],[Total Revenue]]&gt;=40000,"Medium","Low"))</f>
        <v>Medium</v>
      </c>
      <c r="Y3936" s="1" t="str">
        <f>IFERROR(IF(SUMIF(salesdata[Year],salesdata[[#This Row],[Year]],salesdata[Total Revenue])&gt;SUMIF(salesdata[Year],salesdata[[#This Row],[Year]]-1,salesdata[Total Revenue]),"Growth Year","Decline Year"),"")</f>
        <v>Decline Year</v>
      </c>
    </row>
    <row r="3937" spans="1:25" x14ac:dyDescent="0.3">
      <c r="A3937" s="1">
        <v>3936</v>
      </c>
      <c r="B3937" s="2">
        <v>44290</v>
      </c>
      <c r="C3937" s="1">
        <v>2021</v>
      </c>
      <c r="D3937" s="1" t="s">
        <v>29</v>
      </c>
      <c r="E3937" s="1">
        <v>4</v>
      </c>
      <c r="F3937" s="3">
        <v>554</v>
      </c>
      <c r="G3937" s="10">
        <v>1756.18</v>
      </c>
      <c r="H3937" s="12">
        <f>IFERROR(salesdata[[#This Row],[S-P1]]/salesdata[[#This Row],[Q-P1]],0)</f>
        <v>3.17</v>
      </c>
      <c r="I3937" s="3">
        <v>535</v>
      </c>
      <c r="J3937" s="10">
        <v>3391.9</v>
      </c>
      <c r="K3937" s="12">
        <f>IFERROR(salesdata[[#This Row],[S-P2]]/salesdata[[#This Row],[Q-P2]],0)</f>
        <v>6.34</v>
      </c>
      <c r="L3937" s="3">
        <v>5484</v>
      </c>
      <c r="M3937" s="10">
        <v>29723.279999999999</v>
      </c>
      <c r="N3937" s="12">
        <f>IFERROR(salesdata[[#This Row],[S-P3]]/salesdata[[#This Row],[Q-P3]],0)</f>
        <v>5.42</v>
      </c>
      <c r="O3937" s="3">
        <v>1830</v>
      </c>
      <c r="P3937" s="10">
        <v>13047.9</v>
      </c>
      <c r="Q3937" s="12">
        <f>IFERROR(salesdata[[#This Row],[S-P4]]/salesdata[[#This Row],[Q-P4]],0)</f>
        <v>7.13</v>
      </c>
      <c r="R3937" s="3">
        <v>8403</v>
      </c>
      <c r="S3937" s="10">
        <v>47919.26</v>
      </c>
      <c r="T3937" s="1" t="str">
        <f>"Q"&amp;ROUNDUP(salesdata[[#This Row],[Month No.]]/3,0)</f>
        <v>Q2</v>
      </c>
      <c r="U3937" s="1" t="str">
        <f>TEXT(salesdata[[#This Row],[Date]],"dddd")</f>
        <v>Sunday</v>
      </c>
      <c r="V3937" s="12">
        <f>IFERROR(salesdata[[#This Row],[Total Revenue]]/salesdata[[#This Row],[Total Units Sold]],0)</f>
        <v>5.7026371533975961</v>
      </c>
      <c r="W3937" s="1" t="str">
        <f>INDEX({"Product1","Product2","Product3","Product4"},MATCH(MAX(salesdata[[#This Row],[S-P1]],salesdata[[#This Row],[S-P2]],salesdata[[#This Row],[S-P3]],salesdata[[#This Row],[S-P4]]),CHOOSE({1,2,3,4},salesdata[[#This Row],[S-P1]],salesdata[[#This Row],[S-P2]],salesdata[[#This Row],[S-P3]],salesdata[[#This Row],[S-P4]]),0))</f>
        <v>Product3</v>
      </c>
      <c r="X3937" s="1" t="str">
        <f>IF(salesdata[[#This Row],[Total Revenue]]&gt;=70000,"High",IF(salesdata[[#This Row],[Total Revenue]]&gt;=40000,"Medium","Low"))</f>
        <v>Medium</v>
      </c>
      <c r="Y3937" s="1" t="str">
        <f>IFERROR(IF(SUMIF(salesdata[Year],salesdata[[#This Row],[Year]],salesdata[Total Revenue])&gt;SUMIF(salesdata[Year],salesdata[[#This Row],[Year]]-1,salesdata[Total Revenue]),"Growth Year","Decline Year"),"")</f>
        <v>Decline Year</v>
      </c>
    </row>
    <row r="3938" spans="1:25" x14ac:dyDescent="0.3">
      <c r="A3938" s="1">
        <v>3937</v>
      </c>
      <c r="B3938" s="2">
        <v>44291</v>
      </c>
      <c r="C3938" s="1">
        <v>2021</v>
      </c>
      <c r="D3938" s="1" t="s">
        <v>29</v>
      </c>
      <c r="E3938" s="1">
        <v>4</v>
      </c>
      <c r="F3938" s="3">
        <v>5977</v>
      </c>
      <c r="G3938" s="10">
        <v>18947.09</v>
      </c>
      <c r="H3938" s="12">
        <f>IFERROR(salesdata[[#This Row],[S-P1]]/salesdata[[#This Row],[Q-P1]],0)</f>
        <v>3.17</v>
      </c>
      <c r="I3938" s="3">
        <v>791</v>
      </c>
      <c r="J3938" s="10">
        <v>5014.9399999999996</v>
      </c>
      <c r="K3938" s="12">
        <f>IFERROR(salesdata[[#This Row],[S-P2]]/salesdata[[#This Row],[Q-P2]],0)</f>
        <v>6.34</v>
      </c>
      <c r="L3938" s="3">
        <v>1307</v>
      </c>
      <c r="M3938" s="10">
        <v>7083.94</v>
      </c>
      <c r="N3938" s="12">
        <f>IFERROR(salesdata[[#This Row],[S-P3]]/salesdata[[#This Row],[Q-P3]],0)</f>
        <v>5.42</v>
      </c>
      <c r="O3938" s="3">
        <v>1739</v>
      </c>
      <c r="P3938" s="10">
        <v>12399.07</v>
      </c>
      <c r="Q3938" s="12">
        <f>IFERROR(salesdata[[#This Row],[S-P4]]/salesdata[[#This Row],[Q-P4]],0)</f>
        <v>7.13</v>
      </c>
      <c r="R3938" s="3">
        <v>9814</v>
      </c>
      <c r="S3938" s="10">
        <v>43445.04</v>
      </c>
      <c r="T3938" s="1" t="str">
        <f>"Q"&amp;ROUNDUP(salesdata[[#This Row],[Month No.]]/3,0)</f>
        <v>Q2</v>
      </c>
      <c r="U3938" s="1" t="str">
        <f>TEXT(salesdata[[#This Row],[Date]],"dddd")</f>
        <v>Monday</v>
      </c>
      <c r="V3938" s="12">
        <f>IFERROR(salesdata[[#This Row],[Total Revenue]]/salesdata[[#This Row],[Total Units Sold]],0)</f>
        <v>4.4268432851029145</v>
      </c>
      <c r="W3938" s="1" t="str">
        <f>INDEX({"Product1","Product2","Product3","Product4"},MATCH(MAX(salesdata[[#This Row],[S-P1]],salesdata[[#This Row],[S-P2]],salesdata[[#This Row],[S-P3]],salesdata[[#This Row],[S-P4]]),CHOOSE({1,2,3,4},salesdata[[#This Row],[S-P1]],salesdata[[#This Row],[S-P2]],salesdata[[#This Row],[S-P3]],salesdata[[#This Row],[S-P4]]),0))</f>
        <v>Product1</v>
      </c>
      <c r="X3938" s="1" t="str">
        <f>IF(salesdata[[#This Row],[Total Revenue]]&gt;=70000,"High",IF(salesdata[[#This Row],[Total Revenue]]&gt;=40000,"Medium","Low"))</f>
        <v>Medium</v>
      </c>
      <c r="Y3938" s="1" t="str">
        <f>IFERROR(IF(SUMIF(salesdata[Year],salesdata[[#This Row],[Year]],salesdata[Total Revenue])&gt;SUMIF(salesdata[Year],salesdata[[#This Row],[Year]]-1,salesdata[Total Revenue]),"Growth Year","Decline Year"),"")</f>
        <v>Decline Year</v>
      </c>
    </row>
    <row r="3939" spans="1:25" x14ac:dyDescent="0.3">
      <c r="A3939" s="1">
        <v>3938</v>
      </c>
      <c r="B3939" s="2">
        <v>44292</v>
      </c>
      <c r="C3939" s="1">
        <v>2021</v>
      </c>
      <c r="D3939" s="1" t="s">
        <v>29</v>
      </c>
      <c r="E3939" s="1">
        <v>4</v>
      </c>
      <c r="F3939" s="3">
        <v>3247</v>
      </c>
      <c r="G3939" s="10">
        <v>10292.99</v>
      </c>
      <c r="H3939" s="12">
        <f>IFERROR(salesdata[[#This Row],[S-P1]]/salesdata[[#This Row],[Q-P1]],0)</f>
        <v>3.17</v>
      </c>
      <c r="I3939" s="3">
        <v>1725</v>
      </c>
      <c r="J3939" s="10">
        <v>10936.5</v>
      </c>
      <c r="K3939" s="12">
        <f>IFERROR(salesdata[[#This Row],[S-P2]]/salesdata[[#This Row],[Q-P2]],0)</f>
        <v>6.34</v>
      </c>
      <c r="L3939" s="3">
        <v>3809</v>
      </c>
      <c r="M3939" s="10">
        <v>20644.78</v>
      </c>
      <c r="N3939" s="12">
        <f>IFERROR(salesdata[[#This Row],[S-P3]]/salesdata[[#This Row],[Q-P3]],0)</f>
        <v>5.42</v>
      </c>
      <c r="O3939" s="3">
        <v>1157</v>
      </c>
      <c r="P3939" s="10">
        <v>8249.41</v>
      </c>
      <c r="Q3939" s="12">
        <f>IFERROR(salesdata[[#This Row],[S-P4]]/salesdata[[#This Row],[Q-P4]],0)</f>
        <v>7.13</v>
      </c>
      <c r="R3939" s="3">
        <v>9938</v>
      </c>
      <c r="S3939" s="10">
        <v>50123.68</v>
      </c>
      <c r="T3939" s="1" t="str">
        <f>"Q"&amp;ROUNDUP(salesdata[[#This Row],[Month No.]]/3,0)</f>
        <v>Q2</v>
      </c>
      <c r="U3939" s="1" t="str">
        <f>TEXT(salesdata[[#This Row],[Date]],"dddd")</f>
        <v>Tuesday</v>
      </c>
      <c r="V3939" s="12">
        <f>IFERROR(salesdata[[#This Row],[Total Revenue]]/salesdata[[#This Row],[Total Units Sold]],0)</f>
        <v>5.0436385590662107</v>
      </c>
      <c r="W3939" s="1" t="str">
        <f>INDEX({"Product1","Product2","Product3","Product4"},MATCH(MAX(salesdata[[#This Row],[S-P1]],salesdata[[#This Row],[S-P2]],salesdata[[#This Row],[S-P3]],salesdata[[#This Row],[S-P4]]),CHOOSE({1,2,3,4},salesdata[[#This Row],[S-P1]],salesdata[[#This Row],[S-P2]],salesdata[[#This Row],[S-P3]],salesdata[[#This Row],[S-P4]]),0))</f>
        <v>Product3</v>
      </c>
      <c r="X3939" s="1" t="str">
        <f>IF(salesdata[[#This Row],[Total Revenue]]&gt;=70000,"High",IF(salesdata[[#This Row],[Total Revenue]]&gt;=40000,"Medium","Low"))</f>
        <v>Medium</v>
      </c>
      <c r="Y3939" s="1" t="str">
        <f>IFERROR(IF(SUMIF(salesdata[Year],salesdata[[#This Row],[Year]],salesdata[Total Revenue])&gt;SUMIF(salesdata[Year],salesdata[[#This Row],[Year]]-1,salesdata[Total Revenue]),"Growth Year","Decline Year"),"")</f>
        <v>Decline Year</v>
      </c>
    </row>
    <row r="3940" spans="1:25" x14ac:dyDescent="0.3">
      <c r="A3940" s="1">
        <v>3939</v>
      </c>
      <c r="B3940" s="2">
        <v>44293</v>
      </c>
      <c r="C3940" s="1">
        <v>2021</v>
      </c>
      <c r="D3940" s="1" t="s">
        <v>29</v>
      </c>
      <c r="E3940" s="1">
        <v>4</v>
      </c>
      <c r="F3940" s="3">
        <v>4916</v>
      </c>
      <c r="G3940" s="10">
        <v>15583.72</v>
      </c>
      <c r="H3940" s="12">
        <f>IFERROR(salesdata[[#This Row],[S-P1]]/salesdata[[#This Row],[Q-P1]],0)</f>
        <v>3.17</v>
      </c>
      <c r="I3940" s="3">
        <v>3059</v>
      </c>
      <c r="J3940" s="10">
        <v>19394.060000000001</v>
      </c>
      <c r="K3940" s="12">
        <f>IFERROR(salesdata[[#This Row],[S-P2]]/salesdata[[#This Row],[Q-P2]],0)</f>
        <v>6.3400000000000007</v>
      </c>
      <c r="L3940" s="3">
        <v>4456</v>
      </c>
      <c r="M3940" s="10">
        <v>24151.52</v>
      </c>
      <c r="N3940" s="12">
        <f>IFERROR(salesdata[[#This Row],[S-P3]]/salesdata[[#This Row],[Q-P3]],0)</f>
        <v>5.42</v>
      </c>
      <c r="O3940" s="3">
        <v>836</v>
      </c>
      <c r="P3940" s="10">
        <v>5960.68</v>
      </c>
      <c r="Q3940" s="12">
        <f>IFERROR(salesdata[[#This Row],[S-P4]]/salesdata[[#This Row],[Q-P4]],0)</f>
        <v>7.1300000000000008</v>
      </c>
      <c r="R3940" s="3">
        <v>13267</v>
      </c>
      <c r="S3940" s="10">
        <v>65089.98</v>
      </c>
      <c r="T3940" s="1" t="str">
        <f>"Q"&amp;ROUNDUP(salesdata[[#This Row],[Month No.]]/3,0)</f>
        <v>Q2</v>
      </c>
      <c r="U3940" s="1" t="str">
        <f>TEXT(salesdata[[#This Row],[Date]],"dddd")</f>
        <v>Wednesday</v>
      </c>
      <c r="V3940" s="12">
        <f>IFERROR(salesdata[[#This Row],[Total Revenue]]/salesdata[[#This Row],[Total Units Sold]],0)</f>
        <v>4.9061566292304217</v>
      </c>
      <c r="W3940" s="1" t="str">
        <f>INDEX({"Product1","Product2","Product3","Product4"},MATCH(MAX(salesdata[[#This Row],[S-P1]],salesdata[[#This Row],[S-P2]],salesdata[[#This Row],[S-P3]],salesdata[[#This Row],[S-P4]]),CHOOSE({1,2,3,4},salesdata[[#This Row],[S-P1]],salesdata[[#This Row],[S-P2]],salesdata[[#This Row],[S-P3]],salesdata[[#This Row],[S-P4]]),0))</f>
        <v>Product3</v>
      </c>
      <c r="X3940" s="1" t="str">
        <f>IF(salesdata[[#This Row],[Total Revenue]]&gt;=70000,"High",IF(salesdata[[#This Row],[Total Revenue]]&gt;=40000,"Medium","Low"))</f>
        <v>Medium</v>
      </c>
      <c r="Y3940" s="1" t="str">
        <f>IFERROR(IF(SUMIF(salesdata[Year],salesdata[[#This Row],[Year]],salesdata[Total Revenue])&gt;SUMIF(salesdata[Year],salesdata[[#This Row],[Year]]-1,salesdata[Total Revenue]),"Growth Year","Decline Year"),"")</f>
        <v>Decline Year</v>
      </c>
    </row>
    <row r="3941" spans="1:25" x14ac:dyDescent="0.3">
      <c r="A3941" s="1">
        <v>3940</v>
      </c>
      <c r="B3941" s="2">
        <v>44294</v>
      </c>
      <c r="C3941" s="1">
        <v>2021</v>
      </c>
      <c r="D3941" s="1" t="s">
        <v>29</v>
      </c>
      <c r="E3941" s="1">
        <v>4</v>
      </c>
      <c r="F3941" s="3">
        <v>7692</v>
      </c>
      <c r="G3941" s="10">
        <v>24383.64</v>
      </c>
      <c r="H3941" s="12">
        <f>IFERROR(salesdata[[#This Row],[S-P1]]/salesdata[[#This Row],[Q-P1]],0)</f>
        <v>3.17</v>
      </c>
      <c r="I3941" s="3">
        <v>777</v>
      </c>
      <c r="J3941" s="10">
        <v>4926.18</v>
      </c>
      <c r="K3941" s="12">
        <f>IFERROR(salesdata[[#This Row],[S-P2]]/salesdata[[#This Row],[Q-P2]],0)</f>
        <v>6.3400000000000007</v>
      </c>
      <c r="L3941" s="3">
        <v>355</v>
      </c>
      <c r="M3941" s="10">
        <v>1924.1</v>
      </c>
      <c r="N3941" s="12">
        <f>IFERROR(salesdata[[#This Row],[S-P3]]/salesdata[[#This Row],[Q-P3]],0)</f>
        <v>5.42</v>
      </c>
      <c r="O3941" s="3">
        <v>763</v>
      </c>
      <c r="P3941" s="10">
        <v>5440.19</v>
      </c>
      <c r="Q3941" s="12">
        <f>IFERROR(salesdata[[#This Row],[S-P4]]/salesdata[[#This Row],[Q-P4]],0)</f>
        <v>7.13</v>
      </c>
      <c r="R3941" s="3">
        <v>9587</v>
      </c>
      <c r="S3941" s="10">
        <v>36674.11</v>
      </c>
      <c r="T3941" s="1" t="str">
        <f>"Q"&amp;ROUNDUP(salesdata[[#This Row],[Month No.]]/3,0)</f>
        <v>Q2</v>
      </c>
      <c r="U3941" s="1" t="str">
        <f>TEXT(salesdata[[#This Row],[Date]],"dddd")</f>
        <v>Thursday</v>
      </c>
      <c r="V3941" s="12">
        <f>IFERROR(salesdata[[#This Row],[Total Revenue]]/salesdata[[#This Row],[Total Units Sold]],0)</f>
        <v>3.8254000208615833</v>
      </c>
      <c r="W3941" s="1" t="str">
        <f>INDEX({"Product1","Product2","Product3","Product4"},MATCH(MAX(salesdata[[#This Row],[S-P1]],salesdata[[#This Row],[S-P2]],salesdata[[#This Row],[S-P3]],salesdata[[#This Row],[S-P4]]),CHOOSE({1,2,3,4},salesdata[[#This Row],[S-P1]],salesdata[[#This Row],[S-P2]],salesdata[[#This Row],[S-P3]],salesdata[[#This Row],[S-P4]]),0))</f>
        <v>Product1</v>
      </c>
      <c r="X3941" s="1" t="str">
        <f>IF(salesdata[[#This Row],[Total Revenue]]&gt;=70000,"High",IF(salesdata[[#This Row],[Total Revenue]]&gt;=40000,"Medium","Low"))</f>
        <v>Low</v>
      </c>
      <c r="Y3941" s="1" t="str">
        <f>IFERROR(IF(SUMIF(salesdata[Year],salesdata[[#This Row],[Year]],salesdata[Total Revenue])&gt;SUMIF(salesdata[Year],salesdata[[#This Row],[Year]]-1,salesdata[Total Revenue]),"Growth Year","Decline Year"),"")</f>
        <v>Decline Year</v>
      </c>
    </row>
    <row r="3942" spans="1:25" x14ac:dyDescent="0.3">
      <c r="A3942" s="1">
        <v>3941</v>
      </c>
      <c r="B3942" s="2">
        <v>44295</v>
      </c>
      <c r="C3942" s="1">
        <v>2021</v>
      </c>
      <c r="D3942" s="1" t="s">
        <v>29</v>
      </c>
      <c r="E3942" s="1">
        <v>4</v>
      </c>
      <c r="F3942" s="3">
        <v>1120</v>
      </c>
      <c r="G3942" s="10">
        <v>3550.4</v>
      </c>
      <c r="H3942" s="12">
        <f>IFERROR(salesdata[[#This Row],[S-P1]]/salesdata[[#This Row],[Q-P1]],0)</f>
        <v>3.17</v>
      </c>
      <c r="I3942" s="3">
        <v>3834</v>
      </c>
      <c r="J3942" s="10">
        <v>24307.56</v>
      </c>
      <c r="K3942" s="12">
        <f>IFERROR(salesdata[[#This Row],[S-P2]]/salesdata[[#This Row],[Q-P2]],0)</f>
        <v>6.3400000000000007</v>
      </c>
      <c r="L3942" s="3">
        <v>4324</v>
      </c>
      <c r="M3942" s="10">
        <v>23436.080000000002</v>
      </c>
      <c r="N3942" s="12">
        <f>IFERROR(salesdata[[#This Row],[S-P3]]/salesdata[[#This Row],[Q-P3]],0)</f>
        <v>5.4200000000000008</v>
      </c>
      <c r="O3942" s="3">
        <v>1774</v>
      </c>
      <c r="P3942" s="10">
        <v>12648.62</v>
      </c>
      <c r="Q3942" s="12">
        <f>IFERROR(salesdata[[#This Row],[S-P4]]/salesdata[[#This Row],[Q-P4]],0)</f>
        <v>7.1300000000000008</v>
      </c>
      <c r="R3942" s="3">
        <v>11052</v>
      </c>
      <c r="S3942" s="10">
        <v>63942.66</v>
      </c>
      <c r="T3942" s="1" t="str">
        <f>"Q"&amp;ROUNDUP(salesdata[[#This Row],[Month No.]]/3,0)</f>
        <v>Q2</v>
      </c>
      <c r="U3942" s="1" t="str">
        <f>TEXT(salesdata[[#This Row],[Date]],"dddd")</f>
        <v>Friday</v>
      </c>
      <c r="V3942" s="12">
        <f>IFERROR(salesdata[[#This Row],[Total Revenue]]/salesdata[[#This Row],[Total Units Sold]],0)</f>
        <v>5.7856188925081433</v>
      </c>
      <c r="W3942" s="1" t="str">
        <f>INDEX({"Product1","Product2","Product3","Product4"},MATCH(MAX(salesdata[[#This Row],[S-P1]],salesdata[[#This Row],[S-P2]],salesdata[[#This Row],[S-P3]],salesdata[[#This Row],[S-P4]]),CHOOSE({1,2,3,4},salesdata[[#This Row],[S-P1]],salesdata[[#This Row],[S-P2]],salesdata[[#This Row],[S-P3]],salesdata[[#This Row],[S-P4]]),0))</f>
        <v>Product2</v>
      </c>
      <c r="X3942" s="1" t="str">
        <f>IF(salesdata[[#This Row],[Total Revenue]]&gt;=70000,"High",IF(salesdata[[#This Row],[Total Revenue]]&gt;=40000,"Medium","Low"))</f>
        <v>Medium</v>
      </c>
      <c r="Y3942" s="1" t="str">
        <f>IFERROR(IF(SUMIF(salesdata[Year],salesdata[[#This Row],[Year]],salesdata[Total Revenue])&gt;SUMIF(salesdata[Year],salesdata[[#This Row],[Year]]-1,salesdata[Total Revenue]),"Growth Year","Decline Year"),"")</f>
        <v>Decline Year</v>
      </c>
    </row>
    <row r="3943" spans="1:25" x14ac:dyDescent="0.3">
      <c r="A3943" s="1">
        <v>3942</v>
      </c>
      <c r="B3943" s="2">
        <v>44296</v>
      </c>
      <c r="C3943" s="1">
        <v>2021</v>
      </c>
      <c r="D3943" s="1" t="s">
        <v>29</v>
      </c>
      <c r="E3943" s="1">
        <v>4</v>
      </c>
      <c r="F3943" s="3">
        <v>7385</v>
      </c>
      <c r="G3943" s="10">
        <v>23410.45</v>
      </c>
      <c r="H3943" s="12">
        <f>IFERROR(salesdata[[#This Row],[S-P1]]/salesdata[[#This Row],[Q-P1]],0)</f>
        <v>3.17</v>
      </c>
      <c r="I3943" s="3">
        <v>3873</v>
      </c>
      <c r="J3943" s="10">
        <v>24554.82</v>
      </c>
      <c r="K3943" s="12">
        <f>IFERROR(salesdata[[#This Row],[S-P2]]/salesdata[[#This Row],[Q-P2]],0)</f>
        <v>6.34</v>
      </c>
      <c r="L3943" s="3">
        <v>5916</v>
      </c>
      <c r="M3943" s="10">
        <v>32064.720000000001</v>
      </c>
      <c r="N3943" s="12">
        <f>IFERROR(salesdata[[#This Row],[S-P3]]/salesdata[[#This Row],[Q-P3]],0)</f>
        <v>5.42</v>
      </c>
      <c r="O3943" s="3">
        <v>1934</v>
      </c>
      <c r="P3943" s="10">
        <v>13789.42</v>
      </c>
      <c r="Q3943" s="12">
        <f>IFERROR(salesdata[[#This Row],[S-P4]]/salesdata[[#This Row],[Q-P4]],0)</f>
        <v>7.13</v>
      </c>
      <c r="R3943" s="3">
        <v>19108</v>
      </c>
      <c r="S3943" s="10">
        <v>93819.41</v>
      </c>
      <c r="T3943" s="1" t="str">
        <f>"Q"&amp;ROUNDUP(salesdata[[#This Row],[Month No.]]/3,0)</f>
        <v>Q2</v>
      </c>
      <c r="U3943" s="1" t="str">
        <f>TEXT(salesdata[[#This Row],[Date]],"dddd")</f>
        <v>Saturday</v>
      </c>
      <c r="V3943" s="12">
        <f>IFERROR(salesdata[[#This Row],[Total Revenue]]/salesdata[[#This Row],[Total Units Sold]],0)</f>
        <v>4.9099544693322175</v>
      </c>
      <c r="W3943" s="1" t="str">
        <f>INDEX({"Product1","Product2","Product3","Product4"},MATCH(MAX(salesdata[[#This Row],[S-P1]],salesdata[[#This Row],[S-P2]],salesdata[[#This Row],[S-P3]],salesdata[[#This Row],[S-P4]]),CHOOSE({1,2,3,4},salesdata[[#This Row],[S-P1]],salesdata[[#This Row],[S-P2]],salesdata[[#This Row],[S-P3]],salesdata[[#This Row],[S-P4]]),0))</f>
        <v>Product3</v>
      </c>
      <c r="X3943" s="1" t="str">
        <f>IF(salesdata[[#This Row],[Total Revenue]]&gt;=70000,"High",IF(salesdata[[#This Row],[Total Revenue]]&gt;=40000,"Medium","Low"))</f>
        <v>High</v>
      </c>
      <c r="Y3943" s="1" t="str">
        <f>IFERROR(IF(SUMIF(salesdata[Year],salesdata[[#This Row],[Year]],salesdata[Total Revenue])&gt;SUMIF(salesdata[Year],salesdata[[#This Row],[Year]]-1,salesdata[Total Revenue]),"Growth Year","Decline Year"),"")</f>
        <v>Decline Year</v>
      </c>
    </row>
    <row r="3944" spans="1:25" x14ac:dyDescent="0.3">
      <c r="A3944" s="1">
        <v>3943</v>
      </c>
      <c r="B3944" s="2">
        <v>44297</v>
      </c>
      <c r="C3944" s="1">
        <v>2021</v>
      </c>
      <c r="D3944" s="1" t="s">
        <v>29</v>
      </c>
      <c r="E3944" s="1">
        <v>4</v>
      </c>
      <c r="F3944" s="3">
        <v>5336</v>
      </c>
      <c r="G3944" s="10">
        <v>16915.12</v>
      </c>
      <c r="H3944" s="12">
        <f>IFERROR(salesdata[[#This Row],[S-P1]]/salesdata[[#This Row],[Q-P1]],0)</f>
        <v>3.17</v>
      </c>
      <c r="I3944" s="3">
        <v>1764</v>
      </c>
      <c r="J3944" s="10">
        <v>11183.76</v>
      </c>
      <c r="K3944" s="12">
        <f>IFERROR(salesdata[[#This Row],[S-P2]]/salesdata[[#This Row],[Q-P2]],0)</f>
        <v>6.34</v>
      </c>
      <c r="L3944" s="3">
        <v>1168</v>
      </c>
      <c r="M3944" s="10">
        <v>6330.56</v>
      </c>
      <c r="N3944" s="12">
        <f>IFERROR(salesdata[[#This Row],[S-P3]]/salesdata[[#This Row],[Q-P3]],0)</f>
        <v>5.42</v>
      </c>
      <c r="O3944" s="3">
        <v>1855</v>
      </c>
      <c r="P3944" s="10">
        <v>13226.15</v>
      </c>
      <c r="Q3944" s="12">
        <f>IFERROR(salesdata[[#This Row],[S-P4]]/salesdata[[#This Row],[Q-P4]],0)</f>
        <v>7.13</v>
      </c>
      <c r="R3944" s="3">
        <v>10123</v>
      </c>
      <c r="S3944" s="10">
        <v>47655.59</v>
      </c>
      <c r="T3944" s="1" t="str">
        <f>"Q"&amp;ROUNDUP(salesdata[[#This Row],[Month No.]]/3,0)</f>
        <v>Q2</v>
      </c>
      <c r="U3944" s="1" t="str">
        <f>TEXT(salesdata[[#This Row],[Date]],"dddd")</f>
        <v>Sunday</v>
      </c>
      <c r="V3944" s="12">
        <f>IFERROR(salesdata[[#This Row],[Total Revenue]]/salesdata[[#This Row],[Total Units Sold]],0)</f>
        <v>4.7076548454015601</v>
      </c>
      <c r="W3944" s="1" t="str">
        <f>INDEX({"Product1","Product2","Product3","Product4"},MATCH(MAX(salesdata[[#This Row],[S-P1]],salesdata[[#This Row],[S-P2]],salesdata[[#This Row],[S-P3]],salesdata[[#This Row],[S-P4]]),CHOOSE({1,2,3,4},salesdata[[#This Row],[S-P1]],salesdata[[#This Row],[S-P2]],salesdata[[#This Row],[S-P3]],salesdata[[#This Row],[S-P4]]),0))</f>
        <v>Product1</v>
      </c>
      <c r="X3944" s="1" t="str">
        <f>IF(salesdata[[#This Row],[Total Revenue]]&gt;=70000,"High",IF(salesdata[[#This Row],[Total Revenue]]&gt;=40000,"Medium","Low"))</f>
        <v>Medium</v>
      </c>
      <c r="Y3944" s="1" t="str">
        <f>IFERROR(IF(SUMIF(salesdata[Year],salesdata[[#This Row],[Year]],salesdata[Total Revenue])&gt;SUMIF(salesdata[Year],salesdata[[#This Row],[Year]]-1,salesdata[Total Revenue]),"Growth Year","Decline Year"),"")</f>
        <v>Decline Year</v>
      </c>
    </row>
    <row r="3945" spans="1:25" x14ac:dyDescent="0.3">
      <c r="A3945" s="1">
        <v>3944</v>
      </c>
      <c r="B3945" s="2">
        <v>44298</v>
      </c>
      <c r="C3945" s="1">
        <v>2021</v>
      </c>
      <c r="D3945" s="1" t="s">
        <v>29</v>
      </c>
      <c r="E3945" s="1">
        <v>4</v>
      </c>
      <c r="F3945" s="3">
        <v>3962</v>
      </c>
      <c r="G3945" s="10">
        <v>12559.54</v>
      </c>
      <c r="H3945" s="12">
        <f>IFERROR(salesdata[[#This Row],[S-P1]]/salesdata[[#This Row],[Q-P1]],0)</f>
        <v>3.1700000000000004</v>
      </c>
      <c r="I3945" s="3">
        <v>829</v>
      </c>
      <c r="J3945" s="10">
        <v>5255.86</v>
      </c>
      <c r="K3945" s="12">
        <f>IFERROR(salesdata[[#This Row],[S-P2]]/salesdata[[#This Row],[Q-P2]],0)</f>
        <v>6.34</v>
      </c>
      <c r="L3945" s="3">
        <v>4266</v>
      </c>
      <c r="M3945" s="10">
        <v>23121.72</v>
      </c>
      <c r="N3945" s="12">
        <f>IFERROR(salesdata[[#This Row],[S-P3]]/salesdata[[#This Row],[Q-P3]],0)</f>
        <v>5.42</v>
      </c>
      <c r="O3945" s="3">
        <v>1181</v>
      </c>
      <c r="P3945" s="10">
        <v>8420.5300000000007</v>
      </c>
      <c r="Q3945" s="12">
        <f>IFERROR(salesdata[[#This Row],[S-P4]]/salesdata[[#This Row],[Q-P4]],0)</f>
        <v>7.1300000000000008</v>
      </c>
      <c r="R3945" s="3">
        <v>10238</v>
      </c>
      <c r="S3945" s="10">
        <v>49357.65</v>
      </c>
      <c r="T3945" s="1" t="str">
        <f>"Q"&amp;ROUNDUP(salesdata[[#This Row],[Month No.]]/3,0)</f>
        <v>Q2</v>
      </c>
      <c r="U3945" s="1" t="str">
        <f>TEXT(salesdata[[#This Row],[Date]],"dddd")</f>
        <v>Monday</v>
      </c>
      <c r="V3945" s="12">
        <f>IFERROR(salesdata[[#This Row],[Total Revenue]]/salesdata[[#This Row],[Total Units Sold]],0)</f>
        <v>4.8210246141824573</v>
      </c>
      <c r="W3945" s="1" t="str">
        <f>INDEX({"Product1","Product2","Product3","Product4"},MATCH(MAX(salesdata[[#This Row],[S-P1]],salesdata[[#This Row],[S-P2]],salesdata[[#This Row],[S-P3]],salesdata[[#This Row],[S-P4]]),CHOOSE({1,2,3,4},salesdata[[#This Row],[S-P1]],salesdata[[#This Row],[S-P2]],salesdata[[#This Row],[S-P3]],salesdata[[#This Row],[S-P4]]),0))</f>
        <v>Product3</v>
      </c>
      <c r="X3945" s="1" t="str">
        <f>IF(salesdata[[#This Row],[Total Revenue]]&gt;=70000,"High",IF(salesdata[[#This Row],[Total Revenue]]&gt;=40000,"Medium","Low"))</f>
        <v>Medium</v>
      </c>
      <c r="Y3945" s="1" t="str">
        <f>IFERROR(IF(SUMIF(salesdata[Year],salesdata[[#This Row],[Year]],salesdata[Total Revenue])&gt;SUMIF(salesdata[Year],salesdata[[#This Row],[Year]]-1,salesdata[Total Revenue]),"Growth Year","Decline Year"),"")</f>
        <v>Decline Year</v>
      </c>
    </row>
    <row r="3946" spans="1:25" x14ac:dyDescent="0.3">
      <c r="A3946" s="1">
        <v>3945</v>
      </c>
      <c r="B3946" s="2">
        <v>44299</v>
      </c>
      <c r="C3946" s="1">
        <v>2021</v>
      </c>
      <c r="D3946" s="1" t="s">
        <v>29</v>
      </c>
      <c r="E3946" s="1">
        <v>4</v>
      </c>
      <c r="F3946" s="3">
        <v>7125</v>
      </c>
      <c r="G3946" s="10">
        <v>22586.25</v>
      </c>
      <c r="H3946" s="12">
        <f>IFERROR(salesdata[[#This Row],[S-P1]]/salesdata[[#This Row],[Q-P1]],0)</f>
        <v>3.17</v>
      </c>
      <c r="I3946" s="3">
        <v>3465</v>
      </c>
      <c r="J3946" s="10">
        <v>21968.1</v>
      </c>
      <c r="K3946" s="12">
        <f>IFERROR(salesdata[[#This Row],[S-P2]]/salesdata[[#This Row],[Q-P2]],0)</f>
        <v>6.34</v>
      </c>
      <c r="L3946" s="3">
        <v>3281</v>
      </c>
      <c r="M3946" s="10">
        <v>17783.02</v>
      </c>
      <c r="N3946" s="12">
        <f>IFERROR(salesdata[[#This Row],[S-P3]]/salesdata[[#This Row],[Q-P3]],0)</f>
        <v>5.42</v>
      </c>
      <c r="O3946" s="3">
        <v>1569</v>
      </c>
      <c r="P3946" s="10">
        <v>11186.97</v>
      </c>
      <c r="Q3946" s="12">
        <f>IFERROR(salesdata[[#This Row],[S-P4]]/salesdata[[#This Row],[Q-P4]],0)</f>
        <v>7.13</v>
      </c>
      <c r="R3946" s="3">
        <v>15440</v>
      </c>
      <c r="S3946" s="10">
        <v>73524.34</v>
      </c>
      <c r="T3946" s="1" t="str">
        <f>"Q"&amp;ROUNDUP(salesdata[[#This Row],[Month No.]]/3,0)</f>
        <v>Q2</v>
      </c>
      <c r="U3946" s="1" t="str">
        <f>TEXT(salesdata[[#This Row],[Date]],"dddd")</f>
        <v>Tuesday</v>
      </c>
      <c r="V3946" s="12">
        <f>IFERROR(salesdata[[#This Row],[Total Revenue]]/salesdata[[#This Row],[Total Units Sold]],0)</f>
        <v>4.7619391191709841</v>
      </c>
      <c r="W3946" s="1" t="str">
        <f>INDEX({"Product1","Product2","Product3","Product4"},MATCH(MAX(salesdata[[#This Row],[S-P1]],salesdata[[#This Row],[S-P2]],salesdata[[#This Row],[S-P3]],salesdata[[#This Row],[S-P4]]),CHOOSE({1,2,3,4},salesdata[[#This Row],[S-P1]],salesdata[[#This Row],[S-P2]],salesdata[[#This Row],[S-P3]],salesdata[[#This Row],[S-P4]]),0))</f>
        <v>Product1</v>
      </c>
      <c r="X3946" s="1" t="str">
        <f>IF(salesdata[[#This Row],[Total Revenue]]&gt;=70000,"High",IF(salesdata[[#This Row],[Total Revenue]]&gt;=40000,"Medium","Low"))</f>
        <v>High</v>
      </c>
      <c r="Y3946" s="1" t="str">
        <f>IFERROR(IF(SUMIF(salesdata[Year],salesdata[[#This Row],[Year]],salesdata[Total Revenue])&gt;SUMIF(salesdata[Year],salesdata[[#This Row],[Year]]-1,salesdata[Total Revenue]),"Growth Year","Decline Year"),"")</f>
        <v>Decline Year</v>
      </c>
    </row>
    <row r="3947" spans="1:25" x14ac:dyDescent="0.3">
      <c r="A3947" s="1">
        <v>3946</v>
      </c>
      <c r="B3947" s="2">
        <v>44300</v>
      </c>
      <c r="C3947" s="1">
        <v>2021</v>
      </c>
      <c r="D3947" s="1" t="s">
        <v>29</v>
      </c>
      <c r="E3947" s="1">
        <v>4</v>
      </c>
      <c r="F3947" s="3">
        <v>7075</v>
      </c>
      <c r="G3947" s="10">
        <v>22427.75</v>
      </c>
      <c r="H3947" s="12">
        <f>IFERROR(salesdata[[#This Row],[S-P1]]/salesdata[[#This Row],[Q-P1]],0)</f>
        <v>3.17</v>
      </c>
      <c r="I3947" s="3">
        <v>1990</v>
      </c>
      <c r="J3947" s="10">
        <v>12616.6</v>
      </c>
      <c r="K3947" s="12">
        <f>IFERROR(salesdata[[#This Row],[S-P2]]/salesdata[[#This Row],[Q-P2]],0)</f>
        <v>6.34</v>
      </c>
      <c r="L3947" s="3">
        <v>380</v>
      </c>
      <c r="M3947" s="10">
        <v>2059.6</v>
      </c>
      <c r="N3947" s="12">
        <f>IFERROR(salesdata[[#This Row],[S-P3]]/salesdata[[#This Row],[Q-P3]],0)</f>
        <v>5.42</v>
      </c>
      <c r="O3947" s="3">
        <v>1859</v>
      </c>
      <c r="P3947" s="10">
        <v>13254.67</v>
      </c>
      <c r="Q3947" s="12">
        <f>IFERROR(salesdata[[#This Row],[S-P4]]/salesdata[[#This Row],[Q-P4]],0)</f>
        <v>7.13</v>
      </c>
      <c r="R3947" s="3">
        <v>11304</v>
      </c>
      <c r="S3947" s="10">
        <v>50358.62</v>
      </c>
      <c r="T3947" s="1" t="str">
        <f>"Q"&amp;ROUNDUP(salesdata[[#This Row],[Month No.]]/3,0)</f>
        <v>Q2</v>
      </c>
      <c r="U3947" s="1" t="str">
        <f>TEXT(salesdata[[#This Row],[Date]],"dddd")</f>
        <v>Wednesday</v>
      </c>
      <c r="V3947" s="12">
        <f>IFERROR(salesdata[[#This Row],[Total Revenue]]/salesdata[[#This Row],[Total Units Sold]],0)</f>
        <v>4.4549380750176928</v>
      </c>
      <c r="W3947" s="1" t="str">
        <f>INDEX({"Product1","Product2","Product3","Product4"},MATCH(MAX(salesdata[[#This Row],[S-P1]],salesdata[[#This Row],[S-P2]],salesdata[[#This Row],[S-P3]],salesdata[[#This Row],[S-P4]]),CHOOSE({1,2,3,4},salesdata[[#This Row],[S-P1]],salesdata[[#This Row],[S-P2]],salesdata[[#This Row],[S-P3]],salesdata[[#This Row],[S-P4]]),0))</f>
        <v>Product1</v>
      </c>
      <c r="X3947" s="1" t="str">
        <f>IF(salesdata[[#This Row],[Total Revenue]]&gt;=70000,"High",IF(salesdata[[#This Row],[Total Revenue]]&gt;=40000,"Medium","Low"))</f>
        <v>Medium</v>
      </c>
      <c r="Y3947" s="1" t="str">
        <f>IFERROR(IF(SUMIF(salesdata[Year],salesdata[[#This Row],[Year]],salesdata[Total Revenue])&gt;SUMIF(salesdata[Year],salesdata[[#This Row],[Year]]-1,salesdata[Total Revenue]),"Growth Year","Decline Year"),"")</f>
        <v>Decline Year</v>
      </c>
    </row>
    <row r="3948" spans="1:25" x14ac:dyDescent="0.3">
      <c r="A3948" s="1">
        <v>3947</v>
      </c>
      <c r="B3948" s="2">
        <v>44301</v>
      </c>
      <c r="C3948" s="1">
        <v>2021</v>
      </c>
      <c r="D3948" s="1" t="s">
        <v>29</v>
      </c>
      <c r="E3948" s="1">
        <v>4</v>
      </c>
      <c r="F3948" s="3">
        <v>3746</v>
      </c>
      <c r="G3948" s="10">
        <v>11874.82</v>
      </c>
      <c r="H3948" s="12">
        <f>IFERROR(salesdata[[#This Row],[S-P1]]/salesdata[[#This Row],[Q-P1]],0)</f>
        <v>3.17</v>
      </c>
      <c r="I3948" s="3">
        <v>3755</v>
      </c>
      <c r="J3948" s="10">
        <v>23806.7</v>
      </c>
      <c r="K3948" s="12">
        <f>IFERROR(salesdata[[#This Row],[S-P2]]/salesdata[[#This Row],[Q-P2]],0)</f>
        <v>6.34</v>
      </c>
      <c r="L3948" s="3">
        <v>2969</v>
      </c>
      <c r="M3948" s="10">
        <v>16091.98</v>
      </c>
      <c r="N3948" s="12">
        <f>IFERROR(salesdata[[#This Row],[S-P3]]/salesdata[[#This Row],[Q-P3]],0)</f>
        <v>5.42</v>
      </c>
      <c r="O3948" s="3">
        <v>1532</v>
      </c>
      <c r="P3948" s="10">
        <v>10923.16</v>
      </c>
      <c r="Q3948" s="12">
        <f>IFERROR(salesdata[[#This Row],[S-P4]]/salesdata[[#This Row],[Q-P4]],0)</f>
        <v>7.13</v>
      </c>
      <c r="R3948" s="3">
        <v>12002</v>
      </c>
      <c r="S3948" s="10">
        <v>62696.66</v>
      </c>
      <c r="T3948" s="1" t="str">
        <f>"Q"&amp;ROUNDUP(salesdata[[#This Row],[Month No.]]/3,0)</f>
        <v>Q2</v>
      </c>
      <c r="U3948" s="1" t="str">
        <f>TEXT(salesdata[[#This Row],[Date]],"dddd")</f>
        <v>Thursday</v>
      </c>
      <c r="V3948" s="12">
        <f>IFERROR(salesdata[[#This Row],[Total Revenue]]/salesdata[[#This Row],[Total Units Sold]],0)</f>
        <v>5.2238510248291954</v>
      </c>
      <c r="W3948" s="1" t="str">
        <f>INDEX({"Product1","Product2","Product3","Product4"},MATCH(MAX(salesdata[[#This Row],[S-P1]],salesdata[[#This Row],[S-P2]],salesdata[[#This Row],[S-P3]],salesdata[[#This Row],[S-P4]]),CHOOSE({1,2,3,4},salesdata[[#This Row],[S-P1]],salesdata[[#This Row],[S-P2]],salesdata[[#This Row],[S-P3]],salesdata[[#This Row],[S-P4]]),0))</f>
        <v>Product2</v>
      </c>
      <c r="X3948" s="1" t="str">
        <f>IF(salesdata[[#This Row],[Total Revenue]]&gt;=70000,"High",IF(salesdata[[#This Row],[Total Revenue]]&gt;=40000,"Medium","Low"))</f>
        <v>Medium</v>
      </c>
      <c r="Y3948" s="1" t="str">
        <f>IFERROR(IF(SUMIF(salesdata[Year],salesdata[[#This Row],[Year]],salesdata[Total Revenue])&gt;SUMIF(salesdata[Year],salesdata[[#This Row],[Year]]-1,salesdata[Total Revenue]),"Growth Year","Decline Year"),"")</f>
        <v>Decline Year</v>
      </c>
    </row>
    <row r="3949" spans="1:25" x14ac:dyDescent="0.3">
      <c r="A3949" s="1">
        <v>3948</v>
      </c>
      <c r="B3949" s="2">
        <v>44302</v>
      </c>
      <c r="C3949" s="1">
        <v>2021</v>
      </c>
      <c r="D3949" s="1" t="s">
        <v>29</v>
      </c>
      <c r="E3949" s="1">
        <v>4</v>
      </c>
      <c r="F3949" s="3">
        <v>4046</v>
      </c>
      <c r="G3949" s="10">
        <v>12825.82</v>
      </c>
      <c r="H3949" s="12">
        <f>IFERROR(salesdata[[#This Row],[S-P1]]/salesdata[[#This Row],[Q-P1]],0)</f>
        <v>3.17</v>
      </c>
      <c r="I3949" s="3">
        <v>2031</v>
      </c>
      <c r="J3949" s="10">
        <v>12876.54</v>
      </c>
      <c r="K3949" s="12">
        <f>IFERROR(salesdata[[#This Row],[S-P2]]/salesdata[[#This Row],[Q-P2]],0)</f>
        <v>6.3400000000000007</v>
      </c>
      <c r="L3949" s="3">
        <v>3164</v>
      </c>
      <c r="M3949" s="10">
        <v>17148.88</v>
      </c>
      <c r="N3949" s="12">
        <f>IFERROR(salesdata[[#This Row],[S-P3]]/salesdata[[#This Row],[Q-P3]],0)</f>
        <v>5.42</v>
      </c>
      <c r="O3949" s="3">
        <v>1558</v>
      </c>
      <c r="P3949" s="10">
        <v>11108.54</v>
      </c>
      <c r="Q3949" s="12">
        <f>IFERROR(salesdata[[#This Row],[S-P4]]/salesdata[[#This Row],[Q-P4]],0)</f>
        <v>7.1300000000000008</v>
      </c>
      <c r="R3949" s="3">
        <v>10799</v>
      </c>
      <c r="S3949" s="10">
        <v>53959.78</v>
      </c>
      <c r="T3949" s="1" t="str">
        <f>"Q"&amp;ROUNDUP(salesdata[[#This Row],[Month No.]]/3,0)</f>
        <v>Q2</v>
      </c>
      <c r="U3949" s="1" t="str">
        <f>TEXT(salesdata[[#This Row],[Date]],"dddd")</f>
        <v>Friday</v>
      </c>
      <c r="V3949" s="12">
        <f>IFERROR(salesdata[[#This Row],[Total Revenue]]/salesdata[[#This Row],[Total Units Sold]],0)</f>
        <v>4.9967385869061953</v>
      </c>
      <c r="W3949" s="1" t="str">
        <f>INDEX({"Product1","Product2","Product3","Product4"},MATCH(MAX(salesdata[[#This Row],[S-P1]],salesdata[[#This Row],[S-P2]],salesdata[[#This Row],[S-P3]],salesdata[[#This Row],[S-P4]]),CHOOSE({1,2,3,4},salesdata[[#This Row],[S-P1]],salesdata[[#This Row],[S-P2]],salesdata[[#This Row],[S-P3]],salesdata[[#This Row],[S-P4]]),0))</f>
        <v>Product3</v>
      </c>
      <c r="X3949" s="1" t="str">
        <f>IF(salesdata[[#This Row],[Total Revenue]]&gt;=70000,"High",IF(salesdata[[#This Row],[Total Revenue]]&gt;=40000,"Medium","Low"))</f>
        <v>Medium</v>
      </c>
      <c r="Y3949" s="1" t="str">
        <f>IFERROR(IF(SUMIF(salesdata[Year],salesdata[[#This Row],[Year]],salesdata[Total Revenue])&gt;SUMIF(salesdata[Year],salesdata[[#This Row],[Year]]-1,salesdata[Total Revenue]),"Growth Year","Decline Year"),"")</f>
        <v>Decline Year</v>
      </c>
    </row>
    <row r="3950" spans="1:25" x14ac:dyDescent="0.3">
      <c r="A3950" s="1">
        <v>3949</v>
      </c>
      <c r="B3950" s="2">
        <v>44303</v>
      </c>
      <c r="C3950" s="1">
        <v>2021</v>
      </c>
      <c r="D3950" s="1" t="s">
        <v>29</v>
      </c>
      <c r="E3950" s="1">
        <v>4</v>
      </c>
      <c r="F3950" s="3">
        <v>6139</v>
      </c>
      <c r="G3950" s="10">
        <v>19460.63</v>
      </c>
      <c r="H3950" s="12">
        <f>IFERROR(salesdata[[#This Row],[S-P1]]/salesdata[[#This Row],[Q-P1]],0)</f>
        <v>3.1700000000000004</v>
      </c>
      <c r="I3950" s="3">
        <v>2971</v>
      </c>
      <c r="J3950" s="10">
        <v>18836.14</v>
      </c>
      <c r="K3950" s="12">
        <f>IFERROR(salesdata[[#This Row],[S-P2]]/salesdata[[#This Row],[Q-P2]],0)</f>
        <v>6.34</v>
      </c>
      <c r="L3950" s="3">
        <v>4538</v>
      </c>
      <c r="M3950" s="10">
        <v>24595.96</v>
      </c>
      <c r="N3950" s="12">
        <f>IFERROR(salesdata[[#This Row],[S-P3]]/salesdata[[#This Row],[Q-P3]],0)</f>
        <v>5.42</v>
      </c>
      <c r="O3950" s="3">
        <v>279</v>
      </c>
      <c r="P3950" s="10">
        <v>1989.27</v>
      </c>
      <c r="Q3950" s="12">
        <f>IFERROR(salesdata[[#This Row],[S-P4]]/salesdata[[#This Row],[Q-P4]],0)</f>
        <v>7.13</v>
      </c>
      <c r="R3950" s="3">
        <v>13927</v>
      </c>
      <c r="S3950" s="10">
        <v>64882</v>
      </c>
      <c r="T3950" s="1" t="str">
        <f>"Q"&amp;ROUNDUP(salesdata[[#This Row],[Month No.]]/3,0)</f>
        <v>Q2</v>
      </c>
      <c r="U3950" s="1" t="str">
        <f>TEXT(salesdata[[#This Row],[Date]],"dddd")</f>
        <v>Saturday</v>
      </c>
      <c r="V3950" s="12">
        <f>IFERROR(salesdata[[#This Row],[Total Revenue]]/salesdata[[#This Row],[Total Units Sold]],0)</f>
        <v>4.6587204710275003</v>
      </c>
      <c r="W3950" s="1" t="str">
        <f>INDEX({"Product1","Product2","Product3","Product4"},MATCH(MAX(salesdata[[#This Row],[S-P1]],salesdata[[#This Row],[S-P2]],salesdata[[#This Row],[S-P3]],salesdata[[#This Row],[S-P4]]),CHOOSE({1,2,3,4},salesdata[[#This Row],[S-P1]],salesdata[[#This Row],[S-P2]],salesdata[[#This Row],[S-P3]],salesdata[[#This Row],[S-P4]]),0))</f>
        <v>Product3</v>
      </c>
      <c r="X3950" s="1" t="str">
        <f>IF(salesdata[[#This Row],[Total Revenue]]&gt;=70000,"High",IF(salesdata[[#This Row],[Total Revenue]]&gt;=40000,"Medium","Low"))</f>
        <v>Medium</v>
      </c>
      <c r="Y3950" s="1" t="str">
        <f>IFERROR(IF(SUMIF(salesdata[Year],salesdata[[#This Row],[Year]],salesdata[Total Revenue])&gt;SUMIF(salesdata[Year],salesdata[[#This Row],[Year]]-1,salesdata[Total Revenue]),"Growth Year","Decline Year"),"")</f>
        <v>Decline Year</v>
      </c>
    </row>
    <row r="3951" spans="1:25" x14ac:dyDescent="0.3">
      <c r="A3951" s="1">
        <v>3950</v>
      </c>
      <c r="B3951" s="2">
        <v>44304</v>
      </c>
      <c r="C3951" s="1">
        <v>2021</v>
      </c>
      <c r="D3951" s="1" t="s">
        <v>29</v>
      </c>
      <c r="E3951" s="1">
        <v>4</v>
      </c>
      <c r="F3951" s="3">
        <v>5193</v>
      </c>
      <c r="G3951" s="10">
        <v>16461.810000000001</v>
      </c>
      <c r="H3951" s="12">
        <f>IFERROR(salesdata[[#This Row],[S-P1]]/salesdata[[#This Row],[Q-P1]],0)</f>
        <v>3.1700000000000004</v>
      </c>
      <c r="I3951" s="3">
        <v>3791</v>
      </c>
      <c r="J3951" s="10">
        <v>24034.94</v>
      </c>
      <c r="K3951" s="12">
        <f>IFERROR(salesdata[[#This Row],[S-P2]]/salesdata[[#This Row],[Q-P2]],0)</f>
        <v>6.34</v>
      </c>
      <c r="L3951" s="3">
        <v>5368</v>
      </c>
      <c r="M3951" s="10">
        <v>29094.560000000001</v>
      </c>
      <c r="N3951" s="12">
        <f>IFERROR(salesdata[[#This Row],[S-P3]]/salesdata[[#This Row],[Q-P3]],0)</f>
        <v>5.42</v>
      </c>
      <c r="O3951" s="3">
        <v>1877</v>
      </c>
      <c r="P3951" s="10">
        <v>13383.01</v>
      </c>
      <c r="Q3951" s="12">
        <f>IFERROR(salesdata[[#This Row],[S-P4]]/salesdata[[#This Row],[Q-P4]],0)</f>
        <v>7.13</v>
      </c>
      <c r="R3951" s="3">
        <v>16229</v>
      </c>
      <c r="S3951" s="10">
        <v>82974.320000000007</v>
      </c>
      <c r="T3951" s="1" t="str">
        <f>"Q"&amp;ROUNDUP(salesdata[[#This Row],[Month No.]]/3,0)</f>
        <v>Q2</v>
      </c>
      <c r="U3951" s="1" t="str">
        <f>TEXT(salesdata[[#This Row],[Date]],"dddd")</f>
        <v>Sunday</v>
      </c>
      <c r="V3951" s="12">
        <f>IFERROR(salesdata[[#This Row],[Total Revenue]]/salesdata[[#This Row],[Total Units Sold]],0)</f>
        <v>5.112719206358987</v>
      </c>
      <c r="W3951" s="1" t="str">
        <f>INDEX({"Product1","Product2","Product3","Product4"},MATCH(MAX(salesdata[[#This Row],[S-P1]],salesdata[[#This Row],[S-P2]],salesdata[[#This Row],[S-P3]],salesdata[[#This Row],[S-P4]]),CHOOSE({1,2,3,4},salesdata[[#This Row],[S-P1]],salesdata[[#This Row],[S-P2]],salesdata[[#This Row],[S-P3]],salesdata[[#This Row],[S-P4]]),0))</f>
        <v>Product3</v>
      </c>
      <c r="X3951" s="1" t="str">
        <f>IF(salesdata[[#This Row],[Total Revenue]]&gt;=70000,"High",IF(salesdata[[#This Row],[Total Revenue]]&gt;=40000,"Medium","Low"))</f>
        <v>High</v>
      </c>
      <c r="Y3951" s="1" t="str">
        <f>IFERROR(IF(SUMIF(salesdata[Year],salesdata[[#This Row],[Year]],salesdata[Total Revenue])&gt;SUMIF(salesdata[Year],salesdata[[#This Row],[Year]]-1,salesdata[Total Revenue]),"Growth Year","Decline Year"),"")</f>
        <v>Decline Year</v>
      </c>
    </row>
    <row r="3952" spans="1:25" x14ac:dyDescent="0.3">
      <c r="A3952" s="1">
        <v>3951</v>
      </c>
      <c r="B3952" s="2">
        <v>44305</v>
      </c>
      <c r="C3952" s="1">
        <v>2021</v>
      </c>
      <c r="D3952" s="1" t="s">
        <v>29</v>
      </c>
      <c r="E3952" s="1">
        <v>4</v>
      </c>
      <c r="F3952" s="3">
        <v>7962</v>
      </c>
      <c r="G3952" s="10">
        <v>25239.54</v>
      </c>
      <c r="H3952" s="12">
        <f>IFERROR(salesdata[[#This Row],[S-P1]]/salesdata[[#This Row],[Q-P1]],0)</f>
        <v>3.17</v>
      </c>
      <c r="I3952" s="3">
        <v>3111</v>
      </c>
      <c r="J3952" s="10">
        <v>19723.740000000002</v>
      </c>
      <c r="K3952" s="12">
        <f>IFERROR(salesdata[[#This Row],[S-P2]]/salesdata[[#This Row],[Q-P2]],0)</f>
        <v>6.3400000000000007</v>
      </c>
      <c r="L3952" s="3">
        <v>3655</v>
      </c>
      <c r="M3952" s="10">
        <v>19810.099999999999</v>
      </c>
      <c r="N3952" s="12">
        <f>IFERROR(salesdata[[#This Row],[S-P3]]/salesdata[[#This Row],[Q-P3]],0)</f>
        <v>5.42</v>
      </c>
      <c r="O3952" s="3">
        <v>571</v>
      </c>
      <c r="P3952" s="10">
        <v>4071.23</v>
      </c>
      <c r="Q3952" s="12">
        <f>IFERROR(salesdata[[#This Row],[S-P4]]/salesdata[[#This Row],[Q-P4]],0)</f>
        <v>7.13</v>
      </c>
      <c r="R3952" s="3">
        <v>15299</v>
      </c>
      <c r="S3952" s="10">
        <v>68844.61</v>
      </c>
      <c r="T3952" s="1" t="str">
        <f>"Q"&amp;ROUNDUP(salesdata[[#This Row],[Month No.]]/3,0)</f>
        <v>Q2</v>
      </c>
      <c r="U3952" s="1" t="str">
        <f>TEXT(salesdata[[#This Row],[Date]],"dddd")</f>
        <v>Monday</v>
      </c>
      <c r="V3952" s="12">
        <f>IFERROR(salesdata[[#This Row],[Total Revenue]]/salesdata[[#This Row],[Total Units Sold]],0)</f>
        <v>4.4999418262631545</v>
      </c>
      <c r="W3952" s="1" t="str">
        <f>INDEX({"Product1","Product2","Product3","Product4"},MATCH(MAX(salesdata[[#This Row],[S-P1]],salesdata[[#This Row],[S-P2]],salesdata[[#This Row],[S-P3]],salesdata[[#This Row],[S-P4]]),CHOOSE({1,2,3,4},salesdata[[#This Row],[S-P1]],salesdata[[#This Row],[S-P2]],salesdata[[#This Row],[S-P3]],salesdata[[#This Row],[S-P4]]),0))</f>
        <v>Product1</v>
      </c>
      <c r="X3952" s="1" t="str">
        <f>IF(salesdata[[#This Row],[Total Revenue]]&gt;=70000,"High",IF(salesdata[[#This Row],[Total Revenue]]&gt;=40000,"Medium","Low"))</f>
        <v>Medium</v>
      </c>
      <c r="Y3952" s="1" t="str">
        <f>IFERROR(IF(SUMIF(salesdata[Year],salesdata[[#This Row],[Year]],salesdata[Total Revenue])&gt;SUMIF(salesdata[Year],salesdata[[#This Row],[Year]]-1,salesdata[Total Revenue]),"Growth Year","Decline Year"),"")</f>
        <v>Decline Year</v>
      </c>
    </row>
    <row r="3953" spans="1:25" x14ac:dyDescent="0.3">
      <c r="A3953" s="1">
        <v>3952</v>
      </c>
      <c r="B3953" s="2">
        <v>44306</v>
      </c>
      <c r="C3953" s="1">
        <v>2021</v>
      </c>
      <c r="D3953" s="1" t="s">
        <v>29</v>
      </c>
      <c r="E3953" s="1">
        <v>4</v>
      </c>
      <c r="F3953" s="3">
        <v>3631</v>
      </c>
      <c r="G3953" s="10">
        <v>11510.27</v>
      </c>
      <c r="H3953" s="12">
        <f>IFERROR(salesdata[[#This Row],[S-P1]]/salesdata[[#This Row],[Q-P1]],0)</f>
        <v>3.17</v>
      </c>
      <c r="I3953" s="3">
        <v>2811</v>
      </c>
      <c r="J3953" s="10">
        <v>17821.740000000002</v>
      </c>
      <c r="K3953" s="12">
        <f>IFERROR(salesdata[[#This Row],[S-P2]]/salesdata[[#This Row],[Q-P2]],0)</f>
        <v>6.3400000000000007</v>
      </c>
      <c r="L3953" s="3">
        <v>2311</v>
      </c>
      <c r="M3953" s="10">
        <v>12525.62</v>
      </c>
      <c r="N3953" s="12">
        <f>IFERROR(salesdata[[#This Row],[S-P3]]/salesdata[[#This Row],[Q-P3]],0)</f>
        <v>5.42</v>
      </c>
      <c r="O3953" s="3">
        <v>1993</v>
      </c>
      <c r="P3953" s="10">
        <v>14210.09</v>
      </c>
      <c r="Q3953" s="12">
        <f>IFERROR(salesdata[[#This Row],[S-P4]]/salesdata[[#This Row],[Q-P4]],0)</f>
        <v>7.13</v>
      </c>
      <c r="R3953" s="3">
        <v>10746</v>
      </c>
      <c r="S3953" s="10">
        <v>56067.72</v>
      </c>
      <c r="T3953" s="1" t="str">
        <f>"Q"&amp;ROUNDUP(salesdata[[#This Row],[Month No.]]/3,0)</f>
        <v>Q2</v>
      </c>
      <c r="U3953" s="1" t="str">
        <f>TEXT(salesdata[[#This Row],[Date]],"dddd")</f>
        <v>Tuesday</v>
      </c>
      <c r="V3953" s="12">
        <f>IFERROR(salesdata[[#This Row],[Total Revenue]]/salesdata[[#This Row],[Total Units Sold]],0)</f>
        <v>5.2175432719151313</v>
      </c>
      <c r="W3953" s="1" t="str">
        <f>INDEX({"Product1","Product2","Product3","Product4"},MATCH(MAX(salesdata[[#This Row],[S-P1]],salesdata[[#This Row],[S-P2]],salesdata[[#This Row],[S-P3]],salesdata[[#This Row],[S-P4]]),CHOOSE({1,2,3,4},salesdata[[#This Row],[S-P1]],salesdata[[#This Row],[S-P2]],salesdata[[#This Row],[S-P3]],salesdata[[#This Row],[S-P4]]),0))</f>
        <v>Product2</v>
      </c>
      <c r="X3953" s="1" t="str">
        <f>IF(salesdata[[#This Row],[Total Revenue]]&gt;=70000,"High",IF(salesdata[[#This Row],[Total Revenue]]&gt;=40000,"Medium","Low"))</f>
        <v>Medium</v>
      </c>
      <c r="Y3953" s="1" t="str">
        <f>IFERROR(IF(SUMIF(salesdata[Year],salesdata[[#This Row],[Year]],salesdata[Total Revenue])&gt;SUMIF(salesdata[Year],salesdata[[#This Row],[Year]]-1,salesdata[Total Revenue]),"Growth Year","Decline Year"),"")</f>
        <v>Decline Year</v>
      </c>
    </row>
    <row r="3954" spans="1:25" x14ac:dyDescent="0.3">
      <c r="A3954" s="1">
        <v>3953</v>
      </c>
      <c r="B3954" s="2">
        <v>44307</v>
      </c>
      <c r="C3954" s="1">
        <v>2021</v>
      </c>
      <c r="D3954" s="1" t="s">
        <v>29</v>
      </c>
      <c r="E3954" s="1">
        <v>4</v>
      </c>
      <c r="F3954" s="3">
        <v>6135</v>
      </c>
      <c r="G3954" s="10">
        <v>19447.95</v>
      </c>
      <c r="H3954" s="12">
        <f>IFERROR(salesdata[[#This Row],[S-P1]]/salesdata[[#This Row],[Q-P1]],0)</f>
        <v>3.17</v>
      </c>
      <c r="I3954" s="3">
        <v>3159</v>
      </c>
      <c r="J3954" s="10">
        <v>20028.060000000001</v>
      </c>
      <c r="K3954" s="12">
        <f>IFERROR(salesdata[[#This Row],[S-P2]]/salesdata[[#This Row],[Q-P2]],0)</f>
        <v>6.3400000000000007</v>
      </c>
      <c r="L3954" s="3">
        <v>4338</v>
      </c>
      <c r="M3954" s="10">
        <v>23511.96</v>
      </c>
      <c r="N3954" s="12">
        <f>IFERROR(salesdata[[#This Row],[S-P3]]/salesdata[[#This Row],[Q-P3]],0)</f>
        <v>5.42</v>
      </c>
      <c r="O3954" s="3">
        <v>1901</v>
      </c>
      <c r="P3954" s="10">
        <v>13554.13</v>
      </c>
      <c r="Q3954" s="12">
        <f>IFERROR(salesdata[[#This Row],[S-P4]]/salesdata[[#This Row],[Q-P4]],0)</f>
        <v>7.13</v>
      </c>
      <c r="R3954" s="3">
        <v>15533</v>
      </c>
      <c r="S3954" s="10">
        <v>76542.100000000006</v>
      </c>
      <c r="T3954" s="1" t="str">
        <f>"Q"&amp;ROUNDUP(salesdata[[#This Row],[Month No.]]/3,0)</f>
        <v>Q2</v>
      </c>
      <c r="U3954" s="1" t="str">
        <f>TEXT(salesdata[[#This Row],[Date]],"dddd")</f>
        <v>Wednesday</v>
      </c>
      <c r="V3954" s="12">
        <f>IFERROR(salesdata[[#This Row],[Total Revenue]]/salesdata[[#This Row],[Total Units Sold]],0)</f>
        <v>4.927708749114788</v>
      </c>
      <c r="W3954" s="1" t="str">
        <f>INDEX({"Product1","Product2","Product3","Product4"},MATCH(MAX(salesdata[[#This Row],[S-P1]],salesdata[[#This Row],[S-P2]],salesdata[[#This Row],[S-P3]],salesdata[[#This Row],[S-P4]]),CHOOSE({1,2,3,4},salesdata[[#This Row],[S-P1]],salesdata[[#This Row],[S-P2]],salesdata[[#This Row],[S-P3]],salesdata[[#This Row],[S-P4]]),0))</f>
        <v>Product3</v>
      </c>
      <c r="X3954" s="1" t="str">
        <f>IF(salesdata[[#This Row],[Total Revenue]]&gt;=70000,"High",IF(salesdata[[#This Row],[Total Revenue]]&gt;=40000,"Medium","Low"))</f>
        <v>High</v>
      </c>
      <c r="Y3954" s="1" t="str">
        <f>IFERROR(IF(SUMIF(salesdata[Year],salesdata[[#This Row],[Year]],salesdata[Total Revenue])&gt;SUMIF(salesdata[Year],salesdata[[#This Row],[Year]]-1,salesdata[Total Revenue]),"Growth Year","Decline Year"),"")</f>
        <v>Decline Year</v>
      </c>
    </row>
    <row r="3955" spans="1:25" x14ac:dyDescent="0.3">
      <c r="A3955" s="1">
        <v>3954</v>
      </c>
      <c r="B3955" s="2">
        <v>44308</v>
      </c>
      <c r="C3955" s="1">
        <v>2021</v>
      </c>
      <c r="D3955" s="1" t="s">
        <v>29</v>
      </c>
      <c r="E3955" s="1">
        <v>4</v>
      </c>
      <c r="F3955" s="3">
        <v>7742</v>
      </c>
      <c r="G3955" s="10">
        <v>24542.14</v>
      </c>
      <c r="H3955" s="12">
        <f>IFERROR(salesdata[[#This Row],[S-P1]]/salesdata[[#This Row],[Q-P1]],0)</f>
        <v>3.17</v>
      </c>
      <c r="I3955" s="3">
        <v>261</v>
      </c>
      <c r="J3955" s="10">
        <v>1654.74</v>
      </c>
      <c r="K3955" s="12">
        <f>IFERROR(salesdata[[#This Row],[S-P2]]/salesdata[[#This Row],[Q-P2]],0)</f>
        <v>6.34</v>
      </c>
      <c r="L3955" s="3">
        <v>796</v>
      </c>
      <c r="M3955" s="10">
        <v>4314.32</v>
      </c>
      <c r="N3955" s="12">
        <f>IFERROR(salesdata[[#This Row],[S-P3]]/salesdata[[#This Row],[Q-P3]],0)</f>
        <v>5.42</v>
      </c>
      <c r="O3955" s="3">
        <v>1053</v>
      </c>
      <c r="P3955" s="10">
        <v>7507.89</v>
      </c>
      <c r="Q3955" s="12">
        <f>IFERROR(salesdata[[#This Row],[S-P4]]/salesdata[[#This Row],[Q-P4]],0)</f>
        <v>7.13</v>
      </c>
      <c r="R3955" s="3">
        <v>9852</v>
      </c>
      <c r="S3955" s="10">
        <v>38019.089999999997</v>
      </c>
      <c r="T3955" s="1" t="str">
        <f>"Q"&amp;ROUNDUP(salesdata[[#This Row],[Month No.]]/3,0)</f>
        <v>Q2</v>
      </c>
      <c r="U3955" s="1" t="str">
        <f>TEXT(salesdata[[#This Row],[Date]],"dddd")</f>
        <v>Thursday</v>
      </c>
      <c r="V3955" s="12">
        <f>IFERROR(salesdata[[#This Row],[Total Revenue]]/salesdata[[#This Row],[Total Units Sold]],0)</f>
        <v>3.8590225334957364</v>
      </c>
      <c r="W3955" s="1" t="str">
        <f>INDEX({"Product1","Product2","Product3","Product4"},MATCH(MAX(salesdata[[#This Row],[S-P1]],salesdata[[#This Row],[S-P2]],salesdata[[#This Row],[S-P3]],salesdata[[#This Row],[S-P4]]),CHOOSE({1,2,3,4},salesdata[[#This Row],[S-P1]],salesdata[[#This Row],[S-P2]],salesdata[[#This Row],[S-P3]],salesdata[[#This Row],[S-P4]]),0))</f>
        <v>Product1</v>
      </c>
      <c r="X3955" s="1" t="str">
        <f>IF(salesdata[[#This Row],[Total Revenue]]&gt;=70000,"High",IF(salesdata[[#This Row],[Total Revenue]]&gt;=40000,"Medium","Low"))</f>
        <v>Low</v>
      </c>
      <c r="Y3955" s="1" t="str">
        <f>IFERROR(IF(SUMIF(salesdata[Year],salesdata[[#This Row],[Year]],salesdata[Total Revenue])&gt;SUMIF(salesdata[Year],salesdata[[#This Row],[Year]]-1,salesdata[Total Revenue]),"Growth Year","Decline Year"),"")</f>
        <v>Decline Year</v>
      </c>
    </row>
    <row r="3956" spans="1:25" x14ac:dyDescent="0.3">
      <c r="A3956" s="1">
        <v>3955</v>
      </c>
      <c r="B3956" s="2">
        <v>44309</v>
      </c>
      <c r="C3956" s="1">
        <v>2021</v>
      </c>
      <c r="D3956" s="1" t="s">
        <v>29</v>
      </c>
      <c r="E3956" s="1">
        <v>4</v>
      </c>
      <c r="F3956" s="3">
        <v>5455</v>
      </c>
      <c r="G3956" s="10">
        <v>17292.349999999999</v>
      </c>
      <c r="H3956" s="12">
        <f>IFERROR(salesdata[[#This Row],[S-P1]]/salesdata[[#This Row],[Q-P1]],0)</f>
        <v>3.17</v>
      </c>
      <c r="I3956" s="3">
        <v>1218</v>
      </c>
      <c r="J3956" s="10">
        <v>7722.12</v>
      </c>
      <c r="K3956" s="12">
        <f>IFERROR(salesdata[[#This Row],[S-P2]]/salesdata[[#This Row],[Q-P2]],0)</f>
        <v>6.34</v>
      </c>
      <c r="L3956" s="3">
        <v>3558</v>
      </c>
      <c r="M3956" s="10">
        <v>19284.36</v>
      </c>
      <c r="N3956" s="12">
        <f>IFERROR(salesdata[[#This Row],[S-P3]]/salesdata[[#This Row],[Q-P3]],0)</f>
        <v>5.42</v>
      </c>
      <c r="O3956" s="3">
        <v>1467</v>
      </c>
      <c r="P3956" s="10">
        <v>10459.709999999999</v>
      </c>
      <c r="Q3956" s="12">
        <f>IFERROR(salesdata[[#This Row],[S-P4]]/salesdata[[#This Row],[Q-P4]],0)</f>
        <v>7.129999999999999</v>
      </c>
      <c r="R3956" s="3">
        <v>11698</v>
      </c>
      <c r="S3956" s="10">
        <v>54758.54</v>
      </c>
      <c r="T3956" s="1" t="str">
        <f>"Q"&amp;ROUNDUP(salesdata[[#This Row],[Month No.]]/3,0)</f>
        <v>Q2</v>
      </c>
      <c r="U3956" s="1" t="str">
        <f>TEXT(salesdata[[#This Row],[Date]],"dddd")</f>
        <v>Friday</v>
      </c>
      <c r="V3956" s="12">
        <f>IFERROR(salesdata[[#This Row],[Total Revenue]]/salesdata[[#This Row],[Total Units Sold]],0)</f>
        <v>4.681017267909044</v>
      </c>
      <c r="W3956" s="1" t="str">
        <f>INDEX({"Product1","Product2","Product3","Product4"},MATCH(MAX(salesdata[[#This Row],[S-P1]],salesdata[[#This Row],[S-P2]],salesdata[[#This Row],[S-P3]],salesdata[[#This Row],[S-P4]]),CHOOSE({1,2,3,4},salesdata[[#This Row],[S-P1]],salesdata[[#This Row],[S-P2]],salesdata[[#This Row],[S-P3]],salesdata[[#This Row],[S-P4]]),0))</f>
        <v>Product3</v>
      </c>
      <c r="X3956" s="1" t="str">
        <f>IF(salesdata[[#This Row],[Total Revenue]]&gt;=70000,"High",IF(salesdata[[#This Row],[Total Revenue]]&gt;=40000,"Medium","Low"))</f>
        <v>Medium</v>
      </c>
      <c r="Y3956" s="1" t="str">
        <f>IFERROR(IF(SUMIF(salesdata[Year],salesdata[[#This Row],[Year]],salesdata[Total Revenue])&gt;SUMIF(salesdata[Year],salesdata[[#This Row],[Year]]-1,salesdata[Total Revenue]),"Growth Year","Decline Year"),"")</f>
        <v>Decline Year</v>
      </c>
    </row>
    <row r="3957" spans="1:25" x14ac:dyDescent="0.3">
      <c r="A3957" s="1">
        <v>3956</v>
      </c>
      <c r="B3957" s="2">
        <v>44310</v>
      </c>
      <c r="C3957" s="1">
        <v>2021</v>
      </c>
      <c r="D3957" s="1" t="s">
        <v>29</v>
      </c>
      <c r="E3957" s="1">
        <v>4</v>
      </c>
      <c r="F3957" s="3">
        <v>5790</v>
      </c>
      <c r="G3957" s="10">
        <v>18354.3</v>
      </c>
      <c r="H3957" s="12">
        <f>IFERROR(salesdata[[#This Row],[S-P1]]/salesdata[[#This Row],[Q-P1]],0)</f>
        <v>3.17</v>
      </c>
      <c r="I3957" s="3">
        <v>2402</v>
      </c>
      <c r="J3957" s="10">
        <v>15228.68</v>
      </c>
      <c r="K3957" s="12">
        <f>IFERROR(salesdata[[#This Row],[S-P2]]/salesdata[[#This Row],[Q-P2]],0)</f>
        <v>6.34</v>
      </c>
      <c r="L3957" s="3">
        <v>2995</v>
      </c>
      <c r="M3957" s="10">
        <v>16232.9</v>
      </c>
      <c r="N3957" s="12">
        <f>IFERROR(salesdata[[#This Row],[S-P3]]/salesdata[[#This Row],[Q-P3]],0)</f>
        <v>5.42</v>
      </c>
      <c r="O3957" s="3">
        <v>1921</v>
      </c>
      <c r="P3957" s="10">
        <v>13696.73</v>
      </c>
      <c r="Q3957" s="12">
        <f>IFERROR(salesdata[[#This Row],[S-P4]]/salesdata[[#This Row],[Q-P4]],0)</f>
        <v>7.13</v>
      </c>
      <c r="R3957" s="3">
        <v>13108</v>
      </c>
      <c r="S3957" s="10">
        <v>63512.61</v>
      </c>
      <c r="T3957" s="1" t="str">
        <f>"Q"&amp;ROUNDUP(salesdata[[#This Row],[Month No.]]/3,0)</f>
        <v>Q2</v>
      </c>
      <c r="U3957" s="1" t="str">
        <f>TEXT(salesdata[[#This Row],[Date]],"dddd")</f>
        <v>Saturday</v>
      </c>
      <c r="V3957" s="12">
        <f>IFERROR(salesdata[[#This Row],[Total Revenue]]/salesdata[[#This Row],[Total Units Sold]],0)</f>
        <v>4.8453318584070795</v>
      </c>
      <c r="W3957" s="1" t="str">
        <f>INDEX({"Product1","Product2","Product3","Product4"},MATCH(MAX(salesdata[[#This Row],[S-P1]],salesdata[[#This Row],[S-P2]],salesdata[[#This Row],[S-P3]],salesdata[[#This Row],[S-P4]]),CHOOSE({1,2,3,4},salesdata[[#This Row],[S-P1]],salesdata[[#This Row],[S-P2]],salesdata[[#This Row],[S-P3]],salesdata[[#This Row],[S-P4]]),0))</f>
        <v>Product1</v>
      </c>
      <c r="X3957" s="1" t="str">
        <f>IF(salesdata[[#This Row],[Total Revenue]]&gt;=70000,"High",IF(salesdata[[#This Row],[Total Revenue]]&gt;=40000,"Medium","Low"))</f>
        <v>Medium</v>
      </c>
      <c r="Y3957" s="1" t="str">
        <f>IFERROR(IF(SUMIF(salesdata[Year],salesdata[[#This Row],[Year]],salesdata[Total Revenue])&gt;SUMIF(salesdata[Year],salesdata[[#This Row],[Year]]-1,salesdata[Total Revenue]),"Growth Year","Decline Year"),"")</f>
        <v>Decline Year</v>
      </c>
    </row>
    <row r="3958" spans="1:25" x14ac:dyDescent="0.3">
      <c r="A3958" s="1">
        <v>3957</v>
      </c>
      <c r="B3958" s="2">
        <v>44311</v>
      </c>
      <c r="C3958" s="1">
        <v>2021</v>
      </c>
      <c r="D3958" s="1" t="s">
        <v>29</v>
      </c>
      <c r="E3958" s="1">
        <v>4</v>
      </c>
      <c r="F3958" s="3">
        <v>392</v>
      </c>
      <c r="G3958" s="10">
        <v>1242.6400000000001</v>
      </c>
      <c r="H3958" s="12">
        <f>IFERROR(salesdata[[#This Row],[S-P1]]/salesdata[[#This Row],[Q-P1]],0)</f>
        <v>3.1700000000000004</v>
      </c>
      <c r="I3958" s="3">
        <v>3495</v>
      </c>
      <c r="J3958" s="10">
        <v>22158.3</v>
      </c>
      <c r="K3958" s="12">
        <f>IFERROR(salesdata[[#This Row],[S-P2]]/salesdata[[#This Row],[Q-P2]],0)</f>
        <v>6.34</v>
      </c>
      <c r="L3958" s="3">
        <v>4715</v>
      </c>
      <c r="M3958" s="10">
        <v>25555.3</v>
      </c>
      <c r="N3958" s="12">
        <f>IFERROR(salesdata[[#This Row],[S-P3]]/salesdata[[#This Row],[Q-P3]],0)</f>
        <v>5.42</v>
      </c>
      <c r="O3958" s="3">
        <v>919</v>
      </c>
      <c r="P3958" s="10">
        <v>6552.47</v>
      </c>
      <c r="Q3958" s="12">
        <f>IFERROR(salesdata[[#This Row],[S-P4]]/salesdata[[#This Row],[Q-P4]],0)</f>
        <v>7.13</v>
      </c>
      <c r="R3958" s="3">
        <v>9521</v>
      </c>
      <c r="S3958" s="10">
        <v>55508.71</v>
      </c>
      <c r="T3958" s="1" t="str">
        <f>"Q"&amp;ROUNDUP(salesdata[[#This Row],[Month No.]]/3,0)</f>
        <v>Q2</v>
      </c>
      <c r="U3958" s="1" t="str">
        <f>TEXT(salesdata[[#This Row],[Date]],"dddd")</f>
        <v>Sunday</v>
      </c>
      <c r="V3958" s="12">
        <f>IFERROR(salesdata[[#This Row],[Total Revenue]]/salesdata[[#This Row],[Total Units Sold]],0)</f>
        <v>5.8301344396596999</v>
      </c>
      <c r="W3958" s="1" t="str">
        <f>INDEX({"Product1","Product2","Product3","Product4"},MATCH(MAX(salesdata[[#This Row],[S-P1]],salesdata[[#This Row],[S-P2]],salesdata[[#This Row],[S-P3]],salesdata[[#This Row],[S-P4]]),CHOOSE({1,2,3,4},salesdata[[#This Row],[S-P1]],salesdata[[#This Row],[S-P2]],salesdata[[#This Row],[S-P3]],salesdata[[#This Row],[S-P4]]),0))</f>
        <v>Product3</v>
      </c>
      <c r="X3958" s="1" t="str">
        <f>IF(salesdata[[#This Row],[Total Revenue]]&gt;=70000,"High",IF(salesdata[[#This Row],[Total Revenue]]&gt;=40000,"Medium","Low"))</f>
        <v>Medium</v>
      </c>
      <c r="Y3958" s="1" t="str">
        <f>IFERROR(IF(SUMIF(salesdata[Year],salesdata[[#This Row],[Year]],salesdata[Total Revenue])&gt;SUMIF(salesdata[Year],salesdata[[#This Row],[Year]]-1,salesdata[Total Revenue]),"Growth Year","Decline Year"),"")</f>
        <v>Decline Year</v>
      </c>
    </row>
    <row r="3959" spans="1:25" x14ac:dyDescent="0.3">
      <c r="A3959" s="1">
        <v>3958</v>
      </c>
      <c r="B3959" s="2">
        <v>44312</v>
      </c>
      <c r="C3959" s="1">
        <v>2021</v>
      </c>
      <c r="D3959" s="1" t="s">
        <v>29</v>
      </c>
      <c r="E3959" s="1">
        <v>4</v>
      </c>
      <c r="F3959" s="3">
        <v>4447</v>
      </c>
      <c r="G3959" s="10">
        <v>14096.99</v>
      </c>
      <c r="H3959" s="12">
        <f>IFERROR(salesdata[[#This Row],[S-P1]]/salesdata[[#This Row],[Q-P1]],0)</f>
        <v>3.17</v>
      </c>
      <c r="I3959" s="3">
        <v>413</v>
      </c>
      <c r="J3959" s="10">
        <v>2618.42</v>
      </c>
      <c r="K3959" s="12">
        <f>IFERROR(salesdata[[#This Row],[S-P2]]/salesdata[[#This Row],[Q-P2]],0)</f>
        <v>6.34</v>
      </c>
      <c r="L3959" s="3">
        <v>651</v>
      </c>
      <c r="M3959" s="10">
        <v>3528.42</v>
      </c>
      <c r="N3959" s="12">
        <f>IFERROR(salesdata[[#This Row],[S-P3]]/salesdata[[#This Row],[Q-P3]],0)</f>
        <v>5.42</v>
      </c>
      <c r="O3959" s="3">
        <v>1445</v>
      </c>
      <c r="P3959" s="10">
        <v>10302.85</v>
      </c>
      <c r="Q3959" s="12">
        <f>IFERROR(salesdata[[#This Row],[S-P4]]/salesdata[[#This Row],[Q-P4]],0)</f>
        <v>7.13</v>
      </c>
      <c r="R3959" s="3">
        <v>6956</v>
      </c>
      <c r="S3959" s="10">
        <v>30546.68</v>
      </c>
      <c r="T3959" s="1" t="str">
        <f>"Q"&amp;ROUNDUP(salesdata[[#This Row],[Month No.]]/3,0)</f>
        <v>Q2</v>
      </c>
      <c r="U3959" s="1" t="str">
        <f>TEXT(salesdata[[#This Row],[Date]],"dddd")</f>
        <v>Monday</v>
      </c>
      <c r="V3959" s="12">
        <f>IFERROR(salesdata[[#This Row],[Total Revenue]]/salesdata[[#This Row],[Total Units Sold]],0)</f>
        <v>4.3914146060954575</v>
      </c>
      <c r="W3959" s="1" t="str">
        <f>INDEX({"Product1","Product2","Product3","Product4"},MATCH(MAX(salesdata[[#This Row],[S-P1]],salesdata[[#This Row],[S-P2]],salesdata[[#This Row],[S-P3]],salesdata[[#This Row],[S-P4]]),CHOOSE({1,2,3,4},salesdata[[#This Row],[S-P1]],salesdata[[#This Row],[S-P2]],salesdata[[#This Row],[S-P3]],salesdata[[#This Row],[S-P4]]),0))</f>
        <v>Product1</v>
      </c>
      <c r="X3959" s="1" t="str">
        <f>IF(salesdata[[#This Row],[Total Revenue]]&gt;=70000,"High",IF(salesdata[[#This Row],[Total Revenue]]&gt;=40000,"Medium","Low"))</f>
        <v>Low</v>
      </c>
      <c r="Y3959" s="1" t="str">
        <f>IFERROR(IF(SUMIF(salesdata[Year],salesdata[[#This Row],[Year]],salesdata[Total Revenue])&gt;SUMIF(salesdata[Year],salesdata[[#This Row],[Year]]-1,salesdata[Total Revenue]),"Growth Year","Decline Year"),"")</f>
        <v>Decline Year</v>
      </c>
    </row>
    <row r="3960" spans="1:25" x14ac:dyDescent="0.3">
      <c r="A3960" s="1">
        <v>3959</v>
      </c>
      <c r="B3960" s="2">
        <v>44313</v>
      </c>
      <c r="C3960" s="1">
        <v>2021</v>
      </c>
      <c r="D3960" s="1" t="s">
        <v>29</v>
      </c>
      <c r="E3960" s="1">
        <v>4</v>
      </c>
      <c r="F3960" s="3">
        <v>2818</v>
      </c>
      <c r="G3960" s="10">
        <v>8933.06</v>
      </c>
      <c r="H3960" s="12">
        <f>IFERROR(salesdata[[#This Row],[S-P1]]/salesdata[[#This Row],[Q-P1]],0)</f>
        <v>3.17</v>
      </c>
      <c r="I3960" s="3">
        <v>3206</v>
      </c>
      <c r="J3960" s="10">
        <v>20326.04</v>
      </c>
      <c r="K3960" s="12">
        <f>IFERROR(salesdata[[#This Row],[S-P2]]/salesdata[[#This Row],[Q-P2]],0)</f>
        <v>6.34</v>
      </c>
      <c r="L3960" s="3">
        <v>3708</v>
      </c>
      <c r="M3960" s="10">
        <v>20097.36</v>
      </c>
      <c r="N3960" s="12">
        <f>IFERROR(salesdata[[#This Row],[S-P3]]/salesdata[[#This Row],[Q-P3]],0)</f>
        <v>5.42</v>
      </c>
      <c r="O3960" s="3">
        <v>1977</v>
      </c>
      <c r="P3960" s="10">
        <v>14096.01</v>
      </c>
      <c r="Q3960" s="12">
        <f>IFERROR(salesdata[[#This Row],[S-P4]]/salesdata[[#This Row],[Q-P4]],0)</f>
        <v>7.13</v>
      </c>
      <c r="R3960" s="3">
        <v>11709</v>
      </c>
      <c r="S3960" s="10">
        <v>63452.47</v>
      </c>
      <c r="T3960" s="1" t="str">
        <f>"Q"&amp;ROUNDUP(salesdata[[#This Row],[Month No.]]/3,0)</f>
        <v>Q2</v>
      </c>
      <c r="U3960" s="1" t="str">
        <f>TEXT(salesdata[[#This Row],[Date]],"dddd")</f>
        <v>Tuesday</v>
      </c>
      <c r="V3960" s="12">
        <f>IFERROR(salesdata[[#This Row],[Total Revenue]]/salesdata[[#This Row],[Total Units Sold]],0)</f>
        <v>5.4191194807413101</v>
      </c>
      <c r="W3960" s="1" t="str">
        <f>INDEX({"Product1","Product2","Product3","Product4"},MATCH(MAX(salesdata[[#This Row],[S-P1]],salesdata[[#This Row],[S-P2]],salesdata[[#This Row],[S-P3]],salesdata[[#This Row],[S-P4]]),CHOOSE({1,2,3,4},salesdata[[#This Row],[S-P1]],salesdata[[#This Row],[S-P2]],salesdata[[#This Row],[S-P3]],salesdata[[#This Row],[S-P4]]),0))</f>
        <v>Product2</v>
      </c>
      <c r="X3960" s="1" t="str">
        <f>IF(salesdata[[#This Row],[Total Revenue]]&gt;=70000,"High",IF(salesdata[[#This Row],[Total Revenue]]&gt;=40000,"Medium","Low"))</f>
        <v>Medium</v>
      </c>
      <c r="Y3960" s="1" t="str">
        <f>IFERROR(IF(SUMIF(salesdata[Year],salesdata[[#This Row],[Year]],salesdata[Total Revenue])&gt;SUMIF(salesdata[Year],salesdata[[#This Row],[Year]]-1,salesdata[Total Revenue]),"Growth Year","Decline Year"),"")</f>
        <v>Decline Year</v>
      </c>
    </row>
    <row r="3961" spans="1:25" x14ac:dyDescent="0.3">
      <c r="A3961" s="1">
        <v>3960</v>
      </c>
      <c r="B3961" s="2">
        <v>44314</v>
      </c>
      <c r="C3961" s="1">
        <v>2021</v>
      </c>
      <c r="D3961" s="1" t="s">
        <v>29</v>
      </c>
      <c r="E3961" s="1">
        <v>4</v>
      </c>
      <c r="F3961" s="3">
        <v>4937</v>
      </c>
      <c r="G3961" s="10">
        <v>15650.29</v>
      </c>
      <c r="H3961" s="12">
        <f>IFERROR(salesdata[[#This Row],[S-P1]]/salesdata[[#This Row],[Q-P1]],0)</f>
        <v>3.1700000000000004</v>
      </c>
      <c r="I3961" s="3">
        <v>3247</v>
      </c>
      <c r="J3961" s="10">
        <v>20585.98</v>
      </c>
      <c r="K3961" s="12">
        <f>IFERROR(salesdata[[#This Row],[S-P2]]/salesdata[[#This Row],[Q-P2]],0)</f>
        <v>6.34</v>
      </c>
      <c r="L3961" s="3">
        <v>3996</v>
      </c>
      <c r="M3961" s="10">
        <v>21658.32</v>
      </c>
      <c r="N3961" s="12">
        <f>IFERROR(salesdata[[#This Row],[S-P3]]/salesdata[[#This Row],[Q-P3]],0)</f>
        <v>5.42</v>
      </c>
      <c r="O3961" s="3">
        <v>1423</v>
      </c>
      <c r="P3961" s="10">
        <v>10145.99</v>
      </c>
      <c r="Q3961" s="12">
        <f>IFERROR(salesdata[[#This Row],[S-P4]]/salesdata[[#This Row],[Q-P4]],0)</f>
        <v>7.13</v>
      </c>
      <c r="R3961" s="3">
        <v>13603</v>
      </c>
      <c r="S3961" s="10">
        <v>68040.58</v>
      </c>
      <c r="T3961" s="1" t="str">
        <f>"Q"&amp;ROUNDUP(salesdata[[#This Row],[Month No.]]/3,0)</f>
        <v>Q2</v>
      </c>
      <c r="U3961" s="1" t="str">
        <f>TEXT(salesdata[[#This Row],[Date]],"dddd")</f>
        <v>Wednesday</v>
      </c>
      <c r="V3961" s="12">
        <f>IFERROR(salesdata[[#This Row],[Total Revenue]]/salesdata[[#This Row],[Total Units Sold]],0)</f>
        <v>5.0018804675439243</v>
      </c>
      <c r="W3961" s="1" t="str">
        <f>INDEX({"Product1","Product2","Product3","Product4"},MATCH(MAX(salesdata[[#This Row],[S-P1]],salesdata[[#This Row],[S-P2]],salesdata[[#This Row],[S-P3]],salesdata[[#This Row],[S-P4]]),CHOOSE({1,2,3,4},salesdata[[#This Row],[S-P1]],salesdata[[#This Row],[S-P2]],salesdata[[#This Row],[S-P3]],salesdata[[#This Row],[S-P4]]),0))</f>
        <v>Product3</v>
      </c>
      <c r="X3961" s="1" t="str">
        <f>IF(salesdata[[#This Row],[Total Revenue]]&gt;=70000,"High",IF(salesdata[[#This Row],[Total Revenue]]&gt;=40000,"Medium","Low"))</f>
        <v>Medium</v>
      </c>
      <c r="Y3961" s="1" t="str">
        <f>IFERROR(IF(SUMIF(salesdata[Year],salesdata[[#This Row],[Year]],salesdata[Total Revenue])&gt;SUMIF(salesdata[Year],salesdata[[#This Row],[Year]]-1,salesdata[Total Revenue]),"Growth Year","Decline Year"),"")</f>
        <v>Decline Year</v>
      </c>
    </row>
    <row r="3962" spans="1:25" x14ac:dyDescent="0.3">
      <c r="A3962" s="1">
        <v>3961</v>
      </c>
      <c r="B3962" s="2">
        <v>44315</v>
      </c>
      <c r="C3962" s="1">
        <v>2021</v>
      </c>
      <c r="D3962" s="1" t="s">
        <v>29</v>
      </c>
      <c r="E3962" s="1">
        <v>4</v>
      </c>
      <c r="F3962" s="3">
        <v>3949</v>
      </c>
      <c r="G3962" s="10">
        <v>12518.33</v>
      </c>
      <c r="H3962" s="12">
        <f>IFERROR(salesdata[[#This Row],[S-P1]]/salesdata[[#This Row],[Q-P1]],0)</f>
        <v>3.17</v>
      </c>
      <c r="I3962" s="3">
        <v>1599</v>
      </c>
      <c r="J3962" s="10">
        <v>10137.66</v>
      </c>
      <c r="K3962" s="12">
        <f>IFERROR(salesdata[[#This Row],[S-P2]]/salesdata[[#This Row],[Q-P2]],0)</f>
        <v>6.34</v>
      </c>
      <c r="L3962" s="3">
        <v>1702</v>
      </c>
      <c r="M3962" s="10">
        <v>9224.84</v>
      </c>
      <c r="N3962" s="12">
        <f>IFERROR(salesdata[[#This Row],[S-P3]]/salesdata[[#This Row],[Q-P3]],0)</f>
        <v>5.42</v>
      </c>
      <c r="O3962" s="3">
        <v>1064</v>
      </c>
      <c r="P3962" s="10">
        <v>7586.32</v>
      </c>
      <c r="Q3962" s="12">
        <f>IFERROR(salesdata[[#This Row],[S-P4]]/salesdata[[#This Row],[Q-P4]],0)</f>
        <v>7.13</v>
      </c>
      <c r="R3962" s="3">
        <v>8314</v>
      </c>
      <c r="S3962" s="10">
        <v>39467.15</v>
      </c>
      <c r="T3962" s="1" t="str">
        <f>"Q"&amp;ROUNDUP(salesdata[[#This Row],[Month No.]]/3,0)</f>
        <v>Q2</v>
      </c>
      <c r="U3962" s="1" t="str">
        <f>TEXT(salesdata[[#This Row],[Date]],"dddd")</f>
        <v>Thursday</v>
      </c>
      <c r="V3962" s="12">
        <f>IFERROR(salesdata[[#This Row],[Total Revenue]]/salesdata[[#This Row],[Total Units Sold]],0)</f>
        <v>4.7470712051960549</v>
      </c>
      <c r="W3962" s="1" t="str">
        <f>INDEX({"Product1","Product2","Product3","Product4"},MATCH(MAX(salesdata[[#This Row],[S-P1]],salesdata[[#This Row],[S-P2]],salesdata[[#This Row],[S-P3]],salesdata[[#This Row],[S-P4]]),CHOOSE({1,2,3,4},salesdata[[#This Row],[S-P1]],salesdata[[#This Row],[S-P2]],salesdata[[#This Row],[S-P3]],salesdata[[#This Row],[S-P4]]),0))</f>
        <v>Product1</v>
      </c>
      <c r="X3962" s="1" t="str">
        <f>IF(salesdata[[#This Row],[Total Revenue]]&gt;=70000,"High",IF(salesdata[[#This Row],[Total Revenue]]&gt;=40000,"Medium","Low"))</f>
        <v>Low</v>
      </c>
      <c r="Y3962" s="1" t="str">
        <f>IFERROR(IF(SUMIF(salesdata[Year],salesdata[[#This Row],[Year]],salesdata[Total Revenue])&gt;SUMIF(salesdata[Year],salesdata[[#This Row],[Year]]-1,salesdata[Total Revenue]),"Growth Year","Decline Year"),"")</f>
        <v>Decline Year</v>
      </c>
    </row>
    <row r="3963" spans="1:25" x14ac:dyDescent="0.3">
      <c r="A3963" s="1">
        <v>3962</v>
      </c>
      <c r="B3963" s="2">
        <v>44316</v>
      </c>
      <c r="C3963" s="1">
        <v>2021</v>
      </c>
      <c r="D3963" s="1" t="s">
        <v>29</v>
      </c>
      <c r="E3963" s="1">
        <v>4</v>
      </c>
      <c r="F3963" s="3">
        <v>4394</v>
      </c>
      <c r="G3963" s="10">
        <v>13928.98</v>
      </c>
      <c r="H3963" s="12">
        <f>IFERROR(salesdata[[#This Row],[S-P1]]/salesdata[[#This Row],[Q-P1]],0)</f>
        <v>3.17</v>
      </c>
      <c r="I3963" s="3">
        <v>408</v>
      </c>
      <c r="J3963" s="10">
        <v>2586.7199999999998</v>
      </c>
      <c r="K3963" s="12">
        <f>IFERROR(salesdata[[#This Row],[S-P2]]/salesdata[[#This Row],[Q-P2]],0)</f>
        <v>6.34</v>
      </c>
      <c r="L3963" s="3">
        <v>1712</v>
      </c>
      <c r="M3963" s="10">
        <v>9279.0400000000009</v>
      </c>
      <c r="N3963" s="12">
        <f>IFERROR(salesdata[[#This Row],[S-P3]]/salesdata[[#This Row],[Q-P3]],0)</f>
        <v>5.4200000000000008</v>
      </c>
      <c r="O3963" s="3">
        <v>251</v>
      </c>
      <c r="P3963" s="10">
        <v>1789.63</v>
      </c>
      <c r="Q3963" s="12">
        <f>IFERROR(salesdata[[#This Row],[S-P4]]/salesdata[[#This Row],[Q-P4]],0)</f>
        <v>7.1300000000000008</v>
      </c>
      <c r="R3963" s="3">
        <v>6765</v>
      </c>
      <c r="S3963" s="10">
        <v>27584.37</v>
      </c>
      <c r="T3963" s="1" t="str">
        <f>"Q"&amp;ROUNDUP(salesdata[[#This Row],[Month No.]]/3,0)</f>
        <v>Q2</v>
      </c>
      <c r="U3963" s="1" t="str">
        <f>TEXT(salesdata[[#This Row],[Date]],"dddd")</f>
        <v>Friday</v>
      </c>
      <c r="V3963" s="12">
        <f>IFERROR(salesdata[[#This Row],[Total Revenue]]/salesdata[[#This Row],[Total Units Sold]],0)</f>
        <v>4.0775121951219511</v>
      </c>
      <c r="W3963" s="1" t="str">
        <f>INDEX({"Product1","Product2","Product3","Product4"},MATCH(MAX(salesdata[[#This Row],[S-P1]],salesdata[[#This Row],[S-P2]],salesdata[[#This Row],[S-P3]],salesdata[[#This Row],[S-P4]]),CHOOSE({1,2,3,4},salesdata[[#This Row],[S-P1]],salesdata[[#This Row],[S-P2]],salesdata[[#This Row],[S-P3]],salesdata[[#This Row],[S-P4]]),0))</f>
        <v>Product1</v>
      </c>
      <c r="X3963" s="1" t="str">
        <f>IF(salesdata[[#This Row],[Total Revenue]]&gt;=70000,"High",IF(salesdata[[#This Row],[Total Revenue]]&gt;=40000,"Medium","Low"))</f>
        <v>Low</v>
      </c>
      <c r="Y3963" s="1" t="str">
        <f>IFERROR(IF(SUMIF(salesdata[Year],salesdata[[#This Row],[Year]],salesdata[Total Revenue])&gt;SUMIF(salesdata[Year],salesdata[[#This Row],[Year]]-1,salesdata[Total Revenue]),"Growth Year","Decline Year"),"")</f>
        <v>Decline Year</v>
      </c>
    </row>
    <row r="3964" spans="1:25" x14ac:dyDescent="0.3">
      <c r="A3964" s="1">
        <v>3963</v>
      </c>
      <c r="B3964" s="2">
        <v>44317</v>
      </c>
      <c r="C3964" s="1">
        <v>2021</v>
      </c>
      <c r="D3964" s="1" t="s">
        <v>30</v>
      </c>
      <c r="E3964" s="1">
        <v>5</v>
      </c>
      <c r="F3964" s="3">
        <v>5962</v>
      </c>
      <c r="G3964" s="10">
        <v>18899.54</v>
      </c>
      <c r="H3964" s="12">
        <f>IFERROR(salesdata[[#This Row],[S-P1]]/salesdata[[#This Row],[Q-P1]],0)</f>
        <v>3.17</v>
      </c>
      <c r="I3964" s="3">
        <v>1142</v>
      </c>
      <c r="J3964" s="10">
        <v>7240.28</v>
      </c>
      <c r="K3964" s="12">
        <f>IFERROR(salesdata[[#This Row],[S-P2]]/salesdata[[#This Row],[Q-P2]],0)</f>
        <v>6.34</v>
      </c>
      <c r="L3964" s="3">
        <v>5961</v>
      </c>
      <c r="M3964" s="10">
        <v>32308.62</v>
      </c>
      <c r="N3964" s="12">
        <f>IFERROR(salesdata[[#This Row],[S-P3]]/salesdata[[#This Row],[Q-P3]],0)</f>
        <v>5.42</v>
      </c>
      <c r="O3964" s="3">
        <v>1533</v>
      </c>
      <c r="P3964" s="10">
        <v>10930.29</v>
      </c>
      <c r="Q3964" s="12">
        <f>IFERROR(salesdata[[#This Row],[S-P4]]/salesdata[[#This Row],[Q-P4]],0)</f>
        <v>7.1300000000000008</v>
      </c>
      <c r="R3964" s="3">
        <v>14598</v>
      </c>
      <c r="S3964" s="10">
        <v>69378.73</v>
      </c>
      <c r="T3964" s="1" t="str">
        <f>"Q"&amp;ROUNDUP(salesdata[[#This Row],[Month No.]]/3,0)</f>
        <v>Q2</v>
      </c>
      <c r="U3964" s="1" t="str">
        <f>TEXT(salesdata[[#This Row],[Date]],"dddd")</f>
        <v>Saturday</v>
      </c>
      <c r="V3964" s="12">
        <f>IFERROR(salesdata[[#This Row],[Total Revenue]]/salesdata[[#This Row],[Total Units Sold]],0)</f>
        <v>4.7526188518975196</v>
      </c>
      <c r="W3964" s="1" t="str">
        <f>INDEX({"Product1","Product2","Product3","Product4"},MATCH(MAX(salesdata[[#This Row],[S-P1]],salesdata[[#This Row],[S-P2]],salesdata[[#This Row],[S-P3]],salesdata[[#This Row],[S-P4]]),CHOOSE({1,2,3,4},salesdata[[#This Row],[S-P1]],salesdata[[#This Row],[S-P2]],salesdata[[#This Row],[S-P3]],salesdata[[#This Row],[S-P4]]),0))</f>
        <v>Product3</v>
      </c>
      <c r="X3964" s="1" t="str">
        <f>IF(salesdata[[#This Row],[Total Revenue]]&gt;=70000,"High",IF(salesdata[[#This Row],[Total Revenue]]&gt;=40000,"Medium","Low"))</f>
        <v>Medium</v>
      </c>
      <c r="Y3964" s="1" t="str">
        <f>IFERROR(IF(SUMIF(salesdata[Year],salesdata[[#This Row],[Year]],salesdata[Total Revenue])&gt;SUMIF(salesdata[Year],salesdata[[#This Row],[Year]]-1,salesdata[Total Revenue]),"Growth Year","Decline Year"),"")</f>
        <v>Decline Year</v>
      </c>
    </row>
    <row r="3965" spans="1:25" x14ac:dyDescent="0.3">
      <c r="A3965" s="1">
        <v>3964</v>
      </c>
      <c r="B3965" s="2">
        <v>44318</v>
      </c>
      <c r="C3965" s="1">
        <v>2021</v>
      </c>
      <c r="D3965" s="1" t="s">
        <v>30</v>
      </c>
      <c r="E3965" s="1">
        <v>5</v>
      </c>
      <c r="F3965" s="3">
        <v>2281</v>
      </c>
      <c r="G3965" s="10">
        <v>7230.77</v>
      </c>
      <c r="H3965" s="12">
        <f>IFERROR(salesdata[[#This Row],[S-P1]]/salesdata[[#This Row],[Q-P1]],0)</f>
        <v>3.1700000000000004</v>
      </c>
      <c r="I3965" s="3">
        <v>2435</v>
      </c>
      <c r="J3965" s="10">
        <v>15437.9</v>
      </c>
      <c r="K3965" s="12">
        <f>IFERROR(salesdata[[#This Row],[S-P2]]/salesdata[[#This Row],[Q-P2]],0)</f>
        <v>6.34</v>
      </c>
      <c r="L3965" s="3">
        <v>2161</v>
      </c>
      <c r="M3965" s="10">
        <v>11712.62</v>
      </c>
      <c r="N3965" s="12">
        <f>IFERROR(salesdata[[#This Row],[S-P3]]/salesdata[[#This Row],[Q-P3]],0)</f>
        <v>5.42</v>
      </c>
      <c r="O3965" s="3">
        <v>1817</v>
      </c>
      <c r="P3965" s="10">
        <v>12955.21</v>
      </c>
      <c r="Q3965" s="12">
        <f>IFERROR(salesdata[[#This Row],[S-P4]]/salesdata[[#This Row],[Q-P4]],0)</f>
        <v>7.13</v>
      </c>
      <c r="R3965" s="3">
        <v>8694</v>
      </c>
      <c r="S3965" s="10">
        <v>47336.5</v>
      </c>
      <c r="T3965" s="1" t="str">
        <f>"Q"&amp;ROUNDUP(salesdata[[#This Row],[Month No.]]/3,0)</f>
        <v>Q2</v>
      </c>
      <c r="U3965" s="1" t="str">
        <f>TEXT(salesdata[[#This Row],[Date]],"dddd")</f>
        <v>Sunday</v>
      </c>
      <c r="V3965" s="12">
        <f>IFERROR(salesdata[[#This Row],[Total Revenue]]/salesdata[[#This Row],[Total Units Sold]],0)</f>
        <v>5.4447319990798251</v>
      </c>
      <c r="W3965" s="1" t="str">
        <f>INDEX({"Product1","Product2","Product3","Product4"},MATCH(MAX(salesdata[[#This Row],[S-P1]],salesdata[[#This Row],[S-P2]],salesdata[[#This Row],[S-P3]],salesdata[[#This Row],[S-P4]]),CHOOSE({1,2,3,4},salesdata[[#This Row],[S-P1]],salesdata[[#This Row],[S-P2]],salesdata[[#This Row],[S-P3]],salesdata[[#This Row],[S-P4]]),0))</f>
        <v>Product2</v>
      </c>
      <c r="X3965" s="1" t="str">
        <f>IF(salesdata[[#This Row],[Total Revenue]]&gt;=70000,"High",IF(salesdata[[#This Row],[Total Revenue]]&gt;=40000,"Medium","Low"))</f>
        <v>Medium</v>
      </c>
      <c r="Y3965" s="1" t="str">
        <f>IFERROR(IF(SUMIF(salesdata[Year],salesdata[[#This Row],[Year]],salesdata[Total Revenue])&gt;SUMIF(salesdata[Year],salesdata[[#This Row],[Year]]-1,salesdata[Total Revenue]),"Growth Year","Decline Year"),"")</f>
        <v>Decline Year</v>
      </c>
    </row>
    <row r="3966" spans="1:25" x14ac:dyDescent="0.3">
      <c r="A3966" s="1">
        <v>3965</v>
      </c>
      <c r="B3966" s="2">
        <v>44319</v>
      </c>
      <c r="C3966" s="1">
        <v>2021</v>
      </c>
      <c r="D3966" s="1" t="s">
        <v>30</v>
      </c>
      <c r="E3966" s="1">
        <v>5</v>
      </c>
      <c r="F3966" s="3">
        <v>5150</v>
      </c>
      <c r="G3966" s="10">
        <v>16325.5</v>
      </c>
      <c r="H3966" s="12">
        <f>IFERROR(salesdata[[#This Row],[S-P1]]/salesdata[[#This Row],[Q-P1]],0)</f>
        <v>3.17</v>
      </c>
      <c r="I3966" s="3">
        <v>3857</v>
      </c>
      <c r="J3966" s="10">
        <v>24453.38</v>
      </c>
      <c r="K3966" s="12">
        <f>IFERROR(salesdata[[#This Row],[S-P2]]/salesdata[[#This Row],[Q-P2]],0)</f>
        <v>6.34</v>
      </c>
      <c r="L3966" s="3">
        <v>3961</v>
      </c>
      <c r="M3966" s="10">
        <v>21468.62</v>
      </c>
      <c r="N3966" s="12">
        <f>IFERROR(salesdata[[#This Row],[S-P3]]/salesdata[[#This Row],[Q-P3]],0)</f>
        <v>5.42</v>
      </c>
      <c r="O3966" s="3">
        <v>1775</v>
      </c>
      <c r="P3966" s="10">
        <v>12655.75</v>
      </c>
      <c r="Q3966" s="12">
        <f>IFERROR(salesdata[[#This Row],[S-P4]]/salesdata[[#This Row],[Q-P4]],0)</f>
        <v>7.13</v>
      </c>
      <c r="R3966" s="3">
        <v>14743</v>
      </c>
      <c r="S3966" s="10">
        <v>74903.25</v>
      </c>
      <c r="T3966" s="1" t="str">
        <f>"Q"&amp;ROUNDUP(salesdata[[#This Row],[Month No.]]/3,0)</f>
        <v>Q2</v>
      </c>
      <c r="U3966" s="1" t="str">
        <f>TEXT(salesdata[[#This Row],[Date]],"dddd")</f>
        <v>Monday</v>
      </c>
      <c r="V3966" s="12">
        <f>IFERROR(salesdata[[#This Row],[Total Revenue]]/salesdata[[#This Row],[Total Units Sold]],0)</f>
        <v>5.0805975717289558</v>
      </c>
      <c r="W3966" s="1" t="str">
        <f>INDEX({"Product1","Product2","Product3","Product4"},MATCH(MAX(salesdata[[#This Row],[S-P1]],salesdata[[#This Row],[S-P2]],salesdata[[#This Row],[S-P3]],salesdata[[#This Row],[S-P4]]),CHOOSE({1,2,3,4},salesdata[[#This Row],[S-P1]],salesdata[[#This Row],[S-P2]],salesdata[[#This Row],[S-P3]],salesdata[[#This Row],[S-P4]]),0))</f>
        <v>Product2</v>
      </c>
      <c r="X3966" s="1" t="str">
        <f>IF(salesdata[[#This Row],[Total Revenue]]&gt;=70000,"High",IF(salesdata[[#This Row],[Total Revenue]]&gt;=40000,"Medium","Low"))</f>
        <v>High</v>
      </c>
      <c r="Y3966" s="1" t="str">
        <f>IFERROR(IF(SUMIF(salesdata[Year],salesdata[[#This Row],[Year]],salesdata[Total Revenue])&gt;SUMIF(salesdata[Year],salesdata[[#This Row],[Year]]-1,salesdata[Total Revenue]),"Growth Year","Decline Year"),"")</f>
        <v>Decline Year</v>
      </c>
    </row>
    <row r="3967" spans="1:25" x14ac:dyDescent="0.3">
      <c r="A3967" s="1">
        <v>3966</v>
      </c>
      <c r="B3967" s="2">
        <v>44320</v>
      </c>
      <c r="C3967" s="1">
        <v>2021</v>
      </c>
      <c r="D3967" s="1" t="s">
        <v>30</v>
      </c>
      <c r="E3967" s="1">
        <v>5</v>
      </c>
      <c r="F3967" s="3">
        <v>3843</v>
      </c>
      <c r="G3967" s="10">
        <v>12182.31</v>
      </c>
      <c r="H3967" s="12">
        <f>IFERROR(salesdata[[#This Row],[S-P1]]/salesdata[[#This Row],[Q-P1]],0)</f>
        <v>3.17</v>
      </c>
      <c r="I3967" s="3">
        <v>3971</v>
      </c>
      <c r="J3967" s="10">
        <v>25176.14</v>
      </c>
      <c r="K3967" s="12">
        <f>IFERROR(salesdata[[#This Row],[S-P2]]/salesdata[[#This Row],[Q-P2]],0)</f>
        <v>6.34</v>
      </c>
      <c r="L3967" s="3">
        <v>4283</v>
      </c>
      <c r="M3967" s="10">
        <v>23213.86</v>
      </c>
      <c r="N3967" s="12">
        <f>IFERROR(salesdata[[#This Row],[S-P3]]/salesdata[[#This Row],[Q-P3]],0)</f>
        <v>5.42</v>
      </c>
      <c r="O3967" s="3">
        <v>1349</v>
      </c>
      <c r="P3967" s="10">
        <v>9618.3700000000008</v>
      </c>
      <c r="Q3967" s="12">
        <f>IFERROR(salesdata[[#This Row],[S-P4]]/salesdata[[#This Row],[Q-P4]],0)</f>
        <v>7.1300000000000008</v>
      </c>
      <c r="R3967" s="3">
        <v>13446</v>
      </c>
      <c r="S3967" s="10">
        <v>70190.679999999993</v>
      </c>
      <c r="T3967" s="1" t="str">
        <f>"Q"&amp;ROUNDUP(salesdata[[#This Row],[Month No.]]/3,0)</f>
        <v>Q2</v>
      </c>
      <c r="U3967" s="1" t="str">
        <f>TEXT(salesdata[[#This Row],[Date]],"dddd")</f>
        <v>Tuesday</v>
      </c>
      <c r="V3967" s="12">
        <f>IFERROR(salesdata[[#This Row],[Total Revenue]]/salesdata[[#This Row],[Total Units Sold]],0)</f>
        <v>5.2201903911944063</v>
      </c>
      <c r="W3967" s="1" t="str">
        <f>INDEX({"Product1","Product2","Product3","Product4"},MATCH(MAX(salesdata[[#This Row],[S-P1]],salesdata[[#This Row],[S-P2]],salesdata[[#This Row],[S-P3]],salesdata[[#This Row],[S-P4]]),CHOOSE({1,2,3,4},salesdata[[#This Row],[S-P1]],salesdata[[#This Row],[S-P2]],salesdata[[#This Row],[S-P3]],salesdata[[#This Row],[S-P4]]),0))</f>
        <v>Product2</v>
      </c>
      <c r="X3967" s="1" t="str">
        <f>IF(salesdata[[#This Row],[Total Revenue]]&gt;=70000,"High",IF(salesdata[[#This Row],[Total Revenue]]&gt;=40000,"Medium","Low"))</f>
        <v>High</v>
      </c>
      <c r="Y3967" s="1" t="str">
        <f>IFERROR(IF(SUMIF(salesdata[Year],salesdata[[#This Row],[Year]],salesdata[Total Revenue])&gt;SUMIF(salesdata[Year],salesdata[[#This Row],[Year]]-1,salesdata[Total Revenue]),"Growth Year","Decline Year"),"")</f>
        <v>Decline Year</v>
      </c>
    </row>
    <row r="3968" spans="1:25" x14ac:dyDescent="0.3">
      <c r="A3968" s="1">
        <v>3967</v>
      </c>
      <c r="B3968" s="2">
        <v>44321</v>
      </c>
      <c r="C3968" s="1">
        <v>2021</v>
      </c>
      <c r="D3968" s="1" t="s">
        <v>30</v>
      </c>
      <c r="E3968" s="1">
        <v>5</v>
      </c>
      <c r="F3968" s="3">
        <v>7305</v>
      </c>
      <c r="G3968" s="10">
        <v>23156.85</v>
      </c>
      <c r="H3968" s="12">
        <f>IFERROR(salesdata[[#This Row],[S-P1]]/salesdata[[#This Row],[Q-P1]],0)</f>
        <v>3.17</v>
      </c>
      <c r="I3968" s="3">
        <v>1307</v>
      </c>
      <c r="J3968" s="10">
        <v>8286.3799999999992</v>
      </c>
      <c r="K3968" s="12">
        <f>IFERROR(salesdata[[#This Row],[S-P2]]/salesdata[[#This Row],[Q-P2]],0)</f>
        <v>6.339999999999999</v>
      </c>
      <c r="L3968" s="3">
        <v>4243</v>
      </c>
      <c r="M3968" s="10">
        <v>22997.06</v>
      </c>
      <c r="N3968" s="12">
        <f>IFERROR(salesdata[[#This Row],[S-P3]]/salesdata[[#This Row],[Q-P3]],0)</f>
        <v>5.42</v>
      </c>
      <c r="O3968" s="3">
        <v>1448</v>
      </c>
      <c r="P3968" s="10">
        <v>10324.24</v>
      </c>
      <c r="Q3968" s="12">
        <f>IFERROR(salesdata[[#This Row],[S-P4]]/salesdata[[#This Row],[Q-P4]],0)</f>
        <v>7.13</v>
      </c>
      <c r="R3968" s="3">
        <v>14303</v>
      </c>
      <c r="S3968" s="10">
        <v>64764.53</v>
      </c>
      <c r="T3968" s="1" t="str">
        <f>"Q"&amp;ROUNDUP(salesdata[[#This Row],[Month No.]]/3,0)</f>
        <v>Q2</v>
      </c>
      <c r="U3968" s="1" t="str">
        <f>TEXT(salesdata[[#This Row],[Date]],"dddd")</f>
        <v>Wednesday</v>
      </c>
      <c r="V3968" s="12">
        <f>IFERROR(salesdata[[#This Row],[Total Revenue]]/salesdata[[#This Row],[Total Units Sold]],0)</f>
        <v>4.5280381738096898</v>
      </c>
      <c r="W3968" s="1" t="str">
        <f>INDEX({"Product1","Product2","Product3","Product4"},MATCH(MAX(salesdata[[#This Row],[S-P1]],salesdata[[#This Row],[S-P2]],salesdata[[#This Row],[S-P3]],salesdata[[#This Row],[S-P4]]),CHOOSE({1,2,3,4},salesdata[[#This Row],[S-P1]],salesdata[[#This Row],[S-P2]],salesdata[[#This Row],[S-P3]],salesdata[[#This Row],[S-P4]]),0))</f>
        <v>Product1</v>
      </c>
      <c r="X3968" s="1" t="str">
        <f>IF(salesdata[[#This Row],[Total Revenue]]&gt;=70000,"High",IF(salesdata[[#This Row],[Total Revenue]]&gt;=40000,"Medium","Low"))</f>
        <v>Medium</v>
      </c>
      <c r="Y3968" s="1" t="str">
        <f>IFERROR(IF(SUMIF(salesdata[Year],salesdata[[#This Row],[Year]],salesdata[Total Revenue])&gt;SUMIF(salesdata[Year],salesdata[[#This Row],[Year]]-1,salesdata[Total Revenue]),"Growth Year","Decline Year"),"")</f>
        <v>Decline Year</v>
      </c>
    </row>
    <row r="3969" spans="1:25" x14ac:dyDescent="0.3">
      <c r="A3969" s="1">
        <v>3968</v>
      </c>
      <c r="B3969" s="2">
        <v>44322</v>
      </c>
      <c r="C3969" s="1">
        <v>2021</v>
      </c>
      <c r="D3969" s="1" t="s">
        <v>30</v>
      </c>
      <c r="E3969" s="1">
        <v>5</v>
      </c>
      <c r="F3969" s="3">
        <v>2427</v>
      </c>
      <c r="G3969" s="10">
        <v>7693.59</v>
      </c>
      <c r="H3969" s="12">
        <f>IFERROR(salesdata[[#This Row],[S-P1]]/salesdata[[#This Row],[Q-P1]],0)</f>
        <v>3.17</v>
      </c>
      <c r="I3969" s="3">
        <v>3537</v>
      </c>
      <c r="J3969" s="10">
        <v>22424.58</v>
      </c>
      <c r="K3969" s="12">
        <f>IFERROR(salesdata[[#This Row],[S-P2]]/salesdata[[#This Row],[Q-P2]],0)</f>
        <v>6.3400000000000007</v>
      </c>
      <c r="L3969" s="3">
        <v>2754</v>
      </c>
      <c r="M3969" s="10">
        <v>14926.68</v>
      </c>
      <c r="N3969" s="12">
        <f>IFERROR(salesdata[[#This Row],[S-P3]]/salesdata[[#This Row],[Q-P3]],0)</f>
        <v>5.42</v>
      </c>
      <c r="O3969" s="3">
        <v>1731</v>
      </c>
      <c r="P3969" s="10">
        <v>12342.03</v>
      </c>
      <c r="Q3969" s="12">
        <f>IFERROR(salesdata[[#This Row],[S-P4]]/salesdata[[#This Row],[Q-P4]],0)</f>
        <v>7.1300000000000008</v>
      </c>
      <c r="R3969" s="3">
        <v>10449</v>
      </c>
      <c r="S3969" s="10">
        <v>57386.879999999997</v>
      </c>
      <c r="T3969" s="1" t="str">
        <f>"Q"&amp;ROUNDUP(salesdata[[#This Row],[Month No.]]/3,0)</f>
        <v>Q2</v>
      </c>
      <c r="U3969" s="1" t="str">
        <f>TEXT(salesdata[[#This Row],[Date]],"dddd")</f>
        <v>Thursday</v>
      </c>
      <c r="V3969" s="12">
        <f>IFERROR(salesdata[[#This Row],[Total Revenue]]/salesdata[[#This Row],[Total Units Sold]],0)</f>
        <v>5.4920930232558138</v>
      </c>
      <c r="W3969" s="1" t="str">
        <f>INDEX({"Product1","Product2","Product3","Product4"},MATCH(MAX(salesdata[[#This Row],[S-P1]],salesdata[[#This Row],[S-P2]],salesdata[[#This Row],[S-P3]],salesdata[[#This Row],[S-P4]]),CHOOSE({1,2,3,4},salesdata[[#This Row],[S-P1]],salesdata[[#This Row],[S-P2]],salesdata[[#This Row],[S-P3]],salesdata[[#This Row],[S-P4]]),0))</f>
        <v>Product2</v>
      </c>
      <c r="X3969" s="1" t="str">
        <f>IF(salesdata[[#This Row],[Total Revenue]]&gt;=70000,"High",IF(salesdata[[#This Row],[Total Revenue]]&gt;=40000,"Medium","Low"))</f>
        <v>Medium</v>
      </c>
      <c r="Y3969" s="1" t="str">
        <f>IFERROR(IF(SUMIF(salesdata[Year],salesdata[[#This Row],[Year]],salesdata[Total Revenue])&gt;SUMIF(salesdata[Year],salesdata[[#This Row],[Year]]-1,salesdata[Total Revenue]),"Growth Year","Decline Year"),"")</f>
        <v>Decline Year</v>
      </c>
    </row>
    <row r="3970" spans="1:25" x14ac:dyDescent="0.3">
      <c r="A3970" s="1">
        <v>3969</v>
      </c>
      <c r="B3970" s="2">
        <v>44323</v>
      </c>
      <c r="C3970" s="1">
        <v>2021</v>
      </c>
      <c r="D3970" s="1" t="s">
        <v>30</v>
      </c>
      <c r="E3970" s="1">
        <v>5</v>
      </c>
      <c r="F3970" s="3">
        <v>4072</v>
      </c>
      <c r="G3970" s="10">
        <v>12908.24</v>
      </c>
      <c r="H3970" s="12">
        <f>IFERROR(salesdata[[#This Row],[S-P1]]/salesdata[[#This Row],[Q-P1]],0)</f>
        <v>3.17</v>
      </c>
      <c r="I3970" s="3">
        <v>2362</v>
      </c>
      <c r="J3970" s="10">
        <v>14975.08</v>
      </c>
      <c r="K3970" s="12">
        <f>IFERROR(salesdata[[#This Row],[S-P2]]/salesdata[[#This Row],[Q-P2]],0)</f>
        <v>6.34</v>
      </c>
      <c r="L3970" s="3">
        <v>3734</v>
      </c>
      <c r="M3970" s="10">
        <v>20238.28</v>
      </c>
      <c r="N3970" s="12">
        <f>IFERROR(salesdata[[#This Row],[S-P3]]/salesdata[[#This Row],[Q-P3]],0)</f>
        <v>5.42</v>
      </c>
      <c r="O3970" s="3">
        <v>1116</v>
      </c>
      <c r="P3970" s="10">
        <v>7957.08</v>
      </c>
      <c r="Q3970" s="12">
        <f>IFERROR(salesdata[[#This Row],[S-P4]]/salesdata[[#This Row],[Q-P4]],0)</f>
        <v>7.13</v>
      </c>
      <c r="R3970" s="3">
        <v>11284</v>
      </c>
      <c r="S3970" s="10">
        <v>56078.68</v>
      </c>
      <c r="T3970" s="1" t="str">
        <f>"Q"&amp;ROUNDUP(salesdata[[#This Row],[Month No.]]/3,0)</f>
        <v>Q2</v>
      </c>
      <c r="U3970" s="1" t="str">
        <f>TEXT(salesdata[[#This Row],[Date]],"dddd")</f>
        <v>Friday</v>
      </c>
      <c r="V3970" s="12">
        <f>IFERROR(salesdata[[#This Row],[Total Revenue]]/salesdata[[#This Row],[Total Units Sold]],0)</f>
        <v>4.9697518610421838</v>
      </c>
      <c r="W3970" s="1" t="str">
        <f>INDEX({"Product1","Product2","Product3","Product4"},MATCH(MAX(salesdata[[#This Row],[S-P1]],salesdata[[#This Row],[S-P2]],salesdata[[#This Row],[S-P3]],salesdata[[#This Row],[S-P4]]),CHOOSE({1,2,3,4},salesdata[[#This Row],[S-P1]],salesdata[[#This Row],[S-P2]],salesdata[[#This Row],[S-P3]],salesdata[[#This Row],[S-P4]]),0))</f>
        <v>Product3</v>
      </c>
      <c r="X3970" s="1" t="str">
        <f>IF(salesdata[[#This Row],[Total Revenue]]&gt;=70000,"High",IF(salesdata[[#This Row],[Total Revenue]]&gt;=40000,"Medium","Low"))</f>
        <v>Medium</v>
      </c>
      <c r="Y3970" s="1" t="str">
        <f>IFERROR(IF(SUMIF(salesdata[Year],salesdata[[#This Row],[Year]],salesdata[Total Revenue])&gt;SUMIF(salesdata[Year],salesdata[[#This Row],[Year]]-1,salesdata[Total Revenue]),"Growth Year","Decline Year"),"")</f>
        <v>Decline Year</v>
      </c>
    </row>
    <row r="3971" spans="1:25" x14ac:dyDescent="0.3">
      <c r="A3971" s="1">
        <v>3970</v>
      </c>
      <c r="B3971" s="2">
        <v>44324</v>
      </c>
      <c r="C3971" s="1">
        <v>2021</v>
      </c>
      <c r="D3971" s="1" t="s">
        <v>30</v>
      </c>
      <c r="E3971" s="1">
        <v>5</v>
      </c>
      <c r="F3971" s="3">
        <v>558</v>
      </c>
      <c r="G3971" s="10">
        <v>1768.86</v>
      </c>
      <c r="H3971" s="12">
        <f>IFERROR(salesdata[[#This Row],[S-P1]]/salesdata[[#This Row],[Q-P1]],0)</f>
        <v>3.17</v>
      </c>
      <c r="I3971" s="3">
        <v>770</v>
      </c>
      <c r="J3971" s="10">
        <v>4881.8</v>
      </c>
      <c r="K3971" s="12">
        <f>IFERROR(salesdata[[#This Row],[S-P2]]/salesdata[[#This Row],[Q-P2]],0)</f>
        <v>6.34</v>
      </c>
      <c r="L3971" s="3">
        <v>1500</v>
      </c>
      <c r="M3971" s="10">
        <v>8130</v>
      </c>
      <c r="N3971" s="12">
        <f>IFERROR(salesdata[[#This Row],[S-P3]]/salesdata[[#This Row],[Q-P3]],0)</f>
        <v>5.42</v>
      </c>
      <c r="O3971" s="3">
        <v>631</v>
      </c>
      <c r="P3971" s="10">
        <v>4499.03</v>
      </c>
      <c r="Q3971" s="12">
        <f>IFERROR(salesdata[[#This Row],[S-P4]]/salesdata[[#This Row],[Q-P4]],0)</f>
        <v>7.13</v>
      </c>
      <c r="R3971" s="3">
        <v>3459</v>
      </c>
      <c r="S3971" s="10">
        <v>19279.689999999999</v>
      </c>
      <c r="T3971" s="1" t="str">
        <f>"Q"&amp;ROUNDUP(salesdata[[#This Row],[Month No.]]/3,0)</f>
        <v>Q2</v>
      </c>
      <c r="U3971" s="1" t="str">
        <f>TEXT(salesdata[[#This Row],[Date]],"dddd")</f>
        <v>Saturday</v>
      </c>
      <c r="V3971" s="12">
        <f>IFERROR(salesdata[[#This Row],[Total Revenue]]/salesdata[[#This Row],[Total Units Sold]],0)</f>
        <v>5.5737756577045383</v>
      </c>
      <c r="W3971" s="1" t="str">
        <f>INDEX({"Product1","Product2","Product3","Product4"},MATCH(MAX(salesdata[[#This Row],[S-P1]],salesdata[[#This Row],[S-P2]],salesdata[[#This Row],[S-P3]],salesdata[[#This Row],[S-P4]]),CHOOSE({1,2,3,4},salesdata[[#This Row],[S-P1]],salesdata[[#This Row],[S-P2]],salesdata[[#This Row],[S-P3]],salesdata[[#This Row],[S-P4]]),0))</f>
        <v>Product3</v>
      </c>
      <c r="X3971" s="1" t="str">
        <f>IF(salesdata[[#This Row],[Total Revenue]]&gt;=70000,"High",IF(salesdata[[#This Row],[Total Revenue]]&gt;=40000,"Medium","Low"))</f>
        <v>Low</v>
      </c>
      <c r="Y3971" s="1" t="str">
        <f>IFERROR(IF(SUMIF(salesdata[Year],salesdata[[#This Row],[Year]],salesdata[Total Revenue])&gt;SUMIF(salesdata[Year],salesdata[[#This Row],[Year]]-1,salesdata[Total Revenue]),"Growth Year","Decline Year"),"")</f>
        <v>Decline Year</v>
      </c>
    </row>
    <row r="3972" spans="1:25" x14ac:dyDescent="0.3">
      <c r="A3972" s="1">
        <v>3971</v>
      </c>
      <c r="B3972" s="2">
        <v>44325</v>
      </c>
      <c r="C3972" s="1">
        <v>2021</v>
      </c>
      <c r="D3972" s="1" t="s">
        <v>30</v>
      </c>
      <c r="E3972" s="1">
        <v>5</v>
      </c>
      <c r="F3972" s="3">
        <v>1087</v>
      </c>
      <c r="G3972" s="10">
        <v>3445.79</v>
      </c>
      <c r="H3972" s="12">
        <f>IFERROR(salesdata[[#This Row],[S-P1]]/salesdata[[#This Row],[Q-P1]],0)</f>
        <v>3.17</v>
      </c>
      <c r="I3972" s="3">
        <v>691</v>
      </c>
      <c r="J3972" s="10">
        <v>4380.9399999999996</v>
      </c>
      <c r="K3972" s="12">
        <f>IFERROR(salesdata[[#This Row],[S-P2]]/salesdata[[#This Row],[Q-P2]],0)</f>
        <v>6.34</v>
      </c>
      <c r="L3972" s="3">
        <v>643</v>
      </c>
      <c r="M3972" s="10">
        <v>3485.06</v>
      </c>
      <c r="N3972" s="12">
        <f>IFERROR(salesdata[[#This Row],[S-P3]]/salesdata[[#This Row],[Q-P3]],0)</f>
        <v>5.42</v>
      </c>
      <c r="O3972" s="3">
        <v>414</v>
      </c>
      <c r="P3972" s="10">
        <v>2951.82</v>
      </c>
      <c r="Q3972" s="12">
        <f>IFERROR(salesdata[[#This Row],[S-P4]]/salesdata[[#This Row],[Q-P4]],0)</f>
        <v>7.1300000000000008</v>
      </c>
      <c r="R3972" s="3">
        <v>2835</v>
      </c>
      <c r="S3972" s="10">
        <v>14263.61</v>
      </c>
      <c r="T3972" s="1" t="str">
        <f>"Q"&amp;ROUNDUP(salesdata[[#This Row],[Month No.]]/3,0)</f>
        <v>Q2</v>
      </c>
      <c r="U3972" s="1" t="str">
        <f>TEXT(salesdata[[#This Row],[Date]],"dddd")</f>
        <v>Sunday</v>
      </c>
      <c r="V3972" s="12">
        <f>IFERROR(salesdata[[#This Row],[Total Revenue]]/salesdata[[#This Row],[Total Units Sold]],0)</f>
        <v>5.0312557319223989</v>
      </c>
      <c r="W3972" s="1" t="str">
        <f>INDEX({"Product1","Product2","Product3","Product4"},MATCH(MAX(salesdata[[#This Row],[S-P1]],salesdata[[#This Row],[S-P2]],salesdata[[#This Row],[S-P3]],salesdata[[#This Row],[S-P4]]),CHOOSE({1,2,3,4},salesdata[[#This Row],[S-P1]],salesdata[[#This Row],[S-P2]],salesdata[[#This Row],[S-P3]],salesdata[[#This Row],[S-P4]]),0))</f>
        <v>Product2</v>
      </c>
      <c r="X3972" s="1" t="str">
        <f>IF(salesdata[[#This Row],[Total Revenue]]&gt;=70000,"High",IF(salesdata[[#This Row],[Total Revenue]]&gt;=40000,"Medium","Low"))</f>
        <v>Low</v>
      </c>
      <c r="Y3972" s="1" t="str">
        <f>IFERROR(IF(SUMIF(salesdata[Year],salesdata[[#This Row],[Year]],salesdata[Total Revenue])&gt;SUMIF(salesdata[Year],salesdata[[#This Row],[Year]]-1,salesdata[Total Revenue]),"Growth Year","Decline Year"),"")</f>
        <v>Decline Year</v>
      </c>
    </row>
    <row r="3973" spans="1:25" x14ac:dyDescent="0.3">
      <c r="A3973" s="1">
        <v>3972</v>
      </c>
      <c r="B3973" s="2">
        <v>44326</v>
      </c>
      <c r="C3973" s="1">
        <v>2021</v>
      </c>
      <c r="D3973" s="1" t="s">
        <v>30</v>
      </c>
      <c r="E3973" s="1">
        <v>5</v>
      </c>
      <c r="F3973" s="3">
        <v>627</v>
      </c>
      <c r="G3973" s="10">
        <v>1987.59</v>
      </c>
      <c r="H3973" s="12">
        <f>IFERROR(salesdata[[#This Row],[S-P1]]/salesdata[[#This Row],[Q-P1]],0)</f>
        <v>3.17</v>
      </c>
      <c r="I3973" s="3">
        <v>1589</v>
      </c>
      <c r="J3973" s="10">
        <v>10074.26</v>
      </c>
      <c r="K3973" s="12">
        <f>IFERROR(salesdata[[#This Row],[S-P2]]/salesdata[[#This Row],[Q-P2]],0)</f>
        <v>6.34</v>
      </c>
      <c r="L3973" s="3">
        <v>1047</v>
      </c>
      <c r="M3973" s="10">
        <v>5674.74</v>
      </c>
      <c r="N3973" s="12">
        <f>IFERROR(salesdata[[#This Row],[S-P3]]/salesdata[[#This Row],[Q-P3]],0)</f>
        <v>5.42</v>
      </c>
      <c r="O3973" s="3">
        <v>925</v>
      </c>
      <c r="P3973" s="10">
        <v>6595.25</v>
      </c>
      <c r="Q3973" s="12">
        <f>IFERROR(salesdata[[#This Row],[S-P4]]/salesdata[[#This Row],[Q-P4]],0)</f>
        <v>7.13</v>
      </c>
      <c r="R3973" s="3">
        <v>4188</v>
      </c>
      <c r="S3973" s="10">
        <v>24331.84</v>
      </c>
      <c r="T3973" s="1" t="str">
        <f>"Q"&amp;ROUNDUP(salesdata[[#This Row],[Month No.]]/3,0)</f>
        <v>Q2</v>
      </c>
      <c r="U3973" s="1" t="str">
        <f>TEXT(salesdata[[#This Row],[Date]],"dddd")</f>
        <v>Monday</v>
      </c>
      <c r="V3973" s="12">
        <f>IFERROR(salesdata[[#This Row],[Total Revenue]]/salesdata[[#This Row],[Total Units Sold]],0)</f>
        <v>5.8098949379178606</v>
      </c>
      <c r="W3973" s="1" t="str">
        <f>INDEX({"Product1","Product2","Product3","Product4"},MATCH(MAX(salesdata[[#This Row],[S-P1]],salesdata[[#This Row],[S-P2]],salesdata[[#This Row],[S-P3]],salesdata[[#This Row],[S-P4]]),CHOOSE({1,2,3,4},salesdata[[#This Row],[S-P1]],salesdata[[#This Row],[S-P2]],salesdata[[#This Row],[S-P3]],salesdata[[#This Row],[S-P4]]),0))</f>
        <v>Product2</v>
      </c>
      <c r="X3973" s="1" t="str">
        <f>IF(salesdata[[#This Row],[Total Revenue]]&gt;=70000,"High",IF(salesdata[[#This Row],[Total Revenue]]&gt;=40000,"Medium","Low"))</f>
        <v>Low</v>
      </c>
      <c r="Y3973" s="1" t="str">
        <f>IFERROR(IF(SUMIF(salesdata[Year],salesdata[[#This Row],[Year]],salesdata[Total Revenue])&gt;SUMIF(salesdata[Year],salesdata[[#This Row],[Year]]-1,salesdata[Total Revenue]),"Growth Year","Decline Year"),"")</f>
        <v>Decline Year</v>
      </c>
    </row>
    <row r="3974" spans="1:25" x14ac:dyDescent="0.3">
      <c r="A3974" s="1">
        <v>3973</v>
      </c>
      <c r="B3974" s="2">
        <v>44327</v>
      </c>
      <c r="C3974" s="1">
        <v>2021</v>
      </c>
      <c r="D3974" s="1" t="s">
        <v>30</v>
      </c>
      <c r="E3974" s="1">
        <v>5</v>
      </c>
      <c r="F3974" s="3">
        <v>906</v>
      </c>
      <c r="G3974" s="10">
        <v>2872.02</v>
      </c>
      <c r="H3974" s="12">
        <f>IFERROR(salesdata[[#This Row],[S-P1]]/salesdata[[#This Row],[Q-P1]],0)</f>
        <v>3.17</v>
      </c>
      <c r="I3974" s="3">
        <v>486</v>
      </c>
      <c r="J3974" s="10">
        <v>3081.24</v>
      </c>
      <c r="K3974" s="12">
        <f>IFERROR(salesdata[[#This Row],[S-P2]]/salesdata[[#This Row],[Q-P2]],0)</f>
        <v>6.34</v>
      </c>
      <c r="L3974" s="3">
        <v>4076</v>
      </c>
      <c r="M3974" s="10">
        <v>22091.919999999998</v>
      </c>
      <c r="N3974" s="12">
        <f>IFERROR(salesdata[[#This Row],[S-P3]]/salesdata[[#This Row],[Q-P3]],0)</f>
        <v>5.42</v>
      </c>
      <c r="O3974" s="3">
        <v>1127</v>
      </c>
      <c r="P3974" s="10">
        <v>8035.51</v>
      </c>
      <c r="Q3974" s="12">
        <f>IFERROR(salesdata[[#This Row],[S-P4]]/salesdata[[#This Row],[Q-P4]],0)</f>
        <v>7.13</v>
      </c>
      <c r="R3974" s="3">
        <v>6595</v>
      </c>
      <c r="S3974" s="10">
        <v>36080.69</v>
      </c>
      <c r="T3974" s="1" t="str">
        <f>"Q"&amp;ROUNDUP(salesdata[[#This Row],[Month No.]]/3,0)</f>
        <v>Q2</v>
      </c>
      <c r="U3974" s="1" t="str">
        <f>TEXT(salesdata[[#This Row],[Date]],"dddd")</f>
        <v>Tuesday</v>
      </c>
      <c r="V3974" s="12">
        <f>IFERROR(salesdata[[#This Row],[Total Revenue]]/salesdata[[#This Row],[Total Units Sold]],0)</f>
        <v>5.4709158453373767</v>
      </c>
      <c r="W3974" s="1" t="str">
        <f>INDEX({"Product1","Product2","Product3","Product4"},MATCH(MAX(salesdata[[#This Row],[S-P1]],salesdata[[#This Row],[S-P2]],salesdata[[#This Row],[S-P3]],salesdata[[#This Row],[S-P4]]),CHOOSE({1,2,3,4},salesdata[[#This Row],[S-P1]],salesdata[[#This Row],[S-P2]],salesdata[[#This Row],[S-P3]],salesdata[[#This Row],[S-P4]]),0))</f>
        <v>Product3</v>
      </c>
      <c r="X3974" s="1" t="str">
        <f>IF(salesdata[[#This Row],[Total Revenue]]&gt;=70000,"High",IF(salesdata[[#This Row],[Total Revenue]]&gt;=40000,"Medium","Low"))</f>
        <v>Low</v>
      </c>
      <c r="Y3974" s="1" t="str">
        <f>IFERROR(IF(SUMIF(salesdata[Year],salesdata[[#This Row],[Year]],salesdata[Total Revenue])&gt;SUMIF(salesdata[Year],salesdata[[#This Row],[Year]]-1,salesdata[Total Revenue]),"Growth Year","Decline Year"),"")</f>
        <v>Decline Year</v>
      </c>
    </row>
    <row r="3975" spans="1:25" x14ac:dyDescent="0.3">
      <c r="A3975" s="1">
        <v>3974</v>
      </c>
      <c r="B3975" s="2">
        <v>44328</v>
      </c>
      <c r="C3975" s="1">
        <v>2021</v>
      </c>
      <c r="D3975" s="1" t="s">
        <v>30</v>
      </c>
      <c r="E3975" s="1">
        <v>5</v>
      </c>
      <c r="F3975" s="3">
        <v>5812</v>
      </c>
      <c r="G3975" s="10">
        <v>18424.04</v>
      </c>
      <c r="H3975" s="12">
        <f>IFERROR(salesdata[[#This Row],[S-P1]]/salesdata[[#This Row],[Q-P1]],0)</f>
        <v>3.17</v>
      </c>
      <c r="I3975" s="3">
        <v>1891</v>
      </c>
      <c r="J3975" s="10">
        <v>11988.94</v>
      </c>
      <c r="K3975" s="12">
        <f>IFERROR(salesdata[[#This Row],[S-P2]]/salesdata[[#This Row],[Q-P2]],0)</f>
        <v>6.34</v>
      </c>
      <c r="L3975" s="3">
        <v>4420</v>
      </c>
      <c r="M3975" s="10">
        <v>23956.400000000001</v>
      </c>
      <c r="N3975" s="12">
        <f>IFERROR(salesdata[[#This Row],[S-P3]]/salesdata[[#This Row],[Q-P3]],0)</f>
        <v>5.42</v>
      </c>
      <c r="O3975" s="3">
        <v>838</v>
      </c>
      <c r="P3975" s="10">
        <v>5974.94</v>
      </c>
      <c r="Q3975" s="12">
        <f>IFERROR(salesdata[[#This Row],[S-P4]]/salesdata[[#This Row],[Q-P4]],0)</f>
        <v>7.13</v>
      </c>
      <c r="R3975" s="3">
        <v>12961</v>
      </c>
      <c r="S3975" s="10">
        <v>60344.32</v>
      </c>
      <c r="T3975" s="1" t="str">
        <f>"Q"&amp;ROUNDUP(salesdata[[#This Row],[Month No.]]/3,0)</f>
        <v>Q2</v>
      </c>
      <c r="U3975" s="1" t="str">
        <f>TEXT(salesdata[[#This Row],[Date]],"dddd")</f>
        <v>Wednesday</v>
      </c>
      <c r="V3975" s="12">
        <f>IFERROR(salesdata[[#This Row],[Total Revenue]]/salesdata[[#This Row],[Total Units Sold]],0)</f>
        <v>4.6558382840830186</v>
      </c>
      <c r="W3975" s="1" t="str">
        <f>INDEX({"Product1","Product2","Product3","Product4"},MATCH(MAX(salesdata[[#This Row],[S-P1]],salesdata[[#This Row],[S-P2]],salesdata[[#This Row],[S-P3]],salesdata[[#This Row],[S-P4]]),CHOOSE({1,2,3,4},salesdata[[#This Row],[S-P1]],salesdata[[#This Row],[S-P2]],salesdata[[#This Row],[S-P3]],salesdata[[#This Row],[S-P4]]),0))</f>
        <v>Product3</v>
      </c>
      <c r="X3975" s="1" t="str">
        <f>IF(salesdata[[#This Row],[Total Revenue]]&gt;=70000,"High",IF(salesdata[[#This Row],[Total Revenue]]&gt;=40000,"Medium","Low"))</f>
        <v>Medium</v>
      </c>
      <c r="Y3975" s="1" t="str">
        <f>IFERROR(IF(SUMIF(salesdata[Year],salesdata[[#This Row],[Year]],salesdata[Total Revenue])&gt;SUMIF(salesdata[Year],salesdata[[#This Row],[Year]]-1,salesdata[Total Revenue]),"Growth Year","Decline Year"),"")</f>
        <v>Decline Year</v>
      </c>
    </row>
    <row r="3976" spans="1:25" x14ac:dyDescent="0.3">
      <c r="A3976" s="1">
        <v>3975</v>
      </c>
      <c r="B3976" s="2">
        <v>44329</v>
      </c>
      <c r="C3976" s="1">
        <v>2021</v>
      </c>
      <c r="D3976" s="1" t="s">
        <v>30</v>
      </c>
      <c r="E3976" s="1">
        <v>5</v>
      </c>
      <c r="F3976" s="3">
        <v>6140</v>
      </c>
      <c r="G3976" s="10">
        <v>19463.8</v>
      </c>
      <c r="H3976" s="12">
        <f>IFERROR(salesdata[[#This Row],[S-P1]]/salesdata[[#This Row],[Q-P1]],0)</f>
        <v>3.17</v>
      </c>
      <c r="I3976" s="3">
        <v>1649</v>
      </c>
      <c r="J3976" s="10">
        <v>10454.66</v>
      </c>
      <c r="K3976" s="12">
        <f>IFERROR(salesdata[[#This Row],[S-P2]]/salesdata[[#This Row],[Q-P2]],0)</f>
        <v>6.34</v>
      </c>
      <c r="L3976" s="3">
        <v>2565</v>
      </c>
      <c r="M3976" s="10">
        <v>13902.3</v>
      </c>
      <c r="N3976" s="12">
        <f>IFERROR(salesdata[[#This Row],[S-P3]]/salesdata[[#This Row],[Q-P3]],0)</f>
        <v>5.42</v>
      </c>
      <c r="O3976" s="3">
        <v>571</v>
      </c>
      <c r="P3976" s="10">
        <v>4071.23</v>
      </c>
      <c r="Q3976" s="12">
        <f>IFERROR(salesdata[[#This Row],[S-P4]]/salesdata[[#This Row],[Q-P4]],0)</f>
        <v>7.13</v>
      </c>
      <c r="R3976" s="3">
        <v>10925</v>
      </c>
      <c r="S3976" s="10">
        <v>47891.99</v>
      </c>
      <c r="T3976" s="1" t="str">
        <f>"Q"&amp;ROUNDUP(salesdata[[#This Row],[Month No.]]/3,0)</f>
        <v>Q2</v>
      </c>
      <c r="U3976" s="1" t="str">
        <f>TEXT(salesdata[[#This Row],[Date]],"dddd")</f>
        <v>Thursday</v>
      </c>
      <c r="V3976" s="12">
        <f>IFERROR(salesdata[[#This Row],[Total Revenue]]/salesdata[[#This Row],[Total Units Sold]],0)</f>
        <v>4.3837061784897022</v>
      </c>
      <c r="W3976" s="1" t="str">
        <f>INDEX({"Product1","Product2","Product3","Product4"},MATCH(MAX(salesdata[[#This Row],[S-P1]],salesdata[[#This Row],[S-P2]],salesdata[[#This Row],[S-P3]],salesdata[[#This Row],[S-P4]]),CHOOSE({1,2,3,4},salesdata[[#This Row],[S-P1]],salesdata[[#This Row],[S-P2]],salesdata[[#This Row],[S-P3]],salesdata[[#This Row],[S-P4]]),0))</f>
        <v>Product1</v>
      </c>
      <c r="X3976" s="1" t="str">
        <f>IF(salesdata[[#This Row],[Total Revenue]]&gt;=70000,"High",IF(salesdata[[#This Row],[Total Revenue]]&gt;=40000,"Medium","Low"))</f>
        <v>Medium</v>
      </c>
      <c r="Y3976" s="1" t="str">
        <f>IFERROR(IF(SUMIF(salesdata[Year],salesdata[[#This Row],[Year]],salesdata[Total Revenue])&gt;SUMIF(salesdata[Year],salesdata[[#This Row],[Year]]-1,salesdata[Total Revenue]),"Growth Year","Decline Year"),"")</f>
        <v>Decline Year</v>
      </c>
    </row>
    <row r="3977" spans="1:25" x14ac:dyDescent="0.3">
      <c r="A3977" s="1">
        <v>3976</v>
      </c>
      <c r="B3977" s="2">
        <v>44330</v>
      </c>
      <c r="C3977" s="1">
        <v>2021</v>
      </c>
      <c r="D3977" s="1" t="s">
        <v>30</v>
      </c>
      <c r="E3977" s="1">
        <v>5</v>
      </c>
      <c r="F3977" s="3">
        <v>4378</v>
      </c>
      <c r="G3977" s="10">
        <v>13878.26</v>
      </c>
      <c r="H3977" s="12">
        <f>IFERROR(salesdata[[#This Row],[S-P1]]/salesdata[[#This Row],[Q-P1]],0)</f>
        <v>3.17</v>
      </c>
      <c r="I3977" s="3">
        <v>3820</v>
      </c>
      <c r="J3977" s="10">
        <v>24218.799999999999</v>
      </c>
      <c r="K3977" s="12">
        <f>IFERROR(salesdata[[#This Row],[S-P2]]/salesdata[[#This Row],[Q-P2]],0)</f>
        <v>6.34</v>
      </c>
      <c r="L3977" s="3">
        <v>3085</v>
      </c>
      <c r="M3977" s="10">
        <v>16720.7</v>
      </c>
      <c r="N3977" s="12">
        <f>IFERROR(salesdata[[#This Row],[S-P3]]/salesdata[[#This Row],[Q-P3]],0)</f>
        <v>5.42</v>
      </c>
      <c r="O3977" s="3">
        <v>713</v>
      </c>
      <c r="P3977" s="10">
        <v>5083.6899999999996</v>
      </c>
      <c r="Q3977" s="12">
        <f>IFERROR(salesdata[[#This Row],[S-P4]]/salesdata[[#This Row],[Q-P4]],0)</f>
        <v>7.129999999999999</v>
      </c>
      <c r="R3977" s="3">
        <v>11996</v>
      </c>
      <c r="S3977" s="10">
        <v>59901.45</v>
      </c>
      <c r="T3977" s="1" t="str">
        <f>"Q"&amp;ROUNDUP(salesdata[[#This Row],[Month No.]]/3,0)</f>
        <v>Q2</v>
      </c>
      <c r="U3977" s="1" t="str">
        <f>TEXT(salesdata[[#This Row],[Date]],"dddd")</f>
        <v>Friday</v>
      </c>
      <c r="V3977" s="12">
        <f>IFERROR(salesdata[[#This Row],[Total Revenue]]/salesdata[[#This Row],[Total Units Sold]],0)</f>
        <v>4.9934519839946647</v>
      </c>
      <c r="W3977" s="1" t="str">
        <f>INDEX({"Product1","Product2","Product3","Product4"},MATCH(MAX(salesdata[[#This Row],[S-P1]],salesdata[[#This Row],[S-P2]],salesdata[[#This Row],[S-P3]],salesdata[[#This Row],[S-P4]]),CHOOSE({1,2,3,4},salesdata[[#This Row],[S-P1]],salesdata[[#This Row],[S-P2]],salesdata[[#This Row],[S-P3]],salesdata[[#This Row],[S-P4]]),0))</f>
        <v>Product2</v>
      </c>
      <c r="X3977" s="1" t="str">
        <f>IF(salesdata[[#This Row],[Total Revenue]]&gt;=70000,"High",IF(salesdata[[#This Row],[Total Revenue]]&gt;=40000,"Medium","Low"))</f>
        <v>Medium</v>
      </c>
      <c r="Y3977" s="1" t="str">
        <f>IFERROR(IF(SUMIF(salesdata[Year],salesdata[[#This Row],[Year]],salesdata[Total Revenue])&gt;SUMIF(salesdata[Year],salesdata[[#This Row],[Year]]-1,salesdata[Total Revenue]),"Growth Year","Decline Year"),"")</f>
        <v>Decline Year</v>
      </c>
    </row>
    <row r="3978" spans="1:25" x14ac:dyDescent="0.3">
      <c r="A3978" s="1">
        <v>3977</v>
      </c>
      <c r="B3978" s="2">
        <v>44331</v>
      </c>
      <c r="C3978" s="1">
        <v>2021</v>
      </c>
      <c r="D3978" s="1" t="s">
        <v>30</v>
      </c>
      <c r="E3978" s="1">
        <v>5</v>
      </c>
      <c r="F3978" s="3">
        <v>802</v>
      </c>
      <c r="G3978" s="10">
        <v>2542.34</v>
      </c>
      <c r="H3978" s="12">
        <f>IFERROR(salesdata[[#This Row],[S-P1]]/salesdata[[#This Row],[Q-P1]],0)</f>
        <v>3.1700000000000004</v>
      </c>
      <c r="I3978" s="3">
        <v>2412</v>
      </c>
      <c r="J3978" s="10">
        <v>15292.08</v>
      </c>
      <c r="K3978" s="12">
        <f>IFERROR(salesdata[[#This Row],[S-P2]]/salesdata[[#This Row],[Q-P2]],0)</f>
        <v>6.34</v>
      </c>
      <c r="L3978" s="3">
        <v>3924</v>
      </c>
      <c r="M3978" s="10">
        <v>21268.080000000002</v>
      </c>
      <c r="N3978" s="12">
        <f>IFERROR(salesdata[[#This Row],[S-P3]]/salesdata[[#This Row],[Q-P3]],0)</f>
        <v>5.4200000000000008</v>
      </c>
      <c r="O3978" s="3">
        <v>562</v>
      </c>
      <c r="P3978" s="10">
        <v>4007.06</v>
      </c>
      <c r="Q3978" s="12">
        <f>IFERROR(salesdata[[#This Row],[S-P4]]/salesdata[[#This Row],[Q-P4]],0)</f>
        <v>7.13</v>
      </c>
      <c r="R3978" s="3">
        <v>7700</v>
      </c>
      <c r="S3978" s="10">
        <v>43109.56</v>
      </c>
      <c r="T3978" s="1" t="str">
        <f>"Q"&amp;ROUNDUP(salesdata[[#This Row],[Month No.]]/3,0)</f>
        <v>Q2</v>
      </c>
      <c r="U3978" s="1" t="str">
        <f>TEXT(salesdata[[#This Row],[Date]],"dddd")</f>
        <v>Saturday</v>
      </c>
      <c r="V3978" s="12">
        <f>IFERROR(salesdata[[#This Row],[Total Revenue]]/salesdata[[#This Row],[Total Units Sold]],0)</f>
        <v>5.5986441558441555</v>
      </c>
      <c r="W3978" s="1" t="str">
        <f>INDEX({"Product1","Product2","Product3","Product4"},MATCH(MAX(salesdata[[#This Row],[S-P1]],salesdata[[#This Row],[S-P2]],salesdata[[#This Row],[S-P3]],salesdata[[#This Row],[S-P4]]),CHOOSE({1,2,3,4},salesdata[[#This Row],[S-P1]],salesdata[[#This Row],[S-P2]],salesdata[[#This Row],[S-P3]],salesdata[[#This Row],[S-P4]]),0))</f>
        <v>Product3</v>
      </c>
      <c r="X3978" s="1" t="str">
        <f>IF(salesdata[[#This Row],[Total Revenue]]&gt;=70000,"High",IF(salesdata[[#This Row],[Total Revenue]]&gt;=40000,"Medium","Low"))</f>
        <v>Medium</v>
      </c>
      <c r="Y3978" s="1" t="str">
        <f>IFERROR(IF(SUMIF(salesdata[Year],salesdata[[#This Row],[Year]],salesdata[Total Revenue])&gt;SUMIF(salesdata[Year],salesdata[[#This Row],[Year]]-1,salesdata[Total Revenue]),"Growth Year","Decline Year"),"")</f>
        <v>Decline Year</v>
      </c>
    </row>
    <row r="3979" spans="1:25" x14ac:dyDescent="0.3">
      <c r="A3979" s="1">
        <v>3978</v>
      </c>
      <c r="B3979" s="2">
        <v>44332</v>
      </c>
      <c r="C3979" s="1">
        <v>2021</v>
      </c>
      <c r="D3979" s="1" t="s">
        <v>30</v>
      </c>
      <c r="E3979" s="1">
        <v>5</v>
      </c>
      <c r="F3979" s="3">
        <v>6074</v>
      </c>
      <c r="G3979" s="10">
        <v>19254.580000000002</v>
      </c>
      <c r="H3979" s="12">
        <f>IFERROR(salesdata[[#This Row],[S-P1]]/salesdata[[#This Row],[Q-P1]],0)</f>
        <v>3.1700000000000004</v>
      </c>
      <c r="I3979" s="3">
        <v>837</v>
      </c>
      <c r="J3979" s="10">
        <v>5306.58</v>
      </c>
      <c r="K3979" s="12">
        <f>IFERROR(salesdata[[#This Row],[S-P2]]/salesdata[[#This Row],[Q-P2]],0)</f>
        <v>6.34</v>
      </c>
      <c r="L3979" s="3">
        <v>3981</v>
      </c>
      <c r="M3979" s="10">
        <v>21577.02</v>
      </c>
      <c r="N3979" s="12">
        <f>IFERROR(salesdata[[#This Row],[S-P3]]/salesdata[[#This Row],[Q-P3]],0)</f>
        <v>5.42</v>
      </c>
      <c r="O3979" s="3">
        <v>257</v>
      </c>
      <c r="P3979" s="10">
        <v>1832.41</v>
      </c>
      <c r="Q3979" s="12">
        <f>IFERROR(salesdata[[#This Row],[S-P4]]/salesdata[[#This Row],[Q-P4]],0)</f>
        <v>7.13</v>
      </c>
      <c r="R3979" s="3">
        <v>11149</v>
      </c>
      <c r="S3979" s="10">
        <v>47970.59</v>
      </c>
      <c r="T3979" s="1" t="str">
        <f>"Q"&amp;ROUNDUP(salesdata[[#This Row],[Month No.]]/3,0)</f>
        <v>Q2</v>
      </c>
      <c r="U3979" s="1" t="str">
        <f>TEXT(salesdata[[#This Row],[Date]],"dddd")</f>
        <v>Sunday</v>
      </c>
      <c r="V3979" s="12">
        <f>IFERROR(salesdata[[#This Row],[Total Revenue]]/salesdata[[#This Row],[Total Units Sold]],0)</f>
        <v>4.3026809579334468</v>
      </c>
      <c r="W3979" s="1" t="str">
        <f>INDEX({"Product1","Product2","Product3","Product4"},MATCH(MAX(salesdata[[#This Row],[S-P1]],salesdata[[#This Row],[S-P2]],salesdata[[#This Row],[S-P3]],salesdata[[#This Row],[S-P4]]),CHOOSE({1,2,3,4},salesdata[[#This Row],[S-P1]],salesdata[[#This Row],[S-P2]],salesdata[[#This Row],[S-P3]],salesdata[[#This Row],[S-P4]]),0))</f>
        <v>Product3</v>
      </c>
      <c r="X3979" s="1" t="str">
        <f>IF(salesdata[[#This Row],[Total Revenue]]&gt;=70000,"High",IF(salesdata[[#This Row],[Total Revenue]]&gt;=40000,"Medium","Low"))</f>
        <v>Medium</v>
      </c>
      <c r="Y3979" s="1" t="str">
        <f>IFERROR(IF(SUMIF(salesdata[Year],salesdata[[#This Row],[Year]],salesdata[Total Revenue])&gt;SUMIF(salesdata[Year],salesdata[[#This Row],[Year]]-1,salesdata[Total Revenue]),"Growth Year","Decline Year"),"")</f>
        <v>Decline Year</v>
      </c>
    </row>
    <row r="3980" spans="1:25" x14ac:dyDescent="0.3">
      <c r="A3980" s="1">
        <v>3979</v>
      </c>
      <c r="B3980" s="2">
        <v>44333</v>
      </c>
      <c r="C3980" s="1">
        <v>2021</v>
      </c>
      <c r="D3980" s="1" t="s">
        <v>30</v>
      </c>
      <c r="E3980" s="1">
        <v>5</v>
      </c>
      <c r="F3980" s="3">
        <v>5361</v>
      </c>
      <c r="G3980" s="10">
        <v>16994.37</v>
      </c>
      <c r="H3980" s="12">
        <f>IFERROR(salesdata[[#This Row],[S-P1]]/salesdata[[#This Row],[Q-P1]],0)</f>
        <v>3.17</v>
      </c>
      <c r="I3980" s="3">
        <v>2903</v>
      </c>
      <c r="J3980" s="10">
        <v>18405.02</v>
      </c>
      <c r="K3980" s="12">
        <f>IFERROR(salesdata[[#This Row],[S-P2]]/salesdata[[#This Row],[Q-P2]],0)</f>
        <v>6.34</v>
      </c>
      <c r="L3980" s="3">
        <v>2019</v>
      </c>
      <c r="M3980" s="10">
        <v>10942.98</v>
      </c>
      <c r="N3980" s="12">
        <f>IFERROR(salesdata[[#This Row],[S-P3]]/salesdata[[#This Row],[Q-P3]],0)</f>
        <v>5.42</v>
      </c>
      <c r="O3980" s="3">
        <v>252</v>
      </c>
      <c r="P3980" s="10">
        <v>1796.76</v>
      </c>
      <c r="Q3980" s="12">
        <f>IFERROR(salesdata[[#This Row],[S-P4]]/salesdata[[#This Row],[Q-P4]],0)</f>
        <v>7.13</v>
      </c>
      <c r="R3980" s="3">
        <v>10535</v>
      </c>
      <c r="S3980" s="10">
        <v>48139.13</v>
      </c>
      <c r="T3980" s="1" t="str">
        <f>"Q"&amp;ROUNDUP(salesdata[[#This Row],[Month No.]]/3,0)</f>
        <v>Q2</v>
      </c>
      <c r="U3980" s="1" t="str">
        <f>TEXT(salesdata[[#This Row],[Date]],"dddd")</f>
        <v>Monday</v>
      </c>
      <c r="V3980" s="12">
        <f>IFERROR(salesdata[[#This Row],[Total Revenue]]/salesdata[[#This Row],[Total Units Sold]],0)</f>
        <v>4.5694475557664926</v>
      </c>
      <c r="W3980" s="1" t="str">
        <f>INDEX({"Product1","Product2","Product3","Product4"},MATCH(MAX(salesdata[[#This Row],[S-P1]],salesdata[[#This Row],[S-P2]],salesdata[[#This Row],[S-P3]],salesdata[[#This Row],[S-P4]]),CHOOSE({1,2,3,4},salesdata[[#This Row],[S-P1]],salesdata[[#This Row],[S-P2]],salesdata[[#This Row],[S-P3]],salesdata[[#This Row],[S-P4]]),0))</f>
        <v>Product2</v>
      </c>
      <c r="X3980" s="1" t="str">
        <f>IF(salesdata[[#This Row],[Total Revenue]]&gt;=70000,"High",IF(salesdata[[#This Row],[Total Revenue]]&gt;=40000,"Medium","Low"))</f>
        <v>Medium</v>
      </c>
      <c r="Y3980" s="1" t="str">
        <f>IFERROR(IF(SUMIF(salesdata[Year],salesdata[[#This Row],[Year]],salesdata[Total Revenue])&gt;SUMIF(salesdata[Year],salesdata[[#This Row],[Year]]-1,salesdata[Total Revenue]),"Growth Year","Decline Year"),"")</f>
        <v>Decline Year</v>
      </c>
    </row>
    <row r="3981" spans="1:25" x14ac:dyDescent="0.3">
      <c r="A3981" s="1">
        <v>3980</v>
      </c>
      <c r="B3981" s="2">
        <v>44334</v>
      </c>
      <c r="C3981" s="1">
        <v>2021</v>
      </c>
      <c r="D3981" s="1" t="s">
        <v>30</v>
      </c>
      <c r="E3981" s="1">
        <v>5</v>
      </c>
      <c r="F3981" s="3">
        <v>4594</v>
      </c>
      <c r="G3981" s="10">
        <v>14562.98</v>
      </c>
      <c r="H3981" s="12">
        <f>IFERROR(salesdata[[#This Row],[S-P1]]/salesdata[[#This Row],[Q-P1]],0)</f>
        <v>3.17</v>
      </c>
      <c r="I3981" s="3">
        <v>985</v>
      </c>
      <c r="J3981" s="10">
        <v>6244.9</v>
      </c>
      <c r="K3981" s="12">
        <f>IFERROR(salesdata[[#This Row],[S-P2]]/salesdata[[#This Row],[Q-P2]],0)</f>
        <v>6.34</v>
      </c>
      <c r="L3981" s="3">
        <v>5566</v>
      </c>
      <c r="M3981" s="10">
        <v>30167.72</v>
      </c>
      <c r="N3981" s="12">
        <f>IFERROR(salesdata[[#This Row],[S-P3]]/salesdata[[#This Row],[Q-P3]],0)</f>
        <v>5.42</v>
      </c>
      <c r="O3981" s="3">
        <v>1842</v>
      </c>
      <c r="P3981" s="10">
        <v>13133.46</v>
      </c>
      <c r="Q3981" s="12">
        <f>IFERROR(salesdata[[#This Row],[S-P4]]/salesdata[[#This Row],[Q-P4]],0)</f>
        <v>7.13</v>
      </c>
      <c r="R3981" s="3">
        <v>12987</v>
      </c>
      <c r="S3981" s="10">
        <v>64109.06</v>
      </c>
      <c r="T3981" s="1" t="str">
        <f>"Q"&amp;ROUNDUP(salesdata[[#This Row],[Month No.]]/3,0)</f>
        <v>Q2</v>
      </c>
      <c r="U3981" s="1" t="str">
        <f>TEXT(salesdata[[#This Row],[Date]],"dddd")</f>
        <v>Tuesday</v>
      </c>
      <c r="V3981" s="12">
        <f>IFERROR(salesdata[[#This Row],[Total Revenue]]/salesdata[[#This Row],[Total Units Sold]],0)</f>
        <v>4.9364025564025562</v>
      </c>
      <c r="W3981" s="1" t="str">
        <f>INDEX({"Product1","Product2","Product3","Product4"},MATCH(MAX(salesdata[[#This Row],[S-P1]],salesdata[[#This Row],[S-P2]],salesdata[[#This Row],[S-P3]],salesdata[[#This Row],[S-P4]]),CHOOSE({1,2,3,4},salesdata[[#This Row],[S-P1]],salesdata[[#This Row],[S-P2]],salesdata[[#This Row],[S-P3]],salesdata[[#This Row],[S-P4]]),0))</f>
        <v>Product3</v>
      </c>
      <c r="X3981" s="1" t="str">
        <f>IF(salesdata[[#This Row],[Total Revenue]]&gt;=70000,"High",IF(salesdata[[#This Row],[Total Revenue]]&gt;=40000,"Medium","Low"))</f>
        <v>Medium</v>
      </c>
      <c r="Y3981" s="1" t="str">
        <f>IFERROR(IF(SUMIF(salesdata[Year],salesdata[[#This Row],[Year]],salesdata[Total Revenue])&gt;SUMIF(salesdata[Year],salesdata[[#This Row],[Year]]-1,salesdata[Total Revenue]),"Growth Year","Decline Year"),"")</f>
        <v>Decline Year</v>
      </c>
    </row>
    <row r="3982" spans="1:25" x14ac:dyDescent="0.3">
      <c r="A3982" s="1">
        <v>3981</v>
      </c>
      <c r="B3982" s="2">
        <v>44335</v>
      </c>
      <c r="C3982" s="1">
        <v>2021</v>
      </c>
      <c r="D3982" s="1" t="s">
        <v>30</v>
      </c>
      <c r="E3982" s="1">
        <v>5</v>
      </c>
      <c r="F3982" s="3">
        <v>6212</v>
      </c>
      <c r="G3982" s="10">
        <v>19692.04</v>
      </c>
      <c r="H3982" s="12">
        <f>IFERROR(salesdata[[#This Row],[S-P1]]/salesdata[[#This Row],[Q-P1]],0)</f>
        <v>3.17</v>
      </c>
      <c r="I3982" s="3">
        <v>3698</v>
      </c>
      <c r="J3982" s="10">
        <v>23445.32</v>
      </c>
      <c r="K3982" s="12">
        <f>IFERROR(salesdata[[#This Row],[S-P2]]/salesdata[[#This Row],[Q-P2]],0)</f>
        <v>6.34</v>
      </c>
      <c r="L3982" s="3">
        <v>5442</v>
      </c>
      <c r="M3982" s="10">
        <v>29495.64</v>
      </c>
      <c r="N3982" s="12">
        <f>IFERROR(salesdata[[#This Row],[S-P3]]/salesdata[[#This Row],[Q-P3]],0)</f>
        <v>5.42</v>
      </c>
      <c r="O3982" s="3">
        <v>785</v>
      </c>
      <c r="P3982" s="10">
        <v>5597.05</v>
      </c>
      <c r="Q3982" s="12">
        <f>IFERROR(salesdata[[#This Row],[S-P4]]/salesdata[[#This Row],[Q-P4]],0)</f>
        <v>7.13</v>
      </c>
      <c r="R3982" s="3">
        <v>16137</v>
      </c>
      <c r="S3982" s="10">
        <v>78230.05</v>
      </c>
      <c r="T3982" s="1" t="str">
        <f>"Q"&amp;ROUNDUP(salesdata[[#This Row],[Month No.]]/3,0)</f>
        <v>Q2</v>
      </c>
      <c r="U3982" s="1" t="str">
        <f>TEXT(salesdata[[#This Row],[Date]],"dddd")</f>
        <v>Wednesday</v>
      </c>
      <c r="V3982" s="12">
        <f>IFERROR(salesdata[[#This Row],[Total Revenue]]/salesdata[[#This Row],[Total Units Sold]],0)</f>
        <v>4.8478682530829769</v>
      </c>
      <c r="W3982" s="1" t="str">
        <f>INDEX({"Product1","Product2","Product3","Product4"},MATCH(MAX(salesdata[[#This Row],[S-P1]],salesdata[[#This Row],[S-P2]],salesdata[[#This Row],[S-P3]],salesdata[[#This Row],[S-P4]]),CHOOSE({1,2,3,4},salesdata[[#This Row],[S-P1]],salesdata[[#This Row],[S-P2]],salesdata[[#This Row],[S-P3]],salesdata[[#This Row],[S-P4]]),0))</f>
        <v>Product3</v>
      </c>
      <c r="X3982" s="1" t="str">
        <f>IF(salesdata[[#This Row],[Total Revenue]]&gt;=70000,"High",IF(salesdata[[#This Row],[Total Revenue]]&gt;=40000,"Medium","Low"))</f>
        <v>High</v>
      </c>
      <c r="Y3982" s="1" t="str">
        <f>IFERROR(IF(SUMIF(salesdata[Year],salesdata[[#This Row],[Year]],salesdata[Total Revenue])&gt;SUMIF(salesdata[Year],salesdata[[#This Row],[Year]]-1,salesdata[Total Revenue]),"Growth Year","Decline Year"),"")</f>
        <v>Decline Year</v>
      </c>
    </row>
    <row r="3983" spans="1:25" x14ac:dyDescent="0.3">
      <c r="A3983" s="1">
        <v>3982</v>
      </c>
      <c r="B3983" s="2">
        <v>44336</v>
      </c>
      <c r="C3983" s="1">
        <v>2021</v>
      </c>
      <c r="D3983" s="1" t="s">
        <v>30</v>
      </c>
      <c r="E3983" s="1">
        <v>5</v>
      </c>
      <c r="F3983" s="3">
        <v>4417</v>
      </c>
      <c r="G3983" s="10">
        <v>14001.89</v>
      </c>
      <c r="H3983" s="12">
        <f>IFERROR(salesdata[[#This Row],[S-P1]]/salesdata[[#This Row],[Q-P1]],0)</f>
        <v>3.17</v>
      </c>
      <c r="I3983" s="3">
        <v>2355</v>
      </c>
      <c r="J3983" s="10">
        <v>14930.7</v>
      </c>
      <c r="K3983" s="12">
        <f>IFERROR(salesdata[[#This Row],[S-P2]]/salesdata[[#This Row],[Q-P2]],0)</f>
        <v>6.3400000000000007</v>
      </c>
      <c r="L3983" s="3">
        <v>571</v>
      </c>
      <c r="M3983" s="10">
        <v>3094.82</v>
      </c>
      <c r="N3983" s="12">
        <f>IFERROR(salesdata[[#This Row],[S-P3]]/salesdata[[#This Row],[Q-P3]],0)</f>
        <v>5.42</v>
      </c>
      <c r="O3983" s="3">
        <v>1346</v>
      </c>
      <c r="P3983" s="10">
        <v>9596.98</v>
      </c>
      <c r="Q3983" s="12">
        <f>IFERROR(salesdata[[#This Row],[S-P4]]/salesdata[[#This Row],[Q-P4]],0)</f>
        <v>7.13</v>
      </c>
      <c r="R3983" s="3">
        <v>8689</v>
      </c>
      <c r="S3983" s="10">
        <v>41624.39</v>
      </c>
      <c r="T3983" s="1" t="str">
        <f>"Q"&amp;ROUNDUP(salesdata[[#This Row],[Month No.]]/3,0)</f>
        <v>Q2</v>
      </c>
      <c r="U3983" s="1" t="str">
        <f>TEXT(salesdata[[#This Row],[Date]],"dddd")</f>
        <v>Thursday</v>
      </c>
      <c r="V3983" s="12">
        <f>IFERROR(salesdata[[#This Row],[Total Revenue]]/salesdata[[#This Row],[Total Units Sold]],0)</f>
        <v>4.7904695592127977</v>
      </c>
      <c r="W3983" s="1" t="str">
        <f>INDEX({"Product1","Product2","Product3","Product4"},MATCH(MAX(salesdata[[#This Row],[S-P1]],salesdata[[#This Row],[S-P2]],salesdata[[#This Row],[S-P3]],salesdata[[#This Row],[S-P4]]),CHOOSE({1,2,3,4},salesdata[[#This Row],[S-P1]],salesdata[[#This Row],[S-P2]],salesdata[[#This Row],[S-P3]],salesdata[[#This Row],[S-P4]]),0))</f>
        <v>Product2</v>
      </c>
      <c r="X3983" s="1" t="str">
        <f>IF(salesdata[[#This Row],[Total Revenue]]&gt;=70000,"High",IF(salesdata[[#This Row],[Total Revenue]]&gt;=40000,"Medium","Low"))</f>
        <v>Medium</v>
      </c>
      <c r="Y3983" s="1" t="str">
        <f>IFERROR(IF(SUMIF(salesdata[Year],salesdata[[#This Row],[Year]],salesdata[Total Revenue])&gt;SUMIF(salesdata[Year],salesdata[[#This Row],[Year]]-1,salesdata[Total Revenue]),"Growth Year","Decline Year"),"")</f>
        <v>Decline Year</v>
      </c>
    </row>
    <row r="3984" spans="1:25" x14ac:dyDescent="0.3">
      <c r="A3984" s="1">
        <v>3983</v>
      </c>
      <c r="B3984" s="2">
        <v>44337</v>
      </c>
      <c r="C3984" s="1">
        <v>2021</v>
      </c>
      <c r="D3984" s="1" t="s">
        <v>30</v>
      </c>
      <c r="E3984" s="1">
        <v>5</v>
      </c>
      <c r="F3984" s="3">
        <v>7480</v>
      </c>
      <c r="G3984" s="10">
        <v>23711.599999999999</v>
      </c>
      <c r="H3984" s="12">
        <f>IFERROR(salesdata[[#This Row],[S-P1]]/salesdata[[#This Row],[Q-P1]],0)</f>
        <v>3.17</v>
      </c>
      <c r="I3984" s="3">
        <v>2007</v>
      </c>
      <c r="J3984" s="10">
        <v>12724.38</v>
      </c>
      <c r="K3984" s="12">
        <f>IFERROR(salesdata[[#This Row],[S-P2]]/salesdata[[#This Row],[Q-P2]],0)</f>
        <v>6.34</v>
      </c>
      <c r="L3984" s="3">
        <v>1942</v>
      </c>
      <c r="M3984" s="10">
        <v>10525.64</v>
      </c>
      <c r="N3984" s="12">
        <f>IFERROR(salesdata[[#This Row],[S-P3]]/salesdata[[#This Row],[Q-P3]],0)</f>
        <v>5.42</v>
      </c>
      <c r="O3984" s="3">
        <v>1169</v>
      </c>
      <c r="P3984" s="10">
        <v>8334.9699999999993</v>
      </c>
      <c r="Q3984" s="12">
        <f>IFERROR(salesdata[[#This Row],[S-P4]]/salesdata[[#This Row],[Q-P4]],0)</f>
        <v>7.129999999999999</v>
      </c>
      <c r="R3984" s="3">
        <v>12598</v>
      </c>
      <c r="S3984" s="10">
        <v>55296.59</v>
      </c>
      <c r="T3984" s="1" t="str">
        <f>"Q"&amp;ROUNDUP(salesdata[[#This Row],[Month No.]]/3,0)</f>
        <v>Q2</v>
      </c>
      <c r="U3984" s="1" t="str">
        <f>TEXT(salesdata[[#This Row],[Date]],"dddd")</f>
        <v>Friday</v>
      </c>
      <c r="V3984" s="12">
        <f>IFERROR(salesdata[[#This Row],[Total Revenue]]/salesdata[[#This Row],[Total Units Sold]],0)</f>
        <v>4.3893149706302585</v>
      </c>
      <c r="W3984" s="1" t="str">
        <f>INDEX({"Product1","Product2","Product3","Product4"},MATCH(MAX(salesdata[[#This Row],[S-P1]],salesdata[[#This Row],[S-P2]],salesdata[[#This Row],[S-P3]],salesdata[[#This Row],[S-P4]]),CHOOSE({1,2,3,4},salesdata[[#This Row],[S-P1]],salesdata[[#This Row],[S-P2]],salesdata[[#This Row],[S-P3]],salesdata[[#This Row],[S-P4]]),0))</f>
        <v>Product1</v>
      </c>
      <c r="X3984" s="1" t="str">
        <f>IF(salesdata[[#This Row],[Total Revenue]]&gt;=70000,"High",IF(salesdata[[#This Row],[Total Revenue]]&gt;=40000,"Medium","Low"))</f>
        <v>Medium</v>
      </c>
      <c r="Y3984" s="1" t="str">
        <f>IFERROR(IF(SUMIF(salesdata[Year],salesdata[[#This Row],[Year]],salesdata[Total Revenue])&gt;SUMIF(salesdata[Year],salesdata[[#This Row],[Year]]-1,salesdata[Total Revenue]),"Growth Year","Decline Year"),"")</f>
        <v>Decline Year</v>
      </c>
    </row>
    <row r="3985" spans="1:25" x14ac:dyDescent="0.3">
      <c r="A3985" s="1">
        <v>3984</v>
      </c>
      <c r="B3985" s="2">
        <v>44338</v>
      </c>
      <c r="C3985" s="1">
        <v>2021</v>
      </c>
      <c r="D3985" s="1" t="s">
        <v>30</v>
      </c>
      <c r="E3985" s="1">
        <v>5</v>
      </c>
      <c r="F3985" s="3">
        <v>5341</v>
      </c>
      <c r="G3985" s="10">
        <v>16930.97</v>
      </c>
      <c r="H3985" s="12">
        <f>IFERROR(salesdata[[#This Row],[S-P1]]/salesdata[[#This Row],[Q-P1]],0)</f>
        <v>3.1700000000000004</v>
      </c>
      <c r="I3985" s="3">
        <v>1362</v>
      </c>
      <c r="J3985" s="10">
        <v>8635.08</v>
      </c>
      <c r="K3985" s="12">
        <f>IFERROR(salesdata[[#This Row],[S-P2]]/salesdata[[#This Row],[Q-P2]],0)</f>
        <v>6.34</v>
      </c>
      <c r="L3985" s="3">
        <v>5238</v>
      </c>
      <c r="M3985" s="10">
        <v>28389.96</v>
      </c>
      <c r="N3985" s="12">
        <f>IFERROR(salesdata[[#This Row],[S-P3]]/salesdata[[#This Row],[Q-P3]],0)</f>
        <v>5.42</v>
      </c>
      <c r="O3985" s="3">
        <v>1518</v>
      </c>
      <c r="P3985" s="10">
        <v>10823.34</v>
      </c>
      <c r="Q3985" s="12">
        <f>IFERROR(salesdata[[#This Row],[S-P4]]/salesdata[[#This Row],[Q-P4]],0)</f>
        <v>7.13</v>
      </c>
      <c r="R3985" s="3">
        <v>13459</v>
      </c>
      <c r="S3985" s="10">
        <v>64779.35</v>
      </c>
      <c r="T3985" s="1" t="str">
        <f>"Q"&amp;ROUNDUP(salesdata[[#This Row],[Month No.]]/3,0)</f>
        <v>Q2</v>
      </c>
      <c r="U3985" s="1" t="str">
        <f>TEXT(salesdata[[#This Row],[Date]],"dddd")</f>
        <v>Saturday</v>
      </c>
      <c r="V3985" s="12">
        <f>IFERROR(salesdata[[#This Row],[Total Revenue]]/salesdata[[#This Row],[Total Units Sold]],0)</f>
        <v>4.8130878965747828</v>
      </c>
      <c r="W3985" s="1" t="str">
        <f>INDEX({"Product1","Product2","Product3","Product4"},MATCH(MAX(salesdata[[#This Row],[S-P1]],salesdata[[#This Row],[S-P2]],salesdata[[#This Row],[S-P3]],salesdata[[#This Row],[S-P4]]),CHOOSE({1,2,3,4},salesdata[[#This Row],[S-P1]],salesdata[[#This Row],[S-P2]],salesdata[[#This Row],[S-P3]],salesdata[[#This Row],[S-P4]]),0))</f>
        <v>Product3</v>
      </c>
      <c r="X3985" s="1" t="str">
        <f>IF(salesdata[[#This Row],[Total Revenue]]&gt;=70000,"High",IF(salesdata[[#This Row],[Total Revenue]]&gt;=40000,"Medium","Low"))</f>
        <v>Medium</v>
      </c>
      <c r="Y3985" s="1" t="str">
        <f>IFERROR(IF(SUMIF(salesdata[Year],salesdata[[#This Row],[Year]],salesdata[Total Revenue])&gt;SUMIF(salesdata[Year],salesdata[[#This Row],[Year]]-1,salesdata[Total Revenue]),"Growth Year","Decline Year"),"")</f>
        <v>Decline Year</v>
      </c>
    </row>
    <row r="3986" spans="1:25" x14ac:dyDescent="0.3">
      <c r="A3986" s="1">
        <v>3985</v>
      </c>
      <c r="B3986" s="2">
        <v>44339</v>
      </c>
      <c r="C3986" s="1">
        <v>2021</v>
      </c>
      <c r="D3986" s="1" t="s">
        <v>30</v>
      </c>
      <c r="E3986" s="1">
        <v>5</v>
      </c>
      <c r="F3986" s="3">
        <v>3489</v>
      </c>
      <c r="G3986" s="10">
        <v>11060.13</v>
      </c>
      <c r="H3986" s="12">
        <f>IFERROR(salesdata[[#This Row],[S-P1]]/salesdata[[#This Row],[Q-P1]],0)</f>
        <v>3.17</v>
      </c>
      <c r="I3986" s="3">
        <v>3994</v>
      </c>
      <c r="J3986" s="10">
        <v>25321.96</v>
      </c>
      <c r="K3986" s="12">
        <f>IFERROR(salesdata[[#This Row],[S-P2]]/salesdata[[#This Row],[Q-P2]],0)</f>
        <v>6.34</v>
      </c>
      <c r="L3986" s="3">
        <v>5950</v>
      </c>
      <c r="M3986" s="10">
        <v>32249</v>
      </c>
      <c r="N3986" s="12">
        <f>IFERROR(salesdata[[#This Row],[S-P3]]/salesdata[[#This Row],[Q-P3]],0)</f>
        <v>5.42</v>
      </c>
      <c r="O3986" s="3">
        <v>1733</v>
      </c>
      <c r="P3986" s="10">
        <v>12356.29</v>
      </c>
      <c r="Q3986" s="12">
        <f>IFERROR(salesdata[[#This Row],[S-P4]]/salesdata[[#This Row],[Q-P4]],0)</f>
        <v>7.1300000000000008</v>
      </c>
      <c r="R3986" s="3">
        <v>15166</v>
      </c>
      <c r="S3986" s="10">
        <v>80987.38</v>
      </c>
      <c r="T3986" s="1" t="str">
        <f>"Q"&amp;ROUNDUP(salesdata[[#This Row],[Month No.]]/3,0)</f>
        <v>Q2</v>
      </c>
      <c r="U3986" s="1" t="str">
        <f>TEXT(salesdata[[#This Row],[Date]],"dddd")</f>
        <v>Sunday</v>
      </c>
      <c r="V3986" s="12">
        <f>IFERROR(salesdata[[#This Row],[Total Revenue]]/salesdata[[#This Row],[Total Units Sold]],0)</f>
        <v>5.3400619807464071</v>
      </c>
      <c r="W3986" s="1" t="str">
        <f>INDEX({"Product1","Product2","Product3","Product4"},MATCH(MAX(salesdata[[#This Row],[S-P1]],salesdata[[#This Row],[S-P2]],salesdata[[#This Row],[S-P3]],salesdata[[#This Row],[S-P4]]),CHOOSE({1,2,3,4},salesdata[[#This Row],[S-P1]],salesdata[[#This Row],[S-P2]],salesdata[[#This Row],[S-P3]],salesdata[[#This Row],[S-P4]]),0))</f>
        <v>Product3</v>
      </c>
      <c r="X3986" s="1" t="str">
        <f>IF(salesdata[[#This Row],[Total Revenue]]&gt;=70000,"High",IF(salesdata[[#This Row],[Total Revenue]]&gt;=40000,"Medium","Low"))</f>
        <v>High</v>
      </c>
      <c r="Y3986" s="1" t="str">
        <f>IFERROR(IF(SUMIF(salesdata[Year],salesdata[[#This Row],[Year]],salesdata[Total Revenue])&gt;SUMIF(salesdata[Year],salesdata[[#This Row],[Year]]-1,salesdata[Total Revenue]),"Growth Year","Decline Year"),"")</f>
        <v>Decline Year</v>
      </c>
    </row>
    <row r="3987" spans="1:25" x14ac:dyDescent="0.3">
      <c r="A3987" s="1">
        <v>3986</v>
      </c>
      <c r="B3987" s="2">
        <v>44340</v>
      </c>
      <c r="C3987" s="1">
        <v>2021</v>
      </c>
      <c r="D3987" s="1" t="s">
        <v>30</v>
      </c>
      <c r="E3987" s="1">
        <v>5</v>
      </c>
      <c r="F3987" s="3">
        <v>649</v>
      </c>
      <c r="G3987" s="10">
        <v>2057.33</v>
      </c>
      <c r="H3987" s="12">
        <f>IFERROR(salesdata[[#This Row],[S-P1]]/salesdata[[#This Row],[Q-P1]],0)</f>
        <v>3.17</v>
      </c>
      <c r="I3987" s="3">
        <v>1999</v>
      </c>
      <c r="J3987" s="10">
        <v>12673.66</v>
      </c>
      <c r="K3987" s="12">
        <f>IFERROR(salesdata[[#This Row],[S-P2]]/salesdata[[#This Row],[Q-P2]],0)</f>
        <v>6.34</v>
      </c>
      <c r="L3987" s="3">
        <v>4932</v>
      </c>
      <c r="M3987" s="10">
        <v>26731.439999999999</v>
      </c>
      <c r="N3987" s="12">
        <f>IFERROR(salesdata[[#This Row],[S-P3]]/salesdata[[#This Row],[Q-P3]],0)</f>
        <v>5.42</v>
      </c>
      <c r="O3987" s="3">
        <v>1432</v>
      </c>
      <c r="P3987" s="10">
        <v>10210.16</v>
      </c>
      <c r="Q3987" s="12">
        <f>IFERROR(salesdata[[#This Row],[S-P4]]/salesdata[[#This Row],[Q-P4]],0)</f>
        <v>7.13</v>
      </c>
      <c r="R3987" s="3">
        <v>9012</v>
      </c>
      <c r="S3987" s="10">
        <v>51672.59</v>
      </c>
      <c r="T3987" s="1" t="str">
        <f>"Q"&amp;ROUNDUP(salesdata[[#This Row],[Month No.]]/3,0)</f>
        <v>Q2</v>
      </c>
      <c r="U3987" s="1" t="str">
        <f>TEXT(salesdata[[#This Row],[Date]],"dddd")</f>
        <v>Monday</v>
      </c>
      <c r="V3987" s="12">
        <f>IFERROR(salesdata[[#This Row],[Total Revenue]]/salesdata[[#This Row],[Total Units Sold]],0)</f>
        <v>5.7337538837106079</v>
      </c>
      <c r="W3987" s="1" t="str">
        <f>INDEX({"Product1","Product2","Product3","Product4"},MATCH(MAX(salesdata[[#This Row],[S-P1]],salesdata[[#This Row],[S-P2]],salesdata[[#This Row],[S-P3]],salesdata[[#This Row],[S-P4]]),CHOOSE({1,2,3,4},salesdata[[#This Row],[S-P1]],salesdata[[#This Row],[S-P2]],salesdata[[#This Row],[S-P3]],salesdata[[#This Row],[S-P4]]),0))</f>
        <v>Product3</v>
      </c>
      <c r="X3987" s="1" t="str">
        <f>IF(salesdata[[#This Row],[Total Revenue]]&gt;=70000,"High",IF(salesdata[[#This Row],[Total Revenue]]&gt;=40000,"Medium","Low"))</f>
        <v>Medium</v>
      </c>
      <c r="Y3987" s="1" t="str">
        <f>IFERROR(IF(SUMIF(salesdata[Year],salesdata[[#This Row],[Year]],salesdata[Total Revenue])&gt;SUMIF(salesdata[Year],salesdata[[#This Row],[Year]]-1,salesdata[Total Revenue]),"Growth Year","Decline Year"),"")</f>
        <v>Decline Year</v>
      </c>
    </row>
    <row r="3988" spans="1:25" x14ac:dyDescent="0.3">
      <c r="A3988" s="1">
        <v>3987</v>
      </c>
      <c r="B3988" s="2">
        <v>44341</v>
      </c>
      <c r="C3988" s="1">
        <v>2021</v>
      </c>
      <c r="D3988" s="1" t="s">
        <v>30</v>
      </c>
      <c r="E3988" s="1">
        <v>5</v>
      </c>
      <c r="F3988" s="3">
        <v>6717</v>
      </c>
      <c r="G3988" s="10">
        <v>21292.89</v>
      </c>
      <c r="H3988" s="12">
        <f>IFERROR(salesdata[[#This Row],[S-P1]]/salesdata[[#This Row],[Q-P1]],0)</f>
        <v>3.17</v>
      </c>
      <c r="I3988" s="3">
        <v>1049</v>
      </c>
      <c r="J3988" s="10">
        <v>6650.66</v>
      </c>
      <c r="K3988" s="12">
        <f>IFERROR(salesdata[[#This Row],[S-P2]]/salesdata[[#This Row],[Q-P2]],0)</f>
        <v>6.34</v>
      </c>
      <c r="L3988" s="3">
        <v>1206</v>
      </c>
      <c r="M3988" s="10">
        <v>6536.52</v>
      </c>
      <c r="N3988" s="12">
        <f>IFERROR(salesdata[[#This Row],[S-P3]]/salesdata[[#This Row],[Q-P3]],0)</f>
        <v>5.42</v>
      </c>
      <c r="O3988" s="3">
        <v>803</v>
      </c>
      <c r="P3988" s="10">
        <v>5725.39</v>
      </c>
      <c r="Q3988" s="12">
        <f>IFERROR(salesdata[[#This Row],[S-P4]]/salesdata[[#This Row],[Q-P4]],0)</f>
        <v>7.1300000000000008</v>
      </c>
      <c r="R3988" s="3">
        <v>9775</v>
      </c>
      <c r="S3988" s="10">
        <v>40205.46</v>
      </c>
      <c r="T3988" s="1" t="str">
        <f>"Q"&amp;ROUNDUP(salesdata[[#This Row],[Month No.]]/3,0)</f>
        <v>Q2</v>
      </c>
      <c r="U3988" s="1" t="str">
        <f>TEXT(salesdata[[#This Row],[Date]],"dddd")</f>
        <v>Tuesday</v>
      </c>
      <c r="V3988" s="12">
        <f>IFERROR(salesdata[[#This Row],[Total Revenue]]/salesdata[[#This Row],[Total Units Sold]],0)</f>
        <v>4.1130905370843989</v>
      </c>
      <c r="W3988" s="1" t="str">
        <f>INDEX({"Product1","Product2","Product3","Product4"},MATCH(MAX(salesdata[[#This Row],[S-P1]],salesdata[[#This Row],[S-P2]],salesdata[[#This Row],[S-P3]],salesdata[[#This Row],[S-P4]]),CHOOSE({1,2,3,4},salesdata[[#This Row],[S-P1]],salesdata[[#This Row],[S-P2]],salesdata[[#This Row],[S-P3]],salesdata[[#This Row],[S-P4]]),0))</f>
        <v>Product1</v>
      </c>
      <c r="X3988" s="1" t="str">
        <f>IF(salesdata[[#This Row],[Total Revenue]]&gt;=70000,"High",IF(salesdata[[#This Row],[Total Revenue]]&gt;=40000,"Medium","Low"))</f>
        <v>Medium</v>
      </c>
      <c r="Y3988" s="1" t="str">
        <f>IFERROR(IF(SUMIF(salesdata[Year],salesdata[[#This Row],[Year]],salesdata[Total Revenue])&gt;SUMIF(salesdata[Year],salesdata[[#This Row],[Year]]-1,salesdata[Total Revenue]),"Growth Year","Decline Year"),"")</f>
        <v>Decline Year</v>
      </c>
    </row>
    <row r="3989" spans="1:25" x14ac:dyDescent="0.3">
      <c r="A3989" s="1">
        <v>3988</v>
      </c>
      <c r="B3989" s="2">
        <v>44342</v>
      </c>
      <c r="C3989" s="1">
        <v>2021</v>
      </c>
      <c r="D3989" s="1" t="s">
        <v>30</v>
      </c>
      <c r="E3989" s="1">
        <v>5</v>
      </c>
      <c r="F3989" s="3">
        <v>1075</v>
      </c>
      <c r="G3989" s="10">
        <v>3407.75</v>
      </c>
      <c r="H3989" s="12">
        <f>IFERROR(salesdata[[#This Row],[S-P1]]/salesdata[[#This Row],[Q-P1]],0)</f>
        <v>3.17</v>
      </c>
      <c r="I3989" s="3">
        <v>1583</v>
      </c>
      <c r="J3989" s="10">
        <v>10036.219999999999</v>
      </c>
      <c r="K3989" s="12">
        <f>IFERROR(salesdata[[#This Row],[S-P2]]/salesdata[[#This Row],[Q-P2]],0)</f>
        <v>6.34</v>
      </c>
      <c r="L3989" s="3">
        <v>4431</v>
      </c>
      <c r="M3989" s="10">
        <v>24016.02</v>
      </c>
      <c r="N3989" s="12">
        <f>IFERROR(salesdata[[#This Row],[S-P3]]/salesdata[[#This Row],[Q-P3]],0)</f>
        <v>5.42</v>
      </c>
      <c r="O3989" s="3">
        <v>1313</v>
      </c>
      <c r="P3989" s="10">
        <v>9361.69</v>
      </c>
      <c r="Q3989" s="12">
        <f>IFERROR(salesdata[[#This Row],[S-P4]]/salesdata[[#This Row],[Q-P4]],0)</f>
        <v>7.1300000000000008</v>
      </c>
      <c r="R3989" s="3">
        <v>8402</v>
      </c>
      <c r="S3989" s="10">
        <v>46821.68</v>
      </c>
      <c r="T3989" s="1" t="str">
        <f>"Q"&amp;ROUNDUP(salesdata[[#This Row],[Month No.]]/3,0)</f>
        <v>Q2</v>
      </c>
      <c r="U3989" s="1" t="str">
        <f>TEXT(salesdata[[#This Row],[Date]],"dddd")</f>
        <v>Wednesday</v>
      </c>
      <c r="V3989" s="12">
        <f>IFERROR(salesdata[[#This Row],[Total Revenue]]/salesdata[[#This Row],[Total Units Sold]],0)</f>
        <v>5.5726826945965247</v>
      </c>
      <c r="W3989" s="1" t="str">
        <f>INDEX({"Product1","Product2","Product3","Product4"},MATCH(MAX(salesdata[[#This Row],[S-P1]],salesdata[[#This Row],[S-P2]],salesdata[[#This Row],[S-P3]],salesdata[[#This Row],[S-P4]]),CHOOSE({1,2,3,4},salesdata[[#This Row],[S-P1]],salesdata[[#This Row],[S-P2]],salesdata[[#This Row],[S-P3]],salesdata[[#This Row],[S-P4]]),0))</f>
        <v>Product3</v>
      </c>
      <c r="X3989" s="1" t="str">
        <f>IF(salesdata[[#This Row],[Total Revenue]]&gt;=70000,"High",IF(salesdata[[#This Row],[Total Revenue]]&gt;=40000,"Medium","Low"))</f>
        <v>Medium</v>
      </c>
      <c r="Y3989" s="1" t="str">
        <f>IFERROR(IF(SUMIF(salesdata[Year],salesdata[[#This Row],[Year]],salesdata[Total Revenue])&gt;SUMIF(salesdata[Year],salesdata[[#This Row],[Year]]-1,salesdata[Total Revenue]),"Growth Year","Decline Year"),"")</f>
        <v>Decline Year</v>
      </c>
    </row>
    <row r="3990" spans="1:25" x14ac:dyDescent="0.3">
      <c r="A3990" s="1">
        <v>3989</v>
      </c>
      <c r="B3990" s="2">
        <v>44343</v>
      </c>
      <c r="C3990" s="1">
        <v>2021</v>
      </c>
      <c r="D3990" s="1" t="s">
        <v>30</v>
      </c>
      <c r="E3990" s="1">
        <v>5</v>
      </c>
      <c r="F3990" s="3">
        <v>4408</v>
      </c>
      <c r="G3990" s="10">
        <v>13973.36</v>
      </c>
      <c r="H3990" s="12">
        <f>IFERROR(salesdata[[#This Row],[S-P1]]/salesdata[[#This Row],[Q-P1]],0)</f>
        <v>3.17</v>
      </c>
      <c r="I3990" s="3">
        <v>3972</v>
      </c>
      <c r="J3990" s="10">
        <v>25182.48</v>
      </c>
      <c r="K3990" s="12">
        <f>IFERROR(salesdata[[#This Row],[S-P2]]/salesdata[[#This Row],[Q-P2]],0)</f>
        <v>6.34</v>
      </c>
      <c r="L3990" s="3">
        <v>3119</v>
      </c>
      <c r="M3990" s="10">
        <v>16904.98</v>
      </c>
      <c r="N3990" s="12">
        <f>IFERROR(salesdata[[#This Row],[S-P3]]/salesdata[[#This Row],[Q-P3]],0)</f>
        <v>5.42</v>
      </c>
      <c r="O3990" s="3">
        <v>809</v>
      </c>
      <c r="P3990" s="10">
        <v>5768.17</v>
      </c>
      <c r="Q3990" s="12">
        <f>IFERROR(salesdata[[#This Row],[S-P4]]/salesdata[[#This Row],[Q-P4]],0)</f>
        <v>7.13</v>
      </c>
      <c r="R3990" s="3">
        <v>12308</v>
      </c>
      <c r="S3990" s="10">
        <v>61828.99</v>
      </c>
      <c r="T3990" s="1" t="str">
        <f>"Q"&amp;ROUNDUP(salesdata[[#This Row],[Month No.]]/3,0)</f>
        <v>Q2</v>
      </c>
      <c r="U3990" s="1" t="str">
        <f>TEXT(salesdata[[#This Row],[Date]],"dddd")</f>
        <v>Thursday</v>
      </c>
      <c r="V3990" s="12">
        <f>IFERROR(salesdata[[#This Row],[Total Revenue]]/salesdata[[#This Row],[Total Units Sold]],0)</f>
        <v>5.0234798505037368</v>
      </c>
      <c r="W3990" s="1" t="str">
        <f>INDEX({"Product1","Product2","Product3","Product4"},MATCH(MAX(salesdata[[#This Row],[S-P1]],salesdata[[#This Row],[S-P2]],salesdata[[#This Row],[S-P3]],salesdata[[#This Row],[S-P4]]),CHOOSE({1,2,3,4},salesdata[[#This Row],[S-P1]],salesdata[[#This Row],[S-P2]],salesdata[[#This Row],[S-P3]],salesdata[[#This Row],[S-P4]]),0))</f>
        <v>Product2</v>
      </c>
      <c r="X3990" s="1" t="str">
        <f>IF(salesdata[[#This Row],[Total Revenue]]&gt;=70000,"High",IF(salesdata[[#This Row],[Total Revenue]]&gt;=40000,"Medium","Low"))</f>
        <v>Medium</v>
      </c>
      <c r="Y3990" s="1" t="str">
        <f>IFERROR(IF(SUMIF(salesdata[Year],salesdata[[#This Row],[Year]],salesdata[Total Revenue])&gt;SUMIF(salesdata[Year],salesdata[[#This Row],[Year]]-1,salesdata[Total Revenue]),"Growth Year","Decline Year"),"")</f>
        <v>Decline Year</v>
      </c>
    </row>
    <row r="3991" spans="1:25" x14ac:dyDescent="0.3">
      <c r="A3991" s="1">
        <v>3990</v>
      </c>
      <c r="B3991" s="2">
        <v>44344</v>
      </c>
      <c r="C3991" s="1">
        <v>2021</v>
      </c>
      <c r="D3991" s="1" t="s">
        <v>30</v>
      </c>
      <c r="E3991" s="1">
        <v>5</v>
      </c>
      <c r="F3991" s="3">
        <v>6483</v>
      </c>
      <c r="G3991" s="10">
        <v>20551.11</v>
      </c>
      <c r="H3991" s="12">
        <f>IFERROR(salesdata[[#This Row],[S-P1]]/salesdata[[#This Row],[Q-P1]],0)</f>
        <v>3.17</v>
      </c>
      <c r="I3991" s="3">
        <v>2365</v>
      </c>
      <c r="J3991" s="10">
        <v>14994.1</v>
      </c>
      <c r="K3991" s="12">
        <f>IFERROR(salesdata[[#This Row],[S-P2]]/salesdata[[#This Row],[Q-P2]],0)</f>
        <v>6.34</v>
      </c>
      <c r="L3991" s="3">
        <v>2985</v>
      </c>
      <c r="M3991" s="10">
        <v>16178.7</v>
      </c>
      <c r="N3991" s="12">
        <f>IFERROR(salesdata[[#This Row],[S-P3]]/salesdata[[#This Row],[Q-P3]],0)</f>
        <v>5.42</v>
      </c>
      <c r="O3991" s="3">
        <v>883</v>
      </c>
      <c r="P3991" s="10">
        <v>6295.79</v>
      </c>
      <c r="Q3991" s="12">
        <f>IFERROR(salesdata[[#This Row],[S-P4]]/salesdata[[#This Row],[Q-P4]],0)</f>
        <v>7.13</v>
      </c>
      <c r="R3991" s="3">
        <v>12716</v>
      </c>
      <c r="S3991" s="10">
        <v>58019.7</v>
      </c>
      <c r="T3991" s="1" t="str">
        <f>"Q"&amp;ROUNDUP(salesdata[[#This Row],[Month No.]]/3,0)</f>
        <v>Q2</v>
      </c>
      <c r="U3991" s="1" t="str">
        <f>TEXT(salesdata[[#This Row],[Date]],"dddd")</f>
        <v>Friday</v>
      </c>
      <c r="V3991" s="12">
        <f>IFERROR(salesdata[[#This Row],[Total Revenue]]/salesdata[[#This Row],[Total Units Sold]],0)</f>
        <v>4.5627319911921989</v>
      </c>
      <c r="W3991" s="1" t="str">
        <f>INDEX({"Product1","Product2","Product3","Product4"},MATCH(MAX(salesdata[[#This Row],[S-P1]],salesdata[[#This Row],[S-P2]],salesdata[[#This Row],[S-P3]],salesdata[[#This Row],[S-P4]]),CHOOSE({1,2,3,4},salesdata[[#This Row],[S-P1]],salesdata[[#This Row],[S-P2]],salesdata[[#This Row],[S-P3]],salesdata[[#This Row],[S-P4]]),0))</f>
        <v>Product1</v>
      </c>
      <c r="X3991" s="1" t="str">
        <f>IF(salesdata[[#This Row],[Total Revenue]]&gt;=70000,"High",IF(salesdata[[#This Row],[Total Revenue]]&gt;=40000,"Medium","Low"))</f>
        <v>Medium</v>
      </c>
      <c r="Y3991" s="1" t="str">
        <f>IFERROR(IF(SUMIF(salesdata[Year],salesdata[[#This Row],[Year]],salesdata[Total Revenue])&gt;SUMIF(salesdata[Year],salesdata[[#This Row],[Year]]-1,salesdata[Total Revenue]),"Growth Year","Decline Year"),"")</f>
        <v>Decline Year</v>
      </c>
    </row>
    <row r="3992" spans="1:25" x14ac:dyDescent="0.3">
      <c r="A3992" s="1">
        <v>3991</v>
      </c>
      <c r="B3992" s="2">
        <v>44345</v>
      </c>
      <c r="C3992" s="1">
        <v>2021</v>
      </c>
      <c r="D3992" s="1" t="s">
        <v>30</v>
      </c>
      <c r="E3992" s="1">
        <v>5</v>
      </c>
      <c r="F3992" s="3">
        <v>696</v>
      </c>
      <c r="G3992" s="10">
        <v>2206.3200000000002</v>
      </c>
      <c r="H3992" s="12">
        <f>IFERROR(salesdata[[#This Row],[S-P1]]/salesdata[[#This Row],[Q-P1]],0)</f>
        <v>3.1700000000000004</v>
      </c>
      <c r="I3992" s="3">
        <v>1160</v>
      </c>
      <c r="J3992" s="10">
        <v>7354.4</v>
      </c>
      <c r="K3992" s="12">
        <f>IFERROR(salesdata[[#This Row],[S-P2]]/salesdata[[#This Row],[Q-P2]],0)</f>
        <v>6.34</v>
      </c>
      <c r="L3992" s="3">
        <v>846</v>
      </c>
      <c r="M3992" s="10">
        <v>4585.32</v>
      </c>
      <c r="N3992" s="12">
        <f>IFERROR(salesdata[[#This Row],[S-P3]]/salesdata[[#This Row],[Q-P3]],0)</f>
        <v>5.42</v>
      </c>
      <c r="O3992" s="3">
        <v>1512</v>
      </c>
      <c r="P3992" s="10">
        <v>10780.56</v>
      </c>
      <c r="Q3992" s="12">
        <f>IFERROR(salesdata[[#This Row],[S-P4]]/salesdata[[#This Row],[Q-P4]],0)</f>
        <v>7.13</v>
      </c>
      <c r="R3992" s="3">
        <v>4214</v>
      </c>
      <c r="S3992" s="10">
        <v>24926.6</v>
      </c>
      <c r="T3992" s="1" t="str">
        <f>"Q"&amp;ROUNDUP(salesdata[[#This Row],[Month No.]]/3,0)</f>
        <v>Q2</v>
      </c>
      <c r="U3992" s="1" t="str">
        <f>TEXT(salesdata[[#This Row],[Date]],"dddd")</f>
        <v>Saturday</v>
      </c>
      <c r="V3992" s="12">
        <f>IFERROR(salesdata[[#This Row],[Total Revenue]]/salesdata[[#This Row],[Total Units Sold]],0)</f>
        <v>5.9151874703369716</v>
      </c>
      <c r="W3992" s="1" t="str">
        <f>INDEX({"Product1","Product2","Product3","Product4"},MATCH(MAX(salesdata[[#This Row],[S-P1]],salesdata[[#This Row],[S-P2]],salesdata[[#This Row],[S-P3]],salesdata[[#This Row],[S-P4]]),CHOOSE({1,2,3,4},salesdata[[#This Row],[S-P1]],salesdata[[#This Row],[S-P2]],salesdata[[#This Row],[S-P3]],salesdata[[#This Row],[S-P4]]),0))</f>
        <v>Product4</v>
      </c>
      <c r="X3992" s="1" t="str">
        <f>IF(salesdata[[#This Row],[Total Revenue]]&gt;=70000,"High",IF(salesdata[[#This Row],[Total Revenue]]&gt;=40000,"Medium","Low"))</f>
        <v>Low</v>
      </c>
      <c r="Y3992" s="1" t="str">
        <f>IFERROR(IF(SUMIF(salesdata[Year],salesdata[[#This Row],[Year]],salesdata[Total Revenue])&gt;SUMIF(salesdata[Year],salesdata[[#This Row],[Year]]-1,salesdata[Total Revenue]),"Growth Year","Decline Year"),"")</f>
        <v>Decline Year</v>
      </c>
    </row>
    <row r="3993" spans="1:25" x14ac:dyDescent="0.3">
      <c r="A3993" s="1">
        <v>3992</v>
      </c>
      <c r="B3993" s="2">
        <v>44346</v>
      </c>
      <c r="C3993" s="1">
        <v>2021</v>
      </c>
      <c r="D3993" s="1" t="s">
        <v>30</v>
      </c>
      <c r="E3993" s="1">
        <v>5</v>
      </c>
      <c r="F3993" s="3">
        <v>1388</v>
      </c>
      <c r="G3993" s="10">
        <v>4399.96</v>
      </c>
      <c r="H3993" s="12">
        <f>IFERROR(salesdata[[#This Row],[S-P1]]/salesdata[[#This Row],[Q-P1]],0)</f>
        <v>3.17</v>
      </c>
      <c r="I3993" s="3">
        <v>3197</v>
      </c>
      <c r="J3993" s="10">
        <v>20268.98</v>
      </c>
      <c r="K3993" s="12">
        <f>IFERROR(salesdata[[#This Row],[S-P2]]/salesdata[[#This Row],[Q-P2]],0)</f>
        <v>6.34</v>
      </c>
      <c r="L3993" s="3">
        <v>5645</v>
      </c>
      <c r="M3993" s="10">
        <v>30595.9</v>
      </c>
      <c r="N3993" s="12">
        <f>IFERROR(salesdata[[#This Row],[S-P3]]/salesdata[[#This Row],[Q-P3]],0)</f>
        <v>5.42</v>
      </c>
      <c r="O3993" s="3">
        <v>1882</v>
      </c>
      <c r="P3993" s="10">
        <v>13418.66</v>
      </c>
      <c r="Q3993" s="12">
        <f>IFERROR(salesdata[[#This Row],[S-P4]]/salesdata[[#This Row],[Q-P4]],0)</f>
        <v>7.13</v>
      </c>
      <c r="R3993" s="3">
        <v>12112</v>
      </c>
      <c r="S3993" s="10">
        <v>68683.5</v>
      </c>
      <c r="T3993" s="1" t="str">
        <f>"Q"&amp;ROUNDUP(salesdata[[#This Row],[Month No.]]/3,0)</f>
        <v>Q2</v>
      </c>
      <c r="U3993" s="1" t="str">
        <f>TEXT(salesdata[[#This Row],[Date]],"dddd")</f>
        <v>Sunday</v>
      </c>
      <c r="V3993" s="12">
        <f>IFERROR(salesdata[[#This Row],[Total Revenue]]/salesdata[[#This Row],[Total Units Sold]],0)</f>
        <v>5.6706984808454424</v>
      </c>
      <c r="W3993" s="1" t="str">
        <f>INDEX({"Product1","Product2","Product3","Product4"},MATCH(MAX(salesdata[[#This Row],[S-P1]],salesdata[[#This Row],[S-P2]],salesdata[[#This Row],[S-P3]],salesdata[[#This Row],[S-P4]]),CHOOSE({1,2,3,4},salesdata[[#This Row],[S-P1]],salesdata[[#This Row],[S-P2]],salesdata[[#This Row],[S-P3]],salesdata[[#This Row],[S-P4]]),0))</f>
        <v>Product3</v>
      </c>
      <c r="X3993" s="1" t="str">
        <f>IF(salesdata[[#This Row],[Total Revenue]]&gt;=70000,"High",IF(salesdata[[#This Row],[Total Revenue]]&gt;=40000,"Medium","Low"))</f>
        <v>Medium</v>
      </c>
      <c r="Y3993" s="1" t="str">
        <f>IFERROR(IF(SUMIF(salesdata[Year],salesdata[[#This Row],[Year]],salesdata[Total Revenue])&gt;SUMIF(salesdata[Year],salesdata[[#This Row],[Year]]-1,salesdata[Total Revenue]),"Growth Year","Decline Year"),"")</f>
        <v>Decline Year</v>
      </c>
    </row>
    <row r="3994" spans="1:25" x14ac:dyDescent="0.3">
      <c r="A3994" s="1">
        <v>3993</v>
      </c>
      <c r="B3994" s="2">
        <v>44347</v>
      </c>
      <c r="C3994" s="1">
        <v>2021</v>
      </c>
      <c r="D3994" s="1" t="s">
        <v>30</v>
      </c>
      <c r="E3994" s="1">
        <v>5</v>
      </c>
      <c r="F3994" s="3">
        <v>2620</v>
      </c>
      <c r="G3994" s="10">
        <v>8305.4</v>
      </c>
      <c r="H3994" s="12">
        <f>IFERROR(salesdata[[#This Row],[S-P1]]/salesdata[[#This Row],[Q-P1]],0)</f>
        <v>3.17</v>
      </c>
      <c r="I3994" s="3">
        <v>377</v>
      </c>
      <c r="J3994" s="10">
        <v>2390.1799999999998</v>
      </c>
      <c r="K3994" s="12">
        <f>IFERROR(salesdata[[#This Row],[S-P2]]/salesdata[[#This Row],[Q-P2]],0)</f>
        <v>6.34</v>
      </c>
      <c r="L3994" s="3">
        <v>875</v>
      </c>
      <c r="M3994" s="10">
        <v>4742.5</v>
      </c>
      <c r="N3994" s="12">
        <f>IFERROR(salesdata[[#This Row],[S-P3]]/salesdata[[#This Row],[Q-P3]],0)</f>
        <v>5.42</v>
      </c>
      <c r="O3994" s="3">
        <v>284</v>
      </c>
      <c r="P3994" s="10">
        <v>2024.92</v>
      </c>
      <c r="Q3994" s="12">
        <f>IFERROR(salesdata[[#This Row],[S-P4]]/salesdata[[#This Row],[Q-P4]],0)</f>
        <v>7.13</v>
      </c>
      <c r="R3994" s="3">
        <v>4156</v>
      </c>
      <c r="S3994" s="10">
        <v>17463</v>
      </c>
      <c r="T3994" s="1" t="str">
        <f>"Q"&amp;ROUNDUP(salesdata[[#This Row],[Month No.]]/3,0)</f>
        <v>Q2</v>
      </c>
      <c r="U3994" s="1" t="str">
        <f>TEXT(salesdata[[#This Row],[Date]],"dddd")</f>
        <v>Monday</v>
      </c>
      <c r="V3994" s="12">
        <f>IFERROR(salesdata[[#This Row],[Total Revenue]]/salesdata[[#This Row],[Total Units Sold]],0)</f>
        <v>4.2018768046198272</v>
      </c>
      <c r="W3994" s="1" t="str">
        <f>INDEX({"Product1","Product2","Product3","Product4"},MATCH(MAX(salesdata[[#This Row],[S-P1]],salesdata[[#This Row],[S-P2]],salesdata[[#This Row],[S-P3]],salesdata[[#This Row],[S-P4]]),CHOOSE({1,2,3,4},salesdata[[#This Row],[S-P1]],salesdata[[#This Row],[S-P2]],salesdata[[#This Row],[S-P3]],salesdata[[#This Row],[S-P4]]),0))</f>
        <v>Product1</v>
      </c>
      <c r="X3994" s="1" t="str">
        <f>IF(salesdata[[#This Row],[Total Revenue]]&gt;=70000,"High",IF(salesdata[[#This Row],[Total Revenue]]&gt;=40000,"Medium","Low"))</f>
        <v>Low</v>
      </c>
      <c r="Y3994" s="1" t="str">
        <f>IFERROR(IF(SUMIF(salesdata[Year],salesdata[[#This Row],[Year]],salesdata[Total Revenue])&gt;SUMIF(salesdata[Year],salesdata[[#This Row],[Year]]-1,salesdata[Total Revenue]),"Growth Year","Decline Year"),"")</f>
        <v>Decline Year</v>
      </c>
    </row>
    <row r="3995" spans="1:25" x14ac:dyDescent="0.3">
      <c r="A3995" s="1">
        <v>3994</v>
      </c>
      <c r="B3995" s="2">
        <v>44348</v>
      </c>
      <c r="C3995" s="1">
        <v>2021</v>
      </c>
      <c r="D3995" s="1" t="s">
        <v>19</v>
      </c>
      <c r="E3995" s="1">
        <v>6</v>
      </c>
      <c r="F3995" s="3">
        <v>2671</v>
      </c>
      <c r="G3995" s="10">
        <v>8467.07</v>
      </c>
      <c r="H3995" s="12">
        <f>IFERROR(salesdata[[#This Row],[S-P1]]/salesdata[[#This Row],[Q-P1]],0)</f>
        <v>3.17</v>
      </c>
      <c r="I3995" s="3">
        <v>1459</v>
      </c>
      <c r="J3995" s="10">
        <v>9250.06</v>
      </c>
      <c r="K3995" s="12">
        <f>IFERROR(salesdata[[#This Row],[S-P2]]/salesdata[[#This Row],[Q-P2]],0)</f>
        <v>6.34</v>
      </c>
      <c r="L3995" s="3">
        <v>1980</v>
      </c>
      <c r="M3995" s="10">
        <v>10731.6</v>
      </c>
      <c r="N3995" s="12">
        <f>IFERROR(salesdata[[#This Row],[S-P3]]/salesdata[[#This Row],[Q-P3]],0)</f>
        <v>5.42</v>
      </c>
      <c r="O3995" s="3">
        <v>1379</v>
      </c>
      <c r="P3995" s="10">
        <v>9832.27</v>
      </c>
      <c r="Q3995" s="12">
        <f>IFERROR(salesdata[[#This Row],[S-P4]]/salesdata[[#This Row],[Q-P4]],0)</f>
        <v>7.13</v>
      </c>
      <c r="R3995" s="3">
        <v>7489</v>
      </c>
      <c r="S3995" s="10">
        <v>38281</v>
      </c>
      <c r="T3995" s="1" t="str">
        <f>"Q"&amp;ROUNDUP(salesdata[[#This Row],[Month No.]]/3,0)</f>
        <v>Q2</v>
      </c>
      <c r="U3995" s="1" t="str">
        <f>TEXT(salesdata[[#This Row],[Date]],"dddd")</f>
        <v>Tuesday</v>
      </c>
      <c r="V3995" s="12">
        <f>IFERROR(salesdata[[#This Row],[Total Revenue]]/salesdata[[#This Row],[Total Units Sold]],0)</f>
        <v>5.1116303912404861</v>
      </c>
      <c r="W3995" s="1" t="str">
        <f>INDEX({"Product1","Product2","Product3","Product4"},MATCH(MAX(salesdata[[#This Row],[S-P1]],salesdata[[#This Row],[S-P2]],salesdata[[#This Row],[S-P3]],salesdata[[#This Row],[S-P4]]),CHOOSE({1,2,3,4},salesdata[[#This Row],[S-P1]],salesdata[[#This Row],[S-P2]],salesdata[[#This Row],[S-P3]],salesdata[[#This Row],[S-P4]]),0))</f>
        <v>Product3</v>
      </c>
      <c r="X3995" s="1" t="str">
        <f>IF(salesdata[[#This Row],[Total Revenue]]&gt;=70000,"High",IF(salesdata[[#This Row],[Total Revenue]]&gt;=40000,"Medium","Low"))</f>
        <v>Low</v>
      </c>
      <c r="Y3995" s="1" t="str">
        <f>IFERROR(IF(SUMIF(salesdata[Year],salesdata[[#This Row],[Year]],salesdata[Total Revenue])&gt;SUMIF(salesdata[Year],salesdata[[#This Row],[Year]]-1,salesdata[Total Revenue]),"Growth Year","Decline Year"),"")</f>
        <v>Decline Year</v>
      </c>
    </row>
    <row r="3996" spans="1:25" x14ac:dyDescent="0.3">
      <c r="A3996" s="1">
        <v>3995</v>
      </c>
      <c r="B3996" s="2">
        <v>44349</v>
      </c>
      <c r="C3996" s="1">
        <v>2021</v>
      </c>
      <c r="D3996" s="1" t="s">
        <v>19</v>
      </c>
      <c r="E3996" s="1">
        <v>6</v>
      </c>
      <c r="F3996" s="3">
        <v>3928</v>
      </c>
      <c r="G3996" s="10">
        <v>12451.76</v>
      </c>
      <c r="H3996" s="12">
        <f>IFERROR(salesdata[[#This Row],[S-P1]]/salesdata[[#This Row],[Q-P1]],0)</f>
        <v>3.17</v>
      </c>
      <c r="I3996" s="3">
        <v>2781</v>
      </c>
      <c r="J3996" s="10">
        <v>17631.54</v>
      </c>
      <c r="K3996" s="12">
        <f>IFERROR(salesdata[[#This Row],[S-P2]]/salesdata[[#This Row],[Q-P2]],0)</f>
        <v>6.3400000000000007</v>
      </c>
      <c r="L3996" s="3">
        <v>5530</v>
      </c>
      <c r="M3996" s="10">
        <v>29972.6</v>
      </c>
      <c r="N3996" s="12">
        <f>IFERROR(salesdata[[#This Row],[S-P3]]/salesdata[[#This Row],[Q-P3]],0)</f>
        <v>5.42</v>
      </c>
      <c r="O3996" s="3">
        <v>710</v>
      </c>
      <c r="P3996" s="10">
        <v>5062.3</v>
      </c>
      <c r="Q3996" s="12">
        <f>IFERROR(salesdata[[#This Row],[S-P4]]/salesdata[[#This Row],[Q-P4]],0)</f>
        <v>7.13</v>
      </c>
      <c r="R3996" s="3">
        <v>12949</v>
      </c>
      <c r="S3996" s="10">
        <v>65118.2</v>
      </c>
      <c r="T3996" s="1" t="str">
        <f>"Q"&amp;ROUNDUP(salesdata[[#This Row],[Month No.]]/3,0)</f>
        <v>Q2</v>
      </c>
      <c r="U3996" s="1" t="str">
        <f>TEXT(salesdata[[#This Row],[Date]],"dddd")</f>
        <v>Wednesday</v>
      </c>
      <c r="V3996" s="12">
        <f>IFERROR(salesdata[[#This Row],[Total Revenue]]/salesdata[[#This Row],[Total Units Sold]],0)</f>
        <v>5.0288207583597186</v>
      </c>
      <c r="W3996" s="1" t="str">
        <f>INDEX({"Product1","Product2","Product3","Product4"},MATCH(MAX(salesdata[[#This Row],[S-P1]],salesdata[[#This Row],[S-P2]],salesdata[[#This Row],[S-P3]],salesdata[[#This Row],[S-P4]]),CHOOSE({1,2,3,4},salesdata[[#This Row],[S-P1]],salesdata[[#This Row],[S-P2]],salesdata[[#This Row],[S-P3]],salesdata[[#This Row],[S-P4]]),0))</f>
        <v>Product3</v>
      </c>
      <c r="X3996" s="1" t="str">
        <f>IF(salesdata[[#This Row],[Total Revenue]]&gt;=70000,"High",IF(salesdata[[#This Row],[Total Revenue]]&gt;=40000,"Medium","Low"))</f>
        <v>Medium</v>
      </c>
      <c r="Y3996" s="1" t="str">
        <f>IFERROR(IF(SUMIF(salesdata[Year],salesdata[[#This Row],[Year]],salesdata[Total Revenue])&gt;SUMIF(salesdata[Year],salesdata[[#This Row],[Year]]-1,salesdata[Total Revenue]),"Growth Year","Decline Year"),"")</f>
        <v>Decline Year</v>
      </c>
    </row>
    <row r="3997" spans="1:25" x14ac:dyDescent="0.3">
      <c r="A3997" s="1">
        <v>3996</v>
      </c>
      <c r="B3997" s="2">
        <v>44350</v>
      </c>
      <c r="C3997" s="1">
        <v>2021</v>
      </c>
      <c r="D3997" s="1" t="s">
        <v>19</v>
      </c>
      <c r="E3997" s="1">
        <v>6</v>
      </c>
      <c r="F3997" s="3">
        <v>2863</v>
      </c>
      <c r="G3997" s="10">
        <v>9075.7099999999991</v>
      </c>
      <c r="H3997" s="12">
        <f>IFERROR(salesdata[[#This Row],[S-P1]]/salesdata[[#This Row],[Q-P1]],0)</f>
        <v>3.1699999999999995</v>
      </c>
      <c r="I3997" s="3">
        <v>1953</v>
      </c>
      <c r="J3997" s="10">
        <v>12382.02</v>
      </c>
      <c r="K3997" s="12">
        <f>IFERROR(salesdata[[#This Row],[S-P2]]/salesdata[[#This Row],[Q-P2]],0)</f>
        <v>6.34</v>
      </c>
      <c r="L3997" s="3">
        <v>2039</v>
      </c>
      <c r="M3997" s="10">
        <v>11051.38</v>
      </c>
      <c r="N3997" s="12">
        <f>IFERROR(salesdata[[#This Row],[S-P3]]/salesdata[[#This Row],[Q-P3]],0)</f>
        <v>5.42</v>
      </c>
      <c r="O3997" s="3">
        <v>1348</v>
      </c>
      <c r="P3997" s="10">
        <v>9611.24</v>
      </c>
      <c r="Q3997" s="12">
        <f>IFERROR(salesdata[[#This Row],[S-P4]]/salesdata[[#This Row],[Q-P4]],0)</f>
        <v>7.13</v>
      </c>
      <c r="R3997" s="3">
        <v>8203</v>
      </c>
      <c r="S3997" s="10">
        <v>42120.35</v>
      </c>
      <c r="T3997" s="1" t="str">
        <f>"Q"&amp;ROUNDUP(salesdata[[#This Row],[Month No.]]/3,0)</f>
        <v>Q2</v>
      </c>
      <c r="U3997" s="1" t="str">
        <f>TEXT(salesdata[[#This Row],[Date]],"dddd")</f>
        <v>Thursday</v>
      </c>
      <c r="V3997" s="12">
        <f>IFERROR(salesdata[[#This Row],[Total Revenue]]/salesdata[[#This Row],[Total Units Sold]],0)</f>
        <v>5.1347494818968666</v>
      </c>
      <c r="W3997" s="1" t="str">
        <f>INDEX({"Product1","Product2","Product3","Product4"},MATCH(MAX(salesdata[[#This Row],[S-P1]],salesdata[[#This Row],[S-P2]],salesdata[[#This Row],[S-P3]],salesdata[[#This Row],[S-P4]]),CHOOSE({1,2,3,4},salesdata[[#This Row],[S-P1]],salesdata[[#This Row],[S-P2]],salesdata[[#This Row],[S-P3]],salesdata[[#This Row],[S-P4]]),0))</f>
        <v>Product2</v>
      </c>
      <c r="X3997" s="1" t="str">
        <f>IF(salesdata[[#This Row],[Total Revenue]]&gt;=70000,"High",IF(salesdata[[#This Row],[Total Revenue]]&gt;=40000,"Medium","Low"))</f>
        <v>Medium</v>
      </c>
      <c r="Y3997" s="1" t="str">
        <f>IFERROR(IF(SUMIF(salesdata[Year],salesdata[[#This Row],[Year]],salesdata[Total Revenue])&gt;SUMIF(salesdata[Year],salesdata[[#This Row],[Year]]-1,salesdata[Total Revenue]),"Growth Year","Decline Year"),"")</f>
        <v>Decline Year</v>
      </c>
    </row>
    <row r="3998" spans="1:25" x14ac:dyDescent="0.3">
      <c r="A3998" s="1">
        <v>3997</v>
      </c>
      <c r="B3998" s="2">
        <v>44351</v>
      </c>
      <c r="C3998" s="1">
        <v>2021</v>
      </c>
      <c r="D3998" s="1" t="s">
        <v>19</v>
      </c>
      <c r="E3998" s="1">
        <v>6</v>
      </c>
      <c r="F3998" s="3">
        <v>7312</v>
      </c>
      <c r="G3998" s="10">
        <v>23179.040000000001</v>
      </c>
      <c r="H3998" s="12">
        <f>IFERROR(salesdata[[#This Row],[S-P1]]/salesdata[[#This Row],[Q-P1]],0)</f>
        <v>3.17</v>
      </c>
      <c r="I3998" s="3">
        <v>3933</v>
      </c>
      <c r="J3998" s="10">
        <v>24935.22</v>
      </c>
      <c r="K3998" s="12">
        <f>IFERROR(salesdata[[#This Row],[S-P2]]/salesdata[[#This Row],[Q-P2]],0)</f>
        <v>6.34</v>
      </c>
      <c r="L3998" s="3">
        <v>705</v>
      </c>
      <c r="M3998" s="10">
        <v>3821.1</v>
      </c>
      <c r="N3998" s="12">
        <f>IFERROR(salesdata[[#This Row],[S-P3]]/salesdata[[#This Row],[Q-P3]],0)</f>
        <v>5.42</v>
      </c>
      <c r="O3998" s="3">
        <v>807</v>
      </c>
      <c r="P3998" s="10">
        <v>5753.91</v>
      </c>
      <c r="Q3998" s="12">
        <f>IFERROR(salesdata[[#This Row],[S-P4]]/salesdata[[#This Row],[Q-P4]],0)</f>
        <v>7.13</v>
      </c>
      <c r="R3998" s="3">
        <v>12757</v>
      </c>
      <c r="S3998" s="10">
        <v>57689.27</v>
      </c>
      <c r="T3998" s="1" t="str">
        <f>"Q"&amp;ROUNDUP(salesdata[[#This Row],[Month No.]]/3,0)</f>
        <v>Q2</v>
      </c>
      <c r="U3998" s="1" t="str">
        <f>TEXT(salesdata[[#This Row],[Date]],"dddd")</f>
        <v>Friday</v>
      </c>
      <c r="V3998" s="12">
        <f>IFERROR(salesdata[[#This Row],[Total Revenue]]/salesdata[[#This Row],[Total Units Sold]],0)</f>
        <v>4.5221658697185854</v>
      </c>
      <c r="W3998" s="1" t="str">
        <f>INDEX({"Product1","Product2","Product3","Product4"},MATCH(MAX(salesdata[[#This Row],[S-P1]],salesdata[[#This Row],[S-P2]],salesdata[[#This Row],[S-P3]],salesdata[[#This Row],[S-P4]]),CHOOSE({1,2,3,4},salesdata[[#This Row],[S-P1]],salesdata[[#This Row],[S-P2]],salesdata[[#This Row],[S-P3]],salesdata[[#This Row],[S-P4]]),0))</f>
        <v>Product2</v>
      </c>
      <c r="X3998" s="1" t="str">
        <f>IF(salesdata[[#This Row],[Total Revenue]]&gt;=70000,"High",IF(salesdata[[#This Row],[Total Revenue]]&gt;=40000,"Medium","Low"))</f>
        <v>Medium</v>
      </c>
      <c r="Y3998" s="1" t="str">
        <f>IFERROR(IF(SUMIF(salesdata[Year],salesdata[[#This Row],[Year]],salesdata[Total Revenue])&gt;SUMIF(salesdata[Year],salesdata[[#This Row],[Year]]-1,salesdata[Total Revenue]),"Growth Year","Decline Year"),"")</f>
        <v>Decline Year</v>
      </c>
    </row>
    <row r="3999" spans="1:25" x14ac:dyDescent="0.3">
      <c r="A3999" s="1">
        <v>3998</v>
      </c>
      <c r="B3999" s="2">
        <v>44352</v>
      </c>
      <c r="C3999" s="1">
        <v>2021</v>
      </c>
      <c r="D3999" s="1" t="s">
        <v>19</v>
      </c>
      <c r="E3999" s="1">
        <v>6</v>
      </c>
      <c r="F3999" s="3">
        <v>2034</v>
      </c>
      <c r="G3999" s="10">
        <v>6447.78</v>
      </c>
      <c r="H3999" s="12">
        <f>IFERROR(salesdata[[#This Row],[S-P1]]/salesdata[[#This Row],[Q-P1]],0)</f>
        <v>3.17</v>
      </c>
      <c r="I3999" s="3">
        <v>1924</v>
      </c>
      <c r="J3999" s="10">
        <v>12198.16</v>
      </c>
      <c r="K3999" s="12">
        <f>IFERROR(salesdata[[#This Row],[S-P2]]/salesdata[[#This Row],[Q-P2]],0)</f>
        <v>6.34</v>
      </c>
      <c r="L3999" s="3">
        <v>3734</v>
      </c>
      <c r="M3999" s="10">
        <v>20238.28</v>
      </c>
      <c r="N3999" s="12">
        <f>IFERROR(salesdata[[#This Row],[S-P3]]/salesdata[[#This Row],[Q-P3]],0)</f>
        <v>5.42</v>
      </c>
      <c r="O3999" s="3">
        <v>833</v>
      </c>
      <c r="P3999" s="10">
        <v>5939.29</v>
      </c>
      <c r="Q3999" s="12">
        <f>IFERROR(salesdata[[#This Row],[S-P4]]/salesdata[[#This Row],[Q-P4]],0)</f>
        <v>7.13</v>
      </c>
      <c r="R3999" s="3">
        <v>8525</v>
      </c>
      <c r="S3999" s="10">
        <v>44823.51</v>
      </c>
      <c r="T3999" s="1" t="str">
        <f>"Q"&amp;ROUNDUP(salesdata[[#This Row],[Month No.]]/3,0)</f>
        <v>Q2</v>
      </c>
      <c r="U3999" s="1" t="str">
        <f>TEXT(salesdata[[#This Row],[Date]],"dddd")</f>
        <v>Saturday</v>
      </c>
      <c r="V3999" s="12">
        <f>IFERROR(salesdata[[#This Row],[Total Revenue]]/salesdata[[#This Row],[Total Units Sold]],0)</f>
        <v>5.2578897360703811</v>
      </c>
      <c r="W3999" s="1" t="str">
        <f>INDEX({"Product1","Product2","Product3","Product4"},MATCH(MAX(salesdata[[#This Row],[S-P1]],salesdata[[#This Row],[S-P2]],salesdata[[#This Row],[S-P3]],salesdata[[#This Row],[S-P4]]),CHOOSE({1,2,3,4},salesdata[[#This Row],[S-P1]],salesdata[[#This Row],[S-P2]],salesdata[[#This Row],[S-P3]],salesdata[[#This Row],[S-P4]]),0))</f>
        <v>Product3</v>
      </c>
      <c r="X3999" s="1" t="str">
        <f>IF(salesdata[[#This Row],[Total Revenue]]&gt;=70000,"High",IF(salesdata[[#This Row],[Total Revenue]]&gt;=40000,"Medium","Low"))</f>
        <v>Medium</v>
      </c>
      <c r="Y3999" s="1" t="str">
        <f>IFERROR(IF(SUMIF(salesdata[Year],salesdata[[#This Row],[Year]],salesdata[Total Revenue])&gt;SUMIF(salesdata[Year],salesdata[[#This Row],[Year]]-1,salesdata[Total Revenue]),"Growth Year","Decline Year"),"")</f>
        <v>Decline Year</v>
      </c>
    </row>
    <row r="4000" spans="1:25" x14ac:dyDescent="0.3">
      <c r="A4000" s="1">
        <v>3999</v>
      </c>
      <c r="B4000" s="2">
        <v>44353</v>
      </c>
      <c r="C4000" s="1">
        <v>2021</v>
      </c>
      <c r="D4000" s="1" t="s">
        <v>19</v>
      </c>
      <c r="E4000" s="1">
        <v>6</v>
      </c>
      <c r="F4000" s="3">
        <v>3141</v>
      </c>
      <c r="G4000" s="10">
        <v>9956.9699999999993</v>
      </c>
      <c r="H4000" s="12">
        <f>IFERROR(salesdata[[#This Row],[S-P1]]/salesdata[[#This Row],[Q-P1]],0)</f>
        <v>3.17</v>
      </c>
      <c r="I4000" s="3">
        <v>398</v>
      </c>
      <c r="J4000" s="10">
        <v>2523.3200000000002</v>
      </c>
      <c r="K4000" s="12">
        <f>IFERROR(salesdata[[#This Row],[S-P2]]/salesdata[[#This Row],[Q-P2]],0)</f>
        <v>6.3400000000000007</v>
      </c>
      <c r="L4000" s="3">
        <v>5894</v>
      </c>
      <c r="M4000" s="10">
        <v>31945.48</v>
      </c>
      <c r="N4000" s="12">
        <f>IFERROR(salesdata[[#This Row],[S-P3]]/salesdata[[#This Row],[Q-P3]],0)</f>
        <v>5.42</v>
      </c>
      <c r="O4000" s="3">
        <v>1621</v>
      </c>
      <c r="P4000" s="10">
        <v>11557.73</v>
      </c>
      <c r="Q4000" s="12">
        <f>IFERROR(salesdata[[#This Row],[S-P4]]/salesdata[[#This Row],[Q-P4]],0)</f>
        <v>7.13</v>
      </c>
      <c r="R4000" s="3">
        <v>11054</v>
      </c>
      <c r="S4000" s="10">
        <v>55983.5</v>
      </c>
      <c r="T4000" s="1" t="str">
        <f>"Q"&amp;ROUNDUP(salesdata[[#This Row],[Month No.]]/3,0)</f>
        <v>Q2</v>
      </c>
      <c r="U4000" s="1" t="str">
        <f>TEXT(salesdata[[#This Row],[Date]],"dddd")</f>
        <v>Sunday</v>
      </c>
      <c r="V4000" s="12">
        <f>IFERROR(salesdata[[#This Row],[Total Revenue]]/salesdata[[#This Row],[Total Units Sold]],0)</f>
        <v>5.064546770399855</v>
      </c>
      <c r="W4000" s="1" t="str">
        <f>INDEX({"Product1","Product2","Product3","Product4"},MATCH(MAX(salesdata[[#This Row],[S-P1]],salesdata[[#This Row],[S-P2]],salesdata[[#This Row],[S-P3]],salesdata[[#This Row],[S-P4]]),CHOOSE({1,2,3,4},salesdata[[#This Row],[S-P1]],salesdata[[#This Row],[S-P2]],salesdata[[#This Row],[S-P3]],salesdata[[#This Row],[S-P4]]),0))</f>
        <v>Product3</v>
      </c>
      <c r="X4000" s="1" t="str">
        <f>IF(salesdata[[#This Row],[Total Revenue]]&gt;=70000,"High",IF(salesdata[[#This Row],[Total Revenue]]&gt;=40000,"Medium","Low"))</f>
        <v>Medium</v>
      </c>
      <c r="Y4000" s="1" t="str">
        <f>IFERROR(IF(SUMIF(salesdata[Year],salesdata[[#This Row],[Year]],salesdata[Total Revenue])&gt;SUMIF(salesdata[Year],salesdata[[#This Row],[Year]]-1,salesdata[Total Revenue]),"Growth Year","Decline Year"),"")</f>
        <v>Decline Year</v>
      </c>
    </row>
    <row r="4001" spans="1:25" x14ac:dyDescent="0.3">
      <c r="A4001" s="1">
        <v>4000</v>
      </c>
      <c r="B4001" s="2">
        <v>44354</v>
      </c>
      <c r="C4001" s="1">
        <v>2021</v>
      </c>
      <c r="D4001" s="1" t="s">
        <v>19</v>
      </c>
      <c r="E4001" s="1">
        <v>6</v>
      </c>
      <c r="F4001" s="3">
        <v>4967</v>
      </c>
      <c r="G4001" s="10">
        <v>15745.39</v>
      </c>
      <c r="H4001" s="12">
        <f>IFERROR(salesdata[[#This Row],[S-P1]]/salesdata[[#This Row],[Q-P1]],0)</f>
        <v>3.17</v>
      </c>
      <c r="I4001" s="3">
        <v>3083</v>
      </c>
      <c r="J4001" s="10">
        <v>19546.22</v>
      </c>
      <c r="K4001" s="12">
        <f>IFERROR(salesdata[[#This Row],[S-P2]]/salesdata[[#This Row],[Q-P2]],0)</f>
        <v>6.3400000000000007</v>
      </c>
      <c r="L4001" s="3">
        <v>5750</v>
      </c>
      <c r="M4001" s="10">
        <v>31165</v>
      </c>
      <c r="N4001" s="12">
        <f>IFERROR(salesdata[[#This Row],[S-P3]]/salesdata[[#This Row],[Q-P3]],0)</f>
        <v>5.42</v>
      </c>
      <c r="O4001" s="3">
        <v>489</v>
      </c>
      <c r="P4001" s="10">
        <v>3486.57</v>
      </c>
      <c r="Q4001" s="12">
        <f>IFERROR(salesdata[[#This Row],[S-P4]]/salesdata[[#This Row],[Q-P4]],0)</f>
        <v>7.13</v>
      </c>
      <c r="R4001" s="3">
        <v>14289</v>
      </c>
      <c r="S4001" s="10">
        <v>69943.179999999993</v>
      </c>
      <c r="T4001" s="1" t="str">
        <f>"Q"&amp;ROUNDUP(salesdata[[#This Row],[Month No.]]/3,0)</f>
        <v>Q2</v>
      </c>
      <c r="U4001" s="1" t="str">
        <f>TEXT(salesdata[[#This Row],[Date]],"dddd")</f>
        <v>Monday</v>
      </c>
      <c r="V4001" s="12">
        <f>IFERROR(salesdata[[#This Row],[Total Revenue]]/salesdata[[#This Row],[Total Units Sold]],0)</f>
        <v>4.8948967737420386</v>
      </c>
      <c r="W4001" s="1" t="str">
        <f>INDEX({"Product1","Product2","Product3","Product4"},MATCH(MAX(salesdata[[#This Row],[S-P1]],salesdata[[#This Row],[S-P2]],salesdata[[#This Row],[S-P3]],salesdata[[#This Row],[S-P4]]),CHOOSE({1,2,3,4},salesdata[[#This Row],[S-P1]],salesdata[[#This Row],[S-P2]],salesdata[[#This Row],[S-P3]],salesdata[[#This Row],[S-P4]]),0))</f>
        <v>Product3</v>
      </c>
      <c r="X4001" s="1" t="str">
        <f>IF(salesdata[[#This Row],[Total Revenue]]&gt;=70000,"High",IF(salesdata[[#This Row],[Total Revenue]]&gt;=40000,"Medium","Low"))</f>
        <v>Medium</v>
      </c>
      <c r="Y4001" s="1" t="str">
        <f>IFERROR(IF(SUMIF(salesdata[Year],salesdata[[#This Row],[Year]],salesdata[Total Revenue])&gt;SUMIF(salesdata[Year],salesdata[[#This Row],[Year]]-1,salesdata[Total Revenue]),"Growth Year","Decline Year"),"")</f>
        <v>Decline Year</v>
      </c>
    </row>
    <row r="4002" spans="1:25" x14ac:dyDescent="0.3">
      <c r="A4002" s="1">
        <v>4001</v>
      </c>
      <c r="B4002" s="2">
        <v>44355</v>
      </c>
      <c r="C4002" s="1">
        <v>2021</v>
      </c>
      <c r="D4002" s="1" t="s">
        <v>19</v>
      </c>
      <c r="E4002" s="1">
        <v>6</v>
      </c>
      <c r="F4002" s="3">
        <v>7176</v>
      </c>
      <c r="G4002" s="10">
        <v>22747.919999999998</v>
      </c>
      <c r="H4002" s="12">
        <f>IFERROR(salesdata[[#This Row],[S-P1]]/salesdata[[#This Row],[Q-P1]],0)</f>
        <v>3.17</v>
      </c>
      <c r="I4002" s="3">
        <v>2522</v>
      </c>
      <c r="J4002" s="10">
        <v>15989.48</v>
      </c>
      <c r="K4002" s="12">
        <f>IFERROR(salesdata[[#This Row],[S-P2]]/salesdata[[#This Row],[Q-P2]],0)</f>
        <v>6.34</v>
      </c>
      <c r="L4002" s="3">
        <v>436</v>
      </c>
      <c r="M4002" s="10">
        <v>2363.12</v>
      </c>
      <c r="N4002" s="12">
        <f>IFERROR(salesdata[[#This Row],[S-P3]]/salesdata[[#This Row],[Q-P3]],0)</f>
        <v>5.42</v>
      </c>
      <c r="O4002" s="3">
        <v>746</v>
      </c>
      <c r="P4002" s="10">
        <v>5318.98</v>
      </c>
      <c r="Q4002" s="12">
        <f>IFERROR(salesdata[[#This Row],[S-P4]]/salesdata[[#This Row],[Q-P4]],0)</f>
        <v>7.129999999999999</v>
      </c>
      <c r="R4002" s="3">
        <v>10880</v>
      </c>
      <c r="S4002" s="10">
        <v>46419.5</v>
      </c>
      <c r="T4002" s="1" t="str">
        <f>"Q"&amp;ROUNDUP(salesdata[[#This Row],[Month No.]]/3,0)</f>
        <v>Q2</v>
      </c>
      <c r="U4002" s="1" t="str">
        <f>TEXT(salesdata[[#This Row],[Date]],"dddd")</f>
        <v>Tuesday</v>
      </c>
      <c r="V4002" s="12">
        <f>IFERROR(salesdata[[#This Row],[Total Revenue]]/salesdata[[#This Row],[Total Units Sold]],0)</f>
        <v>4.266498161764706</v>
      </c>
      <c r="W4002" s="1" t="str">
        <f>INDEX({"Product1","Product2","Product3","Product4"},MATCH(MAX(salesdata[[#This Row],[S-P1]],salesdata[[#This Row],[S-P2]],salesdata[[#This Row],[S-P3]],salesdata[[#This Row],[S-P4]]),CHOOSE({1,2,3,4},salesdata[[#This Row],[S-P1]],salesdata[[#This Row],[S-P2]],salesdata[[#This Row],[S-P3]],salesdata[[#This Row],[S-P4]]),0))</f>
        <v>Product1</v>
      </c>
      <c r="X4002" s="1" t="str">
        <f>IF(salesdata[[#This Row],[Total Revenue]]&gt;=70000,"High",IF(salesdata[[#This Row],[Total Revenue]]&gt;=40000,"Medium","Low"))</f>
        <v>Medium</v>
      </c>
      <c r="Y4002" s="1" t="str">
        <f>IFERROR(IF(SUMIF(salesdata[Year],salesdata[[#This Row],[Year]],salesdata[Total Revenue])&gt;SUMIF(salesdata[Year],salesdata[[#This Row],[Year]]-1,salesdata[Total Revenue]),"Growth Year","Decline Year"),"")</f>
        <v>Decline Year</v>
      </c>
    </row>
    <row r="4003" spans="1:25" x14ac:dyDescent="0.3">
      <c r="A4003" s="1">
        <v>4002</v>
      </c>
      <c r="B4003" s="2">
        <v>44356</v>
      </c>
      <c r="C4003" s="1">
        <v>2021</v>
      </c>
      <c r="D4003" s="1" t="s">
        <v>19</v>
      </c>
      <c r="E4003" s="1">
        <v>6</v>
      </c>
      <c r="F4003" s="3">
        <v>1151</v>
      </c>
      <c r="G4003" s="10">
        <v>3648.67</v>
      </c>
      <c r="H4003" s="12">
        <f>IFERROR(salesdata[[#This Row],[S-P1]]/salesdata[[#This Row],[Q-P1]],0)</f>
        <v>3.17</v>
      </c>
      <c r="I4003" s="3">
        <v>887</v>
      </c>
      <c r="J4003" s="10">
        <v>5623.58</v>
      </c>
      <c r="K4003" s="12">
        <f>IFERROR(salesdata[[#This Row],[S-P2]]/salesdata[[#This Row],[Q-P2]],0)</f>
        <v>6.34</v>
      </c>
      <c r="L4003" s="3">
        <v>5769</v>
      </c>
      <c r="M4003" s="10">
        <v>31267.98</v>
      </c>
      <c r="N4003" s="12">
        <f>IFERROR(salesdata[[#This Row],[S-P3]]/salesdata[[#This Row],[Q-P3]],0)</f>
        <v>5.42</v>
      </c>
      <c r="O4003" s="3">
        <v>1476</v>
      </c>
      <c r="P4003" s="10">
        <v>10523.88</v>
      </c>
      <c r="Q4003" s="12">
        <f>IFERROR(salesdata[[#This Row],[S-P4]]/salesdata[[#This Row],[Q-P4]],0)</f>
        <v>7.13</v>
      </c>
      <c r="R4003" s="3">
        <v>9283</v>
      </c>
      <c r="S4003" s="10">
        <v>51064.11</v>
      </c>
      <c r="T4003" s="1" t="str">
        <f>"Q"&amp;ROUNDUP(salesdata[[#This Row],[Month No.]]/3,0)</f>
        <v>Q2</v>
      </c>
      <c r="U4003" s="1" t="str">
        <f>TEXT(salesdata[[#This Row],[Date]],"dddd")</f>
        <v>Wednesday</v>
      </c>
      <c r="V4003" s="12">
        <f>IFERROR(salesdata[[#This Row],[Total Revenue]]/salesdata[[#This Row],[Total Units Sold]],0)</f>
        <v>5.5008197780889798</v>
      </c>
      <c r="W4003" s="1" t="str">
        <f>INDEX({"Product1","Product2","Product3","Product4"},MATCH(MAX(salesdata[[#This Row],[S-P1]],salesdata[[#This Row],[S-P2]],salesdata[[#This Row],[S-P3]],salesdata[[#This Row],[S-P4]]),CHOOSE({1,2,3,4},salesdata[[#This Row],[S-P1]],salesdata[[#This Row],[S-P2]],salesdata[[#This Row],[S-P3]],salesdata[[#This Row],[S-P4]]),0))</f>
        <v>Product3</v>
      </c>
      <c r="X4003" s="1" t="str">
        <f>IF(salesdata[[#This Row],[Total Revenue]]&gt;=70000,"High",IF(salesdata[[#This Row],[Total Revenue]]&gt;=40000,"Medium","Low"))</f>
        <v>Medium</v>
      </c>
      <c r="Y4003" s="1" t="str">
        <f>IFERROR(IF(SUMIF(salesdata[Year],salesdata[[#This Row],[Year]],salesdata[Total Revenue])&gt;SUMIF(salesdata[Year],salesdata[[#This Row],[Year]]-1,salesdata[Total Revenue]),"Growth Year","Decline Year"),"")</f>
        <v>Decline Year</v>
      </c>
    </row>
    <row r="4004" spans="1:25" x14ac:dyDescent="0.3">
      <c r="A4004" s="1">
        <v>4003</v>
      </c>
      <c r="B4004" s="2">
        <v>44357</v>
      </c>
      <c r="C4004" s="1">
        <v>2021</v>
      </c>
      <c r="D4004" s="1" t="s">
        <v>19</v>
      </c>
      <c r="E4004" s="1">
        <v>6</v>
      </c>
      <c r="F4004" s="3">
        <v>3673</v>
      </c>
      <c r="G4004" s="10">
        <v>11643.41</v>
      </c>
      <c r="H4004" s="12">
        <f>IFERROR(salesdata[[#This Row],[S-P1]]/salesdata[[#This Row],[Q-P1]],0)</f>
        <v>3.17</v>
      </c>
      <c r="I4004" s="3">
        <v>503</v>
      </c>
      <c r="J4004" s="10">
        <v>3189.02</v>
      </c>
      <c r="K4004" s="12">
        <f>IFERROR(salesdata[[#This Row],[S-P2]]/salesdata[[#This Row],[Q-P2]],0)</f>
        <v>6.34</v>
      </c>
      <c r="L4004" s="3">
        <v>5428</v>
      </c>
      <c r="M4004" s="10">
        <v>29419.759999999998</v>
      </c>
      <c r="N4004" s="12">
        <f>IFERROR(salesdata[[#This Row],[S-P3]]/salesdata[[#This Row],[Q-P3]],0)</f>
        <v>5.42</v>
      </c>
      <c r="O4004" s="3">
        <v>1507</v>
      </c>
      <c r="P4004" s="10">
        <v>10744.91</v>
      </c>
      <c r="Q4004" s="12">
        <f>IFERROR(salesdata[[#This Row],[S-P4]]/salesdata[[#This Row],[Q-P4]],0)</f>
        <v>7.13</v>
      </c>
      <c r="R4004" s="3">
        <v>11111</v>
      </c>
      <c r="S4004" s="10">
        <v>54997.1</v>
      </c>
      <c r="T4004" s="1" t="str">
        <f>"Q"&amp;ROUNDUP(salesdata[[#This Row],[Month No.]]/3,0)</f>
        <v>Q2</v>
      </c>
      <c r="U4004" s="1" t="str">
        <f>TEXT(salesdata[[#This Row],[Date]],"dddd")</f>
        <v>Thursday</v>
      </c>
      <c r="V4004" s="12">
        <f>IFERROR(salesdata[[#This Row],[Total Revenue]]/salesdata[[#This Row],[Total Units Sold]],0)</f>
        <v>4.9497884978849784</v>
      </c>
      <c r="W4004" s="1" t="str">
        <f>INDEX({"Product1","Product2","Product3","Product4"},MATCH(MAX(salesdata[[#This Row],[S-P1]],salesdata[[#This Row],[S-P2]],salesdata[[#This Row],[S-P3]],salesdata[[#This Row],[S-P4]]),CHOOSE({1,2,3,4},salesdata[[#This Row],[S-P1]],salesdata[[#This Row],[S-P2]],salesdata[[#This Row],[S-P3]],salesdata[[#This Row],[S-P4]]),0))</f>
        <v>Product3</v>
      </c>
      <c r="X4004" s="1" t="str">
        <f>IF(salesdata[[#This Row],[Total Revenue]]&gt;=70000,"High",IF(salesdata[[#This Row],[Total Revenue]]&gt;=40000,"Medium","Low"))</f>
        <v>Medium</v>
      </c>
      <c r="Y4004" s="1" t="str">
        <f>IFERROR(IF(SUMIF(salesdata[Year],salesdata[[#This Row],[Year]],salesdata[Total Revenue])&gt;SUMIF(salesdata[Year],salesdata[[#This Row],[Year]]-1,salesdata[Total Revenue]),"Growth Year","Decline Year"),"")</f>
        <v>Decline Year</v>
      </c>
    </row>
    <row r="4005" spans="1:25" x14ac:dyDescent="0.3">
      <c r="A4005" s="1">
        <v>4004</v>
      </c>
      <c r="B4005" s="2">
        <v>44358</v>
      </c>
      <c r="C4005" s="1">
        <v>2021</v>
      </c>
      <c r="D4005" s="1" t="s">
        <v>19</v>
      </c>
      <c r="E4005" s="1">
        <v>6</v>
      </c>
      <c r="F4005" s="3">
        <v>571</v>
      </c>
      <c r="G4005" s="10">
        <v>1810.07</v>
      </c>
      <c r="H4005" s="12">
        <f>IFERROR(salesdata[[#This Row],[S-P1]]/salesdata[[#This Row],[Q-P1]],0)</f>
        <v>3.17</v>
      </c>
      <c r="I4005" s="3">
        <v>1506</v>
      </c>
      <c r="J4005" s="10">
        <v>9548.0400000000009</v>
      </c>
      <c r="K4005" s="12">
        <f>IFERROR(salesdata[[#This Row],[S-P2]]/salesdata[[#This Row],[Q-P2]],0)</f>
        <v>6.3400000000000007</v>
      </c>
      <c r="L4005" s="3">
        <v>3592</v>
      </c>
      <c r="M4005" s="10">
        <v>19468.64</v>
      </c>
      <c r="N4005" s="12">
        <f>IFERROR(salesdata[[#This Row],[S-P3]]/salesdata[[#This Row],[Q-P3]],0)</f>
        <v>5.42</v>
      </c>
      <c r="O4005" s="3">
        <v>1344</v>
      </c>
      <c r="P4005" s="10">
        <v>9582.7199999999993</v>
      </c>
      <c r="Q4005" s="12">
        <f>IFERROR(salesdata[[#This Row],[S-P4]]/salesdata[[#This Row],[Q-P4]],0)</f>
        <v>7.13</v>
      </c>
      <c r="R4005" s="3">
        <v>7013</v>
      </c>
      <c r="S4005" s="10">
        <v>40409.47</v>
      </c>
      <c r="T4005" s="1" t="str">
        <f>"Q"&amp;ROUNDUP(salesdata[[#This Row],[Month No.]]/3,0)</f>
        <v>Q2</v>
      </c>
      <c r="U4005" s="1" t="str">
        <f>TEXT(salesdata[[#This Row],[Date]],"dddd")</f>
        <v>Friday</v>
      </c>
      <c r="V4005" s="12">
        <f>IFERROR(salesdata[[#This Row],[Total Revenue]]/salesdata[[#This Row],[Total Units Sold]],0)</f>
        <v>5.7620804220732929</v>
      </c>
      <c r="W4005" s="1" t="str">
        <f>INDEX({"Product1","Product2","Product3","Product4"},MATCH(MAX(salesdata[[#This Row],[S-P1]],salesdata[[#This Row],[S-P2]],salesdata[[#This Row],[S-P3]],salesdata[[#This Row],[S-P4]]),CHOOSE({1,2,3,4},salesdata[[#This Row],[S-P1]],salesdata[[#This Row],[S-P2]],salesdata[[#This Row],[S-P3]],salesdata[[#This Row],[S-P4]]),0))</f>
        <v>Product3</v>
      </c>
      <c r="X4005" s="1" t="str">
        <f>IF(salesdata[[#This Row],[Total Revenue]]&gt;=70000,"High",IF(salesdata[[#This Row],[Total Revenue]]&gt;=40000,"Medium","Low"))</f>
        <v>Medium</v>
      </c>
      <c r="Y4005" s="1" t="str">
        <f>IFERROR(IF(SUMIF(salesdata[Year],salesdata[[#This Row],[Year]],salesdata[Total Revenue])&gt;SUMIF(salesdata[Year],salesdata[[#This Row],[Year]]-1,salesdata[Total Revenue]),"Growth Year","Decline Year"),"")</f>
        <v>Decline Year</v>
      </c>
    </row>
    <row r="4006" spans="1:25" x14ac:dyDescent="0.3">
      <c r="A4006" s="1">
        <v>4005</v>
      </c>
      <c r="B4006" s="2">
        <v>44359</v>
      </c>
      <c r="C4006" s="1">
        <v>2021</v>
      </c>
      <c r="D4006" s="1" t="s">
        <v>19</v>
      </c>
      <c r="E4006" s="1">
        <v>6</v>
      </c>
      <c r="F4006" s="3">
        <v>1364</v>
      </c>
      <c r="G4006" s="10">
        <v>4323.88</v>
      </c>
      <c r="H4006" s="12">
        <f>IFERROR(salesdata[[#This Row],[S-P1]]/salesdata[[#This Row],[Q-P1]],0)</f>
        <v>3.17</v>
      </c>
      <c r="I4006" s="3">
        <v>3397</v>
      </c>
      <c r="J4006" s="10">
        <v>21536.98</v>
      </c>
      <c r="K4006" s="12">
        <f>IFERROR(salesdata[[#This Row],[S-P2]]/salesdata[[#This Row],[Q-P2]],0)</f>
        <v>6.34</v>
      </c>
      <c r="L4006" s="3">
        <v>3660</v>
      </c>
      <c r="M4006" s="10">
        <v>19837.2</v>
      </c>
      <c r="N4006" s="12">
        <f>IFERROR(salesdata[[#This Row],[S-P3]]/salesdata[[#This Row],[Q-P3]],0)</f>
        <v>5.42</v>
      </c>
      <c r="O4006" s="3">
        <v>535</v>
      </c>
      <c r="P4006" s="10">
        <v>3814.55</v>
      </c>
      <c r="Q4006" s="12">
        <f>IFERROR(salesdata[[#This Row],[S-P4]]/salesdata[[#This Row],[Q-P4]],0)</f>
        <v>7.1300000000000008</v>
      </c>
      <c r="R4006" s="3">
        <v>8956</v>
      </c>
      <c r="S4006" s="10">
        <v>49512.61</v>
      </c>
      <c r="T4006" s="1" t="str">
        <f>"Q"&amp;ROUNDUP(salesdata[[#This Row],[Month No.]]/3,0)</f>
        <v>Q2</v>
      </c>
      <c r="U4006" s="1" t="str">
        <f>TEXT(salesdata[[#This Row],[Date]],"dddd")</f>
        <v>Saturday</v>
      </c>
      <c r="V4006" s="12">
        <f>IFERROR(salesdata[[#This Row],[Total Revenue]]/salesdata[[#This Row],[Total Units Sold]],0)</f>
        <v>5.528428986154533</v>
      </c>
      <c r="W4006" s="1" t="str">
        <f>INDEX({"Product1","Product2","Product3","Product4"},MATCH(MAX(salesdata[[#This Row],[S-P1]],salesdata[[#This Row],[S-P2]],salesdata[[#This Row],[S-P3]],salesdata[[#This Row],[S-P4]]),CHOOSE({1,2,3,4},salesdata[[#This Row],[S-P1]],salesdata[[#This Row],[S-P2]],salesdata[[#This Row],[S-P3]],salesdata[[#This Row],[S-P4]]),0))</f>
        <v>Product2</v>
      </c>
      <c r="X4006" s="1" t="str">
        <f>IF(salesdata[[#This Row],[Total Revenue]]&gt;=70000,"High",IF(salesdata[[#This Row],[Total Revenue]]&gt;=40000,"Medium","Low"))</f>
        <v>Medium</v>
      </c>
      <c r="Y4006" s="1" t="str">
        <f>IFERROR(IF(SUMIF(salesdata[Year],salesdata[[#This Row],[Year]],salesdata[Total Revenue])&gt;SUMIF(salesdata[Year],salesdata[[#This Row],[Year]]-1,salesdata[Total Revenue]),"Growth Year","Decline Year"),"")</f>
        <v>Decline Year</v>
      </c>
    </row>
    <row r="4007" spans="1:25" x14ac:dyDescent="0.3">
      <c r="A4007" s="1">
        <v>4006</v>
      </c>
      <c r="B4007" s="2">
        <v>44360</v>
      </c>
      <c r="C4007" s="1">
        <v>2021</v>
      </c>
      <c r="D4007" s="1" t="s">
        <v>19</v>
      </c>
      <c r="E4007" s="1">
        <v>6</v>
      </c>
      <c r="F4007" s="3">
        <v>5898</v>
      </c>
      <c r="G4007" s="10">
        <v>18696.66</v>
      </c>
      <c r="H4007" s="12">
        <f>IFERROR(salesdata[[#This Row],[S-P1]]/salesdata[[#This Row],[Q-P1]],0)</f>
        <v>3.17</v>
      </c>
      <c r="I4007" s="3">
        <v>1997</v>
      </c>
      <c r="J4007" s="10">
        <v>12660.98</v>
      </c>
      <c r="K4007" s="12">
        <f>IFERROR(salesdata[[#This Row],[S-P2]]/salesdata[[#This Row],[Q-P2]],0)</f>
        <v>6.34</v>
      </c>
      <c r="L4007" s="3">
        <v>1910</v>
      </c>
      <c r="M4007" s="10">
        <v>10352.200000000001</v>
      </c>
      <c r="N4007" s="12">
        <f>IFERROR(salesdata[[#This Row],[S-P3]]/salesdata[[#This Row],[Q-P3]],0)</f>
        <v>5.4200000000000008</v>
      </c>
      <c r="O4007" s="3">
        <v>1165</v>
      </c>
      <c r="P4007" s="10">
        <v>8306.4500000000007</v>
      </c>
      <c r="Q4007" s="12">
        <f>IFERROR(salesdata[[#This Row],[S-P4]]/salesdata[[#This Row],[Q-P4]],0)</f>
        <v>7.1300000000000008</v>
      </c>
      <c r="R4007" s="3">
        <v>10970</v>
      </c>
      <c r="S4007" s="10">
        <v>50016.29</v>
      </c>
      <c r="T4007" s="1" t="str">
        <f>"Q"&amp;ROUNDUP(salesdata[[#This Row],[Month No.]]/3,0)</f>
        <v>Q2</v>
      </c>
      <c r="U4007" s="1" t="str">
        <f>TEXT(salesdata[[#This Row],[Date]],"dddd")</f>
        <v>Sunday</v>
      </c>
      <c r="V4007" s="12">
        <f>IFERROR(salesdata[[#This Row],[Total Revenue]]/salesdata[[#This Row],[Total Units Sold]],0)</f>
        <v>4.5593701002734734</v>
      </c>
      <c r="W4007" s="1" t="str">
        <f>INDEX({"Product1","Product2","Product3","Product4"},MATCH(MAX(salesdata[[#This Row],[S-P1]],salesdata[[#This Row],[S-P2]],salesdata[[#This Row],[S-P3]],salesdata[[#This Row],[S-P4]]),CHOOSE({1,2,3,4},salesdata[[#This Row],[S-P1]],salesdata[[#This Row],[S-P2]],salesdata[[#This Row],[S-P3]],salesdata[[#This Row],[S-P4]]),0))</f>
        <v>Product1</v>
      </c>
      <c r="X4007" s="1" t="str">
        <f>IF(salesdata[[#This Row],[Total Revenue]]&gt;=70000,"High",IF(salesdata[[#This Row],[Total Revenue]]&gt;=40000,"Medium","Low"))</f>
        <v>Medium</v>
      </c>
      <c r="Y4007" s="1" t="str">
        <f>IFERROR(IF(SUMIF(salesdata[Year],salesdata[[#This Row],[Year]],salesdata[Total Revenue])&gt;SUMIF(salesdata[Year],salesdata[[#This Row],[Year]]-1,salesdata[Total Revenue]),"Growth Year","Decline Year"),"")</f>
        <v>Decline Year</v>
      </c>
    </row>
    <row r="4008" spans="1:25" x14ac:dyDescent="0.3">
      <c r="A4008" s="1">
        <v>4007</v>
      </c>
      <c r="B4008" s="2">
        <v>44361</v>
      </c>
      <c r="C4008" s="1">
        <v>2021</v>
      </c>
      <c r="D4008" s="1" t="s">
        <v>19</v>
      </c>
      <c r="E4008" s="1">
        <v>6</v>
      </c>
      <c r="F4008" s="3">
        <v>6842</v>
      </c>
      <c r="G4008" s="10">
        <v>21689.14</v>
      </c>
      <c r="H4008" s="12">
        <f>IFERROR(salesdata[[#This Row],[S-P1]]/salesdata[[#This Row],[Q-P1]],0)</f>
        <v>3.17</v>
      </c>
      <c r="I4008" s="3">
        <v>1089</v>
      </c>
      <c r="J4008" s="10">
        <v>6904.26</v>
      </c>
      <c r="K4008" s="12">
        <f>IFERROR(salesdata[[#This Row],[S-P2]]/salesdata[[#This Row],[Q-P2]],0)</f>
        <v>6.34</v>
      </c>
      <c r="L4008" s="3">
        <v>3250</v>
      </c>
      <c r="M4008" s="10">
        <v>17615</v>
      </c>
      <c r="N4008" s="12">
        <f>IFERROR(salesdata[[#This Row],[S-P3]]/salesdata[[#This Row],[Q-P3]],0)</f>
        <v>5.42</v>
      </c>
      <c r="O4008" s="3">
        <v>1231</v>
      </c>
      <c r="P4008" s="10">
        <v>8777.0300000000007</v>
      </c>
      <c r="Q4008" s="12">
        <f>IFERROR(salesdata[[#This Row],[S-P4]]/salesdata[[#This Row],[Q-P4]],0)</f>
        <v>7.1300000000000008</v>
      </c>
      <c r="R4008" s="3">
        <v>12412</v>
      </c>
      <c r="S4008" s="10">
        <v>54985.43</v>
      </c>
      <c r="T4008" s="1" t="str">
        <f>"Q"&amp;ROUNDUP(salesdata[[#This Row],[Month No.]]/3,0)</f>
        <v>Q2</v>
      </c>
      <c r="U4008" s="1" t="str">
        <f>TEXT(salesdata[[#This Row],[Date]],"dddd")</f>
        <v>Monday</v>
      </c>
      <c r="V4008" s="12">
        <f>IFERROR(salesdata[[#This Row],[Total Revenue]]/salesdata[[#This Row],[Total Units Sold]],0)</f>
        <v>4.4300217531421202</v>
      </c>
      <c r="W4008" s="1" t="str">
        <f>INDEX({"Product1","Product2","Product3","Product4"},MATCH(MAX(salesdata[[#This Row],[S-P1]],salesdata[[#This Row],[S-P2]],salesdata[[#This Row],[S-P3]],salesdata[[#This Row],[S-P4]]),CHOOSE({1,2,3,4},salesdata[[#This Row],[S-P1]],salesdata[[#This Row],[S-P2]],salesdata[[#This Row],[S-P3]],salesdata[[#This Row],[S-P4]]),0))</f>
        <v>Product1</v>
      </c>
      <c r="X4008" s="1" t="str">
        <f>IF(salesdata[[#This Row],[Total Revenue]]&gt;=70000,"High",IF(salesdata[[#This Row],[Total Revenue]]&gt;=40000,"Medium","Low"))</f>
        <v>Medium</v>
      </c>
      <c r="Y4008" s="1" t="str">
        <f>IFERROR(IF(SUMIF(salesdata[Year],salesdata[[#This Row],[Year]],salesdata[Total Revenue])&gt;SUMIF(salesdata[Year],salesdata[[#This Row],[Year]]-1,salesdata[Total Revenue]),"Growth Year","Decline Year"),"")</f>
        <v>Decline Year</v>
      </c>
    </row>
    <row r="4009" spans="1:25" x14ac:dyDescent="0.3">
      <c r="A4009" s="1">
        <v>4008</v>
      </c>
      <c r="B4009" s="2">
        <v>44362</v>
      </c>
      <c r="C4009" s="1">
        <v>2021</v>
      </c>
      <c r="D4009" s="1" t="s">
        <v>19</v>
      </c>
      <c r="E4009" s="1">
        <v>6</v>
      </c>
      <c r="F4009" s="3">
        <v>5073</v>
      </c>
      <c r="G4009" s="10">
        <v>16081.41</v>
      </c>
      <c r="H4009" s="12">
        <f>IFERROR(salesdata[[#This Row],[S-P1]]/salesdata[[#This Row],[Q-P1]],0)</f>
        <v>3.17</v>
      </c>
      <c r="I4009" s="3">
        <v>342</v>
      </c>
      <c r="J4009" s="10">
        <v>2168.2800000000002</v>
      </c>
      <c r="K4009" s="12">
        <f>IFERROR(salesdata[[#This Row],[S-P2]]/salesdata[[#This Row],[Q-P2]],0)</f>
        <v>6.3400000000000007</v>
      </c>
      <c r="L4009" s="3">
        <v>4698</v>
      </c>
      <c r="M4009" s="10">
        <v>25463.16</v>
      </c>
      <c r="N4009" s="12">
        <f>IFERROR(salesdata[[#This Row],[S-P3]]/salesdata[[#This Row],[Q-P3]],0)</f>
        <v>5.42</v>
      </c>
      <c r="O4009" s="3">
        <v>1119</v>
      </c>
      <c r="P4009" s="10">
        <v>7978.47</v>
      </c>
      <c r="Q4009" s="12">
        <f>IFERROR(salesdata[[#This Row],[S-P4]]/salesdata[[#This Row],[Q-P4]],0)</f>
        <v>7.13</v>
      </c>
      <c r="R4009" s="3">
        <v>11232</v>
      </c>
      <c r="S4009" s="10">
        <v>51691.32</v>
      </c>
      <c r="T4009" s="1" t="str">
        <f>"Q"&amp;ROUNDUP(salesdata[[#This Row],[Month No.]]/3,0)</f>
        <v>Q2</v>
      </c>
      <c r="U4009" s="1" t="str">
        <f>TEXT(salesdata[[#This Row],[Date]],"dddd")</f>
        <v>Tuesday</v>
      </c>
      <c r="V4009" s="12">
        <f>IFERROR(salesdata[[#This Row],[Total Revenue]]/salesdata[[#This Row],[Total Units Sold]],0)</f>
        <v>4.6021474358974359</v>
      </c>
      <c r="W4009" s="1" t="str">
        <f>INDEX({"Product1","Product2","Product3","Product4"},MATCH(MAX(salesdata[[#This Row],[S-P1]],salesdata[[#This Row],[S-P2]],salesdata[[#This Row],[S-P3]],salesdata[[#This Row],[S-P4]]),CHOOSE({1,2,3,4},salesdata[[#This Row],[S-P1]],salesdata[[#This Row],[S-P2]],salesdata[[#This Row],[S-P3]],salesdata[[#This Row],[S-P4]]),0))</f>
        <v>Product3</v>
      </c>
      <c r="X4009" s="1" t="str">
        <f>IF(salesdata[[#This Row],[Total Revenue]]&gt;=70000,"High",IF(salesdata[[#This Row],[Total Revenue]]&gt;=40000,"Medium","Low"))</f>
        <v>Medium</v>
      </c>
      <c r="Y4009" s="1" t="str">
        <f>IFERROR(IF(SUMIF(salesdata[Year],salesdata[[#This Row],[Year]],salesdata[Total Revenue])&gt;SUMIF(salesdata[Year],salesdata[[#This Row],[Year]]-1,salesdata[Total Revenue]),"Growth Year","Decline Year"),"")</f>
        <v>Decline Year</v>
      </c>
    </row>
    <row r="4010" spans="1:25" x14ac:dyDescent="0.3">
      <c r="A4010" s="1">
        <v>4009</v>
      </c>
      <c r="B4010" s="2">
        <v>44363</v>
      </c>
      <c r="C4010" s="1">
        <v>2021</v>
      </c>
      <c r="D4010" s="1" t="s">
        <v>19</v>
      </c>
      <c r="E4010" s="1">
        <v>6</v>
      </c>
      <c r="F4010" s="3">
        <v>1280</v>
      </c>
      <c r="G4010" s="10">
        <v>4057.6</v>
      </c>
      <c r="H4010" s="12">
        <f>IFERROR(salesdata[[#This Row],[S-P1]]/salesdata[[#This Row],[Q-P1]],0)</f>
        <v>3.17</v>
      </c>
      <c r="I4010" s="3">
        <v>3876</v>
      </c>
      <c r="J4010" s="10">
        <v>24573.84</v>
      </c>
      <c r="K4010" s="12">
        <f>IFERROR(salesdata[[#This Row],[S-P2]]/salesdata[[#This Row],[Q-P2]],0)</f>
        <v>6.34</v>
      </c>
      <c r="L4010" s="3">
        <v>4375</v>
      </c>
      <c r="M4010" s="10">
        <v>23712.5</v>
      </c>
      <c r="N4010" s="12">
        <f>IFERROR(salesdata[[#This Row],[S-P3]]/salesdata[[#This Row],[Q-P3]],0)</f>
        <v>5.42</v>
      </c>
      <c r="O4010" s="3">
        <v>600</v>
      </c>
      <c r="P4010" s="10">
        <v>4278</v>
      </c>
      <c r="Q4010" s="12">
        <f>IFERROR(salesdata[[#This Row],[S-P4]]/salesdata[[#This Row],[Q-P4]],0)</f>
        <v>7.13</v>
      </c>
      <c r="R4010" s="3">
        <v>10131</v>
      </c>
      <c r="S4010" s="10">
        <v>56621.94</v>
      </c>
      <c r="T4010" s="1" t="str">
        <f>"Q"&amp;ROUNDUP(salesdata[[#This Row],[Month No.]]/3,0)</f>
        <v>Q2</v>
      </c>
      <c r="U4010" s="1" t="str">
        <f>TEXT(salesdata[[#This Row],[Date]],"dddd")</f>
        <v>Wednesday</v>
      </c>
      <c r="V4010" s="12">
        <f>IFERROR(salesdata[[#This Row],[Total Revenue]]/salesdata[[#This Row],[Total Units Sold]],0)</f>
        <v>5.5889783831803381</v>
      </c>
      <c r="W4010" s="1" t="str">
        <f>INDEX({"Product1","Product2","Product3","Product4"},MATCH(MAX(salesdata[[#This Row],[S-P1]],salesdata[[#This Row],[S-P2]],salesdata[[#This Row],[S-P3]],salesdata[[#This Row],[S-P4]]),CHOOSE({1,2,3,4},salesdata[[#This Row],[S-P1]],salesdata[[#This Row],[S-P2]],salesdata[[#This Row],[S-P3]],salesdata[[#This Row],[S-P4]]),0))</f>
        <v>Product2</v>
      </c>
      <c r="X4010" s="1" t="str">
        <f>IF(salesdata[[#This Row],[Total Revenue]]&gt;=70000,"High",IF(salesdata[[#This Row],[Total Revenue]]&gt;=40000,"Medium","Low"))</f>
        <v>Medium</v>
      </c>
      <c r="Y4010" s="1" t="str">
        <f>IFERROR(IF(SUMIF(salesdata[Year],salesdata[[#This Row],[Year]],salesdata[Total Revenue])&gt;SUMIF(salesdata[Year],salesdata[[#This Row],[Year]]-1,salesdata[Total Revenue]),"Growth Year","Decline Year"),"")</f>
        <v>Decline Year</v>
      </c>
    </row>
    <row r="4011" spans="1:25" x14ac:dyDescent="0.3">
      <c r="A4011" s="1">
        <v>4010</v>
      </c>
      <c r="B4011" s="2">
        <v>44364</v>
      </c>
      <c r="C4011" s="1">
        <v>2021</v>
      </c>
      <c r="D4011" s="1" t="s">
        <v>19</v>
      </c>
      <c r="E4011" s="1">
        <v>6</v>
      </c>
      <c r="F4011" s="3">
        <v>7859</v>
      </c>
      <c r="G4011" s="10">
        <v>24913.03</v>
      </c>
      <c r="H4011" s="12">
        <f>IFERROR(salesdata[[#This Row],[S-P1]]/salesdata[[#This Row],[Q-P1]],0)</f>
        <v>3.17</v>
      </c>
      <c r="I4011" s="3">
        <v>1278</v>
      </c>
      <c r="J4011" s="10">
        <v>8102.52</v>
      </c>
      <c r="K4011" s="12">
        <f>IFERROR(salesdata[[#This Row],[S-P2]]/salesdata[[#This Row],[Q-P2]],0)</f>
        <v>6.3400000000000007</v>
      </c>
      <c r="L4011" s="3">
        <v>2422</v>
      </c>
      <c r="M4011" s="10">
        <v>13127.24</v>
      </c>
      <c r="N4011" s="12">
        <f>IFERROR(salesdata[[#This Row],[S-P3]]/salesdata[[#This Row],[Q-P3]],0)</f>
        <v>5.42</v>
      </c>
      <c r="O4011" s="3">
        <v>1783</v>
      </c>
      <c r="P4011" s="10">
        <v>12712.79</v>
      </c>
      <c r="Q4011" s="12">
        <f>IFERROR(salesdata[[#This Row],[S-P4]]/salesdata[[#This Row],[Q-P4]],0)</f>
        <v>7.1300000000000008</v>
      </c>
      <c r="R4011" s="3">
        <v>13342</v>
      </c>
      <c r="S4011" s="10">
        <v>58855.58</v>
      </c>
      <c r="T4011" s="1" t="str">
        <f>"Q"&amp;ROUNDUP(salesdata[[#This Row],[Month No.]]/3,0)</f>
        <v>Q2</v>
      </c>
      <c r="U4011" s="1" t="str">
        <f>TEXT(salesdata[[#This Row],[Date]],"dddd")</f>
        <v>Thursday</v>
      </c>
      <c r="V4011" s="12">
        <f>IFERROR(salesdata[[#This Row],[Total Revenue]]/salesdata[[#This Row],[Total Units Sold]],0)</f>
        <v>4.4113011542497382</v>
      </c>
      <c r="W4011" s="1" t="str">
        <f>INDEX({"Product1","Product2","Product3","Product4"},MATCH(MAX(salesdata[[#This Row],[S-P1]],salesdata[[#This Row],[S-P2]],salesdata[[#This Row],[S-P3]],salesdata[[#This Row],[S-P4]]),CHOOSE({1,2,3,4},salesdata[[#This Row],[S-P1]],salesdata[[#This Row],[S-P2]],salesdata[[#This Row],[S-P3]],salesdata[[#This Row],[S-P4]]),0))</f>
        <v>Product1</v>
      </c>
      <c r="X4011" s="1" t="str">
        <f>IF(salesdata[[#This Row],[Total Revenue]]&gt;=70000,"High",IF(salesdata[[#This Row],[Total Revenue]]&gt;=40000,"Medium","Low"))</f>
        <v>Medium</v>
      </c>
      <c r="Y4011" s="1" t="str">
        <f>IFERROR(IF(SUMIF(salesdata[Year],salesdata[[#This Row],[Year]],salesdata[Total Revenue])&gt;SUMIF(salesdata[Year],salesdata[[#This Row],[Year]]-1,salesdata[Total Revenue]),"Growth Year","Decline Year"),"")</f>
        <v>Decline Year</v>
      </c>
    </row>
    <row r="4012" spans="1:25" x14ac:dyDescent="0.3">
      <c r="A4012" s="1">
        <v>4011</v>
      </c>
      <c r="B4012" s="2">
        <v>44365</v>
      </c>
      <c r="C4012" s="1">
        <v>2021</v>
      </c>
      <c r="D4012" s="1" t="s">
        <v>19</v>
      </c>
      <c r="E4012" s="1">
        <v>6</v>
      </c>
      <c r="F4012" s="3">
        <v>5572</v>
      </c>
      <c r="G4012" s="10">
        <v>17663.240000000002</v>
      </c>
      <c r="H4012" s="12">
        <f>IFERROR(salesdata[[#This Row],[S-P1]]/salesdata[[#This Row],[Q-P1]],0)</f>
        <v>3.1700000000000004</v>
      </c>
      <c r="I4012" s="3">
        <v>3694</v>
      </c>
      <c r="J4012" s="10">
        <v>23419.96</v>
      </c>
      <c r="K4012" s="12">
        <f>IFERROR(salesdata[[#This Row],[S-P2]]/salesdata[[#This Row],[Q-P2]],0)</f>
        <v>6.34</v>
      </c>
      <c r="L4012" s="3">
        <v>619</v>
      </c>
      <c r="M4012" s="10">
        <v>3354.98</v>
      </c>
      <c r="N4012" s="12">
        <f>IFERROR(salesdata[[#This Row],[S-P3]]/salesdata[[#This Row],[Q-P3]],0)</f>
        <v>5.42</v>
      </c>
      <c r="O4012" s="3">
        <v>391</v>
      </c>
      <c r="P4012" s="10">
        <v>2787.83</v>
      </c>
      <c r="Q4012" s="12">
        <f>IFERROR(salesdata[[#This Row],[S-P4]]/salesdata[[#This Row],[Q-P4]],0)</f>
        <v>7.13</v>
      </c>
      <c r="R4012" s="3">
        <v>10276</v>
      </c>
      <c r="S4012" s="10">
        <v>47226.01</v>
      </c>
      <c r="T4012" s="1" t="str">
        <f>"Q"&amp;ROUNDUP(salesdata[[#This Row],[Month No.]]/3,0)</f>
        <v>Q2</v>
      </c>
      <c r="U4012" s="1" t="str">
        <f>TEXT(salesdata[[#This Row],[Date]],"dddd")</f>
        <v>Friday</v>
      </c>
      <c r="V4012" s="12">
        <f>IFERROR(salesdata[[#This Row],[Total Revenue]]/salesdata[[#This Row],[Total Units Sold]],0)</f>
        <v>4.5957580770727908</v>
      </c>
      <c r="W4012" s="1" t="str">
        <f>INDEX({"Product1","Product2","Product3","Product4"},MATCH(MAX(salesdata[[#This Row],[S-P1]],salesdata[[#This Row],[S-P2]],salesdata[[#This Row],[S-P3]],salesdata[[#This Row],[S-P4]]),CHOOSE({1,2,3,4},salesdata[[#This Row],[S-P1]],salesdata[[#This Row],[S-P2]],salesdata[[#This Row],[S-P3]],salesdata[[#This Row],[S-P4]]),0))</f>
        <v>Product2</v>
      </c>
      <c r="X4012" s="1" t="str">
        <f>IF(salesdata[[#This Row],[Total Revenue]]&gt;=70000,"High",IF(salesdata[[#This Row],[Total Revenue]]&gt;=40000,"Medium","Low"))</f>
        <v>Medium</v>
      </c>
      <c r="Y4012" s="1" t="str">
        <f>IFERROR(IF(SUMIF(salesdata[Year],salesdata[[#This Row],[Year]],salesdata[Total Revenue])&gt;SUMIF(salesdata[Year],salesdata[[#This Row],[Year]]-1,salesdata[Total Revenue]),"Growth Year","Decline Year"),"")</f>
        <v>Decline Year</v>
      </c>
    </row>
    <row r="4013" spans="1:25" x14ac:dyDescent="0.3">
      <c r="A4013" s="1">
        <v>4012</v>
      </c>
      <c r="B4013" s="2">
        <v>44366</v>
      </c>
      <c r="C4013" s="1">
        <v>2021</v>
      </c>
      <c r="D4013" s="1" t="s">
        <v>19</v>
      </c>
      <c r="E4013" s="1">
        <v>6</v>
      </c>
      <c r="F4013" s="3">
        <v>1746</v>
      </c>
      <c r="G4013" s="10">
        <v>5534.82</v>
      </c>
      <c r="H4013" s="12">
        <f>IFERROR(salesdata[[#This Row],[S-P1]]/salesdata[[#This Row],[Q-P1]],0)</f>
        <v>3.17</v>
      </c>
      <c r="I4013" s="3">
        <v>292</v>
      </c>
      <c r="J4013" s="10">
        <v>1851.28</v>
      </c>
      <c r="K4013" s="12">
        <f>IFERROR(salesdata[[#This Row],[S-P2]]/salesdata[[#This Row],[Q-P2]],0)</f>
        <v>6.34</v>
      </c>
      <c r="L4013" s="3">
        <v>4316</v>
      </c>
      <c r="M4013" s="10">
        <v>23392.720000000001</v>
      </c>
      <c r="N4013" s="12">
        <f>IFERROR(salesdata[[#This Row],[S-P3]]/salesdata[[#This Row],[Q-P3]],0)</f>
        <v>5.42</v>
      </c>
      <c r="O4013" s="3">
        <v>1792</v>
      </c>
      <c r="P4013" s="10">
        <v>12776.96</v>
      </c>
      <c r="Q4013" s="12">
        <f>IFERROR(salesdata[[#This Row],[S-P4]]/salesdata[[#This Row],[Q-P4]],0)</f>
        <v>7.13</v>
      </c>
      <c r="R4013" s="3">
        <v>8146</v>
      </c>
      <c r="S4013" s="10">
        <v>43555.78</v>
      </c>
      <c r="T4013" s="1" t="str">
        <f>"Q"&amp;ROUNDUP(salesdata[[#This Row],[Month No.]]/3,0)</f>
        <v>Q2</v>
      </c>
      <c r="U4013" s="1" t="str">
        <f>TEXT(salesdata[[#This Row],[Date]],"dddd")</f>
        <v>Saturday</v>
      </c>
      <c r="V4013" s="12">
        <f>IFERROR(salesdata[[#This Row],[Total Revenue]]/salesdata[[#This Row],[Total Units Sold]],0)</f>
        <v>5.3468917260004911</v>
      </c>
      <c r="W4013" s="1" t="str">
        <f>INDEX({"Product1","Product2","Product3","Product4"},MATCH(MAX(salesdata[[#This Row],[S-P1]],salesdata[[#This Row],[S-P2]],salesdata[[#This Row],[S-P3]],salesdata[[#This Row],[S-P4]]),CHOOSE({1,2,3,4},salesdata[[#This Row],[S-P1]],salesdata[[#This Row],[S-P2]],salesdata[[#This Row],[S-P3]],salesdata[[#This Row],[S-P4]]),0))</f>
        <v>Product3</v>
      </c>
      <c r="X4013" s="1" t="str">
        <f>IF(salesdata[[#This Row],[Total Revenue]]&gt;=70000,"High",IF(salesdata[[#This Row],[Total Revenue]]&gt;=40000,"Medium","Low"))</f>
        <v>Medium</v>
      </c>
      <c r="Y4013" s="1" t="str">
        <f>IFERROR(IF(SUMIF(salesdata[Year],salesdata[[#This Row],[Year]],salesdata[Total Revenue])&gt;SUMIF(salesdata[Year],salesdata[[#This Row],[Year]]-1,salesdata[Total Revenue]),"Growth Year","Decline Year"),"")</f>
        <v>Decline Year</v>
      </c>
    </row>
    <row r="4014" spans="1:25" x14ac:dyDescent="0.3">
      <c r="A4014" s="1">
        <v>4013</v>
      </c>
      <c r="B4014" s="2">
        <v>44367</v>
      </c>
      <c r="C4014" s="1">
        <v>2021</v>
      </c>
      <c r="D4014" s="1" t="s">
        <v>19</v>
      </c>
      <c r="E4014" s="1">
        <v>6</v>
      </c>
      <c r="F4014" s="3">
        <v>4707</v>
      </c>
      <c r="G4014" s="10">
        <v>14921.19</v>
      </c>
      <c r="H4014" s="12">
        <f>IFERROR(salesdata[[#This Row],[S-P1]]/salesdata[[#This Row],[Q-P1]],0)</f>
        <v>3.17</v>
      </c>
      <c r="I4014" s="3">
        <v>532</v>
      </c>
      <c r="J4014" s="10">
        <v>3372.88</v>
      </c>
      <c r="K4014" s="12">
        <f>IFERROR(salesdata[[#This Row],[S-P2]]/salesdata[[#This Row],[Q-P2]],0)</f>
        <v>6.34</v>
      </c>
      <c r="L4014" s="3">
        <v>3264</v>
      </c>
      <c r="M4014" s="10">
        <v>17690.88</v>
      </c>
      <c r="N4014" s="12">
        <f>IFERROR(salesdata[[#This Row],[S-P3]]/salesdata[[#This Row],[Q-P3]],0)</f>
        <v>5.42</v>
      </c>
      <c r="O4014" s="3">
        <v>1505</v>
      </c>
      <c r="P4014" s="10">
        <v>10730.65</v>
      </c>
      <c r="Q4014" s="12">
        <f>IFERROR(salesdata[[#This Row],[S-P4]]/salesdata[[#This Row],[Q-P4]],0)</f>
        <v>7.13</v>
      </c>
      <c r="R4014" s="3">
        <v>10008</v>
      </c>
      <c r="S4014" s="10">
        <v>46715.6</v>
      </c>
      <c r="T4014" s="1" t="str">
        <f>"Q"&amp;ROUNDUP(salesdata[[#This Row],[Month No.]]/3,0)</f>
        <v>Q2</v>
      </c>
      <c r="U4014" s="1" t="str">
        <f>TEXT(salesdata[[#This Row],[Date]],"dddd")</f>
        <v>Sunday</v>
      </c>
      <c r="V4014" s="12">
        <f>IFERROR(salesdata[[#This Row],[Total Revenue]]/salesdata[[#This Row],[Total Units Sold]],0)</f>
        <v>4.6678257394084728</v>
      </c>
      <c r="W4014" s="1" t="str">
        <f>INDEX({"Product1","Product2","Product3","Product4"},MATCH(MAX(salesdata[[#This Row],[S-P1]],salesdata[[#This Row],[S-P2]],salesdata[[#This Row],[S-P3]],salesdata[[#This Row],[S-P4]]),CHOOSE({1,2,3,4},salesdata[[#This Row],[S-P1]],salesdata[[#This Row],[S-P2]],salesdata[[#This Row],[S-P3]],salesdata[[#This Row],[S-P4]]),0))</f>
        <v>Product3</v>
      </c>
      <c r="X4014" s="1" t="str">
        <f>IF(salesdata[[#This Row],[Total Revenue]]&gt;=70000,"High",IF(salesdata[[#This Row],[Total Revenue]]&gt;=40000,"Medium","Low"))</f>
        <v>Medium</v>
      </c>
      <c r="Y4014" s="1" t="str">
        <f>IFERROR(IF(SUMIF(salesdata[Year],salesdata[[#This Row],[Year]],salesdata[Total Revenue])&gt;SUMIF(salesdata[Year],salesdata[[#This Row],[Year]]-1,salesdata[Total Revenue]),"Growth Year","Decline Year"),"")</f>
        <v>Decline Year</v>
      </c>
    </row>
    <row r="4015" spans="1:25" x14ac:dyDescent="0.3">
      <c r="A4015" s="1">
        <v>4014</v>
      </c>
      <c r="B4015" s="2">
        <v>44368</v>
      </c>
      <c r="C4015" s="1">
        <v>2021</v>
      </c>
      <c r="D4015" s="1" t="s">
        <v>19</v>
      </c>
      <c r="E4015" s="1">
        <v>6</v>
      </c>
      <c r="F4015" s="3">
        <v>7125</v>
      </c>
      <c r="G4015" s="10">
        <v>22586.25</v>
      </c>
      <c r="H4015" s="12">
        <f>IFERROR(salesdata[[#This Row],[S-P1]]/salesdata[[#This Row],[Q-P1]],0)</f>
        <v>3.17</v>
      </c>
      <c r="I4015" s="3">
        <v>1641</v>
      </c>
      <c r="J4015" s="10">
        <v>10403.94</v>
      </c>
      <c r="K4015" s="12">
        <f>IFERROR(salesdata[[#This Row],[S-P2]]/salesdata[[#This Row],[Q-P2]],0)</f>
        <v>6.3400000000000007</v>
      </c>
      <c r="L4015" s="3">
        <v>5742</v>
      </c>
      <c r="M4015" s="10">
        <v>31121.64</v>
      </c>
      <c r="N4015" s="12">
        <f>IFERROR(salesdata[[#This Row],[S-P3]]/salesdata[[#This Row],[Q-P3]],0)</f>
        <v>5.42</v>
      </c>
      <c r="O4015" s="3">
        <v>1500</v>
      </c>
      <c r="P4015" s="10">
        <v>10695</v>
      </c>
      <c r="Q4015" s="12">
        <f>IFERROR(salesdata[[#This Row],[S-P4]]/salesdata[[#This Row],[Q-P4]],0)</f>
        <v>7.13</v>
      </c>
      <c r="R4015" s="3">
        <v>16008</v>
      </c>
      <c r="S4015" s="10">
        <v>74806.83</v>
      </c>
      <c r="T4015" s="1" t="str">
        <f>"Q"&amp;ROUNDUP(salesdata[[#This Row],[Month No.]]/3,0)</f>
        <v>Q2</v>
      </c>
      <c r="U4015" s="1" t="str">
        <f>TEXT(salesdata[[#This Row],[Date]],"dddd")</f>
        <v>Monday</v>
      </c>
      <c r="V4015" s="12">
        <f>IFERROR(salesdata[[#This Row],[Total Revenue]]/salesdata[[#This Row],[Total Units Sold]],0)</f>
        <v>4.673090329835083</v>
      </c>
      <c r="W4015" s="1" t="str">
        <f>INDEX({"Product1","Product2","Product3","Product4"},MATCH(MAX(salesdata[[#This Row],[S-P1]],salesdata[[#This Row],[S-P2]],salesdata[[#This Row],[S-P3]],salesdata[[#This Row],[S-P4]]),CHOOSE({1,2,3,4},salesdata[[#This Row],[S-P1]],salesdata[[#This Row],[S-P2]],salesdata[[#This Row],[S-P3]],salesdata[[#This Row],[S-P4]]),0))</f>
        <v>Product3</v>
      </c>
      <c r="X4015" s="1" t="str">
        <f>IF(salesdata[[#This Row],[Total Revenue]]&gt;=70000,"High",IF(salesdata[[#This Row],[Total Revenue]]&gt;=40000,"Medium","Low"))</f>
        <v>High</v>
      </c>
      <c r="Y4015" s="1" t="str">
        <f>IFERROR(IF(SUMIF(salesdata[Year],salesdata[[#This Row],[Year]],salesdata[Total Revenue])&gt;SUMIF(salesdata[Year],salesdata[[#This Row],[Year]]-1,salesdata[Total Revenue]),"Growth Year","Decline Year"),"")</f>
        <v>Decline Year</v>
      </c>
    </row>
    <row r="4016" spans="1:25" x14ac:dyDescent="0.3">
      <c r="A4016" s="1">
        <v>4015</v>
      </c>
      <c r="B4016" s="2">
        <v>44369</v>
      </c>
      <c r="C4016" s="1">
        <v>2021</v>
      </c>
      <c r="D4016" s="1" t="s">
        <v>19</v>
      </c>
      <c r="E4016" s="1">
        <v>6</v>
      </c>
      <c r="F4016" s="3">
        <v>7382</v>
      </c>
      <c r="G4016" s="10">
        <v>23400.94</v>
      </c>
      <c r="H4016" s="12">
        <f>IFERROR(salesdata[[#This Row],[S-P1]]/salesdata[[#This Row],[Q-P1]],0)</f>
        <v>3.17</v>
      </c>
      <c r="I4016" s="3">
        <v>2060</v>
      </c>
      <c r="J4016" s="10">
        <v>13060.4</v>
      </c>
      <c r="K4016" s="12">
        <f>IFERROR(salesdata[[#This Row],[S-P2]]/salesdata[[#This Row],[Q-P2]],0)</f>
        <v>6.34</v>
      </c>
      <c r="L4016" s="3">
        <v>2617</v>
      </c>
      <c r="M4016" s="10">
        <v>14184.14</v>
      </c>
      <c r="N4016" s="12">
        <f>IFERROR(salesdata[[#This Row],[S-P3]]/salesdata[[#This Row],[Q-P3]],0)</f>
        <v>5.42</v>
      </c>
      <c r="O4016" s="3">
        <v>399</v>
      </c>
      <c r="P4016" s="10">
        <v>2844.87</v>
      </c>
      <c r="Q4016" s="12">
        <f>IFERROR(salesdata[[#This Row],[S-P4]]/salesdata[[#This Row],[Q-P4]],0)</f>
        <v>7.13</v>
      </c>
      <c r="R4016" s="3">
        <v>12458</v>
      </c>
      <c r="S4016" s="10">
        <v>53490.35</v>
      </c>
      <c r="T4016" s="1" t="str">
        <f>"Q"&amp;ROUNDUP(salesdata[[#This Row],[Month No.]]/3,0)</f>
        <v>Q2</v>
      </c>
      <c r="U4016" s="1" t="str">
        <f>TEXT(salesdata[[#This Row],[Date]],"dddd")</f>
        <v>Tuesday</v>
      </c>
      <c r="V4016" s="12">
        <f>IFERROR(salesdata[[#This Row],[Total Revenue]]/salesdata[[#This Row],[Total Units Sold]],0)</f>
        <v>4.2936546797238719</v>
      </c>
      <c r="W4016" s="1" t="str">
        <f>INDEX({"Product1","Product2","Product3","Product4"},MATCH(MAX(salesdata[[#This Row],[S-P1]],salesdata[[#This Row],[S-P2]],salesdata[[#This Row],[S-P3]],salesdata[[#This Row],[S-P4]]),CHOOSE({1,2,3,4},salesdata[[#This Row],[S-P1]],salesdata[[#This Row],[S-P2]],salesdata[[#This Row],[S-P3]],salesdata[[#This Row],[S-P4]]),0))</f>
        <v>Product1</v>
      </c>
      <c r="X4016" s="1" t="str">
        <f>IF(salesdata[[#This Row],[Total Revenue]]&gt;=70000,"High",IF(salesdata[[#This Row],[Total Revenue]]&gt;=40000,"Medium","Low"))</f>
        <v>Medium</v>
      </c>
      <c r="Y4016" s="1" t="str">
        <f>IFERROR(IF(SUMIF(salesdata[Year],salesdata[[#This Row],[Year]],salesdata[Total Revenue])&gt;SUMIF(salesdata[Year],salesdata[[#This Row],[Year]]-1,salesdata[Total Revenue]),"Growth Year","Decline Year"),"")</f>
        <v>Decline Year</v>
      </c>
    </row>
    <row r="4017" spans="1:25" x14ac:dyDescent="0.3">
      <c r="A4017" s="1">
        <v>4016</v>
      </c>
      <c r="B4017" s="2">
        <v>44370</v>
      </c>
      <c r="C4017" s="1">
        <v>2021</v>
      </c>
      <c r="D4017" s="1" t="s">
        <v>19</v>
      </c>
      <c r="E4017" s="1">
        <v>6</v>
      </c>
      <c r="F4017" s="3">
        <v>3071</v>
      </c>
      <c r="G4017" s="10">
        <v>9735.07</v>
      </c>
      <c r="H4017" s="12">
        <f>IFERROR(salesdata[[#This Row],[S-P1]]/salesdata[[#This Row],[Q-P1]],0)</f>
        <v>3.17</v>
      </c>
      <c r="I4017" s="3">
        <v>1689</v>
      </c>
      <c r="J4017" s="10">
        <v>10708.26</v>
      </c>
      <c r="K4017" s="12">
        <f>IFERROR(salesdata[[#This Row],[S-P2]]/salesdata[[#This Row],[Q-P2]],0)</f>
        <v>6.34</v>
      </c>
      <c r="L4017" s="3">
        <v>1670</v>
      </c>
      <c r="M4017" s="10">
        <v>9051.4</v>
      </c>
      <c r="N4017" s="12">
        <f>IFERROR(salesdata[[#This Row],[S-P3]]/salesdata[[#This Row],[Q-P3]],0)</f>
        <v>5.42</v>
      </c>
      <c r="O4017" s="3">
        <v>1186</v>
      </c>
      <c r="P4017" s="10">
        <v>8456.18</v>
      </c>
      <c r="Q4017" s="12">
        <f>IFERROR(salesdata[[#This Row],[S-P4]]/salesdata[[#This Row],[Q-P4]],0)</f>
        <v>7.13</v>
      </c>
      <c r="R4017" s="3">
        <v>7616</v>
      </c>
      <c r="S4017" s="10">
        <v>37950.910000000003</v>
      </c>
      <c r="T4017" s="1" t="str">
        <f>"Q"&amp;ROUNDUP(salesdata[[#This Row],[Month No.]]/3,0)</f>
        <v>Q2</v>
      </c>
      <c r="U4017" s="1" t="str">
        <f>TEXT(salesdata[[#This Row],[Date]],"dddd")</f>
        <v>Wednesday</v>
      </c>
      <c r="V4017" s="12">
        <f>IFERROR(salesdata[[#This Row],[Total Revenue]]/salesdata[[#This Row],[Total Units Sold]],0)</f>
        <v>4.9830501575630253</v>
      </c>
      <c r="W4017" s="1" t="str">
        <f>INDEX({"Product1","Product2","Product3","Product4"},MATCH(MAX(salesdata[[#This Row],[S-P1]],salesdata[[#This Row],[S-P2]],salesdata[[#This Row],[S-P3]],salesdata[[#This Row],[S-P4]]),CHOOSE({1,2,3,4},salesdata[[#This Row],[S-P1]],salesdata[[#This Row],[S-P2]],salesdata[[#This Row],[S-P3]],salesdata[[#This Row],[S-P4]]),0))</f>
        <v>Product2</v>
      </c>
      <c r="X4017" s="1" t="str">
        <f>IF(salesdata[[#This Row],[Total Revenue]]&gt;=70000,"High",IF(salesdata[[#This Row],[Total Revenue]]&gt;=40000,"Medium","Low"))</f>
        <v>Low</v>
      </c>
      <c r="Y4017" s="1" t="str">
        <f>IFERROR(IF(SUMIF(salesdata[Year],salesdata[[#This Row],[Year]],salesdata[Total Revenue])&gt;SUMIF(salesdata[Year],salesdata[[#This Row],[Year]]-1,salesdata[Total Revenue]),"Growth Year","Decline Year"),"")</f>
        <v>Decline Year</v>
      </c>
    </row>
    <row r="4018" spans="1:25" x14ac:dyDescent="0.3">
      <c r="A4018" s="1">
        <v>4017</v>
      </c>
      <c r="B4018" s="2">
        <v>44371</v>
      </c>
      <c r="C4018" s="1">
        <v>2021</v>
      </c>
      <c r="D4018" s="1" t="s">
        <v>19</v>
      </c>
      <c r="E4018" s="1">
        <v>6</v>
      </c>
      <c r="F4018" s="3">
        <v>3488</v>
      </c>
      <c r="G4018" s="10">
        <v>11056.96</v>
      </c>
      <c r="H4018" s="12">
        <f>IFERROR(salesdata[[#This Row],[S-P1]]/salesdata[[#This Row],[Q-P1]],0)</f>
        <v>3.17</v>
      </c>
      <c r="I4018" s="3">
        <v>1947</v>
      </c>
      <c r="J4018" s="10">
        <v>12343.98</v>
      </c>
      <c r="K4018" s="12">
        <f>IFERROR(salesdata[[#This Row],[S-P2]]/salesdata[[#This Row],[Q-P2]],0)</f>
        <v>6.34</v>
      </c>
      <c r="L4018" s="3">
        <v>3440</v>
      </c>
      <c r="M4018" s="10">
        <v>18644.8</v>
      </c>
      <c r="N4018" s="12">
        <f>IFERROR(salesdata[[#This Row],[S-P3]]/salesdata[[#This Row],[Q-P3]],0)</f>
        <v>5.42</v>
      </c>
      <c r="O4018" s="3">
        <v>1277</v>
      </c>
      <c r="P4018" s="10">
        <v>9105.01</v>
      </c>
      <c r="Q4018" s="12">
        <f>IFERROR(salesdata[[#This Row],[S-P4]]/salesdata[[#This Row],[Q-P4]],0)</f>
        <v>7.13</v>
      </c>
      <c r="R4018" s="3">
        <v>10152</v>
      </c>
      <c r="S4018" s="10">
        <v>51150.75</v>
      </c>
      <c r="T4018" s="1" t="str">
        <f>"Q"&amp;ROUNDUP(salesdata[[#This Row],[Month No.]]/3,0)</f>
        <v>Q2</v>
      </c>
      <c r="U4018" s="1" t="str">
        <f>TEXT(salesdata[[#This Row],[Date]],"dddd")</f>
        <v>Thursday</v>
      </c>
      <c r="V4018" s="12">
        <f>IFERROR(salesdata[[#This Row],[Total Revenue]]/salesdata[[#This Row],[Total Units Sold]],0)</f>
        <v>5.0384899527186757</v>
      </c>
      <c r="W4018" s="1" t="str">
        <f>INDEX({"Product1","Product2","Product3","Product4"},MATCH(MAX(salesdata[[#This Row],[S-P1]],salesdata[[#This Row],[S-P2]],salesdata[[#This Row],[S-P3]],salesdata[[#This Row],[S-P4]]),CHOOSE({1,2,3,4},salesdata[[#This Row],[S-P1]],salesdata[[#This Row],[S-P2]],salesdata[[#This Row],[S-P3]],salesdata[[#This Row],[S-P4]]),0))</f>
        <v>Product3</v>
      </c>
      <c r="X4018" s="1" t="str">
        <f>IF(salesdata[[#This Row],[Total Revenue]]&gt;=70000,"High",IF(salesdata[[#This Row],[Total Revenue]]&gt;=40000,"Medium","Low"))</f>
        <v>Medium</v>
      </c>
      <c r="Y4018" s="1" t="str">
        <f>IFERROR(IF(SUMIF(salesdata[Year],salesdata[[#This Row],[Year]],salesdata[Total Revenue])&gt;SUMIF(salesdata[Year],salesdata[[#This Row],[Year]]-1,salesdata[Total Revenue]),"Growth Year","Decline Year"),"")</f>
        <v>Decline Year</v>
      </c>
    </row>
    <row r="4019" spans="1:25" x14ac:dyDescent="0.3">
      <c r="A4019" s="1">
        <v>4018</v>
      </c>
      <c r="B4019" s="2">
        <v>44372</v>
      </c>
      <c r="C4019" s="1">
        <v>2021</v>
      </c>
      <c r="D4019" s="1" t="s">
        <v>19</v>
      </c>
      <c r="E4019" s="1">
        <v>6</v>
      </c>
      <c r="F4019" s="3">
        <v>861</v>
      </c>
      <c r="G4019" s="10">
        <v>2729.37</v>
      </c>
      <c r="H4019" s="12">
        <f>IFERROR(salesdata[[#This Row],[S-P1]]/salesdata[[#This Row],[Q-P1]],0)</f>
        <v>3.17</v>
      </c>
      <c r="I4019" s="3">
        <v>2666</v>
      </c>
      <c r="J4019" s="10">
        <v>16902.439999999999</v>
      </c>
      <c r="K4019" s="12">
        <f>IFERROR(salesdata[[#This Row],[S-P2]]/salesdata[[#This Row],[Q-P2]],0)</f>
        <v>6.34</v>
      </c>
      <c r="L4019" s="3">
        <v>3856</v>
      </c>
      <c r="M4019" s="10">
        <v>20899.52</v>
      </c>
      <c r="N4019" s="12">
        <f>IFERROR(salesdata[[#This Row],[S-P3]]/salesdata[[#This Row],[Q-P3]],0)</f>
        <v>5.42</v>
      </c>
      <c r="O4019" s="3">
        <v>1250</v>
      </c>
      <c r="P4019" s="10">
        <v>8912.5</v>
      </c>
      <c r="Q4019" s="12">
        <f>IFERROR(salesdata[[#This Row],[S-P4]]/salesdata[[#This Row],[Q-P4]],0)</f>
        <v>7.13</v>
      </c>
      <c r="R4019" s="3">
        <v>8633</v>
      </c>
      <c r="S4019" s="10">
        <v>49443.83</v>
      </c>
      <c r="T4019" s="1" t="str">
        <f>"Q"&amp;ROUNDUP(salesdata[[#This Row],[Month No.]]/3,0)</f>
        <v>Q2</v>
      </c>
      <c r="U4019" s="1" t="str">
        <f>TEXT(salesdata[[#This Row],[Date]],"dddd")</f>
        <v>Friday</v>
      </c>
      <c r="V4019" s="12">
        <f>IFERROR(salesdata[[#This Row],[Total Revenue]]/salesdata[[#This Row],[Total Units Sold]],0)</f>
        <v>5.7273056874782808</v>
      </c>
      <c r="W4019" s="1" t="str">
        <f>INDEX({"Product1","Product2","Product3","Product4"},MATCH(MAX(salesdata[[#This Row],[S-P1]],salesdata[[#This Row],[S-P2]],salesdata[[#This Row],[S-P3]],salesdata[[#This Row],[S-P4]]),CHOOSE({1,2,3,4},salesdata[[#This Row],[S-P1]],salesdata[[#This Row],[S-P2]],salesdata[[#This Row],[S-P3]],salesdata[[#This Row],[S-P4]]),0))</f>
        <v>Product3</v>
      </c>
      <c r="X4019" s="1" t="str">
        <f>IF(salesdata[[#This Row],[Total Revenue]]&gt;=70000,"High",IF(salesdata[[#This Row],[Total Revenue]]&gt;=40000,"Medium","Low"))</f>
        <v>Medium</v>
      </c>
      <c r="Y4019" s="1" t="str">
        <f>IFERROR(IF(SUMIF(salesdata[Year],salesdata[[#This Row],[Year]],salesdata[Total Revenue])&gt;SUMIF(salesdata[Year],salesdata[[#This Row],[Year]]-1,salesdata[Total Revenue]),"Growth Year","Decline Year"),"")</f>
        <v>Decline Year</v>
      </c>
    </row>
    <row r="4020" spans="1:25" x14ac:dyDescent="0.3">
      <c r="A4020" s="1">
        <v>4019</v>
      </c>
      <c r="B4020" s="2">
        <v>44373</v>
      </c>
      <c r="C4020" s="1">
        <v>2021</v>
      </c>
      <c r="D4020" s="1" t="s">
        <v>19</v>
      </c>
      <c r="E4020" s="1">
        <v>6</v>
      </c>
      <c r="F4020" s="3">
        <v>4111</v>
      </c>
      <c r="G4020" s="10">
        <v>13031.87</v>
      </c>
      <c r="H4020" s="12">
        <f>IFERROR(salesdata[[#This Row],[S-P1]]/salesdata[[#This Row],[Q-P1]],0)</f>
        <v>3.1700000000000004</v>
      </c>
      <c r="I4020" s="3">
        <v>3281</v>
      </c>
      <c r="J4020" s="10">
        <v>20801.54</v>
      </c>
      <c r="K4020" s="12">
        <f>IFERROR(salesdata[[#This Row],[S-P2]]/salesdata[[#This Row],[Q-P2]],0)</f>
        <v>6.34</v>
      </c>
      <c r="L4020" s="3">
        <v>3321</v>
      </c>
      <c r="M4020" s="10">
        <v>17999.82</v>
      </c>
      <c r="N4020" s="12">
        <f>IFERROR(salesdata[[#This Row],[S-P3]]/salesdata[[#This Row],[Q-P3]],0)</f>
        <v>5.42</v>
      </c>
      <c r="O4020" s="3">
        <v>1834</v>
      </c>
      <c r="P4020" s="10">
        <v>13076.42</v>
      </c>
      <c r="Q4020" s="12">
        <f>IFERROR(salesdata[[#This Row],[S-P4]]/salesdata[[#This Row],[Q-P4]],0)</f>
        <v>7.13</v>
      </c>
      <c r="R4020" s="3">
        <v>12547</v>
      </c>
      <c r="S4020" s="10">
        <v>64909.65</v>
      </c>
      <c r="T4020" s="1" t="str">
        <f>"Q"&amp;ROUNDUP(salesdata[[#This Row],[Month No.]]/3,0)</f>
        <v>Q2</v>
      </c>
      <c r="U4020" s="1" t="str">
        <f>TEXT(salesdata[[#This Row],[Date]],"dddd")</f>
        <v>Saturday</v>
      </c>
      <c r="V4020" s="12">
        <f>IFERROR(salesdata[[#This Row],[Total Revenue]]/salesdata[[#This Row],[Total Units Sold]],0)</f>
        <v>5.1733203156132941</v>
      </c>
      <c r="W4020" s="1" t="str">
        <f>INDEX({"Product1","Product2","Product3","Product4"},MATCH(MAX(salesdata[[#This Row],[S-P1]],salesdata[[#This Row],[S-P2]],salesdata[[#This Row],[S-P3]],salesdata[[#This Row],[S-P4]]),CHOOSE({1,2,3,4},salesdata[[#This Row],[S-P1]],salesdata[[#This Row],[S-P2]],salesdata[[#This Row],[S-P3]],salesdata[[#This Row],[S-P4]]),0))</f>
        <v>Product2</v>
      </c>
      <c r="X4020" s="1" t="str">
        <f>IF(salesdata[[#This Row],[Total Revenue]]&gt;=70000,"High",IF(salesdata[[#This Row],[Total Revenue]]&gt;=40000,"Medium","Low"))</f>
        <v>Medium</v>
      </c>
      <c r="Y4020" s="1" t="str">
        <f>IFERROR(IF(SUMIF(salesdata[Year],salesdata[[#This Row],[Year]],salesdata[Total Revenue])&gt;SUMIF(salesdata[Year],salesdata[[#This Row],[Year]]-1,salesdata[Total Revenue]),"Growth Year","Decline Year"),"")</f>
        <v>Decline Year</v>
      </c>
    </row>
    <row r="4021" spans="1:25" x14ac:dyDescent="0.3">
      <c r="A4021" s="1">
        <v>4020</v>
      </c>
      <c r="B4021" s="2">
        <v>44374</v>
      </c>
      <c r="C4021" s="1">
        <v>2021</v>
      </c>
      <c r="D4021" s="1" t="s">
        <v>19</v>
      </c>
      <c r="E4021" s="1">
        <v>6</v>
      </c>
      <c r="F4021" s="3">
        <v>5844</v>
      </c>
      <c r="G4021" s="10">
        <v>18525.48</v>
      </c>
      <c r="H4021" s="12">
        <f>IFERROR(salesdata[[#This Row],[S-P1]]/salesdata[[#This Row],[Q-P1]],0)</f>
        <v>3.17</v>
      </c>
      <c r="I4021" s="3">
        <v>2768</v>
      </c>
      <c r="J4021" s="10">
        <v>17549.12</v>
      </c>
      <c r="K4021" s="12">
        <f>IFERROR(salesdata[[#This Row],[S-P2]]/salesdata[[#This Row],[Q-P2]],0)</f>
        <v>6.34</v>
      </c>
      <c r="L4021" s="3">
        <v>2162</v>
      </c>
      <c r="M4021" s="10">
        <v>11718.04</v>
      </c>
      <c r="N4021" s="12">
        <f>IFERROR(salesdata[[#This Row],[S-P3]]/salesdata[[#This Row],[Q-P3]],0)</f>
        <v>5.4200000000000008</v>
      </c>
      <c r="O4021" s="3">
        <v>1775</v>
      </c>
      <c r="P4021" s="10">
        <v>12655.75</v>
      </c>
      <c r="Q4021" s="12">
        <f>IFERROR(salesdata[[#This Row],[S-P4]]/salesdata[[#This Row],[Q-P4]],0)</f>
        <v>7.13</v>
      </c>
      <c r="R4021" s="3">
        <v>12549</v>
      </c>
      <c r="S4021" s="10">
        <v>60448.39</v>
      </c>
      <c r="T4021" s="1" t="str">
        <f>"Q"&amp;ROUNDUP(salesdata[[#This Row],[Month No.]]/3,0)</f>
        <v>Q2</v>
      </c>
      <c r="U4021" s="1" t="str">
        <f>TEXT(salesdata[[#This Row],[Date]],"dddd")</f>
        <v>Sunday</v>
      </c>
      <c r="V4021" s="12">
        <f>IFERROR(salesdata[[#This Row],[Total Revenue]]/salesdata[[#This Row],[Total Units Sold]],0)</f>
        <v>4.816988604669695</v>
      </c>
      <c r="W4021" s="1" t="str">
        <f>INDEX({"Product1","Product2","Product3","Product4"},MATCH(MAX(salesdata[[#This Row],[S-P1]],salesdata[[#This Row],[S-P2]],salesdata[[#This Row],[S-P3]],salesdata[[#This Row],[S-P4]]),CHOOSE({1,2,3,4},salesdata[[#This Row],[S-P1]],salesdata[[#This Row],[S-P2]],salesdata[[#This Row],[S-P3]],salesdata[[#This Row],[S-P4]]),0))</f>
        <v>Product1</v>
      </c>
      <c r="X4021" s="1" t="str">
        <f>IF(salesdata[[#This Row],[Total Revenue]]&gt;=70000,"High",IF(salesdata[[#This Row],[Total Revenue]]&gt;=40000,"Medium","Low"))</f>
        <v>Medium</v>
      </c>
      <c r="Y4021" s="1" t="str">
        <f>IFERROR(IF(SUMIF(salesdata[Year],salesdata[[#This Row],[Year]],salesdata[Total Revenue])&gt;SUMIF(salesdata[Year],salesdata[[#This Row],[Year]]-1,salesdata[Total Revenue]),"Growth Year","Decline Year"),"")</f>
        <v>Decline Year</v>
      </c>
    </row>
    <row r="4022" spans="1:25" x14ac:dyDescent="0.3">
      <c r="A4022" s="1">
        <v>4021</v>
      </c>
      <c r="B4022" s="2">
        <v>44375</v>
      </c>
      <c r="C4022" s="1">
        <v>2021</v>
      </c>
      <c r="D4022" s="1" t="s">
        <v>19</v>
      </c>
      <c r="E4022" s="1">
        <v>6</v>
      </c>
      <c r="F4022" s="3">
        <v>612</v>
      </c>
      <c r="G4022" s="10">
        <v>1940.04</v>
      </c>
      <c r="H4022" s="12">
        <f>IFERROR(salesdata[[#This Row],[S-P1]]/salesdata[[#This Row],[Q-P1]],0)</f>
        <v>3.17</v>
      </c>
      <c r="I4022" s="3">
        <v>2451</v>
      </c>
      <c r="J4022" s="10">
        <v>15539.34</v>
      </c>
      <c r="K4022" s="12">
        <f>IFERROR(salesdata[[#This Row],[S-P2]]/salesdata[[#This Row],[Q-P2]],0)</f>
        <v>6.34</v>
      </c>
      <c r="L4022" s="3">
        <v>2763</v>
      </c>
      <c r="M4022" s="10">
        <v>14975.46</v>
      </c>
      <c r="N4022" s="12">
        <f>IFERROR(salesdata[[#This Row],[S-P3]]/salesdata[[#This Row],[Q-P3]],0)</f>
        <v>5.42</v>
      </c>
      <c r="O4022" s="3">
        <v>1886</v>
      </c>
      <c r="P4022" s="10">
        <v>13447.18</v>
      </c>
      <c r="Q4022" s="12">
        <f>IFERROR(salesdata[[#This Row],[S-P4]]/salesdata[[#This Row],[Q-P4]],0)</f>
        <v>7.13</v>
      </c>
      <c r="R4022" s="3">
        <v>7712</v>
      </c>
      <c r="S4022" s="10">
        <v>45902.02</v>
      </c>
      <c r="T4022" s="1" t="str">
        <f>"Q"&amp;ROUNDUP(salesdata[[#This Row],[Month No.]]/3,0)</f>
        <v>Q2</v>
      </c>
      <c r="U4022" s="1" t="str">
        <f>TEXT(salesdata[[#This Row],[Date]],"dddd")</f>
        <v>Monday</v>
      </c>
      <c r="V4022" s="12">
        <f>IFERROR(salesdata[[#This Row],[Total Revenue]]/salesdata[[#This Row],[Total Units Sold]],0)</f>
        <v>5.9520254149377587</v>
      </c>
      <c r="W4022" s="1" t="str">
        <f>INDEX({"Product1","Product2","Product3","Product4"},MATCH(MAX(salesdata[[#This Row],[S-P1]],salesdata[[#This Row],[S-P2]],salesdata[[#This Row],[S-P3]],salesdata[[#This Row],[S-P4]]),CHOOSE({1,2,3,4},salesdata[[#This Row],[S-P1]],salesdata[[#This Row],[S-P2]],salesdata[[#This Row],[S-P3]],salesdata[[#This Row],[S-P4]]),0))</f>
        <v>Product2</v>
      </c>
      <c r="X4022" s="1" t="str">
        <f>IF(salesdata[[#This Row],[Total Revenue]]&gt;=70000,"High",IF(salesdata[[#This Row],[Total Revenue]]&gt;=40000,"Medium","Low"))</f>
        <v>Medium</v>
      </c>
      <c r="Y4022" s="1" t="str">
        <f>IFERROR(IF(SUMIF(salesdata[Year],salesdata[[#This Row],[Year]],salesdata[Total Revenue])&gt;SUMIF(salesdata[Year],salesdata[[#This Row],[Year]]-1,salesdata[Total Revenue]),"Growth Year","Decline Year"),"")</f>
        <v>Decline Year</v>
      </c>
    </row>
    <row r="4023" spans="1:25" x14ac:dyDescent="0.3">
      <c r="A4023" s="1">
        <v>4022</v>
      </c>
      <c r="B4023" s="2">
        <v>44376</v>
      </c>
      <c r="C4023" s="1">
        <v>2021</v>
      </c>
      <c r="D4023" s="1" t="s">
        <v>19</v>
      </c>
      <c r="E4023" s="1">
        <v>6</v>
      </c>
      <c r="F4023" s="3">
        <v>4267</v>
      </c>
      <c r="G4023" s="10">
        <v>13526.39</v>
      </c>
      <c r="H4023" s="12">
        <f>IFERROR(salesdata[[#This Row],[S-P1]]/salesdata[[#This Row],[Q-P1]],0)</f>
        <v>3.17</v>
      </c>
      <c r="I4023" s="3">
        <v>424</v>
      </c>
      <c r="J4023" s="10">
        <v>2688.16</v>
      </c>
      <c r="K4023" s="12">
        <f>IFERROR(salesdata[[#This Row],[S-P2]]/salesdata[[#This Row],[Q-P2]],0)</f>
        <v>6.34</v>
      </c>
      <c r="L4023" s="3">
        <v>1320</v>
      </c>
      <c r="M4023" s="10">
        <v>7154.4</v>
      </c>
      <c r="N4023" s="12">
        <f>IFERROR(salesdata[[#This Row],[S-P3]]/salesdata[[#This Row],[Q-P3]],0)</f>
        <v>5.42</v>
      </c>
      <c r="O4023" s="3">
        <v>823</v>
      </c>
      <c r="P4023" s="10">
        <v>5867.99</v>
      </c>
      <c r="Q4023" s="12">
        <f>IFERROR(salesdata[[#This Row],[S-P4]]/salesdata[[#This Row],[Q-P4]],0)</f>
        <v>7.13</v>
      </c>
      <c r="R4023" s="3">
        <v>6834</v>
      </c>
      <c r="S4023" s="10">
        <v>29236.94</v>
      </c>
      <c r="T4023" s="1" t="str">
        <f>"Q"&amp;ROUNDUP(salesdata[[#This Row],[Month No.]]/3,0)</f>
        <v>Q2</v>
      </c>
      <c r="U4023" s="1" t="str">
        <f>TEXT(salesdata[[#This Row],[Date]],"dddd")</f>
        <v>Tuesday</v>
      </c>
      <c r="V4023" s="12">
        <f>IFERROR(salesdata[[#This Row],[Total Revenue]]/salesdata[[#This Row],[Total Units Sold]],0)</f>
        <v>4.2781592039800991</v>
      </c>
      <c r="W4023" s="1" t="str">
        <f>INDEX({"Product1","Product2","Product3","Product4"},MATCH(MAX(salesdata[[#This Row],[S-P1]],salesdata[[#This Row],[S-P2]],salesdata[[#This Row],[S-P3]],salesdata[[#This Row],[S-P4]]),CHOOSE({1,2,3,4},salesdata[[#This Row],[S-P1]],salesdata[[#This Row],[S-P2]],salesdata[[#This Row],[S-P3]],salesdata[[#This Row],[S-P4]]),0))</f>
        <v>Product1</v>
      </c>
      <c r="X4023" s="1" t="str">
        <f>IF(salesdata[[#This Row],[Total Revenue]]&gt;=70000,"High",IF(salesdata[[#This Row],[Total Revenue]]&gt;=40000,"Medium","Low"))</f>
        <v>Low</v>
      </c>
      <c r="Y4023" s="1" t="str">
        <f>IFERROR(IF(SUMIF(salesdata[Year],salesdata[[#This Row],[Year]],salesdata[Total Revenue])&gt;SUMIF(salesdata[Year],salesdata[[#This Row],[Year]]-1,salesdata[Total Revenue]),"Growth Year","Decline Year"),"")</f>
        <v>Decline Year</v>
      </c>
    </row>
    <row r="4024" spans="1:25" x14ac:dyDescent="0.3">
      <c r="A4024" s="1">
        <v>4023</v>
      </c>
      <c r="B4024" s="2">
        <v>44377</v>
      </c>
      <c r="C4024" s="1">
        <v>2021</v>
      </c>
      <c r="D4024" s="1" t="s">
        <v>19</v>
      </c>
      <c r="E4024" s="1">
        <v>6</v>
      </c>
      <c r="F4024" s="3">
        <v>4581</v>
      </c>
      <c r="G4024" s="10">
        <v>14521.77</v>
      </c>
      <c r="H4024" s="12">
        <f>IFERROR(salesdata[[#This Row],[S-P1]]/salesdata[[#This Row],[Q-P1]],0)</f>
        <v>3.17</v>
      </c>
      <c r="I4024" s="3">
        <v>2324</v>
      </c>
      <c r="J4024" s="10">
        <v>14734.16</v>
      </c>
      <c r="K4024" s="12">
        <f>IFERROR(salesdata[[#This Row],[S-P2]]/salesdata[[#This Row],[Q-P2]],0)</f>
        <v>6.34</v>
      </c>
      <c r="L4024" s="3">
        <v>829</v>
      </c>
      <c r="M4024" s="10">
        <v>4493.18</v>
      </c>
      <c r="N4024" s="12">
        <f>IFERROR(salesdata[[#This Row],[S-P3]]/salesdata[[#This Row],[Q-P3]],0)</f>
        <v>5.42</v>
      </c>
      <c r="O4024" s="3">
        <v>1785</v>
      </c>
      <c r="P4024" s="10">
        <v>12727.05</v>
      </c>
      <c r="Q4024" s="12">
        <f>IFERROR(salesdata[[#This Row],[S-P4]]/salesdata[[#This Row],[Q-P4]],0)</f>
        <v>7.13</v>
      </c>
      <c r="R4024" s="3">
        <v>9519</v>
      </c>
      <c r="S4024" s="10">
        <v>46476.160000000003</v>
      </c>
      <c r="T4024" s="1" t="str">
        <f>"Q"&amp;ROUNDUP(salesdata[[#This Row],[Month No.]]/3,0)</f>
        <v>Q2</v>
      </c>
      <c r="U4024" s="1" t="str">
        <f>TEXT(salesdata[[#This Row],[Date]],"dddd")</f>
        <v>Wednesday</v>
      </c>
      <c r="V4024" s="12">
        <f>IFERROR(salesdata[[#This Row],[Total Revenue]]/salesdata[[#This Row],[Total Units Sold]],0)</f>
        <v>4.882462443533985</v>
      </c>
      <c r="W4024" s="1" t="str">
        <f>INDEX({"Product1","Product2","Product3","Product4"},MATCH(MAX(salesdata[[#This Row],[S-P1]],salesdata[[#This Row],[S-P2]],salesdata[[#This Row],[S-P3]],salesdata[[#This Row],[S-P4]]),CHOOSE({1,2,3,4},salesdata[[#This Row],[S-P1]],salesdata[[#This Row],[S-P2]],salesdata[[#This Row],[S-P3]],salesdata[[#This Row],[S-P4]]),0))</f>
        <v>Product2</v>
      </c>
      <c r="X4024" s="1" t="str">
        <f>IF(salesdata[[#This Row],[Total Revenue]]&gt;=70000,"High",IF(salesdata[[#This Row],[Total Revenue]]&gt;=40000,"Medium","Low"))</f>
        <v>Medium</v>
      </c>
      <c r="Y4024" s="1" t="str">
        <f>IFERROR(IF(SUMIF(salesdata[Year],salesdata[[#This Row],[Year]],salesdata[Total Revenue])&gt;SUMIF(salesdata[Year],salesdata[[#This Row],[Year]]-1,salesdata[Total Revenue]),"Growth Year","Decline Year"),"")</f>
        <v>Decline Year</v>
      </c>
    </row>
    <row r="4025" spans="1:25" x14ac:dyDescent="0.3">
      <c r="A4025" s="1">
        <v>4024</v>
      </c>
      <c r="B4025" s="2">
        <v>44378</v>
      </c>
      <c r="C4025" s="1">
        <v>2021</v>
      </c>
      <c r="D4025" s="1" t="s">
        <v>20</v>
      </c>
      <c r="E4025" s="1">
        <v>7</v>
      </c>
      <c r="F4025" s="3">
        <v>3360</v>
      </c>
      <c r="G4025" s="10">
        <v>10651.2</v>
      </c>
      <c r="H4025" s="12">
        <f>IFERROR(salesdata[[#This Row],[S-P1]]/salesdata[[#This Row],[Q-P1]],0)</f>
        <v>3.1700000000000004</v>
      </c>
      <c r="I4025" s="3">
        <v>653</v>
      </c>
      <c r="J4025" s="10">
        <v>4140.0200000000004</v>
      </c>
      <c r="K4025" s="12">
        <f>IFERROR(salesdata[[#This Row],[S-P2]]/salesdata[[#This Row],[Q-P2]],0)</f>
        <v>6.3400000000000007</v>
      </c>
      <c r="L4025" s="3">
        <v>459</v>
      </c>
      <c r="M4025" s="10">
        <v>2487.7800000000002</v>
      </c>
      <c r="N4025" s="12">
        <f>IFERROR(salesdata[[#This Row],[S-P3]]/salesdata[[#This Row],[Q-P3]],0)</f>
        <v>5.4200000000000008</v>
      </c>
      <c r="O4025" s="3">
        <v>707</v>
      </c>
      <c r="P4025" s="10">
        <v>5040.91</v>
      </c>
      <c r="Q4025" s="12">
        <f>IFERROR(salesdata[[#This Row],[S-P4]]/salesdata[[#This Row],[Q-P4]],0)</f>
        <v>7.13</v>
      </c>
      <c r="R4025" s="3">
        <v>5179</v>
      </c>
      <c r="S4025" s="10">
        <v>22319.91</v>
      </c>
      <c r="T4025" s="1" t="str">
        <f>"Q"&amp;ROUNDUP(salesdata[[#This Row],[Month No.]]/3,0)</f>
        <v>Q3</v>
      </c>
      <c r="U4025" s="1" t="str">
        <f>TEXT(salesdata[[#This Row],[Date]],"dddd")</f>
        <v>Thursday</v>
      </c>
      <c r="V4025" s="12">
        <f>IFERROR(salesdata[[#This Row],[Total Revenue]]/salesdata[[#This Row],[Total Units Sold]],0)</f>
        <v>4.3096949217995748</v>
      </c>
      <c r="W4025" s="1" t="str">
        <f>INDEX({"Product1","Product2","Product3","Product4"},MATCH(MAX(salesdata[[#This Row],[S-P1]],salesdata[[#This Row],[S-P2]],salesdata[[#This Row],[S-P3]],salesdata[[#This Row],[S-P4]]),CHOOSE({1,2,3,4},salesdata[[#This Row],[S-P1]],salesdata[[#This Row],[S-P2]],salesdata[[#This Row],[S-P3]],salesdata[[#This Row],[S-P4]]),0))</f>
        <v>Product1</v>
      </c>
      <c r="X4025" s="1" t="str">
        <f>IF(salesdata[[#This Row],[Total Revenue]]&gt;=70000,"High",IF(salesdata[[#This Row],[Total Revenue]]&gt;=40000,"Medium","Low"))</f>
        <v>Low</v>
      </c>
      <c r="Y4025" s="1" t="str">
        <f>IFERROR(IF(SUMIF(salesdata[Year],salesdata[[#This Row],[Year]],salesdata[Total Revenue])&gt;SUMIF(salesdata[Year],salesdata[[#This Row],[Year]]-1,salesdata[Total Revenue]),"Growth Year","Decline Year"),"")</f>
        <v>Decline Year</v>
      </c>
    </row>
    <row r="4026" spans="1:25" x14ac:dyDescent="0.3">
      <c r="A4026" s="1">
        <v>4025</v>
      </c>
      <c r="B4026" s="2">
        <v>44379</v>
      </c>
      <c r="C4026" s="1">
        <v>2021</v>
      </c>
      <c r="D4026" s="1" t="s">
        <v>20</v>
      </c>
      <c r="E4026" s="1">
        <v>7</v>
      </c>
      <c r="F4026" s="3">
        <v>2845</v>
      </c>
      <c r="G4026" s="10">
        <v>9018.65</v>
      </c>
      <c r="H4026" s="12">
        <f>IFERROR(salesdata[[#This Row],[S-P1]]/salesdata[[#This Row],[Q-P1]],0)</f>
        <v>3.17</v>
      </c>
      <c r="I4026" s="3">
        <v>427</v>
      </c>
      <c r="J4026" s="10">
        <v>2707.18</v>
      </c>
      <c r="K4026" s="12">
        <f>IFERROR(salesdata[[#This Row],[S-P2]]/salesdata[[#This Row],[Q-P2]],0)</f>
        <v>6.34</v>
      </c>
      <c r="L4026" s="3">
        <v>3620</v>
      </c>
      <c r="M4026" s="10">
        <v>19620.400000000001</v>
      </c>
      <c r="N4026" s="12">
        <f>IFERROR(salesdata[[#This Row],[S-P3]]/salesdata[[#This Row],[Q-P3]],0)</f>
        <v>5.4200000000000008</v>
      </c>
      <c r="O4026" s="3">
        <v>1044</v>
      </c>
      <c r="P4026" s="10">
        <v>7443.72</v>
      </c>
      <c r="Q4026" s="12">
        <f>IFERROR(salesdata[[#This Row],[S-P4]]/salesdata[[#This Row],[Q-P4]],0)</f>
        <v>7.13</v>
      </c>
      <c r="R4026" s="3">
        <v>7936</v>
      </c>
      <c r="S4026" s="10">
        <v>38789.949999999997</v>
      </c>
      <c r="T4026" s="1" t="str">
        <f>"Q"&amp;ROUNDUP(salesdata[[#This Row],[Month No.]]/3,0)</f>
        <v>Q3</v>
      </c>
      <c r="U4026" s="1" t="str">
        <f>TEXT(salesdata[[#This Row],[Date]],"dddd")</f>
        <v>Friday</v>
      </c>
      <c r="V4026" s="12">
        <f>IFERROR(salesdata[[#This Row],[Total Revenue]]/salesdata[[#This Row],[Total Units Sold]],0)</f>
        <v>4.8878465221774192</v>
      </c>
      <c r="W4026" s="1" t="str">
        <f>INDEX({"Product1","Product2","Product3","Product4"},MATCH(MAX(salesdata[[#This Row],[S-P1]],salesdata[[#This Row],[S-P2]],salesdata[[#This Row],[S-P3]],salesdata[[#This Row],[S-P4]]),CHOOSE({1,2,3,4},salesdata[[#This Row],[S-P1]],salesdata[[#This Row],[S-P2]],salesdata[[#This Row],[S-P3]],salesdata[[#This Row],[S-P4]]),0))</f>
        <v>Product3</v>
      </c>
      <c r="X4026" s="1" t="str">
        <f>IF(salesdata[[#This Row],[Total Revenue]]&gt;=70000,"High",IF(salesdata[[#This Row],[Total Revenue]]&gt;=40000,"Medium","Low"))</f>
        <v>Low</v>
      </c>
      <c r="Y4026" s="1" t="str">
        <f>IFERROR(IF(SUMIF(salesdata[Year],salesdata[[#This Row],[Year]],salesdata[Total Revenue])&gt;SUMIF(salesdata[Year],salesdata[[#This Row],[Year]]-1,salesdata[Total Revenue]),"Growth Year","Decline Year"),"")</f>
        <v>Decline Year</v>
      </c>
    </row>
    <row r="4027" spans="1:25" x14ac:dyDescent="0.3">
      <c r="A4027" s="1">
        <v>4026</v>
      </c>
      <c r="B4027" s="2">
        <v>44380</v>
      </c>
      <c r="C4027" s="1">
        <v>2021</v>
      </c>
      <c r="D4027" s="1" t="s">
        <v>20</v>
      </c>
      <c r="E4027" s="1">
        <v>7</v>
      </c>
      <c r="F4027" s="3">
        <v>7213</v>
      </c>
      <c r="G4027" s="10">
        <v>22865.21</v>
      </c>
      <c r="H4027" s="12">
        <f>IFERROR(salesdata[[#This Row],[S-P1]]/salesdata[[#This Row],[Q-P1]],0)</f>
        <v>3.17</v>
      </c>
      <c r="I4027" s="3">
        <v>3503</v>
      </c>
      <c r="J4027" s="10">
        <v>22209.02</v>
      </c>
      <c r="K4027" s="12">
        <f>IFERROR(salesdata[[#This Row],[S-P2]]/salesdata[[#This Row],[Q-P2]],0)</f>
        <v>6.34</v>
      </c>
      <c r="L4027" s="3">
        <v>4615</v>
      </c>
      <c r="M4027" s="10">
        <v>25013.3</v>
      </c>
      <c r="N4027" s="12">
        <f>IFERROR(salesdata[[#This Row],[S-P3]]/salesdata[[#This Row],[Q-P3]],0)</f>
        <v>5.42</v>
      </c>
      <c r="O4027" s="3">
        <v>442</v>
      </c>
      <c r="P4027" s="10">
        <v>3151.46</v>
      </c>
      <c r="Q4027" s="12">
        <f>IFERROR(salesdata[[#This Row],[S-P4]]/salesdata[[#This Row],[Q-P4]],0)</f>
        <v>7.13</v>
      </c>
      <c r="R4027" s="3">
        <v>15773</v>
      </c>
      <c r="S4027" s="10">
        <v>73238.990000000005</v>
      </c>
      <c r="T4027" s="1" t="str">
        <f>"Q"&amp;ROUNDUP(salesdata[[#This Row],[Month No.]]/3,0)</f>
        <v>Q3</v>
      </c>
      <c r="U4027" s="1" t="str">
        <f>TEXT(salesdata[[#This Row],[Date]],"dddd")</f>
        <v>Saturday</v>
      </c>
      <c r="V4027" s="12">
        <f>IFERROR(salesdata[[#This Row],[Total Revenue]]/salesdata[[#This Row],[Total Units Sold]],0)</f>
        <v>4.6433138908260956</v>
      </c>
      <c r="W4027" s="1" t="str">
        <f>INDEX({"Product1","Product2","Product3","Product4"},MATCH(MAX(salesdata[[#This Row],[S-P1]],salesdata[[#This Row],[S-P2]],salesdata[[#This Row],[S-P3]],salesdata[[#This Row],[S-P4]]),CHOOSE({1,2,3,4},salesdata[[#This Row],[S-P1]],salesdata[[#This Row],[S-P2]],salesdata[[#This Row],[S-P3]],salesdata[[#This Row],[S-P4]]),0))</f>
        <v>Product3</v>
      </c>
      <c r="X4027" s="1" t="str">
        <f>IF(salesdata[[#This Row],[Total Revenue]]&gt;=70000,"High",IF(salesdata[[#This Row],[Total Revenue]]&gt;=40000,"Medium","Low"))</f>
        <v>High</v>
      </c>
      <c r="Y4027" s="1" t="str">
        <f>IFERROR(IF(SUMIF(salesdata[Year],salesdata[[#This Row],[Year]],salesdata[Total Revenue])&gt;SUMIF(salesdata[Year],salesdata[[#This Row],[Year]]-1,salesdata[Total Revenue]),"Growth Year","Decline Year"),"")</f>
        <v>Decline Year</v>
      </c>
    </row>
    <row r="4028" spans="1:25" x14ac:dyDescent="0.3">
      <c r="A4028" s="1">
        <v>4027</v>
      </c>
      <c r="B4028" s="2">
        <v>44381</v>
      </c>
      <c r="C4028" s="1">
        <v>2021</v>
      </c>
      <c r="D4028" s="1" t="s">
        <v>20</v>
      </c>
      <c r="E4028" s="1">
        <v>7</v>
      </c>
      <c r="F4028" s="3">
        <v>7317</v>
      </c>
      <c r="G4028" s="10">
        <v>23194.89</v>
      </c>
      <c r="H4028" s="12">
        <f>IFERROR(salesdata[[#This Row],[S-P1]]/salesdata[[#This Row],[Q-P1]],0)</f>
        <v>3.17</v>
      </c>
      <c r="I4028" s="3">
        <v>654</v>
      </c>
      <c r="J4028" s="10">
        <v>4146.3599999999997</v>
      </c>
      <c r="K4028" s="12">
        <f>IFERROR(salesdata[[#This Row],[S-P2]]/salesdata[[#This Row],[Q-P2]],0)</f>
        <v>6.34</v>
      </c>
      <c r="L4028" s="3">
        <v>1402</v>
      </c>
      <c r="M4028" s="10">
        <v>7598.84</v>
      </c>
      <c r="N4028" s="12">
        <f>IFERROR(salesdata[[#This Row],[S-P3]]/salesdata[[#This Row],[Q-P3]],0)</f>
        <v>5.42</v>
      </c>
      <c r="O4028" s="3">
        <v>521</v>
      </c>
      <c r="P4028" s="10">
        <v>3714.73</v>
      </c>
      <c r="Q4028" s="12">
        <f>IFERROR(salesdata[[#This Row],[S-P4]]/salesdata[[#This Row],[Q-P4]],0)</f>
        <v>7.13</v>
      </c>
      <c r="R4028" s="3">
        <v>9894</v>
      </c>
      <c r="S4028" s="10">
        <v>38654.82</v>
      </c>
      <c r="T4028" s="1" t="str">
        <f>"Q"&amp;ROUNDUP(salesdata[[#This Row],[Month No.]]/3,0)</f>
        <v>Q3</v>
      </c>
      <c r="U4028" s="1" t="str">
        <f>TEXT(salesdata[[#This Row],[Date]],"dddd")</f>
        <v>Sunday</v>
      </c>
      <c r="V4028" s="12">
        <f>IFERROR(salesdata[[#This Row],[Total Revenue]]/salesdata[[#This Row],[Total Units Sold]],0)</f>
        <v>3.9068950879320798</v>
      </c>
      <c r="W4028" s="1" t="str">
        <f>INDEX({"Product1","Product2","Product3","Product4"},MATCH(MAX(salesdata[[#This Row],[S-P1]],salesdata[[#This Row],[S-P2]],salesdata[[#This Row],[S-P3]],salesdata[[#This Row],[S-P4]]),CHOOSE({1,2,3,4},salesdata[[#This Row],[S-P1]],salesdata[[#This Row],[S-P2]],salesdata[[#This Row],[S-P3]],salesdata[[#This Row],[S-P4]]),0))</f>
        <v>Product1</v>
      </c>
      <c r="X4028" s="1" t="str">
        <f>IF(salesdata[[#This Row],[Total Revenue]]&gt;=70000,"High",IF(salesdata[[#This Row],[Total Revenue]]&gt;=40000,"Medium","Low"))</f>
        <v>Low</v>
      </c>
      <c r="Y4028" s="1" t="str">
        <f>IFERROR(IF(SUMIF(salesdata[Year],salesdata[[#This Row],[Year]],salesdata[Total Revenue])&gt;SUMIF(salesdata[Year],salesdata[[#This Row],[Year]]-1,salesdata[Total Revenue]),"Growth Year","Decline Year"),"")</f>
        <v>Decline Year</v>
      </c>
    </row>
    <row r="4029" spans="1:25" x14ac:dyDescent="0.3">
      <c r="A4029" s="1">
        <v>4028</v>
      </c>
      <c r="B4029" s="2">
        <v>44382</v>
      </c>
      <c r="C4029" s="1">
        <v>2021</v>
      </c>
      <c r="D4029" s="1" t="s">
        <v>20</v>
      </c>
      <c r="E4029" s="1">
        <v>7</v>
      </c>
      <c r="F4029" s="3">
        <v>3153</v>
      </c>
      <c r="G4029" s="10">
        <v>9995.01</v>
      </c>
      <c r="H4029" s="12">
        <f>IFERROR(salesdata[[#This Row],[S-P1]]/salesdata[[#This Row],[Q-P1]],0)</f>
        <v>3.17</v>
      </c>
      <c r="I4029" s="3">
        <v>1505</v>
      </c>
      <c r="J4029" s="10">
        <v>9541.7000000000007</v>
      </c>
      <c r="K4029" s="12">
        <f>IFERROR(salesdata[[#This Row],[S-P2]]/salesdata[[#This Row],[Q-P2]],0)</f>
        <v>6.3400000000000007</v>
      </c>
      <c r="L4029" s="3">
        <v>467</v>
      </c>
      <c r="M4029" s="10">
        <v>2531.14</v>
      </c>
      <c r="N4029" s="12">
        <f>IFERROR(salesdata[[#This Row],[S-P3]]/salesdata[[#This Row],[Q-P3]],0)</f>
        <v>5.42</v>
      </c>
      <c r="O4029" s="3">
        <v>1718</v>
      </c>
      <c r="P4029" s="10">
        <v>12249.34</v>
      </c>
      <c r="Q4029" s="12">
        <f>IFERROR(salesdata[[#This Row],[S-P4]]/salesdata[[#This Row],[Q-P4]],0)</f>
        <v>7.13</v>
      </c>
      <c r="R4029" s="3">
        <v>6843</v>
      </c>
      <c r="S4029" s="10">
        <v>34317.19</v>
      </c>
      <c r="T4029" s="1" t="str">
        <f>"Q"&amp;ROUNDUP(salesdata[[#This Row],[Month No.]]/3,0)</f>
        <v>Q3</v>
      </c>
      <c r="U4029" s="1" t="str">
        <f>TEXT(salesdata[[#This Row],[Date]],"dddd")</f>
        <v>Monday</v>
      </c>
      <c r="V4029" s="12">
        <f>IFERROR(salesdata[[#This Row],[Total Revenue]]/salesdata[[#This Row],[Total Units Sold]],0)</f>
        <v>5.0149335086950169</v>
      </c>
      <c r="W4029" s="1" t="str">
        <f>INDEX({"Product1","Product2","Product3","Product4"},MATCH(MAX(salesdata[[#This Row],[S-P1]],salesdata[[#This Row],[S-P2]],salesdata[[#This Row],[S-P3]],salesdata[[#This Row],[S-P4]]),CHOOSE({1,2,3,4},salesdata[[#This Row],[S-P1]],salesdata[[#This Row],[S-P2]],salesdata[[#This Row],[S-P3]],salesdata[[#This Row],[S-P4]]),0))</f>
        <v>Product4</v>
      </c>
      <c r="X4029" s="1" t="str">
        <f>IF(salesdata[[#This Row],[Total Revenue]]&gt;=70000,"High",IF(salesdata[[#This Row],[Total Revenue]]&gt;=40000,"Medium","Low"))</f>
        <v>Low</v>
      </c>
      <c r="Y4029" s="1" t="str">
        <f>IFERROR(IF(SUMIF(salesdata[Year],salesdata[[#This Row],[Year]],salesdata[Total Revenue])&gt;SUMIF(salesdata[Year],salesdata[[#This Row],[Year]]-1,salesdata[Total Revenue]),"Growth Year","Decline Year"),"")</f>
        <v>Decline Year</v>
      </c>
    </row>
    <row r="4030" spans="1:25" x14ac:dyDescent="0.3">
      <c r="A4030" s="1">
        <v>4029</v>
      </c>
      <c r="B4030" s="2">
        <v>44383</v>
      </c>
      <c r="C4030" s="1">
        <v>2021</v>
      </c>
      <c r="D4030" s="1" t="s">
        <v>20</v>
      </c>
      <c r="E4030" s="1">
        <v>7</v>
      </c>
      <c r="F4030" s="3">
        <v>1941</v>
      </c>
      <c r="G4030" s="10">
        <v>6152.97</v>
      </c>
      <c r="H4030" s="12">
        <f>IFERROR(salesdata[[#This Row],[S-P1]]/salesdata[[#This Row],[Q-P1]],0)</f>
        <v>3.17</v>
      </c>
      <c r="I4030" s="3">
        <v>3582</v>
      </c>
      <c r="J4030" s="10">
        <v>22709.88</v>
      </c>
      <c r="K4030" s="12">
        <f>IFERROR(salesdata[[#This Row],[S-P2]]/salesdata[[#This Row],[Q-P2]],0)</f>
        <v>6.34</v>
      </c>
      <c r="L4030" s="3">
        <v>314</v>
      </c>
      <c r="M4030" s="10">
        <v>1701.88</v>
      </c>
      <c r="N4030" s="12">
        <f>IFERROR(salesdata[[#This Row],[S-P3]]/salesdata[[#This Row],[Q-P3]],0)</f>
        <v>5.42</v>
      </c>
      <c r="O4030" s="3">
        <v>1101</v>
      </c>
      <c r="P4030" s="10">
        <v>7850.13</v>
      </c>
      <c r="Q4030" s="12">
        <f>IFERROR(salesdata[[#This Row],[S-P4]]/salesdata[[#This Row],[Q-P4]],0)</f>
        <v>7.13</v>
      </c>
      <c r="R4030" s="3">
        <v>6938</v>
      </c>
      <c r="S4030" s="10">
        <v>38414.86</v>
      </c>
      <c r="T4030" s="1" t="str">
        <f>"Q"&amp;ROUNDUP(salesdata[[#This Row],[Month No.]]/3,0)</f>
        <v>Q3</v>
      </c>
      <c r="U4030" s="1" t="str">
        <f>TEXT(salesdata[[#This Row],[Date]],"dddd")</f>
        <v>Tuesday</v>
      </c>
      <c r="V4030" s="12">
        <f>IFERROR(salesdata[[#This Row],[Total Revenue]]/salesdata[[#This Row],[Total Units Sold]],0)</f>
        <v>5.5368780628423178</v>
      </c>
      <c r="W4030" s="1" t="str">
        <f>INDEX({"Product1","Product2","Product3","Product4"},MATCH(MAX(salesdata[[#This Row],[S-P1]],salesdata[[#This Row],[S-P2]],salesdata[[#This Row],[S-P3]],salesdata[[#This Row],[S-P4]]),CHOOSE({1,2,3,4},salesdata[[#This Row],[S-P1]],salesdata[[#This Row],[S-P2]],salesdata[[#This Row],[S-P3]],salesdata[[#This Row],[S-P4]]),0))</f>
        <v>Product2</v>
      </c>
      <c r="X4030" s="1" t="str">
        <f>IF(salesdata[[#This Row],[Total Revenue]]&gt;=70000,"High",IF(salesdata[[#This Row],[Total Revenue]]&gt;=40000,"Medium","Low"))</f>
        <v>Low</v>
      </c>
      <c r="Y4030" s="1" t="str">
        <f>IFERROR(IF(SUMIF(salesdata[Year],salesdata[[#This Row],[Year]],salesdata[Total Revenue])&gt;SUMIF(salesdata[Year],salesdata[[#This Row],[Year]]-1,salesdata[Total Revenue]),"Growth Year","Decline Year"),"")</f>
        <v>Decline Year</v>
      </c>
    </row>
    <row r="4031" spans="1:25" x14ac:dyDescent="0.3">
      <c r="A4031" s="1">
        <v>4030</v>
      </c>
      <c r="B4031" s="2">
        <v>44384</v>
      </c>
      <c r="C4031" s="1">
        <v>2021</v>
      </c>
      <c r="D4031" s="1" t="s">
        <v>20</v>
      </c>
      <c r="E4031" s="1">
        <v>7</v>
      </c>
      <c r="F4031" s="3">
        <v>3744</v>
      </c>
      <c r="G4031" s="10">
        <v>11868.48</v>
      </c>
      <c r="H4031" s="12">
        <f>IFERROR(salesdata[[#This Row],[S-P1]]/salesdata[[#This Row],[Q-P1]],0)</f>
        <v>3.17</v>
      </c>
      <c r="I4031" s="3">
        <v>885</v>
      </c>
      <c r="J4031" s="10">
        <v>5610.9</v>
      </c>
      <c r="K4031" s="12">
        <f>IFERROR(salesdata[[#This Row],[S-P2]]/salesdata[[#This Row],[Q-P2]],0)</f>
        <v>6.34</v>
      </c>
      <c r="L4031" s="3">
        <v>725</v>
      </c>
      <c r="M4031" s="10">
        <v>3929.5</v>
      </c>
      <c r="N4031" s="12">
        <f>IFERROR(salesdata[[#This Row],[S-P3]]/salesdata[[#This Row],[Q-P3]],0)</f>
        <v>5.42</v>
      </c>
      <c r="O4031" s="3">
        <v>1554</v>
      </c>
      <c r="P4031" s="10">
        <v>11080.02</v>
      </c>
      <c r="Q4031" s="12">
        <f>IFERROR(salesdata[[#This Row],[S-P4]]/salesdata[[#This Row],[Q-P4]],0)</f>
        <v>7.13</v>
      </c>
      <c r="R4031" s="3">
        <v>6908</v>
      </c>
      <c r="S4031" s="10">
        <v>32488.9</v>
      </c>
      <c r="T4031" s="1" t="str">
        <f>"Q"&amp;ROUNDUP(salesdata[[#This Row],[Month No.]]/3,0)</f>
        <v>Q3</v>
      </c>
      <c r="U4031" s="1" t="str">
        <f>TEXT(salesdata[[#This Row],[Date]],"dddd")</f>
        <v>Wednesday</v>
      </c>
      <c r="V4031" s="12">
        <f>IFERROR(salesdata[[#This Row],[Total Revenue]]/salesdata[[#This Row],[Total Units Sold]],0)</f>
        <v>4.7030833815865662</v>
      </c>
      <c r="W4031" s="1" t="str">
        <f>INDEX({"Product1","Product2","Product3","Product4"},MATCH(MAX(salesdata[[#This Row],[S-P1]],salesdata[[#This Row],[S-P2]],salesdata[[#This Row],[S-P3]],salesdata[[#This Row],[S-P4]]),CHOOSE({1,2,3,4},salesdata[[#This Row],[S-P1]],salesdata[[#This Row],[S-P2]],salesdata[[#This Row],[S-P3]],salesdata[[#This Row],[S-P4]]),0))</f>
        <v>Product1</v>
      </c>
      <c r="X4031" s="1" t="str">
        <f>IF(salesdata[[#This Row],[Total Revenue]]&gt;=70000,"High",IF(salesdata[[#This Row],[Total Revenue]]&gt;=40000,"Medium","Low"))</f>
        <v>Low</v>
      </c>
      <c r="Y4031" s="1" t="str">
        <f>IFERROR(IF(SUMIF(salesdata[Year],salesdata[[#This Row],[Year]],salesdata[Total Revenue])&gt;SUMIF(salesdata[Year],salesdata[[#This Row],[Year]]-1,salesdata[Total Revenue]),"Growth Year","Decline Year"),"")</f>
        <v>Decline Year</v>
      </c>
    </row>
    <row r="4032" spans="1:25" x14ac:dyDescent="0.3">
      <c r="A4032" s="1">
        <v>4031</v>
      </c>
      <c r="B4032" s="2">
        <v>44385</v>
      </c>
      <c r="C4032" s="1">
        <v>2021</v>
      </c>
      <c r="D4032" s="1" t="s">
        <v>20</v>
      </c>
      <c r="E4032" s="1">
        <v>7</v>
      </c>
      <c r="F4032" s="3">
        <v>3208</v>
      </c>
      <c r="G4032" s="10">
        <v>10169.36</v>
      </c>
      <c r="H4032" s="12">
        <f>IFERROR(salesdata[[#This Row],[S-P1]]/salesdata[[#This Row],[Q-P1]],0)</f>
        <v>3.1700000000000004</v>
      </c>
      <c r="I4032" s="3">
        <v>2252</v>
      </c>
      <c r="J4032" s="10">
        <v>14277.68</v>
      </c>
      <c r="K4032" s="12">
        <f>IFERROR(salesdata[[#This Row],[S-P2]]/salesdata[[#This Row],[Q-P2]],0)</f>
        <v>6.34</v>
      </c>
      <c r="L4032" s="3">
        <v>1977</v>
      </c>
      <c r="M4032" s="10">
        <v>10715.34</v>
      </c>
      <c r="N4032" s="12">
        <f>IFERROR(salesdata[[#This Row],[S-P3]]/salesdata[[#This Row],[Q-P3]],0)</f>
        <v>5.42</v>
      </c>
      <c r="O4032" s="3">
        <v>1291</v>
      </c>
      <c r="P4032" s="10">
        <v>9204.83</v>
      </c>
      <c r="Q4032" s="12">
        <f>IFERROR(salesdata[[#This Row],[S-P4]]/salesdata[[#This Row],[Q-P4]],0)</f>
        <v>7.13</v>
      </c>
      <c r="R4032" s="3">
        <v>8728</v>
      </c>
      <c r="S4032" s="10">
        <v>44367.21</v>
      </c>
      <c r="T4032" s="1" t="str">
        <f>"Q"&amp;ROUNDUP(salesdata[[#This Row],[Month No.]]/3,0)</f>
        <v>Q3</v>
      </c>
      <c r="U4032" s="1" t="str">
        <f>TEXT(salesdata[[#This Row],[Date]],"dddd")</f>
        <v>Thursday</v>
      </c>
      <c r="V4032" s="12">
        <f>IFERROR(salesdata[[#This Row],[Total Revenue]]/salesdata[[#This Row],[Total Units Sold]],0)</f>
        <v>5.0833192025664529</v>
      </c>
      <c r="W4032" s="1" t="str">
        <f>INDEX({"Product1","Product2","Product3","Product4"},MATCH(MAX(salesdata[[#This Row],[S-P1]],salesdata[[#This Row],[S-P2]],salesdata[[#This Row],[S-P3]],salesdata[[#This Row],[S-P4]]),CHOOSE({1,2,3,4},salesdata[[#This Row],[S-P1]],salesdata[[#This Row],[S-P2]],salesdata[[#This Row],[S-P3]],salesdata[[#This Row],[S-P4]]),0))</f>
        <v>Product2</v>
      </c>
      <c r="X4032" s="1" t="str">
        <f>IF(salesdata[[#This Row],[Total Revenue]]&gt;=70000,"High",IF(salesdata[[#This Row],[Total Revenue]]&gt;=40000,"Medium","Low"))</f>
        <v>Medium</v>
      </c>
      <c r="Y4032" s="1" t="str">
        <f>IFERROR(IF(SUMIF(salesdata[Year],salesdata[[#This Row],[Year]],salesdata[Total Revenue])&gt;SUMIF(salesdata[Year],salesdata[[#This Row],[Year]]-1,salesdata[Total Revenue]),"Growth Year","Decline Year"),"")</f>
        <v>Decline Year</v>
      </c>
    </row>
    <row r="4033" spans="1:25" x14ac:dyDescent="0.3">
      <c r="A4033" s="1">
        <v>4032</v>
      </c>
      <c r="B4033" s="2">
        <v>44386</v>
      </c>
      <c r="C4033" s="1">
        <v>2021</v>
      </c>
      <c r="D4033" s="1" t="s">
        <v>20</v>
      </c>
      <c r="E4033" s="1">
        <v>7</v>
      </c>
      <c r="F4033" s="3">
        <v>5750</v>
      </c>
      <c r="G4033" s="10">
        <v>18227.5</v>
      </c>
      <c r="H4033" s="12">
        <f>IFERROR(salesdata[[#This Row],[S-P1]]/salesdata[[#This Row],[Q-P1]],0)</f>
        <v>3.17</v>
      </c>
      <c r="I4033" s="3">
        <v>1989</v>
      </c>
      <c r="J4033" s="10">
        <v>12610.26</v>
      </c>
      <c r="K4033" s="12">
        <f>IFERROR(salesdata[[#This Row],[S-P2]]/salesdata[[#This Row],[Q-P2]],0)</f>
        <v>6.34</v>
      </c>
      <c r="L4033" s="3">
        <v>4749</v>
      </c>
      <c r="M4033" s="10">
        <v>25739.58</v>
      </c>
      <c r="N4033" s="12">
        <f>IFERROR(salesdata[[#This Row],[S-P3]]/salesdata[[#This Row],[Q-P3]],0)</f>
        <v>5.42</v>
      </c>
      <c r="O4033" s="3">
        <v>1609</v>
      </c>
      <c r="P4033" s="10">
        <v>11472.17</v>
      </c>
      <c r="Q4033" s="12">
        <f>IFERROR(salesdata[[#This Row],[S-P4]]/salesdata[[#This Row],[Q-P4]],0)</f>
        <v>7.13</v>
      </c>
      <c r="R4033" s="3">
        <v>14097</v>
      </c>
      <c r="S4033" s="10">
        <v>68049.509999999995</v>
      </c>
      <c r="T4033" s="1" t="str">
        <f>"Q"&amp;ROUNDUP(salesdata[[#This Row],[Month No.]]/3,0)</f>
        <v>Q3</v>
      </c>
      <c r="U4033" s="1" t="str">
        <f>TEXT(salesdata[[#This Row],[Date]],"dddd")</f>
        <v>Friday</v>
      </c>
      <c r="V4033" s="12">
        <f>IFERROR(salesdata[[#This Row],[Total Revenue]]/salesdata[[#This Row],[Total Units Sold]],0)</f>
        <v>4.8272334539263673</v>
      </c>
      <c r="W4033" s="1" t="str">
        <f>INDEX({"Product1","Product2","Product3","Product4"},MATCH(MAX(salesdata[[#This Row],[S-P1]],salesdata[[#This Row],[S-P2]],salesdata[[#This Row],[S-P3]],salesdata[[#This Row],[S-P4]]),CHOOSE({1,2,3,4},salesdata[[#This Row],[S-P1]],salesdata[[#This Row],[S-P2]],salesdata[[#This Row],[S-P3]],salesdata[[#This Row],[S-P4]]),0))</f>
        <v>Product3</v>
      </c>
      <c r="X4033" s="1" t="str">
        <f>IF(salesdata[[#This Row],[Total Revenue]]&gt;=70000,"High",IF(salesdata[[#This Row],[Total Revenue]]&gt;=40000,"Medium","Low"))</f>
        <v>Medium</v>
      </c>
      <c r="Y4033" s="1" t="str">
        <f>IFERROR(IF(SUMIF(salesdata[Year],salesdata[[#This Row],[Year]],salesdata[Total Revenue])&gt;SUMIF(salesdata[Year],salesdata[[#This Row],[Year]]-1,salesdata[Total Revenue]),"Growth Year","Decline Year"),"")</f>
        <v>Decline Year</v>
      </c>
    </row>
    <row r="4034" spans="1:25" x14ac:dyDescent="0.3">
      <c r="A4034" s="1">
        <v>4033</v>
      </c>
      <c r="B4034" s="2">
        <v>44387</v>
      </c>
      <c r="C4034" s="1">
        <v>2021</v>
      </c>
      <c r="D4034" s="1" t="s">
        <v>20</v>
      </c>
      <c r="E4034" s="1">
        <v>7</v>
      </c>
      <c r="F4034" s="3">
        <v>7308</v>
      </c>
      <c r="G4034" s="10">
        <v>23166.36</v>
      </c>
      <c r="H4034" s="12">
        <f>IFERROR(salesdata[[#This Row],[S-P1]]/salesdata[[#This Row],[Q-P1]],0)</f>
        <v>3.17</v>
      </c>
      <c r="I4034" s="3">
        <v>1704</v>
      </c>
      <c r="J4034" s="10">
        <v>10803.36</v>
      </c>
      <c r="K4034" s="12">
        <f>IFERROR(salesdata[[#This Row],[S-P2]]/salesdata[[#This Row],[Q-P2]],0)</f>
        <v>6.3400000000000007</v>
      </c>
      <c r="L4034" s="3">
        <v>1185</v>
      </c>
      <c r="M4034" s="10">
        <v>6422.7</v>
      </c>
      <c r="N4034" s="12">
        <f>IFERROR(salesdata[[#This Row],[S-P3]]/salesdata[[#This Row],[Q-P3]],0)</f>
        <v>5.42</v>
      </c>
      <c r="O4034" s="3">
        <v>1037</v>
      </c>
      <c r="P4034" s="10">
        <v>7393.81</v>
      </c>
      <c r="Q4034" s="12">
        <f>IFERROR(salesdata[[#This Row],[S-P4]]/salesdata[[#This Row],[Q-P4]],0)</f>
        <v>7.1300000000000008</v>
      </c>
      <c r="R4034" s="3">
        <v>11234</v>
      </c>
      <c r="S4034" s="10">
        <v>47786.23</v>
      </c>
      <c r="T4034" s="1" t="str">
        <f>"Q"&amp;ROUNDUP(salesdata[[#This Row],[Month No.]]/3,0)</f>
        <v>Q3</v>
      </c>
      <c r="U4034" s="1" t="str">
        <f>TEXT(salesdata[[#This Row],[Date]],"dddd")</f>
        <v>Saturday</v>
      </c>
      <c r="V4034" s="12">
        <f>IFERROR(salesdata[[#This Row],[Total Revenue]]/salesdata[[#This Row],[Total Units Sold]],0)</f>
        <v>4.2537146163432444</v>
      </c>
      <c r="W4034" s="1" t="str">
        <f>INDEX({"Product1","Product2","Product3","Product4"},MATCH(MAX(salesdata[[#This Row],[S-P1]],salesdata[[#This Row],[S-P2]],salesdata[[#This Row],[S-P3]],salesdata[[#This Row],[S-P4]]),CHOOSE({1,2,3,4},salesdata[[#This Row],[S-P1]],salesdata[[#This Row],[S-P2]],salesdata[[#This Row],[S-P3]],salesdata[[#This Row],[S-P4]]),0))</f>
        <v>Product1</v>
      </c>
      <c r="X4034" s="1" t="str">
        <f>IF(salesdata[[#This Row],[Total Revenue]]&gt;=70000,"High",IF(salesdata[[#This Row],[Total Revenue]]&gt;=40000,"Medium","Low"))</f>
        <v>Medium</v>
      </c>
      <c r="Y4034" s="1" t="str">
        <f>IFERROR(IF(SUMIF(salesdata[Year],salesdata[[#This Row],[Year]],salesdata[Total Revenue])&gt;SUMIF(salesdata[Year],salesdata[[#This Row],[Year]]-1,salesdata[Total Revenue]),"Growth Year","Decline Year"),"")</f>
        <v>Decline Year</v>
      </c>
    </row>
    <row r="4035" spans="1:25" x14ac:dyDescent="0.3">
      <c r="A4035" s="1">
        <v>4034</v>
      </c>
      <c r="B4035" s="2">
        <v>44388</v>
      </c>
      <c r="C4035" s="1">
        <v>2021</v>
      </c>
      <c r="D4035" s="1" t="s">
        <v>20</v>
      </c>
      <c r="E4035" s="1">
        <v>7</v>
      </c>
      <c r="F4035" s="3">
        <v>6878</v>
      </c>
      <c r="G4035" s="10">
        <v>21803.26</v>
      </c>
      <c r="H4035" s="12">
        <f>IFERROR(salesdata[[#This Row],[S-P1]]/salesdata[[#This Row],[Q-P1]],0)</f>
        <v>3.17</v>
      </c>
      <c r="I4035" s="3">
        <v>1987</v>
      </c>
      <c r="J4035" s="10">
        <v>12597.58</v>
      </c>
      <c r="K4035" s="12">
        <f>IFERROR(salesdata[[#This Row],[S-P2]]/salesdata[[#This Row],[Q-P2]],0)</f>
        <v>6.34</v>
      </c>
      <c r="L4035" s="3">
        <v>3254</v>
      </c>
      <c r="M4035" s="10">
        <v>17636.68</v>
      </c>
      <c r="N4035" s="12">
        <f>IFERROR(salesdata[[#This Row],[S-P3]]/salesdata[[#This Row],[Q-P3]],0)</f>
        <v>5.42</v>
      </c>
      <c r="O4035" s="3">
        <v>1264</v>
      </c>
      <c r="P4035" s="10">
        <v>9012.32</v>
      </c>
      <c r="Q4035" s="12">
        <f>IFERROR(salesdata[[#This Row],[S-P4]]/salesdata[[#This Row],[Q-P4]],0)</f>
        <v>7.13</v>
      </c>
      <c r="R4035" s="3">
        <v>13383</v>
      </c>
      <c r="S4035" s="10">
        <v>61049.84</v>
      </c>
      <c r="T4035" s="1" t="str">
        <f>"Q"&amp;ROUNDUP(salesdata[[#This Row],[Month No.]]/3,0)</f>
        <v>Q3</v>
      </c>
      <c r="U4035" s="1" t="str">
        <f>TEXT(salesdata[[#This Row],[Date]],"dddd")</f>
        <v>Sunday</v>
      </c>
      <c r="V4035" s="12">
        <f>IFERROR(salesdata[[#This Row],[Total Revenue]]/salesdata[[#This Row],[Total Units Sold]],0)</f>
        <v>4.5617454980198753</v>
      </c>
      <c r="W4035" s="1" t="str">
        <f>INDEX({"Product1","Product2","Product3","Product4"},MATCH(MAX(salesdata[[#This Row],[S-P1]],salesdata[[#This Row],[S-P2]],salesdata[[#This Row],[S-P3]],salesdata[[#This Row],[S-P4]]),CHOOSE({1,2,3,4},salesdata[[#This Row],[S-P1]],salesdata[[#This Row],[S-P2]],salesdata[[#This Row],[S-P3]],salesdata[[#This Row],[S-P4]]),0))</f>
        <v>Product1</v>
      </c>
      <c r="X4035" s="1" t="str">
        <f>IF(salesdata[[#This Row],[Total Revenue]]&gt;=70000,"High",IF(salesdata[[#This Row],[Total Revenue]]&gt;=40000,"Medium","Low"))</f>
        <v>Medium</v>
      </c>
      <c r="Y4035" s="1" t="str">
        <f>IFERROR(IF(SUMIF(salesdata[Year],salesdata[[#This Row],[Year]],salesdata[Total Revenue])&gt;SUMIF(salesdata[Year],salesdata[[#This Row],[Year]]-1,salesdata[Total Revenue]),"Growth Year","Decline Year"),"")</f>
        <v>Decline Year</v>
      </c>
    </row>
    <row r="4036" spans="1:25" x14ac:dyDescent="0.3">
      <c r="A4036" s="1">
        <v>4035</v>
      </c>
      <c r="B4036" s="2">
        <v>44389</v>
      </c>
      <c r="C4036" s="1">
        <v>2021</v>
      </c>
      <c r="D4036" s="1" t="s">
        <v>20</v>
      </c>
      <c r="E4036" s="1">
        <v>7</v>
      </c>
      <c r="F4036" s="3">
        <v>7690</v>
      </c>
      <c r="G4036" s="10">
        <v>24377.3</v>
      </c>
      <c r="H4036" s="12">
        <f>IFERROR(salesdata[[#This Row],[S-P1]]/salesdata[[#This Row],[Q-P1]],0)</f>
        <v>3.17</v>
      </c>
      <c r="I4036" s="3">
        <v>2532</v>
      </c>
      <c r="J4036" s="10">
        <v>16052.88</v>
      </c>
      <c r="K4036" s="12">
        <f>IFERROR(salesdata[[#This Row],[S-P2]]/salesdata[[#This Row],[Q-P2]],0)</f>
        <v>6.34</v>
      </c>
      <c r="L4036" s="3">
        <v>2753</v>
      </c>
      <c r="M4036" s="10">
        <v>14921.26</v>
      </c>
      <c r="N4036" s="12">
        <f>IFERROR(salesdata[[#This Row],[S-P3]]/salesdata[[#This Row],[Q-P3]],0)</f>
        <v>5.42</v>
      </c>
      <c r="O4036" s="3">
        <v>835</v>
      </c>
      <c r="P4036" s="10">
        <v>5953.55</v>
      </c>
      <c r="Q4036" s="12">
        <f>IFERROR(salesdata[[#This Row],[S-P4]]/salesdata[[#This Row],[Q-P4]],0)</f>
        <v>7.13</v>
      </c>
      <c r="R4036" s="3">
        <v>13810</v>
      </c>
      <c r="S4036" s="10">
        <v>61304.99</v>
      </c>
      <c r="T4036" s="1" t="str">
        <f>"Q"&amp;ROUNDUP(salesdata[[#This Row],[Month No.]]/3,0)</f>
        <v>Q3</v>
      </c>
      <c r="U4036" s="1" t="str">
        <f>TEXT(salesdata[[#This Row],[Date]],"dddd")</f>
        <v>Monday</v>
      </c>
      <c r="V4036" s="12">
        <f>IFERROR(salesdata[[#This Row],[Total Revenue]]/salesdata[[#This Row],[Total Units Sold]],0)</f>
        <v>4.4391737871107892</v>
      </c>
      <c r="W4036" s="1" t="str">
        <f>INDEX({"Product1","Product2","Product3","Product4"},MATCH(MAX(salesdata[[#This Row],[S-P1]],salesdata[[#This Row],[S-P2]],salesdata[[#This Row],[S-P3]],salesdata[[#This Row],[S-P4]]),CHOOSE({1,2,3,4},salesdata[[#This Row],[S-P1]],salesdata[[#This Row],[S-P2]],salesdata[[#This Row],[S-P3]],salesdata[[#This Row],[S-P4]]),0))</f>
        <v>Product1</v>
      </c>
      <c r="X4036" s="1" t="str">
        <f>IF(salesdata[[#This Row],[Total Revenue]]&gt;=70000,"High",IF(salesdata[[#This Row],[Total Revenue]]&gt;=40000,"Medium","Low"))</f>
        <v>Medium</v>
      </c>
      <c r="Y4036" s="1" t="str">
        <f>IFERROR(IF(SUMIF(salesdata[Year],salesdata[[#This Row],[Year]],salesdata[Total Revenue])&gt;SUMIF(salesdata[Year],salesdata[[#This Row],[Year]]-1,salesdata[Total Revenue]),"Growth Year","Decline Year"),"")</f>
        <v>Decline Year</v>
      </c>
    </row>
    <row r="4037" spans="1:25" x14ac:dyDescent="0.3">
      <c r="A4037" s="1">
        <v>4036</v>
      </c>
      <c r="B4037" s="2">
        <v>44390</v>
      </c>
      <c r="C4037" s="1">
        <v>2021</v>
      </c>
      <c r="D4037" s="1" t="s">
        <v>20</v>
      </c>
      <c r="E4037" s="1">
        <v>7</v>
      </c>
      <c r="F4037" s="3">
        <v>6040</v>
      </c>
      <c r="G4037" s="10">
        <v>19146.8</v>
      </c>
      <c r="H4037" s="12">
        <f>IFERROR(salesdata[[#This Row],[S-P1]]/salesdata[[#This Row],[Q-P1]],0)</f>
        <v>3.17</v>
      </c>
      <c r="I4037" s="3">
        <v>1262</v>
      </c>
      <c r="J4037" s="10">
        <v>8001.08</v>
      </c>
      <c r="K4037" s="12">
        <f>IFERROR(salesdata[[#This Row],[S-P2]]/salesdata[[#This Row],[Q-P2]],0)</f>
        <v>6.34</v>
      </c>
      <c r="L4037" s="3">
        <v>2434</v>
      </c>
      <c r="M4037" s="10">
        <v>13192.28</v>
      </c>
      <c r="N4037" s="12">
        <f>IFERROR(salesdata[[#This Row],[S-P3]]/salesdata[[#This Row],[Q-P3]],0)</f>
        <v>5.42</v>
      </c>
      <c r="O4037" s="3">
        <v>1813</v>
      </c>
      <c r="P4037" s="10">
        <v>12926.69</v>
      </c>
      <c r="Q4037" s="12">
        <f>IFERROR(salesdata[[#This Row],[S-P4]]/salesdata[[#This Row],[Q-P4]],0)</f>
        <v>7.13</v>
      </c>
      <c r="R4037" s="3">
        <v>11549</v>
      </c>
      <c r="S4037" s="10">
        <v>53266.85</v>
      </c>
      <c r="T4037" s="1" t="str">
        <f>"Q"&amp;ROUNDUP(salesdata[[#This Row],[Month No.]]/3,0)</f>
        <v>Q3</v>
      </c>
      <c r="U4037" s="1" t="str">
        <f>TEXT(salesdata[[#This Row],[Date]],"dddd")</f>
        <v>Tuesday</v>
      </c>
      <c r="V4037" s="12">
        <f>IFERROR(salesdata[[#This Row],[Total Revenue]]/salesdata[[#This Row],[Total Units Sold]],0)</f>
        <v>4.6122478136635205</v>
      </c>
      <c r="W4037" s="1" t="str">
        <f>INDEX({"Product1","Product2","Product3","Product4"},MATCH(MAX(salesdata[[#This Row],[S-P1]],salesdata[[#This Row],[S-P2]],salesdata[[#This Row],[S-P3]],salesdata[[#This Row],[S-P4]]),CHOOSE({1,2,3,4},salesdata[[#This Row],[S-P1]],salesdata[[#This Row],[S-P2]],salesdata[[#This Row],[S-P3]],salesdata[[#This Row],[S-P4]]),0))</f>
        <v>Product1</v>
      </c>
      <c r="X4037" s="1" t="str">
        <f>IF(salesdata[[#This Row],[Total Revenue]]&gt;=70000,"High",IF(salesdata[[#This Row],[Total Revenue]]&gt;=40000,"Medium","Low"))</f>
        <v>Medium</v>
      </c>
      <c r="Y4037" s="1" t="str">
        <f>IFERROR(IF(SUMIF(salesdata[Year],salesdata[[#This Row],[Year]],salesdata[Total Revenue])&gt;SUMIF(salesdata[Year],salesdata[[#This Row],[Year]]-1,salesdata[Total Revenue]),"Growth Year","Decline Year"),"")</f>
        <v>Decline Year</v>
      </c>
    </row>
    <row r="4038" spans="1:25" x14ac:dyDescent="0.3">
      <c r="A4038" s="1">
        <v>4037</v>
      </c>
      <c r="B4038" s="2">
        <v>44391</v>
      </c>
      <c r="C4038" s="1">
        <v>2021</v>
      </c>
      <c r="D4038" s="1" t="s">
        <v>20</v>
      </c>
      <c r="E4038" s="1">
        <v>7</v>
      </c>
      <c r="F4038" s="3">
        <v>916</v>
      </c>
      <c r="G4038" s="10">
        <v>2903.72</v>
      </c>
      <c r="H4038" s="12">
        <f>IFERROR(salesdata[[#This Row],[S-P1]]/salesdata[[#This Row],[Q-P1]],0)</f>
        <v>3.17</v>
      </c>
      <c r="I4038" s="3">
        <v>433</v>
      </c>
      <c r="J4038" s="10">
        <v>2745.22</v>
      </c>
      <c r="K4038" s="12">
        <f>IFERROR(salesdata[[#This Row],[S-P2]]/salesdata[[#This Row],[Q-P2]],0)</f>
        <v>6.34</v>
      </c>
      <c r="L4038" s="3">
        <v>2633</v>
      </c>
      <c r="M4038" s="10">
        <v>14270.86</v>
      </c>
      <c r="N4038" s="12">
        <f>IFERROR(salesdata[[#This Row],[S-P3]]/salesdata[[#This Row],[Q-P3]],0)</f>
        <v>5.42</v>
      </c>
      <c r="O4038" s="3">
        <v>457</v>
      </c>
      <c r="P4038" s="10">
        <v>3258.41</v>
      </c>
      <c r="Q4038" s="12">
        <f>IFERROR(salesdata[[#This Row],[S-P4]]/salesdata[[#This Row],[Q-P4]],0)</f>
        <v>7.13</v>
      </c>
      <c r="R4038" s="3">
        <v>4439</v>
      </c>
      <c r="S4038" s="10">
        <v>23178.21</v>
      </c>
      <c r="T4038" s="1" t="str">
        <f>"Q"&amp;ROUNDUP(salesdata[[#This Row],[Month No.]]/3,0)</f>
        <v>Q3</v>
      </c>
      <c r="U4038" s="1" t="str">
        <f>TEXT(salesdata[[#This Row],[Date]],"dddd")</f>
        <v>Wednesday</v>
      </c>
      <c r="V4038" s="12">
        <f>IFERROR(salesdata[[#This Row],[Total Revenue]]/salesdata[[#This Row],[Total Units Sold]],0)</f>
        <v>5.2214935796350526</v>
      </c>
      <c r="W4038" s="1" t="str">
        <f>INDEX({"Product1","Product2","Product3","Product4"},MATCH(MAX(salesdata[[#This Row],[S-P1]],salesdata[[#This Row],[S-P2]],salesdata[[#This Row],[S-P3]],salesdata[[#This Row],[S-P4]]),CHOOSE({1,2,3,4},salesdata[[#This Row],[S-P1]],salesdata[[#This Row],[S-P2]],salesdata[[#This Row],[S-P3]],salesdata[[#This Row],[S-P4]]),0))</f>
        <v>Product3</v>
      </c>
      <c r="X4038" s="1" t="str">
        <f>IF(salesdata[[#This Row],[Total Revenue]]&gt;=70000,"High",IF(salesdata[[#This Row],[Total Revenue]]&gt;=40000,"Medium","Low"))</f>
        <v>Low</v>
      </c>
      <c r="Y4038" s="1" t="str">
        <f>IFERROR(IF(SUMIF(salesdata[Year],salesdata[[#This Row],[Year]],salesdata[Total Revenue])&gt;SUMIF(salesdata[Year],salesdata[[#This Row],[Year]]-1,salesdata[Total Revenue]),"Growth Year","Decline Year"),"")</f>
        <v>Decline Year</v>
      </c>
    </row>
    <row r="4039" spans="1:25" x14ac:dyDescent="0.3">
      <c r="A4039" s="1">
        <v>4038</v>
      </c>
      <c r="B4039" s="2">
        <v>44392</v>
      </c>
      <c r="C4039" s="1">
        <v>2021</v>
      </c>
      <c r="D4039" s="1" t="s">
        <v>20</v>
      </c>
      <c r="E4039" s="1">
        <v>7</v>
      </c>
      <c r="F4039" s="3">
        <v>5108</v>
      </c>
      <c r="G4039" s="10">
        <v>16192.36</v>
      </c>
      <c r="H4039" s="12">
        <f>IFERROR(salesdata[[#This Row],[S-P1]]/salesdata[[#This Row],[Q-P1]],0)</f>
        <v>3.17</v>
      </c>
      <c r="I4039" s="3">
        <v>2827</v>
      </c>
      <c r="J4039" s="10">
        <v>17923.18</v>
      </c>
      <c r="K4039" s="12">
        <f>IFERROR(salesdata[[#This Row],[S-P2]]/salesdata[[#This Row],[Q-P2]],0)</f>
        <v>6.34</v>
      </c>
      <c r="L4039" s="3">
        <v>1277</v>
      </c>
      <c r="M4039" s="10">
        <v>6921.34</v>
      </c>
      <c r="N4039" s="12">
        <f>IFERROR(salesdata[[#This Row],[S-P3]]/salesdata[[#This Row],[Q-P3]],0)</f>
        <v>5.42</v>
      </c>
      <c r="O4039" s="3">
        <v>1518</v>
      </c>
      <c r="P4039" s="10">
        <v>10823.34</v>
      </c>
      <c r="Q4039" s="12">
        <f>IFERROR(salesdata[[#This Row],[S-P4]]/salesdata[[#This Row],[Q-P4]],0)</f>
        <v>7.13</v>
      </c>
      <c r="R4039" s="3">
        <v>10730</v>
      </c>
      <c r="S4039" s="10">
        <v>51860.22</v>
      </c>
      <c r="T4039" s="1" t="str">
        <f>"Q"&amp;ROUNDUP(salesdata[[#This Row],[Month No.]]/3,0)</f>
        <v>Q3</v>
      </c>
      <c r="U4039" s="1" t="str">
        <f>TEXT(salesdata[[#This Row],[Date]],"dddd")</f>
        <v>Thursday</v>
      </c>
      <c r="V4039" s="12">
        <f>IFERROR(salesdata[[#This Row],[Total Revenue]]/salesdata[[#This Row],[Total Units Sold]],0)</f>
        <v>4.8331985088536813</v>
      </c>
      <c r="W4039" s="1" t="str">
        <f>INDEX({"Product1","Product2","Product3","Product4"},MATCH(MAX(salesdata[[#This Row],[S-P1]],salesdata[[#This Row],[S-P2]],salesdata[[#This Row],[S-P3]],salesdata[[#This Row],[S-P4]]),CHOOSE({1,2,3,4},salesdata[[#This Row],[S-P1]],salesdata[[#This Row],[S-P2]],salesdata[[#This Row],[S-P3]],salesdata[[#This Row],[S-P4]]),0))</f>
        <v>Product2</v>
      </c>
      <c r="X4039" s="1" t="str">
        <f>IF(salesdata[[#This Row],[Total Revenue]]&gt;=70000,"High",IF(salesdata[[#This Row],[Total Revenue]]&gt;=40000,"Medium","Low"))</f>
        <v>Medium</v>
      </c>
      <c r="Y4039" s="1" t="str">
        <f>IFERROR(IF(SUMIF(salesdata[Year],salesdata[[#This Row],[Year]],salesdata[Total Revenue])&gt;SUMIF(salesdata[Year],salesdata[[#This Row],[Year]]-1,salesdata[Total Revenue]),"Growth Year","Decline Year"),"")</f>
        <v>Decline Year</v>
      </c>
    </row>
    <row r="4040" spans="1:25" x14ac:dyDescent="0.3">
      <c r="A4040" s="1">
        <v>4039</v>
      </c>
      <c r="B4040" s="2">
        <v>44393</v>
      </c>
      <c r="C4040" s="1">
        <v>2021</v>
      </c>
      <c r="D4040" s="1" t="s">
        <v>20</v>
      </c>
      <c r="E4040" s="1">
        <v>7</v>
      </c>
      <c r="F4040" s="3">
        <v>6318</v>
      </c>
      <c r="G4040" s="10">
        <v>20028.060000000001</v>
      </c>
      <c r="H4040" s="12">
        <f>IFERROR(salesdata[[#This Row],[S-P1]]/salesdata[[#This Row],[Q-P1]],0)</f>
        <v>3.1700000000000004</v>
      </c>
      <c r="I4040" s="3">
        <v>1296</v>
      </c>
      <c r="J4040" s="10">
        <v>8216.64</v>
      </c>
      <c r="K4040" s="12">
        <f>IFERROR(salesdata[[#This Row],[S-P2]]/salesdata[[#This Row],[Q-P2]],0)</f>
        <v>6.34</v>
      </c>
      <c r="L4040" s="3">
        <v>888</v>
      </c>
      <c r="M4040" s="10">
        <v>4812.96</v>
      </c>
      <c r="N4040" s="12">
        <f>IFERROR(salesdata[[#This Row],[S-P3]]/salesdata[[#This Row],[Q-P3]],0)</f>
        <v>5.42</v>
      </c>
      <c r="O4040" s="3">
        <v>905</v>
      </c>
      <c r="P4040" s="10">
        <v>6452.65</v>
      </c>
      <c r="Q4040" s="12">
        <f>IFERROR(salesdata[[#This Row],[S-P4]]/salesdata[[#This Row],[Q-P4]],0)</f>
        <v>7.13</v>
      </c>
      <c r="R4040" s="3">
        <v>9407</v>
      </c>
      <c r="S4040" s="10">
        <v>39510.31</v>
      </c>
      <c r="T4040" s="1" t="str">
        <f>"Q"&amp;ROUNDUP(salesdata[[#This Row],[Month No.]]/3,0)</f>
        <v>Q3</v>
      </c>
      <c r="U4040" s="1" t="str">
        <f>TEXT(salesdata[[#This Row],[Date]],"dddd")</f>
        <v>Friday</v>
      </c>
      <c r="V4040" s="12">
        <f>IFERROR(salesdata[[#This Row],[Total Revenue]]/salesdata[[#This Row],[Total Units Sold]],0)</f>
        <v>4.2000967364728394</v>
      </c>
      <c r="W4040" s="1" t="str">
        <f>INDEX({"Product1","Product2","Product3","Product4"},MATCH(MAX(salesdata[[#This Row],[S-P1]],salesdata[[#This Row],[S-P2]],salesdata[[#This Row],[S-P3]],salesdata[[#This Row],[S-P4]]),CHOOSE({1,2,3,4},salesdata[[#This Row],[S-P1]],salesdata[[#This Row],[S-P2]],salesdata[[#This Row],[S-P3]],salesdata[[#This Row],[S-P4]]),0))</f>
        <v>Product1</v>
      </c>
      <c r="X4040" s="1" t="str">
        <f>IF(salesdata[[#This Row],[Total Revenue]]&gt;=70000,"High",IF(salesdata[[#This Row],[Total Revenue]]&gt;=40000,"Medium","Low"))</f>
        <v>Low</v>
      </c>
      <c r="Y4040" s="1" t="str">
        <f>IFERROR(IF(SUMIF(salesdata[Year],salesdata[[#This Row],[Year]],salesdata[Total Revenue])&gt;SUMIF(salesdata[Year],salesdata[[#This Row],[Year]]-1,salesdata[Total Revenue]),"Growth Year","Decline Year"),"")</f>
        <v>Decline Year</v>
      </c>
    </row>
    <row r="4041" spans="1:25" x14ac:dyDescent="0.3">
      <c r="A4041" s="1">
        <v>4040</v>
      </c>
      <c r="B4041" s="2">
        <v>44394</v>
      </c>
      <c r="C4041" s="1">
        <v>2021</v>
      </c>
      <c r="D4041" s="1" t="s">
        <v>20</v>
      </c>
      <c r="E4041" s="1">
        <v>7</v>
      </c>
      <c r="F4041" s="3">
        <v>1849</v>
      </c>
      <c r="G4041" s="10">
        <v>5861.33</v>
      </c>
      <c r="H4041" s="12">
        <f>IFERROR(salesdata[[#This Row],[S-P1]]/salesdata[[#This Row],[Q-P1]],0)</f>
        <v>3.17</v>
      </c>
      <c r="I4041" s="3">
        <v>506</v>
      </c>
      <c r="J4041" s="10">
        <v>3208.04</v>
      </c>
      <c r="K4041" s="12">
        <f>IFERROR(salesdata[[#This Row],[S-P2]]/salesdata[[#This Row],[Q-P2]],0)</f>
        <v>6.34</v>
      </c>
      <c r="L4041" s="3">
        <v>4554</v>
      </c>
      <c r="M4041" s="10">
        <v>24682.68</v>
      </c>
      <c r="N4041" s="12">
        <f>IFERROR(salesdata[[#This Row],[S-P3]]/salesdata[[#This Row],[Q-P3]],0)</f>
        <v>5.42</v>
      </c>
      <c r="O4041" s="3">
        <v>1681</v>
      </c>
      <c r="P4041" s="10">
        <v>11985.53</v>
      </c>
      <c r="Q4041" s="12">
        <f>IFERROR(salesdata[[#This Row],[S-P4]]/salesdata[[#This Row],[Q-P4]],0)</f>
        <v>7.1300000000000008</v>
      </c>
      <c r="R4041" s="3">
        <v>8590</v>
      </c>
      <c r="S4041" s="10">
        <v>45737.58</v>
      </c>
      <c r="T4041" s="1" t="str">
        <f>"Q"&amp;ROUNDUP(salesdata[[#This Row],[Month No.]]/3,0)</f>
        <v>Q3</v>
      </c>
      <c r="U4041" s="1" t="str">
        <f>TEXT(salesdata[[#This Row],[Date]],"dddd")</f>
        <v>Saturday</v>
      </c>
      <c r="V4041" s="12">
        <f>IFERROR(salesdata[[#This Row],[Total Revenue]]/salesdata[[#This Row],[Total Units Sold]],0)</f>
        <v>5.3245145518044241</v>
      </c>
      <c r="W4041" s="1" t="str">
        <f>INDEX({"Product1","Product2","Product3","Product4"},MATCH(MAX(salesdata[[#This Row],[S-P1]],salesdata[[#This Row],[S-P2]],salesdata[[#This Row],[S-P3]],salesdata[[#This Row],[S-P4]]),CHOOSE({1,2,3,4},salesdata[[#This Row],[S-P1]],salesdata[[#This Row],[S-P2]],salesdata[[#This Row],[S-P3]],salesdata[[#This Row],[S-P4]]),0))</f>
        <v>Product3</v>
      </c>
      <c r="X4041" s="1" t="str">
        <f>IF(salesdata[[#This Row],[Total Revenue]]&gt;=70000,"High",IF(salesdata[[#This Row],[Total Revenue]]&gt;=40000,"Medium","Low"))</f>
        <v>Medium</v>
      </c>
      <c r="Y4041" s="1" t="str">
        <f>IFERROR(IF(SUMIF(salesdata[Year],salesdata[[#This Row],[Year]],salesdata[Total Revenue])&gt;SUMIF(salesdata[Year],salesdata[[#This Row],[Year]]-1,salesdata[Total Revenue]),"Growth Year","Decline Year"),"")</f>
        <v>Decline Year</v>
      </c>
    </row>
    <row r="4042" spans="1:25" x14ac:dyDescent="0.3">
      <c r="A4042" s="1">
        <v>4041</v>
      </c>
      <c r="B4042" s="2">
        <v>44395</v>
      </c>
      <c r="C4042" s="1">
        <v>2021</v>
      </c>
      <c r="D4042" s="1" t="s">
        <v>20</v>
      </c>
      <c r="E4042" s="1">
        <v>7</v>
      </c>
      <c r="F4042" s="3">
        <v>1000</v>
      </c>
      <c r="G4042" s="10">
        <v>3170</v>
      </c>
      <c r="H4042" s="12">
        <f>IFERROR(salesdata[[#This Row],[S-P1]]/salesdata[[#This Row],[Q-P1]],0)</f>
        <v>3.17</v>
      </c>
      <c r="I4042" s="3">
        <v>894</v>
      </c>
      <c r="J4042" s="10">
        <v>5667.96</v>
      </c>
      <c r="K4042" s="12">
        <f>IFERROR(salesdata[[#This Row],[S-P2]]/salesdata[[#This Row],[Q-P2]],0)</f>
        <v>6.34</v>
      </c>
      <c r="L4042" s="3">
        <v>664</v>
      </c>
      <c r="M4042" s="10">
        <v>3598.88</v>
      </c>
      <c r="N4042" s="12">
        <f>IFERROR(salesdata[[#This Row],[S-P3]]/salesdata[[#This Row],[Q-P3]],0)</f>
        <v>5.42</v>
      </c>
      <c r="O4042" s="3">
        <v>1371</v>
      </c>
      <c r="P4042" s="10">
        <v>9775.23</v>
      </c>
      <c r="Q4042" s="12">
        <f>IFERROR(salesdata[[#This Row],[S-P4]]/salesdata[[#This Row],[Q-P4]],0)</f>
        <v>7.13</v>
      </c>
      <c r="R4042" s="3">
        <v>3929</v>
      </c>
      <c r="S4042" s="10">
        <v>22212.07</v>
      </c>
      <c r="T4042" s="1" t="str">
        <f>"Q"&amp;ROUNDUP(salesdata[[#This Row],[Month No.]]/3,0)</f>
        <v>Q3</v>
      </c>
      <c r="U4042" s="1" t="str">
        <f>TEXT(salesdata[[#This Row],[Date]],"dddd")</f>
        <v>Sunday</v>
      </c>
      <c r="V4042" s="12">
        <f>IFERROR(salesdata[[#This Row],[Total Revenue]]/salesdata[[#This Row],[Total Units Sold]],0)</f>
        <v>5.6533647238483073</v>
      </c>
      <c r="W4042" s="1" t="str">
        <f>INDEX({"Product1","Product2","Product3","Product4"},MATCH(MAX(salesdata[[#This Row],[S-P1]],salesdata[[#This Row],[S-P2]],salesdata[[#This Row],[S-P3]],salesdata[[#This Row],[S-P4]]),CHOOSE({1,2,3,4},salesdata[[#This Row],[S-P1]],salesdata[[#This Row],[S-P2]],salesdata[[#This Row],[S-P3]],salesdata[[#This Row],[S-P4]]),0))</f>
        <v>Product4</v>
      </c>
      <c r="X4042" s="1" t="str">
        <f>IF(salesdata[[#This Row],[Total Revenue]]&gt;=70000,"High",IF(salesdata[[#This Row],[Total Revenue]]&gt;=40000,"Medium","Low"))</f>
        <v>Low</v>
      </c>
      <c r="Y4042" s="1" t="str">
        <f>IFERROR(IF(SUMIF(salesdata[Year],salesdata[[#This Row],[Year]],salesdata[Total Revenue])&gt;SUMIF(salesdata[Year],salesdata[[#This Row],[Year]]-1,salesdata[Total Revenue]),"Growth Year","Decline Year"),"")</f>
        <v>Decline Year</v>
      </c>
    </row>
    <row r="4043" spans="1:25" x14ac:dyDescent="0.3">
      <c r="A4043" s="1">
        <v>4042</v>
      </c>
      <c r="B4043" s="2">
        <v>44396</v>
      </c>
      <c r="C4043" s="1">
        <v>2021</v>
      </c>
      <c r="D4043" s="1" t="s">
        <v>20</v>
      </c>
      <c r="E4043" s="1">
        <v>7</v>
      </c>
      <c r="F4043" s="3">
        <v>3862</v>
      </c>
      <c r="G4043" s="10">
        <v>12242.54</v>
      </c>
      <c r="H4043" s="12">
        <f>IFERROR(salesdata[[#This Row],[S-P1]]/salesdata[[#This Row],[Q-P1]],0)</f>
        <v>3.1700000000000004</v>
      </c>
      <c r="I4043" s="3">
        <v>675</v>
      </c>
      <c r="J4043" s="10">
        <v>4279.5</v>
      </c>
      <c r="K4043" s="12">
        <f>IFERROR(salesdata[[#This Row],[S-P2]]/salesdata[[#This Row],[Q-P2]],0)</f>
        <v>6.34</v>
      </c>
      <c r="L4043" s="3">
        <v>3417</v>
      </c>
      <c r="M4043" s="10">
        <v>18520.14</v>
      </c>
      <c r="N4043" s="12">
        <f>IFERROR(salesdata[[#This Row],[S-P3]]/salesdata[[#This Row],[Q-P3]],0)</f>
        <v>5.42</v>
      </c>
      <c r="O4043" s="3">
        <v>1412</v>
      </c>
      <c r="P4043" s="10">
        <v>10067.56</v>
      </c>
      <c r="Q4043" s="12">
        <f>IFERROR(salesdata[[#This Row],[S-P4]]/salesdata[[#This Row],[Q-P4]],0)</f>
        <v>7.13</v>
      </c>
      <c r="R4043" s="3">
        <v>9366</v>
      </c>
      <c r="S4043" s="10">
        <v>45109.74</v>
      </c>
      <c r="T4043" s="1" t="str">
        <f>"Q"&amp;ROUNDUP(salesdata[[#This Row],[Month No.]]/3,0)</f>
        <v>Q3</v>
      </c>
      <c r="U4043" s="1" t="str">
        <f>TEXT(salesdata[[#This Row],[Date]],"dddd")</f>
        <v>Monday</v>
      </c>
      <c r="V4043" s="12">
        <f>IFERROR(salesdata[[#This Row],[Total Revenue]]/salesdata[[#This Row],[Total Units Sold]],0)</f>
        <v>4.8163292761050602</v>
      </c>
      <c r="W4043" s="1" t="str">
        <f>INDEX({"Product1","Product2","Product3","Product4"},MATCH(MAX(salesdata[[#This Row],[S-P1]],salesdata[[#This Row],[S-P2]],salesdata[[#This Row],[S-P3]],salesdata[[#This Row],[S-P4]]),CHOOSE({1,2,3,4},salesdata[[#This Row],[S-P1]],salesdata[[#This Row],[S-P2]],salesdata[[#This Row],[S-P3]],salesdata[[#This Row],[S-P4]]),0))</f>
        <v>Product3</v>
      </c>
      <c r="X4043" s="1" t="str">
        <f>IF(salesdata[[#This Row],[Total Revenue]]&gt;=70000,"High",IF(salesdata[[#This Row],[Total Revenue]]&gt;=40000,"Medium","Low"))</f>
        <v>Medium</v>
      </c>
      <c r="Y4043" s="1" t="str">
        <f>IFERROR(IF(SUMIF(salesdata[Year],salesdata[[#This Row],[Year]],salesdata[Total Revenue])&gt;SUMIF(salesdata[Year],salesdata[[#This Row],[Year]]-1,salesdata[Total Revenue]),"Growth Year","Decline Year"),"")</f>
        <v>Decline Year</v>
      </c>
    </row>
    <row r="4044" spans="1:25" x14ac:dyDescent="0.3">
      <c r="A4044" s="1">
        <v>4043</v>
      </c>
      <c r="B4044" s="2">
        <v>44397</v>
      </c>
      <c r="C4044" s="1">
        <v>2021</v>
      </c>
      <c r="D4044" s="1" t="s">
        <v>20</v>
      </c>
      <c r="E4044" s="1">
        <v>7</v>
      </c>
      <c r="F4044" s="3">
        <v>6655</v>
      </c>
      <c r="G4044" s="10">
        <v>21096.35</v>
      </c>
      <c r="H4044" s="12">
        <f>IFERROR(salesdata[[#This Row],[S-P1]]/salesdata[[#This Row],[Q-P1]],0)</f>
        <v>3.17</v>
      </c>
      <c r="I4044" s="3">
        <v>1077</v>
      </c>
      <c r="J4044" s="10">
        <v>6828.18</v>
      </c>
      <c r="K4044" s="12">
        <f>IFERROR(salesdata[[#This Row],[S-P2]]/salesdata[[#This Row],[Q-P2]],0)</f>
        <v>6.34</v>
      </c>
      <c r="L4044" s="3">
        <v>3811</v>
      </c>
      <c r="M4044" s="10">
        <v>20655.62</v>
      </c>
      <c r="N4044" s="12">
        <f>IFERROR(salesdata[[#This Row],[S-P3]]/salesdata[[#This Row],[Q-P3]],0)</f>
        <v>5.42</v>
      </c>
      <c r="O4044" s="3">
        <v>792</v>
      </c>
      <c r="P4044" s="10">
        <v>5646.96</v>
      </c>
      <c r="Q4044" s="12">
        <f>IFERROR(salesdata[[#This Row],[S-P4]]/salesdata[[#This Row],[Q-P4]],0)</f>
        <v>7.13</v>
      </c>
      <c r="R4044" s="3">
        <v>12335</v>
      </c>
      <c r="S4044" s="10">
        <v>54227.11</v>
      </c>
      <c r="T4044" s="1" t="str">
        <f>"Q"&amp;ROUNDUP(salesdata[[#This Row],[Month No.]]/3,0)</f>
        <v>Q3</v>
      </c>
      <c r="U4044" s="1" t="str">
        <f>TEXT(salesdata[[#This Row],[Date]],"dddd")</f>
        <v>Tuesday</v>
      </c>
      <c r="V4044" s="12">
        <f>IFERROR(salesdata[[#This Row],[Total Revenue]]/salesdata[[#This Row],[Total Units Sold]],0)</f>
        <v>4.3961986218078639</v>
      </c>
      <c r="W4044" s="1" t="str">
        <f>INDEX({"Product1","Product2","Product3","Product4"},MATCH(MAX(salesdata[[#This Row],[S-P1]],salesdata[[#This Row],[S-P2]],salesdata[[#This Row],[S-P3]],salesdata[[#This Row],[S-P4]]),CHOOSE({1,2,3,4},salesdata[[#This Row],[S-P1]],salesdata[[#This Row],[S-P2]],salesdata[[#This Row],[S-P3]],salesdata[[#This Row],[S-P4]]),0))</f>
        <v>Product1</v>
      </c>
      <c r="X4044" s="1" t="str">
        <f>IF(salesdata[[#This Row],[Total Revenue]]&gt;=70000,"High",IF(salesdata[[#This Row],[Total Revenue]]&gt;=40000,"Medium","Low"))</f>
        <v>Medium</v>
      </c>
      <c r="Y4044" s="1" t="str">
        <f>IFERROR(IF(SUMIF(salesdata[Year],salesdata[[#This Row],[Year]],salesdata[Total Revenue])&gt;SUMIF(salesdata[Year],salesdata[[#This Row],[Year]]-1,salesdata[Total Revenue]),"Growth Year","Decline Year"),"")</f>
        <v>Decline Year</v>
      </c>
    </row>
    <row r="4045" spans="1:25" x14ac:dyDescent="0.3">
      <c r="A4045" s="1">
        <v>4044</v>
      </c>
      <c r="B4045" s="2">
        <v>44398</v>
      </c>
      <c r="C4045" s="1">
        <v>2021</v>
      </c>
      <c r="D4045" s="1" t="s">
        <v>20</v>
      </c>
      <c r="E4045" s="1">
        <v>7</v>
      </c>
      <c r="F4045" s="3">
        <v>3960</v>
      </c>
      <c r="G4045" s="10">
        <v>12553.2</v>
      </c>
      <c r="H4045" s="12">
        <f>IFERROR(salesdata[[#This Row],[S-P1]]/salesdata[[#This Row],[Q-P1]],0)</f>
        <v>3.1700000000000004</v>
      </c>
      <c r="I4045" s="3">
        <v>2801</v>
      </c>
      <c r="J4045" s="10">
        <v>17758.34</v>
      </c>
      <c r="K4045" s="12">
        <f>IFERROR(salesdata[[#This Row],[S-P2]]/salesdata[[#This Row],[Q-P2]],0)</f>
        <v>6.34</v>
      </c>
      <c r="L4045" s="3">
        <v>2971</v>
      </c>
      <c r="M4045" s="10">
        <v>16102.82</v>
      </c>
      <c r="N4045" s="12">
        <f>IFERROR(salesdata[[#This Row],[S-P3]]/salesdata[[#This Row],[Q-P3]],0)</f>
        <v>5.42</v>
      </c>
      <c r="O4045" s="3">
        <v>1428</v>
      </c>
      <c r="P4045" s="10">
        <v>10181.64</v>
      </c>
      <c r="Q4045" s="12">
        <f>IFERROR(salesdata[[#This Row],[S-P4]]/salesdata[[#This Row],[Q-P4]],0)</f>
        <v>7.13</v>
      </c>
      <c r="R4045" s="3">
        <v>11160</v>
      </c>
      <c r="S4045" s="10">
        <v>56596</v>
      </c>
      <c r="T4045" s="1" t="str">
        <f>"Q"&amp;ROUNDUP(salesdata[[#This Row],[Month No.]]/3,0)</f>
        <v>Q3</v>
      </c>
      <c r="U4045" s="1" t="str">
        <f>TEXT(salesdata[[#This Row],[Date]],"dddd")</f>
        <v>Wednesday</v>
      </c>
      <c r="V4045" s="12">
        <f>IFERROR(salesdata[[#This Row],[Total Revenue]]/salesdata[[#This Row],[Total Units Sold]],0)</f>
        <v>5.0713261648745522</v>
      </c>
      <c r="W4045" s="1" t="str">
        <f>INDEX({"Product1","Product2","Product3","Product4"},MATCH(MAX(salesdata[[#This Row],[S-P1]],salesdata[[#This Row],[S-P2]],salesdata[[#This Row],[S-P3]],salesdata[[#This Row],[S-P4]]),CHOOSE({1,2,3,4},salesdata[[#This Row],[S-P1]],salesdata[[#This Row],[S-P2]],salesdata[[#This Row],[S-P3]],salesdata[[#This Row],[S-P4]]),0))</f>
        <v>Product2</v>
      </c>
      <c r="X4045" s="1" t="str">
        <f>IF(salesdata[[#This Row],[Total Revenue]]&gt;=70000,"High",IF(salesdata[[#This Row],[Total Revenue]]&gt;=40000,"Medium","Low"))</f>
        <v>Medium</v>
      </c>
      <c r="Y4045" s="1" t="str">
        <f>IFERROR(IF(SUMIF(salesdata[Year],salesdata[[#This Row],[Year]],salesdata[Total Revenue])&gt;SUMIF(salesdata[Year],salesdata[[#This Row],[Year]]-1,salesdata[Total Revenue]),"Growth Year","Decline Year"),"")</f>
        <v>Decline Year</v>
      </c>
    </row>
    <row r="4046" spans="1:25" x14ac:dyDescent="0.3">
      <c r="A4046" s="1">
        <v>4045</v>
      </c>
      <c r="B4046" s="2">
        <v>44399</v>
      </c>
      <c r="C4046" s="1">
        <v>2021</v>
      </c>
      <c r="D4046" s="1" t="s">
        <v>20</v>
      </c>
      <c r="E4046" s="1">
        <v>7</v>
      </c>
      <c r="F4046" s="3">
        <v>4581</v>
      </c>
      <c r="G4046" s="10">
        <v>14521.77</v>
      </c>
      <c r="H4046" s="12">
        <f>IFERROR(salesdata[[#This Row],[S-P1]]/salesdata[[#This Row],[Q-P1]],0)</f>
        <v>3.17</v>
      </c>
      <c r="I4046" s="3">
        <v>955</v>
      </c>
      <c r="J4046" s="10">
        <v>6054.7</v>
      </c>
      <c r="K4046" s="12">
        <f>IFERROR(salesdata[[#This Row],[S-P2]]/salesdata[[#This Row],[Q-P2]],0)</f>
        <v>6.34</v>
      </c>
      <c r="L4046" s="3">
        <v>2467</v>
      </c>
      <c r="M4046" s="10">
        <v>13371.14</v>
      </c>
      <c r="N4046" s="12">
        <f>IFERROR(salesdata[[#This Row],[S-P3]]/salesdata[[#This Row],[Q-P3]],0)</f>
        <v>5.42</v>
      </c>
      <c r="O4046" s="3">
        <v>469</v>
      </c>
      <c r="P4046" s="10">
        <v>3343.97</v>
      </c>
      <c r="Q4046" s="12">
        <f>IFERROR(salesdata[[#This Row],[S-P4]]/salesdata[[#This Row],[Q-P4]],0)</f>
        <v>7.13</v>
      </c>
      <c r="R4046" s="3">
        <v>8472</v>
      </c>
      <c r="S4046" s="10">
        <v>37291.58</v>
      </c>
      <c r="T4046" s="1" t="str">
        <f>"Q"&amp;ROUNDUP(salesdata[[#This Row],[Month No.]]/3,0)</f>
        <v>Q3</v>
      </c>
      <c r="U4046" s="1" t="str">
        <f>TEXT(salesdata[[#This Row],[Date]],"dddd")</f>
        <v>Thursday</v>
      </c>
      <c r="V4046" s="12">
        <f>IFERROR(salesdata[[#This Row],[Total Revenue]]/salesdata[[#This Row],[Total Units Sold]],0)</f>
        <v>4.4017445703493863</v>
      </c>
      <c r="W4046" s="1" t="str">
        <f>INDEX({"Product1","Product2","Product3","Product4"},MATCH(MAX(salesdata[[#This Row],[S-P1]],salesdata[[#This Row],[S-P2]],salesdata[[#This Row],[S-P3]],salesdata[[#This Row],[S-P4]]),CHOOSE({1,2,3,4},salesdata[[#This Row],[S-P1]],salesdata[[#This Row],[S-P2]],salesdata[[#This Row],[S-P3]],salesdata[[#This Row],[S-P4]]),0))</f>
        <v>Product1</v>
      </c>
      <c r="X4046" s="1" t="str">
        <f>IF(salesdata[[#This Row],[Total Revenue]]&gt;=70000,"High",IF(salesdata[[#This Row],[Total Revenue]]&gt;=40000,"Medium","Low"))</f>
        <v>Low</v>
      </c>
      <c r="Y4046" s="1" t="str">
        <f>IFERROR(IF(SUMIF(salesdata[Year],salesdata[[#This Row],[Year]],salesdata[Total Revenue])&gt;SUMIF(salesdata[Year],salesdata[[#This Row],[Year]]-1,salesdata[Total Revenue]),"Growth Year","Decline Year"),"")</f>
        <v>Decline Year</v>
      </c>
    </row>
    <row r="4047" spans="1:25" x14ac:dyDescent="0.3">
      <c r="A4047" s="1">
        <v>4046</v>
      </c>
      <c r="B4047" s="2">
        <v>44400</v>
      </c>
      <c r="C4047" s="1">
        <v>2021</v>
      </c>
      <c r="D4047" s="1" t="s">
        <v>20</v>
      </c>
      <c r="E4047" s="1">
        <v>7</v>
      </c>
      <c r="F4047" s="3">
        <v>5183</v>
      </c>
      <c r="G4047" s="10">
        <v>16430.11</v>
      </c>
      <c r="H4047" s="12">
        <f>IFERROR(salesdata[[#This Row],[S-P1]]/salesdata[[#This Row],[Q-P1]],0)</f>
        <v>3.17</v>
      </c>
      <c r="I4047" s="3">
        <v>2651</v>
      </c>
      <c r="J4047" s="10">
        <v>16807.34</v>
      </c>
      <c r="K4047" s="12">
        <f>IFERROR(salesdata[[#This Row],[S-P2]]/salesdata[[#This Row],[Q-P2]],0)</f>
        <v>6.34</v>
      </c>
      <c r="L4047" s="3">
        <v>4038</v>
      </c>
      <c r="M4047" s="10">
        <v>21885.96</v>
      </c>
      <c r="N4047" s="12">
        <f>IFERROR(salesdata[[#This Row],[S-P3]]/salesdata[[#This Row],[Q-P3]],0)</f>
        <v>5.42</v>
      </c>
      <c r="O4047" s="3">
        <v>1178</v>
      </c>
      <c r="P4047" s="10">
        <v>8399.14</v>
      </c>
      <c r="Q4047" s="12">
        <f>IFERROR(salesdata[[#This Row],[S-P4]]/salesdata[[#This Row],[Q-P4]],0)</f>
        <v>7.13</v>
      </c>
      <c r="R4047" s="3">
        <v>13050</v>
      </c>
      <c r="S4047" s="10">
        <v>63522.55</v>
      </c>
      <c r="T4047" s="1" t="str">
        <f>"Q"&amp;ROUNDUP(salesdata[[#This Row],[Month No.]]/3,0)</f>
        <v>Q3</v>
      </c>
      <c r="U4047" s="1" t="str">
        <f>TEXT(salesdata[[#This Row],[Date]],"dddd")</f>
        <v>Friday</v>
      </c>
      <c r="V4047" s="12">
        <f>IFERROR(salesdata[[#This Row],[Total Revenue]]/salesdata[[#This Row],[Total Units Sold]],0)</f>
        <v>4.8676283524904216</v>
      </c>
      <c r="W4047" s="1" t="str">
        <f>INDEX({"Product1","Product2","Product3","Product4"},MATCH(MAX(salesdata[[#This Row],[S-P1]],salesdata[[#This Row],[S-P2]],salesdata[[#This Row],[S-P3]],salesdata[[#This Row],[S-P4]]),CHOOSE({1,2,3,4},salesdata[[#This Row],[S-P1]],salesdata[[#This Row],[S-P2]],salesdata[[#This Row],[S-P3]],salesdata[[#This Row],[S-P4]]),0))</f>
        <v>Product3</v>
      </c>
      <c r="X4047" s="1" t="str">
        <f>IF(salesdata[[#This Row],[Total Revenue]]&gt;=70000,"High",IF(salesdata[[#This Row],[Total Revenue]]&gt;=40000,"Medium","Low"))</f>
        <v>Medium</v>
      </c>
      <c r="Y4047" s="1" t="str">
        <f>IFERROR(IF(SUMIF(salesdata[Year],salesdata[[#This Row],[Year]],salesdata[Total Revenue])&gt;SUMIF(salesdata[Year],salesdata[[#This Row],[Year]]-1,salesdata[Total Revenue]),"Growth Year","Decline Year"),"")</f>
        <v>Decline Year</v>
      </c>
    </row>
    <row r="4048" spans="1:25" x14ac:dyDescent="0.3">
      <c r="A4048" s="1">
        <v>4047</v>
      </c>
      <c r="B4048" s="2">
        <v>44401</v>
      </c>
      <c r="C4048" s="1">
        <v>2021</v>
      </c>
      <c r="D4048" s="1" t="s">
        <v>20</v>
      </c>
      <c r="E4048" s="1">
        <v>7</v>
      </c>
      <c r="F4048" s="3">
        <v>6081</v>
      </c>
      <c r="G4048" s="10">
        <v>19276.77</v>
      </c>
      <c r="H4048" s="12">
        <f>IFERROR(salesdata[[#This Row],[S-P1]]/salesdata[[#This Row],[Q-P1]],0)</f>
        <v>3.17</v>
      </c>
      <c r="I4048" s="3">
        <v>3523</v>
      </c>
      <c r="J4048" s="10">
        <v>22335.82</v>
      </c>
      <c r="K4048" s="12">
        <f>IFERROR(salesdata[[#This Row],[S-P2]]/salesdata[[#This Row],[Q-P2]],0)</f>
        <v>6.34</v>
      </c>
      <c r="L4048" s="3">
        <v>2494</v>
      </c>
      <c r="M4048" s="10">
        <v>13517.48</v>
      </c>
      <c r="N4048" s="12">
        <f>IFERROR(salesdata[[#This Row],[S-P3]]/salesdata[[#This Row],[Q-P3]],0)</f>
        <v>5.42</v>
      </c>
      <c r="O4048" s="3">
        <v>1637</v>
      </c>
      <c r="P4048" s="10">
        <v>11671.81</v>
      </c>
      <c r="Q4048" s="12">
        <f>IFERROR(salesdata[[#This Row],[S-P4]]/salesdata[[#This Row],[Q-P4]],0)</f>
        <v>7.13</v>
      </c>
      <c r="R4048" s="3">
        <v>13735</v>
      </c>
      <c r="S4048" s="10">
        <v>66801.88</v>
      </c>
      <c r="T4048" s="1" t="str">
        <f>"Q"&amp;ROUNDUP(salesdata[[#This Row],[Month No.]]/3,0)</f>
        <v>Q3</v>
      </c>
      <c r="U4048" s="1" t="str">
        <f>TEXT(salesdata[[#This Row],[Date]],"dddd")</f>
        <v>Saturday</v>
      </c>
      <c r="V4048" s="12">
        <f>IFERROR(salesdata[[#This Row],[Total Revenue]]/salesdata[[#This Row],[Total Units Sold]],0)</f>
        <v>4.8636243174372042</v>
      </c>
      <c r="W4048" s="1" t="str">
        <f>INDEX({"Product1","Product2","Product3","Product4"},MATCH(MAX(salesdata[[#This Row],[S-P1]],salesdata[[#This Row],[S-P2]],salesdata[[#This Row],[S-P3]],salesdata[[#This Row],[S-P4]]),CHOOSE({1,2,3,4},salesdata[[#This Row],[S-P1]],salesdata[[#This Row],[S-P2]],salesdata[[#This Row],[S-P3]],salesdata[[#This Row],[S-P4]]),0))</f>
        <v>Product2</v>
      </c>
      <c r="X4048" s="1" t="str">
        <f>IF(salesdata[[#This Row],[Total Revenue]]&gt;=70000,"High",IF(salesdata[[#This Row],[Total Revenue]]&gt;=40000,"Medium","Low"))</f>
        <v>Medium</v>
      </c>
      <c r="Y4048" s="1" t="str">
        <f>IFERROR(IF(SUMIF(salesdata[Year],salesdata[[#This Row],[Year]],salesdata[Total Revenue])&gt;SUMIF(salesdata[Year],salesdata[[#This Row],[Year]]-1,salesdata[Total Revenue]),"Growth Year","Decline Year"),"")</f>
        <v>Decline Year</v>
      </c>
    </row>
    <row r="4049" spans="1:25" x14ac:dyDescent="0.3">
      <c r="A4049" s="1">
        <v>4048</v>
      </c>
      <c r="B4049" s="2">
        <v>44402</v>
      </c>
      <c r="C4049" s="1">
        <v>2021</v>
      </c>
      <c r="D4049" s="1" t="s">
        <v>20</v>
      </c>
      <c r="E4049" s="1">
        <v>7</v>
      </c>
      <c r="F4049" s="3">
        <v>2907</v>
      </c>
      <c r="G4049" s="10">
        <v>9215.19</v>
      </c>
      <c r="H4049" s="12">
        <f>IFERROR(salesdata[[#This Row],[S-P1]]/salesdata[[#This Row],[Q-P1]],0)</f>
        <v>3.1700000000000004</v>
      </c>
      <c r="I4049" s="3">
        <v>1403</v>
      </c>
      <c r="J4049" s="10">
        <v>8895.02</v>
      </c>
      <c r="K4049" s="12">
        <f>IFERROR(salesdata[[#This Row],[S-P2]]/salesdata[[#This Row],[Q-P2]],0)</f>
        <v>6.3400000000000007</v>
      </c>
      <c r="L4049" s="3">
        <v>2614</v>
      </c>
      <c r="M4049" s="10">
        <v>14167.88</v>
      </c>
      <c r="N4049" s="12">
        <f>IFERROR(salesdata[[#This Row],[S-P3]]/salesdata[[#This Row],[Q-P3]],0)</f>
        <v>5.42</v>
      </c>
      <c r="O4049" s="3">
        <v>1292</v>
      </c>
      <c r="P4049" s="10">
        <v>9211.9599999999991</v>
      </c>
      <c r="Q4049" s="12">
        <f>IFERROR(salesdata[[#This Row],[S-P4]]/salesdata[[#This Row],[Q-P4]],0)</f>
        <v>7.129999999999999</v>
      </c>
      <c r="R4049" s="3">
        <v>8216</v>
      </c>
      <c r="S4049" s="10">
        <v>41490.050000000003</v>
      </c>
      <c r="T4049" s="1" t="str">
        <f>"Q"&amp;ROUNDUP(salesdata[[#This Row],[Month No.]]/3,0)</f>
        <v>Q3</v>
      </c>
      <c r="U4049" s="1" t="str">
        <f>TEXT(salesdata[[#This Row],[Date]],"dddd")</f>
        <v>Sunday</v>
      </c>
      <c r="V4049" s="12">
        <f>IFERROR(salesdata[[#This Row],[Total Revenue]]/salesdata[[#This Row],[Total Units Sold]],0)</f>
        <v>5.0499087147030188</v>
      </c>
      <c r="W4049" s="1" t="str">
        <f>INDEX({"Product1","Product2","Product3","Product4"},MATCH(MAX(salesdata[[#This Row],[S-P1]],salesdata[[#This Row],[S-P2]],salesdata[[#This Row],[S-P3]],salesdata[[#This Row],[S-P4]]),CHOOSE({1,2,3,4},salesdata[[#This Row],[S-P1]],salesdata[[#This Row],[S-P2]],salesdata[[#This Row],[S-P3]],salesdata[[#This Row],[S-P4]]),0))</f>
        <v>Product3</v>
      </c>
      <c r="X4049" s="1" t="str">
        <f>IF(salesdata[[#This Row],[Total Revenue]]&gt;=70000,"High",IF(salesdata[[#This Row],[Total Revenue]]&gt;=40000,"Medium","Low"))</f>
        <v>Medium</v>
      </c>
      <c r="Y4049" s="1" t="str">
        <f>IFERROR(IF(SUMIF(salesdata[Year],salesdata[[#This Row],[Year]],salesdata[Total Revenue])&gt;SUMIF(salesdata[Year],salesdata[[#This Row],[Year]]-1,salesdata[Total Revenue]),"Growth Year","Decline Year"),"")</f>
        <v>Decline Year</v>
      </c>
    </row>
    <row r="4050" spans="1:25" x14ac:dyDescent="0.3">
      <c r="A4050" s="1">
        <v>4049</v>
      </c>
      <c r="B4050" s="2">
        <v>44403</v>
      </c>
      <c r="C4050" s="1">
        <v>2021</v>
      </c>
      <c r="D4050" s="1" t="s">
        <v>20</v>
      </c>
      <c r="E4050" s="1">
        <v>7</v>
      </c>
      <c r="F4050" s="3">
        <v>6188</v>
      </c>
      <c r="G4050" s="10">
        <v>19615.96</v>
      </c>
      <c r="H4050" s="12">
        <f>IFERROR(salesdata[[#This Row],[S-P1]]/salesdata[[#This Row],[Q-P1]],0)</f>
        <v>3.17</v>
      </c>
      <c r="I4050" s="3">
        <v>588</v>
      </c>
      <c r="J4050" s="10">
        <v>3727.92</v>
      </c>
      <c r="K4050" s="12">
        <f>IFERROR(salesdata[[#This Row],[S-P2]]/salesdata[[#This Row],[Q-P2]],0)</f>
        <v>6.34</v>
      </c>
      <c r="L4050" s="3">
        <v>511</v>
      </c>
      <c r="M4050" s="10">
        <v>2769.62</v>
      </c>
      <c r="N4050" s="12">
        <f>IFERROR(salesdata[[#This Row],[S-P3]]/salesdata[[#This Row],[Q-P3]],0)</f>
        <v>5.42</v>
      </c>
      <c r="O4050" s="3">
        <v>1695</v>
      </c>
      <c r="P4050" s="10">
        <v>12085.35</v>
      </c>
      <c r="Q4050" s="12">
        <f>IFERROR(salesdata[[#This Row],[S-P4]]/salesdata[[#This Row],[Q-P4]],0)</f>
        <v>7.13</v>
      </c>
      <c r="R4050" s="3">
        <v>8982</v>
      </c>
      <c r="S4050" s="10">
        <v>38198.85</v>
      </c>
      <c r="T4050" s="1" t="str">
        <f>"Q"&amp;ROUNDUP(salesdata[[#This Row],[Month No.]]/3,0)</f>
        <v>Q3</v>
      </c>
      <c r="U4050" s="1" t="str">
        <f>TEXT(salesdata[[#This Row],[Date]],"dddd")</f>
        <v>Monday</v>
      </c>
      <c r="V4050" s="12">
        <f>IFERROR(salesdata[[#This Row],[Total Revenue]]/salesdata[[#This Row],[Total Units Sold]],0)</f>
        <v>4.2528223112892451</v>
      </c>
      <c r="W4050" s="1" t="str">
        <f>INDEX({"Product1","Product2","Product3","Product4"},MATCH(MAX(salesdata[[#This Row],[S-P1]],salesdata[[#This Row],[S-P2]],salesdata[[#This Row],[S-P3]],salesdata[[#This Row],[S-P4]]),CHOOSE({1,2,3,4},salesdata[[#This Row],[S-P1]],salesdata[[#This Row],[S-P2]],salesdata[[#This Row],[S-P3]],salesdata[[#This Row],[S-P4]]),0))</f>
        <v>Product1</v>
      </c>
      <c r="X4050" s="1" t="str">
        <f>IF(salesdata[[#This Row],[Total Revenue]]&gt;=70000,"High",IF(salesdata[[#This Row],[Total Revenue]]&gt;=40000,"Medium","Low"))</f>
        <v>Low</v>
      </c>
      <c r="Y4050" s="1" t="str">
        <f>IFERROR(IF(SUMIF(salesdata[Year],salesdata[[#This Row],[Year]],salesdata[Total Revenue])&gt;SUMIF(salesdata[Year],salesdata[[#This Row],[Year]]-1,salesdata[Total Revenue]),"Growth Year","Decline Year"),"")</f>
        <v>Decline Year</v>
      </c>
    </row>
    <row r="4051" spans="1:25" x14ac:dyDescent="0.3">
      <c r="A4051" s="1">
        <v>4050</v>
      </c>
      <c r="B4051" s="2">
        <v>44404</v>
      </c>
      <c r="C4051" s="1">
        <v>2021</v>
      </c>
      <c r="D4051" s="1" t="s">
        <v>20</v>
      </c>
      <c r="E4051" s="1">
        <v>7</v>
      </c>
      <c r="F4051" s="3">
        <v>5757</v>
      </c>
      <c r="G4051" s="10">
        <v>18249.689999999999</v>
      </c>
      <c r="H4051" s="12">
        <f>IFERROR(salesdata[[#This Row],[S-P1]]/salesdata[[#This Row],[Q-P1]],0)</f>
        <v>3.17</v>
      </c>
      <c r="I4051" s="3">
        <v>3043</v>
      </c>
      <c r="J4051" s="10">
        <v>19292.62</v>
      </c>
      <c r="K4051" s="12">
        <f>IFERROR(salesdata[[#This Row],[S-P2]]/salesdata[[#This Row],[Q-P2]],0)</f>
        <v>6.34</v>
      </c>
      <c r="L4051" s="3">
        <v>573</v>
      </c>
      <c r="M4051" s="10">
        <v>3105.66</v>
      </c>
      <c r="N4051" s="12">
        <f>IFERROR(salesdata[[#This Row],[S-P3]]/salesdata[[#This Row],[Q-P3]],0)</f>
        <v>5.42</v>
      </c>
      <c r="O4051" s="3">
        <v>1248</v>
      </c>
      <c r="P4051" s="10">
        <v>8898.24</v>
      </c>
      <c r="Q4051" s="12">
        <f>IFERROR(salesdata[[#This Row],[S-P4]]/salesdata[[#This Row],[Q-P4]],0)</f>
        <v>7.13</v>
      </c>
      <c r="R4051" s="3">
        <v>10621</v>
      </c>
      <c r="S4051" s="10">
        <v>49546.21</v>
      </c>
      <c r="T4051" s="1" t="str">
        <f>"Q"&amp;ROUNDUP(salesdata[[#This Row],[Month No.]]/3,0)</f>
        <v>Q3</v>
      </c>
      <c r="U4051" s="1" t="str">
        <f>TEXT(salesdata[[#This Row],[Date]],"dddd")</f>
        <v>Tuesday</v>
      </c>
      <c r="V4051" s="12">
        <f>IFERROR(salesdata[[#This Row],[Total Revenue]]/salesdata[[#This Row],[Total Units Sold]],0)</f>
        <v>4.6649289144148387</v>
      </c>
      <c r="W4051" s="1" t="str">
        <f>INDEX({"Product1","Product2","Product3","Product4"},MATCH(MAX(salesdata[[#This Row],[S-P1]],salesdata[[#This Row],[S-P2]],salesdata[[#This Row],[S-P3]],salesdata[[#This Row],[S-P4]]),CHOOSE({1,2,3,4},salesdata[[#This Row],[S-P1]],salesdata[[#This Row],[S-P2]],salesdata[[#This Row],[S-P3]],salesdata[[#This Row],[S-P4]]),0))</f>
        <v>Product2</v>
      </c>
      <c r="X4051" s="1" t="str">
        <f>IF(salesdata[[#This Row],[Total Revenue]]&gt;=70000,"High",IF(salesdata[[#This Row],[Total Revenue]]&gt;=40000,"Medium","Low"))</f>
        <v>Medium</v>
      </c>
      <c r="Y4051" s="1" t="str">
        <f>IFERROR(IF(SUMIF(salesdata[Year],salesdata[[#This Row],[Year]],salesdata[Total Revenue])&gt;SUMIF(salesdata[Year],salesdata[[#This Row],[Year]]-1,salesdata[Total Revenue]),"Growth Year","Decline Year"),"")</f>
        <v>Decline Year</v>
      </c>
    </row>
    <row r="4052" spans="1:25" x14ac:dyDescent="0.3">
      <c r="A4052" s="1">
        <v>4051</v>
      </c>
      <c r="B4052" s="2">
        <v>44405</v>
      </c>
      <c r="C4052" s="1">
        <v>2021</v>
      </c>
      <c r="D4052" s="1" t="s">
        <v>20</v>
      </c>
      <c r="E4052" s="1">
        <v>7</v>
      </c>
      <c r="F4052" s="3">
        <v>4251</v>
      </c>
      <c r="G4052" s="10">
        <v>13475.67</v>
      </c>
      <c r="H4052" s="12">
        <f>IFERROR(salesdata[[#This Row],[S-P1]]/salesdata[[#This Row],[Q-P1]],0)</f>
        <v>3.17</v>
      </c>
      <c r="I4052" s="3">
        <v>1589</v>
      </c>
      <c r="J4052" s="10">
        <v>10074.26</v>
      </c>
      <c r="K4052" s="12">
        <f>IFERROR(salesdata[[#This Row],[S-P2]]/salesdata[[#This Row],[Q-P2]],0)</f>
        <v>6.34</v>
      </c>
      <c r="L4052" s="3">
        <v>1078</v>
      </c>
      <c r="M4052" s="10">
        <v>5842.76</v>
      </c>
      <c r="N4052" s="12">
        <f>IFERROR(salesdata[[#This Row],[S-P3]]/salesdata[[#This Row],[Q-P3]],0)</f>
        <v>5.42</v>
      </c>
      <c r="O4052" s="3">
        <v>627</v>
      </c>
      <c r="P4052" s="10">
        <v>4470.51</v>
      </c>
      <c r="Q4052" s="12">
        <f>IFERROR(salesdata[[#This Row],[S-P4]]/salesdata[[#This Row],[Q-P4]],0)</f>
        <v>7.1300000000000008</v>
      </c>
      <c r="R4052" s="3">
        <v>7545</v>
      </c>
      <c r="S4052" s="10">
        <v>33863.199999999997</v>
      </c>
      <c r="T4052" s="1" t="str">
        <f>"Q"&amp;ROUNDUP(salesdata[[#This Row],[Month No.]]/3,0)</f>
        <v>Q3</v>
      </c>
      <c r="U4052" s="1" t="str">
        <f>TEXT(salesdata[[#This Row],[Date]],"dddd")</f>
        <v>Wednesday</v>
      </c>
      <c r="V4052" s="12">
        <f>IFERROR(salesdata[[#This Row],[Total Revenue]]/salesdata[[#This Row],[Total Units Sold]],0)</f>
        <v>4.4881643472498336</v>
      </c>
      <c r="W4052" s="1" t="str">
        <f>INDEX({"Product1","Product2","Product3","Product4"},MATCH(MAX(salesdata[[#This Row],[S-P1]],salesdata[[#This Row],[S-P2]],salesdata[[#This Row],[S-P3]],salesdata[[#This Row],[S-P4]]),CHOOSE({1,2,3,4},salesdata[[#This Row],[S-P1]],salesdata[[#This Row],[S-P2]],salesdata[[#This Row],[S-P3]],salesdata[[#This Row],[S-P4]]),0))</f>
        <v>Product1</v>
      </c>
      <c r="X4052" s="1" t="str">
        <f>IF(salesdata[[#This Row],[Total Revenue]]&gt;=70000,"High",IF(salesdata[[#This Row],[Total Revenue]]&gt;=40000,"Medium","Low"))</f>
        <v>Low</v>
      </c>
      <c r="Y4052" s="1" t="str">
        <f>IFERROR(IF(SUMIF(salesdata[Year],salesdata[[#This Row],[Year]],salesdata[Total Revenue])&gt;SUMIF(salesdata[Year],salesdata[[#This Row],[Year]]-1,salesdata[Total Revenue]),"Growth Year","Decline Year"),"")</f>
        <v>Decline Year</v>
      </c>
    </row>
    <row r="4053" spans="1:25" x14ac:dyDescent="0.3">
      <c r="A4053" s="1">
        <v>4052</v>
      </c>
      <c r="B4053" s="2">
        <v>44406</v>
      </c>
      <c r="C4053" s="1">
        <v>2021</v>
      </c>
      <c r="D4053" s="1" t="s">
        <v>20</v>
      </c>
      <c r="E4053" s="1">
        <v>7</v>
      </c>
      <c r="F4053" s="3">
        <v>2546</v>
      </c>
      <c r="G4053" s="10">
        <v>8070.82</v>
      </c>
      <c r="H4053" s="12">
        <f>IFERROR(salesdata[[#This Row],[S-P1]]/salesdata[[#This Row],[Q-P1]],0)</f>
        <v>3.17</v>
      </c>
      <c r="I4053" s="3">
        <v>3813</v>
      </c>
      <c r="J4053" s="10">
        <v>24174.42</v>
      </c>
      <c r="K4053" s="12">
        <f>IFERROR(salesdata[[#This Row],[S-P2]]/salesdata[[#This Row],[Q-P2]],0)</f>
        <v>6.34</v>
      </c>
      <c r="L4053" s="3">
        <v>2877</v>
      </c>
      <c r="M4053" s="10">
        <v>15593.34</v>
      </c>
      <c r="N4053" s="12">
        <f>IFERROR(salesdata[[#This Row],[S-P3]]/salesdata[[#This Row],[Q-P3]],0)</f>
        <v>5.42</v>
      </c>
      <c r="O4053" s="3">
        <v>1482</v>
      </c>
      <c r="P4053" s="10">
        <v>10566.66</v>
      </c>
      <c r="Q4053" s="12">
        <f>IFERROR(salesdata[[#This Row],[S-P4]]/salesdata[[#This Row],[Q-P4]],0)</f>
        <v>7.13</v>
      </c>
      <c r="R4053" s="3">
        <v>10718</v>
      </c>
      <c r="S4053" s="10">
        <v>58405.24</v>
      </c>
      <c r="T4053" s="1" t="str">
        <f>"Q"&amp;ROUNDUP(salesdata[[#This Row],[Month No.]]/3,0)</f>
        <v>Q3</v>
      </c>
      <c r="U4053" s="1" t="str">
        <f>TEXT(salesdata[[#This Row],[Date]],"dddd")</f>
        <v>Thursday</v>
      </c>
      <c r="V4053" s="12">
        <f>IFERROR(salesdata[[#This Row],[Total Revenue]]/salesdata[[#This Row],[Total Units Sold]],0)</f>
        <v>5.4492666542265349</v>
      </c>
      <c r="W4053" s="1" t="str">
        <f>INDEX({"Product1","Product2","Product3","Product4"},MATCH(MAX(salesdata[[#This Row],[S-P1]],salesdata[[#This Row],[S-P2]],salesdata[[#This Row],[S-P3]],salesdata[[#This Row],[S-P4]]),CHOOSE({1,2,3,4},salesdata[[#This Row],[S-P1]],salesdata[[#This Row],[S-P2]],salesdata[[#This Row],[S-P3]],salesdata[[#This Row],[S-P4]]),0))</f>
        <v>Product2</v>
      </c>
      <c r="X4053" s="1" t="str">
        <f>IF(salesdata[[#This Row],[Total Revenue]]&gt;=70000,"High",IF(salesdata[[#This Row],[Total Revenue]]&gt;=40000,"Medium","Low"))</f>
        <v>Medium</v>
      </c>
      <c r="Y4053" s="1" t="str">
        <f>IFERROR(IF(SUMIF(salesdata[Year],salesdata[[#This Row],[Year]],salesdata[Total Revenue])&gt;SUMIF(salesdata[Year],salesdata[[#This Row],[Year]]-1,salesdata[Total Revenue]),"Growth Year","Decline Year"),"")</f>
        <v>Decline Year</v>
      </c>
    </row>
    <row r="4054" spans="1:25" x14ac:dyDescent="0.3">
      <c r="A4054" s="1">
        <v>4053</v>
      </c>
      <c r="B4054" s="2">
        <v>44407</v>
      </c>
      <c r="C4054" s="1">
        <v>2021</v>
      </c>
      <c r="D4054" s="1" t="s">
        <v>20</v>
      </c>
      <c r="E4054" s="1">
        <v>7</v>
      </c>
      <c r="F4054" s="3">
        <v>7453</v>
      </c>
      <c r="G4054" s="10">
        <v>23626.01</v>
      </c>
      <c r="H4054" s="12">
        <f>IFERROR(salesdata[[#This Row],[S-P1]]/salesdata[[#This Row],[Q-P1]],0)</f>
        <v>3.17</v>
      </c>
      <c r="I4054" s="3">
        <v>3249</v>
      </c>
      <c r="J4054" s="10">
        <v>20598.66</v>
      </c>
      <c r="K4054" s="12">
        <f>IFERROR(salesdata[[#This Row],[S-P2]]/salesdata[[#This Row],[Q-P2]],0)</f>
        <v>6.34</v>
      </c>
      <c r="L4054" s="3">
        <v>3045</v>
      </c>
      <c r="M4054" s="10">
        <v>16503.900000000001</v>
      </c>
      <c r="N4054" s="12">
        <f>IFERROR(salesdata[[#This Row],[S-P3]]/salesdata[[#This Row],[Q-P3]],0)</f>
        <v>5.4200000000000008</v>
      </c>
      <c r="O4054" s="3">
        <v>1746</v>
      </c>
      <c r="P4054" s="10">
        <v>12448.98</v>
      </c>
      <c r="Q4054" s="12">
        <f>IFERROR(salesdata[[#This Row],[S-P4]]/salesdata[[#This Row],[Q-P4]],0)</f>
        <v>7.13</v>
      </c>
      <c r="R4054" s="3">
        <v>15493</v>
      </c>
      <c r="S4054" s="10">
        <v>73177.55</v>
      </c>
      <c r="T4054" s="1" t="str">
        <f>"Q"&amp;ROUNDUP(salesdata[[#This Row],[Month No.]]/3,0)</f>
        <v>Q3</v>
      </c>
      <c r="U4054" s="1" t="str">
        <f>TEXT(salesdata[[#This Row],[Date]],"dddd")</f>
        <v>Friday</v>
      </c>
      <c r="V4054" s="12">
        <f>IFERROR(salesdata[[#This Row],[Total Revenue]]/salesdata[[#This Row],[Total Units Sold]],0)</f>
        <v>4.7232653456399669</v>
      </c>
      <c r="W4054" s="1" t="str">
        <f>INDEX({"Product1","Product2","Product3","Product4"},MATCH(MAX(salesdata[[#This Row],[S-P1]],salesdata[[#This Row],[S-P2]],salesdata[[#This Row],[S-P3]],salesdata[[#This Row],[S-P4]]),CHOOSE({1,2,3,4},salesdata[[#This Row],[S-P1]],salesdata[[#This Row],[S-P2]],salesdata[[#This Row],[S-P3]],salesdata[[#This Row],[S-P4]]),0))</f>
        <v>Product1</v>
      </c>
      <c r="X4054" s="1" t="str">
        <f>IF(salesdata[[#This Row],[Total Revenue]]&gt;=70000,"High",IF(salesdata[[#This Row],[Total Revenue]]&gt;=40000,"Medium","Low"))</f>
        <v>High</v>
      </c>
      <c r="Y4054" s="1" t="str">
        <f>IFERROR(IF(SUMIF(salesdata[Year],salesdata[[#This Row],[Year]],salesdata[Total Revenue])&gt;SUMIF(salesdata[Year],salesdata[[#This Row],[Year]]-1,salesdata[Total Revenue]),"Growth Year","Decline Year"),"")</f>
        <v>Decline Year</v>
      </c>
    </row>
    <row r="4055" spans="1:25" x14ac:dyDescent="0.3">
      <c r="A4055" s="1">
        <v>4054</v>
      </c>
      <c r="B4055" s="2">
        <v>44408</v>
      </c>
      <c r="C4055" s="1">
        <v>2021</v>
      </c>
      <c r="D4055" s="1" t="s">
        <v>20</v>
      </c>
      <c r="E4055" s="1">
        <v>7</v>
      </c>
      <c r="F4055" s="3">
        <v>294</v>
      </c>
      <c r="G4055" s="10">
        <v>931.98</v>
      </c>
      <c r="H4055" s="12">
        <f>IFERROR(salesdata[[#This Row],[S-P1]]/salesdata[[#This Row],[Q-P1]],0)</f>
        <v>3.17</v>
      </c>
      <c r="I4055" s="3">
        <v>2439</v>
      </c>
      <c r="J4055" s="10">
        <v>15463.26</v>
      </c>
      <c r="K4055" s="12">
        <f>IFERROR(salesdata[[#This Row],[S-P2]]/salesdata[[#This Row],[Q-P2]],0)</f>
        <v>6.34</v>
      </c>
      <c r="L4055" s="3">
        <v>3448</v>
      </c>
      <c r="M4055" s="10">
        <v>18688.16</v>
      </c>
      <c r="N4055" s="12">
        <f>IFERROR(salesdata[[#This Row],[S-P3]]/salesdata[[#This Row],[Q-P3]],0)</f>
        <v>5.42</v>
      </c>
      <c r="O4055" s="3">
        <v>1596</v>
      </c>
      <c r="P4055" s="10">
        <v>11379.48</v>
      </c>
      <c r="Q4055" s="12">
        <f>IFERROR(salesdata[[#This Row],[S-P4]]/salesdata[[#This Row],[Q-P4]],0)</f>
        <v>7.13</v>
      </c>
      <c r="R4055" s="3">
        <v>7777</v>
      </c>
      <c r="S4055" s="10">
        <v>46462.879999999997</v>
      </c>
      <c r="T4055" s="1" t="str">
        <f>"Q"&amp;ROUNDUP(salesdata[[#This Row],[Month No.]]/3,0)</f>
        <v>Q3</v>
      </c>
      <c r="U4055" s="1" t="str">
        <f>TEXT(salesdata[[#This Row],[Date]],"dddd")</f>
        <v>Saturday</v>
      </c>
      <c r="V4055" s="12">
        <f>IFERROR(salesdata[[#This Row],[Total Revenue]]/salesdata[[#This Row],[Total Units Sold]],0)</f>
        <v>5.9743962967725341</v>
      </c>
      <c r="W4055" s="1" t="str">
        <f>INDEX({"Product1","Product2","Product3","Product4"},MATCH(MAX(salesdata[[#This Row],[S-P1]],salesdata[[#This Row],[S-P2]],salesdata[[#This Row],[S-P3]],salesdata[[#This Row],[S-P4]]),CHOOSE({1,2,3,4},salesdata[[#This Row],[S-P1]],salesdata[[#This Row],[S-P2]],salesdata[[#This Row],[S-P3]],salesdata[[#This Row],[S-P4]]),0))</f>
        <v>Product3</v>
      </c>
      <c r="X4055" s="1" t="str">
        <f>IF(salesdata[[#This Row],[Total Revenue]]&gt;=70000,"High",IF(salesdata[[#This Row],[Total Revenue]]&gt;=40000,"Medium","Low"))</f>
        <v>Medium</v>
      </c>
      <c r="Y4055" s="1" t="str">
        <f>IFERROR(IF(SUMIF(salesdata[Year],salesdata[[#This Row],[Year]],salesdata[Total Revenue])&gt;SUMIF(salesdata[Year],salesdata[[#This Row],[Year]]-1,salesdata[Total Revenue]),"Growth Year","Decline Year"),"")</f>
        <v>Decline Year</v>
      </c>
    </row>
    <row r="4056" spans="1:25" x14ac:dyDescent="0.3">
      <c r="A4056" s="1">
        <v>4055</v>
      </c>
      <c r="B4056" s="2">
        <v>44409</v>
      </c>
      <c r="C4056" s="1">
        <v>2021</v>
      </c>
      <c r="D4056" s="1" t="s">
        <v>21</v>
      </c>
      <c r="E4056" s="1">
        <v>8</v>
      </c>
      <c r="F4056" s="3">
        <v>2928</v>
      </c>
      <c r="G4056" s="10">
        <v>9281.76</v>
      </c>
      <c r="H4056" s="12">
        <f>IFERROR(salesdata[[#This Row],[S-P1]]/salesdata[[#This Row],[Q-P1]],0)</f>
        <v>3.17</v>
      </c>
      <c r="I4056" s="3">
        <v>1962</v>
      </c>
      <c r="J4056" s="10">
        <v>12439.08</v>
      </c>
      <c r="K4056" s="12">
        <f>IFERROR(salesdata[[#This Row],[S-P2]]/salesdata[[#This Row],[Q-P2]],0)</f>
        <v>6.34</v>
      </c>
      <c r="L4056" s="3">
        <v>5210</v>
      </c>
      <c r="M4056" s="10">
        <v>28238.2</v>
      </c>
      <c r="N4056" s="12">
        <f>IFERROR(salesdata[[#This Row],[S-P3]]/salesdata[[#This Row],[Q-P3]],0)</f>
        <v>5.42</v>
      </c>
      <c r="O4056" s="3">
        <v>1710</v>
      </c>
      <c r="P4056" s="10">
        <v>12192.3</v>
      </c>
      <c r="Q4056" s="12">
        <f>IFERROR(salesdata[[#This Row],[S-P4]]/salesdata[[#This Row],[Q-P4]],0)</f>
        <v>7.13</v>
      </c>
      <c r="R4056" s="3">
        <v>11810</v>
      </c>
      <c r="S4056" s="10">
        <v>62151.34</v>
      </c>
      <c r="T4056" s="1" t="str">
        <f>"Q"&amp;ROUNDUP(salesdata[[#This Row],[Month No.]]/3,0)</f>
        <v>Q3</v>
      </c>
      <c r="U4056" s="1" t="str">
        <f>TEXT(salesdata[[#This Row],[Date]],"dddd")</f>
        <v>Sunday</v>
      </c>
      <c r="V4056" s="12">
        <f>IFERROR(salesdata[[#This Row],[Total Revenue]]/salesdata[[#This Row],[Total Units Sold]],0)</f>
        <v>5.2626028789161721</v>
      </c>
      <c r="W4056" s="1" t="str">
        <f>INDEX({"Product1","Product2","Product3","Product4"},MATCH(MAX(salesdata[[#This Row],[S-P1]],salesdata[[#This Row],[S-P2]],salesdata[[#This Row],[S-P3]],salesdata[[#This Row],[S-P4]]),CHOOSE({1,2,3,4},salesdata[[#This Row],[S-P1]],salesdata[[#This Row],[S-P2]],salesdata[[#This Row],[S-P3]],salesdata[[#This Row],[S-P4]]),0))</f>
        <v>Product3</v>
      </c>
      <c r="X4056" s="1" t="str">
        <f>IF(salesdata[[#This Row],[Total Revenue]]&gt;=70000,"High",IF(salesdata[[#This Row],[Total Revenue]]&gt;=40000,"Medium","Low"))</f>
        <v>Medium</v>
      </c>
      <c r="Y4056" s="1" t="str">
        <f>IFERROR(IF(SUMIF(salesdata[Year],salesdata[[#This Row],[Year]],salesdata[Total Revenue])&gt;SUMIF(salesdata[Year],salesdata[[#This Row],[Year]]-1,salesdata[Total Revenue]),"Growth Year","Decline Year"),"")</f>
        <v>Decline Year</v>
      </c>
    </row>
    <row r="4057" spans="1:25" x14ac:dyDescent="0.3">
      <c r="A4057" s="1">
        <v>4056</v>
      </c>
      <c r="B4057" s="2">
        <v>44410</v>
      </c>
      <c r="C4057" s="1">
        <v>2021</v>
      </c>
      <c r="D4057" s="1" t="s">
        <v>21</v>
      </c>
      <c r="E4057" s="1">
        <v>8</v>
      </c>
      <c r="F4057" s="3">
        <v>7184</v>
      </c>
      <c r="G4057" s="10">
        <v>22773.279999999999</v>
      </c>
      <c r="H4057" s="12">
        <f>IFERROR(salesdata[[#This Row],[S-P1]]/salesdata[[#This Row],[Q-P1]],0)</f>
        <v>3.17</v>
      </c>
      <c r="I4057" s="3">
        <v>647</v>
      </c>
      <c r="J4057" s="10">
        <v>4101.9799999999996</v>
      </c>
      <c r="K4057" s="12">
        <f>IFERROR(salesdata[[#This Row],[S-P2]]/salesdata[[#This Row],[Q-P2]],0)</f>
        <v>6.339999999999999</v>
      </c>
      <c r="L4057" s="3">
        <v>2069</v>
      </c>
      <c r="M4057" s="10">
        <v>11213.98</v>
      </c>
      <c r="N4057" s="12">
        <f>IFERROR(salesdata[[#This Row],[S-P3]]/salesdata[[#This Row],[Q-P3]],0)</f>
        <v>5.42</v>
      </c>
      <c r="O4057" s="3">
        <v>1336</v>
      </c>
      <c r="P4057" s="10">
        <v>9525.68</v>
      </c>
      <c r="Q4057" s="12">
        <f>IFERROR(salesdata[[#This Row],[S-P4]]/salesdata[[#This Row],[Q-P4]],0)</f>
        <v>7.13</v>
      </c>
      <c r="R4057" s="3">
        <v>11236</v>
      </c>
      <c r="S4057" s="10">
        <v>47614.92</v>
      </c>
      <c r="T4057" s="1" t="str">
        <f>"Q"&amp;ROUNDUP(salesdata[[#This Row],[Month No.]]/3,0)</f>
        <v>Q3</v>
      </c>
      <c r="U4057" s="1" t="str">
        <f>TEXT(salesdata[[#This Row],[Date]],"dddd")</f>
        <v>Monday</v>
      </c>
      <c r="V4057" s="12">
        <f>IFERROR(salesdata[[#This Row],[Total Revenue]]/salesdata[[#This Row],[Total Units Sold]],0)</f>
        <v>4.2377109291562833</v>
      </c>
      <c r="W4057" s="1" t="str">
        <f>INDEX({"Product1","Product2","Product3","Product4"},MATCH(MAX(salesdata[[#This Row],[S-P1]],salesdata[[#This Row],[S-P2]],salesdata[[#This Row],[S-P3]],salesdata[[#This Row],[S-P4]]),CHOOSE({1,2,3,4},salesdata[[#This Row],[S-P1]],salesdata[[#This Row],[S-P2]],salesdata[[#This Row],[S-P3]],salesdata[[#This Row],[S-P4]]),0))</f>
        <v>Product1</v>
      </c>
      <c r="X4057" s="1" t="str">
        <f>IF(salesdata[[#This Row],[Total Revenue]]&gt;=70000,"High",IF(salesdata[[#This Row],[Total Revenue]]&gt;=40000,"Medium","Low"))</f>
        <v>Medium</v>
      </c>
      <c r="Y4057" s="1" t="str">
        <f>IFERROR(IF(SUMIF(salesdata[Year],salesdata[[#This Row],[Year]],salesdata[Total Revenue])&gt;SUMIF(salesdata[Year],salesdata[[#This Row],[Year]]-1,salesdata[Total Revenue]),"Growth Year","Decline Year"),"")</f>
        <v>Decline Year</v>
      </c>
    </row>
    <row r="4058" spans="1:25" x14ac:dyDescent="0.3">
      <c r="A4058" s="1">
        <v>4057</v>
      </c>
      <c r="B4058" s="2">
        <v>44411</v>
      </c>
      <c r="C4058" s="1">
        <v>2021</v>
      </c>
      <c r="D4058" s="1" t="s">
        <v>21</v>
      </c>
      <c r="E4058" s="1">
        <v>8</v>
      </c>
      <c r="F4058" s="3">
        <v>4761</v>
      </c>
      <c r="G4058" s="10">
        <v>15092.37</v>
      </c>
      <c r="H4058" s="12">
        <f>IFERROR(salesdata[[#This Row],[S-P1]]/salesdata[[#This Row],[Q-P1]],0)</f>
        <v>3.1700000000000004</v>
      </c>
      <c r="I4058" s="3">
        <v>1727</v>
      </c>
      <c r="J4058" s="10">
        <v>10949.18</v>
      </c>
      <c r="K4058" s="12">
        <f>IFERROR(salesdata[[#This Row],[S-P2]]/salesdata[[#This Row],[Q-P2]],0)</f>
        <v>6.34</v>
      </c>
      <c r="L4058" s="3">
        <v>3744</v>
      </c>
      <c r="M4058" s="10">
        <v>20292.48</v>
      </c>
      <c r="N4058" s="12">
        <f>IFERROR(salesdata[[#This Row],[S-P3]]/salesdata[[#This Row],[Q-P3]],0)</f>
        <v>5.42</v>
      </c>
      <c r="O4058" s="3">
        <v>1556</v>
      </c>
      <c r="P4058" s="10">
        <v>11094.28</v>
      </c>
      <c r="Q4058" s="12">
        <f>IFERROR(salesdata[[#This Row],[S-P4]]/salesdata[[#This Row],[Q-P4]],0)</f>
        <v>7.1300000000000008</v>
      </c>
      <c r="R4058" s="3">
        <v>11788</v>
      </c>
      <c r="S4058" s="10">
        <v>57428.31</v>
      </c>
      <c r="T4058" s="1" t="str">
        <f>"Q"&amp;ROUNDUP(salesdata[[#This Row],[Month No.]]/3,0)</f>
        <v>Q3</v>
      </c>
      <c r="U4058" s="1" t="str">
        <f>TEXT(salesdata[[#This Row],[Date]],"dddd")</f>
        <v>Tuesday</v>
      </c>
      <c r="V4058" s="12">
        <f>IFERROR(salesdata[[#This Row],[Total Revenue]]/salesdata[[#This Row],[Total Units Sold]],0)</f>
        <v>4.8717602646759417</v>
      </c>
      <c r="W4058" s="1" t="str">
        <f>INDEX({"Product1","Product2","Product3","Product4"},MATCH(MAX(salesdata[[#This Row],[S-P1]],salesdata[[#This Row],[S-P2]],salesdata[[#This Row],[S-P3]],salesdata[[#This Row],[S-P4]]),CHOOSE({1,2,3,4},salesdata[[#This Row],[S-P1]],salesdata[[#This Row],[S-P2]],salesdata[[#This Row],[S-P3]],salesdata[[#This Row],[S-P4]]),0))</f>
        <v>Product3</v>
      </c>
      <c r="X4058" s="1" t="str">
        <f>IF(salesdata[[#This Row],[Total Revenue]]&gt;=70000,"High",IF(salesdata[[#This Row],[Total Revenue]]&gt;=40000,"Medium","Low"))</f>
        <v>Medium</v>
      </c>
      <c r="Y4058" s="1" t="str">
        <f>IFERROR(IF(SUMIF(salesdata[Year],salesdata[[#This Row],[Year]],salesdata[Total Revenue])&gt;SUMIF(salesdata[Year],salesdata[[#This Row],[Year]]-1,salesdata[Total Revenue]),"Growth Year","Decline Year"),"")</f>
        <v>Decline Year</v>
      </c>
    </row>
    <row r="4059" spans="1:25" x14ac:dyDescent="0.3">
      <c r="A4059" s="1">
        <v>4058</v>
      </c>
      <c r="B4059" s="2">
        <v>44412</v>
      </c>
      <c r="C4059" s="1">
        <v>2021</v>
      </c>
      <c r="D4059" s="1" t="s">
        <v>21</v>
      </c>
      <c r="E4059" s="1">
        <v>8</v>
      </c>
      <c r="F4059" s="3">
        <v>1596</v>
      </c>
      <c r="G4059" s="10">
        <v>5059.32</v>
      </c>
      <c r="H4059" s="12">
        <f>IFERROR(salesdata[[#This Row],[S-P1]]/salesdata[[#This Row],[Q-P1]],0)</f>
        <v>3.17</v>
      </c>
      <c r="I4059" s="3">
        <v>3633</v>
      </c>
      <c r="J4059" s="10">
        <v>23033.22</v>
      </c>
      <c r="K4059" s="12">
        <f>IFERROR(salesdata[[#This Row],[S-P2]]/salesdata[[#This Row],[Q-P2]],0)</f>
        <v>6.3400000000000007</v>
      </c>
      <c r="L4059" s="3">
        <v>2954</v>
      </c>
      <c r="M4059" s="10">
        <v>16010.68</v>
      </c>
      <c r="N4059" s="12">
        <f>IFERROR(salesdata[[#This Row],[S-P3]]/salesdata[[#This Row],[Q-P3]],0)</f>
        <v>5.42</v>
      </c>
      <c r="O4059" s="3">
        <v>369</v>
      </c>
      <c r="P4059" s="10">
        <v>2630.97</v>
      </c>
      <c r="Q4059" s="12">
        <f>IFERROR(salesdata[[#This Row],[S-P4]]/salesdata[[#This Row],[Q-P4]],0)</f>
        <v>7.13</v>
      </c>
      <c r="R4059" s="3">
        <v>8552</v>
      </c>
      <c r="S4059" s="10">
        <v>46734.19</v>
      </c>
      <c r="T4059" s="1" t="str">
        <f>"Q"&amp;ROUNDUP(salesdata[[#This Row],[Month No.]]/3,0)</f>
        <v>Q3</v>
      </c>
      <c r="U4059" s="1" t="str">
        <f>TEXT(salesdata[[#This Row],[Date]],"dddd")</f>
        <v>Wednesday</v>
      </c>
      <c r="V4059" s="12">
        <f>IFERROR(salesdata[[#This Row],[Total Revenue]]/salesdata[[#This Row],[Total Units Sold]],0)</f>
        <v>5.4647088400374182</v>
      </c>
      <c r="W4059" s="1" t="str">
        <f>INDEX({"Product1","Product2","Product3","Product4"},MATCH(MAX(salesdata[[#This Row],[S-P1]],salesdata[[#This Row],[S-P2]],salesdata[[#This Row],[S-P3]],salesdata[[#This Row],[S-P4]]),CHOOSE({1,2,3,4},salesdata[[#This Row],[S-P1]],salesdata[[#This Row],[S-P2]],salesdata[[#This Row],[S-P3]],salesdata[[#This Row],[S-P4]]),0))</f>
        <v>Product2</v>
      </c>
      <c r="X4059" s="1" t="str">
        <f>IF(salesdata[[#This Row],[Total Revenue]]&gt;=70000,"High",IF(salesdata[[#This Row],[Total Revenue]]&gt;=40000,"Medium","Low"))</f>
        <v>Medium</v>
      </c>
      <c r="Y4059" s="1" t="str">
        <f>IFERROR(IF(SUMIF(salesdata[Year],salesdata[[#This Row],[Year]],salesdata[Total Revenue])&gt;SUMIF(salesdata[Year],salesdata[[#This Row],[Year]]-1,salesdata[Total Revenue]),"Growth Year","Decline Year"),"")</f>
        <v>Decline Year</v>
      </c>
    </row>
    <row r="4060" spans="1:25" x14ac:dyDescent="0.3">
      <c r="A4060" s="1">
        <v>4059</v>
      </c>
      <c r="B4060" s="2">
        <v>44413</v>
      </c>
      <c r="C4060" s="1">
        <v>2021</v>
      </c>
      <c r="D4060" s="1" t="s">
        <v>21</v>
      </c>
      <c r="E4060" s="1">
        <v>8</v>
      </c>
      <c r="F4060" s="3">
        <v>4062</v>
      </c>
      <c r="G4060" s="10">
        <v>12876.54</v>
      </c>
      <c r="H4060" s="12">
        <f>IFERROR(salesdata[[#This Row],[S-P1]]/salesdata[[#This Row],[Q-P1]],0)</f>
        <v>3.1700000000000004</v>
      </c>
      <c r="I4060" s="3">
        <v>1098</v>
      </c>
      <c r="J4060" s="10">
        <v>6961.32</v>
      </c>
      <c r="K4060" s="12">
        <f>IFERROR(salesdata[[#This Row],[S-P2]]/salesdata[[#This Row],[Q-P2]],0)</f>
        <v>6.34</v>
      </c>
      <c r="L4060" s="3">
        <v>4384</v>
      </c>
      <c r="M4060" s="10">
        <v>23761.279999999999</v>
      </c>
      <c r="N4060" s="12">
        <f>IFERROR(salesdata[[#This Row],[S-P3]]/salesdata[[#This Row],[Q-P3]],0)</f>
        <v>5.42</v>
      </c>
      <c r="O4060" s="3">
        <v>1739</v>
      </c>
      <c r="P4060" s="10">
        <v>12399.07</v>
      </c>
      <c r="Q4060" s="12">
        <f>IFERROR(salesdata[[#This Row],[S-P4]]/salesdata[[#This Row],[Q-P4]],0)</f>
        <v>7.13</v>
      </c>
      <c r="R4060" s="3">
        <v>11283</v>
      </c>
      <c r="S4060" s="10">
        <v>55998.21</v>
      </c>
      <c r="T4060" s="1" t="str">
        <f>"Q"&amp;ROUNDUP(salesdata[[#This Row],[Month No.]]/3,0)</f>
        <v>Q3</v>
      </c>
      <c r="U4060" s="1" t="str">
        <f>TEXT(salesdata[[#This Row],[Date]],"dddd")</f>
        <v>Thursday</v>
      </c>
      <c r="V4060" s="12">
        <f>IFERROR(salesdata[[#This Row],[Total Revenue]]/salesdata[[#This Row],[Total Units Sold]],0)</f>
        <v>4.9630603562882207</v>
      </c>
      <c r="W4060" s="1" t="str">
        <f>INDEX({"Product1","Product2","Product3","Product4"},MATCH(MAX(salesdata[[#This Row],[S-P1]],salesdata[[#This Row],[S-P2]],salesdata[[#This Row],[S-P3]],salesdata[[#This Row],[S-P4]]),CHOOSE({1,2,3,4},salesdata[[#This Row],[S-P1]],salesdata[[#This Row],[S-P2]],salesdata[[#This Row],[S-P3]],salesdata[[#This Row],[S-P4]]),0))</f>
        <v>Product3</v>
      </c>
      <c r="X4060" s="1" t="str">
        <f>IF(salesdata[[#This Row],[Total Revenue]]&gt;=70000,"High",IF(salesdata[[#This Row],[Total Revenue]]&gt;=40000,"Medium","Low"))</f>
        <v>Medium</v>
      </c>
      <c r="Y4060" s="1" t="str">
        <f>IFERROR(IF(SUMIF(salesdata[Year],salesdata[[#This Row],[Year]],salesdata[Total Revenue])&gt;SUMIF(salesdata[Year],salesdata[[#This Row],[Year]]-1,salesdata[Total Revenue]),"Growth Year","Decline Year"),"")</f>
        <v>Decline Year</v>
      </c>
    </row>
    <row r="4061" spans="1:25" x14ac:dyDescent="0.3">
      <c r="A4061" s="1">
        <v>4060</v>
      </c>
      <c r="B4061" s="2">
        <v>44414</v>
      </c>
      <c r="C4061" s="1">
        <v>2021</v>
      </c>
      <c r="D4061" s="1" t="s">
        <v>21</v>
      </c>
      <c r="E4061" s="1">
        <v>8</v>
      </c>
      <c r="F4061" s="3">
        <v>3967</v>
      </c>
      <c r="G4061" s="10">
        <v>12575.39</v>
      </c>
      <c r="H4061" s="12">
        <f>IFERROR(salesdata[[#This Row],[S-P1]]/salesdata[[#This Row],[Q-P1]],0)</f>
        <v>3.17</v>
      </c>
      <c r="I4061" s="3">
        <v>972</v>
      </c>
      <c r="J4061" s="10">
        <v>6162.48</v>
      </c>
      <c r="K4061" s="12">
        <f>IFERROR(salesdata[[#This Row],[S-P2]]/salesdata[[#This Row],[Q-P2]],0)</f>
        <v>6.34</v>
      </c>
      <c r="L4061" s="3">
        <v>5210</v>
      </c>
      <c r="M4061" s="10">
        <v>28238.2</v>
      </c>
      <c r="N4061" s="12">
        <f>IFERROR(salesdata[[#This Row],[S-P3]]/salesdata[[#This Row],[Q-P3]],0)</f>
        <v>5.42</v>
      </c>
      <c r="O4061" s="3">
        <v>1181</v>
      </c>
      <c r="P4061" s="10">
        <v>8420.5300000000007</v>
      </c>
      <c r="Q4061" s="12">
        <f>IFERROR(salesdata[[#This Row],[S-P4]]/salesdata[[#This Row],[Q-P4]],0)</f>
        <v>7.1300000000000008</v>
      </c>
      <c r="R4061" s="3">
        <v>11330</v>
      </c>
      <c r="S4061" s="10">
        <v>55396.6</v>
      </c>
      <c r="T4061" s="1" t="str">
        <f>"Q"&amp;ROUNDUP(salesdata[[#This Row],[Month No.]]/3,0)</f>
        <v>Q3</v>
      </c>
      <c r="U4061" s="1" t="str">
        <f>TEXT(salesdata[[#This Row],[Date]],"dddd")</f>
        <v>Friday</v>
      </c>
      <c r="V4061" s="12">
        <f>IFERROR(salesdata[[#This Row],[Total Revenue]]/salesdata[[#This Row],[Total Units Sold]],0)</f>
        <v>4.8893733451015002</v>
      </c>
      <c r="W4061" s="1" t="str">
        <f>INDEX({"Product1","Product2","Product3","Product4"},MATCH(MAX(salesdata[[#This Row],[S-P1]],salesdata[[#This Row],[S-P2]],salesdata[[#This Row],[S-P3]],salesdata[[#This Row],[S-P4]]),CHOOSE({1,2,3,4},salesdata[[#This Row],[S-P1]],salesdata[[#This Row],[S-P2]],salesdata[[#This Row],[S-P3]],salesdata[[#This Row],[S-P4]]),0))</f>
        <v>Product3</v>
      </c>
      <c r="X4061" s="1" t="str">
        <f>IF(salesdata[[#This Row],[Total Revenue]]&gt;=70000,"High",IF(salesdata[[#This Row],[Total Revenue]]&gt;=40000,"Medium","Low"))</f>
        <v>Medium</v>
      </c>
      <c r="Y4061" s="1" t="str">
        <f>IFERROR(IF(SUMIF(salesdata[Year],salesdata[[#This Row],[Year]],salesdata[Total Revenue])&gt;SUMIF(salesdata[Year],salesdata[[#This Row],[Year]]-1,salesdata[Total Revenue]),"Growth Year","Decline Year"),"")</f>
        <v>Decline Year</v>
      </c>
    </row>
    <row r="4062" spans="1:25" x14ac:dyDescent="0.3">
      <c r="A4062" s="1">
        <v>4061</v>
      </c>
      <c r="B4062" s="2">
        <v>44415</v>
      </c>
      <c r="C4062" s="1">
        <v>2021</v>
      </c>
      <c r="D4062" s="1" t="s">
        <v>21</v>
      </c>
      <c r="E4062" s="1">
        <v>8</v>
      </c>
      <c r="F4062" s="3">
        <v>4714</v>
      </c>
      <c r="G4062" s="10">
        <v>14943.38</v>
      </c>
      <c r="H4062" s="12">
        <f>IFERROR(salesdata[[#This Row],[S-P1]]/salesdata[[#This Row],[Q-P1]],0)</f>
        <v>3.17</v>
      </c>
      <c r="I4062" s="3">
        <v>1011</v>
      </c>
      <c r="J4062" s="10">
        <v>6409.74</v>
      </c>
      <c r="K4062" s="12">
        <f>IFERROR(salesdata[[#This Row],[S-P2]]/salesdata[[#This Row],[Q-P2]],0)</f>
        <v>6.34</v>
      </c>
      <c r="L4062" s="3">
        <v>593</v>
      </c>
      <c r="M4062" s="10">
        <v>3214.06</v>
      </c>
      <c r="N4062" s="12">
        <f>IFERROR(salesdata[[#This Row],[S-P3]]/salesdata[[#This Row],[Q-P3]],0)</f>
        <v>5.42</v>
      </c>
      <c r="O4062" s="3">
        <v>936</v>
      </c>
      <c r="P4062" s="10">
        <v>6673.68</v>
      </c>
      <c r="Q4062" s="12">
        <f>IFERROR(salesdata[[#This Row],[S-P4]]/salesdata[[#This Row],[Q-P4]],0)</f>
        <v>7.13</v>
      </c>
      <c r="R4062" s="3">
        <v>7254</v>
      </c>
      <c r="S4062" s="10">
        <v>31240.86</v>
      </c>
      <c r="T4062" s="1" t="str">
        <f>"Q"&amp;ROUNDUP(salesdata[[#This Row],[Month No.]]/3,0)</f>
        <v>Q3</v>
      </c>
      <c r="U4062" s="1" t="str">
        <f>TEXT(salesdata[[#This Row],[Date]],"dddd")</f>
        <v>Saturday</v>
      </c>
      <c r="V4062" s="12">
        <f>IFERROR(salesdata[[#This Row],[Total Revenue]]/salesdata[[#This Row],[Total Units Sold]],0)</f>
        <v>4.3067080231596364</v>
      </c>
      <c r="W4062" s="1" t="str">
        <f>INDEX({"Product1","Product2","Product3","Product4"},MATCH(MAX(salesdata[[#This Row],[S-P1]],salesdata[[#This Row],[S-P2]],salesdata[[#This Row],[S-P3]],salesdata[[#This Row],[S-P4]]),CHOOSE({1,2,3,4},salesdata[[#This Row],[S-P1]],salesdata[[#This Row],[S-P2]],salesdata[[#This Row],[S-P3]],salesdata[[#This Row],[S-P4]]),0))</f>
        <v>Product1</v>
      </c>
      <c r="X4062" s="1" t="str">
        <f>IF(salesdata[[#This Row],[Total Revenue]]&gt;=70000,"High",IF(salesdata[[#This Row],[Total Revenue]]&gt;=40000,"Medium","Low"))</f>
        <v>Low</v>
      </c>
      <c r="Y4062" s="1" t="str">
        <f>IFERROR(IF(SUMIF(salesdata[Year],salesdata[[#This Row],[Year]],salesdata[Total Revenue])&gt;SUMIF(salesdata[Year],salesdata[[#This Row],[Year]]-1,salesdata[Total Revenue]),"Growth Year","Decline Year"),"")</f>
        <v>Decline Year</v>
      </c>
    </row>
    <row r="4063" spans="1:25" x14ac:dyDescent="0.3">
      <c r="A4063" s="1">
        <v>4062</v>
      </c>
      <c r="B4063" s="2">
        <v>44416</v>
      </c>
      <c r="C4063" s="1">
        <v>2021</v>
      </c>
      <c r="D4063" s="1" t="s">
        <v>21</v>
      </c>
      <c r="E4063" s="1">
        <v>8</v>
      </c>
      <c r="F4063" s="3">
        <v>7539</v>
      </c>
      <c r="G4063" s="10">
        <v>23898.63</v>
      </c>
      <c r="H4063" s="12">
        <f>IFERROR(salesdata[[#This Row],[S-P1]]/salesdata[[#This Row],[Q-P1]],0)</f>
        <v>3.17</v>
      </c>
      <c r="I4063" s="3">
        <v>1323</v>
      </c>
      <c r="J4063" s="10">
        <v>8387.82</v>
      </c>
      <c r="K4063" s="12">
        <f>IFERROR(salesdata[[#This Row],[S-P2]]/salesdata[[#This Row],[Q-P2]],0)</f>
        <v>6.34</v>
      </c>
      <c r="L4063" s="3">
        <v>4203</v>
      </c>
      <c r="M4063" s="10">
        <v>22780.26</v>
      </c>
      <c r="N4063" s="12">
        <f>IFERROR(salesdata[[#This Row],[S-P3]]/salesdata[[#This Row],[Q-P3]],0)</f>
        <v>5.42</v>
      </c>
      <c r="O4063" s="3">
        <v>802</v>
      </c>
      <c r="P4063" s="10">
        <v>5718.26</v>
      </c>
      <c r="Q4063" s="12">
        <f>IFERROR(salesdata[[#This Row],[S-P4]]/salesdata[[#This Row],[Q-P4]],0)</f>
        <v>7.13</v>
      </c>
      <c r="R4063" s="3">
        <v>13867</v>
      </c>
      <c r="S4063" s="10">
        <v>60784.97</v>
      </c>
      <c r="T4063" s="1" t="str">
        <f>"Q"&amp;ROUNDUP(salesdata[[#This Row],[Month No.]]/3,0)</f>
        <v>Q3</v>
      </c>
      <c r="U4063" s="1" t="str">
        <f>TEXT(salesdata[[#This Row],[Date]],"dddd")</f>
        <v>Sunday</v>
      </c>
      <c r="V4063" s="12">
        <f>IFERROR(salesdata[[#This Row],[Total Revenue]]/salesdata[[#This Row],[Total Units Sold]],0)</f>
        <v>4.383426119564434</v>
      </c>
      <c r="W4063" s="1" t="str">
        <f>INDEX({"Product1","Product2","Product3","Product4"},MATCH(MAX(salesdata[[#This Row],[S-P1]],salesdata[[#This Row],[S-P2]],salesdata[[#This Row],[S-P3]],salesdata[[#This Row],[S-P4]]),CHOOSE({1,2,3,4},salesdata[[#This Row],[S-P1]],salesdata[[#This Row],[S-P2]],salesdata[[#This Row],[S-P3]],salesdata[[#This Row],[S-P4]]),0))</f>
        <v>Product1</v>
      </c>
      <c r="X4063" s="1" t="str">
        <f>IF(salesdata[[#This Row],[Total Revenue]]&gt;=70000,"High",IF(salesdata[[#This Row],[Total Revenue]]&gt;=40000,"Medium","Low"))</f>
        <v>Medium</v>
      </c>
      <c r="Y4063" s="1" t="str">
        <f>IFERROR(IF(SUMIF(salesdata[Year],salesdata[[#This Row],[Year]],salesdata[Total Revenue])&gt;SUMIF(salesdata[Year],salesdata[[#This Row],[Year]]-1,salesdata[Total Revenue]),"Growth Year","Decline Year"),"")</f>
        <v>Decline Year</v>
      </c>
    </row>
    <row r="4064" spans="1:25" x14ac:dyDescent="0.3">
      <c r="A4064" s="1">
        <v>4063</v>
      </c>
      <c r="B4064" s="2">
        <v>44417</v>
      </c>
      <c r="C4064" s="1">
        <v>2021</v>
      </c>
      <c r="D4064" s="1" t="s">
        <v>21</v>
      </c>
      <c r="E4064" s="1">
        <v>8</v>
      </c>
      <c r="F4064" s="3">
        <v>5383</v>
      </c>
      <c r="G4064" s="10">
        <v>17064.11</v>
      </c>
      <c r="H4064" s="12">
        <f>IFERROR(salesdata[[#This Row],[S-P1]]/salesdata[[#This Row],[Q-P1]],0)</f>
        <v>3.17</v>
      </c>
      <c r="I4064" s="3">
        <v>3207</v>
      </c>
      <c r="J4064" s="10">
        <v>20332.38</v>
      </c>
      <c r="K4064" s="12">
        <f>IFERROR(salesdata[[#This Row],[S-P2]]/salesdata[[#This Row],[Q-P2]],0)</f>
        <v>6.3400000000000007</v>
      </c>
      <c r="L4064" s="3">
        <v>3549</v>
      </c>
      <c r="M4064" s="10">
        <v>19235.580000000002</v>
      </c>
      <c r="N4064" s="12">
        <f>IFERROR(salesdata[[#This Row],[S-P3]]/salesdata[[#This Row],[Q-P3]],0)</f>
        <v>5.4200000000000008</v>
      </c>
      <c r="O4064" s="3">
        <v>928</v>
      </c>
      <c r="P4064" s="10">
        <v>6616.64</v>
      </c>
      <c r="Q4064" s="12">
        <f>IFERROR(salesdata[[#This Row],[S-P4]]/salesdata[[#This Row],[Q-P4]],0)</f>
        <v>7.1300000000000008</v>
      </c>
      <c r="R4064" s="3">
        <v>13067</v>
      </c>
      <c r="S4064" s="10">
        <v>63248.71</v>
      </c>
      <c r="T4064" s="1" t="str">
        <f>"Q"&amp;ROUNDUP(salesdata[[#This Row],[Month No.]]/3,0)</f>
        <v>Q3</v>
      </c>
      <c r="U4064" s="1" t="str">
        <f>TEXT(salesdata[[#This Row],[Date]],"dddd")</f>
        <v>Monday</v>
      </c>
      <c r="V4064" s="12">
        <f>IFERROR(salesdata[[#This Row],[Total Revenue]]/salesdata[[#This Row],[Total Units Sold]],0)</f>
        <v>4.8403390219637252</v>
      </c>
      <c r="W4064" s="1" t="str">
        <f>INDEX({"Product1","Product2","Product3","Product4"},MATCH(MAX(salesdata[[#This Row],[S-P1]],salesdata[[#This Row],[S-P2]],salesdata[[#This Row],[S-P3]],salesdata[[#This Row],[S-P4]]),CHOOSE({1,2,3,4},salesdata[[#This Row],[S-P1]],salesdata[[#This Row],[S-P2]],salesdata[[#This Row],[S-P3]],salesdata[[#This Row],[S-P4]]),0))</f>
        <v>Product2</v>
      </c>
      <c r="X4064" s="1" t="str">
        <f>IF(salesdata[[#This Row],[Total Revenue]]&gt;=70000,"High",IF(salesdata[[#This Row],[Total Revenue]]&gt;=40000,"Medium","Low"))</f>
        <v>Medium</v>
      </c>
      <c r="Y4064" s="1" t="str">
        <f>IFERROR(IF(SUMIF(salesdata[Year],salesdata[[#This Row],[Year]],salesdata[Total Revenue])&gt;SUMIF(salesdata[Year],salesdata[[#This Row],[Year]]-1,salesdata[Total Revenue]),"Growth Year","Decline Year"),"")</f>
        <v>Decline Year</v>
      </c>
    </row>
    <row r="4065" spans="1:25" x14ac:dyDescent="0.3">
      <c r="A4065" s="1">
        <v>4064</v>
      </c>
      <c r="B4065" s="2">
        <v>44418</v>
      </c>
      <c r="C4065" s="1">
        <v>2021</v>
      </c>
      <c r="D4065" s="1" t="s">
        <v>21</v>
      </c>
      <c r="E4065" s="1">
        <v>8</v>
      </c>
      <c r="F4065" s="3">
        <v>1942</v>
      </c>
      <c r="G4065" s="10">
        <v>6156.14</v>
      </c>
      <c r="H4065" s="12">
        <f>IFERROR(salesdata[[#This Row],[S-P1]]/salesdata[[#This Row],[Q-P1]],0)</f>
        <v>3.1700000000000004</v>
      </c>
      <c r="I4065" s="3">
        <v>3794</v>
      </c>
      <c r="J4065" s="10">
        <v>24053.96</v>
      </c>
      <c r="K4065" s="12">
        <f>IFERROR(salesdata[[#This Row],[S-P2]]/salesdata[[#This Row],[Q-P2]],0)</f>
        <v>6.34</v>
      </c>
      <c r="L4065" s="3">
        <v>3733</v>
      </c>
      <c r="M4065" s="10">
        <v>20232.86</v>
      </c>
      <c r="N4065" s="12">
        <f>IFERROR(salesdata[[#This Row],[S-P3]]/salesdata[[#This Row],[Q-P3]],0)</f>
        <v>5.42</v>
      </c>
      <c r="O4065" s="3">
        <v>822</v>
      </c>
      <c r="P4065" s="10">
        <v>5860.86</v>
      </c>
      <c r="Q4065" s="12">
        <f>IFERROR(salesdata[[#This Row],[S-P4]]/salesdata[[#This Row],[Q-P4]],0)</f>
        <v>7.13</v>
      </c>
      <c r="R4065" s="3">
        <v>10291</v>
      </c>
      <c r="S4065" s="10">
        <v>56303.82</v>
      </c>
      <c r="T4065" s="1" t="str">
        <f>"Q"&amp;ROUNDUP(salesdata[[#This Row],[Month No.]]/3,0)</f>
        <v>Q3</v>
      </c>
      <c r="U4065" s="1" t="str">
        <f>TEXT(salesdata[[#This Row],[Date]],"dddd")</f>
        <v>Tuesday</v>
      </c>
      <c r="V4065" s="12">
        <f>IFERROR(salesdata[[#This Row],[Total Revenue]]/salesdata[[#This Row],[Total Units Sold]],0)</f>
        <v>5.4711709260518901</v>
      </c>
      <c r="W4065" s="1" t="str">
        <f>INDEX({"Product1","Product2","Product3","Product4"},MATCH(MAX(salesdata[[#This Row],[S-P1]],salesdata[[#This Row],[S-P2]],salesdata[[#This Row],[S-P3]],salesdata[[#This Row],[S-P4]]),CHOOSE({1,2,3,4},salesdata[[#This Row],[S-P1]],salesdata[[#This Row],[S-P2]],salesdata[[#This Row],[S-P3]],salesdata[[#This Row],[S-P4]]),0))</f>
        <v>Product2</v>
      </c>
      <c r="X4065" s="1" t="str">
        <f>IF(salesdata[[#This Row],[Total Revenue]]&gt;=70000,"High",IF(salesdata[[#This Row],[Total Revenue]]&gt;=40000,"Medium","Low"))</f>
        <v>Medium</v>
      </c>
      <c r="Y4065" s="1" t="str">
        <f>IFERROR(IF(SUMIF(salesdata[Year],salesdata[[#This Row],[Year]],salesdata[Total Revenue])&gt;SUMIF(salesdata[Year],salesdata[[#This Row],[Year]]-1,salesdata[Total Revenue]),"Growth Year","Decline Year"),"")</f>
        <v>Decline Year</v>
      </c>
    </row>
    <row r="4066" spans="1:25" x14ac:dyDescent="0.3">
      <c r="A4066" s="1">
        <v>4065</v>
      </c>
      <c r="B4066" s="2">
        <v>44419</v>
      </c>
      <c r="C4066" s="1">
        <v>2021</v>
      </c>
      <c r="D4066" s="1" t="s">
        <v>21</v>
      </c>
      <c r="E4066" s="1">
        <v>8</v>
      </c>
      <c r="F4066" s="3">
        <v>1162</v>
      </c>
      <c r="G4066" s="10">
        <v>3683.54</v>
      </c>
      <c r="H4066" s="12">
        <f>IFERROR(salesdata[[#This Row],[S-P1]]/salesdata[[#This Row],[Q-P1]],0)</f>
        <v>3.17</v>
      </c>
      <c r="I4066" s="3">
        <v>2312</v>
      </c>
      <c r="J4066" s="10">
        <v>14658.08</v>
      </c>
      <c r="K4066" s="12">
        <f>IFERROR(salesdata[[#This Row],[S-P2]]/salesdata[[#This Row],[Q-P2]],0)</f>
        <v>6.34</v>
      </c>
      <c r="L4066" s="3">
        <v>5995</v>
      </c>
      <c r="M4066" s="10">
        <v>32492.9</v>
      </c>
      <c r="N4066" s="12">
        <f>IFERROR(salesdata[[#This Row],[S-P3]]/salesdata[[#This Row],[Q-P3]],0)</f>
        <v>5.42</v>
      </c>
      <c r="O4066" s="3">
        <v>1670</v>
      </c>
      <c r="P4066" s="10">
        <v>11907.1</v>
      </c>
      <c r="Q4066" s="12">
        <f>IFERROR(salesdata[[#This Row],[S-P4]]/salesdata[[#This Row],[Q-P4]],0)</f>
        <v>7.13</v>
      </c>
      <c r="R4066" s="3">
        <v>11139</v>
      </c>
      <c r="S4066" s="10">
        <v>62741.62</v>
      </c>
      <c r="T4066" s="1" t="str">
        <f>"Q"&amp;ROUNDUP(salesdata[[#This Row],[Month No.]]/3,0)</f>
        <v>Q3</v>
      </c>
      <c r="U4066" s="1" t="str">
        <f>TEXT(salesdata[[#This Row],[Date]],"dddd")</f>
        <v>Wednesday</v>
      </c>
      <c r="V4066" s="12">
        <f>IFERROR(salesdata[[#This Row],[Total Revenue]]/salesdata[[#This Row],[Total Units Sold]],0)</f>
        <v>5.6326079540353717</v>
      </c>
      <c r="W4066" s="1" t="str">
        <f>INDEX({"Product1","Product2","Product3","Product4"},MATCH(MAX(salesdata[[#This Row],[S-P1]],salesdata[[#This Row],[S-P2]],salesdata[[#This Row],[S-P3]],salesdata[[#This Row],[S-P4]]),CHOOSE({1,2,3,4},salesdata[[#This Row],[S-P1]],salesdata[[#This Row],[S-P2]],salesdata[[#This Row],[S-P3]],salesdata[[#This Row],[S-P4]]),0))</f>
        <v>Product3</v>
      </c>
      <c r="X4066" s="1" t="str">
        <f>IF(salesdata[[#This Row],[Total Revenue]]&gt;=70000,"High",IF(salesdata[[#This Row],[Total Revenue]]&gt;=40000,"Medium","Low"))</f>
        <v>Medium</v>
      </c>
      <c r="Y4066" s="1" t="str">
        <f>IFERROR(IF(SUMIF(salesdata[Year],salesdata[[#This Row],[Year]],salesdata[Total Revenue])&gt;SUMIF(salesdata[Year],salesdata[[#This Row],[Year]]-1,salesdata[Total Revenue]),"Growth Year","Decline Year"),"")</f>
        <v>Decline Year</v>
      </c>
    </row>
    <row r="4067" spans="1:25" x14ac:dyDescent="0.3">
      <c r="A4067" s="1">
        <v>4066</v>
      </c>
      <c r="B4067" s="2">
        <v>44420</v>
      </c>
      <c r="C4067" s="1">
        <v>2021</v>
      </c>
      <c r="D4067" s="1" t="s">
        <v>21</v>
      </c>
      <c r="E4067" s="1">
        <v>8</v>
      </c>
      <c r="F4067" s="3">
        <v>3643</v>
      </c>
      <c r="G4067" s="10">
        <v>11548.31</v>
      </c>
      <c r="H4067" s="12">
        <f>IFERROR(salesdata[[#This Row],[S-P1]]/salesdata[[#This Row],[Q-P1]],0)</f>
        <v>3.17</v>
      </c>
      <c r="I4067" s="3">
        <v>2434</v>
      </c>
      <c r="J4067" s="10">
        <v>15431.56</v>
      </c>
      <c r="K4067" s="12">
        <f>IFERROR(salesdata[[#This Row],[S-P2]]/salesdata[[#This Row],[Q-P2]],0)</f>
        <v>6.34</v>
      </c>
      <c r="L4067" s="3">
        <v>3887</v>
      </c>
      <c r="M4067" s="10">
        <v>21067.54</v>
      </c>
      <c r="N4067" s="12">
        <f>IFERROR(salesdata[[#This Row],[S-P3]]/salesdata[[#This Row],[Q-P3]],0)</f>
        <v>5.42</v>
      </c>
      <c r="O4067" s="3">
        <v>625</v>
      </c>
      <c r="P4067" s="10">
        <v>4456.25</v>
      </c>
      <c r="Q4067" s="12">
        <f>IFERROR(salesdata[[#This Row],[S-P4]]/salesdata[[#This Row],[Q-P4]],0)</f>
        <v>7.13</v>
      </c>
      <c r="R4067" s="3">
        <v>10589</v>
      </c>
      <c r="S4067" s="10">
        <v>52503.66</v>
      </c>
      <c r="T4067" s="1" t="str">
        <f>"Q"&amp;ROUNDUP(salesdata[[#This Row],[Month No.]]/3,0)</f>
        <v>Q3</v>
      </c>
      <c r="U4067" s="1" t="str">
        <f>TEXT(salesdata[[#This Row],[Date]],"dddd")</f>
        <v>Thursday</v>
      </c>
      <c r="V4067" s="12">
        <f>IFERROR(salesdata[[#This Row],[Total Revenue]]/salesdata[[#This Row],[Total Units Sold]],0)</f>
        <v>4.9583208990461802</v>
      </c>
      <c r="W4067" s="1" t="str">
        <f>INDEX({"Product1","Product2","Product3","Product4"},MATCH(MAX(salesdata[[#This Row],[S-P1]],salesdata[[#This Row],[S-P2]],salesdata[[#This Row],[S-P3]],salesdata[[#This Row],[S-P4]]),CHOOSE({1,2,3,4},salesdata[[#This Row],[S-P1]],salesdata[[#This Row],[S-P2]],salesdata[[#This Row],[S-P3]],salesdata[[#This Row],[S-P4]]),0))</f>
        <v>Product3</v>
      </c>
      <c r="X4067" s="1" t="str">
        <f>IF(salesdata[[#This Row],[Total Revenue]]&gt;=70000,"High",IF(salesdata[[#This Row],[Total Revenue]]&gt;=40000,"Medium","Low"))</f>
        <v>Medium</v>
      </c>
      <c r="Y4067" s="1" t="str">
        <f>IFERROR(IF(SUMIF(salesdata[Year],salesdata[[#This Row],[Year]],salesdata[Total Revenue])&gt;SUMIF(salesdata[Year],salesdata[[#This Row],[Year]]-1,salesdata[Total Revenue]),"Growth Year","Decline Year"),"")</f>
        <v>Decline Year</v>
      </c>
    </row>
    <row r="4068" spans="1:25" x14ac:dyDescent="0.3">
      <c r="A4068" s="1">
        <v>4067</v>
      </c>
      <c r="B4068" s="2">
        <v>44421</v>
      </c>
      <c r="C4068" s="1">
        <v>2021</v>
      </c>
      <c r="D4068" s="1" t="s">
        <v>21</v>
      </c>
      <c r="E4068" s="1">
        <v>8</v>
      </c>
      <c r="F4068" s="3">
        <v>3498</v>
      </c>
      <c r="G4068" s="10">
        <v>11088.66</v>
      </c>
      <c r="H4068" s="12">
        <f>IFERROR(salesdata[[#This Row],[S-P1]]/salesdata[[#This Row],[Q-P1]],0)</f>
        <v>3.17</v>
      </c>
      <c r="I4068" s="3">
        <v>2330</v>
      </c>
      <c r="J4068" s="10">
        <v>14772.2</v>
      </c>
      <c r="K4068" s="12">
        <f>IFERROR(salesdata[[#This Row],[S-P2]]/salesdata[[#This Row],[Q-P2]],0)</f>
        <v>6.3400000000000007</v>
      </c>
      <c r="L4068" s="3">
        <v>1406</v>
      </c>
      <c r="M4068" s="10">
        <v>7620.52</v>
      </c>
      <c r="N4068" s="12">
        <f>IFERROR(salesdata[[#This Row],[S-P3]]/salesdata[[#This Row],[Q-P3]],0)</f>
        <v>5.42</v>
      </c>
      <c r="O4068" s="3">
        <v>578</v>
      </c>
      <c r="P4068" s="10">
        <v>4121.1400000000003</v>
      </c>
      <c r="Q4068" s="12">
        <f>IFERROR(salesdata[[#This Row],[S-P4]]/salesdata[[#This Row],[Q-P4]],0)</f>
        <v>7.1300000000000008</v>
      </c>
      <c r="R4068" s="3">
        <v>7812</v>
      </c>
      <c r="S4068" s="10">
        <v>37602.519999999997</v>
      </c>
      <c r="T4068" s="1" t="str">
        <f>"Q"&amp;ROUNDUP(salesdata[[#This Row],[Month No.]]/3,0)</f>
        <v>Q3</v>
      </c>
      <c r="U4068" s="1" t="str">
        <f>TEXT(salesdata[[#This Row],[Date]],"dddd")</f>
        <v>Friday</v>
      </c>
      <c r="V4068" s="12">
        <f>IFERROR(salesdata[[#This Row],[Total Revenue]]/salesdata[[#This Row],[Total Units Sold]],0)</f>
        <v>4.813430619559651</v>
      </c>
      <c r="W4068" s="1" t="str">
        <f>INDEX({"Product1","Product2","Product3","Product4"},MATCH(MAX(salesdata[[#This Row],[S-P1]],salesdata[[#This Row],[S-P2]],salesdata[[#This Row],[S-P3]],salesdata[[#This Row],[S-P4]]),CHOOSE({1,2,3,4},salesdata[[#This Row],[S-P1]],salesdata[[#This Row],[S-P2]],salesdata[[#This Row],[S-P3]],salesdata[[#This Row],[S-P4]]),0))</f>
        <v>Product2</v>
      </c>
      <c r="X4068" s="1" t="str">
        <f>IF(salesdata[[#This Row],[Total Revenue]]&gt;=70000,"High",IF(salesdata[[#This Row],[Total Revenue]]&gt;=40000,"Medium","Low"))</f>
        <v>Low</v>
      </c>
      <c r="Y4068" s="1" t="str">
        <f>IFERROR(IF(SUMIF(salesdata[Year],salesdata[[#This Row],[Year]],salesdata[Total Revenue])&gt;SUMIF(salesdata[Year],salesdata[[#This Row],[Year]]-1,salesdata[Total Revenue]),"Growth Year","Decline Year"),"")</f>
        <v>Decline Year</v>
      </c>
    </row>
    <row r="4069" spans="1:25" x14ac:dyDescent="0.3">
      <c r="A4069" s="1">
        <v>4068</v>
      </c>
      <c r="B4069" s="2">
        <v>44422</v>
      </c>
      <c r="C4069" s="1">
        <v>2021</v>
      </c>
      <c r="D4069" s="1" t="s">
        <v>21</v>
      </c>
      <c r="E4069" s="1">
        <v>8</v>
      </c>
      <c r="F4069" s="3">
        <v>1597</v>
      </c>
      <c r="G4069" s="10">
        <v>5062.49</v>
      </c>
      <c r="H4069" s="12">
        <f>IFERROR(salesdata[[#This Row],[S-P1]]/salesdata[[#This Row],[Q-P1]],0)</f>
        <v>3.17</v>
      </c>
      <c r="I4069" s="3">
        <v>2519</v>
      </c>
      <c r="J4069" s="10">
        <v>15970.46</v>
      </c>
      <c r="K4069" s="12">
        <f>IFERROR(salesdata[[#This Row],[S-P2]]/salesdata[[#This Row],[Q-P2]],0)</f>
        <v>6.34</v>
      </c>
      <c r="L4069" s="3">
        <v>342</v>
      </c>
      <c r="M4069" s="10">
        <v>1853.64</v>
      </c>
      <c r="N4069" s="12">
        <f>IFERROR(salesdata[[#This Row],[S-P3]]/salesdata[[#This Row],[Q-P3]],0)</f>
        <v>5.42</v>
      </c>
      <c r="O4069" s="3">
        <v>836</v>
      </c>
      <c r="P4069" s="10">
        <v>5960.68</v>
      </c>
      <c r="Q4069" s="12">
        <f>IFERROR(salesdata[[#This Row],[S-P4]]/salesdata[[#This Row],[Q-P4]],0)</f>
        <v>7.1300000000000008</v>
      </c>
      <c r="R4069" s="3">
        <v>5294</v>
      </c>
      <c r="S4069" s="10">
        <v>28847.27</v>
      </c>
      <c r="T4069" s="1" t="str">
        <f>"Q"&amp;ROUNDUP(salesdata[[#This Row],[Month No.]]/3,0)</f>
        <v>Q3</v>
      </c>
      <c r="U4069" s="1" t="str">
        <f>TEXT(salesdata[[#This Row],[Date]],"dddd")</f>
        <v>Saturday</v>
      </c>
      <c r="V4069" s="12">
        <f>IFERROR(salesdata[[#This Row],[Total Revenue]]/salesdata[[#This Row],[Total Units Sold]],0)</f>
        <v>5.4490498677748391</v>
      </c>
      <c r="W4069" s="1" t="str">
        <f>INDEX({"Product1","Product2","Product3","Product4"},MATCH(MAX(salesdata[[#This Row],[S-P1]],salesdata[[#This Row],[S-P2]],salesdata[[#This Row],[S-P3]],salesdata[[#This Row],[S-P4]]),CHOOSE({1,2,3,4},salesdata[[#This Row],[S-P1]],salesdata[[#This Row],[S-P2]],salesdata[[#This Row],[S-P3]],salesdata[[#This Row],[S-P4]]),0))</f>
        <v>Product2</v>
      </c>
      <c r="X4069" s="1" t="str">
        <f>IF(salesdata[[#This Row],[Total Revenue]]&gt;=70000,"High",IF(salesdata[[#This Row],[Total Revenue]]&gt;=40000,"Medium","Low"))</f>
        <v>Low</v>
      </c>
      <c r="Y4069" s="1" t="str">
        <f>IFERROR(IF(SUMIF(salesdata[Year],salesdata[[#This Row],[Year]],salesdata[Total Revenue])&gt;SUMIF(salesdata[Year],salesdata[[#This Row],[Year]]-1,salesdata[Total Revenue]),"Growth Year","Decline Year"),"")</f>
        <v>Decline Year</v>
      </c>
    </row>
    <row r="4070" spans="1:25" x14ac:dyDescent="0.3">
      <c r="A4070" s="1">
        <v>4069</v>
      </c>
      <c r="B4070" s="2">
        <v>44423</v>
      </c>
      <c r="C4070" s="1">
        <v>2021</v>
      </c>
      <c r="D4070" s="1" t="s">
        <v>21</v>
      </c>
      <c r="E4070" s="1">
        <v>8</v>
      </c>
      <c r="F4070" s="3">
        <v>7884</v>
      </c>
      <c r="G4070" s="10">
        <v>24992.28</v>
      </c>
      <c r="H4070" s="12">
        <f>IFERROR(salesdata[[#This Row],[S-P1]]/salesdata[[#This Row],[Q-P1]],0)</f>
        <v>3.17</v>
      </c>
      <c r="I4070" s="3">
        <v>1542</v>
      </c>
      <c r="J4070" s="10">
        <v>9776.2800000000007</v>
      </c>
      <c r="K4070" s="12">
        <f>IFERROR(salesdata[[#This Row],[S-P2]]/salesdata[[#This Row],[Q-P2]],0)</f>
        <v>6.3400000000000007</v>
      </c>
      <c r="L4070" s="3">
        <v>5166</v>
      </c>
      <c r="M4070" s="10">
        <v>27999.72</v>
      </c>
      <c r="N4070" s="12">
        <f>IFERROR(salesdata[[#This Row],[S-P3]]/salesdata[[#This Row],[Q-P3]],0)</f>
        <v>5.42</v>
      </c>
      <c r="O4070" s="3">
        <v>898</v>
      </c>
      <c r="P4070" s="10">
        <v>6402.74</v>
      </c>
      <c r="Q4070" s="12">
        <f>IFERROR(salesdata[[#This Row],[S-P4]]/salesdata[[#This Row],[Q-P4]],0)</f>
        <v>7.13</v>
      </c>
      <c r="R4070" s="3">
        <v>15490</v>
      </c>
      <c r="S4070" s="10">
        <v>69171.02</v>
      </c>
      <c r="T4070" s="1" t="str">
        <f>"Q"&amp;ROUNDUP(salesdata[[#This Row],[Month No.]]/3,0)</f>
        <v>Q3</v>
      </c>
      <c r="U4070" s="1" t="str">
        <f>TEXT(salesdata[[#This Row],[Date]],"dddd")</f>
        <v>Sunday</v>
      </c>
      <c r="V4070" s="12">
        <f>IFERROR(salesdata[[#This Row],[Total Revenue]]/salesdata[[#This Row],[Total Units Sold]],0)</f>
        <v>4.4655274370561653</v>
      </c>
      <c r="W4070" s="1" t="str">
        <f>INDEX({"Product1","Product2","Product3","Product4"},MATCH(MAX(salesdata[[#This Row],[S-P1]],salesdata[[#This Row],[S-P2]],salesdata[[#This Row],[S-P3]],salesdata[[#This Row],[S-P4]]),CHOOSE({1,2,3,4},salesdata[[#This Row],[S-P1]],salesdata[[#This Row],[S-P2]],salesdata[[#This Row],[S-P3]],salesdata[[#This Row],[S-P4]]),0))</f>
        <v>Product3</v>
      </c>
      <c r="X4070" s="1" t="str">
        <f>IF(salesdata[[#This Row],[Total Revenue]]&gt;=70000,"High",IF(salesdata[[#This Row],[Total Revenue]]&gt;=40000,"Medium","Low"))</f>
        <v>Medium</v>
      </c>
      <c r="Y4070" s="1" t="str">
        <f>IFERROR(IF(SUMIF(salesdata[Year],salesdata[[#This Row],[Year]],salesdata[Total Revenue])&gt;SUMIF(salesdata[Year],salesdata[[#This Row],[Year]]-1,salesdata[Total Revenue]),"Growth Year","Decline Year"),"")</f>
        <v>Decline Year</v>
      </c>
    </row>
    <row r="4071" spans="1:25" x14ac:dyDescent="0.3">
      <c r="A4071" s="1">
        <v>4070</v>
      </c>
      <c r="B4071" s="2">
        <v>44424</v>
      </c>
      <c r="C4071" s="1">
        <v>2021</v>
      </c>
      <c r="D4071" s="1" t="s">
        <v>21</v>
      </c>
      <c r="E4071" s="1">
        <v>8</v>
      </c>
      <c r="F4071" s="3">
        <v>668</v>
      </c>
      <c r="G4071" s="10">
        <v>2117.56</v>
      </c>
      <c r="H4071" s="12">
        <f>IFERROR(salesdata[[#This Row],[S-P1]]/salesdata[[#This Row],[Q-P1]],0)</f>
        <v>3.17</v>
      </c>
      <c r="I4071" s="3">
        <v>462</v>
      </c>
      <c r="J4071" s="10">
        <v>2929.08</v>
      </c>
      <c r="K4071" s="12">
        <f>IFERROR(salesdata[[#This Row],[S-P2]]/salesdata[[#This Row],[Q-P2]],0)</f>
        <v>6.34</v>
      </c>
      <c r="L4071" s="3">
        <v>4334</v>
      </c>
      <c r="M4071" s="10">
        <v>23490.28</v>
      </c>
      <c r="N4071" s="12">
        <f>IFERROR(salesdata[[#This Row],[S-P3]]/salesdata[[#This Row],[Q-P3]],0)</f>
        <v>5.42</v>
      </c>
      <c r="O4071" s="3">
        <v>1778</v>
      </c>
      <c r="P4071" s="10">
        <v>12677.14</v>
      </c>
      <c r="Q4071" s="12">
        <f>IFERROR(salesdata[[#This Row],[S-P4]]/salesdata[[#This Row],[Q-P4]],0)</f>
        <v>7.13</v>
      </c>
      <c r="R4071" s="3">
        <v>7242</v>
      </c>
      <c r="S4071" s="10">
        <v>41214.06</v>
      </c>
      <c r="T4071" s="1" t="str">
        <f>"Q"&amp;ROUNDUP(salesdata[[#This Row],[Month No.]]/3,0)</f>
        <v>Q3</v>
      </c>
      <c r="U4071" s="1" t="str">
        <f>TEXT(salesdata[[#This Row],[Date]],"dddd")</f>
        <v>Monday</v>
      </c>
      <c r="V4071" s="12">
        <f>IFERROR(salesdata[[#This Row],[Total Revenue]]/salesdata[[#This Row],[Total Units Sold]],0)</f>
        <v>5.6909776304888151</v>
      </c>
      <c r="W4071" s="1" t="str">
        <f>INDEX({"Product1","Product2","Product3","Product4"},MATCH(MAX(salesdata[[#This Row],[S-P1]],salesdata[[#This Row],[S-P2]],salesdata[[#This Row],[S-P3]],salesdata[[#This Row],[S-P4]]),CHOOSE({1,2,3,4},salesdata[[#This Row],[S-P1]],salesdata[[#This Row],[S-P2]],salesdata[[#This Row],[S-P3]],salesdata[[#This Row],[S-P4]]),0))</f>
        <v>Product3</v>
      </c>
      <c r="X4071" s="1" t="str">
        <f>IF(salesdata[[#This Row],[Total Revenue]]&gt;=70000,"High",IF(salesdata[[#This Row],[Total Revenue]]&gt;=40000,"Medium","Low"))</f>
        <v>Medium</v>
      </c>
      <c r="Y4071" s="1" t="str">
        <f>IFERROR(IF(SUMIF(salesdata[Year],salesdata[[#This Row],[Year]],salesdata[Total Revenue])&gt;SUMIF(salesdata[Year],salesdata[[#This Row],[Year]]-1,salesdata[Total Revenue]),"Growth Year","Decline Year"),"")</f>
        <v>Decline Year</v>
      </c>
    </row>
    <row r="4072" spans="1:25" x14ac:dyDescent="0.3">
      <c r="A4072" s="1">
        <v>4071</v>
      </c>
      <c r="B4072" s="2">
        <v>44425</v>
      </c>
      <c r="C4072" s="1">
        <v>2021</v>
      </c>
      <c r="D4072" s="1" t="s">
        <v>21</v>
      </c>
      <c r="E4072" s="1">
        <v>8</v>
      </c>
      <c r="F4072" s="3">
        <v>7985</v>
      </c>
      <c r="G4072" s="10">
        <v>25312.45</v>
      </c>
      <c r="H4072" s="12">
        <f>IFERROR(salesdata[[#This Row],[S-P1]]/salesdata[[#This Row],[Q-P1]],0)</f>
        <v>3.17</v>
      </c>
      <c r="I4072" s="3">
        <v>3366</v>
      </c>
      <c r="J4072" s="10">
        <v>21340.44</v>
      </c>
      <c r="K4072" s="12">
        <f>IFERROR(salesdata[[#This Row],[S-P2]]/salesdata[[#This Row],[Q-P2]],0)</f>
        <v>6.34</v>
      </c>
      <c r="L4072" s="3">
        <v>2883</v>
      </c>
      <c r="M4072" s="10">
        <v>15625.86</v>
      </c>
      <c r="N4072" s="12">
        <f>IFERROR(salesdata[[#This Row],[S-P3]]/salesdata[[#This Row],[Q-P3]],0)</f>
        <v>5.42</v>
      </c>
      <c r="O4072" s="3">
        <v>477</v>
      </c>
      <c r="P4072" s="10">
        <v>3401.01</v>
      </c>
      <c r="Q4072" s="12">
        <f>IFERROR(salesdata[[#This Row],[S-P4]]/salesdata[[#This Row],[Q-P4]],0)</f>
        <v>7.1300000000000008</v>
      </c>
      <c r="R4072" s="3">
        <v>14711</v>
      </c>
      <c r="S4072" s="10">
        <v>65679.759999999995</v>
      </c>
      <c r="T4072" s="1" t="str">
        <f>"Q"&amp;ROUNDUP(salesdata[[#This Row],[Month No.]]/3,0)</f>
        <v>Q3</v>
      </c>
      <c r="U4072" s="1" t="str">
        <f>TEXT(salesdata[[#This Row],[Date]],"dddd")</f>
        <v>Tuesday</v>
      </c>
      <c r="V4072" s="12">
        <f>IFERROR(salesdata[[#This Row],[Total Revenue]]/salesdata[[#This Row],[Total Units Sold]],0)</f>
        <v>4.4646699748487526</v>
      </c>
      <c r="W4072" s="1" t="str">
        <f>INDEX({"Product1","Product2","Product3","Product4"},MATCH(MAX(salesdata[[#This Row],[S-P1]],salesdata[[#This Row],[S-P2]],salesdata[[#This Row],[S-P3]],salesdata[[#This Row],[S-P4]]),CHOOSE({1,2,3,4},salesdata[[#This Row],[S-P1]],salesdata[[#This Row],[S-P2]],salesdata[[#This Row],[S-P3]],salesdata[[#This Row],[S-P4]]),0))</f>
        <v>Product1</v>
      </c>
      <c r="X4072" s="1" t="str">
        <f>IF(salesdata[[#This Row],[Total Revenue]]&gt;=70000,"High",IF(salesdata[[#This Row],[Total Revenue]]&gt;=40000,"Medium","Low"))</f>
        <v>Medium</v>
      </c>
      <c r="Y4072" s="1" t="str">
        <f>IFERROR(IF(SUMIF(salesdata[Year],salesdata[[#This Row],[Year]],salesdata[Total Revenue])&gt;SUMIF(salesdata[Year],salesdata[[#This Row],[Year]]-1,salesdata[Total Revenue]),"Growth Year","Decline Year"),"")</f>
        <v>Decline Year</v>
      </c>
    </row>
    <row r="4073" spans="1:25" x14ac:dyDescent="0.3">
      <c r="A4073" s="1">
        <v>4072</v>
      </c>
      <c r="B4073" s="2">
        <v>44426</v>
      </c>
      <c r="C4073" s="1">
        <v>2021</v>
      </c>
      <c r="D4073" s="1" t="s">
        <v>21</v>
      </c>
      <c r="E4073" s="1">
        <v>8</v>
      </c>
      <c r="F4073" s="3">
        <v>3809</v>
      </c>
      <c r="G4073" s="10">
        <v>12074.53</v>
      </c>
      <c r="H4073" s="12">
        <f>IFERROR(salesdata[[#This Row],[S-P1]]/salesdata[[#This Row],[Q-P1]],0)</f>
        <v>3.1700000000000004</v>
      </c>
      <c r="I4073" s="3">
        <v>3946</v>
      </c>
      <c r="J4073" s="10">
        <v>25017.64</v>
      </c>
      <c r="K4073" s="12">
        <f>IFERROR(salesdata[[#This Row],[S-P2]]/salesdata[[#This Row],[Q-P2]],0)</f>
        <v>6.34</v>
      </c>
      <c r="L4073" s="3">
        <v>4588</v>
      </c>
      <c r="M4073" s="10">
        <v>24866.959999999999</v>
      </c>
      <c r="N4073" s="12">
        <f>IFERROR(salesdata[[#This Row],[S-P3]]/salesdata[[#This Row],[Q-P3]],0)</f>
        <v>5.42</v>
      </c>
      <c r="O4073" s="3">
        <v>1131</v>
      </c>
      <c r="P4073" s="10">
        <v>8064.03</v>
      </c>
      <c r="Q4073" s="12">
        <f>IFERROR(salesdata[[#This Row],[S-P4]]/salesdata[[#This Row],[Q-P4]],0)</f>
        <v>7.13</v>
      </c>
      <c r="R4073" s="3">
        <v>13474</v>
      </c>
      <c r="S4073" s="10">
        <v>70023.16</v>
      </c>
      <c r="T4073" s="1" t="str">
        <f>"Q"&amp;ROUNDUP(salesdata[[#This Row],[Month No.]]/3,0)</f>
        <v>Q3</v>
      </c>
      <c r="U4073" s="1" t="str">
        <f>TEXT(salesdata[[#This Row],[Date]],"dddd")</f>
        <v>Wednesday</v>
      </c>
      <c r="V4073" s="12">
        <f>IFERROR(salesdata[[#This Row],[Total Revenue]]/salesdata[[#This Row],[Total Units Sold]],0)</f>
        <v>5.1969096036811644</v>
      </c>
      <c r="W4073" s="1" t="str">
        <f>INDEX({"Product1","Product2","Product3","Product4"},MATCH(MAX(salesdata[[#This Row],[S-P1]],salesdata[[#This Row],[S-P2]],salesdata[[#This Row],[S-P3]],salesdata[[#This Row],[S-P4]]),CHOOSE({1,2,3,4},salesdata[[#This Row],[S-P1]],salesdata[[#This Row],[S-P2]],salesdata[[#This Row],[S-P3]],salesdata[[#This Row],[S-P4]]),0))</f>
        <v>Product2</v>
      </c>
      <c r="X4073" s="1" t="str">
        <f>IF(salesdata[[#This Row],[Total Revenue]]&gt;=70000,"High",IF(salesdata[[#This Row],[Total Revenue]]&gt;=40000,"Medium","Low"))</f>
        <v>High</v>
      </c>
      <c r="Y4073" s="1" t="str">
        <f>IFERROR(IF(SUMIF(salesdata[Year],salesdata[[#This Row],[Year]],salesdata[Total Revenue])&gt;SUMIF(salesdata[Year],salesdata[[#This Row],[Year]]-1,salesdata[Total Revenue]),"Growth Year","Decline Year"),"")</f>
        <v>Decline Year</v>
      </c>
    </row>
    <row r="4074" spans="1:25" x14ac:dyDescent="0.3">
      <c r="A4074" s="1">
        <v>4073</v>
      </c>
      <c r="B4074" s="2">
        <v>44427</v>
      </c>
      <c r="C4074" s="1">
        <v>2021</v>
      </c>
      <c r="D4074" s="1" t="s">
        <v>21</v>
      </c>
      <c r="E4074" s="1">
        <v>8</v>
      </c>
      <c r="F4074" s="3">
        <v>1273</v>
      </c>
      <c r="G4074" s="10">
        <v>4035.41</v>
      </c>
      <c r="H4074" s="12">
        <f>IFERROR(salesdata[[#This Row],[S-P1]]/salesdata[[#This Row],[Q-P1]],0)</f>
        <v>3.17</v>
      </c>
      <c r="I4074" s="3">
        <v>1476</v>
      </c>
      <c r="J4074" s="10">
        <v>9357.84</v>
      </c>
      <c r="K4074" s="12">
        <f>IFERROR(salesdata[[#This Row],[S-P2]]/salesdata[[#This Row],[Q-P2]],0)</f>
        <v>6.34</v>
      </c>
      <c r="L4074" s="3">
        <v>2029</v>
      </c>
      <c r="M4074" s="10">
        <v>10997.18</v>
      </c>
      <c r="N4074" s="12">
        <f>IFERROR(salesdata[[#This Row],[S-P3]]/salesdata[[#This Row],[Q-P3]],0)</f>
        <v>5.42</v>
      </c>
      <c r="O4074" s="3">
        <v>1091</v>
      </c>
      <c r="P4074" s="10">
        <v>7778.83</v>
      </c>
      <c r="Q4074" s="12">
        <f>IFERROR(salesdata[[#This Row],[S-P4]]/salesdata[[#This Row],[Q-P4]],0)</f>
        <v>7.13</v>
      </c>
      <c r="R4074" s="3">
        <v>5869</v>
      </c>
      <c r="S4074" s="10">
        <v>32169.26</v>
      </c>
      <c r="T4074" s="1" t="str">
        <f>"Q"&amp;ROUNDUP(salesdata[[#This Row],[Month No.]]/3,0)</f>
        <v>Q3</v>
      </c>
      <c r="U4074" s="1" t="str">
        <f>TEXT(salesdata[[#This Row],[Date]],"dddd")</f>
        <v>Thursday</v>
      </c>
      <c r="V4074" s="12">
        <f>IFERROR(salesdata[[#This Row],[Total Revenue]]/salesdata[[#This Row],[Total Units Sold]],0)</f>
        <v>5.4812165615948203</v>
      </c>
      <c r="W4074" s="1" t="str">
        <f>INDEX({"Product1","Product2","Product3","Product4"},MATCH(MAX(salesdata[[#This Row],[S-P1]],salesdata[[#This Row],[S-P2]],salesdata[[#This Row],[S-P3]],salesdata[[#This Row],[S-P4]]),CHOOSE({1,2,3,4},salesdata[[#This Row],[S-P1]],salesdata[[#This Row],[S-P2]],salesdata[[#This Row],[S-P3]],salesdata[[#This Row],[S-P4]]),0))</f>
        <v>Product3</v>
      </c>
      <c r="X4074" s="1" t="str">
        <f>IF(salesdata[[#This Row],[Total Revenue]]&gt;=70000,"High",IF(salesdata[[#This Row],[Total Revenue]]&gt;=40000,"Medium","Low"))</f>
        <v>Low</v>
      </c>
      <c r="Y4074" s="1" t="str">
        <f>IFERROR(IF(SUMIF(salesdata[Year],salesdata[[#This Row],[Year]],salesdata[Total Revenue])&gt;SUMIF(salesdata[Year],salesdata[[#This Row],[Year]]-1,salesdata[Total Revenue]),"Growth Year","Decline Year"),"")</f>
        <v>Decline Year</v>
      </c>
    </row>
    <row r="4075" spans="1:25" x14ac:dyDescent="0.3">
      <c r="A4075" s="1">
        <v>4074</v>
      </c>
      <c r="B4075" s="2">
        <v>44428</v>
      </c>
      <c r="C4075" s="1">
        <v>2021</v>
      </c>
      <c r="D4075" s="1" t="s">
        <v>21</v>
      </c>
      <c r="E4075" s="1">
        <v>8</v>
      </c>
      <c r="F4075" s="3">
        <v>6975</v>
      </c>
      <c r="G4075" s="10">
        <v>22110.75</v>
      </c>
      <c r="H4075" s="12">
        <f>IFERROR(salesdata[[#This Row],[S-P1]]/salesdata[[#This Row],[Q-P1]],0)</f>
        <v>3.17</v>
      </c>
      <c r="I4075" s="3">
        <v>821</v>
      </c>
      <c r="J4075" s="10">
        <v>5205.1400000000003</v>
      </c>
      <c r="K4075" s="12">
        <f>IFERROR(salesdata[[#This Row],[S-P2]]/salesdata[[#This Row],[Q-P2]],0)</f>
        <v>6.3400000000000007</v>
      </c>
      <c r="L4075" s="3">
        <v>628</v>
      </c>
      <c r="M4075" s="10">
        <v>3403.76</v>
      </c>
      <c r="N4075" s="12">
        <f>IFERROR(salesdata[[#This Row],[S-P3]]/salesdata[[#This Row],[Q-P3]],0)</f>
        <v>5.42</v>
      </c>
      <c r="O4075" s="3">
        <v>577</v>
      </c>
      <c r="P4075" s="10">
        <v>4114.01</v>
      </c>
      <c r="Q4075" s="12">
        <f>IFERROR(salesdata[[#This Row],[S-P4]]/salesdata[[#This Row],[Q-P4]],0)</f>
        <v>7.1300000000000008</v>
      </c>
      <c r="R4075" s="3">
        <v>9001</v>
      </c>
      <c r="S4075" s="10">
        <v>34833.660000000003</v>
      </c>
      <c r="T4075" s="1" t="str">
        <f>"Q"&amp;ROUNDUP(salesdata[[#This Row],[Month No.]]/3,0)</f>
        <v>Q3</v>
      </c>
      <c r="U4075" s="1" t="str">
        <f>TEXT(salesdata[[#This Row],[Date]],"dddd")</f>
        <v>Friday</v>
      </c>
      <c r="V4075" s="12">
        <f>IFERROR(salesdata[[#This Row],[Total Revenue]]/salesdata[[#This Row],[Total Units Sold]],0)</f>
        <v>3.8699766692589717</v>
      </c>
      <c r="W4075" s="1" t="str">
        <f>INDEX({"Product1","Product2","Product3","Product4"},MATCH(MAX(salesdata[[#This Row],[S-P1]],salesdata[[#This Row],[S-P2]],salesdata[[#This Row],[S-P3]],salesdata[[#This Row],[S-P4]]),CHOOSE({1,2,3,4},salesdata[[#This Row],[S-P1]],salesdata[[#This Row],[S-P2]],salesdata[[#This Row],[S-P3]],salesdata[[#This Row],[S-P4]]),0))</f>
        <v>Product1</v>
      </c>
      <c r="X4075" s="1" t="str">
        <f>IF(salesdata[[#This Row],[Total Revenue]]&gt;=70000,"High",IF(salesdata[[#This Row],[Total Revenue]]&gt;=40000,"Medium","Low"))</f>
        <v>Low</v>
      </c>
      <c r="Y4075" s="1" t="str">
        <f>IFERROR(IF(SUMIF(salesdata[Year],salesdata[[#This Row],[Year]],salesdata[Total Revenue])&gt;SUMIF(salesdata[Year],salesdata[[#This Row],[Year]]-1,salesdata[Total Revenue]),"Growth Year","Decline Year"),"")</f>
        <v>Decline Year</v>
      </c>
    </row>
    <row r="4076" spans="1:25" x14ac:dyDescent="0.3">
      <c r="A4076" s="1">
        <v>4075</v>
      </c>
      <c r="B4076" s="2">
        <v>44429</v>
      </c>
      <c r="C4076" s="1">
        <v>2021</v>
      </c>
      <c r="D4076" s="1" t="s">
        <v>21</v>
      </c>
      <c r="E4076" s="1">
        <v>8</v>
      </c>
      <c r="F4076" s="3">
        <v>7777</v>
      </c>
      <c r="G4076" s="10">
        <v>24653.09</v>
      </c>
      <c r="H4076" s="12">
        <f>IFERROR(salesdata[[#This Row],[S-P1]]/salesdata[[#This Row],[Q-P1]],0)</f>
        <v>3.17</v>
      </c>
      <c r="I4076" s="3">
        <v>3969</v>
      </c>
      <c r="J4076" s="10">
        <v>25163.46</v>
      </c>
      <c r="K4076" s="12">
        <f>IFERROR(salesdata[[#This Row],[S-P2]]/salesdata[[#This Row],[Q-P2]],0)</f>
        <v>6.34</v>
      </c>
      <c r="L4076" s="3">
        <v>3111</v>
      </c>
      <c r="M4076" s="10">
        <v>16861.62</v>
      </c>
      <c r="N4076" s="12">
        <f>IFERROR(salesdata[[#This Row],[S-P3]]/salesdata[[#This Row],[Q-P3]],0)</f>
        <v>5.42</v>
      </c>
      <c r="O4076" s="3">
        <v>425</v>
      </c>
      <c r="P4076" s="10">
        <v>3030.25</v>
      </c>
      <c r="Q4076" s="12">
        <f>IFERROR(salesdata[[#This Row],[S-P4]]/salesdata[[#This Row],[Q-P4]],0)</f>
        <v>7.13</v>
      </c>
      <c r="R4076" s="3">
        <v>15282</v>
      </c>
      <c r="S4076" s="10">
        <v>69708.42</v>
      </c>
      <c r="T4076" s="1" t="str">
        <f>"Q"&amp;ROUNDUP(salesdata[[#This Row],[Month No.]]/3,0)</f>
        <v>Q3</v>
      </c>
      <c r="U4076" s="1" t="str">
        <f>TEXT(salesdata[[#This Row],[Date]],"dddd")</f>
        <v>Saturday</v>
      </c>
      <c r="V4076" s="12">
        <f>IFERROR(salesdata[[#This Row],[Total Revenue]]/salesdata[[#This Row],[Total Units Sold]],0)</f>
        <v>4.5614723203769136</v>
      </c>
      <c r="W4076" s="1" t="str">
        <f>INDEX({"Product1","Product2","Product3","Product4"},MATCH(MAX(salesdata[[#This Row],[S-P1]],salesdata[[#This Row],[S-P2]],salesdata[[#This Row],[S-P3]],salesdata[[#This Row],[S-P4]]),CHOOSE({1,2,3,4},salesdata[[#This Row],[S-P1]],salesdata[[#This Row],[S-P2]],salesdata[[#This Row],[S-P3]],salesdata[[#This Row],[S-P4]]),0))</f>
        <v>Product2</v>
      </c>
      <c r="X4076" s="1" t="str">
        <f>IF(salesdata[[#This Row],[Total Revenue]]&gt;=70000,"High",IF(salesdata[[#This Row],[Total Revenue]]&gt;=40000,"Medium","Low"))</f>
        <v>Medium</v>
      </c>
      <c r="Y4076" s="1" t="str">
        <f>IFERROR(IF(SUMIF(salesdata[Year],salesdata[[#This Row],[Year]],salesdata[Total Revenue])&gt;SUMIF(salesdata[Year],salesdata[[#This Row],[Year]]-1,salesdata[Total Revenue]),"Growth Year","Decline Year"),"")</f>
        <v>Decline Year</v>
      </c>
    </row>
    <row r="4077" spans="1:25" x14ac:dyDescent="0.3">
      <c r="A4077" s="1">
        <v>4076</v>
      </c>
      <c r="B4077" s="2">
        <v>44430</v>
      </c>
      <c r="C4077" s="1">
        <v>2021</v>
      </c>
      <c r="D4077" s="1" t="s">
        <v>21</v>
      </c>
      <c r="E4077" s="1">
        <v>8</v>
      </c>
      <c r="F4077" s="3">
        <v>6133</v>
      </c>
      <c r="G4077" s="10">
        <v>19441.61</v>
      </c>
      <c r="H4077" s="12">
        <f>IFERROR(salesdata[[#This Row],[S-P1]]/salesdata[[#This Row],[Q-P1]],0)</f>
        <v>3.17</v>
      </c>
      <c r="I4077" s="3">
        <v>1165</v>
      </c>
      <c r="J4077" s="10">
        <v>7386.1</v>
      </c>
      <c r="K4077" s="12">
        <f>IFERROR(salesdata[[#This Row],[S-P2]]/salesdata[[#This Row],[Q-P2]],0)</f>
        <v>6.3400000000000007</v>
      </c>
      <c r="L4077" s="3">
        <v>2505</v>
      </c>
      <c r="M4077" s="10">
        <v>13577.1</v>
      </c>
      <c r="N4077" s="12">
        <f>IFERROR(salesdata[[#This Row],[S-P3]]/salesdata[[#This Row],[Q-P3]],0)</f>
        <v>5.42</v>
      </c>
      <c r="O4077" s="3">
        <v>840</v>
      </c>
      <c r="P4077" s="10">
        <v>5989.2</v>
      </c>
      <c r="Q4077" s="12">
        <f>IFERROR(salesdata[[#This Row],[S-P4]]/salesdata[[#This Row],[Q-P4]],0)</f>
        <v>7.13</v>
      </c>
      <c r="R4077" s="3">
        <v>10643</v>
      </c>
      <c r="S4077" s="10">
        <v>46394.01</v>
      </c>
      <c r="T4077" s="1" t="str">
        <f>"Q"&amp;ROUNDUP(salesdata[[#This Row],[Month No.]]/3,0)</f>
        <v>Q3</v>
      </c>
      <c r="U4077" s="1" t="str">
        <f>TEXT(salesdata[[#This Row],[Date]],"dddd")</f>
        <v>Sunday</v>
      </c>
      <c r="V4077" s="12">
        <f>IFERROR(salesdata[[#This Row],[Total Revenue]]/salesdata[[#This Row],[Total Units Sold]],0)</f>
        <v>4.359110213285728</v>
      </c>
      <c r="W4077" s="1" t="str">
        <f>INDEX({"Product1","Product2","Product3","Product4"},MATCH(MAX(salesdata[[#This Row],[S-P1]],salesdata[[#This Row],[S-P2]],salesdata[[#This Row],[S-P3]],salesdata[[#This Row],[S-P4]]),CHOOSE({1,2,3,4},salesdata[[#This Row],[S-P1]],salesdata[[#This Row],[S-P2]],salesdata[[#This Row],[S-P3]],salesdata[[#This Row],[S-P4]]),0))</f>
        <v>Product1</v>
      </c>
      <c r="X4077" s="1" t="str">
        <f>IF(salesdata[[#This Row],[Total Revenue]]&gt;=70000,"High",IF(salesdata[[#This Row],[Total Revenue]]&gt;=40000,"Medium","Low"))</f>
        <v>Medium</v>
      </c>
      <c r="Y4077" s="1" t="str">
        <f>IFERROR(IF(SUMIF(salesdata[Year],salesdata[[#This Row],[Year]],salesdata[Total Revenue])&gt;SUMIF(salesdata[Year],salesdata[[#This Row],[Year]]-1,salesdata[Total Revenue]),"Growth Year","Decline Year"),"")</f>
        <v>Decline Year</v>
      </c>
    </row>
    <row r="4078" spans="1:25" x14ac:dyDescent="0.3">
      <c r="A4078" s="1">
        <v>4077</v>
      </c>
      <c r="B4078" s="2">
        <v>44431</v>
      </c>
      <c r="C4078" s="1">
        <v>2021</v>
      </c>
      <c r="D4078" s="1" t="s">
        <v>21</v>
      </c>
      <c r="E4078" s="1">
        <v>8</v>
      </c>
      <c r="F4078" s="3">
        <v>1176</v>
      </c>
      <c r="G4078" s="10">
        <v>3727.92</v>
      </c>
      <c r="H4078" s="12">
        <f>IFERROR(salesdata[[#This Row],[S-P1]]/salesdata[[#This Row],[Q-P1]],0)</f>
        <v>3.17</v>
      </c>
      <c r="I4078" s="3">
        <v>3693</v>
      </c>
      <c r="J4078" s="10">
        <v>23413.62</v>
      </c>
      <c r="K4078" s="12">
        <f>IFERROR(salesdata[[#This Row],[S-P2]]/salesdata[[#This Row],[Q-P2]],0)</f>
        <v>6.34</v>
      </c>
      <c r="L4078" s="3">
        <v>3434</v>
      </c>
      <c r="M4078" s="10">
        <v>18612.28</v>
      </c>
      <c r="N4078" s="12">
        <f>IFERROR(salesdata[[#This Row],[S-P3]]/salesdata[[#This Row],[Q-P3]],0)</f>
        <v>5.42</v>
      </c>
      <c r="O4078" s="3">
        <v>688</v>
      </c>
      <c r="P4078" s="10">
        <v>4905.4399999999996</v>
      </c>
      <c r="Q4078" s="12">
        <f>IFERROR(salesdata[[#This Row],[S-P4]]/salesdata[[#This Row],[Q-P4]],0)</f>
        <v>7.129999999999999</v>
      </c>
      <c r="R4078" s="3">
        <v>8991</v>
      </c>
      <c r="S4078" s="10">
        <v>50659.26</v>
      </c>
      <c r="T4078" s="1" t="str">
        <f>"Q"&amp;ROUNDUP(salesdata[[#This Row],[Month No.]]/3,0)</f>
        <v>Q3</v>
      </c>
      <c r="U4078" s="1" t="str">
        <f>TEXT(salesdata[[#This Row],[Date]],"dddd")</f>
        <v>Monday</v>
      </c>
      <c r="V4078" s="12">
        <f>IFERROR(salesdata[[#This Row],[Total Revenue]]/salesdata[[#This Row],[Total Units Sold]],0)</f>
        <v>5.6344411077744416</v>
      </c>
      <c r="W4078" s="1" t="str">
        <f>INDEX({"Product1","Product2","Product3","Product4"},MATCH(MAX(salesdata[[#This Row],[S-P1]],salesdata[[#This Row],[S-P2]],salesdata[[#This Row],[S-P3]],salesdata[[#This Row],[S-P4]]),CHOOSE({1,2,3,4},salesdata[[#This Row],[S-P1]],salesdata[[#This Row],[S-P2]],salesdata[[#This Row],[S-P3]],salesdata[[#This Row],[S-P4]]),0))</f>
        <v>Product2</v>
      </c>
      <c r="X4078" s="1" t="str">
        <f>IF(salesdata[[#This Row],[Total Revenue]]&gt;=70000,"High",IF(salesdata[[#This Row],[Total Revenue]]&gt;=40000,"Medium","Low"))</f>
        <v>Medium</v>
      </c>
      <c r="Y4078" s="1" t="str">
        <f>IFERROR(IF(SUMIF(salesdata[Year],salesdata[[#This Row],[Year]],salesdata[Total Revenue])&gt;SUMIF(salesdata[Year],salesdata[[#This Row],[Year]]-1,salesdata[Total Revenue]),"Growth Year","Decline Year"),"")</f>
        <v>Decline Year</v>
      </c>
    </row>
    <row r="4079" spans="1:25" x14ac:dyDescent="0.3">
      <c r="A4079" s="1">
        <v>4078</v>
      </c>
      <c r="B4079" s="2">
        <v>44432</v>
      </c>
      <c r="C4079" s="1">
        <v>2021</v>
      </c>
      <c r="D4079" s="1" t="s">
        <v>21</v>
      </c>
      <c r="E4079" s="1">
        <v>8</v>
      </c>
      <c r="F4079" s="3">
        <v>354</v>
      </c>
      <c r="G4079" s="10">
        <v>1122.18</v>
      </c>
      <c r="H4079" s="12">
        <f>IFERROR(salesdata[[#This Row],[S-P1]]/salesdata[[#This Row],[Q-P1]],0)</f>
        <v>3.1700000000000004</v>
      </c>
      <c r="I4079" s="3">
        <v>2001</v>
      </c>
      <c r="J4079" s="10">
        <v>12686.34</v>
      </c>
      <c r="K4079" s="12">
        <f>IFERROR(salesdata[[#This Row],[S-P2]]/salesdata[[#This Row],[Q-P2]],0)</f>
        <v>6.34</v>
      </c>
      <c r="L4079" s="3">
        <v>3316</v>
      </c>
      <c r="M4079" s="10">
        <v>17972.72</v>
      </c>
      <c r="N4079" s="12">
        <f>IFERROR(salesdata[[#This Row],[S-P3]]/salesdata[[#This Row],[Q-P3]],0)</f>
        <v>5.42</v>
      </c>
      <c r="O4079" s="3">
        <v>1887</v>
      </c>
      <c r="P4079" s="10">
        <v>13454.31</v>
      </c>
      <c r="Q4079" s="12">
        <f>IFERROR(salesdata[[#This Row],[S-P4]]/salesdata[[#This Row],[Q-P4]],0)</f>
        <v>7.13</v>
      </c>
      <c r="R4079" s="3">
        <v>7558</v>
      </c>
      <c r="S4079" s="10">
        <v>45235.55</v>
      </c>
      <c r="T4079" s="1" t="str">
        <f>"Q"&amp;ROUNDUP(salesdata[[#This Row],[Month No.]]/3,0)</f>
        <v>Q3</v>
      </c>
      <c r="U4079" s="1" t="str">
        <f>TEXT(salesdata[[#This Row],[Date]],"dddd")</f>
        <v>Tuesday</v>
      </c>
      <c r="V4079" s="12">
        <f>IFERROR(salesdata[[#This Row],[Total Revenue]]/salesdata[[#This Row],[Total Units Sold]],0)</f>
        <v>5.9851217253241602</v>
      </c>
      <c r="W4079" s="1" t="str">
        <f>INDEX({"Product1","Product2","Product3","Product4"},MATCH(MAX(salesdata[[#This Row],[S-P1]],salesdata[[#This Row],[S-P2]],salesdata[[#This Row],[S-P3]],salesdata[[#This Row],[S-P4]]),CHOOSE({1,2,3,4},salesdata[[#This Row],[S-P1]],salesdata[[#This Row],[S-P2]],salesdata[[#This Row],[S-P3]],salesdata[[#This Row],[S-P4]]),0))</f>
        <v>Product3</v>
      </c>
      <c r="X4079" s="1" t="str">
        <f>IF(salesdata[[#This Row],[Total Revenue]]&gt;=70000,"High",IF(salesdata[[#This Row],[Total Revenue]]&gt;=40000,"Medium","Low"))</f>
        <v>Medium</v>
      </c>
      <c r="Y4079" s="1" t="str">
        <f>IFERROR(IF(SUMIF(salesdata[Year],salesdata[[#This Row],[Year]],salesdata[Total Revenue])&gt;SUMIF(salesdata[Year],salesdata[[#This Row],[Year]]-1,salesdata[Total Revenue]),"Growth Year","Decline Year"),"")</f>
        <v>Decline Year</v>
      </c>
    </row>
    <row r="4080" spans="1:25" x14ac:dyDescent="0.3">
      <c r="A4080" s="1">
        <v>4079</v>
      </c>
      <c r="B4080" s="2">
        <v>44433</v>
      </c>
      <c r="C4080" s="1">
        <v>2021</v>
      </c>
      <c r="D4080" s="1" t="s">
        <v>21</v>
      </c>
      <c r="E4080" s="1">
        <v>8</v>
      </c>
      <c r="F4080" s="3">
        <v>629</v>
      </c>
      <c r="G4080" s="10">
        <v>1993.93</v>
      </c>
      <c r="H4080" s="12">
        <f>IFERROR(salesdata[[#This Row],[S-P1]]/salesdata[[#This Row],[Q-P1]],0)</f>
        <v>3.17</v>
      </c>
      <c r="I4080" s="3">
        <v>2712</v>
      </c>
      <c r="J4080" s="10">
        <v>17194.080000000002</v>
      </c>
      <c r="K4080" s="12">
        <f>IFERROR(salesdata[[#This Row],[S-P2]]/salesdata[[#This Row],[Q-P2]],0)</f>
        <v>6.3400000000000007</v>
      </c>
      <c r="L4080" s="3">
        <v>3640</v>
      </c>
      <c r="M4080" s="10">
        <v>19728.8</v>
      </c>
      <c r="N4080" s="12">
        <f>IFERROR(salesdata[[#This Row],[S-P3]]/salesdata[[#This Row],[Q-P3]],0)</f>
        <v>5.42</v>
      </c>
      <c r="O4080" s="3">
        <v>595</v>
      </c>
      <c r="P4080" s="10">
        <v>4242.3500000000004</v>
      </c>
      <c r="Q4080" s="12">
        <f>IFERROR(salesdata[[#This Row],[S-P4]]/salesdata[[#This Row],[Q-P4]],0)</f>
        <v>7.1300000000000008</v>
      </c>
      <c r="R4080" s="3">
        <v>7576</v>
      </c>
      <c r="S4080" s="10">
        <v>43159.16</v>
      </c>
      <c r="T4080" s="1" t="str">
        <f>"Q"&amp;ROUNDUP(salesdata[[#This Row],[Month No.]]/3,0)</f>
        <v>Q3</v>
      </c>
      <c r="U4080" s="1" t="str">
        <f>TEXT(salesdata[[#This Row],[Date]],"dddd")</f>
        <v>Wednesday</v>
      </c>
      <c r="V4080" s="12">
        <f>IFERROR(salesdata[[#This Row],[Total Revenue]]/salesdata[[#This Row],[Total Units Sold]],0)</f>
        <v>5.6968268215417108</v>
      </c>
      <c r="W4080" s="1" t="str">
        <f>INDEX({"Product1","Product2","Product3","Product4"},MATCH(MAX(salesdata[[#This Row],[S-P1]],salesdata[[#This Row],[S-P2]],salesdata[[#This Row],[S-P3]],salesdata[[#This Row],[S-P4]]),CHOOSE({1,2,3,4},salesdata[[#This Row],[S-P1]],salesdata[[#This Row],[S-P2]],salesdata[[#This Row],[S-P3]],salesdata[[#This Row],[S-P4]]),0))</f>
        <v>Product3</v>
      </c>
      <c r="X4080" s="1" t="str">
        <f>IF(salesdata[[#This Row],[Total Revenue]]&gt;=70000,"High",IF(salesdata[[#This Row],[Total Revenue]]&gt;=40000,"Medium","Low"))</f>
        <v>Medium</v>
      </c>
      <c r="Y4080" s="1" t="str">
        <f>IFERROR(IF(SUMIF(salesdata[Year],salesdata[[#This Row],[Year]],salesdata[Total Revenue])&gt;SUMIF(salesdata[Year],salesdata[[#This Row],[Year]]-1,salesdata[Total Revenue]),"Growth Year","Decline Year"),"")</f>
        <v>Decline Year</v>
      </c>
    </row>
    <row r="4081" spans="1:25" x14ac:dyDescent="0.3">
      <c r="A4081" s="1">
        <v>4080</v>
      </c>
      <c r="B4081" s="2">
        <v>44434</v>
      </c>
      <c r="C4081" s="1">
        <v>2021</v>
      </c>
      <c r="D4081" s="1" t="s">
        <v>21</v>
      </c>
      <c r="E4081" s="1">
        <v>8</v>
      </c>
      <c r="F4081" s="3">
        <v>7671</v>
      </c>
      <c r="G4081" s="10">
        <v>24317.07</v>
      </c>
      <c r="H4081" s="12">
        <f>IFERROR(salesdata[[#This Row],[S-P1]]/salesdata[[#This Row],[Q-P1]],0)</f>
        <v>3.17</v>
      </c>
      <c r="I4081" s="3">
        <v>723</v>
      </c>
      <c r="J4081" s="10">
        <v>4583.82</v>
      </c>
      <c r="K4081" s="12">
        <f>IFERROR(salesdata[[#This Row],[S-P2]]/salesdata[[#This Row],[Q-P2]],0)</f>
        <v>6.34</v>
      </c>
      <c r="L4081" s="3">
        <v>4446</v>
      </c>
      <c r="M4081" s="10">
        <v>24097.32</v>
      </c>
      <c r="N4081" s="12">
        <f>IFERROR(salesdata[[#This Row],[S-P3]]/salesdata[[#This Row],[Q-P3]],0)</f>
        <v>5.42</v>
      </c>
      <c r="O4081" s="3">
        <v>1262</v>
      </c>
      <c r="P4081" s="10">
        <v>8998.06</v>
      </c>
      <c r="Q4081" s="12">
        <f>IFERROR(salesdata[[#This Row],[S-P4]]/salesdata[[#This Row],[Q-P4]],0)</f>
        <v>7.13</v>
      </c>
      <c r="R4081" s="3">
        <v>14102</v>
      </c>
      <c r="S4081" s="10">
        <v>61996.27</v>
      </c>
      <c r="T4081" s="1" t="str">
        <f>"Q"&amp;ROUNDUP(salesdata[[#This Row],[Month No.]]/3,0)</f>
        <v>Q3</v>
      </c>
      <c r="U4081" s="1" t="str">
        <f>TEXT(salesdata[[#This Row],[Date]],"dddd")</f>
        <v>Thursday</v>
      </c>
      <c r="V4081" s="12">
        <f>IFERROR(salesdata[[#This Row],[Total Revenue]]/salesdata[[#This Row],[Total Units Sold]],0)</f>
        <v>4.3962749964544034</v>
      </c>
      <c r="W4081" s="1" t="str">
        <f>INDEX({"Product1","Product2","Product3","Product4"},MATCH(MAX(salesdata[[#This Row],[S-P1]],salesdata[[#This Row],[S-P2]],salesdata[[#This Row],[S-P3]],salesdata[[#This Row],[S-P4]]),CHOOSE({1,2,3,4},salesdata[[#This Row],[S-P1]],salesdata[[#This Row],[S-P2]],salesdata[[#This Row],[S-P3]],salesdata[[#This Row],[S-P4]]),0))</f>
        <v>Product1</v>
      </c>
      <c r="X4081" s="1" t="str">
        <f>IF(salesdata[[#This Row],[Total Revenue]]&gt;=70000,"High",IF(salesdata[[#This Row],[Total Revenue]]&gt;=40000,"Medium","Low"))</f>
        <v>Medium</v>
      </c>
      <c r="Y4081" s="1" t="str">
        <f>IFERROR(IF(SUMIF(salesdata[Year],salesdata[[#This Row],[Year]],salesdata[Total Revenue])&gt;SUMIF(salesdata[Year],salesdata[[#This Row],[Year]]-1,salesdata[Total Revenue]),"Growth Year","Decline Year"),"")</f>
        <v>Decline Year</v>
      </c>
    </row>
    <row r="4082" spans="1:25" x14ac:dyDescent="0.3">
      <c r="A4082" s="1">
        <v>4081</v>
      </c>
      <c r="B4082" s="2">
        <v>44435</v>
      </c>
      <c r="C4082" s="1">
        <v>2021</v>
      </c>
      <c r="D4082" s="1" t="s">
        <v>21</v>
      </c>
      <c r="E4082" s="1">
        <v>8</v>
      </c>
      <c r="F4082" s="3">
        <v>1582</v>
      </c>
      <c r="G4082" s="10">
        <v>5014.9399999999996</v>
      </c>
      <c r="H4082" s="12">
        <f>IFERROR(salesdata[[#This Row],[S-P1]]/salesdata[[#This Row],[Q-P1]],0)</f>
        <v>3.17</v>
      </c>
      <c r="I4082" s="3">
        <v>994</v>
      </c>
      <c r="J4082" s="10">
        <v>6301.96</v>
      </c>
      <c r="K4082" s="12">
        <f>IFERROR(salesdata[[#This Row],[S-P2]]/salesdata[[#This Row],[Q-P2]],0)</f>
        <v>6.34</v>
      </c>
      <c r="L4082" s="3">
        <v>1159</v>
      </c>
      <c r="M4082" s="10">
        <v>6281.78</v>
      </c>
      <c r="N4082" s="12">
        <f>IFERROR(salesdata[[#This Row],[S-P3]]/salesdata[[#This Row],[Q-P3]],0)</f>
        <v>5.42</v>
      </c>
      <c r="O4082" s="3">
        <v>317</v>
      </c>
      <c r="P4082" s="10">
        <v>2260.21</v>
      </c>
      <c r="Q4082" s="12">
        <f>IFERROR(salesdata[[#This Row],[S-P4]]/salesdata[[#This Row],[Q-P4]],0)</f>
        <v>7.13</v>
      </c>
      <c r="R4082" s="3">
        <v>4052</v>
      </c>
      <c r="S4082" s="10">
        <v>19858.89</v>
      </c>
      <c r="T4082" s="1" t="str">
        <f>"Q"&amp;ROUNDUP(salesdata[[#This Row],[Month No.]]/3,0)</f>
        <v>Q3</v>
      </c>
      <c r="U4082" s="1" t="str">
        <f>TEXT(salesdata[[#This Row],[Date]],"dddd")</f>
        <v>Friday</v>
      </c>
      <c r="V4082" s="12">
        <f>IFERROR(salesdata[[#This Row],[Total Revenue]]/salesdata[[#This Row],[Total Units Sold]],0)</f>
        <v>4.901009378084896</v>
      </c>
      <c r="W4082" s="1" t="str">
        <f>INDEX({"Product1","Product2","Product3","Product4"},MATCH(MAX(salesdata[[#This Row],[S-P1]],salesdata[[#This Row],[S-P2]],salesdata[[#This Row],[S-P3]],salesdata[[#This Row],[S-P4]]),CHOOSE({1,2,3,4},salesdata[[#This Row],[S-P1]],salesdata[[#This Row],[S-P2]],salesdata[[#This Row],[S-P3]],salesdata[[#This Row],[S-P4]]),0))</f>
        <v>Product2</v>
      </c>
      <c r="X4082" s="1" t="str">
        <f>IF(salesdata[[#This Row],[Total Revenue]]&gt;=70000,"High",IF(salesdata[[#This Row],[Total Revenue]]&gt;=40000,"Medium","Low"))</f>
        <v>Low</v>
      </c>
      <c r="Y4082" s="1" t="str">
        <f>IFERROR(IF(SUMIF(salesdata[Year],salesdata[[#This Row],[Year]],salesdata[Total Revenue])&gt;SUMIF(salesdata[Year],salesdata[[#This Row],[Year]]-1,salesdata[Total Revenue]),"Growth Year","Decline Year"),"")</f>
        <v>Decline Year</v>
      </c>
    </row>
    <row r="4083" spans="1:25" x14ac:dyDescent="0.3">
      <c r="A4083" s="1">
        <v>4082</v>
      </c>
      <c r="B4083" s="2">
        <v>44436</v>
      </c>
      <c r="C4083" s="1">
        <v>2021</v>
      </c>
      <c r="D4083" s="1" t="s">
        <v>21</v>
      </c>
      <c r="E4083" s="1">
        <v>8</v>
      </c>
      <c r="F4083" s="3">
        <v>356</v>
      </c>
      <c r="G4083" s="10">
        <v>1128.52</v>
      </c>
      <c r="H4083" s="12">
        <f>IFERROR(salesdata[[#This Row],[S-P1]]/salesdata[[#This Row],[Q-P1]],0)</f>
        <v>3.17</v>
      </c>
      <c r="I4083" s="3">
        <v>388</v>
      </c>
      <c r="J4083" s="10">
        <v>2459.92</v>
      </c>
      <c r="K4083" s="12">
        <f>IFERROR(salesdata[[#This Row],[S-P2]]/salesdata[[#This Row],[Q-P2]],0)</f>
        <v>6.34</v>
      </c>
      <c r="L4083" s="3">
        <v>4278</v>
      </c>
      <c r="M4083" s="10">
        <v>23186.76</v>
      </c>
      <c r="N4083" s="12">
        <f>IFERROR(salesdata[[#This Row],[S-P3]]/salesdata[[#This Row],[Q-P3]],0)</f>
        <v>5.42</v>
      </c>
      <c r="O4083" s="3">
        <v>1160</v>
      </c>
      <c r="P4083" s="10">
        <v>8270.7999999999993</v>
      </c>
      <c r="Q4083" s="12">
        <f>IFERROR(salesdata[[#This Row],[S-P4]]/salesdata[[#This Row],[Q-P4]],0)</f>
        <v>7.129999999999999</v>
      </c>
      <c r="R4083" s="3">
        <v>6182</v>
      </c>
      <c r="S4083" s="10">
        <v>35046</v>
      </c>
      <c r="T4083" s="1" t="str">
        <f>"Q"&amp;ROUNDUP(salesdata[[#This Row],[Month No.]]/3,0)</f>
        <v>Q3</v>
      </c>
      <c r="U4083" s="1" t="str">
        <f>TEXT(salesdata[[#This Row],[Date]],"dddd")</f>
        <v>Saturday</v>
      </c>
      <c r="V4083" s="12">
        <f>IFERROR(salesdata[[#This Row],[Total Revenue]]/salesdata[[#This Row],[Total Units Sold]],0)</f>
        <v>5.6690391459074734</v>
      </c>
      <c r="W4083" s="1" t="str">
        <f>INDEX({"Product1","Product2","Product3","Product4"},MATCH(MAX(salesdata[[#This Row],[S-P1]],salesdata[[#This Row],[S-P2]],salesdata[[#This Row],[S-P3]],salesdata[[#This Row],[S-P4]]),CHOOSE({1,2,3,4},salesdata[[#This Row],[S-P1]],salesdata[[#This Row],[S-P2]],salesdata[[#This Row],[S-P3]],salesdata[[#This Row],[S-P4]]),0))</f>
        <v>Product3</v>
      </c>
      <c r="X4083" s="1" t="str">
        <f>IF(salesdata[[#This Row],[Total Revenue]]&gt;=70000,"High",IF(salesdata[[#This Row],[Total Revenue]]&gt;=40000,"Medium","Low"))</f>
        <v>Low</v>
      </c>
      <c r="Y4083" s="1" t="str">
        <f>IFERROR(IF(SUMIF(salesdata[Year],salesdata[[#This Row],[Year]],salesdata[Total Revenue])&gt;SUMIF(salesdata[Year],salesdata[[#This Row],[Year]]-1,salesdata[Total Revenue]),"Growth Year","Decline Year"),"")</f>
        <v>Decline Year</v>
      </c>
    </row>
    <row r="4084" spans="1:25" x14ac:dyDescent="0.3">
      <c r="A4084" s="1">
        <v>4083</v>
      </c>
      <c r="B4084" s="2">
        <v>44437</v>
      </c>
      <c r="C4084" s="1">
        <v>2021</v>
      </c>
      <c r="D4084" s="1" t="s">
        <v>21</v>
      </c>
      <c r="E4084" s="1">
        <v>8</v>
      </c>
      <c r="F4084" s="3">
        <v>667</v>
      </c>
      <c r="G4084" s="10">
        <v>2114.39</v>
      </c>
      <c r="H4084" s="12">
        <f>IFERROR(salesdata[[#This Row],[S-P1]]/salesdata[[#This Row],[Q-P1]],0)</f>
        <v>3.17</v>
      </c>
      <c r="I4084" s="3">
        <v>321</v>
      </c>
      <c r="J4084" s="10">
        <v>2035.14</v>
      </c>
      <c r="K4084" s="12">
        <f>IFERROR(salesdata[[#This Row],[S-P2]]/salesdata[[#This Row],[Q-P2]],0)</f>
        <v>6.3400000000000007</v>
      </c>
      <c r="L4084" s="3">
        <v>4834</v>
      </c>
      <c r="M4084" s="10">
        <v>26200.28</v>
      </c>
      <c r="N4084" s="12">
        <f>IFERROR(salesdata[[#This Row],[S-P3]]/salesdata[[#This Row],[Q-P3]],0)</f>
        <v>5.42</v>
      </c>
      <c r="O4084" s="3">
        <v>926</v>
      </c>
      <c r="P4084" s="10">
        <v>6602.38</v>
      </c>
      <c r="Q4084" s="12">
        <f>IFERROR(salesdata[[#This Row],[S-P4]]/salesdata[[#This Row],[Q-P4]],0)</f>
        <v>7.13</v>
      </c>
      <c r="R4084" s="3">
        <v>6748</v>
      </c>
      <c r="S4084" s="10">
        <v>36952.19</v>
      </c>
      <c r="T4084" s="1" t="str">
        <f>"Q"&amp;ROUNDUP(salesdata[[#This Row],[Month No.]]/3,0)</f>
        <v>Q3</v>
      </c>
      <c r="U4084" s="1" t="str">
        <f>TEXT(salesdata[[#This Row],[Date]],"dddd")</f>
        <v>Sunday</v>
      </c>
      <c r="V4084" s="12">
        <f>IFERROR(salesdata[[#This Row],[Total Revenue]]/salesdata[[#This Row],[Total Units Sold]],0)</f>
        <v>5.4760210432720813</v>
      </c>
      <c r="W4084" s="1" t="str">
        <f>INDEX({"Product1","Product2","Product3","Product4"},MATCH(MAX(salesdata[[#This Row],[S-P1]],salesdata[[#This Row],[S-P2]],salesdata[[#This Row],[S-P3]],salesdata[[#This Row],[S-P4]]),CHOOSE({1,2,3,4},salesdata[[#This Row],[S-P1]],salesdata[[#This Row],[S-P2]],salesdata[[#This Row],[S-P3]],salesdata[[#This Row],[S-P4]]),0))</f>
        <v>Product3</v>
      </c>
      <c r="X4084" s="1" t="str">
        <f>IF(salesdata[[#This Row],[Total Revenue]]&gt;=70000,"High",IF(salesdata[[#This Row],[Total Revenue]]&gt;=40000,"Medium","Low"))</f>
        <v>Low</v>
      </c>
      <c r="Y4084" s="1" t="str">
        <f>IFERROR(IF(SUMIF(salesdata[Year],salesdata[[#This Row],[Year]],salesdata[Total Revenue])&gt;SUMIF(salesdata[Year],salesdata[[#This Row],[Year]]-1,salesdata[Total Revenue]),"Growth Year","Decline Year"),"")</f>
        <v>Decline Year</v>
      </c>
    </row>
    <row r="4085" spans="1:25" x14ac:dyDescent="0.3">
      <c r="A4085" s="1">
        <v>4084</v>
      </c>
      <c r="B4085" s="2">
        <v>44439</v>
      </c>
      <c r="C4085" s="1">
        <v>2021</v>
      </c>
      <c r="D4085" s="1" t="s">
        <v>21</v>
      </c>
      <c r="E4085" s="1">
        <v>8</v>
      </c>
      <c r="F4085" s="3">
        <v>1690</v>
      </c>
      <c r="G4085" s="10">
        <v>5357.3</v>
      </c>
      <c r="H4085" s="12">
        <f>IFERROR(salesdata[[#This Row],[S-P1]]/salesdata[[#This Row],[Q-P1]],0)</f>
        <v>3.17</v>
      </c>
      <c r="I4085" s="3">
        <v>1730</v>
      </c>
      <c r="J4085" s="10">
        <v>10968.2</v>
      </c>
      <c r="K4085" s="12">
        <f>IFERROR(salesdata[[#This Row],[S-P2]]/salesdata[[#This Row],[Q-P2]],0)</f>
        <v>6.3400000000000007</v>
      </c>
      <c r="L4085" s="3">
        <v>3154</v>
      </c>
      <c r="M4085" s="10">
        <v>17094.68</v>
      </c>
      <c r="N4085" s="12">
        <f>IFERROR(salesdata[[#This Row],[S-P3]]/salesdata[[#This Row],[Q-P3]],0)</f>
        <v>5.42</v>
      </c>
      <c r="O4085" s="3">
        <v>1130</v>
      </c>
      <c r="P4085" s="10">
        <v>8056.9</v>
      </c>
      <c r="Q4085" s="12">
        <f>IFERROR(salesdata[[#This Row],[S-P4]]/salesdata[[#This Row],[Q-P4]],0)</f>
        <v>7.13</v>
      </c>
      <c r="R4085" s="3">
        <v>7704</v>
      </c>
      <c r="S4085" s="10">
        <v>41477.08</v>
      </c>
      <c r="T4085" s="1" t="str">
        <f>"Q"&amp;ROUNDUP(salesdata[[#This Row],[Month No.]]/3,0)</f>
        <v>Q3</v>
      </c>
      <c r="U4085" s="1" t="str">
        <f>TEXT(salesdata[[#This Row],[Date]],"dddd")</f>
        <v>Tuesday</v>
      </c>
      <c r="V4085" s="12">
        <f>IFERROR(salesdata[[#This Row],[Total Revenue]]/salesdata[[#This Row],[Total Units Sold]],0)</f>
        <v>5.3838369678089304</v>
      </c>
      <c r="W4085" s="1" t="str">
        <f>INDEX({"Product1","Product2","Product3","Product4"},MATCH(MAX(salesdata[[#This Row],[S-P1]],salesdata[[#This Row],[S-P2]],salesdata[[#This Row],[S-P3]],salesdata[[#This Row],[S-P4]]),CHOOSE({1,2,3,4},salesdata[[#This Row],[S-P1]],salesdata[[#This Row],[S-P2]],salesdata[[#This Row],[S-P3]],salesdata[[#This Row],[S-P4]]),0))</f>
        <v>Product3</v>
      </c>
      <c r="X4085" s="1" t="str">
        <f>IF(salesdata[[#This Row],[Total Revenue]]&gt;=70000,"High",IF(salesdata[[#This Row],[Total Revenue]]&gt;=40000,"Medium","Low"))</f>
        <v>Medium</v>
      </c>
      <c r="Y4085" s="1" t="str">
        <f>IFERROR(IF(SUMIF(salesdata[Year],salesdata[[#This Row],[Year]],salesdata[Total Revenue])&gt;SUMIF(salesdata[Year],salesdata[[#This Row],[Year]]-1,salesdata[Total Revenue]),"Growth Year","Decline Year"),"")</f>
        <v>Decline Year</v>
      </c>
    </row>
    <row r="4086" spans="1:25" x14ac:dyDescent="0.3">
      <c r="A4086" s="1">
        <v>4085</v>
      </c>
      <c r="B4086" s="2">
        <v>44440</v>
      </c>
      <c r="C4086" s="1">
        <v>2021</v>
      </c>
      <c r="D4086" s="1" t="s">
        <v>22</v>
      </c>
      <c r="E4086" s="1">
        <v>9</v>
      </c>
      <c r="F4086" s="3">
        <v>1648</v>
      </c>
      <c r="G4086" s="10">
        <v>5224.16</v>
      </c>
      <c r="H4086" s="12">
        <f>IFERROR(salesdata[[#This Row],[S-P1]]/salesdata[[#This Row],[Q-P1]],0)</f>
        <v>3.17</v>
      </c>
      <c r="I4086" s="3">
        <v>3043</v>
      </c>
      <c r="J4086" s="10">
        <v>19292.62</v>
      </c>
      <c r="K4086" s="12">
        <f>IFERROR(salesdata[[#This Row],[S-P2]]/salesdata[[#This Row],[Q-P2]],0)</f>
        <v>6.34</v>
      </c>
      <c r="L4086" s="3">
        <v>4235</v>
      </c>
      <c r="M4086" s="10">
        <v>22953.7</v>
      </c>
      <c r="N4086" s="12">
        <f>IFERROR(salesdata[[#This Row],[S-P3]]/salesdata[[#This Row],[Q-P3]],0)</f>
        <v>5.42</v>
      </c>
      <c r="O4086" s="3">
        <v>1062</v>
      </c>
      <c r="P4086" s="10">
        <v>7572.06</v>
      </c>
      <c r="Q4086" s="12">
        <f>IFERROR(salesdata[[#This Row],[S-P4]]/salesdata[[#This Row],[Q-P4]],0)</f>
        <v>7.1300000000000008</v>
      </c>
      <c r="R4086" s="3">
        <v>9988</v>
      </c>
      <c r="S4086" s="10">
        <v>55042.54</v>
      </c>
      <c r="T4086" s="1" t="str">
        <f>"Q"&amp;ROUNDUP(salesdata[[#This Row],[Month No.]]/3,0)</f>
        <v>Q3</v>
      </c>
      <c r="U4086" s="1" t="str">
        <f>TEXT(salesdata[[#This Row],[Date]],"dddd")</f>
        <v>Wednesday</v>
      </c>
      <c r="V4086" s="12">
        <f>IFERROR(salesdata[[#This Row],[Total Revenue]]/salesdata[[#This Row],[Total Units Sold]],0)</f>
        <v>5.510867040448538</v>
      </c>
      <c r="W4086" s="1" t="str">
        <f>INDEX({"Product1","Product2","Product3","Product4"},MATCH(MAX(salesdata[[#This Row],[S-P1]],salesdata[[#This Row],[S-P2]],salesdata[[#This Row],[S-P3]],salesdata[[#This Row],[S-P4]]),CHOOSE({1,2,3,4},salesdata[[#This Row],[S-P1]],salesdata[[#This Row],[S-P2]],salesdata[[#This Row],[S-P3]],salesdata[[#This Row],[S-P4]]),0))</f>
        <v>Product3</v>
      </c>
      <c r="X4086" s="1" t="str">
        <f>IF(salesdata[[#This Row],[Total Revenue]]&gt;=70000,"High",IF(salesdata[[#This Row],[Total Revenue]]&gt;=40000,"Medium","Low"))</f>
        <v>Medium</v>
      </c>
      <c r="Y4086" s="1" t="str">
        <f>IFERROR(IF(SUMIF(salesdata[Year],salesdata[[#This Row],[Year]],salesdata[Total Revenue])&gt;SUMIF(salesdata[Year],salesdata[[#This Row],[Year]]-1,salesdata[Total Revenue]),"Growth Year","Decline Year"),"")</f>
        <v>Decline Year</v>
      </c>
    </row>
    <row r="4087" spans="1:25" x14ac:dyDescent="0.3">
      <c r="A4087" s="1">
        <v>4086</v>
      </c>
      <c r="B4087" s="2">
        <v>44441</v>
      </c>
      <c r="C4087" s="1">
        <v>2021</v>
      </c>
      <c r="D4087" s="1" t="s">
        <v>22</v>
      </c>
      <c r="E4087" s="1">
        <v>9</v>
      </c>
      <c r="F4087" s="3">
        <v>7770</v>
      </c>
      <c r="G4087" s="10">
        <v>24630.9</v>
      </c>
      <c r="H4087" s="12">
        <f>IFERROR(salesdata[[#This Row],[S-P1]]/salesdata[[#This Row],[Q-P1]],0)</f>
        <v>3.1700000000000004</v>
      </c>
      <c r="I4087" s="3">
        <v>2732</v>
      </c>
      <c r="J4087" s="10">
        <v>17320.88</v>
      </c>
      <c r="K4087" s="12">
        <f>IFERROR(salesdata[[#This Row],[S-P2]]/salesdata[[#This Row],[Q-P2]],0)</f>
        <v>6.3400000000000007</v>
      </c>
      <c r="L4087" s="3">
        <v>1155</v>
      </c>
      <c r="M4087" s="10">
        <v>6260.1</v>
      </c>
      <c r="N4087" s="12">
        <f>IFERROR(salesdata[[#This Row],[S-P3]]/salesdata[[#This Row],[Q-P3]],0)</f>
        <v>5.42</v>
      </c>
      <c r="O4087" s="3">
        <v>758</v>
      </c>
      <c r="P4087" s="10">
        <v>5404.54</v>
      </c>
      <c r="Q4087" s="12">
        <f>IFERROR(salesdata[[#This Row],[S-P4]]/salesdata[[#This Row],[Q-P4]],0)</f>
        <v>7.13</v>
      </c>
      <c r="R4087" s="3">
        <v>12415</v>
      </c>
      <c r="S4087" s="10">
        <v>53616.42</v>
      </c>
      <c r="T4087" s="1" t="str">
        <f>"Q"&amp;ROUNDUP(salesdata[[#This Row],[Month No.]]/3,0)</f>
        <v>Q3</v>
      </c>
      <c r="U4087" s="1" t="str">
        <f>TEXT(salesdata[[#This Row],[Date]],"dddd")</f>
        <v>Thursday</v>
      </c>
      <c r="V4087" s="12">
        <f>IFERROR(salesdata[[#This Row],[Total Revenue]]/salesdata[[#This Row],[Total Units Sold]],0)</f>
        <v>4.3186806282722507</v>
      </c>
      <c r="W4087" s="1" t="str">
        <f>INDEX({"Product1","Product2","Product3","Product4"},MATCH(MAX(salesdata[[#This Row],[S-P1]],salesdata[[#This Row],[S-P2]],salesdata[[#This Row],[S-P3]],salesdata[[#This Row],[S-P4]]),CHOOSE({1,2,3,4},salesdata[[#This Row],[S-P1]],salesdata[[#This Row],[S-P2]],salesdata[[#This Row],[S-P3]],salesdata[[#This Row],[S-P4]]),0))</f>
        <v>Product1</v>
      </c>
      <c r="X4087" s="1" t="str">
        <f>IF(salesdata[[#This Row],[Total Revenue]]&gt;=70000,"High",IF(salesdata[[#This Row],[Total Revenue]]&gt;=40000,"Medium","Low"))</f>
        <v>Medium</v>
      </c>
      <c r="Y4087" s="1" t="str">
        <f>IFERROR(IF(SUMIF(salesdata[Year],salesdata[[#This Row],[Year]],salesdata[Total Revenue])&gt;SUMIF(salesdata[Year],salesdata[[#This Row],[Year]]-1,salesdata[Total Revenue]),"Growth Year","Decline Year"),"")</f>
        <v>Decline Year</v>
      </c>
    </row>
    <row r="4088" spans="1:25" x14ac:dyDescent="0.3">
      <c r="A4088" s="1">
        <v>4087</v>
      </c>
      <c r="B4088" s="2">
        <v>44442</v>
      </c>
      <c r="C4088" s="1">
        <v>2021</v>
      </c>
      <c r="D4088" s="1" t="s">
        <v>22</v>
      </c>
      <c r="E4088" s="1">
        <v>9</v>
      </c>
      <c r="F4088" s="3">
        <v>7492</v>
      </c>
      <c r="G4088" s="10">
        <v>23749.64</v>
      </c>
      <c r="H4088" s="12">
        <f>IFERROR(salesdata[[#This Row],[S-P1]]/salesdata[[#This Row],[Q-P1]],0)</f>
        <v>3.17</v>
      </c>
      <c r="I4088" s="3">
        <v>632</v>
      </c>
      <c r="J4088" s="10">
        <v>4006.88</v>
      </c>
      <c r="K4088" s="12">
        <f>IFERROR(salesdata[[#This Row],[S-P2]]/salesdata[[#This Row],[Q-P2]],0)</f>
        <v>6.34</v>
      </c>
      <c r="L4088" s="3">
        <v>4915</v>
      </c>
      <c r="M4088" s="10">
        <v>26639.3</v>
      </c>
      <c r="N4088" s="12">
        <f>IFERROR(salesdata[[#This Row],[S-P3]]/salesdata[[#This Row],[Q-P3]],0)</f>
        <v>5.42</v>
      </c>
      <c r="O4088" s="3">
        <v>681</v>
      </c>
      <c r="P4088" s="10">
        <v>4855.53</v>
      </c>
      <c r="Q4088" s="12">
        <f>IFERROR(salesdata[[#This Row],[S-P4]]/salesdata[[#This Row],[Q-P4]],0)</f>
        <v>7.13</v>
      </c>
      <c r="R4088" s="3">
        <v>13720</v>
      </c>
      <c r="S4088" s="10">
        <v>59251.35</v>
      </c>
      <c r="T4088" s="1" t="str">
        <f>"Q"&amp;ROUNDUP(salesdata[[#This Row],[Month No.]]/3,0)</f>
        <v>Q3</v>
      </c>
      <c r="U4088" s="1" t="str">
        <f>TEXT(salesdata[[#This Row],[Date]],"dddd")</f>
        <v>Friday</v>
      </c>
      <c r="V4088" s="12">
        <f>IFERROR(salesdata[[#This Row],[Total Revenue]]/salesdata[[#This Row],[Total Units Sold]],0)</f>
        <v>4.3186115160349852</v>
      </c>
      <c r="W4088" s="1" t="str">
        <f>INDEX({"Product1","Product2","Product3","Product4"},MATCH(MAX(salesdata[[#This Row],[S-P1]],salesdata[[#This Row],[S-P2]],salesdata[[#This Row],[S-P3]],salesdata[[#This Row],[S-P4]]),CHOOSE({1,2,3,4},salesdata[[#This Row],[S-P1]],salesdata[[#This Row],[S-P2]],salesdata[[#This Row],[S-P3]],salesdata[[#This Row],[S-P4]]),0))</f>
        <v>Product3</v>
      </c>
      <c r="X4088" s="1" t="str">
        <f>IF(salesdata[[#This Row],[Total Revenue]]&gt;=70000,"High",IF(salesdata[[#This Row],[Total Revenue]]&gt;=40000,"Medium","Low"))</f>
        <v>Medium</v>
      </c>
      <c r="Y4088" s="1" t="str">
        <f>IFERROR(IF(SUMIF(salesdata[Year],salesdata[[#This Row],[Year]],salesdata[Total Revenue])&gt;SUMIF(salesdata[Year],salesdata[[#This Row],[Year]]-1,salesdata[Total Revenue]),"Growth Year","Decline Year"),"")</f>
        <v>Decline Year</v>
      </c>
    </row>
    <row r="4089" spans="1:25" x14ac:dyDescent="0.3">
      <c r="A4089" s="1">
        <v>4088</v>
      </c>
      <c r="B4089" s="2">
        <v>44443</v>
      </c>
      <c r="C4089" s="1">
        <v>2021</v>
      </c>
      <c r="D4089" s="1" t="s">
        <v>22</v>
      </c>
      <c r="E4089" s="1">
        <v>9</v>
      </c>
      <c r="F4089" s="3">
        <v>3545</v>
      </c>
      <c r="G4089" s="10">
        <v>11237.65</v>
      </c>
      <c r="H4089" s="12">
        <f>IFERROR(salesdata[[#This Row],[S-P1]]/salesdata[[#This Row],[Q-P1]],0)</f>
        <v>3.17</v>
      </c>
      <c r="I4089" s="3">
        <v>2759</v>
      </c>
      <c r="J4089" s="10">
        <v>17492.060000000001</v>
      </c>
      <c r="K4089" s="12">
        <f>IFERROR(salesdata[[#This Row],[S-P2]]/salesdata[[#This Row],[Q-P2]],0)</f>
        <v>6.3400000000000007</v>
      </c>
      <c r="L4089" s="3">
        <v>333</v>
      </c>
      <c r="M4089" s="10">
        <v>1804.86</v>
      </c>
      <c r="N4089" s="12">
        <f>IFERROR(salesdata[[#This Row],[S-P3]]/salesdata[[#This Row],[Q-P3]],0)</f>
        <v>5.42</v>
      </c>
      <c r="O4089" s="3">
        <v>486</v>
      </c>
      <c r="P4089" s="10">
        <v>3465.18</v>
      </c>
      <c r="Q4089" s="12">
        <f>IFERROR(salesdata[[#This Row],[S-P4]]/salesdata[[#This Row],[Q-P4]],0)</f>
        <v>7.13</v>
      </c>
      <c r="R4089" s="3">
        <v>7123</v>
      </c>
      <c r="S4089" s="10">
        <v>33999.75</v>
      </c>
      <c r="T4089" s="1" t="str">
        <f>"Q"&amp;ROUNDUP(salesdata[[#This Row],[Month No.]]/3,0)</f>
        <v>Q3</v>
      </c>
      <c r="U4089" s="1" t="str">
        <f>TEXT(salesdata[[#This Row],[Date]],"dddd")</f>
        <v>Saturday</v>
      </c>
      <c r="V4089" s="12">
        <f>IFERROR(salesdata[[#This Row],[Total Revenue]]/salesdata[[#This Row],[Total Units Sold]],0)</f>
        <v>4.7732345921662223</v>
      </c>
      <c r="W4089" s="1" t="str">
        <f>INDEX({"Product1","Product2","Product3","Product4"},MATCH(MAX(salesdata[[#This Row],[S-P1]],salesdata[[#This Row],[S-P2]],salesdata[[#This Row],[S-P3]],salesdata[[#This Row],[S-P4]]),CHOOSE({1,2,3,4},salesdata[[#This Row],[S-P1]],salesdata[[#This Row],[S-P2]],salesdata[[#This Row],[S-P3]],salesdata[[#This Row],[S-P4]]),0))</f>
        <v>Product2</v>
      </c>
      <c r="X4089" s="1" t="str">
        <f>IF(salesdata[[#This Row],[Total Revenue]]&gt;=70000,"High",IF(salesdata[[#This Row],[Total Revenue]]&gt;=40000,"Medium","Low"))</f>
        <v>Low</v>
      </c>
      <c r="Y4089" s="1" t="str">
        <f>IFERROR(IF(SUMIF(salesdata[Year],salesdata[[#This Row],[Year]],salesdata[Total Revenue])&gt;SUMIF(salesdata[Year],salesdata[[#This Row],[Year]]-1,salesdata[Total Revenue]),"Growth Year","Decline Year"),"")</f>
        <v>Decline Year</v>
      </c>
    </row>
    <row r="4090" spans="1:25" x14ac:dyDescent="0.3">
      <c r="A4090" s="1">
        <v>4089</v>
      </c>
      <c r="B4090" s="2">
        <v>44444</v>
      </c>
      <c r="C4090" s="1">
        <v>2021</v>
      </c>
      <c r="D4090" s="1" t="s">
        <v>22</v>
      </c>
      <c r="E4090" s="1">
        <v>9</v>
      </c>
      <c r="F4090" s="3">
        <v>7758</v>
      </c>
      <c r="G4090" s="10">
        <v>24592.86</v>
      </c>
      <c r="H4090" s="12">
        <f>IFERROR(salesdata[[#This Row],[S-P1]]/salesdata[[#This Row],[Q-P1]],0)</f>
        <v>3.17</v>
      </c>
      <c r="I4090" s="3">
        <v>2444</v>
      </c>
      <c r="J4090" s="10">
        <v>15494.96</v>
      </c>
      <c r="K4090" s="12">
        <f>IFERROR(salesdata[[#This Row],[S-P2]]/salesdata[[#This Row],[Q-P2]],0)</f>
        <v>6.34</v>
      </c>
      <c r="L4090" s="3">
        <v>5283</v>
      </c>
      <c r="M4090" s="10">
        <v>28633.86</v>
      </c>
      <c r="N4090" s="12">
        <f>IFERROR(salesdata[[#This Row],[S-P3]]/salesdata[[#This Row],[Q-P3]],0)</f>
        <v>5.42</v>
      </c>
      <c r="O4090" s="3">
        <v>1735</v>
      </c>
      <c r="P4090" s="10">
        <v>12370.55</v>
      </c>
      <c r="Q4090" s="12">
        <f>IFERROR(salesdata[[#This Row],[S-P4]]/salesdata[[#This Row],[Q-P4]],0)</f>
        <v>7.13</v>
      </c>
      <c r="R4090" s="3">
        <v>17220</v>
      </c>
      <c r="S4090" s="10">
        <v>81092.23</v>
      </c>
      <c r="T4090" s="1" t="str">
        <f>"Q"&amp;ROUNDUP(salesdata[[#This Row],[Month No.]]/3,0)</f>
        <v>Q3</v>
      </c>
      <c r="U4090" s="1" t="str">
        <f>TEXT(salesdata[[#This Row],[Date]],"dddd")</f>
        <v>Sunday</v>
      </c>
      <c r="V4090" s="12">
        <f>IFERROR(salesdata[[#This Row],[Total Revenue]]/salesdata[[#This Row],[Total Units Sold]],0)</f>
        <v>4.7091887340301968</v>
      </c>
      <c r="W4090" s="1" t="str">
        <f>INDEX({"Product1","Product2","Product3","Product4"},MATCH(MAX(salesdata[[#This Row],[S-P1]],salesdata[[#This Row],[S-P2]],salesdata[[#This Row],[S-P3]],salesdata[[#This Row],[S-P4]]),CHOOSE({1,2,3,4},salesdata[[#This Row],[S-P1]],salesdata[[#This Row],[S-P2]],salesdata[[#This Row],[S-P3]],salesdata[[#This Row],[S-P4]]),0))</f>
        <v>Product3</v>
      </c>
      <c r="X4090" s="1" t="str">
        <f>IF(salesdata[[#This Row],[Total Revenue]]&gt;=70000,"High",IF(salesdata[[#This Row],[Total Revenue]]&gt;=40000,"Medium","Low"))</f>
        <v>High</v>
      </c>
      <c r="Y4090" s="1" t="str">
        <f>IFERROR(IF(SUMIF(salesdata[Year],salesdata[[#This Row],[Year]],salesdata[Total Revenue])&gt;SUMIF(salesdata[Year],salesdata[[#This Row],[Year]]-1,salesdata[Total Revenue]),"Growth Year","Decline Year"),"")</f>
        <v>Decline Year</v>
      </c>
    </row>
    <row r="4091" spans="1:25" x14ac:dyDescent="0.3">
      <c r="A4091" s="1">
        <v>4090</v>
      </c>
      <c r="B4091" s="2">
        <v>44445</v>
      </c>
      <c r="C4091" s="1">
        <v>2021</v>
      </c>
      <c r="D4091" s="1" t="s">
        <v>22</v>
      </c>
      <c r="E4091" s="1">
        <v>9</v>
      </c>
      <c r="F4091" s="3">
        <v>849</v>
      </c>
      <c r="G4091" s="10">
        <v>2691.33</v>
      </c>
      <c r="H4091" s="12">
        <f>IFERROR(salesdata[[#This Row],[S-P1]]/salesdata[[#This Row],[Q-P1]],0)</f>
        <v>3.17</v>
      </c>
      <c r="I4091" s="3">
        <v>3947</v>
      </c>
      <c r="J4091" s="10">
        <v>25023.98</v>
      </c>
      <c r="K4091" s="12">
        <f>IFERROR(salesdata[[#This Row],[S-P2]]/salesdata[[#This Row],[Q-P2]],0)</f>
        <v>6.34</v>
      </c>
      <c r="L4091" s="3">
        <v>5175</v>
      </c>
      <c r="M4091" s="10">
        <v>28048.5</v>
      </c>
      <c r="N4091" s="12">
        <f>IFERROR(salesdata[[#This Row],[S-P3]]/salesdata[[#This Row],[Q-P3]],0)</f>
        <v>5.42</v>
      </c>
      <c r="O4091" s="3">
        <v>1732</v>
      </c>
      <c r="P4091" s="10">
        <v>12349.16</v>
      </c>
      <c r="Q4091" s="12">
        <f>IFERROR(salesdata[[#This Row],[S-P4]]/salesdata[[#This Row],[Q-P4]],0)</f>
        <v>7.13</v>
      </c>
      <c r="R4091" s="3">
        <v>11703</v>
      </c>
      <c r="S4091" s="10">
        <v>68112.97</v>
      </c>
      <c r="T4091" s="1" t="str">
        <f>"Q"&amp;ROUNDUP(salesdata[[#This Row],[Month No.]]/3,0)</f>
        <v>Q3</v>
      </c>
      <c r="U4091" s="1" t="str">
        <f>TEXT(salesdata[[#This Row],[Date]],"dddd")</f>
        <v>Monday</v>
      </c>
      <c r="V4091" s="12">
        <f>IFERROR(salesdata[[#This Row],[Total Revenue]]/salesdata[[#This Row],[Total Units Sold]],0)</f>
        <v>5.8201290267452794</v>
      </c>
      <c r="W4091" s="1" t="str">
        <f>INDEX({"Product1","Product2","Product3","Product4"},MATCH(MAX(salesdata[[#This Row],[S-P1]],salesdata[[#This Row],[S-P2]],salesdata[[#This Row],[S-P3]],salesdata[[#This Row],[S-P4]]),CHOOSE({1,2,3,4},salesdata[[#This Row],[S-P1]],salesdata[[#This Row],[S-P2]],salesdata[[#This Row],[S-P3]],salesdata[[#This Row],[S-P4]]),0))</f>
        <v>Product3</v>
      </c>
      <c r="X4091" s="1" t="str">
        <f>IF(salesdata[[#This Row],[Total Revenue]]&gt;=70000,"High",IF(salesdata[[#This Row],[Total Revenue]]&gt;=40000,"Medium","Low"))</f>
        <v>Medium</v>
      </c>
      <c r="Y4091" s="1" t="str">
        <f>IFERROR(IF(SUMIF(salesdata[Year],salesdata[[#This Row],[Year]],salesdata[Total Revenue])&gt;SUMIF(salesdata[Year],salesdata[[#This Row],[Year]]-1,salesdata[Total Revenue]),"Growth Year","Decline Year"),"")</f>
        <v>Decline Year</v>
      </c>
    </row>
    <row r="4092" spans="1:25" x14ac:dyDescent="0.3">
      <c r="A4092" s="1">
        <v>4091</v>
      </c>
      <c r="B4092" s="2">
        <v>44446</v>
      </c>
      <c r="C4092" s="1">
        <v>2021</v>
      </c>
      <c r="D4092" s="1" t="s">
        <v>22</v>
      </c>
      <c r="E4092" s="1">
        <v>9</v>
      </c>
      <c r="F4092" s="3">
        <v>2201</v>
      </c>
      <c r="G4092" s="10">
        <v>6977.17</v>
      </c>
      <c r="H4092" s="12">
        <f>IFERROR(salesdata[[#This Row],[S-P1]]/salesdata[[#This Row],[Q-P1]],0)</f>
        <v>3.17</v>
      </c>
      <c r="I4092" s="3">
        <v>3338</v>
      </c>
      <c r="J4092" s="10">
        <v>21162.92</v>
      </c>
      <c r="K4092" s="12">
        <f>IFERROR(salesdata[[#This Row],[S-P2]]/salesdata[[#This Row],[Q-P2]],0)</f>
        <v>6.34</v>
      </c>
      <c r="L4092" s="3">
        <v>5843</v>
      </c>
      <c r="M4092" s="10">
        <v>31669.06</v>
      </c>
      <c r="N4092" s="12">
        <f>IFERROR(salesdata[[#This Row],[S-P3]]/salesdata[[#This Row],[Q-P3]],0)</f>
        <v>5.42</v>
      </c>
      <c r="O4092" s="3">
        <v>1719</v>
      </c>
      <c r="P4092" s="10">
        <v>12256.47</v>
      </c>
      <c r="Q4092" s="12">
        <f>IFERROR(salesdata[[#This Row],[S-P4]]/salesdata[[#This Row],[Q-P4]],0)</f>
        <v>7.13</v>
      </c>
      <c r="R4092" s="3">
        <v>13101</v>
      </c>
      <c r="S4092" s="10">
        <v>72065.62</v>
      </c>
      <c r="T4092" s="1" t="str">
        <f>"Q"&amp;ROUNDUP(salesdata[[#This Row],[Month No.]]/3,0)</f>
        <v>Q3</v>
      </c>
      <c r="U4092" s="1" t="str">
        <f>TEXT(salesdata[[#This Row],[Date]],"dddd")</f>
        <v>Tuesday</v>
      </c>
      <c r="V4092" s="12">
        <f>IFERROR(salesdata[[#This Row],[Total Revenue]]/salesdata[[#This Row],[Total Units Sold]],0)</f>
        <v>5.5007724601175481</v>
      </c>
      <c r="W4092" s="1" t="str">
        <f>INDEX({"Product1","Product2","Product3","Product4"},MATCH(MAX(salesdata[[#This Row],[S-P1]],salesdata[[#This Row],[S-P2]],salesdata[[#This Row],[S-P3]],salesdata[[#This Row],[S-P4]]),CHOOSE({1,2,3,4},salesdata[[#This Row],[S-P1]],salesdata[[#This Row],[S-P2]],salesdata[[#This Row],[S-P3]],salesdata[[#This Row],[S-P4]]),0))</f>
        <v>Product3</v>
      </c>
      <c r="X4092" s="1" t="str">
        <f>IF(salesdata[[#This Row],[Total Revenue]]&gt;=70000,"High",IF(salesdata[[#This Row],[Total Revenue]]&gt;=40000,"Medium","Low"))</f>
        <v>High</v>
      </c>
      <c r="Y4092" s="1" t="str">
        <f>IFERROR(IF(SUMIF(salesdata[Year],salesdata[[#This Row],[Year]],salesdata[Total Revenue])&gt;SUMIF(salesdata[Year],salesdata[[#This Row],[Year]]-1,salesdata[Total Revenue]),"Growth Year","Decline Year"),"")</f>
        <v>Decline Year</v>
      </c>
    </row>
    <row r="4093" spans="1:25" x14ac:dyDescent="0.3">
      <c r="A4093" s="1">
        <v>4092</v>
      </c>
      <c r="B4093" s="2">
        <v>44447</v>
      </c>
      <c r="C4093" s="1">
        <v>2021</v>
      </c>
      <c r="D4093" s="1" t="s">
        <v>22</v>
      </c>
      <c r="E4093" s="1">
        <v>9</v>
      </c>
      <c r="F4093" s="3">
        <v>6721</v>
      </c>
      <c r="G4093" s="10">
        <v>21305.57</v>
      </c>
      <c r="H4093" s="12">
        <f>IFERROR(salesdata[[#This Row],[S-P1]]/salesdata[[#This Row],[Q-P1]],0)</f>
        <v>3.17</v>
      </c>
      <c r="I4093" s="3">
        <v>3006</v>
      </c>
      <c r="J4093" s="10">
        <v>19058.04</v>
      </c>
      <c r="K4093" s="12">
        <f>IFERROR(salesdata[[#This Row],[S-P2]]/salesdata[[#This Row],[Q-P2]],0)</f>
        <v>6.34</v>
      </c>
      <c r="L4093" s="3">
        <v>4287</v>
      </c>
      <c r="M4093" s="10">
        <v>23235.54</v>
      </c>
      <c r="N4093" s="12">
        <f>IFERROR(salesdata[[#This Row],[S-P3]]/salesdata[[#This Row],[Q-P3]],0)</f>
        <v>5.42</v>
      </c>
      <c r="O4093" s="3">
        <v>1149</v>
      </c>
      <c r="P4093" s="10">
        <v>8192.3700000000008</v>
      </c>
      <c r="Q4093" s="12">
        <f>IFERROR(salesdata[[#This Row],[S-P4]]/salesdata[[#This Row],[Q-P4]],0)</f>
        <v>7.1300000000000008</v>
      </c>
      <c r="R4093" s="3">
        <v>15163</v>
      </c>
      <c r="S4093" s="10">
        <v>71791.520000000004</v>
      </c>
      <c r="T4093" s="1" t="str">
        <f>"Q"&amp;ROUNDUP(salesdata[[#This Row],[Month No.]]/3,0)</f>
        <v>Q3</v>
      </c>
      <c r="U4093" s="1" t="str">
        <f>TEXT(salesdata[[#This Row],[Date]],"dddd")</f>
        <v>Wednesday</v>
      </c>
      <c r="V4093" s="12">
        <f>IFERROR(salesdata[[#This Row],[Total Revenue]]/salesdata[[#This Row],[Total Units Sold]],0)</f>
        <v>4.734651454197718</v>
      </c>
      <c r="W4093" s="1" t="str">
        <f>INDEX({"Product1","Product2","Product3","Product4"},MATCH(MAX(salesdata[[#This Row],[S-P1]],salesdata[[#This Row],[S-P2]],salesdata[[#This Row],[S-P3]],salesdata[[#This Row],[S-P4]]),CHOOSE({1,2,3,4},salesdata[[#This Row],[S-P1]],salesdata[[#This Row],[S-P2]],salesdata[[#This Row],[S-P3]],salesdata[[#This Row],[S-P4]]),0))</f>
        <v>Product3</v>
      </c>
      <c r="X4093" s="1" t="str">
        <f>IF(salesdata[[#This Row],[Total Revenue]]&gt;=70000,"High",IF(salesdata[[#This Row],[Total Revenue]]&gt;=40000,"Medium","Low"))</f>
        <v>High</v>
      </c>
      <c r="Y4093" s="1" t="str">
        <f>IFERROR(IF(SUMIF(salesdata[Year],salesdata[[#This Row],[Year]],salesdata[Total Revenue])&gt;SUMIF(salesdata[Year],salesdata[[#This Row],[Year]]-1,salesdata[Total Revenue]),"Growth Year","Decline Year"),"")</f>
        <v>Decline Year</v>
      </c>
    </row>
    <row r="4094" spans="1:25" x14ac:dyDescent="0.3">
      <c r="A4094" s="1">
        <v>4093</v>
      </c>
      <c r="B4094" s="2">
        <v>44448</v>
      </c>
      <c r="C4094" s="1">
        <v>2021</v>
      </c>
      <c r="D4094" s="1" t="s">
        <v>22</v>
      </c>
      <c r="E4094" s="1">
        <v>9</v>
      </c>
      <c r="F4094" s="3">
        <v>2008</v>
      </c>
      <c r="G4094" s="10">
        <v>6365.36</v>
      </c>
      <c r="H4094" s="12">
        <f>IFERROR(salesdata[[#This Row],[S-P1]]/salesdata[[#This Row],[Q-P1]],0)</f>
        <v>3.17</v>
      </c>
      <c r="I4094" s="3">
        <v>2710</v>
      </c>
      <c r="J4094" s="10">
        <v>17181.400000000001</v>
      </c>
      <c r="K4094" s="12">
        <f>IFERROR(salesdata[[#This Row],[S-P2]]/salesdata[[#This Row],[Q-P2]],0)</f>
        <v>6.3400000000000007</v>
      </c>
      <c r="L4094" s="3">
        <v>1052</v>
      </c>
      <c r="M4094" s="10">
        <v>5701.84</v>
      </c>
      <c r="N4094" s="12">
        <f>IFERROR(salesdata[[#This Row],[S-P3]]/salesdata[[#This Row],[Q-P3]],0)</f>
        <v>5.42</v>
      </c>
      <c r="O4094" s="3">
        <v>1603</v>
      </c>
      <c r="P4094" s="10">
        <v>11429.39</v>
      </c>
      <c r="Q4094" s="12">
        <f>IFERROR(salesdata[[#This Row],[S-P4]]/salesdata[[#This Row],[Q-P4]],0)</f>
        <v>7.13</v>
      </c>
      <c r="R4094" s="3">
        <v>7373</v>
      </c>
      <c r="S4094" s="10">
        <v>40677.99</v>
      </c>
      <c r="T4094" s="1" t="str">
        <f>"Q"&amp;ROUNDUP(salesdata[[#This Row],[Month No.]]/3,0)</f>
        <v>Q3</v>
      </c>
      <c r="U4094" s="1" t="str">
        <f>TEXT(salesdata[[#This Row],[Date]],"dddd")</f>
        <v>Thursday</v>
      </c>
      <c r="V4094" s="12">
        <f>IFERROR(salesdata[[#This Row],[Total Revenue]]/salesdata[[#This Row],[Total Units Sold]],0)</f>
        <v>5.5171558388715578</v>
      </c>
      <c r="W4094" s="1" t="str">
        <f>INDEX({"Product1","Product2","Product3","Product4"},MATCH(MAX(salesdata[[#This Row],[S-P1]],salesdata[[#This Row],[S-P2]],salesdata[[#This Row],[S-P3]],salesdata[[#This Row],[S-P4]]),CHOOSE({1,2,3,4},salesdata[[#This Row],[S-P1]],salesdata[[#This Row],[S-P2]],salesdata[[#This Row],[S-P3]],salesdata[[#This Row],[S-P4]]),0))</f>
        <v>Product2</v>
      </c>
      <c r="X4094" s="1" t="str">
        <f>IF(salesdata[[#This Row],[Total Revenue]]&gt;=70000,"High",IF(salesdata[[#This Row],[Total Revenue]]&gt;=40000,"Medium","Low"))</f>
        <v>Medium</v>
      </c>
      <c r="Y4094" s="1" t="str">
        <f>IFERROR(IF(SUMIF(salesdata[Year],salesdata[[#This Row],[Year]],salesdata[Total Revenue])&gt;SUMIF(salesdata[Year],salesdata[[#This Row],[Year]]-1,salesdata[Total Revenue]),"Growth Year","Decline Year"),"")</f>
        <v>Decline Year</v>
      </c>
    </row>
    <row r="4095" spans="1:25" x14ac:dyDescent="0.3">
      <c r="A4095" s="1">
        <v>4094</v>
      </c>
      <c r="B4095" s="2">
        <v>44449</v>
      </c>
      <c r="C4095" s="1">
        <v>2021</v>
      </c>
      <c r="D4095" s="1" t="s">
        <v>22</v>
      </c>
      <c r="E4095" s="1">
        <v>9</v>
      </c>
      <c r="F4095" s="3">
        <v>679</v>
      </c>
      <c r="G4095" s="10">
        <v>2152.4299999999998</v>
      </c>
      <c r="H4095" s="12">
        <f>IFERROR(salesdata[[#This Row],[S-P1]]/salesdata[[#This Row],[Q-P1]],0)</f>
        <v>3.17</v>
      </c>
      <c r="I4095" s="3">
        <v>2283</v>
      </c>
      <c r="J4095" s="10">
        <v>14474.22</v>
      </c>
      <c r="K4095" s="12">
        <f>IFERROR(salesdata[[#This Row],[S-P2]]/salesdata[[#This Row],[Q-P2]],0)</f>
        <v>6.34</v>
      </c>
      <c r="L4095" s="3">
        <v>1302</v>
      </c>
      <c r="M4095" s="10">
        <v>7056.84</v>
      </c>
      <c r="N4095" s="12">
        <f>IFERROR(salesdata[[#This Row],[S-P3]]/salesdata[[#This Row],[Q-P3]],0)</f>
        <v>5.42</v>
      </c>
      <c r="O4095" s="3">
        <v>1303</v>
      </c>
      <c r="P4095" s="10">
        <v>9290.39</v>
      </c>
      <c r="Q4095" s="12">
        <f>IFERROR(salesdata[[#This Row],[S-P4]]/salesdata[[#This Row],[Q-P4]],0)</f>
        <v>7.13</v>
      </c>
      <c r="R4095" s="3">
        <v>5567</v>
      </c>
      <c r="S4095" s="10">
        <v>32973.879999999997</v>
      </c>
      <c r="T4095" s="1" t="str">
        <f>"Q"&amp;ROUNDUP(salesdata[[#This Row],[Month No.]]/3,0)</f>
        <v>Q3</v>
      </c>
      <c r="U4095" s="1" t="str">
        <f>TEXT(salesdata[[#This Row],[Date]],"dddd")</f>
        <v>Friday</v>
      </c>
      <c r="V4095" s="12">
        <f>IFERROR(salesdata[[#This Row],[Total Revenue]]/salesdata[[#This Row],[Total Units Sold]],0)</f>
        <v>5.9230968205496675</v>
      </c>
      <c r="W4095" s="1" t="str">
        <f>INDEX({"Product1","Product2","Product3","Product4"},MATCH(MAX(salesdata[[#This Row],[S-P1]],salesdata[[#This Row],[S-P2]],salesdata[[#This Row],[S-P3]],salesdata[[#This Row],[S-P4]]),CHOOSE({1,2,3,4},salesdata[[#This Row],[S-P1]],salesdata[[#This Row],[S-P2]],salesdata[[#This Row],[S-P3]],salesdata[[#This Row],[S-P4]]),0))</f>
        <v>Product2</v>
      </c>
      <c r="X4095" s="1" t="str">
        <f>IF(salesdata[[#This Row],[Total Revenue]]&gt;=70000,"High",IF(salesdata[[#This Row],[Total Revenue]]&gt;=40000,"Medium","Low"))</f>
        <v>Low</v>
      </c>
      <c r="Y4095" s="1" t="str">
        <f>IFERROR(IF(SUMIF(salesdata[Year],salesdata[[#This Row],[Year]],salesdata[Total Revenue])&gt;SUMIF(salesdata[Year],salesdata[[#This Row],[Year]]-1,salesdata[Total Revenue]),"Growth Year","Decline Year"),"")</f>
        <v>Decline Year</v>
      </c>
    </row>
    <row r="4096" spans="1:25" x14ac:dyDescent="0.3">
      <c r="A4096" s="1">
        <v>4095</v>
      </c>
      <c r="B4096" s="2">
        <v>44450</v>
      </c>
      <c r="C4096" s="1">
        <v>2021</v>
      </c>
      <c r="D4096" s="1" t="s">
        <v>22</v>
      </c>
      <c r="E4096" s="1">
        <v>9</v>
      </c>
      <c r="F4096" s="3">
        <v>6812</v>
      </c>
      <c r="G4096" s="10">
        <v>21594.04</v>
      </c>
      <c r="H4096" s="12">
        <f>IFERROR(salesdata[[#This Row],[S-P1]]/salesdata[[#This Row],[Q-P1]],0)</f>
        <v>3.17</v>
      </c>
      <c r="I4096" s="3">
        <v>3630</v>
      </c>
      <c r="J4096" s="10">
        <v>23014.2</v>
      </c>
      <c r="K4096" s="12">
        <f>IFERROR(salesdata[[#This Row],[S-P2]]/salesdata[[#This Row],[Q-P2]],0)</f>
        <v>6.34</v>
      </c>
      <c r="L4096" s="3">
        <v>5342</v>
      </c>
      <c r="M4096" s="10">
        <v>28953.64</v>
      </c>
      <c r="N4096" s="12">
        <f>IFERROR(salesdata[[#This Row],[S-P3]]/salesdata[[#This Row],[Q-P3]],0)</f>
        <v>5.42</v>
      </c>
      <c r="O4096" s="3">
        <v>1581</v>
      </c>
      <c r="P4096" s="10">
        <v>11272.53</v>
      </c>
      <c r="Q4096" s="12">
        <f>IFERROR(salesdata[[#This Row],[S-P4]]/salesdata[[#This Row],[Q-P4]],0)</f>
        <v>7.1300000000000008</v>
      </c>
      <c r="R4096" s="3">
        <v>17365</v>
      </c>
      <c r="S4096" s="10">
        <v>84834.41</v>
      </c>
      <c r="T4096" s="1" t="str">
        <f>"Q"&amp;ROUNDUP(salesdata[[#This Row],[Month No.]]/3,0)</f>
        <v>Q3</v>
      </c>
      <c r="U4096" s="1" t="str">
        <f>TEXT(salesdata[[#This Row],[Date]],"dddd")</f>
        <v>Saturday</v>
      </c>
      <c r="V4096" s="12">
        <f>IFERROR(salesdata[[#This Row],[Total Revenue]]/salesdata[[#This Row],[Total Units Sold]],0)</f>
        <v>4.8853676936366259</v>
      </c>
      <c r="W4096" s="1" t="str">
        <f>INDEX({"Product1","Product2","Product3","Product4"},MATCH(MAX(salesdata[[#This Row],[S-P1]],salesdata[[#This Row],[S-P2]],salesdata[[#This Row],[S-P3]],salesdata[[#This Row],[S-P4]]),CHOOSE({1,2,3,4},salesdata[[#This Row],[S-P1]],salesdata[[#This Row],[S-P2]],salesdata[[#This Row],[S-P3]],salesdata[[#This Row],[S-P4]]),0))</f>
        <v>Product3</v>
      </c>
      <c r="X4096" s="1" t="str">
        <f>IF(salesdata[[#This Row],[Total Revenue]]&gt;=70000,"High",IF(salesdata[[#This Row],[Total Revenue]]&gt;=40000,"Medium","Low"))</f>
        <v>High</v>
      </c>
      <c r="Y4096" s="1" t="str">
        <f>IFERROR(IF(SUMIF(salesdata[Year],salesdata[[#This Row],[Year]],salesdata[Total Revenue])&gt;SUMIF(salesdata[Year],salesdata[[#This Row],[Year]]-1,salesdata[Total Revenue]),"Growth Year","Decline Year"),"")</f>
        <v>Decline Year</v>
      </c>
    </row>
    <row r="4097" spans="1:25" x14ac:dyDescent="0.3">
      <c r="A4097" s="1">
        <v>4096</v>
      </c>
      <c r="B4097" s="2">
        <v>44451</v>
      </c>
      <c r="C4097" s="1">
        <v>2021</v>
      </c>
      <c r="D4097" s="1" t="s">
        <v>22</v>
      </c>
      <c r="E4097" s="1">
        <v>9</v>
      </c>
      <c r="F4097" s="3">
        <v>1191</v>
      </c>
      <c r="G4097" s="10">
        <v>3775.47</v>
      </c>
      <c r="H4097" s="12">
        <f>IFERROR(salesdata[[#This Row],[S-P1]]/salesdata[[#This Row],[Q-P1]],0)</f>
        <v>3.17</v>
      </c>
      <c r="I4097" s="3">
        <v>1446</v>
      </c>
      <c r="J4097" s="10">
        <v>9167.64</v>
      </c>
      <c r="K4097" s="12">
        <f>IFERROR(salesdata[[#This Row],[S-P2]]/salesdata[[#This Row],[Q-P2]],0)</f>
        <v>6.34</v>
      </c>
      <c r="L4097" s="3">
        <v>3690</v>
      </c>
      <c r="M4097" s="10">
        <v>19999.8</v>
      </c>
      <c r="N4097" s="12">
        <f>IFERROR(salesdata[[#This Row],[S-P3]]/salesdata[[#This Row],[Q-P3]],0)</f>
        <v>5.42</v>
      </c>
      <c r="O4097" s="3">
        <v>1042</v>
      </c>
      <c r="P4097" s="10">
        <v>7429.46</v>
      </c>
      <c r="Q4097" s="12">
        <f>IFERROR(salesdata[[#This Row],[S-P4]]/salesdata[[#This Row],[Q-P4]],0)</f>
        <v>7.13</v>
      </c>
      <c r="R4097" s="3">
        <v>7369</v>
      </c>
      <c r="S4097" s="10">
        <v>40372.370000000003</v>
      </c>
      <c r="T4097" s="1" t="str">
        <f>"Q"&amp;ROUNDUP(salesdata[[#This Row],[Month No.]]/3,0)</f>
        <v>Q3</v>
      </c>
      <c r="U4097" s="1" t="str">
        <f>TEXT(salesdata[[#This Row],[Date]],"dddd")</f>
        <v>Sunday</v>
      </c>
      <c r="V4097" s="12">
        <f>IFERROR(salesdata[[#This Row],[Total Revenue]]/salesdata[[#This Row],[Total Units Sold]],0)</f>
        <v>5.478676889672955</v>
      </c>
      <c r="W4097" s="1" t="str">
        <f>INDEX({"Product1","Product2","Product3","Product4"},MATCH(MAX(salesdata[[#This Row],[S-P1]],salesdata[[#This Row],[S-P2]],salesdata[[#This Row],[S-P3]],salesdata[[#This Row],[S-P4]]),CHOOSE({1,2,3,4},salesdata[[#This Row],[S-P1]],salesdata[[#This Row],[S-P2]],salesdata[[#This Row],[S-P3]],salesdata[[#This Row],[S-P4]]),0))</f>
        <v>Product3</v>
      </c>
      <c r="X4097" s="1" t="str">
        <f>IF(salesdata[[#This Row],[Total Revenue]]&gt;=70000,"High",IF(salesdata[[#This Row],[Total Revenue]]&gt;=40000,"Medium","Low"))</f>
        <v>Medium</v>
      </c>
      <c r="Y4097" s="1" t="str">
        <f>IFERROR(IF(SUMIF(salesdata[Year],salesdata[[#This Row],[Year]],salesdata[Total Revenue])&gt;SUMIF(salesdata[Year],salesdata[[#This Row],[Year]]-1,salesdata[Total Revenue]),"Growth Year","Decline Year"),"")</f>
        <v>Decline Year</v>
      </c>
    </row>
    <row r="4098" spans="1:25" x14ac:dyDescent="0.3">
      <c r="A4098" s="1">
        <v>4097</v>
      </c>
      <c r="B4098" s="2">
        <v>44452</v>
      </c>
      <c r="C4098" s="1">
        <v>2021</v>
      </c>
      <c r="D4098" s="1" t="s">
        <v>22</v>
      </c>
      <c r="E4098" s="1">
        <v>9</v>
      </c>
      <c r="F4098" s="3">
        <v>800</v>
      </c>
      <c r="G4098" s="10">
        <v>2536</v>
      </c>
      <c r="H4098" s="12">
        <f>IFERROR(salesdata[[#This Row],[S-P1]]/salesdata[[#This Row],[Q-P1]],0)</f>
        <v>3.17</v>
      </c>
      <c r="I4098" s="3">
        <v>1533</v>
      </c>
      <c r="J4098" s="10">
        <v>9719.2199999999993</v>
      </c>
      <c r="K4098" s="12">
        <f>IFERROR(salesdata[[#This Row],[S-P2]]/salesdata[[#This Row],[Q-P2]],0)</f>
        <v>6.34</v>
      </c>
      <c r="L4098" s="3">
        <v>1168</v>
      </c>
      <c r="M4098" s="10">
        <v>6330.56</v>
      </c>
      <c r="N4098" s="12">
        <f>IFERROR(salesdata[[#This Row],[S-P3]]/salesdata[[#This Row],[Q-P3]],0)</f>
        <v>5.42</v>
      </c>
      <c r="O4098" s="3">
        <v>1102</v>
      </c>
      <c r="P4098" s="10">
        <v>7857.26</v>
      </c>
      <c r="Q4098" s="12">
        <f>IFERROR(salesdata[[#This Row],[S-P4]]/salesdata[[#This Row],[Q-P4]],0)</f>
        <v>7.13</v>
      </c>
      <c r="R4098" s="3">
        <v>4603</v>
      </c>
      <c r="S4098" s="10">
        <v>26443.040000000001</v>
      </c>
      <c r="T4098" s="1" t="str">
        <f>"Q"&amp;ROUNDUP(salesdata[[#This Row],[Month No.]]/3,0)</f>
        <v>Q3</v>
      </c>
      <c r="U4098" s="1" t="str">
        <f>TEXT(salesdata[[#This Row],[Date]],"dddd")</f>
        <v>Monday</v>
      </c>
      <c r="V4098" s="12">
        <f>IFERROR(salesdata[[#This Row],[Total Revenue]]/salesdata[[#This Row],[Total Units Sold]],0)</f>
        <v>5.7447403867043239</v>
      </c>
      <c r="W4098" s="1" t="str">
        <f>INDEX({"Product1","Product2","Product3","Product4"},MATCH(MAX(salesdata[[#This Row],[S-P1]],salesdata[[#This Row],[S-P2]],salesdata[[#This Row],[S-P3]],salesdata[[#This Row],[S-P4]]),CHOOSE({1,2,3,4},salesdata[[#This Row],[S-P1]],salesdata[[#This Row],[S-P2]],salesdata[[#This Row],[S-P3]],salesdata[[#This Row],[S-P4]]),0))</f>
        <v>Product2</v>
      </c>
      <c r="X4098" s="1" t="str">
        <f>IF(salesdata[[#This Row],[Total Revenue]]&gt;=70000,"High",IF(salesdata[[#This Row],[Total Revenue]]&gt;=40000,"Medium","Low"))</f>
        <v>Low</v>
      </c>
      <c r="Y4098" s="1" t="str">
        <f>IFERROR(IF(SUMIF(salesdata[Year],salesdata[[#This Row],[Year]],salesdata[Total Revenue])&gt;SUMIF(salesdata[Year],salesdata[[#This Row],[Year]]-1,salesdata[Total Revenue]),"Growth Year","Decline Year"),"")</f>
        <v>Decline Year</v>
      </c>
    </row>
    <row r="4099" spans="1:25" x14ac:dyDescent="0.3">
      <c r="A4099" s="1">
        <v>4098</v>
      </c>
      <c r="B4099" s="2">
        <v>44453</v>
      </c>
      <c r="C4099" s="1">
        <v>2021</v>
      </c>
      <c r="D4099" s="1" t="s">
        <v>22</v>
      </c>
      <c r="E4099" s="1">
        <v>9</v>
      </c>
      <c r="F4099" s="3">
        <v>7447</v>
      </c>
      <c r="G4099" s="10">
        <v>23606.99</v>
      </c>
      <c r="H4099" s="12">
        <f>IFERROR(salesdata[[#This Row],[S-P1]]/salesdata[[#This Row],[Q-P1]],0)</f>
        <v>3.1700000000000004</v>
      </c>
      <c r="I4099" s="3">
        <v>1329</v>
      </c>
      <c r="J4099" s="10">
        <v>8425.86</v>
      </c>
      <c r="K4099" s="12">
        <f>IFERROR(salesdata[[#This Row],[S-P2]]/salesdata[[#This Row],[Q-P2]],0)</f>
        <v>6.3400000000000007</v>
      </c>
      <c r="L4099" s="3">
        <v>2607</v>
      </c>
      <c r="M4099" s="10">
        <v>14129.94</v>
      </c>
      <c r="N4099" s="12">
        <f>IFERROR(salesdata[[#This Row],[S-P3]]/salesdata[[#This Row],[Q-P3]],0)</f>
        <v>5.42</v>
      </c>
      <c r="O4099" s="3">
        <v>412</v>
      </c>
      <c r="P4099" s="10">
        <v>2937.56</v>
      </c>
      <c r="Q4099" s="12">
        <f>IFERROR(salesdata[[#This Row],[S-P4]]/salesdata[[#This Row],[Q-P4]],0)</f>
        <v>7.13</v>
      </c>
      <c r="R4099" s="3">
        <v>11795</v>
      </c>
      <c r="S4099" s="10">
        <v>49100.35</v>
      </c>
      <c r="T4099" s="1" t="str">
        <f>"Q"&amp;ROUNDUP(salesdata[[#This Row],[Month No.]]/3,0)</f>
        <v>Q3</v>
      </c>
      <c r="U4099" s="1" t="str">
        <f>TEXT(salesdata[[#This Row],[Date]],"dddd")</f>
        <v>Tuesday</v>
      </c>
      <c r="V4099" s="12">
        <f>IFERROR(salesdata[[#This Row],[Total Revenue]]/salesdata[[#This Row],[Total Units Sold]],0)</f>
        <v>4.162810512929207</v>
      </c>
      <c r="W4099" s="1" t="str">
        <f>INDEX({"Product1","Product2","Product3","Product4"},MATCH(MAX(salesdata[[#This Row],[S-P1]],salesdata[[#This Row],[S-P2]],salesdata[[#This Row],[S-P3]],salesdata[[#This Row],[S-P4]]),CHOOSE({1,2,3,4},salesdata[[#This Row],[S-P1]],salesdata[[#This Row],[S-P2]],salesdata[[#This Row],[S-P3]],salesdata[[#This Row],[S-P4]]),0))</f>
        <v>Product1</v>
      </c>
      <c r="X4099" s="1" t="str">
        <f>IF(salesdata[[#This Row],[Total Revenue]]&gt;=70000,"High",IF(salesdata[[#This Row],[Total Revenue]]&gt;=40000,"Medium","Low"))</f>
        <v>Medium</v>
      </c>
      <c r="Y4099" s="1" t="str">
        <f>IFERROR(IF(SUMIF(salesdata[Year],salesdata[[#This Row],[Year]],salesdata[Total Revenue])&gt;SUMIF(salesdata[Year],salesdata[[#This Row],[Year]]-1,salesdata[Total Revenue]),"Growth Year","Decline Year"),"")</f>
        <v>Decline Year</v>
      </c>
    </row>
    <row r="4100" spans="1:25" x14ac:dyDescent="0.3">
      <c r="A4100" s="1">
        <v>4099</v>
      </c>
      <c r="B4100" s="2">
        <v>44454</v>
      </c>
      <c r="C4100" s="1">
        <v>2021</v>
      </c>
      <c r="D4100" s="1" t="s">
        <v>22</v>
      </c>
      <c r="E4100" s="1">
        <v>9</v>
      </c>
      <c r="F4100" s="3">
        <v>742</v>
      </c>
      <c r="G4100" s="10">
        <v>2352.14</v>
      </c>
      <c r="H4100" s="12">
        <f>IFERROR(salesdata[[#This Row],[S-P1]]/salesdata[[#This Row],[Q-P1]],0)</f>
        <v>3.17</v>
      </c>
      <c r="I4100" s="3">
        <v>3840</v>
      </c>
      <c r="J4100" s="10">
        <v>24345.599999999999</v>
      </c>
      <c r="K4100" s="12">
        <f>IFERROR(salesdata[[#This Row],[S-P2]]/salesdata[[#This Row],[Q-P2]],0)</f>
        <v>6.34</v>
      </c>
      <c r="L4100" s="3">
        <v>5352</v>
      </c>
      <c r="M4100" s="10">
        <v>29007.84</v>
      </c>
      <c r="N4100" s="12">
        <f>IFERROR(salesdata[[#This Row],[S-P3]]/salesdata[[#This Row],[Q-P3]],0)</f>
        <v>5.42</v>
      </c>
      <c r="O4100" s="3">
        <v>1249</v>
      </c>
      <c r="P4100" s="10">
        <v>8905.3700000000008</v>
      </c>
      <c r="Q4100" s="12">
        <f>IFERROR(salesdata[[#This Row],[S-P4]]/salesdata[[#This Row],[Q-P4]],0)</f>
        <v>7.1300000000000008</v>
      </c>
      <c r="R4100" s="3">
        <v>11183</v>
      </c>
      <c r="S4100" s="10">
        <v>64610.95</v>
      </c>
      <c r="T4100" s="1" t="str">
        <f>"Q"&amp;ROUNDUP(salesdata[[#This Row],[Month No.]]/3,0)</f>
        <v>Q3</v>
      </c>
      <c r="U4100" s="1" t="str">
        <f>TEXT(salesdata[[#This Row],[Date]],"dddd")</f>
        <v>Wednesday</v>
      </c>
      <c r="V4100" s="12">
        <f>IFERROR(salesdata[[#This Row],[Total Revenue]]/salesdata[[#This Row],[Total Units Sold]],0)</f>
        <v>5.7776043995350079</v>
      </c>
      <c r="W4100" s="1" t="str">
        <f>INDEX({"Product1","Product2","Product3","Product4"},MATCH(MAX(salesdata[[#This Row],[S-P1]],salesdata[[#This Row],[S-P2]],salesdata[[#This Row],[S-P3]],salesdata[[#This Row],[S-P4]]),CHOOSE({1,2,3,4},salesdata[[#This Row],[S-P1]],salesdata[[#This Row],[S-P2]],salesdata[[#This Row],[S-P3]],salesdata[[#This Row],[S-P4]]),0))</f>
        <v>Product3</v>
      </c>
      <c r="X4100" s="1" t="str">
        <f>IF(salesdata[[#This Row],[Total Revenue]]&gt;=70000,"High",IF(salesdata[[#This Row],[Total Revenue]]&gt;=40000,"Medium","Low"))</f>
        <v>Medium</v>
      </c>
      <c r="Y4100" s="1" t="str">
        <f>IFERROR(IF(SUMIF(salesdata[Year],salesdata[[#This Row],[Year]],salesdata[Total Revenue])&gt;SUMIF(salesdata[Year],salesdata[[#This Row],[Year]]-1,salesdata[Total Revenue]),"Growth Year","Decline Year"),"")</f>
        <v>Decline Year</v>
      </c>
    </row>
    <row r="4101" spans="1:25" x14ac:dyDescent="0.3">
      <c r="A4101" s="1">
        <v>4100</v>
      </c>
      <c r="B4101" s="2">
        <v>44455</v>
      </c>
      <c r="C4101" s="1">
        <v>2021</v>
      </c>
      <c r="D4101" s="1" t="s">
        <v>22</v>
      </c>
      <c r="E4101" s="1">
        <v>9</v>
      </c>
      <c r="F4101" s="3">
        <v>2495</v>
      </c>
      <c r="G4101" s="10">
        <v>7909.15</v>
      </c>
      <c r="H4101" s="12">
        <f>IFERROR(salesdata[[#This Row],[S-P1]]/salesdata[[#This Row],[Q-P1]],0)</f>
        <v>3.17</v>
      </c>
      <c r="I4101" s="3">
        <v>611</v>
      </c>
      <c r="J4101" s="10">
        <v>3873.74</v>
      </c>
      <c r="K4101" s="12">
        <f>IFERROR(salesdata[[#This Row],[S-P2]]/salesdata[[#This Row],[Q-P2]],0)</f>
        <v>6.34</v>
      </c>
      <c r="L4101" s="3">
        <v>5054</v>
      </c>
      <c r="M4101" s="10">
        <v>27392.68</v>
      </c>
      <c r="N4101" s="12">
        <f>IFERROR(salesdata[[#This Row],[S-P3]]/salesdata[[#This Row],[Q-P3]],0)</f>
        <v>5.42</v>
      </c>
      <c r="O4101" s="3">
        <v>285</v>
      </c>
      <c r="P4101" s="10">
        <v>2032.05</v>
      </c>
      <c r="Q4101" s="12">
        <f>IFERROR(salesdata[[#This Row],[S-P4]]/salesdata[[#This Row],[Q-P4]],0)</f>
        <v>7.13</v>
      </c>
      <c r="R4101" s="3">
        <v>8445</v>
      </c>
      <c r="S4101" s="10">
        <v>41207.620000000003</v>
      </c>
      <c r="T4101" s="1" t="str">
        <f>"Q"&amp;ROUNDUP(salesdata[[#This Row],[Month No.]]/3,0)</f>
        <v>Q3</v>
      </c>
      <c r="U4101" s="1" t="str">
        <f>TEXT(salesdata[[#This Row],[Date]],"dddd")</f>
        <v>Thursday</v>
      </c>
      <c r="V4101" s="12">
        <f>IFERROR(salesdata[[#This Row],[Total Revenue]]/salesdata[[#This Row],[Total Units Sold]],0)</f>
        <v>4.8795287152161047</v>
      </c>
      <c r="W4101" s="1" t="str">
        <f>INDEX({"Product1","Product2","Product3","Product4"},MATCH(MAX(salesdata[[#This Row],[S-P1]],salesdata[[#This Row],[S-P2]],salesdata[[#This Row],[S-P3]],salesdata[[#This Row],[S-P4]]),CHOOSE({1,2,3,4},salesdata[[#This Row],[S-P1]],salesdata[[#This Row],[S-P2]],salesdata[[#This Row],[S-P3]],salesdata[[#This Row],[S-P4]]),0))</f>
        <v>Product3</v>
      </c>
      <c r="X4101" s="1" t="str">
        <f>IF(salesdata[[#This Row],[Total Revenue]]&gt;=70000,"High",IF(salesdata[[#This Row],[Total Revenue]]&gt;=40000,"Medium","Low"))</f>
        <v>Medium</v>
      </c>
      <c r="Y4101" s="1" t="str">
        <f>IFERROR(IF(SUMIF(salesdata[Year],salesdata[[#This Row],[Year]],salesdata[Total Revenue])&gt;SUMIF(salesdata[Year],salesdata[[#This Row],[Year]]-1,salesdata[Total Revenue]),"Growth Year","Decline Year"),"")</f>
        <v>Decline Year</v>
      </c>
    </row>
    <row r="4102" spans="1:25" x14ac:dyDescent="0.3">
      <c r="A4102" s="1">
        <v>4101</v>
      </c>
      <c r="B4102" s="2">
        <v>44456</v>
      </c>
      <c r="C4102" s="1">
        <v>2021</v>
      </c>
      <c r="D4102" s="1" t="s">
        <v>22</v>
      </c>
      <c r="E4102" s="1">
        <v>9</v>
      </c>
      <c r="F4102" s="3">
        <v>4608</v>
      </c>
      <c r="G4102" s="10">
        <v>14607.36</v>
      </c>
      <c r="H4102" s="12">
        <f>IFERROR(salesdata[[#This Row],[S-P1]]/salesdata[[#This Row],[Q-P1]],0)</f>
        <v>3.17</v>
      </c>
      <c r="I4102" s="3">
        <v>3041</v>
      </c>
      <c r="J4102" s="10">
        <v>19279.939999999999</v>
      </c>
      <c r="K4102" s="12">
        <f>IFERROR(salesdata[[#This Row],[S-P2]]/salesdata[[#This Row],[Q-P2]],0)</f>
        <v>6.34</v>
      </c>
      <c r="L4102" s="3">
        <v>343</v>
      </c>
      <c r="M4102" s="10">
        <v>1859.06</v>
      </c>
      <c r="N4102" s="12">
        <f>IFERROR(salesdata[[#This Row],[S-P3]]/salesdata[[#This Row],[Q-P3]],0)</f>
        <v>5.42</v>
      </c>
      <c r="O4102" s="3">
        <v>1366</v>
      </c>
      <c r="P4102" s="10">
        <v>9739.58</v>
      </c>
      <c r="Q4102" s="12">
        <f>IFERROR(salesdata[[#This Row],[S-P4]]/salesdata[[#This Row],[Q-P4]],0)</f>
        <v>7.13</v>
      </c>
      <c r="R4102" s="3">
        <v>9358</v>
      </c>
      <c r="S4102" s="10">
        <v>45485.94</v>
      </c>
      <c r="T4102" s="1" t="str">
        <f>"Q"&amp;ROUNDUP(salesdata[[#This Row],[Month No.]]/3,0)</f>
        <v>Q3</v>
      </c>
      <c r="U4102" s="1" t="str">
        <f>TEXT(salesdata[[#This Row],[Date]],"dddd")</f>
        <v>Friday</v>
      </c>
      <c r="V4102" s="12">
        <f>IFERROR(salesdata[[#This Row],[Total Revenue]]/salesdata[[#This Row],[Total Units Sold]],0)</f>
        <v>4.8606475742680066</v>
      </c>
      <c r="W4102" s="1" t="str">
        <f>INDEX({"Product1","Product2","Product3","Product4"},MATCH(MAX(salesdata[[#This Row],[S-P1]],salesdata[[#This Row],[S-P2]],salesdata[[#This Row],[S-P3]],salesdata[[#This Row],[S-P4]]),CHOOSE({1,2,3,4},salesdata[[#This Row],[S-P1]],salesdata[[#This Row],[S-P2]],salesdata[[#This Row],[S-P3]],salesdata[[#This Row],[S-P4]]),0))</f>
        <v>Product2</v>
      </c>
      <c r="X4102" s="1" t="str">
        <f>IF(salesdata[[#This Row],[Total Revenue]]&gt;=70000,"High",IF(salesdata[[#This Row],[Total Revenue]]&gt;=40000,"Medium","Low"))</f>
        <v>Medium</v>
      </c>
      <c r="Y4102" s="1" t="str">
        <f>IFERROR(IF(SUMIF(salesdata[Year],salesdata[[#This Row],[Year]],salesdata[Total Revenue])&gt;SUMIF(salesdata[Year],salesdata[[#This Row],[Year]]-1,salesdata[Total Revenue]),"Growth Year","Decline Year"),"")</f>
        <v>Decline Year</v>
      </c>
    </row>
    <row r="4103" spans="1:25" x14ac:dyDescent="0.3">
      <c r="A4103" s="1">
        <v>4102</v>
      </c>
      <c r="B4103" s="2">
        <v>44457</v>
      </c>
      <c r="C4103" s="1">
        <v>2021</v>
      </c>
      <c r="D4103" s="1" t="s">
        <v>22</v>
      </c>
      <c r="E4103" s="1">
        <v>9</v>
      </c>
      <c r="F4103" s="3">
        <v>1302</v>
      </c>
      <c r="G4103" s="10">
        <v>4127.34</v>
      </c>
      <c r="H4103" s="12">
        <f>IFERROR(salesdata[[#This Row],[S-P1]]/salesdata[[#This Row],[Q-P1]],0)</f>
        <v>3.17</v>
      </c>
      <c r="I4103" s="3">
        <v>1005</v>
      </c>
      <c r="J4103" s="10">
        <v>6371.7</v>
      </c>
      <c r="K4103" s="12">
        <f>IFERROR(salesdata[[#This Row],[S-P2]]/salesdata[[#This Row],[Q-P2]],0)</f>
        <v>6.34</v>
      </c>
      <c r="L4103" s="3">
        <v>3356</v>
      </c>
      <c r="M4103" s="10">
        <v>18189.52</v>
      </c>
      <c r="N4103" s="12">
        <f>IFERROR(salesdata[[#This Row],[S-P3]]/salesdata[[#This Row],[Q-P3]],0)</f>
        <v>5.42</v>
      </c>
      <c r="O4103" s="3">
        <v>1430</v>
      </c>
      <c r="P4103" s="10">
        <v>10195.9</v>
      </c>
      <c r="Q4103" s="12">
        <f>IFERROR(salesdata[[#This Row],[S-P4]]/salesdata[[#This Row],[Q-P4]],0)</f>
        <v>7.13</v>
      </c>
      <c r="R4103" s="3">
        <v>7093</v>
      </c>
      <c r="S4103" s="10">
        <v>38884.46</v>
      </c>
      <c r="T4103" s="1" t="str">
        <f>"Q"&amp;ROUNDUP(salesdata[[#This Row],[Month No.]]/3,0)</f>
        <v>Q3</v>
      </c>
      <c r="U4103" s="1" t="str">
        <f>TEXT(salesdata[[#This Row],[Date]],"dddd")</f>
        <v>Saturday</v>
      </c>
      <c r="V4103" s="12">
        <f>IFERROR(salesdata[[#This Row],[Total Revenue]]/salesdata[[#This Row],[Total Units Sold]],0)</f>
        <v>5.482089383899619</v>
      </c>
      <c r="W4103" s="1" t="str">
        <f>INDEX({"Product1","Product2","Product3","Product4"},MATCH(MAX(salesdata[[#This Row],[S-P1]],salesdata[[#This Row],[S-P2]],salesdata[[#This Row],[S-P3]],salesdata[[#This Row],[S-P4]]),CHOOSE({1,2,3,4},salesdata[[#This Row],[S-P1]],salesdata[[#This Row],[S-P2]],salesdata[[#This Row],[S-P3]],salesdata[[#This Row],[S-P4]]),0))</f>
        <v>Product3</v>
      </c>
      <c r="X4103" s="1" t="str">
        <f>IF(salesdata[[#This Row],[Total Revenue]]&gt;=70000,"High",IF(salesdata[[#This Row],[Total Revenue]]&gt;=40000,"Medium","Low"))</f>
        <v>Low</v>
      </c>
      <c r="Y4103" s="1" t="str">
        <f>IFERROR(IF(SUMIF(salesdata[Year],salesdata[[#This Row],[Year]],salesdata[Total Revenue])&gt;SUMIF(salesdata[Year],salesdata[[#This Row],[Year]]-1,salesdata[Total Revenue]),"Growth Year","Decline Year"),"")</f>
        <v>Decline Year</v>
      </c>
    </row>
    <row r="4104" spans="1:25" x14ac:dyDescent="0.3">
      <c r="A4104" s="1">
        <v>4103</v>
      </c>
      <c r="B4104" s="2">
        <v>44458</v>
      </c>
      <c r="C4104" s="1">
        <v>2021</v>
      </c>
      <c r="D4104" s="1" t="s">
        <v>22</v>
      </c>
      <c r="E4104" s="1">
        <v>9</v>
      </c>
      <c r="F4104" s="3">
        <v>3754</v>
      </c>
      <c r="G4104" s="10">
        <v>11900.18</v>
      </c>
      <c r="H4104" s="12">
        <f>IFERROR(salesdata[[#This Row],[S-P1]]/salesdata[[#This Row],[Q-P1]],0)</f>
        <v>3.17</v>
      </c>
      <c r="I4104" s="3">
        <v>3880</v>
      </c>
      <c r="J4104" s="10">
        <v>24599.200000000001</v>
      </c>
      <c r="K4104" s="12">
        <f>IFERROR(salesdata[[#This Row],[S-P2]]/salesdata[[#This Row],[Q-P2]],0)</f>
        <v>6.34</v>
      </c>
      <c r="L4104" s="3">
        <v>5602</v>
      </c>
      <c r="M4104" s="10">
        <v>30362.84</v>
      </c>
      <c r="N4104" s="12">
        <f>IFERROR(salesdata[[#This Row],[S-P3]]/salesdata[[#This Row],[Q-P3]],0)</f>
        <v>5.42</v>
      </c>
      <c r="O4104" s="3">
        <v>591</v>
      </c>
      <c r="P4104" s="10">
        <v>4213.83</v>
      </c>
      <c r="Q4104" s="12">
        <f>IFERROR(salesdata[[#This Row],[S-P4]]/salesdata[[#This Row],[Q-P4]],0)</f>
        <v>7.13</v>
      </c>
      <c r="R4104" s="3">
        <v>13827</v>
      </c>
      <c r="S4104" s="10">
        <v>71076.05</v>
      </c>
      <c r="T4104" s="1" t="str">
        <f>"Q"&amp;ROUNDUP(salesdata[[#This Row],[Month No.]]/3,0)</f>
        <v>Q3</v>
      </c>
      <c r="U4104" s="1" t="str">
        <f>TEXT(salesdata[[#This Row],[Date]],"dddd")</f>
        <v>Sunday</v>
      </c>
      <c r="V4104" s="12">
        <f>IFERROR(salesdata[[#This Row],[Total Revenue]]/salesdata[[#This Row],[Total Units Sold]],0)</f>
        <v>5.1403811383524989</v>
      </c>
      <c r="W4104" s="1" t="str">
        <f>INDEX({"Product1","Product2","Product3","Product4"},MATCH(MAX(salesdata[[#This Row],[S-P1]],salesdata[[#This Row],[S-P2]],salesdata[[#This Row],[S-P3]],salesdata[[#This Row],[S-P4]]),CHOOSE({1,2,3,4},salesdata[[#This Row],[S-P1]],salesdata[[#This Row],[S-P2]],salesdata[[#This Row],[S-P3]],salesdata[[#This Row],[S-P4]]),0))</f>
        <v>Product3</v>
      </c>
      <c r="X4104" s="1" t="str">
        <f>IF(salesdata[[#This Row],[Total Revenue]]&gt;=70000,"High",IF(salesdata[[#This Row],[Total Revenue]]&gt;=40000,"Medium","Low"))</f>
        <v>High</v>
      </c>
      <c r="Y4104" s="1" t="str">
        <f>IFERROR(IF(SUMIF(salesdata[Year],salesdata[[#This Row],[Year]],salesdata[Total Revenue])&gt;SUMIF(salesdata[Year],salesdata[[#This Row],[Year]]-1,salesdata[Total Revenue]),"Growth Year","Decline Year"),"")</f>
        <v>Decline Year</v>
      </c>
    </row>
    <row r="4105" spans="1:25" x14ac:dyDescent="0.3">
      <c r="A4105" s="1">
        <v>4104</v>
      </c>
      <c r="B4105" s="2">
        <v>44459</v>
      </c>
      <c r="C4105" s="1">
        <v>2021</v>
      </c>
      <c r="D4105" s="1" t="s">
        <v>22</v>
      </c>
      <c r="E4105" s="1">
        <v>9</v>
      </c>
      <c r="F4105" s="3">
        <v>5919</v>
      </c>
      <c r="G4105" s="10">
        <v>18763.23</v>
      </c>
      <c r="H4105" s="12">
        <f>IFERROR(salesdata[[#This Row],[S-P1]]/salesdata[[#This Row],[Q-P1]],0)</f>
        <v>3.17</v>
      </c>
      <c r="I4105" s="3">
        <v>3910</v>
      </c>
      <c r="J4105" s="10">
        <v>24789.4</v>
      </c>
      <c r="K4105" s="12">
        <f>IFERROR(salesdata[[#This Row],[S-P2]]/salesdata[[#This Row],[Q-P2]],0)</f>
        <v>6.3400000000000007</v>
      </c>
      <c r="L4105" s="3">
        <v>3674</v>
      </c>
      <c r="M4105" s="10">
        <v>19913.080000000002</v>
      </c>
      <c r="N4105" s="12">
        <f>IFERROR(salesdata[[#This Row],[S-P3]]/salesdata[[#This Row],[Q-P3]],0)</f>
        <v>5.4200000000000008</v>
      </c>
      <c r="O4105" s="3">
        <v>1385</v>
      </c>
      <c r="P4105" s="10">
        <v>9875.0499999999993</v>
      </c>
      <c r="Q4105" s="12">
        <f>IFERROR(salesdata[[#This Row],[S-P4]]/salesdata[[#This Row],[Q-P4]],0)</f>
        <v>7.13</v>
      </c>
      <c r="R4105" s="3">
        <v>14888</v>
      </c>
      <c r="S4105" s="10">
        <v>73340.759999999995</v>
      </c>
      <c r="T4105" s="1" t="str">
        <f>"Q"&amp;ROUNDUP(salesdata[[#This Row],[Month No.]]/3,0)</f>
        <v>Q3</v>
      </c>
      <c r="U4105" s="1" t="str">
        <f>TEXT(salesdata[[#This Row],[Date]],"dddd")</f>
        <v>Monday</v>
      </c>
      <c r="V4105" s="12">
        <f>IFERROR(salesdata[[#This Row],[Total Revenue]]/salesdata[[#This Row],[Total Units Sold]],0)</f>
        <v>4.9261660397635678</v>
      </c>
      <c r="W4105" s="1" t="str">
        <f>INDEX({"Product1","Product2","Product3","Product4"},MATCH(MAX(salesdata[[#This Row],[S-P1]],salesdata[[#This Row],[S-P2]],salesdata[[#This Row],[S-P3]],salesdata[[#This Row],[S-P4]]),CHOOSE({1,2,3,4},salesdata[[#This Row],[S-P1]],salesdata[[#This Row],[S-P2]],salesdata[[#This Row],[S-P3]],salesdata[[#This Row],[S-P4]]),0))</f>
        <v>Product2</v>
      </c>
      <c r="X4105" s="1" t="str">
        <f>IF(salesdata[[#This Row],[Total Revenue]]&gt;=70000,"High",IF(salesdata[[#This Row],[Total Revenue]]&gt;=40000,"Medium","Low"))</f>
        <v>High</v>
      </c>
      <c r="Y4105" s="1" t="str">
        <f>IFERROR(IF(SUMIF(salesdata[Year],salesdata[[#This Row],[Year]],salesdata[Total Revenue])&gt;SUMIF(salesdata[Year],salesdata[[#This Row],[Year]]-1,salesdata[Total Revenue]),"Growth Year","Decline Year"),"")</f>
        <v>Decline Year</v>
      </c>
    </row>
    <row r="4106" spans="1:25" x14ac:dyDescent="0.3">
      <c r="A4106" s="1">
        <v>4105</v>
      </c>
      <c r="B4106" s="2">
        <v>44460</v>
      </c>
      <c r="C4106" s="1">
        <v>2021</v>
      </c>
      <c r="D4106" s="1" t="s">
        <v>22</v>
      </c>
      <c r="E4106" s="1">
        <v>9</v>
      </c>
      <c r="F4106" s="3">
        <v>5194</v>
      </c>
      <c r="G4106" s="10">
        <v>16464.98</v>
      </c>
      <c r="H4106" s="12">
        <f>IFERROR(salesdata[[#This Row],[S-P1]]/salesdata[[#This Row],[Q-P1]],0)</f>
        <v>3.17</v>
      </c>
      <c r="I4106" s="3">
        <v>2047</v>
      </c>
      <c r="J4106" s="10">
        <v>12977.98</v>
      </c>
      <c r="K4106" s="12">
        <f>IFERROR(salesdata[[#This Row],[S-P2]]/salesdata[[#This Row],[Q-P2]],0)</f>
        <v>6.34</v>
      </c>
      <c r="L4106" s="3">
        <v>1807</v>
      </c>
      <c r="M4106" s="10">
        <v>9793.94</v>
      </c>
      <c r="N4106" s="12">
        <f>IFERROR(salesdata[[#This Row],[S-P3]]/salesdata[[#This Row],[Q-P3]],0)</f>
        <v>5.42</v>
      </c>
      <c r="O4106" s="3">
        <v>1861</v>
      </c>
      <c r="P4106" s="10">
        <v>13268.93</v>
      </c>
      <c r="Q4106" s="12">
        <f>IFERROR(salesdata[[#This Row],[S-P4]]/salesdata[[#This Row],[Q-P4]],0)</f>
        <v>7.13</v>
      </c>
      <c r="R4106" s="3">
        <v>10909</v>
      </c>
      <c r="S4106" s="10">
        <v>52505.83</v>
      </c>
      <c r="T4106" s="1" t="str">
        <f>"Q"&amp;ROUNDUP(salesdata[[#This Row],[Month No.]]/3,0)</f>
        <v>Q3</v>
      </c>
      <c r="U4106" s="1" t="str">
        <f>TEXT(salesdata[[#This Row],[Date]],"dddd")</f>
        <v>Tuesday</v>
      </c>
      <c r="V4106" s="12">
        <f>IFERROR(salesdata[[#This Row],[Total Revenue]]/salesdata[[#This Row],[Total Units Sold]],0)</f>
        <v>4.8130745256210474</v>
      </c>
      <c r="W4106" s="1" t="str">
        <f>INDEX({"Product1","Product2","Product3","Product4"},MATCH(MAX(salesdata[[#This Row],[S-P1]],salesdata[[#This Row],[S-P2]],salesdata[[#This Row],[S-P3]],salesdata[[#This Row],[S-P4]]),CHOOSE({1,2,3,4},salesdata[[#This Row],[S-P1]],salesdata[[#This Row],[S-P2]],salesdata[[#This Row],[S-P3]],salesdata[[#This Row],[S-P4]]),0))</f>
        <v>Product1</v>
      </c>
      <c r="X4106" s="1" t="str">
        <f>IF(salesdata[[#This Row],[Total Revenue]]&gt;=70000,"High",IF(salesdata[[#This Row],[Total Revenue]]&gt;=40000,"Medium","Low"))</f>
        <v>Medium</v>
      </c>
      <c r="Y4106" s="1" t="str">
        <f>IFERROR(IF(SUMIF(salesdata[Year],salesdata[[#This Row],[Year]],salesdata[Total Revenue])&gt;SUMIF(salesdata[Year],salesdata[[#This Row],[Year]]-1,salesdata[Total Revenue]),"Growth Year","Decline Year"),"")</f>
        <v>Decline Year</v>
      </c>
    </row>
    <row r="4107" spans="1:25" x14ac:dyDescent="0.3">
      <c r="A4107" s="1">
        <v>4106</v>
      </c>
      <c r="B4107" s="2">
        <v>44461</v>
      </c>
      <c r="C4107" s="1">
        <v>2021</v>
      </c>
      <c r="D4107" s="1" t="s">
        <v>22</v>
      </c>
      <c r="E4107" s="1">
        <v>9</v>
      </c>
      <c r="F4107" s="3">
        <v>4867</v>
      </c>
      <c r="G4107" s="10">
        <v>15428.39</v>
      </c>
      <c r="H4107" s="12">
        <f>IFERROR(salesdata[[#This Row],[S-P1]]/salesdata[[#This Row],[Q-P1]],0)</f>
        <v>3.17</v>
      </c>
      <c r="I4107" s="3">
        <v>1288</v>
      </c>
      <c r="J4107" s="10">
        <v>8165.92</v>
      </c>
      <c r="K4107" s="12">
        <f>IFERROR(salesdata[[#This Row],[S-P2]]/salesdata[[#This Row],[Q-P2]],0)</f>
        <v>6.34</v>
      </c>
      <c r="L4107" s="3">
        <v>5210</v>
      </c>
      <c r="M4107" s="10">
        <v>28238.2</v>
      </c>
      <c r="N4107" s="12">
        <f>IFERROR(salesdata[[#This Row],[S-P3]]/salesdata[[#This Row],[Q-P3]],0)</f>
        <v>5.42</v>
      </c>
      <c r="O4107" s="3">
        <v>356</v>
      </c>
      <c r="P4107" s="10">
        <v>2538.2800000000002</v>
      </c>
      <c r="Q4107" s="12">
        <f>IFERROR(salesdata[[#This Row],[S-P4]]/salesdata[[#This Row],[Q-P4]],0)</f>
        <v>7.1300000000000008</v>
      </c>
      <c r="R4107" s="3">
        <v>11721</v>
      </c>
      <c r="S4107" s="10">
        <v>54370.79</v>
      </c>
      <c r="T4107" s="1" t="str">
        <f>"Q"&amp;ROUNDUP(salesdata[[#This Row],[Month No.]]/3,0)</f>
        <v>Q3</v>
      </c>
      <c r="U4107" s="1" t="str">
        <f>TEXT(salesdata[[#This Row],[Date]],"dddd")</f>
        <v>Wednesday</v>
      </c>
      <c r="V4107" s="12">
        <f>IFERROR(salesdata[[#This Row],[Total Revenue]]/salesdata[[#This Row],[Total Units Sold]],0)</f>
        <v>4.6387501066461905</v>
      </c>
      <c r="W4107" s="1" t="str">
        <f>INDEX({"Product1","Product2","Product3","Product4"},MATCH(MAX(salesdata[[#This Row],[S-P1]],salesdata[[#This Row],[S-P2]],salesdata[[#This Row],[S-P3]],salesdata[[#This Row],[S-P4]]),CHOOSE({1,2,3,4},salesdata[[#This Row],[S-P1]],salesdata[[#This Row],[S-P2]],salesdata[[#This Row],[S-P3]],salesdata[[#This Row],[S-P4]]),0))</f>
        <v>Product3</v>
      </c>
      <c r="X4107" s="1" t="str">
        <f>IF(salesdata[[#This Row],[Total Revenue]]&gt;=70000,"High",IF(salesdata[[#This Row],[Total Revenue]]&gt;=40000,"Medium","Low"))</f>
        <v>Medium</v>
      </c>
      <c r="Y4107" s="1" t="str">
        <f>IFERROR(IF(SUMIF(salesdata[Year],salesdata[[#This Row],[Year]],salesdata[Total Revenue])&gt;SUMIF(salesdata[Year],salesdata[[#This Row],[Year]]-1,salesdata[Total Revenue]),"Growth Year","Decline Year"),"")</f>
        <v>Decline Year</v>
      </c>
    </row>
    <row r="4108" spans="1:25" x14ac:dyDescent="0.3">
      <c r="A4108" s="1">
        <v>4107</v>
      </c>
      <c r="B4108" s="2">
        <v>44462</v>
      </c>
      <c r="C4108" s="1">
        <v>2021</v>
      </c>
      <c r="D4108" s="1" t="s">
        <v>22</v>
      </c>
      <c r="E4108" s="1">
        <v>9</v>
      </c>
      <c r="F4108" s="3">
        <v>6635</v>
      </c>
      <c r="G4108" s="10">
        <v>21032.95</v>
      </c>
      <c r="H4108" s="12">
        <f>IFERROR(salesdata[[#This Row],[S-P1]]/salesdata[[#This Row],[Q-P1]],0)</f>
        <v>3.17</v>
      </c>
      <c r="I4108" s="3">
        <v>3380</v>
      </c>
      <c r="J4108" s="10">
        <v>21429.200000000001</v>
      </c>
      <c r="K4108" s="12">
        <f>IFERROR(salesdata[[#This Row],[S-P2]]/salesdata[[#This Row],[Q-P2]],0)</f>
        <v>6.34</v>
      </c>
      <c r="L4108" s="3">
        <v>1437</v>
      </c>
      <c r="M4108" s="10">
        <v>7788.54</v>
      </c>
      <c r="N4108" s="12">
        <f>IFERROR(salesdata[[#This Row],[S-P3]]/salesdata[[#This Row],[Q-P3]],0)</f>
        <v>5.42</v>
      </c>
      <c r="O4108" s="3">
        <v>376</v>
      </c>
      <c r="P4108" s="10">
        <v>2680.88</v>
      </c>
      <c r="Q4108" s="12">
        <f>IFERROR(salesdata[[#This Row],[S-P4]]/salesdata[[#This Row],[Q-P4]],0)</f>
        <v>7.13</v>
      </c>
      <c r="R4108" s="3">
        <v>11828</v>
      </c>
      <c r="S4108" s="10">
        <v>52931.57</v>
      </c>
      <c r="T4108" s="1" t="str">
        <f>"Q"&amp;ROUNDUP(salesdata[[#This Row],[Month No.]]/3,0)</f>
        <v>Q3</v>
      </c>
      <c r="U4108" s="1" t="str">
        <f>TEXT(salesdata[[#This Row],[Date]],"dddd")</f>
        <v>Thursday</v>
      </c>
      <c r="V4108" s="12">
        <f>IFERROR(salesdata[[#This Row],[Total Revenue]]/salesdata[[#This Row],[Total Units Sold]],0)</f>
        <v>4.4751073723368275</v>
      </c>
      <c r="W4108" s="1" t="str">
        <f>INDEX({"Product1","Product2","Product3","Product4"},MATCH(MAX(salesdata[[#This Row],[S-P1]],salesdata[[#This Row],[S-P2]],salesdata[[#This Row],[S-P3]],salesdata[[#This Row],[S-P4]]),CHOOSE({1,2,3,4},salesdata[[#This Row],[S-P1]],salesdata[[#This Row],[S-P2]],salesdata[[#This Row],[S-P3]],salesdata[[#This Row],[S-P4]]),0))</f>
        <v>Product2</v>
      </c>
      <c r="X4108" s="1" t="str">
        <f>IF(salesdata[[#This Row],[Total Revenue]]&gt;=70000,"High",IF(salesdata[[#This Row],[Total Revenue]]&gt;=40000,"Medium","Low"))</f>
        <v>Medium</v>
      </c>
      <c r="Y4108" s="1" t="str">
        <f>IFERROR(IF(SUMIF(salesdata[Year],salesdata[[#This Row],[Year]],salesdata[Total Revenue])&gt;SUMIF(salesdata[Year],salesdata[[#This Row],[Year]]-1,salesdata[Total Revenue]),"Growth Year","Decline Year"),"")</f>
        <v>Decline Year</v>
      </c>
    </row>
    <row r="4109" spans="1:25" x14ac:dyDescent="0.3">
      <c r="A4109" s="1">
        <v>4108</v>
      </c>
      <c r="B4109" s="2">
        <v>44463</v>
      </c>
      <c r="C4109" s="1">
        <v>2021</v>
      </c>
      <c r="D4109" s="1" t="s">
        <v>22</v>
      </c>
      <c r="E4109" s="1">
        <v>9</v>
      </c>
      <c r="F4109" s="3">
        <v>1431</v>
      </c>
      <c r="G4109" s="10">
        <v>4536.2700000000004</v>
      </c>
      <c r="H4109" s="12">
        <f>IFERROR(salesdata[[#This Row],[S-P1]]/salesdata[[#This Row],[Q-P1]],0)</f>
        <v>3.1700000000000004</v>
      </c>
      <c r="I4109" s="3">
        <v>796</v>
      </c>
      <c r="J4109" s="10">
        <v>5046.6400000000003</v>
      </c>
      <c r="K4109" s="12">
        <f>IFERROR(salesdata[[#This Row],[S-P2]]/salesdata[[#This Row],[Q-P2]],0)</f>
        <v>6.3400000000000007</v>
      </c>
      <c r="L4109" s="3">
        <v>2698</v>
      </c>
      <c r="M4109" s="10">
        <v>14623.16</v>
      </c>
      <c r="N4109" s="12">
        <f>IFERROR(salesdata[[#This Row],[S-P3]]/salesdata[[#This Row],[Q-P3]],0)</f>
        <v>5.42</v>
      </c>
      <c r="O4109" s="3">
        <v>905</v>
      </c>
      <c r="P4109" s="10">
        <v>6452.65</v>
      </c>
      <c r="Q4109" s="12">
        <f>IFERROR(salesdata[[#This Row],[S-P4]]/salesdata[[#This Row],[Q-P4]],0)</f>
        <v>7.13</v>
      </c>
      <c r="R4109" s="3">
        <v>5830</v>
      </c>
      <c r="S4109" s="10">
        <v>30658.720000000001</v>
      </c>
      <c r="T4109" s="1" t="str">
        <f>"Q"&amp;ROUNDUP(salesdata[[#This Row],[Month No.]]/3,0)</f>
        <v>Q3</v>
      </c>
      <c r="U4109" s="1" t="str">
        <f>TEXT(salesdata[[#This Row],[Date]],"dddd")</f>
        <v>Friday</v>
      </c>
      <c r="V4109" s="12">
        <f>IFERROR(salesdata[[#This Row],[Total Revenue]]/salesdata[[#This Row],[Total Units Sold]],0)</f>
        <v>5.2587855917667241</v>
      </c>
      <c r="W4109" s="1" t="str">
        <f>INDEX({"Product1","Product2","Product3","Product4"},MATCH(MAX(salesdata[[#This Row],[S-P1]],salesdata[[#This Row],[S-P2]],salesdata[[#This Row],[S-P3]],salesdata[[#This Row],[S-P4]]),CHOOSE({1,2,3,4},salesdata[[#This Row],[S-P1]],salesdata[[#This Row],[S-P2]],salesdata[[#This Row],[S-P3]],salesdata[[#This Row],[S-P4]]),0))</f>
        <v>Product3</v>
      </c>
      <c r="X4109" s="1" t="str">
        <f>IF(salesdata[[#This Row],[Total Revenue]]&gt;=70000,"High",IF(salesdata[[#This Row],[Total Revenue]]&gt;=40000,"Medium","Low"))</f>
        <v>Low</v>
      </c>
      <c r="Y4109" s="1" t="str">
        <f>IFERROR(IF(SUMIF(salesdata[Year],salesdata[[#This Row],[Year]],salesdata[Total Revenue])&gt;SUMIF(salesdata[Year],salesdata[[#This Row],[Year]]-1,salesdata[Total Revenue]),"Growth Year","Decline Year"),"")</f>
        <v>Decline Year</v>
      </c>
    </row>
    <row r="4110" spans="1:25" x14ac:dyDescent="0.3">
      <c r="A4110" s="1">
        <v>4109</v>
      </c>
      <c r="B4110" s="2">
        <v>44464</v>
      </c>
      <c r="C4110" s="1">
        <v>2021</v>
      </c>
      <c r="D4110" s="1" t="s">
        <v>22</v>
      </c>
      <c r="E4110" s="1">
        <v>9</v>
      </c>
      <c r="F4110" s="3">
        <v>6225</v>
      </c>
      <c r="G4110" s="10">
        <v>19733.25</v>
      </c>
      <c r="H4110" s="12">
        <f>IFERROR(salesdata[[#This Row],[S-P1]]/salesdata[[#This Row],[Q-P1]],0)</f>
        <v>3.17</v>
      </c>
      <c r="I4110" s="3">
        <v>1598</v>
      </c>
      <c r="J4110" s="10">
        <v>10131.32</v>
      </c>
      <c r="K4110" s="12">
        <f>IFERROR(salesdata[[#This Row],[S-P2]]/salesdata[[#This Row],[Q-P2]],0)</f>
        <v>6.34</v>
      </c>
      <c r="L4110" s="3">
        <v>3752</v>
      </c>
      <c r="M4110" s="10">
        <v>20335.84</v>
      </c>
      <c r="N4110" s="12">
        <f>IFERROR(salesdata[[#This Row],[S-P3]]/salesdata[[#This Row],[Q-P3]],0)</f>
        <v>5.42</v>
      </c>
      <c r="O4110" s="3">
        <v>1889</v>
      </c>
      <c r="P4110" s="10">
        <v>13468.57</v>
      </c>
      <c r="Q4110" s="12">
        <f>IFERROR(salesdata[[#This Row],[S-P4]]/salesdata[[#This Row],[Q-P4]],0)</f>
        <v>7.13</v>
      </c>
      <c r="R4110" s="3">
        <v>13464</v>
      </c>
      <c r="S4110" s="10">
        <v>63668.98</v>
      </c>
      <c r="T4110" s="1" t="str">
        <f>"Q"&amp;ROUNDUP(salesdata[[#This Row],[Month No.]]/3,0)</f>
        <v>Q3</v>
      </c>
      <c r="U4110" s="1" t="str">
        <f>TEXT(salesdata[[#This Row],[Date]],"dddd")</f>
        <v>Saturday</v>
      </c>
      <c r="V4110" s="12">
        <f>IFERROR(salesdata[[#This Row],[Total Revenue]]/salesdata[[#This Row],[Total Units Sold]],0)</f>
        <v>4.7288309566250746</v>
      </c>
      <c r="W4110" s="1" t="str">
        <f>INDEX({"Product1","Product2","Product3","Product4"},MATCH(MAX(salesdata[[#This Row],[S-P1]],salesdata[[#This Row],[S-P2]],salesdata[[#This Row],[S-P3]],salesdata[[#This Row],[S-P4]]),CHOOSE({1,2,3,4},salesdata[[#This Row],[S-P1]],salesdata[[#This Row],[S-P2]],salesdata[[#This Row],[S-P3]],salesdata[[#This Row],[S-P4]]),0))</f>
        <v>Product3</v>
      </c>
      <c r="X4110" s="1" t="str">
        <f>IF(salesdata[[#This Row],[Total Revenue]]&gt;=70000,"High",IF(salesdata[[#This Row],[Total Revenue]]&gt;=40000,"Medium","Low"))</f>
        <v>Medium</v>
      </c>
      <c r="Y4110" s="1" t="str">
        <f>IFERROR(IF(SUMIF(salesdata[Year],salesdata[[#This Row],[Year]],salesdata[Total Revenue])&gt;SUMIF(salesdata[Year],salesdata[[#This Row],[Year]]-1,salesdata[Total Revenue]),"Growth Year","Decline Year"),"")</f>
        <v>Decline Year</v>
      </c>
    </row>
    <row r="4111" spans="1:25" x14ac:dyDescent="0.3">
      <c r="A4111" s="1">
        <v>4110</v>
      </c>
      <c r="B4111" s="2">
        <v>44465</v>
      </c>
      <c r="C4111" s="1">
        <v>2021</v>
      </c>
      <c r="D4111" s="1" t="s">
        <v>22</v>
      </c>
      <c r="E4111" s="1">
        <v>9</v>
      </c>
      <c r="F4111" s="3">
        <v>4554</v>
      </c>
      <c r="G4111" s="10">
        <v>14436.18</v>
      </c>
      <c r="H4111" s="12">
        <f>IFERROR(salesdata[[#This Row],[S-P1]]/salesdata[[#This Row],[Q-P1]],0)</f>
        <v>3.17</v>
      </c>
      <c r="I4111" s="3">
        <v>2120</v>
      </c>
      <c r="J4111" s="10">
        <v>13440.8</v>
      </c>
      <c r="K4111" s="12">
        <f>IFERROR(salesdata[[#This Row],[S-P2]]/salesdata[[#This Row],[Q-P2]],0)</f>
        <v>6.34</v>
      </c>
      <c r="L4111" s="3">
        <v>2447</v>
      </c>
      <c r="M4111" s="10">
        <v>13262.74</v>
      </c>
      <c r="N4111" s="12">
        <f>IFERROR(salesdata[[#This Row],[S-P3]]/salesdata[[#This Row],[Q-P3]],0)</f>
        <v>5.42</v>
      </c>
      <c r="O4111" s="3">
        <v>412</v>
      </c>
      <c r="P4111" s="10">
        <v>2937.56</v>
      </c>
      <c r="Q4111" s="12">
        <f>IFERROR(salesdata[[#This Row],[S-P4]]/salesdata[[#This Row],[Q-P4]],0)</f>
        <v>7.13</v>
      </c>
      <c r="R4111" s="3">
        <v>9533</v>
      </c>
      <c r="S4111" s="10">
        <v>44077.279999999999</v>
      </c>
      <c r="T4111" s="1" t="str">
        <f>"Q"&amp;ROUNDUP(salesdata[[#This Row],[Month No.]]/3,0)</f>
        <v>Q3</v>
      </c>
      <c r="U4111" s="1" t="str">
        <f>TEXT(salesdata[[#This Row],[Date]],"dddd")</f>
        <v>Sunday</v>
      </c>
      <c r="V4111" s="12">
        <f>IFERROR(salesdata[[#This Row],[Total Revenue]]/salesdata[[#This Row],[Total Units Sold]],0)</f>
        <v>4.6236525752648694</v>
      </c>
      <c r="W4111" s="1" t="str">
        <f>INDEX({"Product1","Product2","Product3","Product4"},MATCH(MAX(salesdata[[#This Row],[S-P1]],salesdata[[#This Row],[S-P2]],salesdata[[#This Row],[S-P3]],salesdata[[#This Row],[S-P4]]),CHOOSE({1,2,3,4},salesdata[[#This Row],[S-P1]],salesdata[[#This Row],[S-P2]],salesdata[[#This Row],[S-P3]],salesdata[[#This Row],[S-P4]]),0))</f>
        <v>Product1</v>
      </c>
      <c r="X4111" s="1" t="str">
        <f>IF(salesdata[[#This Row],[Total Revenue]]&gt;=70000,"High",IF(salesdata[[#This Row],[Total Revenue]]&gt;=40000,"Medium","Low"))</f>
        <v>Medium</v>
      </c>
      <c r="Y4111" s="1" t="str">
        <f>IFERROR(IF(SUMIF(salesdata[Year],salesdata[[#This Row],[Year]],salesdata[Total Revenue])&gt;SUMIF(salesdata[Year],salesdata[[#This Row],[Year]]-1,salesdata[Total Revenue]),"Growth Year","Decline Year"),"")</f>
        <v>Decline Year</v>
      </c>
    </row>
    <row r="4112" spans="1:25" x14ac:dyDescent="0.3">
      <c r="A4112" s="1">
        <v>4111</v>
      </c>
      <c r="B4112" s="2">
        <v>44466</v>
      </c>
      <c r="C4112" s="1">
        <v>2021</v>
      </c>
      <c r="D4112" s="1" t="s">
        <v>22</v>
      </c>
      <c r="E4112" s="1">
        <v>9</v>
      </c>
      <c r="F4112" s="3">
        <v>2269</v>
      </c>
      <c r="G4112" s="10">
        <v>7192.73</v>
      </c>
      <c r="H4112" s="12">
        <f>IFERROR(salesdata[[#This Row],[S-P1]]/salesdata[[#This Row],[Q-P1]],0)</f>
        <v>3.17</v>
      </c>
      <c r="I4112" s="3">
        <v>458</v>
      </c>
      <c r="J4112" s="10">
        <v>2903.72</v>
      </c>
      <c r="K4112" s="12">
        <f>IFERROR(salesdata[[#This Row],[S-P2]]/salesdata[[#This Row],[Q-P2]],0)</f>
        <v>6.34</v>
      </c>
      <c r="L4112" s="3">
        <v>3513</v>
      </c>
      <c r="M4112" s="10">
        <v>19040.46</v>
      </c>
      <c r="N4112" s="12">
        <f>IFERROR(salesdata[[#This Row],[S-P3]]/salesdata[[#This Row],[Q-P3]],0)</f>
        <v>5.42</v>
      </c>
      <c r="O4112" s="3">
        <v>830</v>
      </c>
      <c r="P4112" s="10">
        <v>5917.9</v>
      </c>
      <c r="Q4112" s="12">
        <f>IFERROR(salesdata[[#This Row],[S-P4]]/salesdata[[#This Row],[Q-P4]],0)</f>
        <v>7.13</v>
      </c>
      <c r="R4112" s="3">
        <v>7070</v>
      </c>
      <c r="S4112" s="10">
        <v>35054.81</v>
      </c>
      <c r="T4112" s="1" t="str">
        <f>"Q"&amp;ROUNDUP(salesdata[[#This Row],[Month No.]]/3,0)</f>
        <v>Q3</v>
      </c>
      <c r="U4112" s="1" t="str">
        <f>TEXT(salesdata[[#This Row],[Date]],"dddd")</f>
        <v>Monday</v>
      </c>
      <c r="V4112" s="12">
        <f>IFERROR(salesdata[[#This Row],[Total Revenue]]/salesdata[[#This Row],[Total Units Sold]],0)</f>
        <v>4.9582475247524753</v>
      </c>
      <c r="W4112" s="1" t="str">
        <f>INDEX({"Product1","Product2","Product3","Product4"},MATCH(MAX(salesdata[[#This Row],[S-P1]],salesdata[[#This Row],[S-P2]],salesdata[[#This Row],[S-P3]],salesdata[[#This Row],[S-P4]]),CHOOSE({1,2,3,4},salesdata[[#This Row],[S-P1]],salesdata[[#This Row],[S-P2]],salesdata[[#This Row],[S-P3]],salesdata[[#This Row],[S-P4]]),0))</f>
        <v>Product3</v>
      </c>
      <c r="X4112" s="1" t="str">
        <f>IF(salesdata[[#This Row],[Total Revenue]]&gt;=70000,"High",IF(salesdata[[#This Row],[Total Revenue]]&gt;=40000,"Medium","Low"))</f>
        <v>Low</v>
      </c>
      <c r="Y4112" s="1" t="str">
        <f>IFERROR(IF(SUMIF(salesdata[Year],salesdata[[#This Row],[Year]],salesdata[Total Revenue])&gt;SUMIF(salesdata[Year],salesdata[[#This Row],[Year]]-1,salesdata[Total Revenue]),"Growth Year","Decline Year"),"")</f>
        <v>Decline Year</v>
      </c>
    </row>
    <row r="4113" spans="1:25" x14ac:dyDescent="0.3">
      <c r="A4113" s="1">
        <v>4112</v>
      </c>
      <c r="B4113" s="2">
        <v>44467</v>
      </c>
      <c r="C4113" s="1">
        <v>2021</v>
      </c>
      <c r="D4113" s="1" t="s">
        <v>22</v>
      </c>
      <c r="E4113" s="1">
        <v>9</v>
      </c>
      <c r="F4113" s="3">
        <v>5593</v>
      </c>
      <c r="G4113" s="10">
        <v>17729.810000000001</v>
      </c>
      <c r="H4113" s="12">
        <f>IFERROR(salesdata[[#This Row],[S-P1]]/salesdata[[#This Row],[Q-P1]],0)</f>
        <v>3.1700000000000004</v>
      </c>
      <c r="I4113" s="3">
        <v>322</v>
      </c>
      <c r="J4113" s="10">
        <v>2041.48</v>
      </c>
      <c r="K4113" s="12">
        <f>IFERROR(salesdata[[#This Row],[S-P2]]/salesdata[[#This Row],[Q-P2]],0)</f>
        <v>6.34</v>
      </c>
      <c r="L4113" s="3">
        <v>4760</v>
      </c>
      <c r="M4113" s="10">
        <v>25799.200000000001</v>
      </c>
      <c r="N4113" s="12">
        <f>IFERROR(salesdata[[#This Row],[S-P3]]/salesdata[[#This Row],[Q-P3]],0)</f>
        <v>5.42</v>
      </c>
      <c r="O4113" s="3">
        <v>771</v>
      </c>
      <c r="P4113" s="10">
        <v>5497.23</v>
      </c>
      <c r="Q4113" s="12">
        <f>IFERROR(salesdata[[#This Row],[S-P4]]/salesdata[[#This Row],[Q-P4]],0)</f>
        <v>7.129999999999999</v>
      </c>
      <c r="R4113" s="3">
        <v>11446</v>
      </c>
      <c r="S4113" s="10">
        <v>51067.72</v>
      </c>
      <c r="T4113" s="1" t="str">
        <f>"Q"&amp;ROUNDUP(salesdata[[#This Row],[Month No.]]/3,0)</f>
        <v>Q3</v>
      </c>
      <c r="U4113" s="1" t="str">
        <f>TEXT(salesdata[[#This Row],[Date]],"dddd")</f>
        <v>Tuesday</v>
      </c>
      <c r="V4113" s="12">
        <f>IFERROR(salesdata[[#This Row],[Total Revenue]]/salesdata[[#This Row],[Total Units Sold]],0)</f>
        <v>4.4616215271710642</v>
      </c>
      <c r="W4113" s="1" t="str">
        <f>INDEX({"Product1","Product2","Product3","Product4"},MATCH(MAX(salesdata[[#This Row],[S-P1]],salesdata[[#This Row],[S-P2]],salesdata[[#This Row],[S-P3]],salesdata[[#This Row],[S-P4]]),CHOOSE({1,2,3,4},salesdata[[#This Row],[S-P1]],salesdata[[#This Row],[S-P2]],salesdata[[#This Row],[S-P3]],salesdata[[#This Row],[S-P4]]),0))</f>
        <v>Product3</v>
      </c>
      <c r="X4113" s="1" t="str">
        <f>IF(salesdata[[#This Row],[Total Revenue]]&gt;=70000,"High",IF(salesdata[[#This Row],[Total Revenue]]&gt;=40000,"Medium","Low"))</f>
        <v>Medium</v>
      </c>
      <c r="Y4113" s="1" t="str">
        <f>IFERROR(IF(SUMIF(salesdata[Year],salesdata[[#This Row],[Year]],salesdata[Total Revenue])&gt;SUMIF(salesdata[Year],salesdata[[#This Row],[Year]]-1,salesdata[Total Revenue]),"Growth Year","Decline Year"),"")</f>
        <v>Decline Year</v>
      </c>
    </row>
    <row r="4114" spans="1:25" x14ac:dyDescent="0.3">
      <c r="A4114" s="1">
        <v>4113</v>
      </c>
      <c r="B4114" s="2">
        <v>44468</v>
      </c>
      <c r="C4114" s="1">
        <v>2021</v>
      </c>
      <c r="D4114" s="1" t="s">
        <v>22</v>
      </c>
      <c r="E4114" s="1">
        <v>9</v>
      </c>
      <c r="F4114" s="3">
        <v>409</v>
      </c>
      <c r="G4114" s="10">
        <v>1296.53</v>
      </c>
      <c r="H4114" s="12">
        <f>IFERROR(salesdata[[#This Row],[S-P1]]/salesdata[[#This Row],[Q-P1]],0)</f>
        <v>3.17</v>
      </c>
      <c r="I4114" s="3">
        <v>2067</v>
      </c>
      <c r="J4114" s="10">
        <v>13104.78</v>
      </c>
      <c r="K4114" s="12">
        <f>IFERROR(salesdata[[#This Row],[S-P2]]/salesdata[[#This Row],[Q-P2]],0)</f>
        <v>6.3400000000000007</v>
      </c>
      <c r="L4114" s="3">
        <v>5767</v>
      </c>
      <c r="M4114" s="10">
        <v>31257.14</v>
      </c>
      <c r="N4114" s="12">
        <f>IFERROR(salesdata[[#This Row],[S-P3]]/salesdata[[#This Row],[Q-P3]],0)</f>
        <v>5.42</v>
      </c>
      <c r="O4114" s="3">
        <v>1488</v>
      </c>
      <c r="P4114" s="10">
        <v>10609.44</v>
      </c>
      <c r="Q4114" s="12">
        <f>IFERROR(salesdata[[#This Row],[S-P4]]/salesdata[[#This Row],[Q-P4]],0)</f>
        <v>7.1300000000000008</v>
      </c>
      <c r="R4114" s="3">
        <v>9731</v>
      </c>
      <c r="S4114" s="10">
        <v>56267.89</v>
      </c>
      <c r="T4114" s="1" t="str">
        <f>"Q"&amp;ROUNDUP(salesdata[[#This Row],[Month No.]]/3,0)</f>
        <v>Q3</v>
      </c>
      <c r="U4114" s="1" t="str">
        <f>TEXT(salesdata[[#This Row],[Date]],"dddd")</f>
        <v>Wednesday</v>
      </c>
      <c r="V4114" s="12">
        <f>IFERROR(salesdata[[#This Row],[Total Revenue]]/salesdata[[#This Row],[Total Units Sold]],0)</f>
        <v>5.7823337786455653</v>
      </c>
      <c r="W4114" s="1" t="str">
        <f>INDEX({"Product1","Product2","Product3","Product4"},MATCH(MAX(salesdata[[#This Row],[S-P1]],salesdata[[#This Row],[S-P2]],salesdata[[#This Row],[S-P3]],salesdata[[#This Row],[S-P4]]),CHOOSE({1,2,3,4},salesdata[[#This Row],[S-P1]],salesdata[[#This Row],[S-P2]],salesdata[[#This Row],[S-P3]],salesdata[[#This Row],[S-P4]]),0))</f>
        <v>Product3</v>
      </c>
      <c r="X4114" s="1" t="str">
        <f>IF(salesdata[[#This Row],[Total Revenue]]&gt;=70000,"High",IF(salesdata[[#This Row],[Total Revenue]]&gt;=40000,"Medium","Low"))</f>
        <v>Medium</v>
      </c>
      <c r="Y4114" s="1" t="str">
        <f>IFERROR(IF(SUMIF(salesdata[Year],salesdata[[#This Row],[Year]],salesdata[Total Revenue])&gt;SUMIF(salesdata[Year],salesdata[[#This Row],[Year]]-1,salesdata[Total Revenue]),"Growth Year","Decline Year"),"")</f>
        <v>Decline Year</v>
      </c>
    </row>
    <row r="4115" spans="1:25" x14ac:dyDescent="0.3">
      <c r="A4115" s="1">
        <v>4114</v>
      </c>
      <c r="B4115" s="2">
        <v>44469</v>
      </c>
      <c r="C4115" s="1">
        <v>2021</v>
      </c>
      <c r="D4115" s="1" t="s">
        <v>22</v>
      </c>
      <c r="E4115" s="1">
        <v>9</v>
      </c>
      <c r="F4115" s="3">
        <v>3792</v>
      </c>
      <c r="G4115" s="10">
        <v>12020.64</v>
      </c>
      <c r="H4115" s="12">
        <f>IFERROR(salesdata[[#This Row],[S-P1]]/salesdata[[#This Row],[Q-P1]],0)</f>
        <v>3.17</v>
      </c>
      <c r="I4115" s="3">
        <v>3983</v>
      </c>
      <c r="J4115" s="10">
        <v>25252.22</v>
      </c>
      <c r="K4115" s="12">
        <f>IFERROR(salesdata[[#This Row],[S-P2]]/salesdata[[#This Row],[Q-P2]],0)</f>
        <v>6.34</v>
      </c>
      <c r="L4115" s="3">
        <v>3144</v>
      </c>
      <c r="M4115" s="10">
        <v>17040.48</v>
      </c>
      <c r="N4115" s="12">
        <f>IFERROR(salesdata[[#This Row],[S-P3]]/salesdata[[#This Row],[Q-P3]],0)</f>
        <v>5.42</v>
      </c>
      <c r="O4115" s="3">
        <v>1251</v>
      </c>
      <c r="P4115" s="10">
        <v>8919.6299999999992</v>
      </c>
      <c r="Q4115" s="12">
        <f>IFERROR(salesdata[[#This Row],[S-P4]]/salesdata[[#This Row],[Q-P4]],0)</f>
        <v>7.129999999999999</v>
      </c>
      <c r="R4115" s="3">
        <v>12170</v>
      </c>
      <c r="S4115" s="10">
        <v>63232.97</v>
      </c>
      <c r="T4115" s="1" t="str">
        <f>"Q"&amp;ROUNDUP(salesdata[[#This Row],[Month No.]]/3,0)</f>
        <v>Q3</v>
      </c>
      <c r="U4115" s="1" t="str">
        <f>TEXT(salesdata[[#This Row],[Date]],"dddd")</f>
        <v>Thursday</v>
      </c>
      <c r="V4115" s="12">
        <f>IFERROR(salesdata[[#This Row],[Total Revenue]]/salesdata[[#This Row],[Total Units Sold]],0)</f>
        <v>5.1958069022185702</v>
      </c>
      <c r="W4115" s="1" t="str">
        <f>INDEX({"Product1","Product2","Product3","Product4"},MATCH(MAX(salesdata[[#This Row],[S-P1]],salesdata[[#This Row],[S-P2]],salesdata[[#This Row],[S-P3]],salesdata[[#This Row],[S-P4]]),CHOOSE({1,2,3,4},salesdata[[#This Row],[S-P1]],salesdata[[#This Row],[S-P2]],salesdata[[#This Row],[S-P3]],salesdata[[#This Row],[S-P4]]),0))</f>
        <v>Product2</v>
      </c>
      <c r="X4115" s="1" t="str">
        <f>IF(salesdata[[#This Row],[Total Revenue]]&gt;=70000,"High",IF(salesdata[[#This Row],[Total Revenue]]&gt;=40000,"Medium","Low"))</f>
        <v>Medium</v>
      </c>
      <c r="Y4115" s="1" t="str">
        <f>IFERROR(IF(SUMIF(salesdata[Year],salesdata[[#This Row],[Year]],salesdata[Total Revenue])&gt;SUMIF(salesdata[Year],salesdata[[#This Row],[Year]]-1,salesdata[Total Revenue]),"Growth Year","Decline Year"),"")</f>
        <v>Decline Year</v>
      </c>
    </row>
    <row r="4116" spans="1:25" x14ac:dyDescent="0.3">
      <c r="A4116" s="1">
        <v>4115</v>
      </c>
      <c r="B4116" s="2">
        <v>44470</v>
      </c>
      <c r="C4116" s="1">
        <v>2021</v>
      </c>
      <c r="D4116" s="1" t="s">
        <v>23</v>
      </c>
      <c r="E4116" s="1">
        <v>10</v>
      </c>
      <c r="F4116" s="3">
        <v>2774</v>
      </c>
      <c r="G4116" s="10">
        <v>8793.58</v>
      </c>
      <c r="H4116" s="12">
        <f>IFERROR(salesdata[[#This Row],[S-P1]]/salesdata[[#This Row],[Q-P1]],0)</f>
        <v>3.17</v>
      </c>
      <c r="I4116" s="3">
        <v>282</v>
      </c>
      <c r="J4116" s="10">
        <v>1787.88</v>
      </c>
      <c r="K4116" s="12">
        <f>IFERROR(salesdata[[#This Row],[S-P2]]/salesdata[[#This Row],[Q-P2]],0)</f>
        <v>6.3400000000000007</v>
      </c>
      <c r="L4116" s="3">
        <v>5211</v>
      </c>
      <c r="M4116" s="10">
        <v>28243.62</v>
      </c>
      <c r="N4116" s="12">
        <f>IFERROR(salesdata[[#This Row],[S-P3]]/salesdata[[#This Row],[Q-P3]],0)</f>
        <v>5.42</v>
      </c>
      <c r="O4116" s="3">
        <v>883</v>
      </c>
      <c r="P4116" s="10">
        <v>6295.79</v>
      </c>
      <c r="Q4116" s="12">
        <f>IFERROR(salesdata[[#This Row],[S-P4]]/salesdata[[#This Row],[Q-P4]],0)</f>
        <v>7.13</v>
      </c>
      <c r="R4116" s="3">
        <v>9150</v>
      </c>
      <c r="S4116" s="10">
        <v>45120.87</v>
      </c>
      <c r="T4116" s="1" t="str">
        <f>"Q"&amp;ROUNDUP(salesdata[[#This Row],[Month No.]]/3,0)</f>
        <v>Q4</v>
      </c>
      <c r="U4116" s="1" t="str">
        <f>TEXT(salesdata[[#This Row],[Date]],"dddd")</f>
        <v>Friday</v>
      </c>
      <c r="V4116" s="12">
        <f>IFERROR(salesdata[[#This Row],[Total Revenue]]/salesdata[[#This Row],[Total Units Sold]],0)</f>
        <v>4.9312426229508199</v>
      </c>
      <c r="W4116" s="1" t="str">
        <f>INDEX({"Product1","Product2","Product3","Product4"},MATCH(MAX(salesdata[[#This Row],[S-P1]],salesdata[[#This Row],[S-P2]],salesdata[[#This Row],[S-P3]],salesdata[[#This Row],[S-P4]]),CHOOSE({1,2,3,4},salesdata[[#This Row],[S-P1]],salesdata[[#This Row],[S-P2]],salesdata[[#This Row],[S-P3]],salesdata[[#This Row],[S-P4]]),0))</f>
        <v>Product3</v>
      </c>
      <c r="X4116" s="1" t="str">
        <f>IF(salesdata[[#This Row],[Total Revenue]]&gt;=70000,"High",IF(salesdata[[#This Row],[Total Revenue]]&gt;=40000,"Medium","Low"))</f>
        <v>Medium</v>
      </c>
      <c r="Y4116" s="1" t="str">
        <f>IFERROR(IF(SUMIF(salesdata[Year],salesdata[[#This Row],[Year]],salesdata[Total Revenue])&gt;SUMIF(salesdata[Year],salesdata[[#This Row],[Year]]-1,salesdata[Total Revenue]),"Growth Year","Decline Year"),"")</f>
        <v>Decline Year</v>
      </c>
    </row>
    <row r="4117" spans="1:25" x14ac:dyDescent="0.3">
      <c r="A4117" s="1">
        <v>4116</v>
      </c>
      <c r="B4117" s="2">
        <v>44471</v>
      </c>
      <c r="C4117" s="1">
        <v>2021</v>
      </c>
      <c r="D4117" s="1" t="s">
        <v>23</v>
      </c>
      <c r="E4117" s="1">
        <v>10</v>
      </c>
      <c r="F4117" s="3">
        <v>5835</v>
      </c>
      <c r="G4117" s="10">
        <v>18496.95</v>
      </c>
      <c r="H4117" s="12">
        <f>IFERROR(salesdata[[#This Row],[S-P1]]/salesdata[[#This Row],[Q-P1]],0)</f>
        <v>3.17</v>
      </c>
      <c r="I4117" s="3">
        <v>289</v>
      </c>
      <c r="J4117" s="10">
        <v>1832.26</v>
      </c>
      <c r="K4117" s="12">
        <f>IFERROR(salesdata[[#This Row],[S-P2]]/salesdata[[#This Row],[Q-P2]],0)</f>
        <v>6.34</v>
      </c>
      <c r="L4117" s="3">
        <v>1475</v>
      </c>
      <c r="M4117" s="10">
        <v>7994.5</v>
      </c>
      <c r="N4117" s="12">
        <f>IFERROR(salesdata[[#This Row],[S-P3]]/salesdata[[#This Row],[Q-P3]],0)</f>
        <v>5.42</v>
      </c>
      <c r="O4117" s="3">
        <v>1369</v>
      </c>
      <c r="P4117" s="10">
        <v>9760.9699999999993</v>
      </c>
      <c r="Q4117" s="12">
        <f>IFERROR(salesdata[[#This Row],[S-P4]]/salesdata[[#This Row],[Q-P4]],0)</f>
        <v>7.13</v>
      </c>
      <c r="R4117" s="3">
        <v>8968</v>
      </c>
      <c r="S4117" s="10">
        <v>38084.68</v>
      </c>
      <c r="T4117" s="1" t="str">
        <f>"Q"&amp;ROUNDUP(salesdata[[#This Row],[Month No.]]/3,0)</f>
        <v>Q4</v>
      </c>
      <c r="U4117" s="1" t="str">
        <f>TEXT(salesdata[[#This Row],[Date]],"dddd")</f>
        <v>Saturday</v>
      </c>
      <c r="V4117" s="12">
        <f>IFERROR(salesdata[[#This Row],[Total Revenue]]/salesdata[[#This Row],[Total Units Sold]],0)</f>
        <v>4.2467305976806422</v>
      </c>
      <c r="W4117" s="1" t="str">
        <f>INDEX({"Product1","Product2","Product3","Product4"},MATCH(MAX(salesdata[[#This Row],[S-P1]],salesdata[[#This Row],[S-P2]],salesdata[[#This Row],[S-P3]],salesdata[[#This Row],[S-P4]]),CHOOSE({1,2,3,4},salesdata[[#This Row],[S-P1]],salesdata[[#This Row],[S-P2]],salesdata[[#This Row],[S-P3]],salesdata[[#This Row],[S-P4]]),0))</f>
        <v>Product1</v>
      </c>
      <c r="X4117" s="1" t="str">
        <f>IF(salesdata[[#This Row],[Total Revenue]]&gt;=70000,"High",IF(salesdata[[#This Row],[Total Revenue]]&gt;=40000,"Medium","Low"))</f>
        <v>Low</v>
      </c>
      <c r="Y4117" s="1" t="str">
        <f>IFERROR(IF(SUMIF(salesdata[Year],salesdata[[#This Row],[Year]],salesdata[Total Revenue])&gt;SUMIF(salesdata[Year],salesdata[[#This Row],[Year]]-1,salesdata[Total Revenue]),"Growth Year","Decline Year"),"")</f>
        <v>Decline Year</v>
      </c>
    </row>
    <row r="4118" spans="1:25" x14ac:dyDescent="0.3">
      <c r="A4118" s="1">
        <v>4117</v>
      </c>
      <c r="B4118" s="2">
        <v>44472</v>
      </c>
      <c r="C4118" s="1">
        <v>2021</v>
      </c>
      <c r="D4118" s="1" t="s">
        <v>23</v>
      </c>
      <c r="E4118" s="1">
        <v>10</v>
      </c>
      <c r="F4118" s="3">
        <v>4116</v>
      </c>
      <c r="G4118" s="10">
        <v>13047.72</v>
      </c>
      <c r="H4118" s="12">
        <f>IFERROR(salesdata[[#This Row],[S-P1]]/salesdata[[#This Row],[Q-P1]],0)</f>
        <v>3.17</v>
      </c>
      <c r="I4118" s="3">
        <v>1538</v>
      </c>
      <c r="J4118" s="10">
        <v>9750.92</v>
      </c>
      <c r="K4118" s="12">
        <f>IFERROR(salesdata[[#This Row],[S-P2]]/salesdata[[#This Row],[Q-P2]],0)</f>
        <v>6.34</v>
      </c>
      <c r="L4118" s="3">
        <v>5764</v>
      </c>
      <c r="M4118" s="10">
        <v>31240.880000000001</v>
      </c>
      <c r="N4118" s="12">
        <f>IFERROR(salesdata[[#This Row],[S-P3]]/salesdata[[#This Row],[Q-P3]],0)</f>
        <v>5.42</v>
      </c>
      <c r="O4118" s="3">
        <v>664</v>
      </c>
      <c r="P4118" s="10">
        <v>4734.32</v>
      </c>
      <c r="Q4118" s="12">
        <f>IFERROR(salesdata[[#This Row],[S-P4]]/salesdata[[#This Row],[Q-P4]],0)</f>
        <v>7.13</v>
      </c>
      <c r="R4118" s="3">
        <v>12082</v>
      </c>
      <c r="S4118" s="10">
        <v>58773.84</v>
      </c>
      <c r="T4118" s="1" t="str">
        <f>"Q"&amp;ROUNDUP(salesdata[[#This Row],[Month No.]]/3,0)</f>
        <v>Q4</v>
      </c>
      <c r="U4118" s="1" t="str">
        <f>TEXT(salesdata[[#This Row],[Date]],"dddd")</f>
        <v>Sunday</v>
      </c>
      <c r="V4118" s="12">
        <f>IFERROR(salesdata[[#This Row],[Total Revenue]]/salesdata[[#This Row],[Total Units Sold]],0)</f>
        <v>4.8645787121337527</v>
      </c>
      <c r="W4118" s="1" t="str">
        <f>INDEX({"Product1","Product2","Product3","Product4"},MATCH(MAX(salesdata[[#This Row],[S-P1]],salesdata[[#This Row],[S-P2]],salesdata[[#This Row],[S-P3]],salesdata[[#This Row],[S-P4]]),CHOOSE({1,2,3,4},salesdata[[#This Row],[S-P1]],salesdata[[#This Row],[S-P2]],salesdata[[#This Row],[S-P3]],salesdata[[#This Row],[S-P4]]),0))</f>
        <v>Product3</v>
      </c>
      <c r="X4118" s="1" t="str">
        <f>IF(salesdata[[#This Row],[Total Revenue]]&gt;=70000,"High",IF(salesdata[[#This Row],[Total Revenue]]&gt;=40000,"Medium","Low"))</f>
        <v>Medium</v>
      </c>
      <c r="Y4118" s="1" t="str">
        <f>IFERROR(IF(SUMIF(salesdata[Year],salesdata[[#This Row],[Year]],salesdata[Total Revenue])&gt;SUMIF(salesdata[Year],salesdata[[#This Row],[Year]]-1,salesdata[Total Revenue]),"Growth Year","Decline Year"),"")</f>
        <v>Decline Year</v>
      </c>
    </row>
    <row r="4119" spans="1:25" x14ac:dyDescent="0.3">
      <c r="A4119" s="1">
        <v>4118</v>
      </c>
      <c r="B4119" s="2">
        <v>44473</v>
      </c>
      <c r="C4119" s="1">
        <v>2021</v>
      </c>
      <c r="D4119" s="1" t="s">
        <v>23</v>
      </c>
      <c r="E4119" s="1">
        <v>10</v>
      </c>
      <c r="F4119" s="3">
        <v>4781</v>
      </c>
      <c r="G4119" s="10">
        <v>15155.77</v>
      </c>
      <c r="H4119" s="12">
        <f>IFERROR(salesdata[[#This Row],[S-P1]]/salesdata[[#This Row],[Q-P1]],0)</f>
        <v>3.17</v>
      </c>
      <c r="I4119" s="3">
        <v>1089</v>
      </c>
      <c r="J4119" s="10">
        <v>6904.26</v>
      </c>
      <c r="K4119" s="12">
        <f>IFERROR(salesdata[[#This Row],[S-P2]]/salesdata[[#This Row],[Q-P2]],0)</f>
        <v>6.34</v>
      </c>
      <c r="L4119" s="3">
        <v>4031</v>
      </c>
      <c r="M4119" s="10">
        <v>21848.02</v>
      </c>
      <c r="N4119" s="12">
        <f>IFERROR(salesdata[[#This Row],[S-P3]]/salesdata[[#This Row],[Q-P3]],0)</f>
        <v>5.42</v>
      </c>
      <c r="O4119" s="3">
        <v>1671</v>
      </c>
      <c r="P4119" s="10">
        <v>11914.23</v>
      </c>
      <c r="Q4119" s="12">
        <f>IFERROR(salesdata[[#This Row],[S-P4]]/salesdata[[#This Row],[Q-P4]],0)</f>
        <v>7.13</v>
      </c>
      <c r="R4119" s="3">
        <v>11572</v>
      </c>
      <c r="S4119" s="10">
        <v>55822.28</v>
      </c>
      <c r="T4119" s="1" t="str">
        <f>"Q"&amp;ROUNDUP(salesdata[[#This Row],[Month No.]]/3,0)</f>
        <v>Q4</v>
      </c>
      <c r="U4119" s="1" t="str">
        <f>TEXT(salesdata[[#This Row],[Date]],"dddd")</f>
        <v>Monday</v>
      </c>
      <c r="V4119" s="12">
        <f>IFERROR(salesdata[[#This Row],[Total Revenue]]/salesdata[[#This Row],[Total Units Sold]],0)</f>
        <v>4.8239094365710331</v>
      </c>
      <c r="W4119" s="1" t="str">
        <f>INDEX({"Product1","Product2","Product3","Product4"},MATCH(MAX(salesdata[[#This Row],[S-P1]],salesdata[[#This Row],[S-P2]],salesdata[[#This Row],[S-P3]],salesdata[[#This Row],[S-P4]]),CHOOSE({1,2,3,4},salesdata[[#This Row],[S-P1]],salesdata[[#This Row],[S-P2]],salesdata[[#This Row],[S-P3]],salesdata[[#This Row],[S-P4]]),0))</f>
        <v>Product3</v>
      </c>
      <c r="X4119" s="1" t="str">
        <f>IF(salesdata[[#This Row],[Total Revenue]]&gt;=70000,"High",IF(salesdata[[#This Row],[Total Revenue]]&gt;=40000,"Medium","Low"))</f>
        <v>Medium</v>
      </c>
      <c r="Y4119" s="1" t="str">
        <f>IFERROR(IF(SUMIF(salesdata[Year],salesdata[[#This Row],[Year]],salesdata[Total Revenue])&gt;SUMIF(salesdata[Year],salesdata[[#This Row],[Year]]-1,salesdata[Total Revenue]),"Growth Year","Decline Year"),"")</f>
        <v>Decline Year</v>
      </c>
    </row>
    <row r="4120" spans="1:25" x14ac:dyDescent="0.3">
      <c r="A4120" s="1">
        <v>4119</v>
      </c>
      <c r="B4120" s="2">
        <v>44474</v>
      </c>
      <c r="C4120" s="1">
        <v>2021</v>
      </c>
      <c r="D4120" s="1" t="s">
        <v>23</v>
      </c>
      <c r="E4120" s="1">
        <v>10</v>
      </c>
      <c r="F4120" s="3">
        <v>7052</v>
      </c>
      <c r="G4120" s="10">
        <v>22354.84</v>
      </c>
      <c r="H4120" s="12">
        <f>IFERROR(salesdata[[#This Row],[S-P1]]/salesdata[[#This Row],[Q-P1]],0)</f>
        <v>3.17</v>
      </c>
      <c r="I4120" s="3">
        <v>2334</v>
      </c>
      <c r="J4120" s="10">
        <v>14797.56</v>
      </c>
      <c r="K4120" s="12">
        <f>IFERROR(salesdata[[#This Row],[S-P2]]/salesdata[[#This Row],[Q-P2]],0)</f>
        <v>6.34</v>
      </c>
      <c r="L4120" s="3">
        <v>4460</v>
      </c>
      <c r="M4120" s="10">
        <v>24173.200000000001</v>
      </c>
      <c r="N4120" s="12">
        <f>IFERROR(salesdata[[#This Row],[S-P3]]/salesdata[[#This Row],[Q-P3]],0)</f>
        <v>5.42</v>
      </c>
      <c r="O4120" s="3">
        <v>984</v>
      </c>
      <c r="P4120" s="10">
        <v>7015.92</v>
      </c>
      <c r="Q4120" s="12">
        <f>IFERROR(salesdata[[#This Row],[S-P4]]/salesdata[[#This Row],[Q-P4]],0)</f>
        <v>7.13</v>
      </c>
      <c r="R4120" s="3">
        <v>14830</v>
      </c>
      <c r="S4120" s="10">
        <v>68341.52</v>
      </c>
      <c r="T4120" s="1" t="str">
        <f>"Q"&amp;ROUNDUP(salesdata[[#This Row],[Month No.]]/3,0)</f>
        <v>Q4</v>
      </c>
      <c r="U4120" s="1" t="str">
        <f>TEXT(salesdata[[#This Row],[Date]],"dddd")</f>
        <v>Tuesday</v>
      </c>
      <c r="V4120" s="12">
        <f>IFERROR(salesdata[[#This Row],[Total Revenue]]/salesdata[[#This Row],[Total Units Sold]],0)</f>
        <v>4.6083290627107214</v>
      </c>
      <c r="W4120" s="1" t="str">
        <f>INDEX({"Product1","Product2","Product3","Product4"},MATCH(MAX(salesdata[[#This Row],[S-P1]],salesdata[[#This Row],[S-P2]],salesdata[[#This Row],[S-P3]],salesdata[[#This Row],[S-P4]]),CHOOSE({1,2,3,4},salesdata[[#This Row],[S-P1]],salesdata[[#This Row],[S-P2]],salesdata[[#This Row],[S-P3]],salesdata[[#This Row],[S-P4]]),0))</f>
        <v>Product3</v>
      </c>
      <c r="X4120" s="1" t="str">
        <f>IF(salesdata[[#This Row],[Total Revenue]]&gt;=70000,"High",IF(salesdata[[#This Row],[Total Revenue]]&gt;=40000,"Medium","Low"))</f>
        <v>Medium</v>
      </c>
      <c r="Y4120" s="1" t="str">
        <f>IFERROR(IF(SUMIF(salesdata[Year],salesdata[[#This Row],[Year]],salesdata[Total Revenue])&gt;SUMIF(salesdata[Year],salesdata[[#This Row],[Year]]-1,salesdata[Total Revenue]),"Growth Year","Decline Year"),"")</f>
        <v>Decline Year</v>
      </c>
    </row>
    <row r="4121" spans="1:25" x14ac:dyDescent="0.3">
      <c r="A4121" s="1">
        <v>4120</v>
      </c>
      <c r="B4121" s="2">
        <v>44475</v>
      </c>
      <c r="C4121" s="1">
        <v>2021</v>
      </c>
      <c r="D4121" s="1" t="s">
        <v>23</v>
      </c>
      <c r="E4121" s="1">
        <v>10</v>
      </c>
      <c r="F4121" s="3">
        <v>6555</v>
      </c>
      <c r="G4121" s="10">
        <v>20779.349999999999</v>
      </c>
      <c r="H4121" s="12">
        <f>IFERROR(salesdata[[#This Row],[S-P1]]/salesdata[[#This Row],[Q-P1]],0)</f>
        <v>3.17</v>
      </c>
      <c r="I4121" s="3">
        <v>3812</v>
      </c>
      <c r="J4121" s="10">
        <v>24168.080000000002</v>
      </c>
      <c r="K4121" s="12">
        <f>IFERROR(salesdata[[#This Row],[S-P2]]/salesdata[[#This Row],[Q-P2]],0)</f>
        <v>6.3400000000000007</v>
      </c>
      <c r="L4121" s="3">
        <v>5203</v>
      </c>
      <c r="M4121" s="10">
        <v>28200.26</v>
      </c>
      <c r="N4121" s="12">
        <f>IFERROR(salesdata[[#This Row],[S-P3]]/salesdata[[#This Row],[Q-P3]],0)</f>
        <v>5.42</v>
      </c>
      <c r="O4121" s="3">
        <v>706</v>
      </c>
      <c r="P4121" s="10">
        <v>5033.78</v>
      </c>
      <c r="Q4121" s="12">
        <f>IFERROR(salesdata[[#This Row],[S-P4]]/salesdata[[#This Row],[Q-P4]],0)</f>
        <v>7.13</v>
      </c>
      <c r="R4121" s="3">
        <v>16276</v>
      </c>
      <c r="S4121" s="10">
        <v>78181.47</v>
      </c>
      <c r="T4121" s="1" t="str">
        <f>"Q"&amp;ROUNDUP(salesdata[[#This Row],[Month No.]]/3,0)</f>
        <v>Q4</v>
      </c>
      <c r="U4121" s="1" t="str">
        <f>TEXT(salesdata[[#This Row],[Date]],"dddd")</f>
        <v>Wednesday</v>
      </c>
      <c r="V4121" s="12">
        <f>IFERROR(salesdata[[#This Row],[Total Revenue]]/salesdata[[#This Row],[Total Units Sold]],0)</f>
        <v>4.803481813713443</v>
      </c>
      <c r="W4121" s="1" t="str">
        <f>INDEX({"Product1","Product2","Product3","Product4"},MATCH(MAX(salesdata[[#This Row],[S-P1]],salesdata[[#This Row],[S-P2]],salesdata[[#This Row],[S-P3]],salesdata[[#This Row],[S-P4]]),CHOOSE({1,2,3,4},salesdata[[#This Row],[S-P1]],salesdata[[#This Row],[S-P2]],salesdata[[#This Row],[S-P3]],salesdata[[#This Row],[S-P4]]),0))</f>
        <v>Product3</v>
      </c>
      <c r="X4121" s="1" t="str">
        <f>IF(salesdata[[#This Row],[Total Revenue]]&gt;=70000,"High",IF(salesdata[[#This Row],[Total Revenue]]&gt;=40000,"Medium","Low"))</f>
        <v>High</v>
      </c>
      <c r="Y4121" s="1" t="str">
        <f>IFERROR(IF(SUMIF(salesdata[Year],salesdata[[#This Row],[Year]],salesdata[Total Revenue])&gt;SUMIF(salesdata[Year],salesdata[[#This Row],[Year]]-1,salesdata[Total Revenue]),"Growth Year","Decline Year"),"")</f>
        <v>Decline Year</v>
      </c>
    </row>
    <row r="4122" spans="1:25" x14ac:dyDescent="0.3">
      <c r="A4122" s="1">
        <v>4121</v>
      </c>
      <c r="B4122" s="2">
        <v>44476</v>
      </c>
      <c r="C4122" s="1">
        <v>2021</v>
      </c>
      <c r="D4122" s="1" t="s">
        <v>23</v>
      </c>
      <c r="E4122" s="1">
        <v>10</v>
      </c>
      <c r="F4122" s="3">
        <v>3716</v>
      </c>
      <c r="G4122" s="10">
        <v>11779.72</v>
      </c>
      <c r="H4122" s="12">
        <f>IFERROR(salesdata[[#This Row],[S-P1]]/salesdata[[#This Row],[Q-P1]],0)</f>
        <v>3.17</v>
      </c>
      <c r="I4122" s="3">
        <v>2372</v>
      </c>
      <c r="J4122" s="10">
        <v>15038.48</v>
      </c>
      <c r="K4122" s="12">
        <f>IFERROR(salesdata[[#This Row],[S-P2]]/salesdata[[#This Row],[Q-P2]],0)</f>
        <v>6.34</v>
      </c>
      <c r="L4122" s="3">
        <v>3814</v>
      </c>
      <c r="M4122" s="10">
        <v>20671.88</v>
      </c>
      <c r="N4122" s="12">
        <f>IFERROR(salesdata[[#This Row],[S-P3]]/salesdata[[#This Row],[Q-P3]],0)</f>
        <v>5.42</v>
      </c>
      <c r="O4122" s="3">
        <v>1388</v>
      </c>
      <c r="P4122" s="10">
        <v>9896.44</v>
      </c>
      <c r="Q4122" s="12">
        <f>IFERROR(salesdata[[#This Row],[S-P4]]/salesdata[[#This Row],[Q-P4]],0)</f>
        <v>7.1300000000000008</v>
      </c>
      <c r="R4122" s="3">
        <v>11290</v>
      </c>
      <c r="S4122" s="10">
        <v>57386.52</v>
      </c>
      <c r="T4122" s="1" t="str">
        <f>"Q"&amp;ROUNDUP(salesdata[[#This Row],[Month No.]]/3,0)</f>
        <v>Q4</v>
      </c>
      <c r="U4122" s="1" t="str">
        <f>TEXT(salesdata[[#This Row],[Date]],"dddd")</f>
        <v>Thursday</v>
      </c>
      <c r="V4122" s="12">
        <f>IFERROR(salesdata[[#This Row],[Total Revenue]]/salesdata[[#This Row],[Total Units Sold]],0)</f>
        <v>5.0829512843224087</v>
      </c>
      <c r="W4122" s="1" t="str">
        <f>INDEX({"Product1","Product2","Product3","Product4"},MATCH(MAX(salesdata[[#This Row],[S-P1]],salesdata[[#This Row],[S-P2]],salesdata[[#This Row],[S-P3]],salesdata[[#This Row],[S-P4]]),CHOOSE({1,2,3,4},salesdata[[#This Row],[S-P1]],salesdata[[#This Row],[S-P2]],salesdata[[#This Row],[S-P3]],salesdata[[#This Row],[S-P4]]),0))</f>
        <v>Product3</v>
      </c>
      <c r="X4122" s="1" t="str">
        <f>IF(salesdata[[#This Row],[Total Revenue]]&gt;=70000,"High",IF(salesdata[[#This Row],[Total Revenue]]&gt;=40000,"Medium","Low"))</f>
        <v>Medium</v>
      </c>
      <c r="Y4122" s="1" t="str">
        <f>IFERROR(IF(SUMIF(salesdata[Year],salesdata[[#This Row],[Year]],salesdata[Total Revenue])&gt;SUMIF(salesdata[Year],salesdata[[#This Row],[Year]]-1,salesdata[Total Revenue]),"Growth Year","Decline Year"),"")</f>
        <v>Decline Year</v>
      </c>
    </row>
    <row r="4123" spans="1:25" x14ac:dyDescent="0.3">
      <c r="A4123" s="1">
        <v>4122</v>
      </c>
      <c r="B4123" s="2">
        <v>44477</v>
      </c>
      <c r="C4123" s="1">
        <v>2021</v>
      </c>
      <c r="D4123" s="1" t="s">
        <v>23</v>
      </c>
      <c r="E4123" s="1">
        <v>10</v>
      </c>
      <c r="F4123" s="3">
        <v>1206</v>
      </c>
      <c r="G4123" s="10">
        <v>3823.02</v>
      </c>
      <c r="H4123" s="12">
        <f>IFERROR(salesdata[[#This Row],[S-P1]]/salesdata[[#This Row],[Q-P1]],0)</f>
        <v>3.17</v>
      </c>
      <c r="I4123" s="3">
        <v>3263</v>
      </c>
      <c r="J4123" s="10">
        <v>20687.419999999998</v>
      </c>
      <c r="K4123" s="12">
        <f>IFERROR(salesdata[[#This Row],[S-P2]]/salesdata[[#This Row],[Q-P2]],0)</f>
        <v>6.34</v>
      </c>
      <c r="L4123" s="3">
        <v>3418</v>
      </c>
      <c r="M4123" s="10">
        <v>18525.560000000001</v>
      </c>
      <c r="N4123" s="12">
        <f>IFERROR(salesdata[[#This Row],[S-P3]]/salesdata[[#This Row],[Q-P3]],0)</f>
        <v>5.4200000000000008</v>
      </c>
      <c r="O4123" s="3">
        <v>1616</v>
      </c>
      <c r="P4123" s="10">
        <v>11522.08</v>
      </c>
      <c r="Q4123" s="12">
        <f>IFERROR(salesdata[[#This Row],[S-P4]]/salesdata[[#This Row],[Q-P4]],0)</f>
        <v>7.13</v>
      </c>
      <c r="R4123" s="3">
        <v>9503</v>
      </c>
      <c r="S4123" s="10">
        <v>54558.080000000002</v>
      </c>
      <c r="T4123" s="1" t="str">
        <f>"Q"&amp;ROUNDUP(salesdata[[#This Row],[Month No.]]/3,0)</f>
        <v>Q4</v>
      </c>
      <c r="U4123" s="1" t="str">
        <f>TEXT(salesdata[[#This Row],[Date]],"dddd")</f>
        <v>Friday</v>
      </c>
      <c r="V4123" s="12">
        <f>IFERROR(salesdata[[#This Row],[Total Revenue]]/salesdata[[#This Row],[Total Units Sold]],0)</f>
        <v>5.7411427970114701</v>
      </c>
      <c r="W4123" s="1" t="str">
        <f>INDEX({"Product1","Product2","Product3","Product4"},MATCH(MAX(salesdata[[#This Row],[S-P1]],salesdata[[#This Row],[S-P2]],salesdata[[#This Row],[S-P3]],salesdata[[#This Row],[S-P4]]),CHOOSE({1,2,3,4},salesdata[[#This Row],[S-P1]],salesdata[[#This Row],[S-P2]],salesdata[[#This Row],[S-P3]],salesdata[[#This Row],[S-P4]]),0))</f>
        <v>Product2</v>
      </c>
      <c r="X4123" s="1" t="str">
        <f>IF(salesdata[[#This Row],[Total Revenue]]&gt;=70000,"High",IF(salesdata[[#This Row],[Total Revenue]]&gt;=40000,"Medium","Low"))</f>
        <v>Medium</v>
      </c>
      <c r="Y4123" s="1" t="str">
        <f>IFERROR(IF(SUMIF(salesdata[Year],salesdata[[#This Row],[Year]],salesdata[Total Revenue])&gt;SUMIF(salesdata[Year],salesdata[[#This Row],[Year]]-1,salesdata[Total Revenue]),"Growth Year","Decline Year"),"")</f>
        <v>Decline Year</v>
      </c>
    </row>
    <row r="4124" spans="1:25" x14ac:dyDescent="0.3">
      <c r="A4124" s="1">
        <v>4123</v>
      </c>
      <c r="B4124" s="2">
        <v>44478</v>
      </c>
      <c r="C4124" s="1">
        <v>2021</v>
      </c>
      <c r="D4124" s="1" t="s">
        <v>23</v>
      </c>
      <c r="E4124" s="1">
        <v>10</v>
      </c>
      <c r="F4124" s="3">
        <v>2884</v>
      </c>
      <c r="G4124" s="10">
        <v>9142.2800000000007</v>
      </c>
      <c r="H4124" s="12">
        <f>IFERROR(salesdata[[#This Row],[S-P1]]/salesdata[[#This Row],[Q-P1]],0)</f>
        <v>3.1700000000000004</v>
      </c>
      <c r="I4124" s="3">
        <v>3934</v>
      </c>
      <c r="J4124" s="10">
        <v>24941.56</v>
      </c>
      <c r="K4124" s="12">
        <f>IFERROR(salesdata[[#This Row],[S-P2]]/salesdata[[#This Row],[Q-P2]],0)</f>
        <v>6.3400000000000007</v>
      </c>
      <c r="L4124" s="3">
        <v>1828</v>
      </c>
      <c r="M4124" s="10">
        <v>9907.76</v>
      </c>
      <c r="N4124" s="12">
        <f>IFERROR(salesdata[[#This Row],[S-P3]]/salesdata[[#This Row],[Q-P3]],0)</f>
        <v>5.42</v>
      </c>
      <c r="O4124" s="3">
        <v>1611</v>
      </c>
      <c r="P4124" s="10">
        <v>11486.43</v>
      </c>
      <c r="Q4124" s="12">
        <f>IFERROR(salesdata[[#This Row],[S-P4]]/salesdata[[#This Row],[Q-P4]],0)</f>
        <v>7.13</v>
      </c>
      <c r="R4124" s="3">
        <v>10257</v>
      </c>
      <c r="S4124" s="10">
        <v>55478.03</v>
      </c>
      <c r="T4124" s="1" t="str">
        <f>"Q"&amp;ROUNDUP(salesdata[[#This Row],[Month No.]]/3,0)</f>
        <v>Q4</v>
      </c>
      <c r="U4124" s="1" t="str">
        <f>TEXT(salesdata[[#This Row],[Date]],"dddd")</f>
        <v>Saturday</v>
      </c>
      <c r="V4124" s="12">
        <f>IFERROR(salesdata[[#This Row],[Total Revenue]]/salesdata[[#This Row],[Total Units Sold]],0)</f>
        <v>5.4087969191771474</v>
      </c>
      <c r="W4124" s="1" t="str">
        <f>INDEX({"Product1","Product2","Product3","Product4"},MATCH(MAX(salesdata[[#This Row],[S-P1]],salesdata[[#This Row],[S-P2]],salesdata[[#This Row],[S-P3]],salesdata[[#This Row],[S-P4]]),CHOOSE({1,2,3,4},salesdata[[#This Row],[S-P1]],salesdata[[#This Row],[S-P2]],salesdata[[#This Row],[S-P3]],salesdata[[#This Row],[S-P4]]),0))</f>
        <v>Product2</v>
      </c>
      <c r="X4124" s="1" t="str">
        <f>IF(salesdata[[#This Row],[Total Revenue]]&gt;=70000,"High",IF(salesdata[[#This Row],[Total Revenue]]&gt;=40000,"Medium","Low"))</f>
        <v>Medium</v>
      </c>
      <c r="Y4124" s="1" t="str">
        <f>IFERROR(IF(SUMIF(salesdata[Year],salesdata[[#This Row],[Year]],salesdata[Total Revenue])&gt;SUMIF(salesdata[Year],salesdata[[#This Row],[Year]]-1,salesdata[Total Revenue]),"Growth Year","Decline Year"),"")</f>
        <v>Decline Year</v>
      </c>
    </row>
    <row r="4125" spans="1:25" x14ac:dyDescent="0.3">
      <c r="A4125" s="1">
        <v>4124</v>
      </c>
      <c r="B4125" s="2">
        <v>44479</v>
      </c>
      <c r="C4125" s="1">
        <v>2021</v>
      </c>
      <c r="D4125" s="1" t="s">
        <v>23</v>
      </c>
      <c r="E4125" s="1">
        <v>10</v>
      </c>
      <c r="F4125" s="3">
        <v>1602</v>
      </c>
      <c r="G4125" s="10">
        <v>5078.34</v>
      </c>
      <c r="H4125" s="12">
        <f>IFERROR(salesdata[[#This Row],[S-P1]]/salesdata[[#This Row],[Q-P1]],0)</f>
        <v>3.17</v>
      </c>
      <c r="I4125" s="3">
        <v>3526</v>
      </c>
      <c r="J4125" s="10">
        <v>22354.84</v>
      </c>
      <c r="K4125" s="12">
        <f>IFERROR(salesdata[[#This Row],[S-P2]]/salesdata[[#This Row],[Q-P2]],0)</f>
        <v>6.34</v>
      </c>
      <c r="L4125" s="3">
        <v>3112</v>
      </c>
      <c r="M4125" s="10">
        <v>16867.04</v>
      </c>
      <c r="N4125" s="12">
        <f>IFERROR(salesdata[[#This Row],[S-P3]]/salesdata[[#This Row],[Q-P3]],0)</f>
        <v>5.42</v>
      </c>
      <c r="O4125" s="3">
        <v>1909</v>
      </c>
      <c r="P4125" s="10">
        <v>13611.17</v>
      </c>
      <c r="Q4125" s="12">
        <f>IFERROR(salesdata[[#This Row],[S-P4]]/salesdata[[#This Row],[Q-P4]],0)</f>
        <v>7.13</v>
      </c>
      <c r="R4125" s="3">
        <v>10149</v>
      </c>
      <c r="S4125" s="10">
        <v>57911.39</v>
      </c>
      <c r="T4125" s="1" t="str">
        <f>"Q"&amp;ROUNDUP(salesdata[[#This Row],[Month No.]]/3,0)</f>
        <v>Q4</v>
      </c>
      <c r="U4125" s="1" t="str">
        <f>TEXT(salesdata[[#This Row],[Date]],"dddd")</f>
        <v>Sunday</v>
      </c>
      <c r="V4125" s="12">
        <f>IFERROR(salesdata[[#This Row],[Total Revenue]]/salesdata[[#This Row],[Total Units Sold]],0)</f>
        <v>5.7061178441225735</v>
      </c>
      <c r="W4125" s="1" t="str">
        <f>INDEX({"Product1","Product2","Product3","Product4"},MATCH(MAX(salesdata[[#This Row],[S-P1]],salesdata[[#This Row],[S-P2]],salesdata[[#This Row],[S-P3]],salesdata[[#This Row],[S-P4]]),CHOOSE({1,2,3,4},salesdata[[#This Row],[S-P1]],salesdata[[#This Row],[S-P2]],salesdata[[#This Row],[S-P3]],salesdata[[#This Row],[S-P4]]),0))</f>
        <v>Product2</v>
      </c>
      <c r="X4125" s="1" t="str">
        <f>IF(salesdata[[#This Row],[Total Revenue]]&gt;=70000,"High",IF(salesdata[[#This Row],[Total Revenue]]&gt;=40000,"Medium","Low"))</f>
        <v>Medium</v>
      </c>
      <c r="Y4125" s="1" t="str">
        <f>IFERROR(IF(SUMIF(salesdata[Year],salesdata[[#This Row],[Year]],salesdata[Total Revenue])&gt;SUMIF(salesdata[Year],salesdata[[#This Row],[Year]]-1,salesdata[Total Revenue]),"Growth Year","Decline Year"),"")</f>
        <v>Decline Year</v>
      </c>
    </row>
    <row r="4126" spans="1:25" x14ac:dyDescent="0.3">
      <c r="A4126" s="1">
        <v>4125</v>
      </c>
      <c r="B4126" s="2">
        <v>44480</v>
      </c>
      <c r="C4126" s="1">
        <v>2021</v>
      </c>
      <c r="D4126" s="1" t="s">
        <v>23</v>
      </c>
      <c r="E4126" s="1">
        <v>10</v>
      </c>
      <c r="F4126" s="3">
        <v>3257</v>
      </c>
      <c r="G4126" s="10">
        <v>10324.69</v>
      </c>
      <c r="H4126" s="12">
        <f>IFERROR(salesdata[[#This Row],[S-P1]]/salesdata[[#This Row],[Q-P1]],0)</f>
        <v>3.1700000000000004</v>
      </c>
      <c r="I4126" s="3">
        <v>2673</v>
      </c>
      <c r="J4126" s="10">
        <v>16946.82</v>
      </c>
      <c r="K4126" s="12">
        <f>IFERROR(salesdata[[#This Row],[S-P2]]/salesdata[[#This Row],[Q-P2]],0)</f>
        <v>6.34</v>
      </c>
      <c r="L4126" s="3">
        <v>4923</v>
      </c>
      <c r="M4126" s="10">
        <v>26682.66</v>
      </c>
      <c r="N4126" s="12">
        <f>IFERROR(salesdata[[#This Row],[S-P3]]/salesdata[[#This Row],[Q-P3]],0)</f>
        <v>5.42</v>
      </c>
      <c r="O4126" s="3">
        <v>270</v>
      </c>
      <c r="P4126" s="10">
        <v>1925.1</v>
      </c>
      <c r="Q4126" s="12">
        <f>IFERROR(salesdata[[#This Row],[S-P4]]/salesdata[[#This Row],[Q-P4]],0)</f>
        <v>7.13</v>
      </c>
      <c r="R4126" s="3">
        <v>11123</v>
      </c>
      <c r="S4126" s="10">
        <v>55879.27</v>
      </c>
      <c r="T4126" s="1" t="str">
        <f>"Q"&amp;ROUNDUP(salesdata[[#This Row],[Month No.]]/3,0)</f>
        <v>Q4</v>
      </c>
      <c r="U4126" s="1" t="str">
        <f>TEXT(salesdata[[#This Row],[Date]],"dddd")</f>
        <v>Monday</v>
      </c>
      <c r="V4126" s="12">
        <f>IFERROR(salesdata[[#This Row],[Total Revenue]]/salesdata[[#This Row],[Total Units Sold]],0)</f>
        <v>5.0237588780005389</v>
      </c>
      <c r="W4126" s="1" t="str">
        <f>INDEX({"Product1","Product2","Product3","Product4"},MATCH(MAX(salesdata[[#This Row],[S-P1]],salesdata[[#This Row],[S-P2]],salesdata[[#This Row],[S-P3]],salesdata[[#This Row],[S-P4]]),CHOOSE({1,2,3,4},salesdata[[#This Row],[S-P1]],salesdata[[#This Row],[S-P2]],salesdata[[#This Row],[S-P3]],salesdata[[#This Row],[S-P4]]),0))</f>
        <v>Product3</v>
      </c>
      <c r="X4126" s="1" t="str">
        <f>IF(salesdata[[#This Row],[Total Revenue]]&gt;=70000,"High",IF(salesdata[[#This Row],[Total Revenue]]&gt;=40000,"Medium","Low"))</f>
        <v>Medium</v>
      </c>
      <c r="Y4126" s="1" t="str">
        <f>IFERROR(IF(SUMIF(salesdata[Year],salesdata[[#This Row],[Year]],salesdata[Total Revenue])&gt;SUMIF(salesdata[Year],salesdata[[#This Row],[Year]]-1,salesdata[Total Revenue]),"Growth Year","Decline Year"),"")</f>
        <v>Decline Year</v>
      </c>
    </row>
    <row r="4127" spans="1:25" x14ac:dyDescent="0.3">
      <c r="A4127" s="1">
        <v>4126</v>
      </c>
      <c r="B4127" s="2">
        <v>44481</v>
      </c>
      <c r="C4127" s="1">
        <v>2021</v>
      </c>
      <c r="D4127" s="1" t="s">
        <v>23</v>
      </c>
      <c r="E4127" s="1">
        <v>10</v>
      </c>
      <c r="F4127" s="3">
        <v>6665</v>
      </c>
      <c r="G4127" s="10">
        <v>21128.05</v>
      </c>
      <c r="H4127" s="12">
        <f>IFERROR(salesdata[[#This Row],[S-P1]]/salesdata[[#This Row],[Q-P1]],0)</f>
        <v>3.17</v>
      </c>
      <c r="I4127" s="3">
        <v>2190</v>
      </c>
      <c r="J4127" s="10">
        <v>13884.6</v>
      </c>
      <c r="K4127" s="12">
        <f>IFERROR(salesdata[[#This Row],[S-P2]]/salesdata[[#This Row],[Q-P2]],0)</f>
        <v>6.34</v>
      </c>
      <c r="L4127" s="3">
        <v>5281</v>
      </c>
      <c r="M4127" s="10">
        <v>28623.02</v>
      </c>
      <c r="N4127" s="12">
        <f>IFERROR(salesdata[[#This Row],[S-P3]]/salesdata[[#This Row],[Q-P3]],0)</f>
        <v>5.42</v>
      </c>
      <c r="O4127" s="3">
        <v>1694</v>
      </c>
      <c r="P4127" s="10">
        <v>12078.22</v>
      </c>
      <c r="Q4127" s="12">
        <f>IFERROR(salesdata[[#This Row],[S-P4]]/salesdata[[#This Row],[Q-P4]],0)</f>
        <v>7.13</v>
      </c>
      <c r="R4127" s="3">
        <v>15830</v>
      </c>
      <c r="S4127" s="10">
        <v>75713.89</v>
      </c>
      <c r="T4127" s="1" t="str">
        <f>"Q"&amp;ROUNDUP(salesdata[[#This Row],[Month No.]]/3,0)</f>
        <v>Q4</v>
      </c>
      <c r="U4127" s="1" t="str">
        <f>TEXT(salesdata[[#This Row],[Date]],"dddd")</f>
        <v>Tuesday</v>
      </c>
      <c r="V4127" s="12">
        <f>IFERROR(salesdata[[#This Row],[Total Revenue]]/salesdata[[#This Row],[Total Units Sold]],0)</f>
        <v>4.7829368288060641</v>
      </c>
      <c r="W4127" s="1" t="str">
        <f>INDEX({"Product1","Product2","Product3","Product4"},MATCH(MAX(salesdata[[#This Row],[S-P1]],salesdata[[#This Row],[S-P2]],salesdata[[#This Row],[S-P3]],salesdata[[#This Row],[S-P4]]),CHOOSE({1,2,3,4},salesdata[[#This Row],[S-P1]],salesdata[[#This Row],[S-P2]],salesdata[[#This Row],[S-P3]],salesdata[[#This Row],[S-P4]]),0))</f>
        <v>Product3</v>
      </c>
      <c r="X4127" s="1" t="str">
        <f>IF(salesdata[[#This Row],[Total Revenue]]&gt;=70000,"High",IF(salesdata[[#This Row],[Total Revenue]]&gt;=40000,"Medium","Low"))</f>
        <v>High</v>
      </c>
      <c r="Y4127" s="1" t="str">
        <f>IFERROR(IF(SUMIF(salesdata[Year],salesdata[[#This Row],[Year]],salesdata[Total Revenue])&gt;SUMIF(salesdata[Year],salesdata[[#This Row],[Year]]-1,salesdata[Total Revenue]),"Growth Year","Decline Year"),"")</f>
        <v>Decline Year</v>
      </c>
    </row>
    <row r="4128" spans="1:25" x14ac:dyDescent="0.3">
      <c r="A4128" s="1">
        <v>4127</v>
      </c>
      <c r="B4128" s="2">
        <v>44482</v>
      </c>
      <c r="C4128" s="1">
        <v>2021</v>
      </c>
      <c r="D4128" s="1" t="s">
        <v>23</v>
      </c>
      <c r="E4128" s="1">
        <v>10</v>
      </c>
      <c r="F4128" s="3">
        <v>2870</v>
      </c>
      <c r="G4128" s="10">
        <v>9097.9</v>
      </c>
      <c r="H4128" s="12">
        <f>IFERROR(salesdata[[#This Row],[S-P1]]/salesdata[[#This Row],[Q-P1]],0)</f>
        <v>3.17</v>
      </c>
      <c r="I4128" s="3">
        <v>857</v>
      </c>
      <c r="J4128" s="10">
        <v>5433.38</v>
      </c>
      <c r="K4128" s="12">
        <f>IFERROR(salesdata[[#This Row],[S-P2]]/salesdata[[#This Row],[Q-P2]],0)</f>
        <v>6.34</v>
      </c>
      <c r="L4128" s="3">
        <v>4499</v>
      </c>
      <c r="M4128" s="10">
        <v>24384.58</v>
      </c>
      <c r="N4128" s="12">
        <f>IFERROR(salesdata[[#This Row],[S-P3]]/salesdata[[#This Row],[Q-P3]],0)</f>
        <v>5.4200000000000008</v>
      </c>
      <c r="O4128" s="3">
        <v>565</v>
      </c>
      <c r="P4128" s="10">
        <v>4028.45</v>
      </c>
      <c r="Q4128" s="12">
        <f>IFERROR(salesdata[[#This Row],[S-P4]]/salesdata[[#This Row],[Q-P4]],0)</f>
        <v>7.13</v>
      </c>
      <c r="R4128" s="3">
        <v>8791</v>
      </c>
      <c r="S4128" s="10">
        <v>42944.31</v>
      </c>
      <c r="T4128" s="1" t="str">
        <f>"Q"&amp;ROUNDUP(salesdata[[#This Row],[Month No.]]/3,0)</f>
        <v>Q4</v>
      </c>
      <c r="U4128" s="1" t="str">
        <f>TEXT(salesdata[[#This Row],[Date]],"dddd")</f>
        <v>Wednesday</v>
      </c>
      <c r="V4128" s="12">
        <f>IFERROR(salesdata[[#This Row],[Total Revenue]]/salesdata[[#This Row],[Total Units Sold]],0)</f>
        <v>4.8850312819929469</v>
      </c>
      <c r="W4128" s="1" t="str">
        <f>INDEX({"Product1","Product2","Product3","Product4"},MATCH(MAX(salesdata[[#This Row],[S-P1]],salesdata[[#This Row],[S-P2]],salesdata[[#This Row],[S-P3]],salesdata[[#This Row],[S-P4]]),CHOOSE({1,2,3,4},salesdata[[#This Row],[S-P1]],salesdata[[#This Row],[S-P2]],salesdata[[#This Row],[S-P3]],salesdata[[#This Row],[S-P4]]),0))</f>
        <v>Product3</v>
      </c>
      <c r="X4128" s="1" t="str">
        <f>IF(salesdata[[#This Row],[Total Revenue]]&gt;=70000,"High",IF(salesdata[[#This Row],[Total Revenue]]&gt;=40000,"Medium","Low"))</f>
        <v>Medium</v>
      </c>
      <c r="Y4128" s="1" t="str">
        <f>IFERROR(IF(SUMIF(salesdata[Year],salesdata[[#This Row],[Year]],salesdata[Total Revenue])&gt;SUMIF(salesdata[Year],salesdata[[#This Row],[Year]]-1,salesdata[Total Revenue]),"Growth Year","Decline Year"),"")</f>
        <v>Decline Year</v>
      </c>
    </row>
    <row r="4129" spans="1:25" x14ac:dyDescent="0.3">
      <c r="A4129" s="1">
        <v>4128</v>
      </c>
      <c r="B4129" s="2">
        <v>44483</v>
      </c>
      <c r="C4129" s="1">
        <v>2021</v>
      </c>
      <c r="D4129" s="1" t="s">
        <v>23</v>
      </c>
      <c r="E4129" s="1">
        <v>10</v>
      </c>
      <c r="F4129" s="3">
        <v>4303</v>
      </c>
      <c r="G4129" s="10">
        <v>13640.51</v>
      </c>
      <c r="H4129" s="12">
        <f>IFERROR(salesdata[[#This Row],[S-P1]]/salesdata[[#This Row],[Q-P1]],0)</f>
        <v>3.17</v>
      </c>
      <c r="I4129" s="3">
        <v>2135</v>
      </c>
      <c r="J4129" s="10">
        <v>13535.9</v>
      </c>
      <c r="K4129" s="12">
        <f>IFERROR(salesdata[[#This Row],[S-P2]]/salesdata[[#This Row],[Q-P2]],0)</f>
        <v>6.34</v>
      </c>
      <c r="L4129" s="3">
        <v>4170</v>
      </c>
      <c r="M4129" s="10">
        <v>22601.4</v>
      </c>
      <c r="N4129" s="12">
        <f>IFERROR(salesdata[[#This Row],[S-P3]]/salesdata[[#This Row],[Q-P3]],0)</f>
        <v>5.42</v>
      </c>
      <c r="O4129" s="3">
        <v>675</v>
      </c>
      <c r="P4129" s="10">
        <v>4812.75</v>
      </c>
      <c r="Q4129" s="12">
        <f>IFERROR(salesdata[[#This Row],[S-P4]]/salesdata[[#This Row],[Q-P4]],0)</f>
        <v>7.13</v>
      </c>
      <c r="R4129" s="3">
        <v>11283</v>
      </c>
      <c r="S4129" s="10">
        <v>54590.559999999998</v>
      </c>
      <c r="T4129" s="1" t="str">
        <f>"Q"&amp;ROUNDUP(salesdata[[#This Row],[Month No.]]/3,0)</f>
        <v>Q4</v>
      </c>
      <c r="U4129" s="1" t="str">
        <f>TEXT(salesdata[[#This Row],[Date]],"dddd")</f>
        <v>Thursday</v>
      </c>
      <c r="V4129" s="12">
        <f>IFERROR(salesdata[[#This Row],[Total Revenue]]/salesdata[[#This Row],[Total Units Sold]],0)</f>
        <v>4.8383018700700164</v>
      </c>
      <c r="W4129" s="1" t="str">
        <f>INDEX({"Product1","Product2","Product3","Product4"},MATCH(MAX(salesdata[[#This Row],[S-P1]],salesdata[[#This Row],[S-P2]],salesdata[[#This Row],[S-P3]],salesdata[[#This Row],[S-P4]]),CHOOSE({1,2,3,4},salesdata[[#This Row],[S-P1]],salesdata[[#This Row],[S-P2]],salesdata[[#This Row],[S-P3]],salesdata[[#This Row],[S-P4]]),0))</f>
        <v>Product3</v>
      </c>
      <c r="X4129" s="1" t="str">
        <f>IF(salesdata[[#This Row],[Total Revenue]]&gt;=70000,"High",IF(salesdata[[#This Row],[Total Revenue]]&gt;=40000,"Medium","Low"))</f>
        <v>Medium</v>
      </c>
      <c r="Y4129" s="1" t="str">
        <f>IFERROR(IF(SUMIF(salesdata[Year],salesdata[[#This Row],[Year]],salesdata[Total Revenue])&gt;SUMIF(salesdata[Year],salesdata[[#This Row],[Year]]-1,salesdata[Total Revenue]),"Growth Year","Decline Year"),"")</f>
        <v>Decline Year</v>
      </c>
    </row>
    <row r="4130" spans="1:25" x14ac:dyDescent="0.3">
      <c r="A4130" s="1">
        <v>4129</v>
      </c>
      <c r="B4130" s="2">
        <v>44484</v>
      </c>
      <c r="C4130" s="1">
        <v>2021</v>
      </c>
      <c r="D4130" s="1" t="s">
        <v>23</v>
      </c>
      <c r="E4130" s="1">
        <v>10</v>
      </c>
      <c r="F4130" s="3">
        <v>1203</v>
      </c>
      <c r="G4130" s="10">
        <v>3813.51</v>
      </c>
      <c r="H4130" s="12">
        <f>IFERROR(salesdata[[#This Row],[S-P1]]/salesdata[[#This Row],[Q-P1]],0)</f>
        <v>3.1700000000000004</v>
      </c>
      <c r="I4130" s="3">
        <v>3255</v>
      </c>
      <c r="J4130" s="10">
        <v>20636.7</v>
      </c>
      <c r="K4130" s="12">
        <f>IFERROR(salesdata[[#This Row],[S-P2]]/salesdata[[#This Row],[Q-P2]],0)</f>
        <v>6.34</v>
      </c>
      <c r="L4130" s="3">
        <v>3743</v>
      </c>
      <c r="M4130" s="10">
        <v>20287.060000000001</v>
      </c>
      <c r="N4130" s="12">
        <f>IFERROR(salesdata[[#This Row],[S-P3]]/salesdata[[#This Row],[Q-P3]],0)</f>
        <v>5.42</v>
      </c>
      <c r="O4130" s="3">
        <v>357</v>
      </c>
      <c r="P4130" s="10">
        <v>2545.41</v>
      </c>
      <c r="Q4130" s="12">
        <f>IFERROR(salesdata[[#This Row],[S-P4]]/salesdata[[#This Row],[Q-P4]],0)</f>
        <v>7.13</v>
      </c>
      <c r="R4130" s="3">
        <v>8558</v>
      </c>
      <c r="S4130" s="10">
        <v>47282.68</v>
      </c>
      <c r="T4130" s="1" t="str">
        <f>"Q"&amp;ROUNDUP(salesdata[[#This Row],[Month No.]]/3,0)</f>
        <v>Q4</v>
      </c>
      <c r="U4130" s="1" t="str">
        <f>TEXT(salesdata[[#This Row],[Date]],"dddd")</f>
        <v>Friday</v>
      </c>
      <c r="V4130" s="12">
        <f>IFERROR(salesdata[[#This Row],[Total Revenue]]/salesdata[[#This Row],[Total Units Sold]],0)</f>
        <v>5.5249684505725636</v>
      </c>
      <c r="W4130" s="1" t="str">
        <f>INDEX({"Product1","Product2","Product3","Product4"},MATCH(MAX(salesdata[[#This Row],[S-P1]],salesdata[[#This Row],[S-P2]],salesdata[[#This Row],[S-P3]],salesdata[[#This Row],[S-P4]]),CHOOSE({1,2,3,4},salesdata[[#This Row],[S-P1]],salesdata[[#This Row],[S-P2]],salesdata[[#This Row],[S-P3]],salesdata[[#This Row],[S-P4]]),0))</f>
        <v>Product2</v>
      </c>
      <c r="X4130" s="1" t="str">
        <f>IF(salesdata[[#This Row],[Total Revenue]]&gt;=70000,"High",IF(salesdata[[#This Row],[Total Revenue]]&gt;=40000,"Medium","Low"))</f>
        <v>Medium</v>
      </c>
      <c r="Y4130" s="1" t="str">
        <f>IFERROR(IF(SUMIF(salesdata[Year],salesdata[[#This Row],[Year]],salesdata[Total Revenue])&gt;SUMIF(salesdata[Year],salesdata[[#This Row],[Year]]-1,salesdata[Total Revenue]),"Growth Year","Decline Year"),"")</f>
        <v>Decline Year</v>
      </c>
    </row>
    <row r="4131" spans="1:25" x14ac:dyDescent="0.3">
      <c r="A4131" s="1">
        <v>4130</v>
      </c>
      <c r="B4131" s="2">
        <v>44485</v>
      </c>
      <c r="C4131" s="1">
        <v>2021</v>
      </c>
      <c r="D4131" s="1" t="s">
        <v>23</v>
      </c>
      <c r="E4131" s="1">
        <v>10</v>
      </c>
      <c r="F4131" s="3">
        <v>1211</v>
      </c>
      <c r="G4131" s="10">
        <v>3838.87</v>
      </c>
      <c r="H4131" s="12">
        <f>IFERROR(salesdata[[#This Row],[S-P1]]/salesdata[[#This Row],[Q-P1]],0)</f>
        <v>3.17</v>
      </c>
      <c r="I4131" s="3">
        <v>2382</v>
      </c>
      <c r="J4131" s="10">
        <v>15101.88</v>
      </c>
      <c r="K4131" s="12">
        <f>IFERROR(salesdata[[#This Row],[S-P2]]/salesdata[[#This Row],[Q-P2]],0)</f>
        <v>6.34</v>
      </c>
      <c r="L4131" s="3">
        <v>4838</v>
      </c>
      <c r="M4131" s="10">
        <v>26221.96</v>
      </c>
      <c r="N4131" s="12">
        <f>IFERROR(salesdata[[#This Row],[S-P3]]/salesdata[[#This Row],[Q-P3]],0)</f>
        <v>5.42</v>
      </c>
      <c r="O4131" s="3">
        <v>1231</v>
      </c>
      <c r="P4131" s="10">
        <v>8777.0300000000007</v>
      </c>
      <c r="Q4131" s="12">
        <f>IFERROR(salesdata[[#This Row],[S-P4]]/salesdata[[#This Row],[Q-P4]],0)</f>
        <v>7.1300000000000008</v>
      </c>
      <c r="R4131" s="3">
        <v>9662</v>
      </c>
      <c r="S4131" s="10">
        <v>53939.74</v>
      </c>
      <c r="T4131" s="1" t="str">
        <f>"Q"&amp;ROUNDUP(salesdata[[#This Row],[Month No.]]/3,0)</f>
        <v>Q4</v>
      </c>
      <c r="U4131" s="1" t="str">
        <f>TEXT(salesdata[[#This Row],[Date]],"dddd")</f>
        <v>Saturday</v>
      </c>
      <c r="V4131" s="12">
        <f>IFERROR(salesdata[[#This Row],[Total Revenue]]/salesdata[[#This Row],[Total Units Sold]],0)</f>
        <v>5.5826681846408608</v>
      </c>
      <c r="W4131" s="1" t="str">
        <f>INDEX({"Product1","Product2","Product3","Product4"},MATCH(MAX(salesdata[[#This Row],[S-P1]],salesdata[[#This Row],[S-P2]],salesdata[[#This Row],[S-P3]],salesdata[[#This Row],[S-P4]]),CHOOSE({1,2,3,4},salesdata[[#This Row],[S-P1]],salesdata[[#This Row],[S-P2]],salesdata[[#This Row],[S-P3]],salesdata[[#This Row],[S-P4]]),0))</f>
        <v>Product3</v>
      </c>
      <c r="X4131" s="1" t="str">
        <f>IF(salesdata[[#This Row],[Total Revenue]]&gt;=70000,"High",IF(salesdata[[#This Row],[Total Revenue]]&gt;=40000,"Medium","Low"))</f>
        <v>Medium</v>
      </c>
      <c r="Y4131" s="1" t="str">
        <f>IFERROR(IF(SUMIF(salesdata[Year],salesdata[[#This Row],[Year]],salesdata[Total Revenue])&gt;SUMIF(salesdata[Year],salesdata[[#This Row],[Year]]-1,salesdata[Total Revenue]),"Growth Year","Decline Year"),"")</f>
        <v>Decline Year</v>
      </c>
    </row>
    <row r="4132" spans="1:25" x14ac:dyDescent="0.3">
      <c r="A4132" s="1">
        <v>4131</v>
      </c>
      <c r="B4132" s="2">
        <v>44486</v>
      </c>
      <c r="C4132" s="1">
        <v>2021</v>
      </c>
      <c r="D4132" s="1" t="s">
        <v>23</v>
      </c>
      <c r="E4132" s="1">
        <v>10</v>
      </c>
      <c r="F4132" s="3">
        <v>4987</v>
      </c>
      <c r="G4132" s="10">
        <v>15808.79</v>
      </c>
      <c r="H4132" s="12">
        <f>IFERROR(salesdata[[#This Row],[S-P1]]/salesdata[[#This Row],[Q-P1]],0)</f>
        <v>3.1700000000000004</v>
      </c>
      <c r="I4132" s="3">
        <v>1276</v>
      </c>
      <c r="J4132" s="10">
        <v>8089.84</v>
      </c>
      <c r="K4132" s="12">
        <f>IFERROR(salesdata[[#This Row],[S-P2]]/salesdata[[#This Row],[Q-P2]],0)</f>
        <v>6.34</v>
      </c>
      <c r="L4132" s="3">
        <v>2192</v>
      </c>
      <c r="M4132" s="10">
        <v>11880.64</v>
      </c>
      <c r="N4132" s="12">
        <f>IFERROR(salesdata[[#This Row],[S-P3]]/salesdata[[#This Row],[Q-P3]],0)</f>
        <v>5.42</v>
      </c>
      <c r="O4132" s="3">
        <v>654</v>
      </c>
      <c r="P4132" s="10">
        <v>4663.0200000000004</v>
      </c>
      <c r="Q4132" s="12">
        <f>IFERROR(salesdata[[#This Row],[S-P4]]/salesdata[[#This Row],[Q-P4]],0)</f>
        <v>7.1300000000000008</v>
      </c>
      <c r="R4132" s="3">
        <v>9109</v>
      </c>
      <c r="S4132" s="10">
        <v>40442.29</v>
      </c>
      <c r="T4132" s="1" t="str">
        <f>"Q"&amp;ROUNDUP(salesdata[[#This Row],[Month No.]]/3,0)</f>
        <v>Q4</v>
      </c>
      <c r="U4132" s="1" t="str">
        <f>TEXT(salesdata[[#This Row],[Date]],"dddd")</f>
        <v>Sunday</v>
      </c>
      <c r="V4132" s="12">
        <f>IFERROR(salesdata[[#This Row],[Total Revenue]]/salesdata[[#This Row],[Total Units Sold]],0)</f>
        <v>4.4398166648369743</v>
      </c>
      <c r="W4132" s="1" t="str">
        <f>INDEX({"Product1","Product2","Product3","Product4"},MATCH(MAX(salesdata[[#This Row],[S-P1]],salesdata[[#This Row],[S-P2]],salesdata[[#This Row],[S-P3]],salesdata[[#This Row],[S-P4]]),CHOOSE({1,2,3,4},salesdata[[#This Row],[S-P1]],salesdata[[#This Row],[S-P2]],salesdata[[#This Row],[S-P3]],salesdata[[#This Row],[S-P4]]),0))</f>
        <v>Product1</v>
      </c>
      <c r="X4132" s="1" t="str">
        <f>IF(salesdata[[#This Row],[Total Revenue]]&gt;=70000,"High",IF(salesdata[[#This Row],[Total Revenue]]&gt;=40000,"Medium","Low"))</f>
        <v>Medium</v>
      </c>
      <c r="Y4132" s="1" t="str">
        <f>IFERROR(IF(SUMIF(salesdata[Year],salesdata[[#This Row],[Year]],salesdata[Total Revenue])&gt;SUMIF(salesdata[Year],salesdata[[#This Row],[Year]]-1,salesdata[Total Revenue]),"Growth Year","Decline Year"),"")</f>
        <v>Decline Year</v>
      </c>
    </row>
    <row r="4133" spans="1:25" x14ac:dyDescent="0.3">
      <c r="A4133" s="1">
        <v>4132</v>
      </c>
      <c r="B4133" s="2">
        <v>44487</v>
      </c>
      <c r="C4133" s="1">
        <v>2021</v>
      </c>
      <c r="D4133" s="1" t="s">
        <v>23</v>
      </c>
      <c r="E4133" s="1">
        <v>10</v>
      </c>
      <c r="F4133" s="3">
        <v>6533</v>
      </c>
      <c r="G4133" s="10">
        <v>20709.61</v>
      </c>
      <c r="H4133" s="12">
        <f>IFERROR(salesdata[[#This Row],[S-P1]]/salesdata[[#This Row],[Q-P1]],0)</f>
        <v>3.17</v>
      </c>
      <c r="I4133" s="3">
        <v>2038</v>
      </c>
      <c r="J4133" s="10">
        <v>12920.92</v>
      </c>
      <c r="K4133" s="12">
        <f>IFERROR(salesdata[[#This Row],[S-P2]]/salesdata[[#This Row],[Q-P2]],0)</f>
        <v>6.34</v>
      </c>
      <c r="L4133" s="3">
        <v>1640</v>
      </c>
      <c r="M4133" s="10">
        <v>8888.7999999999993</v>
      </c>
      <c r="N4133" s="12">
        <f>IFERROR(salesdata[[#This Row],[S-P3]]/salesdata[[#This Row],[Q-P3]],0)</f>
        <v>5.42</v>
      </c>
      <c r="O4133" s="3">
        <v>1167</v>
      </c>
      <c r="P4133" s="10">
        <v>8320.7099999999991</v>
      </c>
      <c r="Q4133" s="12">
        <f>IFERROR(salesdata[[#This Row],[S-P4]]/salesdata[[#This Row],[Q-P4]],0)</f>
        <v>7.129999999999999</v>
      </c>
      <c r="R4133" s="3">
        <v>11378</v>
      </c>
      <c r="S4133" s="10">
        <v>50840.04</v>
      </c>
      <c r="T4133" s="1" t="str">
        <f>"Q"&amp;ROUNDUP(salesdata[[#This Row],[Month No.]]/3,0)</f>
        <v>Q4</v>
      </c>
      <c r="U4133" s="1" t="str">
        <f>TEXT(salesdata[[#This Row],[Date]],"dddd")</f>
        <v>Monday</v>
      </c>
      <c r="V4133" s="12">
        <f>IFERROR(salesdata[[#This Row],[Total Revenue]]/salesdata[[#This Row],[Total Units Sold]],0)</f>
        <v>4.4682756196168043</v>
      </c>
      <c r="W4133" s="1" t="str">
        <f>INDEX({"Product1","Product2","Product3","Product4"},MATCH(MAX(salesdata[[#This Row],[S-P1]],salesdata[[#This Row],[S-P2]],salesdata[[#This Row],[S-P3]],salesdata[[#This Row],[S-P4]]),CHOOSE({1,2,3,4},salesdata[[#This Row],[S-P1]],salesdata[[#This Row],[S-P2]],salesdata[[#This Row],[S-P3]],salesdata[[#This Row],[S-P4]]),0))</f>
        <v>Product1</v>
      </c>
      <c r="X4133" s="1" t="str">
        <f>IF(salesdata[[#This Row],[Total Revenue]]&gt;=70000,"High",IF(salesdata[[#This Row],[Total Revenue]]&gt;=40000,"Medium","Low"))</f>
        <v>Medium</v>
      </c>
      <c r="Y4133" s="1" t="str">
        <f>IFERROR(IF(SUMIF(salesdata[Year],salesdata[[#This Row],[Year]],salesdata[Total Revenue])&gt;SUMIF(salesdata[Year],salesdata[[#This Row],[Year]]-1,salesdata[Total Revenue]),"Growth Year","Decline Year"),"")</f>
        <v>Decline Year</v>
      </c>
    </row>
    <row r="4134" spans="1:25" x14ac:dyDescent="0.3">
      <c r="A4134" s="1">
        <v>4133</v>
      </c>
      <c r="B4134" s="2">
        <v>44488</v>
      </c>
      <c r="C4134" s="1">
        <v>2021</v>
      </c>
      <c r="D4134" s="1" t="s">
        <v>23</v>
      </c>
      <c r="E4134" s="1">
        <v>10</v>
      </c>
      <c r="F4134" s="3">
        <v>5389</v>
      </c>
      <c r="G4134" s="10">
        <v>17083.13</v>
      </c>
      <c r="H4134" s="12">
        <f>IFERROR(salesdata[[#This Row],[S-P1]]/salesdata[[#This Row],[Q-P1]],0)</f>
        <v>3.1700000000000004</v>
      </c>
      <c r="I4134" s="3">
        <v>1474</v>
      </c>
      <c r="J4134" s="10">
        <v>9345.16</v>
      </c>
      <c r="K4134" s="12">
        <f>IFERROR(salesdata[[#This Row],[S-P2]]/salesdata[[#This Row],[Q-P2]],0)</f>
        <v>6.34</v>
      </c>
      <c r="L4134" s="3">
        <v>689</v>
      </c>
      <c r="M4134" s="10">
        <v>3734.38</v>
      </c>
      <c r="N4134" s="12">
        <f>IFERROR(salesdata[[#This Row],[S-P3]]/salesdata[[#This Row],[Q-P3]],0)</f>
        <v>5.42</v>
      </c>
      <c r="O4134" s="3">
        <v>1659</v>
      </c>
      <c r="P4134" s="10">
        <v>11828.67</v>
      </c>
      <c r="Q4134" s="12">
        <f>IFERROR(salesdata[[#This Row],[S-P4]]/salesdata[[#This Row],[Q-P4]],0)</f>
        <v>7.13</v>
      </c>
      <c r="R4134" s="3">
        <v>9211</v>
      </c>
      <c r="S4134" s="10">
        <v>41991.34</v>
      </c>
      <c r="T4134" s="1" t="str">
        <f>"Q"&amp;ROUNDUP(salesdata[[#This Row],[Month No.]]/3,0)</f>
        <v>Q4</v>
      </c>
      <c r="U4134" s="1" t="str">
        <f>TEXT(salesdata[[#This Row],[Date]],"dddd")</f>
        <v>Tuesday</v>
      </c>
      <c r="V4134" s="12">
        <f>IFERROR(salesdata[[#This Row],[Total Revenue]]/salesdata[[#This Row],[Total Units Sold]],0)</f>
        <v>4.5588253175550966</v>
      </c>
      <c r="W4134" s="1" t="str">
        <f>INDEX({"Product1","Product2","Product3","Product4"},MATCH(MAX(salesdata[[#This Row],[S-P1]],salesdata[[#This Row],[S-P2]],salesdata[[#This Row],[S-P3]],salesdata[[#This Row],[S-P4]]),CHOOSE({1,2,3,4},salesdata[[#This Row],[S-P1]],salesdata[[#This Row],[S-P2]],salesdata[[#This Row],[S-P3]],salesdata[[#This Row],[S-P4]]),0))</f>
        <v>Product1</v>
      </c>
      <c r="X4134" s="1" t="str">
        <f>IF(salesdata[[#This Row],[Total Revenue]]&gt;=70000,"High",IF(salesdata[[#This Row],[Total Revenue]]&gt;=40000,"Medium","Low"))</f>
        <v>Medium</v>
      </c>
      <c r="Y4134" s="1" t="str">
        <f>IFERROR(IF(SUMIF(salesdata[Year],salesdata[[#This Row],[Year]],salesdata[Total Revenue])&gt;SUMIF(salesdata[Year],salesdata[[#This Row],[Year]]-1,salesdata[Total Revenue]),"Growth Year","Decline Year"),"")</f>
        <v>Decline Year</v>
      </c>
    </row>
    <row r="4135" spans="1:25" x14ac:dyDescent="0.3">
      <c r="A4135" s="1">
        <v>4134</v>
      </c>
      <c r="B4135" s="2">
        <v>44489</v>
      </c>
      <c r="C4135" s="1">
        <v>2021</v>
      </c>
      <c r="D4135" s="1" t="s">
        <v>23</v>
      </c>
      <c r="E4135" s="1">
        <v>10</v>
      </c>
      <c r="F4135" s="3">
        <v>4197</v>
      </c>
      <c r="G4135" s="10">
        <v>13304.49</v>
      </c>
      <c r="H4135" s="12">
        <f>IFERROR(salesdata[[#This Row],[S-P1]]/salesdata[[#This Row],[Q-P1]],0)</f>
        <v>3.17</v>
      </c>
      <c r="I4135" s="3">
        <v>3661</v>
      </c>
      <c r="J4135" s="10">
        <v>23210.74</v>
      </c>
      <c r="K4135" s="12">
        <f>IFERROR(salesdata[[#This Row],[S-P2]]/salesdata[[#This Row],[Q-P2]],0)</f>
        <v>6.3400000000000007</v>
      </c>
      <c r="L4135" s="3">
        <v>4038</v>
      </c>
      <c r="M4135" s="10">
        <v>21885.96</v>
      </c>
      <c r="N4135" s="12">
        <f>IFERROR(salesdata[[#This Row],[S-P3]]/salesdata[[#This Row],[Q-P3]],0)</f>
        <v>5.42</v>
      </c>
      <c r="O4135" s="3">
        <v>1299</v>
      </c>
      <c r="P4135" s="10">
        <v>9261.8700000000008</v>
      </c>
      <c r="Q4135" s="12">
        <f>IFERROR(salesdata[[#This Row],[S-P4]]/salesdata[[#This Row],[Q-P4]],0)</f>
        <v>7.1300000000000008</v>
      </c>
      <c r="R4135" s="3">
        <v>13195</v>
      </c>
      <c r="S4135" s="10">
        <v>67663.06</v>
      </c>
      <c r="T4135" s="1" t="str">
        <f>"Q"&amp;ROUNDUP(salesdata[[#This Row],[Month No.]]/3,0)</f>
        <v>Q4</v>
      </c>
      <c r="U4135" s="1" t="str">
        <f>TEXT(salesdata[[#This Row],[Date]],"dddd")</f>
        <v>Wednesday</v>
      </c>
      <c r="V4135" s="12">
        <f>IFERROR(salesdata[[#This Row],[Total Revenue]]/salesdata[[#This Row],[Total Units Sold]],0)</f>
        <v>5.1279317923455849</v>
      </c>
      <c r="W4135" s="1" t="str">
        <f>INDEX({"Product1","Product2","Product3","Product4"},MATCH(MAX(salesdata[[#This Row],[S-P1]],salesdata[[#This Row],[S-P2]],salesdata[[#This Row],[S-P3]],salesdata[[#This Row],[S-P4]]),CHOOSE({1,2,3,4},salesdata[[#This Row],[S-P1]],salesdata[[#This Row],[S-P2]],salesdata[[#This Row],[S-P3]],salesdata[[#This Row],[S-P4]]),0))</f>
        <v>Product2</v>
      </c>
      <c r="X4135" s="1" t="str">
        <f>IF(salesdata[[#This Row],[Total Revenue]]&gt;=70000,"High",IF(salesdata[[#This Row],[Total Revenue]]&gt;=40000,"Medium","Low"))</f>
        <v>Medium</v>
      </c>
      <c r="Y4135" s="1" t="str">
        <f>IFERROR(IF(SUMIF(salesdata[Year],salesdata[[#This Row],[Year]],salesdata[Total Revenue])&gt;SUMIF(salesdata[Year],salesdata[[#This Row],[Year]]-1,salesdata[Total Revenue]),"Growth Year","Decline Year"),"")</f>
        <v>Decline Year</v>
      </c>
    </row>
    <row r="4136" spans="1:25" x14ac:dyDescent="0.3">
      <c r="A4136" s="1">
        <v>4135</v>
      </c>
      <c r="B4136" s="2">
        <v>44490</v>
      </c>
      <c r="C4136" s="1">
        <v>2021</v>
      </c>
      <c r="D4136" s="1" t="s">
        <v>23</v>
      </c>
      <c r="E4136" s="1">
        <v>10</v>
      </c>
      <c r="F4136" s="3">
        <v>6736</v>
      </c>
      <c r="G4136" s="10">
        <v>21353.119999999999</v>
      </c>
      <c r="H4136" s="12">
        <f>IFERROR(salesdata[[#This Row],[S-P1]]/salesdata[[#This Row],[Q-P1]],0)</f>
        <v>3.17</v>
      </c>
      <c r="I4136" s="3">
        <v>877</v>
      </c>
      <c r="J4136" s="10">
        <v>5560.18</v>
      </c>
      <c r="K4136" s="12">
        <f>IFERROR(salesdata[[#This Row],[S-P2]]/salesdata[[#This Row],[Q-P2]],0)</f>
        <v>6.3400000000000007</v>
      </c>
      <c r="L4136" s="3">
        <v>3329</v>
      </c>
      <c r="M4136" s="10">
        <v>18043.18</v>
      </c>
      <c r="N4136" s="12">
        <f>IFERROR(salesdata[[#This Row],[S-P3]]/salesdata[[#This Row],[Q-P3]],0)</f>
        <v>5.42</v>
      </c>
      <c r="O4136" s="3">
        <v>274</v>
      </c>
      <c r="P4136" s="10">
        <v>1953.62</v>
      </c>
      <c r="Q4136" s="12">
        <f>IFERROR(salesdata[[#This Row],[S-P4]]/salesdata[[#This Row],[Q-P4]],0)</f>
        <v>7.13</v>
      </c>
      <c r="R4136" s="3">
        <v>11216</v>
      </c>
      <c r="S4136" s="10">
        <v>46910.1</v>
      </c>
      <c r="T4136" s="1" t="str">
        <f>"Q"&amp;ROUNDUP(salesdata[[#This Row],[Month No.]]/3,0)</f>
        <v>Q4</v>
      </c>
      <c r="U4136" s="1" t="str">
        <f>TEXT(salesdata[[#This Row],[Date]],"dddd")</f>
        <v>Thursday</v>
      </c>
      <c r="V4136" s="12">
        <f>IFERROR(salesdata[[#This Row],[Total Revenue]]/salesdata[[#This Row],[Total Units Sold]],0)</f>
        <v>4.1824268901569184</v>
      </c>
      <c r="W4136" s="1" t="str">
        <f>INDEX({"Product1","Product2","Product3","Product4"},MATCH(MAX(salesdata[[#This Row],[S-P1]],salesdata[[#This Row],[S-P2]],salesdata[[#This Row],[S-P3]],salesdata[[#This Row],[S-P4]]),CHOOSE({1,2,3,4},salesdata[[#This Row],[S-P1]],salesdata[[#This Row],[S-P2]],salesdata[[#This Row],[S-P3]],salesdata[[#This Row],[S-P4]]),0))</f>
        <v>Product1</v>
      </c>
      <c r="X4136" s="1" t="str">
        <f>IF(salesdata[[#This Row],[Total Revenue]]&gt;=70000,"High",IF(salesdata[[#This Row],[Total Revenue]]&gt;=40000,"Medium","Low"))</f>
        <v>Medium</v>
      </c>
      <c r="Y4136" s="1" t="str">
        <f>IFERROR(IF(SUMIF(salesdata[Year],salesdata[[#This Row],[Year]],salesdata[Total Revenue])&gt;SUMIF(salesdata[Year],salesdata[[#This Row],[Year]]-1,salesdata[Total Revenue]),"Growth Year","Decline Year"),"")</f>
        <v>Decline Year</v>
      </c>
    </row>
    <row r="4137" spans="1:25" x14ac:dyDescent="0.3">
      <c r="A4137" s="1">
        <v>4136</v>
      </c>
      <c r="B4137" s="2">
        <v>44491</v>
      </c>
      <c r="C4137" s="1">
        <v>2021</v>
      </c>
      <c r="D4137" s="1" t="s">
        <v>23</v>
      </c>
      <c r="E4137" s="1">
        <v>10</v>
      </c>
      <c r="F4137" s="3">
        <v>6741</v>
      </c>
      <c r="G4137" s="10">
        <v>21368.97</v>
      </c>
      <c r="H4137" s="12">
        <f>IFERROR(salesdata[[#This Row],[S-P1]]/salesdata[[#This Row],[Q-P1]],0)</f>
        <v>3.1700000000000004</v>
      </c>
      <c r="I4137" s="3">
        <v>878</v>
      </c>
      <c r="J4137" s="10">
        <v>5566.52</v>
      </c>
      <c r="K4137" s="12">
        <f>IFERROR(salesdata[[#This Row],[S-P2]]/salesdata[[#This Row],[Q-P2]],0)</f>
        <v>6.3400000000000007</v>
      </c>
      <c r="L4137" s="3">
        <v>4434</v>
      </c>
      <c r="M4137" s="10">
        <v>24032.28</v>
      </c>
      <c r="N4137" s="12">
        <f>IFERROR(salesdata[[#This Row],[S-P3]]/salesdata[[#This Row],[Q-P3]],0)</f>
        <v>5.42</v>
      </c>
      <c r="O4137" s="3">
        <v>1272</v>
      </c>
      <c r="P4137" s="10">
        <v>9069.36</v>
      </c>
      <c r="Q4137" s="12">
        <f>IFERROR(salesdata[[#This Row],[S-P4]]/salesdata[[#This Row],[Q-P4]],0)</f>
        <v>7.1300000000000008</v>
      </c>
      <c r="R4137" s="3">
        <v>13325</v>
      </c>
      <c r="S4137" s="10">
        <v>60037.13</v>
      </c>
      <c r="T4137" s="1" t="str">
        <f>"Q"&amp;ROUNDUP(salesdata[[#This Row],[Month No.]]/3,0)</f>
        <v>Q4</v>
      </c>
      <c r="U4137" s="1" t="str">
        <f>TEXT(salesdata[[#This Row],[Date]],"dddd")</f>
        <v>Friday</v>
      </c>
      <c r="V4137" s="12">
        <f>IFERROR(salesdata[[#This Row],[Total Revenue]]/salesdata[[#This Row],[Total Units Sold]],0)</f>
        <v>4.5056007504690427</v>
      </c>
      <c r="W4137" s="1" t="str">
        <f>INDEX({"Product1","Product2","Product3","Product4"},MATCH(MAX(salesdata[[#This Row],[S-P1]],salesdata[[#This Row],[S-P2]],salesdata[[#This Row],[S-P3]],salesdata[[#This Row],[S-P4]]),CHOOSE({1,2,3,4},salesdata[[#This Row],[S-P1]],salesdata[[#This Row],[S-P2]],salesdata[[#This Row],[S-P3]],salesdata[[#This Row],[S-P4]]),0))</f>
        <v>Product3</v>
      </c>
      <c r="X4137" s="1" t="str">
        <f>IF(salesdata[[#This Row],[Total Revenue]]&gt;=70000,"High",IF(salesdata[[#This Row],[Total Revenue]]&gt;=40000,"Medium","Low"))</f>
        <v>Medium</v>
      </c>
      <c r="Y4137" s="1" t="str">
        <f>IFERROR(IF(SUMIF(salesdata[Year],salesdata[[#This Row],[Year]],salesdata[Total Revenue])&gt;SUMIF(salesdata[Year],salesdata[[#This Row],[Year]]-1,salesdata[Total Revenue]),"Growth Year","Decline Year"),"")</f>
        <v>Decline Year</v>
      </c>
    </row>
    <row r="4138" spans="1:25" x14ac:dyDescent="0.3">
      <c r="A4138" s="1">
        <v>4137</v>
      </c>
      <c r="B4138" s="2">
        <v>44492</v>
      </c>
      <c r="C4138" s="1">
        <v>2021</v>
      </c>
      <c r="D4138" s="1" t="s">
        <v>23</v>
      </c>
      <c r="E4138" s="1">
        <v>10</v>
      </c>
      <c r="F4138" s="3">
        <v>3548</v>
      </c>
      <c r="G4138" s="10">
        <v>11247.16</v>
      </c>
      <c r="H4138" s="12">
        <f>IFERROR(salesdata[[#This Row],[S-P1]]/salesdata[[#This Row],[Q-P1]],0)</f>
        <v>3.17</v>
      </c>
      <c r="I4138" s="3">
        <v>1862</v>
      </c>
      <c r="J4138" s="10">
        <v>11805.08</v>
      </c>
      <c r="K4138" s="12">
        <f>IFERROR(salesdata[[#This Row],[S-P2]]/salesdata[[#This Row],[Q-P2]],0)</f>
        <v>6.34</v>
      </c>
      <c r="L4138" s="3">
        <v>3816</v>
      </c>
      <c r="M4138" s="10">
        <v>20682.72</v>
      </c>
      <c r="N4138" s="12">
        <f>IFERROR(salesdata[[#This Row],[S-P3]]/salesdata[[#This Row],[Q-P3]],0)</f>
        <v>5.42</v>
      </c>
      <c r="O4138" s="3">
        <v>267</v>
      </c>
      <c r="P4138" s="10">
        <v>1903.71</v>
      </c>
      <c r="Q4138" s="12">
        <f>IFERROR(salesdata[[#This Row],[S-P4]]/salesdata[[#This Row],[Q-P4]],0)</f>
        <v>7.13</v>
      </c>
      <c r="R4138" s="3">
        <v>9493</v>
      </c>
      <c r="S4138" s="10">
        <v>45638.67</v>
      </c>
      <c r="T4138" s="1" t="str">
        <f>"Q"&amp;ROUNDUP(salesdata[[#This Row],[Month No.]]/3,0)</f>
        <v>Q4</v>
      </c>
      <c r="U4138" s="1" t="str">
        <f>TEXT(salesdata[[#This Row],[Date]],"dddd")</f>
        <v>Saturday</v>
      </c>
      <c r="V4138" s="12">
        <f>IFERROR(salesdata[[#This Row],[Total Revenue]]/salesdata[[#This Row],[Total Units Sold]],0)</f>
        <v>4.8076129779837773</v>
      </c>
      <c r="W4138" s="1" t="str">
        <f>INDEX({"Product1","Product2","Product3","Product4"},MATCH(MAX(salesdata[[#This Row],[S-P1]],salesdata[[#This Row],[S-P2]],salesdata[[#This Row],[S-P3]],salesdata[[#This Row],[S-P4]]),CHOOSE({1,2,3,4},salesdata[[#This Row],[S-P1]],salesdata[[#This Row],[S-P2]],salesdata[[#This Row],[S-P3]],salesdata[[#This Row],[S-P4]]),0))</f>
        <v>Product3</v>
      </c>
      <c r="X4138" s="1" t="str">
        <f>IF(salesdata[[#This Row],[Total Revenue]]&gt;=70000,"High",IF(salesdata[[#This Row],[Total Revenue]]&gt;=40000,"Medium","Low"))</f>
        <v>Medium</v>
      </c>
      <c r="Y4138" s="1" t="str">
        <f>IFERROR(IF(SUMIF(salesdata[Year],salesdata[[#This Row],[Year]],salesdata[Total Revenue])&gt;SUMIF(salesdata[Year],salesdata[[#This Row],[Year]]-1,salesdata[Total Revenue]),"Growth Year","Decline Year"),"")</f>
        <v>Decline Year</v>
      </c>
    </row>
    <row r="4139" spans="1:25" x14ac:dyDescent="0.3">
      <c r="A4139" s="1">
        <v>4138</v>
      </c>
      <c r="B4139" s="2">
        <v>44493</v>
      </c>
      <c r="C4139" s="1">
        <v>2021</v>
      </c>
      <c r="D4139" s="1" t="s">
        <v>23</v>
      </c>
      <c r="E4139" s="1">
        <v>10</v>
      </c>
      <c r="F4139" s="3">
        <v>5513</v>
      </c>
      <c r="G4139" s="10">
        <v>17476.21</v>
      </c>
      <c r="H4139" s="12">
        <f>IFERROR(salesdata[[#This Row],[S-P1]]/salesdata[[#This Row],[Q-P1]],0)</f>
        <v>3.17</v>
      </c>
      <c r="I4139" s="3">
        <v>2710</v>
      </c>
      <c r="J4139" s="10">
        <v>17181.400000000001</v>
      </c>
      <c r="K4139" s="12">
        <f>IFERROR(salesdata[[#This Row],[S-P2]]/salesdata[[#This Row],[Q-P2]],0)</f>
        <v>6.3400000000000007</v>
      </c>
      <c r="L4139" s="3">
        <v>5578</v>
      </c>
      <c r="M4139" s="10">
        <v>30232.76</v>
      </c>
      <c r="N4139" s="12">
        <f>IFERROR(salesdata[[#This Row],[S-P3]]/salesdata[[#This Row],[Q-P3]],0)</f>
        <v>5.42</v>
      </c>
      <c r="O4139" s="3">
        <v>1129</v>
      </c>
      <c r="P4139" s="10">
        <v>8049.77</v>
      </c>
      <c r="Q4139" s="12">
        <f>IFERROR(salesdata[[#This Row],[S-P4]]/salesdata[[#This Row],[Q-P4]],0)</f>
        <v>7.1300000000000008</v>
      </c>
      <c r="R4139" s="3">
        <v>14930</v>
      </c>
      <c r="S4139" s="10">
        <v>72940.14</v>
      </c>
      <c r="T4139" s="1" t="str">
        <f>"Q"&amp;ROUNDUP(salesdata[[#This Row],[Month No.]]/3,0)</f>
        <v>Q4</v>
      </c>
      <c r="U4139" s="1" t="str">
        <f>TEXT(salesdata[[#This Row],[Date]],"dddd")</f>
        <v>Sunday</v>
      </c>
      <c r="V4139" s="12">
        <f>IFERROR(salesdata[[#This Row],[Total Revenue]]/salesdata[[#This Row],[Total Units Sold]],0)</f>
        <v>4.8854748827863359</v>
      </c>
      <c r="W4139" s="1" t="str">
        <f>INDEX({"Product1","Product2","Product3","Product4"},MATCH(MAX(salesdata[[#This Row],[S-P1]],salesdata[[#This Row],[S-P2]],salesdata[[#This Row],[S-P3]],salesdata[[#This Row],[S-P4]]),CHOOSE({1,2,3,4},salesdata[[#This Row],[S-P1]],salesdata[[#This Row],[S-P2]],salesdata[[#This Row],[S-P3]],salesdata[[#This Row],[S-P4]]),0))</f>
        <v>Product3</v>
      </c>
      <c r="X4139" s="1" t="str">
        <f>IF(salesdata[[#This Row],[Total Revenue]]&gt;=70000,"High",IF(salesdata[[#This Row],[Total Revenue]]&gt;=40000,"Medium","Low"))</f>
        <v>High</v>
      </c>
      <c r="Y4139" s="1" t="str">
        <f>IFERROR(IF(SUMIF(salesdata[Year],salesdata[[#This Row],[Year]],salesdata[Total Revenue])&gt;SUMIF(salesdata[Year],salesdata[[#This Row],[Year]]-1,salesdata[Total Revenue]),"Growth Year","Decline Year"),"")</f>
        <v>Decline Year</v>
      </c>
    </row>
    <row r="4140" spans="1:25" x14ac:dyDescent="0.3">
      <c r="A4140" s="1">
        <v>4139</v>
      </c>
      <c r="B4140" s="2">
        <v>44494</v>
      </c>
      <c r="C4140" s="1">
        <v>2021</v>
      </c>
      <c r="D4140" s="1" t="s">
        <v>23</v>
      </c>
      <c r="E4140" s="1">
        <v>10</v>
      </c>
      <c r="F4140" s="3">
        <v>4519</v>
      </c>
      <c r="G4140" s="10">
        <v>14325.23</v>
      </c>
      <c r="H4140" s="12">
        <f>IFERROR(salesdata[[#This Row],[S-P1]]/salesdata[[#This Row],[Q-P1]],0)</f>
        <v>3.17</v>
      </c>
      <c r="I4140" s="3">
        <v>3642</v>
      </c>
      <c r="J4140" s="10">
        <v>23090.28</v>
      </c>
      <c r="K4140" s="12">
        <f>IFERROR(salesdata[[#This Row],[S-P2]]/salesdata[[#This Row],[Q-P2]],0)</f>
        <v>6.34</v>
      </c>
      <c r="L4140" s="3">
        <v>1073</v>
      </c>
      <c r="M4140" s="10">
        <v>5815.66</v>
      </c>
      <c r="N4140" s="12">
        <f>IFERROR(salesdata[[#This Row],[S-P3]]/salesdata[[#This Row],[Q-P3]],0)</f>
        <v>5.42</v>
      </c>
      <c r="O4140" s="3">
        <v>711</v>
      </c>
      <c r="P4140" s="10">
        <v>5069.43</v>
      </c>
      <c r="Q4140" s="12">
        <f>IFERROR(salesdata[[#This Row],[S-P4]]/salesdata[[#This Row],[Q-P4]],0)</f>
        <v>7.1300000000000008</v>
      </c>
      <c r="R4140" s="3">
        <v>9945</v>
      </c>
      <c r="S4140" s="10">
        <v>48300.6</v>
      </c>
      <c r="T4140" s="1" t="str">
        <f>"Q"&amp;ROUNDUP(salesdata[[#This Row],[Month No.]]/3,0)</f>
        <v>Q4</v>
      </c>
      <c r="U4140" s="1" t="str">
        <f>TEXT(salesdata[[#This Row],[Date]],"dddd")</f>
        <v>Monday</v>
      </c>
      <c r="V4140" s="12">
        <f>IFERROR(salesdata[[#This Row],[Total Revenue]]/salesdata[[#This Row],[Total Units Sold]],0)</f>
        <v>4.8567722473604826</v>
      </c>
      <c r="W4140" s="1" t="str">
        <f>INDEX({"Product1","Product2","Product3","Product4"},MATCH(MAX(salesdata[[#This Row],[S-P1]],salesdata[[#This Row],[S-P2]],salesdata[[#This Row],[S-P3]],salesdata[[#This Row],[S-P4]]),CHOOSE({1,2,3,4},salesdata[[#This Row],[S-P1]],salesdata[[#This Row],[S-P2]],salesdata[[#This Row],[S-P3]],salesdata[[#This Row],[S-P4]]),0))</f>
        <v>Product2</v>
      </c>
      <c r="X4140" s="1" t="str">
        <f>IF(salesdata[[#This Row],[Total Revenue]]&gt;=70000,"High",IF(salesdata[[#This Row],[Total Revenue]]&gt;=40000,"Medium","Low"))</f>
        <v>Medium</v>
      </c>
      <c r="Y4140" s="1" t="str">
        <f>IFERROR(IF(SUMIF(salesdata[Year],salesdata[[#This Row],[Year]],salesdata[Total Revenue])&gt;SUMIF(salesdata[Year],salesdata[[#This Row],[Year]]-1,salesdata[Total Revenue]),"Growth Year","Decline Year"),"")</f>
        <v>Decline Year</v>
      </c>
    </row>
    <row r="4141" spans="1:25" x14ac:dyDescent="0.3">
      <c r="A4141" s="1">
        <v>4140</v>
      </c>
      <c r="B4141" s="2">
        <v>44495</v>
      </c>
      <c r="C4141" s="1">
        <v>2021</v>
      </c>
      <c r="D4141" s="1" t="s">
        <v>23</v>
      </c>
      <c r="E4141" s="1">
        <v>10</v>
      </c>
      <c r="F4141" s="3">
        <v>3164</v>
      </c>
      <c r="G4141" s="10">
        <v>10029.879999999999</v>
      </c>
      <c r="H4141" s="12">
        <f>IFERROR(salesdata[[#This Row],[S-P1]]/salesdata[[#This Row],[Q-P1]],0)</f>
        <v>3.17</v>
      </c>
      <c r="I4141" s="3">
        <v>1897</v>
      </c>
      <c r="J4141" s="10">
        <v>12026.98</v>
      </c>
      <c r="K4141" s="12">
        <f>IFERROR(salesdata[[#This Row],[S-P2]]/salesdata[[#This Row],[Q-P2]],0)</f>
        <v>6.34</v>
      </c>
      <c r="L4141" s="3">
        <v>2614</v>
      </c>
      <c r="M4141" s="10">
        <v>14167.88</v>
      </c>
      <c r="N4141" s="12">
        <f>IFERROR(salesdata[[#This Row],[S-P3]]/salesdata[[#This Row],[Q-P3]],0)</f>
        <v>5.42</v>
      </c>
      <c r="O4141" s="3">
        <v>1532</v>
      </c>
      <c r="P4141" s="10">
        <v>10923.16</v>
      </c>
      <c r="Q4141" s="12">
        <f>IFERROR(salesdata[[#This Row],[S-P4]]/salesdata[[#This Row],[Q-P4]],0)</f>
        <v>7.13</v>
      </c>
      <c r="R4141" s="3">
        <v>9207</v>
      </c>
      <c r="S4141" s="10">
        <v>47147.9</v>
      </c>
      <c r="T4141" s="1" t="str">
        <f>"Q"&amp;ROUNDUP(salesdata[[#This Row],[Month No.]]/3,0)</f>
        <v>Q4</v>
      </c>
      <c r="U4141" s="1" t="str">
        <f>TEXT(salesdata[[#This Row],[Date]],"dddd")</f>
        <v>Tuesday</v>
      </c>
      <c r="V4141" s="12">
        <f>IFERROR(salesdata[[#This Row],[Total Revenue]]/salesdata[[#This Row],[Total Units Sold]],0)</f>
        <v>5.1208754208754215</v>
      </c>
      <c r="W4141" s="1" t="str">
        <f>INDEX({"Product1","Product2","Product3","Product4"},MATCH(MAX(salesdata[[#This Row],[S-P1]],salesdata[[#This Row],[S-P2]],salesdata[[#This Row],[S-P3]],salesdata[[#This Row],[S-P4]]),CHOOSE({1,2,3,4},salesdata[[#This Row],[S-P1]],salesdata[[#This Row],[S-P2]],salesdata[[#This Row],[S-P3]],salesdata[[#This Row],[S-P4]]),0))</f>
        <v>Product3</v>
      </c>
      <c r="X4141" s="1" t="str">
        <f>IF(salesdata[[#This Row],[Total Revenue]]&gt;=70000,"High",IF(salesdata[[#This Row],[Total Revenue]]&gt;=40000,"Medium","Low"))</f>
        <v>Medium</v>
      </c>
      <c r="Y4141" s="1" t="str">
        <f>IFERROR(IF(SUMIF(salesdata[Year],salesdata[[#This Row],[Year]],salesdata[Total Revenue])&gt;SUMIF(salesdata[Year],salesdata[[#This Row],[Year]]-1,salesdata[Total Revenue]),"Growth Year","Decline Year"),"")</f>
        <v>Decline Year</v>
      </c>
    </row>
    <row r="4142" spans="1:25" x14ac:dyDescent="0.3">
      <c r="A4142" s="1">
        <v>4141</v>
      </c>
      <c r="B4142" s="2">
        <v>44496</v>
      </c>
      <c r="C4142" s="1">
        <v>2021</v>
      </c>
      <c r="D4142" s="1" t="s">
        <v>23</v>
      </c>
      <c r="E4142" s="1">
        <v>10</v>
      </c>
      <c r="F4142" s="3">
        <v>1344</v>
      </c>
      <c r="G4142" s="10">
        <v>4260.4799999999996</v>
      </c>
      <c r="H4142" s="12">
        <f>IFERROR(salesdata[[#This Row],[S-P1]]/salesdata[[#This Row],[Q-P1]],0)</f>
        <v>3.1699999999999995</v>
      </c>
      <c r="I4142" s="3">
        <v>574</v>
      </c>
      <c r="J4142" s="10">
        <v>3639.16</v>
      </c>
      <c r="K4142" s="12">
        <f>IFERROR(salesdata[[#This Row],[S-P2]]/salesdata[[#This Row],[Q-P2]],0)</f>
        <v>6.34</v>
      </c>
      <c r="L4142" s="3">
        <v>1398</v>
      </c>
      <c r="M4142" s="10">
        <v>7577.16</v>
      </c>
      <c r="N4142" s="12">
        <f>IFERROR(salesdata[[#This Row],[S-P3]]/salesdata[[#This Row],[Q-P3]],0)</f>
        <v>5.42</v>
      </c>
      <c r="O4142" s="3">
        <v>1818</v>
      </c>
      <c r="P4142" s="10">
        <v>12962.34</v>
      </c>
      <c r="Q4142" s="12">
        <f>IFERROR(salesdata[[#This Row],[S-P4]]/salesdata[[#This Row],[Q-P4]],0)</f>
        <v>7.13</v>
      </c>
      <c r="R4142" s="3">
        <v>5134</v>
      </c>
      <c r="S4142" s="10">
        <v>28439.14</v>
      </c>
      <c r="T4142" s="1" t="str">
        <f>"Q"&amp;ROUNDUP(salesdata[[#This Row],[Month No.]]/3,0)</f>
        <v>Q4</v>
      </c>
      <c r="U4142" s="1" t="str">
        <f>TEXT(salesdata[[#This Row],[Date]],"dddd")</f>
        <v>Wednesday</v>
      </c>
      <c r="V4142" s="12">
        <f>IFERROR(salesdata[[#This Row],[Total Revenue]]/salesdata[[#This Row],[Total Units Sold]],0)</f>
        <v>5.5393728087261396</v>
      </c>
      <c r="W4142" s="1" t="str">
        <f>INDEX({"Product1","Product2","Product3","Product4"},MATCH(MAX(salesdata[[#This Row],[S-P1]],salesdata[[#This Row],[S-P2]],salesdata[[#This Row],[S-P3]],salesdata[[#This Row],[S-P4]]),CHOOSE({1,2,3,4},salesdata[[#This Row],[S-P1]],salesdata[[#This Row],[S-P2]],salesdata[[#This Row],[S-P3]],salesdata[[#This Row],[S-P4]]),0))</f>
        <v>Product4</v>
      </c>
      <c r="X4142" s="1" t="str">
        <f>IF(salesdata[[#This Row],[Total Revenue]]&gt;=70000,"High",IF(salesdata[[#This Row],[Total Revenue]]&gt;=40000,"Medium","Low"))</f>
        <v>Low</v>
      </c>
      <c r="Y4142" s="1" t="str">
        <f>IFERROR(IF(SUMIF(salesdata[Year],salesdata[[#This Row],[Year]],salesdata[Total Revenue])&gt;SUMIF(salesdata[Year],salesdata[[#This Row],[Year]]-1,salesdata[Total Revenue]),"Growth Year","Decline Year"),"")</f>
        <v>Decline Year</v>
      </c>
    </row>
    <row r="4143" spans="1:25" x14ac:dyDescent="0.3">
      <c r="A4143" s="1">
        <v>4142</v>
      </c>
      <c r="B4143" s="2">
        <v>44497</v>
      </c>
      <c r="C4143" s="1">
        <v>2021</v>
      </c>
      <c r="D4143" s="1" t="s">
        <v>23</v>
      </c>
      <c r="E4143" s="1">
        <v>10</v>
      </c>
      <c r="F4143" s="3">
        <v>6689</v>
      </c>
      <c r="G4143" s="10">
        <v>21204.13</v>
      </c>
      <c r="H4143" s="12">
        <f>IFERROR(salesdata[[#This Row],[S-P1]]/salesdata[[#This Row],[Q-P1]],0)</f>
        <v>3.1700000000000004</v>
      </c>
      <c r="I4143" s="3">
        <v>1610</v>
      </c>
      <c r="J4143" s="10">
        <v>10207.4</v>
      </c>
      <c r="K4143" s="12">
        <f>IFERROR(salesdata[[#This Row],[S-P2]]/salesdata[[#This Row],[Q-P2]],0)</f>
        <v>6.34</v>
      </c>
      <c r="L4143" s="3">
        <v>2305</v>
      </c>
      <c r="M4143" s="10">
        <v>12493.1</v>
      </c>
      <c r="N4143" s="12">
        <f>IFERROR(salesdata[[#This Row],[S-P3]]/salesdata[[#This Row],[Q-P3]],0)</f>
        <v>5.42</v>
      </c>
      <c r="O4143" s="3">
        <v>1036</v>
      </c>
      <c r="P4143" s="10">
        <v>7386.68</v>
      </c>
      <c r="Q4143" s="12">
        <f>IFERROR(salesdata[[#This Row],[S-P4]]/salesdata[[#This Row],[Q-P4]],0)</f>
        <v>7.13</v>
      </c>
      <c r="R4143" s="3">
        <v>11640</v>
      </c>
      <c r="S4143" s="10">
        <v>51291.31</v>
      </c>
      <c r="T4143" s="1" t="str">
        <f>"Q"&amp;ROUNDUP(salesdata[[#This Row],[Month No.]]/3,0)</f>
        <v>Q4</v>
      </c>
      <c r="U4143" s="1" t="str">
        <f>TEXT(salesdata[[#This Row],[Date]],"dddd")</f>
        <v>Thursday</v>
      </c>
      <c r="V4143" s="12">
        <f>IFERROR(salesdata[[#This Row],[Total Revenue]]/salesdata[[#This Row],[Total Units Sold]],0)</f>
        <v>4.4064699312714772</v>
      </c>
      <c r="W4143" s="1" t="str">
        <f>INDEX({"Product1","Product2","Product3","Product4"},MATCH(MAX(salesdata[[#This Row],[S-P1]],salesdata[[#This Row],[S-P2]],salesdata[[#This Row],[S-P3]],salesdata[[#This Row],[S-P4]]),CHOOSE({1,2,3,4},salesdata[[#This Row],[S-P1]],salesdata[[#This Row],[S-P2]],salesdata[[#This Row],[S-P3]],salesdata[[#This Row],[S-P4]]),0))</f>
        <v>Product1</v>
      </c>
      <c r="X4143" s="1" t="str">
        <f>IF(salesdata[[#This Row],[Total Revenue]]&gt;=70000,"High",IF(salesdata[[#This Row],[Total Revenue]]&gt;=40000,"Medium","Low"))</f>
        <v>Medium</v>
      </c>
      <c r="Y4143" s="1" t="str">
        <f>IFERROR(IF(SUMIF(salesdata[Year],salesdata[[#This Row],[Year]],salesdata[Total Revenue])&gt;SUMIF(salesdata[Year],salesdata[[#This Row],[Year]]-1,salesdata[Total Revenue]),"Growth Year","Decline Year"),"")</f>
        <v>Decline Year</v>
      </c>
    </row>
    <row r="4144" spans="1:25" x14ac:dyDescent="0.3">
      <c r="A4144" s="1">
        <v>4143</v>
      </c>
      <c r="B4144" s="2">
        <v>44498</v>
      </c>
      <c r="C4144" s="1">
        <v>2021</v>
      </c>
      <c r="D4144" s="1" t="s">
        <v>23</v>
      </c>
      <c r="E4144" s="1">
        <v>10</v>
      </c>
      <c r="F4144" s="3">
        <v>4254</v>
      </c>
      <c r="G4144" s="10">
        <v>13485.18</v>
      </c>
      <c r="H4144" s="12">
        <f>IFERROR(salesdata[[#This Row],[S-P1]]/salesdata[[#This Row],[Q-P1]],0)</f>
        <v>3.17</v>
      </c>
      <c r="I4144" s="3">
        <v>3127</v>
      </c>
      <c r="J4144" s="10">
        <v>19825.18</v>
      </c>
      <c r="K4144" s="12">
        <f>IFERROR(salesdata[[#This Row],[S-P2]]/salesdata[[#This Row],[Q-P2]],0)</f>
        <v>6.34</v>
      </c>
      <c r="L4144" s="3">
        <v>5891</v>
      </c>
      <c r="M4144" s="10">
        <v>31929.22</v>
      </c>
      <c r="N4144" s="12">
        <f>IFERROR(salesdata[[#This Row],[S-P3]]/salesdata[[#This Row],[Q-P3]],0)</f>
        <v>5.42</v>
      </c>
      <c r="O4144" s="3">
        <v>251</v>
      </c>
      <c r="P4144" s="10">
        <v>1789.63</v>
      </c>
      <c r="Q4144" s="12">
        <f>IFERROR(salesdata[[#This Row],[S-P4]]/salesdata[[#This Row],[Q-P4]],0)</f>
        <v>7.1300000000000008</v>
      </c>
      <c r="R4144" s="3">
        <v>13523</v>
      </c>
      <c r="S4144" s="10">
        <v>67029.210000000006</v>
      </c>
      <c r="T4144" s="1" t="str">
        <f>"Q"&amp;ROUNDUP(salesdata[[#This Row],[Month No.]]/3,0)</f>
        <v>Q4</v>
      </c>
      <c r="U4144" s="1" t="str">
        <f>TEXT(salesdata[[#This Row],[Date]],"dddd")</f>
        <v>Friday</v>
      </c>
      <c r="V4144" s="12">
        <f>IFERROR(salesdata[[#This Row],[Total Revenue]]/salesdata[[#This Row],[Total Units Sold]],0)</f>
        <v>4.9566819492716121</v>
      </c>
      <c r="W4144" s="1" t="str">
        <f>INDEX({"Product1","Product2","Product3","Product4"},MATCH(MAX(salesdata[[#This Row],[S-P1]],salesdata[[#This Row],[S-P2]],salesdata[[#This Row],[S-P3]],salesdata[[#This Row],[S-P4]]),CHOOSE({1,2,3,4},salesdata[[#This Row],[S-P1]],salesdata[[#This Row],[S-P2]],salesdata[[#This Row],[S-P3]],salesdata[[#This Row],[S-P4]]),0))</f>
        <v>Product3</v>
      </c>
      <c r="X4144" s="1" t="str">
        <f>IF(salesdata[[#This Row],[Total Revenue]]&gt;=70000,"High",IF(salesdata[[#This Row],[Total Revenue]]&gt;=40000,"Medium","Low"))</f>
        <v>Medium</v>
      </c>
      <c r="Y4144" s="1" t="str">
        <f>IFERROR(IF(SUMIF(salesdata[Year],salesdata[[#This Row],[Year]],salesdata[Total Revenue])&gt;SUMIF(salesdata[Year],salesdata[[#This Row],[Year]]-1,salesdata[Total Revenue]),"Growth Year","Decline Year"),"")</f>
        <v>Decline Year</v>
      </c>
    </row>
    <row r="4145" spans="1:25" x14ac:dyDescent="0.3">
      <c r="A4145" s="1">
        <v>4144</v>
      </c>
      <c r="B4145" s="2">
        <v>44499</v>
      </c>
      <c r="C4145" s="1">
        <v>2021</v>
      </c>
      <c r="D4145" s="1" t="s">
        <v>23</v>
      </c>
      <c r="E4145" s="1">
        <v>10</v>
      </c>
      <c r="F4145" s="3">
        <v>6404</v>
      </c>
      <c r="G4145" s="10">
        <v>20300.68</v>
      </c>
      <c r="H4145" s="12">
        <f>IFERROR(salesdata[[#This Row],[S-P1]]/salesdata[[#This Row],[Q-P1]],0)</f>
        <v>3.17</v>
      </c>
      <c r="I4145" s="3">
        <v>988</v>
      </c>
      <c r="J4145" s="10">
        <v>6263.92</v>
      </c>
      <c r="K4145" s="12">
        <f>IFERROR(salesdata[[#This Row],[S-P2]]/salesdata[[#This Row],[Q-P2]],0)</f>
        <v>6.34</v>
      </c>
      <c r="L4145" s="3">
        <v>4526</v>
      </c>
      <c r="M4145" s="10">
        <v>24530.92</v>
      </c>
      <c r="N4145" s="12">
        <f>IFERROR(salesdata[[#This Row],[S-P3]]/salesdata[[#This Row],[Q-P3]],0)</f>
        <v>5.42</v>
      </c>
      <c r="O4145" s="3">
        <v>1741</v>
      </c>
      <c r="P4145" s="10">
        <v>12413.33</v>
      </c>
      <c r="Q4145" s="12">
        <f>IFERROR(salesdata[[#This Row],[S-P4]]/salesdata[[#This Row],[Q-P4]],0)</f>
        <v>7.13</v>
      </c>
      <c r="R4145" s="3">
        <v>13659</v>
      </c>
      <c r="S4145" s="10">
        <v>63508.85</v>
      </c>
      <c r="T4145" s="1" t="str">
        <f>"Q"&amp;ROUNDUP(salesdata[[#This Row],[Month No.]]/3,0)</f>
        <v>Q4</v>
      </c>
      <c r="U4145" s="1" t="str">
        <f>TEXT(salesdata[[#This Row],[Date]],"dddd")</f>
        <v>Saturday</v>
      </c>
      <c r="V4145" s="12">
        <f>IFERROR(salesdata[[#This Row],[Total Revenue]]/salesdata[[#This Row],[Total Units Sold]],0)</f>
        <v>4.6495973350904167</v>
      </c>
      <c r="W4145" s="1" t="str">
        <f>INDEX({"Product1","Product2","Product3","Product4"},MATCH(MAX(salesdata[[#This Row],[S-P1]],salesdata[[#This Row],[S-P2]],salesdata[[#This Row],[S-P3]],salesdata[[#This Row],[S-P4]]),CHOOSE({1,2,3,4},salesdata[[#This Row],[S-P1]],salesdata[[#This Row],[S-P2]],salesdata[[#This Row],[S-P3]],salesdata[[#This Row],[S-P4]]),0))</f>
        <v>Product3</v>
      </c>
      <c r="X4145" s="1" t="str">
        <f>IF(salesdata[[#This Row],[Total Revenue]]&gt;=70000,"High",IF(salesdata[[#This Row],[Total Revenue]]&gt;=40000,"Medium","Low"))</f>
        <v>Medium</v>
      </c>
      <c r="Y4145" s="1" t="str">
        <f>IFERROR(IF(SUMIF(salesdata[Year],salesdata[[#This Row],[Year]],salesdata[Total Revenue])&gt;SUMIF(salesdata[Year],salesdata[[#This Row],[Year]]-1,salesdata[Total Revenue]),"Growth Year","Decline Year"),"")</f>
        <v>Decline Year</v>
      </c>
    </row>
    <row r="4146" spans="1:25" x14ac:dyDescent="0.3">
      <c r="A4146" s="1">
        <v>4145</v>
      </c>
      <c r="B4146" s="2">
        <v>44501</v>
      </c>
      <c r="C4146" s="1">
        <v>2021</v>
      </c>
      <c r="D4146" s="1" t="s">
        <v>24</v>
      </c>
      <c r="E4146" s="1">
        <v>11</v>
      </c>
      <c r="F4146" s="3">
        <v>1923</v>
      </c>
      <c r="G4146" s="10">
        <v>6095.91</v>
      </c>
      <c r="H4146" s="12">
        <f>IFERROR(salesdata[[#This Row],[S-P1]]/salesdata[[#This Row],[Q-P1]],0)</f>
        <v>3.17</v>
      </c>
      <c r="I4146" s="3">
        <v>3482</v>
      </c>
      <c r="J4146" s="10">
        <v>22075.88</v>
      </c>
      <c r="K4146" s="12">
        <f>IFERROR(salesdata[[#This Row],[S-P2]]/salesdata[[#This Row],[Q-P2]],0)</f>
        <v>6.34</v>
      </c>
      <c r="L4146" s="3">
        <v>5509</v>
      </c>
      <c r="M4146" s="10">
        <v>29858.78</v>
      </c>
      <c r="N4146" s="12">
        <f>IFERROR(salesdata[[#This Row],[S-P3]]/salesdata[[#This Row],[Q-P3]],0)</f>
        <v>5.42</v>
      </c>
      <c r="O4146" s="3">
        <v>1833</v>
      </c>
      <c r="P4146" s="10">
        <v>13069.29</v>
      </c>
      <c r="Q4146" s="12">
        <f>IFERROR(salesdata[[#This Row],[S-P4]]/salesdata[[#This Row],[Q-P4]],0)</f>
        <v>7.1300000000000008</v>
      </c>
      <c r="R4146" s="3">
        <v>12747</v>
      </c>
      <c r="S4146" s="10">
        <v>71099.86</v>
      </c>
      <c r="T4146" s="1" t="str">
        <f>"Q"&amp;ROUNDUP(salesdata[[#This Row],[Month No.]]/3,0)</f>
        <v>Q4</v>
      </c>
      <c r="U4146" s="1" t="str">
        <f>TEXT(salesdata[[#This Row],[Date]],"dddd")</f>
        <v>Monday</v>
      </c>
      <c r="V4146" s="12">
        <f>IFERROR(salesdata[[#This Row],[Total Revenue]]/salesdata[[#This Row],[Total Units Sold]],0)</f>
        <v>5.5777720247901463</v>
      </c>
      <c r="W4146" s="1" t="str">
        <f>INDEX({"Product1","Product2","Product3","Product4"},MATCH(MAX(salesdata[[#This Row],[S-P1]],salesdata[[#This Row],[S-P2]],salesdata[[#This Row],[S-P3]],salesdata[[#This Row],[S-P4]]),CHOOSE({1,2,3,4},salesdata[[#This Row],[S-P1]],salesdata[[#This Row],[S-P2]],salesdata[[#This Row],[S-P3]],salesdata[[#This Row],[S-P4]]),0))</f>
        <v>Product3</v>
      </c>
      <c r="X4146" s="1" t="str">
        <f>IF(salesdata[[#This Row],[Total Revenue]]&gt;=70000,"High",IF(salesdata[[#This Row],[Total Revenue]]&gt;=40000,"Medium","Low"))</f>
        <v>High</v>
      </c>
      <c r="Y4146" s="1" t="str">
        <f>IFERROR(IF(SUMIF(salesdata[Year],salesdata[[#This Row],[Year]],salesdata[Total Revenue])&gt;SUMIF(salesdata[Year],salesdata[[#This Row],[Year]]-1,salesdata[Total Revenue]),"Growth Year","Decline Year"),"")</f>
        <v>Decline Year</v>
      </c>
    </row>
    <row r="4147" spans="1:25" x14ac:dyDescent="0.3">
      <c r="A4147" s="1">
        <v>4146</v>
      </c>
      <c r="B4147" s="2">
        <v>44502</v>
      </c>
      <c r="C4147" s="1">
        <v>2021</v>
      </c>
      <c r="D4147" s="1" t="s">
        <v>24</v>
      </c>
      <c r="E4147" s="1">
        <v>11</v>
      </c>
      <c r="F4147" s="3">
        <v>684</v>
      </c>
      <c r="G4147" s="10">
        <v>2168.2800000000002</v>
      </c>
      <c r="H4147" s="12">
        <f>IFERROR(salesdata[[#This Row],[S-P1]]/salesdata[[#This Row],[Q-P1]],0)</f>
        <v>3.1700000000000004</v>
      </c>
      <c r="I4147" s="3">
        <v>3684</v>
      </c>
      <c r="J4147" s="10">
        <v>23356.560000000001</v>
      </c>
      <c r="K4147" s="12">
        <f>IFERROR(salesdata[[#This Row],[S-P2]]/salesdata[[#This Row],[Q-P2]],0)</f>
        <v>6.3400000000000007</v>
      </c>
      <c r="L4147" s="3">
        <v>3469</v>
      </c>
      <c r="M4147" s="10">
        <v>18801.98</v>
      </c>
      <c r="N4147" s="12">
        <f>IFERROR(salesdata[[#This Row],[S-P3]]/salesdata[[#This Row],[Q-P3]],0)</f>
        <v>5.42</v>
      </c>
      <c r="O4147" s="3">
        <v>851</v>
      </c>
      <c r="P4147" s="10">
        <v>6067.63</v>
      </c>
      <c r="Q4147" s="12">
        <f>IFERROR(salesdata[[#This Row],[S-P4]]/salesdata[[#This Row],[Q-P4]],0)</f>
        <v>7.13</v>
      </c>
      <c r="R4147" s="3">
        <v>8688</v>
      </c>
      <c r="S4147" s="10">
        <v>50394.45</v>
      </c>
      <c r="T4147" s="1" t="str">
        <f>"Q"&amp;ROUNDUP(salesdata[[#This Row],[Month No.]]/3,0)</f>
        <v>Q4</v>
      </c>
      <c r="U4147" s="1" t="str">
        <f>TEXT(salesdata[[#This Row],[Date]],"dddd")</f>
        <v>Tuesday</v>
      </c>
      <c r="V4147" s="12">
        <f>IFERROR(salesdata[[#This Row],[Total Revenue]]/salesdata[[#This Row],[Total Units Sold]],0)</f>
        <v>5.8004661602209939</v>
      </c>
      <c r="W4147" s="1" t="str">
        <f>INDEX({"Product1","Product2","Product3","Product4"},MATCH(MAX(salesdata[[#This Row],[S-P1]],salesdata[[#This Row],[S-P2]],salesdata[[#This Row],[S-P3]],salesdata[[#This Row],[S-P4]]),CHOOSE({1,2,3,4},salesdata[[#This Row],[S-P1]],salesdata[[#This Row],[S-P2]],salesdata[[#This Row],[S-P3]],salesdata[[#This Row],[S-P4]]),0))</f>
        <v>Product2</v>
      </c>
      <c r="X4147" s="1" t="str">
        <f>IF(salesdata[[#This Row],[Total Revenue]]&gt;=70000,"High",IF(salesdata[[#This Row],[Total Revenue]]&gt;=40000,"Medium","Low"))</f>
        <v>Medium</v>
      </c>
      <c r="Y4147" s="1" t="str">
        <f>IFERROR(IF(SUMIF(salesdata[Year],salesdata[[#This Row],[Year]],salesdata[Total Revenue])&gt;SUMIF(salesdata[Year],salesdata[[#This Row],[Year]]-1,salesdata[Total Revenue]),"Growth Year","Decline Year"),"")</f>
        <v>Decline Year</v>
      </c>
    </row>
    <row r="4148" spans="1:25" x14ac:dyDescent="0.3">
      <c r="A4148" s="1">
        <v>4147</v>
      </c>
      <c r="B4148" s="2">
        <v>44503</v>
      </c>
      <c r="C4148" s="1">
        <v>2021</v>
      </c>
      <c r="D4148" s="1" t="s">
        <v>24</v>
      </c>
      <c r="E4148" s="1">
        <v>11</v>
      </c>
      <c r="F4148" s="3">
        <v>572</v>
      </c>
      <c r="G4148" s="10">
        <v>1813.24</v>
      </c>
      <c r="H4148" s="12">
        <f>IFERROR(salesdata[[#This Row],[S-P1]]/salesdata[[#This Row],[Q-P1]],0)</f>
        <v>3.17</v>
      </c>
      <c r="I4148" s="3">
        <v>424</v>
      </c>
      <c r="J4148" s="10">
        <v>2688.16</v>
      </c>
      <c r="K4148" s="12">
        <f>IFERROR(salesdata[[#This Row],[S-P2]]/salesdata[[#This Row],[Q-P2]],0)</f>
        <v>6.34</v>
      </c>
      <c r="L4148" s="3">
        <v>4371</v>
      </c>
      <c r="M4148" s="10">
        <v>23690.82</v>
      </c>
      <c r="N4148" s="12">
        <f>IFERROR(salesdata[[#This Row],[S-P3]]/salesdata[[#This Row],[Q-P3]],0)</f>
        <v>5.42</v>
      </c>
      <c r="O4148" s="3">
        <v>356</v>
      </c>
      <c r="P4148" s="10">
        <v>2538.2800000000002</v>
      </c>
      <c r="Q4148" s="12">
        <f>IFERROR(salesdata[[#This Row],[S-P4]]/salesdata[[#This Row],[Q-P4]],0)</f>
        <v>7.1300000000000008</v>
      </c>
      <c r="R4148" s="3">
        <v>5723</v>
      </c>
      <c r="S4148" s="10">
        <v>30730.5</v>
      </c>
      <c r="T4148" s="1" t="str">
        <f>"Q"&amp;ROUNDUP(salesdata[[#This Row],[Month No.]]/3,0)</f>
        <v>Q4</v>
      </c>
      <c r="U4148" s="1" t="str">
        <f>TEXT(salesdata[[#This Row],[Date]],"dddd")</f>
        <v>Wednesday</v>
      </c>
      <c r="V4148" s="12">
        <f>IFERROR(salesdata[[#This Row],[Total Revenue]]/salesdata[[#This Row],[Total Units Sold]],0)</f>
        <v>5.3696487856019566</v>
      </c>
      <c r="W4148" s="1" t="str">
        <f>INDEX({"Product1","Product2","Product3","Product4"},MATCH(MAX(salesdata[[#This Row],[S-P1]],salesdata[[#This Row],[S-P2]],salesdata[[#This Row],[S-P3]],salesdata[[#This Row],[S-P4]]),CHOOSE({1,2,3,4},salesdata[[#This Row],[S-P1]],salesdata[[#This Row],[S-P2]],salesdata[[#This Row],[S-P3]],salesdata[[#This Row],[S-P4]]),0))</f>
        <v>Product3</v>
      </c>
      <c r="X4148" s="1" t="str">
        <f>IF(salesdata[[#This Row],[Total Revenue]]&gt;=70000,"High",IF(salesdata[[#This Row],[Total Revenue]]&gt;=40000,"Medium","Low"))</f>
        <v>Low</v>
      </c>
      <c r="Y4148" s="1" t="str">
        <f>IFERROR(IF(SUMIF(salesdata[Year],salesdata[[#This Row],[Year]],salesdata[Total Revenue])&gt;SUMIF(salesdata[Year],salesdata[[#This Row],[Year]]-1,salesdata[Total Revenue]),"Growth Year","Decline Year"),"")</f>
        <v>Decline Year</v>
      </c>
    </row>
    <row r="4149" spans="1:25" x14ac:dyDescent="0.3">
      <c r="A4149" s="1">
        <v>4148</v>
      </c>
      <c r="B4149" s="2">
        <v>44504</v>
      </c>
      <c r="C4149" s="1">
        <v>2021</v>
      </c>
      <c r="D4149" s="1" t="s">
        <v>24</v>
      </c>
      <c r="E4149" s="1">
        <v>11</v>
      </c>
      <c r="F4149" s="3">
        <v>2090</v>
      </c>
      <c r="G4149" s="10">
        <v>6625.3</v>
      </c>
      <c r="H4149" s="12">
        <f>IFERROR(salesdata[[#This Row],[S-P1]]/salesdata[[#This Row],[Q-P1]],0)</f>
        <v>3.17</v>
      </c>
      <c r="I4149" s="3">
        <v>2525</v>
      </c>
      <c r="J4149" s="10">
        <v>16008.5</v>
      </c>
      <c r="K4149" s="12">
        <f>IFERROR(salesdata[[#This Row],[S-P2]]/salesdata[[#This Row],[Q-P2]],0)</f>
        <v>6.34</v>
      </c>
      <c r="L4149" s="3">
        <v>4102</v>
      </c>
      <c r="M4149" s="10">
        <v>22232.84</v>
      </c>
      <c r="N4149" s="12">
        <f>IFERROR(salesdata[[#This Row],[S-P3]]/salesdata[[#This Row],[Q-P3]],0)</f>
        <v>5.42</v>
      </c>
      <c r="O4149" s="3">
        <v>1272</v>
      </c>
      <c r="P4149" s="10">
        <v>9069.36</v>
      </c>
      <c r="Q4149" s="12">
        <f>IFERROR(salesdata[[#This Row],[S-P4]]/salesdata[[#This Row],[Q-P4]],0)</f>
        <v>7.1300000000000008</v>
      </c>
      <c r="R4149" s="3">
        <v>9989</v>
      </c>
      <c r="S4149" s="10">
        <v>53936</v>
      </c>
      <c r="T4149" s="1" t="str">
        <f>"Q"&amp;ROUNDUP(salesdata[[#This Row],[Month No.]]/3,0)</f>
        <v>Q4</v>
      </c>
      <c r="U4149" s="1" t="str">
        <f>TEXT(salesdata[[#This Row],[Date]],"dddd")</f>
        <v>Thursday</v>
      </c>
      <c r="V4149" s="12">
        <f>IFERROR(salesdata[[#This Row],[Total Revenue]]/salesdata[[#This Row],[Total Units Sold]],0)</f>
        <v>5.3995394934427869</v>
      </c>
      <c r="W4149" s="1" t="str">
        <f>INDEX({"Product1","Product2","Product3","Product4"},MATCH(MAX(salesdata[[#This Row],[S-P1]],salesdata[[#This Row],[S-P2]],salesdata[[#This Row],[S-P3]],salesdata[[#This Row],[S-P4]]),CHOOSE({1,2,3,4},salesdata[[#This Row],[S-P1]],salesdata[[#This Row],[S-P2]],salesdata[[#This Row],[S-P3]],salesdata[[#This Row],[S-P4]]),0))</f>
        <v>Product3</v>
      </c>
      <c r="X4149" s="1" t="str">
        <f>IF(salesdata[[#This Row],[Total Revenue]]&gt;=70000,"High",IF(salesdata[[#This Row],[Total Revenue]]&gt;=40000,"Medium","Low"))</f>
        <v>Medium</v>
      </c>
      <c r="Y4149" s="1" t="str">
        <f>IFERROR(IF(SUMIF(salesdata[Year],salesdata[[#This Row],[Year]],salesdata[Total Revenue])&gt;SUMIF(salesdata[Year],salesdata[[#This Row],[Year]]-1,salesdata[Total Revenue]),"Growth Year","Decline Year"),"")</f>
        <v>Decline Year</v>
      </c>
    </row>
    <row r="4150" spans="1:25" x14ac:dyDescent="0.3">
      <c r="A4150" s="1">
        <v>4149</v>
      </c>
      <c r="B4150" s="2">
        <v>44505</v>
      </c>
      <c r="C4150" s="1">
        <v>2021</v>
      </c>
      <c r="D4150" s="1" t="s">
        <v>24</v>
      </c>
      <c r="E4150" s="1">
        <v>11</v>
      </c>
      <c r="F4150" s="3">
        <v>6000</v>
      </c>
      <c r="G4150" s="10">
        <v>19020</v>
      </c>
      <c r="H4150" s="12">
        <f>IFERROR(salesdata[[#This Row],[S-P1]]/salesdata[[#This Row],[Q-P1]],0)</f>
        <v>3.17</v>
      </c>
      <c r="I4150" s="3">
        <v>2382</v>
      </c>
      <c r="J4150" s="10">
        <v>15101.88</v>
      </c>
      <c r="K4150" s="12">
        <f>IFERROR(salesdata[[#This Row],[S-P2]]/salesdata[[#This Row],[Q-P2]],0)</f>
        <v>6.34</v>
      </c>
      <c r="L4150" s="3">
        <v>5144</v>
      </c>
      <c r="M4150" s="10">
        <v>27880.48</v>
      </c>
      <c r="N4150" s="12">
        <f>IFERROR(salesdata[[#This Row],[S-P3]]/salesdata[[#This Row],[Q-P3]],0)</f>
        <v>5.42</v>
      </c>
      <c r="O4150" s="3">
        <v>1064</v>
      </c>
      <c r="P4150" s="10">
        <v>7586.32</v>
      </c>
      <c r="Q4150" s="12">
        <f>IFERROR(salesdata[[#This Row],[S-P4]]/salesdata[[#This Row],[Q-P4]],0)</f>
        <v>7.13</v>
      </c>
      <c r="R4150" s="3">
        <v>14590</v>
      </c>
      <c r="S4150" s="10">
        <v>69588.679999999993</v>
      </c>
      <c r="T4150" s="1" t="str">
        <f>"Q"&amp;ROUNDUP(salesdata[[#This Row],[Month No.]]/3,0)</f>
        <v>Q4</v>
      </c>
      <c r="U4150" s="1" t="str">
        <f>TEXT(salesdata[[#This Row],[Date]],"dddd")</f>
        <v>Friday</v>
      </c>
      <c r="V4150" s="12">
        <f>IFERROR(salesdata[[#This Row],[Total Revenue]]/salesdata[[#This Row],[Total Units Sold]],0)</f>
        <v>4.7696148046607263</v>
      </c>
      <c r="W4150" s="1" t="str">
        <f>INDEX({"Product1","Product2","Product3","Product4"},MATCH(MAX(salesdata[[#This Row],[S-P1]],salesdata[[#This Row],[S-P2]],salesdata[[#This Row],[S-P3]],salesdata[[#This Row],[S-P4]]),CHOOSE({1,2,3,4},salesdata[[#This Row],[S-P1]],salesdata[[#This Row],[S-P2]],salesdata[[#This Row],[S-P3]],salesdata[[#This Row],[S-P4]]),0))</f>
        <v>Product3</v>
      </c>
      <c r="X4150" s="1" t="str">
        <f>IF(salesdata[[#This Row],[Total Revenue]]&gt;=70000,"High",IF(salesdata[[#This Row],[Total Revenue]]&gt;=40000,"Medium","Low"))</f>
        <v>Medium</v>
      </c>
      <c r="Y4150" s="1" t="str">
        <f>IFERROR(IF(SUMIF(salesdata[Year],salesdata[[#This Row],[Year]],salesdata[Total Revenue])&gt;SUMIF(salesdata[Year],salesdata[[#This Row],[Year]]-1,salesdata[Total Revenue]),"Growth Year","Decline Year"),"")</f>
        <v>Decline Year</v>
      </c>
    </row>
    <row r="4151" spans="1:25" x14ac:dyDescent="0.3">
      <c r="A4151" s="1">
        <v>4150</v>
      </c>
      <c r="B4151" s="2">
        <v>44506</v>
      </c>
      <c r="C4151" s="1">
        <v>2021</v>
      </c>
      <c r="D4151" s="1" t="s">
        <v>24</v>
      </c>
      <c r="E4151" s="1">
        <v>11</v>
      </c>
      <c r="F4151" s="3">
        <v>4326</v>
      </c>
      <c r="G4151" s="10">
        <v>13713.42</v>
      </c>
      <c r="H4151" s="12">
        <f>IFERROR(salesdata[[#This Row],[S-P1]]/salesdata[[#This Row],[Q-P1]],0)</f>
        <v>3.17</v>
      </c>
      <c r="I4151" s="3">
        <v>3180</v>
      </c>
      <c r="J4151" s="10">
        <v>20161.2</v>
      </c>
      <c r="K4151" s="12">
        <f>IFERROR(salesdata[[#This Row],[S-P2]]/salesdata[[#This Row],[Q-P2]],0)</f>
        <v>6.34</v>
      </c>
      <c r="L4151" s="3">
        <v>5128</v>
      </c>
      <c r="M4151" s="10">
        <v>27793.759999999998</v>
      </c>
      <c r="N4151" s="12">
        <f>IFERROR(salesdata[[#This Row],[S-P3]]/salesdata[[#This Row],[Q-P3]],0)</f>
        <v>5.42</v>
      </c>
      <c r="O4151" s="3">
        <v>634</v>
      </c>
      <c r="P4151" s="10">
        <v>4520.42</v>
      </c>
      <c r="Q4151" s="12">
        <f>IFERROR(salesdata[[#This Row],[S-P4]]/salesdata[[#This Row],[Q-P4]],0)</f>
        <v>7.13</v>
      </c>
      <c r="R4151" s="3">
        <v>13268</v>
      </c>
      <c r="S4151" s="10">
        <v>66188.800000000003</v>
      </c>
      <c r="T4151" s="1" t="str">
        <f>"Q"&amp;ROUNDUP(salesdata[[#This Row],[Month No.]]/3,0)</f>
        <v>Q4</v>
      </c>
      <c r="U4151" s="1" t="str">
        <f>TEXT(salesdata[[#This Row],[Date]],"dddd")</f>
        <v>Saturday</v>
      </c>
      <c r="V4151" s="12">
        <f>IFERROR(salesdata[[#This Row],[Total Revenue]]/salesdata[[#This Row],[Total Units Sold]],0)</f>
        <v>4.9886041603858908</v>
      </c>
      <c r="W4151" s="1" t="str">
        <f>INDEX({"Product1","Product2","Product3","Product4"},MATCH(MAX(salesdata[[#This Row],[S-P1]],salesdata[[#This Row],[S-P2]],salesdata[[#This Row],[S-P3]],salesdata[[#This Row],[S-P4]]),CHOOSE({1,2,3,4},salesdata[[#This Row],[S-P1]],salesdata[[#This Row],[S-P2]],salesdata[[#This Row],[S-P3]],salesdata[[#This Row],[S-P4]]),0))</f>
        <v>Product3</v>
      </c>
      <c r="X4151" s="1" t="str">
        <f>IF(salesdata[[#This Row],[Total Revenue]]&gt;=70000,"High",IF(salesdata[[#This Row],[Total Revenue]]&gt;=40000,"Medium","Low"))</f>
        <v>Medium</v>
      </c>
      <c r="Y4151" s="1" t="str">
        <f>IFERROR(IF(SUMIF(salesdata[Year],salesdata[[#This Row],[Year]],salesdata[Total Revenue])&gt;SUMIF(salesdata[Year],salesdata[[#This Row],[Year]]-1,salesdata[Total Revenue]),"Growth Year","Decline Year"),"")</f>
        <v>Decline Year</v>
      </c>
    </row>
    <row r="4152" spans="1:25" x14ac:dyDescent="0.3">
      <c r="A4152" s="1">
        <v>4151</v>
      </c>
      <c r="B4152" s="2">
        <v>44507</v>
      </c>
      <c r="C4152" s="1">
        <v>2021</v>
      </c>
      <c r="D4152" s="1" t="s">
        <v>24</v>
      </c>
      <c r="E4152" s="1">
        <v>11</v>
      </c>
      <c r="F4152" s="3">
        <v>5689</v>
      </c>
      <c r="G4152" s="10">
        <v>18034.13</v>
      </c>
      <c r="H4152" s="12">
        <f>IFERROR(salesdata[[#This Row],[S-P1]]/salesdata[[#This Row],[Q-P1]],0)</f>
        <v>3.1700000000000004</v>
      </c>
      <c r="I4152" s="3">
        <v>1602</v>
      </c>
      <c r="J4152" s="10">
        <v>10156.68</v>
      </c>
      <c r="K4152" s="12">
        <f>IFERROR(salesdata[[#This Row],[S-P2]]/salesdata[[#This Row],[Q-P2]],0)</f>
        <v>6.34</v>
      </c>
      <c r="L4152" s="3">
        <v>981</v>
      </c>
      <c r="M4152" s="10">
        <v>5317.02</v>
      </c>
      <c r="N4152" s="12">
        <f>IFERROR(salesdata[[#This Row],[S-P3]]/salesdata[[#This Row],[Q-P3]],0)</f>
        <v>5.4200000000000008</v>
      </c>
      <c r="O4152" s="3">
        <v>382</v>
      </c>
      <c r="P4152" s="10">
        <v>2723.66</v>
      </c>
      <c r="Q4152" s="12">
        <f>IFERROR(salesdata[[#This Row],[S-P4]]/salesdata[[#This Row],[Q-P4]],0)</f>
        <v>7.13</v>
      </c>
      <c r="R4152" s="3">
        <v>8654</v>
      </c>
      <c r="S4152" s="10">
        <v>36231.49</v>
      </c>
      <c r="T4152" s="1" t="str">
        <f>"Q"&amp;ROUNDUP(salesdata[[#This Row],[Month No.]]/3,0)</f>
        <v>Q4</v>
      </c>
      <c r="U4152" s="1" t="str">
        <f>TEXT(salesdata[[#This Row],[Date]],"dddd")</f>
        <v>Sunday</v>
      </c>
      <c r="V4152" s="12">
        <f>IFERROR(salesdata[[#This Row],[Total Revenue]]/salesdata[[#This Row],[Total Units Sold]],0)</f>
        <v>4.1866755257684307</v>
      </c>
      <c r="W4152" s="1" t="str">
        <f>INDEX({"Product1","Product2","Product3","Product4"},MATCH(MAX(salesdata[[#This Row],[S-P1]],salesdata[[#This Row],[S-P2]],salesdata[[#This Row],[S-P3]],salesdata[[#This Row],[S-P4]]),CHOOSE({1,2,3,4},salesdata[[#This Row],[S-P1]],salesdata[[#This Row],[S-P2]],salesdata[[#This Row],[S-P3]],salesdata[[#This Row],[S-P4]]),0))</f>
        <v>Product1</v>
      </c>
      <c r="X4152" s="1" t="str">
        <f>IF(salesdata[[#This Row],[Total Revenue]]&gt;=70000,"High",IF(salesdata[[#This Row],[Total Revenue]]&gt;=40000,"Medium","Low"))</f>
        <v>Low</v>
      </c>
      <c r="Y4152" s="1" t="str">
        <f>IFERROR(IF(SUMIF(salesdata[Year],salesdata[[#This Row],[Year]],salesdata[Total Revenue])&gt;SUMIF(salesdata[Year],salesdata[[#This Row],[Year]]-1,salesdata[Total Revenue]),"Growth Year","Decline Year"),"")</f>
        <v>Decline Year</v>
      </c>
    </row>
    <row r="4153" spans="1:25" x14ac:dyDescent="0.3">
      <c r="A4153" s="1">
        <v>4152</v>
      </c>
      <c r="B4153" s="2">
        <v>44508</v>
      </c>
      <c r="C4153" s="1">
        <v>2021</v>
      </c>
      <c r="D4153" s="1" t="s">
        <v>24</v>
      </c>
      <c r="E4153" s="1">
        <v>11</v>
      </c>
      <c r="F4153" s="3">
        <v>1872</v>
      </c>
      <c r="G4153" s="10">
        <v>5934.24</v>
      </c>
      <c r="H4153" s="12">
        <f>IFERROR(salesdata[[#This Row],[S-P1]]/salesdata[[#This Row],[Q-P1]],0)</f>
        <v>3.17</v>
      </c>
      <c r="I4153" s="3">
        <v>3148</v>
      </c>
      <c r="J4153" s="10">
        <v>19958.32</v>
      </c>
      <c r="K4153" s="12">
        <f>IFERROR(salesdata[[#This Row],[S-P2]]/salesdata[[#This Row],[Q-P2]],0)</f>
        <v>6.34</v>
      </c>
      <c r="L4153" s="3">
        <v>3429</v>
      </c>
      <c r="M4153" s="10">
        <v>18585.18</v>
      </c>
      <c r="N4153" s="12">
        <f>IFERROR(salesdata[[#This Row],[S-P3]]/salesdata[[#This Row],[Q-P3]],0)</f>
        <v>5.42</v>
      </c>
      <c r="O4153" s="3">
        <v>1094</v>
      </c>
      <c r="P4153" s="10">
        <v>7800.22</v>
      </c>
      <c r="Q4153" s="12">
        <f>IFERROR(salesdata[[#This Row],[S-P4]]/salesdata[[#This Row],[Q-P4]],0)</f>
        <v>7.13</v>
      </c>
      <c r="R4153" s="3">
        <v>9543</v>
      </c>
      <c r="S4153" s="10">
        <v>52277.96</v>
      </c>
      <c r="T4153" s="1" t="str">
        <f>"Q"&amp;ROUNDUP(salesdata[[#This Row],[Month No.]]/3,0)</f>
        <v>Q4</v>
      </c>
      <c r="U4153" s="1" t="str">
        <f>TEXT(salesdata[[#This Row],[Date]],"dddd")</f>
        <v>Monday</v>
      </c>
      <c r="V4153" s="12">
        <f>IFERROR(salesdata[[#This Row],[Total Revenue]]/salesdata[[#This Row],[Total Units Sold]],0)</f>
        <v>5.4781473331237551</v>
      </c>
      <c r="W4153" s="1" t="str">
        <f>INDEX({"Product1","Product2","Product3","Product4"},MATCH(MAX(salesdata[[#This Row],[S-P1]],salesdata[[#This Row],[S-P2]],salesdata[[#This Row],[S-P3]],salesdata[[#This Row],[S-P4]]),CHOOSE({1,2,3,4},salesdata[[#This Row],[S-P1]],salesdata[[#This Row],[S-P2]],salesdata[[#This Row],[S-P3]],salesdata[[#This Row],[S-P4]]),0))</f>
        <v>Product2</v>
      </c>
      <c r="X4153" s="1" t="str">
        <f>IF(salesdata[[#This Row],[Total Revenue]]&gt;=70000,"High",IF(salesdata[[#This Row],[Total Revenue]]&gt;=40000,"Medium","Low"))</f>
        <v>Medium</v>
      </c>
      <c r="Y4153" s="1" t="str">
        <f>IFERROR(IF(SUMIF(salesdata[Year],salesdata[[#This Row],[Year]],salesdata[Total Revenue])&gt;SUMIF(salesdata[Year],salesdata[[#This Row],[Year]]-1,salesdata[Total Revenue]),"Growth Year","Decline Year"),"")</f>
        <v>Decline Year</v>
      </c>
    </row>
    <row r="4154" spans="1:25" x14ac:dyDescent="0.3">
      <c r="A4154" s="1">
        <v>4153</v>
      </c>
      <c r="B4154" s="2">
        <v>44509</v>
      </c>
      <c r="C4154" s="1">
        <v>2021</v>
      </c>
      <c r="D4154" s="1" t="s">
        <v>24</v>
      </c>
      <c r="E4154" s="1">
        <v>11</v>
      </c>
      <c r="F4154" s="3">
        <v>1008</v>
      </c>
      <c r="G4154" s="10">
        <v>3195.36</v>
      </c>
      <c r="H4154" s="12">
        <f>IFERROR(salesdata[[#This Row],[S-P1]]/salesdata[[#This Row],[Q-P1]],0)</f>
        <v>3.17</v>
      </c>
      <c r="I4154" s="3">
        <v>2726</v>
      </c>
      <c r="J4154" s="10">
        <v>17282.84</v>
      </c>
      <c r="K4154" s="12">
        <f>IFERROR(salesdata[[#This Row],[S-P2]]/salesdata[[#This Row],[Q-P2]],0)</f>
        <v>6.34</v>
      </c>
      <c r="L4154" s="3">
        <v>4863</v>
      </c>
      <c r="M4154" s="10">
        <v>26357.46</v>
      </c>
      <c r="N4154" s="12">
        <f>IFERROR(salesdata[[#This Row],[S-P3]]/salesdata[[#This Row],[Q-P3]],0)</f>
        <v>5.42</v>
      </c>
      <c r="O4154" s="3">
        <v>1153</v>
      </c>
      <c r="P4154" s="10">
        <v>8220.89</v>
      </c>
      <c r="Q4154" s="12">
        <f>IFERROR(salesdata[[#This Row],[S-P4]]/salesdata[[#This Row],[Q-P4]],0)</f>
        <v>7.13</v>
      </c>
      <c r="R4154" s="3">
        <v>9750</v>
      </c>
      <c r="S4154" s="10">
        <v>55056.55</v>
      </c>
      <c r="T4154" s="1" t="str">
        <f>"Q"&amp;ROUNDUP(salesdata[[#This Row],[Month No.]]/3,0)</f>
        <v>Q4</v>
      </c>
      <c r="U4154" s="1" t="str">
        <f>TEXT(salesdata[[#This Row],[Date]],"dddd")</f>
        <v>Tuesday</v>
      </c>
      <c r="V4154" s="12">
        <f>IFERROR(salesdata[[#This Row],[Total Revenue]]/salesdata[[#This Row],[Total Units Sold]],0)</f>
        <v>5.6468256410256412</v>
      </c>
      <c r="W4154" s="1" t="str">
        <f>INDEX({"Product1","Product2","Product3","Product4"},MATCH(MAX(salesdata[[#This Row],[S-P1]],salesdata[[#This Row],[S-P2]],salesdata[[#This Row],[S-P3]],salesdata[[#This Row],[S-P4]]),CHOOSE({1,2,3,4},salesdata[[#This Row],[S-P1]],salesdata[[#This Row],[S-P2]],salesdata[[#This Row],[S-P3]],salesdata[[#This Row],[S-P4]]),0))</f>
        <v>Product3</v>
      </c>
      <c r="X4154" s="1" t="str">
        <f>IF(salesdata[[#This Row],[Total Revenue]]&gt;=70000,"High",IF(salesdata[[#This Row],[Total Revenue]]&gt;=40000,"Medium","Low"))</f>
        <v>Medium</v>
      </c>
      <c r="Y4154" s="1" t="str">
        <f>IFERROR(IF(SUMIF(salesdata[Year],salesdata[[#This Row],[Year]],salesdata[Total Revenue])&gt;SUMIF(salesdata[Year],salesdata[[#This Row],[Year]]-1,salesdata[Total Revenue]),"Growth Year","Decline Year"),"")</f>
        <v>Decline Year</v>
      </c>
    </row>
    <row r="4155" spans="1:25" x14ac:dyDescent="0.3">
      <c r="A4155" s="1">
        <v>4154</v>
      </c>
      <c r="B4155" s="2">
        <v>44510</v>
      </c>
      <c r="C4155" s="1">
        <v>2021</v>
      </c>
      <c r="D4155" s="1" t="s">
        <v>24</v>
      </c>
      <c r="E4155" s="1">
        <v>11</v>
      </c>
      <c r="F4155" s="3">
        <v>3513</v>
      </c>
      <c r="G4155" s="10">
        <v>11136.21</v>
      </c>
      <c r="H4155" s="12">
        <f>IFERROR(salesdata[[#This Row],[S-P1]]/salesdata[[#This Row],[Q-P1]],0)</f>
        <v>3.17</v>
      </c>
      <c r="I4155" s="3">
        <v>3402</v>
      </c>
      <c r="J4155" s="10">
        <v>21568.68</v>
      </c>
      <c r="K4155" s="12">
        <f>IFERROR(salesdata[[#This Row],[S-P2]]/salesdata[[#This Row],[Q-P2]],0)</f>
        <v>6.34</v>
      </c>
      <c r="L4155" s="3">
        <v>4953</v>
      </c>
      <c r="M4155" s="10">
        <v>26845.26</v>
      </c>
      <c r="N4155" s="12">
        <f>IFERROR(salesdata[[#This Row],[S-P3]]/salesdata[[#This Row],[Q-P3]],0)</f>
        <v>5.42</v>
      </c>
      <c r="O4155" s="3">
        <v>498</v>
      </c>
      <c r="P4155" s="10">
        <v>3550.74</v>
      </c>
      <c r="Q4155" s="12">
        <f>IFERROR(salesdata[[#This Row],[S-P4]]/salesdata[[#This Row],[Q-P4]],0)</f>
        <v>7.13</v>
      </c>
      <c r="R4155" s="3">
        <v>12366</v>
      </c>
      <c r="S4155" s="10">
        <v>63100.89</v>
      </c>
      <c r="T4155" s="1" t="str">
        <f>"Q"&amp;ROUNDUP(salesdata[[#This Row],[Month No.]]/3,0)</f>
        <v>Q4</v>
      </c>
      <c r="U4155" s="1" t="str">
        <f>TEXT(salesdata[[#This Row],[Date]],"dddd")</f>
        <v>Wednesday</v>
      </c>
      <c r="V4155" s="12">
        <f>IFERROR(salesdata[[#This Row],[Total Revenue]]/salesdata[[#This Row],[Total Units Sold]],0)</f>
        <v>5.1027729257641923</v>
      </c>
      <c r="W4155" s="1" t="str">
        <f>INDEX({"Product1","Product2","Product3","Product4"},MATCH(MAX(salesdata[[#This Row],[S-P1]],salesdata[[#This Row],[S-P2]],salesdata[[#This Row],[S-P3]],salesdata[[#This Row],[S-P4]]),CHOOSE({1,2,3,4},salesdata[[#This Row],[S-P1]],salesdata[[#This Row],[S-P2]],salesdata[[#This Row],[S-P3]],salesdata[[#This Row],[S-P4]]),0))</f>
        <v>Product3</v>
      </c>
      <c r="X4155" s="1" t="str">
        <f>IF(salesdata[[#This Row],[Total Revenue]]&gt;=70000,"High",IF(salesdata[[#This Row],[Total Revenue]]&gt;=40000,"Medium","Low"))</f>
        <v>Medium</v>
      </c>
      <c r="Y4155" s="1" t="str">
        <f>IFERROR(IF(SUMIF(salesdata[Year],salesdata[[#This Row],[Year]],salesdata[Total Revenue])&gt;SUMIF(salesdata[Year],salesdata[[#This Row],[Year]]-1,salesdata[Total Revenue]),"Growth Year","Decline Year"),"")</f>
        <v>Decline Year</v>
      </c>
    </row>
    <row r="4156" spans="1:25" x14ac:dyDescent="0.3">
      <c r="A4156" s="1">
        <v>4155</v>
      </c>
      <c r="B4156" s="2">
        <v>44511</v>
      </c>
      <c r="C4156" s="1">
        <v>2021</v>
      </c>
      <c r="D4156" s="1" t="s">
        <v>24</v>
      </c>
      <c r="E4156" s="1">
        <v>11</v>
      </c>
      <c r="F4156" s="3">
        <v>2378</v>
      </c>
      <c r="G4156" s="10">
        <v>7538.26</v>
      </c>
      <c r="H4156" s="12">
        <f>IFERROR(salesdata[[#This Row],[S-P1]]/salesdata[[#This Row],[Q-P1]],0)</f>
        <v>3.17</v>
      </c>
      <c r="I4156" s="3">
        <v>546</v>
      </c>
      <c r="J4156" s="10">
        <v>3461.64</v>
      </c>
      <c r="K4156" s="12">
        <f>IFERROR(salesdata[[#This Row],[S-P2]]/salesdata[[#This Row],[Q-P2]],0)</f>
        <v>6.34</v>
      </c>
      <c r="L4156" s="3">
        <v>5274</v>
      </c>
      <c r="M4156" s="10">
        <v>28585.08</v>
      </c>
      <c r="N4156" s="12">
        <f>IFERROR(salesdata[[#This Row],[S-P3]]/salesdata[[#This Row],[Q-P3]],0)</f>
        <v>5.42</v>
      </c>
      <c r="O4156" s="3">
        <v>1506</v>
      </c>
      <c r="P4156" s="10">
        <v>10737.78</v>
      </c>
      <c r="Q4156" s="12">
        <f>IFERROR(salesdata[[#This Row],[S-P4]]/salesdata[[#This Row],[Q-P4]],0)</f>
        <v>7.1300000000000008</v>
      </c>
      <c r="R4156" s="3">
        <v>9704</v>
      </c>
      <c r="S4156" s="10">
        <v>50322.76</v>
      </c>
      <c r="T4156" s="1" t="str">
        <f>"Q"&amp;ROUNDUP(salesdata[[#This Row],[Month No.]]/3,0)</f>
        <v>Q4</v>
      </c>
      <c r="U4156" s="1" t="str">
        <f>TEXT(salesdata[[#This Row],[Date]],"dddd")</f>
        <v>Thursday</v>
      </c>
      <c r="V4156" s="12">
        <f>IFERROR(salesdata[[#This Row],[Total Revenue]]/salesdata[[#This Row],[Total Units Sold]],0)</f>
        <v>5.1857749381698275</v>
      </c>
      <c r="W4156" s="1" t="str">
        <f>INDEX({"Product1","Product2","Product3","Product4"},MATCH(MAX(salesdata[[#This Row],[S-P1]],salesdata[[#This Row],[S-P2]],salesdata[[#This Row],[S-P3]],salesdata[[#This Row],[S-P4]]),CHOOSE({1,2,3,4},salesdata[[#This Row],[S-P1]],salesdata[[#This Row],[S-P2]],salesdata[[#This Row],[S-P3]],salesdata[[#This Row],[S-P4]]),0))</f>
        <v>Product3</v>
      </c>
      <c r="X4156" s="1" t="str">
        <f>IF(salesdata[[#This Row],[Total Revenue]]&gt;=70000,"High",IF(salesdata[[#This Row],[Total Revenue]]&gt;=40000,"Medium","Low"))</f>
        <v>Medium</v>
      </c>
      <c r="Y4156" s="1" t="str">
        <f>IFERROR(IF(SUMIF(salesdata[Year],salesdata[[#This Row],[Year]],salesdata[Total Revenue])&gt;SUMIF(salesdata[Year],salesdata[[#This Row],[Year]]-1,salesdata[Total Revenue]),"Growth Year","Decline Year"),"")</f>
        <v>Decline Year</v>
      </c>
    </row>
    <row r="4157" spans="1:25" x14ac:dyDescent="0.3">
      <c r="A4157" s="1">
        <v>4156</v>
      </c>
      <c r="B4157" s="2">
        <v>44512</v>
      </c>
      <c r="C4157" s="1">
        <v>2021</v>
      </c>
      <c r="D4157" s="1" t="s">
        <v>24</v>
      </c>
      <c r="E4157" s="1">
        <v>11</v>
      </c>
      <c r="F4157" s="3">
        <v>6207</v>
      </c>
      <c r="G4157" s="10">
        <v>19676.189999999999</v>
      </c>
      <c r="H4157" s="12">
        <f>IFERROR(salesdata[[#This Row],[S-P1]]/salesdata[[#This Row],[Q-P1]],0)</f>
        <v>3.17</v>
      </c>
      <c r="I4157" s="3">
        <v>309</v>
      </c>
      <c r="J4157" s="10">
        <v>1959.06</v>
      </c>
      <c r="K4157" s="12">
        <f>IFERROR(salesdata[[#This Row],[S-P2]]/salesdata[[#This Row],[Q-P2]],0)</f>
        <v>6.34</v>
      </c>
      <c r="L4157" s="3">
        <v>4924</v>
      </c>
      <c r="M4157" s="10">
        <v>26688.080000000002</v>
      </c>
      <c r="N4157" s="12">
        <f>IFERROR(salesdata[[#This Row],[S-P3]]/salesdata[[#This Row],[Q-P3]],0)</f>
        <v>5.42</v>
      </c>
      <c r="O4157" s="3">
        <v>847</v>
      </c>
      <c r="P4157" s="10">
        <v>6039.11</v>
      </c>
      <c r="Q4157" s="12">
        <f>IFERROR(salesdata[[#This Row],[S-P4]]/salesdata[[#This Row],[Q-P4]],0)</f>
        <v>7.13</v>
      </c>
      <c r="R4157" s="3">
        <v>12287</v>
      </c>
      <c r="S4157" s="10">
        <v>54362.44</v>
      </c>
      <c r="T4157" s="1" t="str">
        <f>"Q"&amp;ROUNDUP(salesdata[[#This Row],[Month No.]]/3,0)</f>
        <v>Q4</v>
      </c>
      <c r="U4157" s="1" t="str">
        <f>TEXT(salesdata[[#This Row],[Date]],"dddd")</f>
        <v>Friday</v>
      </c>
      <c r="V4157" s="12">
        <f>IFERROR(salesdata[[#This Row],[Total Revenue]]/salesdata[[#This Row],[Total Units Sold]],0)</f>
        <v>4.4243867502238139</v>
      </c>
      <c r="W4157" s="1" t="str">
        <f>INDEX({"Product1","Product2","Product3","Product4"},MATCH(MAX(salesdata[[#This Row],[S-P1]],salesdata[[#This Row],[S-P2]],salesdata[[#This Row],[S-P3]],salesdata[[#This Row],[S-P4]]),CHOOSE({1,2,3,4},salesdata[[#This Row],[S-P1]],salesdata[[#This Row],[S-P2]],salesdata[[#This Row],[S-P3]],salesdata[[#This Row],[S-P4]]),0))</f>
        <v>Product3</v>
      </c>
      <c r="X4157" s="1" t="str">
        <f>IF(salesdata[[#This Row],[Total Revenue]]&gt;=70000,"High",IF(salesdata[[#This Row],[Total Revenue]]&gt;=40000,"Medium","Low"))</f>
        <v>Medium</v>
      </c>
      <c r="Y4157" s="1" t="str">
        <f>IFERROR(IF(SUMIF(salesdata[Year],salesdata[[#This Row],[Year]],salesdata[Total Revenue])&gt;SUMIF(salesdata[Year],salesdata[[#This Row],[Year]]-1,salesdata[Total Revenue]),"Growth Year","Decline Year"),"")</f>
        <v>Decline Year</v>
      </c>
    </row>
    <row r="4158" spans="1:25" x14ac:dyDescent="0.3">
      <c r="A4158" s="1">
        <v>4157</v>
      </c>
      <c r="B4158" s="2">
        <v>44513</v>
      </c>
      <c r="C4158" s="1">
        <v>2021</v>
      </c>
      <c r="D4158" s="1" t="s">
        <v>24</v>
      </c>
      <c r="E4158" s="1">
        <v>11</v>
      </c>
      <c r="F4158" s="3">
        <v>4222</v>
      </c>
      <c r="G4158" s="10">
        <v>13383.74</v>
      </c>
      <c r="H4158" s="12">
        <f>IFERROR(salesdata[[#This Row],[S-P1]]/salesdata[[#This Row],[Q-P1]],0)</f>
        <v>3.17</v>
      </c>
      <c r="I4158" s="3">
        <v>1727</v>
      </c>
      <c r="J4158" s="10">
        <v>10949.18</v>
      </c>
      <c r="K4158" s="12">
        <f>IFERROR(salesdata[[#This Row],[S-P2]]/salesdata[[#This Row],[Q-P2]],0)</f>
        <v>6.34</v>
      </c>
      <c r="L4158" s="3">
        <v>3406</v>
      </c>
      <c r="M4158" s="10">
        <v>18460.52</v>
      </c>
      <c r="N4158" s="12">
        <f>IFERROR(salesdata[[#This Row],[S-P3]]/salesdata[[#This Row],[Q-P3]],0)</f>
        <v>5.42</v>
      </c>
      <c r="O4158" s="3">
        <v>832</v>
      </c>
      <c r="P4158" s="10">
        <v>5932.16</v>
      </c>
      <c r="Q4158" s="12">
        <f>IFERROR(salesdata[[#This Row],[S-P4]]/salesdata[[#This Row],[Q-P4]],0)</f>
        <v>7.13</v>
      </c>
      <c r="R4158" s="3">
        <v>10187</v>
      </c>
      <c r="S4158" s="10">
        <v>48725.599999999999</v>
      </c>
      <c r="T4158" s="1" t="str">
        <f>"Q"&amp;ROUNDUP(salesdata[[#This Row],[Month No.]]/3,0)</f>
        <v>Q4</v>
      </c>
      <c r="U4158" s="1" t="str">
        <f>TEXT(salesdata[[#This Row],[Date]],"dddd")</f>
        <v>Saturday</v>
      </c>
      <c r="V4158" s="12">
        <f>IFERROR(salesdata[[#This Row],[Total Revenue]]/salesdata[[#This Row],[Total Units Sold]],0)</f>
        <v>4.7831157357416316</v>
      </c>
      <c r="W4158" s="1" t="str">
        <f>INDEX({"Product1","Product2","Product3","Product4"},MATCH(MAX(salesdata[[#This Row],[S-P1]],salesdata[[#This Row],[S-P2]],salesdata[[#This Row],[S-P3]],salesdata[[#This Row],[S-P4]]),CHOOSE({1,2,3,4},salesdata[[#This Row],[S-P1]],salesdata[[#This Row],[S-P2]],salesdata[[#This Row],[S-P3]],salesdata[[#This Row],[S-P4]]),0))</f>
        <v>Product3</v>
      </c>
      <c r="X4158" s="1" t="str">
        <f>IF(salesdata[[#This Row],[Total Revenue]]&gt;=70000,"High",IF(salesdata[[#This Row],[Total Revenue]]&gt;=40000,"Medium","Low"))</f>
        <v>Medium</v>
      </c>
      <c r="Y4158" s="1" t="str">
        <f>IFERROR(IF(SUMIF(salesdata[Year],salesdata[[#This Row],[Year]],salesdata[Total Revenue])&gt;SUMIF(salesdata[Year],salesdata[[#This Row],[Year]]-1,salesdata[Total Revenue]),"Growth Year","Decline Year"),"")</f>
        <v>Decline Year</v>
      </c>
    </row>
    <row r="4159" spans="1:25" x14ac:dyDescent="0.3">
      <c r="A4159" s="1">
        <v>4158</v>
      </c>
      <c r="B4159" s="2">
        <v>44514</v>
      </c>
      <c r="C4159" s="1">
        <v>2021</v>
      </c>
      <c r="D4159" s="1" t="s">
        <v>24</v>
      </c>
      <c r="E4159" s="1">
        <v>11</v>
      </c>
      <c r="F4159" s="3">
        <v>4628</v>
      </c>
      <c r="G4159" s="10">
        <v>14670.76</v>
      </c>
      <c r="H4159" s="12">
        <f>IFERROR(salesdata[[#This Row],[S-P1]]/salesdata[[#This Row],[Q-P1]],0)</f>
        <v>3.17</v>
      </c>
      <c r="I4159" s="3">
        <v>2612</v>
      </c>
      <c r="J4159" s="10">
        <v>16560.080000000002</v>
      </c>
      <c r="K4159" s="12">
        <f>IFERROR(salesdata[[#This Row],[S-P2]]/salesdata[[#This Row],[Q-P2]],0)</f>
        <v>6.3400000000000007</v>
      </c>
      <c r="L4159" s="3">
        <v>5169</v>
      </c>
      <c r="M4159" s="10">
        <v>28015.98</v>
      </c>
      <c r="N4159" s="12">
        <f>IFERROR(salesdata[[#This Row],[S-P3]]/salesdata[[#This Row],[Q-P3]],0)</f>
        <v>5.42</v>
      </c>
      <c r="O4159" s="3">
        <v>1562</v>
      </c>
      <c r="P4159" s="10">
        <v>11137.06</v>
      </c>
      <c r="Q4159" s="12">
        <f>IFERROR(salesdata[[#This Row],[S-P4]]/salesdata[[#This Row],[Q-P4]],0)</f>
        <v>7.13</v>
      </c>
      <c r="R4159" s="3">
        <v>13971</v>
      </c>
      <c r="S4159" s="10">
        <v>70383.88</v>
      </c>
      <c r="T4159" s="1" t="str">
        <f>"Q"&amp;ROUNDUP(salesdata[[#This Row],[Month No.]]/3,0)</f>
        <v>Q4</v>
      </c>
      <c r="U4159" s="1" t="str">
        <f>TEXT(salesdata[[#This Row],[Date]],"dddd")</f>
        <v>Sunday</v>
      </c>
      <c r="V4159" s="12">
        <f>IFERROR(salesdata[[#This Row],[Total Revenue]]/salesdata[[#This Row],[Total Units Sold]],0)</f>
        <v>5.0378555579414508</v>
      </c>
      <c r="W4159" s="1" t="str">
        <f>INDEX({"Product1","Product2","Product3","Product4"},MATCH(MAX(salesdata[[#This Row],[S-P1]],salesdata[[#This Row],[S-P2]],salesdata[[#This Row],[S-P3]],salesdata[[#This Row],[S-P4]]),CHOOSE({1,2,3,4},salesdata[[#This Row],[S-P1]],salesdata[[#This Row],[S-P2]],salesdata[[#This Row],[S-P3]],salesdata[[#This Row],[S-P4]]),0))</f>
        <v>Product3</v>
      </c>
      <c r="X4159" s="1" t="str">
        <f>IF(salesdata[[#This Row],[Total Revenue]]&gt;=70000,"High",IF(salesdata[[#This Row],[Total Revenue]]&gt;=40000,"Medium","Low"))</f>
        <v>High</v>
      </c>
      <c r="Y4159" s="1" t="str">
        <f>IFERROR(IF(SUMIF(salesdata[Year],salesdata[[#This Row],[Year]],salesdata[Total Revenue])&gt;SUMIF(salesdata[Year],salesdata[[#This Row],[Year]]-1,salesdata[Total Revenue]),"Growth Year","Decline Year"),"")</f>
        <v>Decline Year</v>
      </c>
    </row>
    <row r="4160" spans="1:25" x14ac:dyDescent="0.3">
      <c r="A4160" s="1">
        <v>4159</v>
      </c>
      <c r="B4160" s="2">
        <v>44515</v>
      </c>
      <c r="C4160" s="1">
        <v>2021</v>
      </c>
      <c r="D4160" s="1" t="s">
        <v>24</v>
      </c>
      <c r="E4160" s="1">
        <v>11</v>
      </c>
      <c r="F4160" s="3">
        <v>1844</v>
      </c>
      <c r="G4160" s="10">
        <v>5845.48</v>
      </c>
      <c r="H4160" s="12">
        <f>IFERROR(salesdata[[#This Row],[S-P1]]/salesdata[[#This Row],[Q-P1]],0)</f>
        <v>3.17</v>
      </c>
      <c r="I4160" s="3">
        <v>1292</v>
      </c>
      <c r="J4160" s="10">
        <v>8191.28</v>
      </c>
      <c r="K4160" s="12">
        <f>IFERROR(salesdata[[#This Row],[S-P2]]/salesdata[[#This Row],[Q-P2]],0)</f>
        <v>6.34</v>
      </c>
      <c r="L4160" s="3">
        <v>4514</v>
      </c>
      <c r="M4160" s="10">
        <v>24465.88</v>
      </c>
      <c r="N4160" s="12">
        <f>IFERROR(salesdata[[#This Row],[S-P3]]/salesdata[[#This Row],[Q-P3]],0)</f>
        <v>5.42</v>
      </c>
      <c r="O4160" s="3">
        <v>1030</v>
      </c>
      <c r="P4160" s="10">
        <v>7343.9</v>
      </c>
      <c r="Q4160" s="12">
        <f>IFERROR(salesdata[[#This Row],[S-P4]]/salesdata[[#This Row],[Q-P4]],0)</f>
        <v>7.13</v>
      </c>
      <c r="R4160" s="3">
        <v>8680</v>
      </c>
      <c r="S4160" s="10">
        <v>45846.54</v>
      </c>
      <c r="T4160" s="1" t="str">
        <f>"Q"&amp;ROUNDUP(salesdata[[#This Row],[Month No.]]/3,0)</f>
        <v>Q4</v>
      </c>
      <c r="U4160" s="1" t="str">
        <f>TEXT(salesdata[[#This Row],[Date]],"dddd")</f>
        <v>Monday</v>
      </c>
      <c r="V4160" s="12">
        <f>IFERROR(salesdata[[#This Row],[Total Revenue]]/salesdata[[#This Row],[Total Units Sold]],0)</f>
        <v>5.2818594470046083</v>
      </c>
      <c r="W4160" s="1" t="str">
        <f>INDEX({"Product1","Product2","Product3","Product4"},MATCH(MAX(salesdata[[#This Row],[S-P1]],salesdata[[#This Row],[S-P2]],salesdata[[#This Row],[S-P3]],salesdata[[#This Row],[S-P4]]),CHOOSE({1,2,3,4},salesdata[[#This Row],[S-P1]],salesdata[[#This Row],[S-P2]],salesdata[[#This Row],[S-P3]],salesdata[[#This Row],[S-P4]]),0))</f>
        <v>Product3</v>
      </c>
      <c r="X4160" s="1" t="str">
        <f>IF(salesdata[[#This Row],[Total Revenue]]&gt;=70000,"High",IF(salesdata[[#This Row],[Total Revenue]]&gt;=40000,"Medium","Low"))</f>
        <v>Medium</v>
      </c>
      <c r="Y4160" s="1" t="str">
        <f>IFERROR(IF(SUMIF(salesdata[Year],salesdata[[#This Row],[Year]],salesdata[Total Revenue])&gt;SUMIF(salesdata[Year],salesdata[[#This Row],[Year]]-1,salesdata[Total Revenue]),"Growth Year","Decline Year"),"")</f>
        <v>Decline Year</v>
      </c>
    </row>
    <row r="4161" spans="1:25" x14ac:dyDescent="0.3">
      <c r="A4161" s="1">
        <v>4160</v>
      </c>
      <c r="B4161" s="2">
        <v>44516</v>
      </c>
      <c r="C4161" s="1">
        <v>2021</v>
      </c>
      <c r="D4161" s="1" t="s">
        <v>24</v>
      </c>
      <c r="E4161" s="1">
        <v>11</v>
      </c>
      <c r="F4161" s="3">
        <v>5204</v>
      </c>
      <c r="G4161" s="10">
        <v>16496.68</v>
      </c>
      <c r="H4161" s="12">
        <f>IFERROR(salesdata[[#This Row],[S-P1]]/salesdata[[#This Row],[Q-P1]],0)</f>
        <v>3.17</v>
      </c>
      <c r="I4161" s="3">
        <v>1803</v>
      </c>
      <c r="J4161" s="10">
        <v>11431.02</v>
      </c>
      <c r="K4161" s="12">
        <f>IFERROR(salesdata[[#This Row],[S-P2]]/salesdata[[#This Row],[Q-P2]],0)</f>
        <v>6.34</v>
      </c>
      <c r="L4161" s="3">
        <v>2411</v>
      </c>
      <c r="M4161" s="10">
        <v>13067.62</v>
      </c>
      <c r="N4161" s="12">
        <f>IFERROR(salesdata[[#This Row],[S-P3]]/salesdata[[#This Row],[Q-P3]],0)</f>
        <v>5.42</v>
      </c>
      <c r="O4161" s="3">
        <v>855</v>
      </c>
      <c r="P4161" s="10">
        <v>6096.15</v>
      </c>
      <c r="Q4161" s="12">
        <f>IFERROR(salesdata[[#This Row],[S-P4]]/salesdata[[#This Row],[Q-P4]],0)</f>
        <v>7.13</v>
      </c>
      <c r="R4161" s="3">
        <v>10273</v>
      </c>
      <c r="S4161" s="10">
        <v>47091.47</v>
      </c>
      <c r="T4161" s="1" t="str">
        <f>"Q"&amp;ROUNDUP(salesdata[[#This Row],[Month No.]]/3,0)</f>
        <v>Q4</v>
      </c>
      <c r="U4161" s="1" t="str">
        <f>TEXT(salesdata[[#This Row],[Date]],"dddd")</f>
        <v>Tuesday</v>
      </c>
      <c r="V4161" s="12">
        <f>IFERROR(salesdata[[#This Row],[Total Revenue]]/salesdata[[#This Row],[Total Units Sold]],0)</f>
        <v>4.58400369901684</v>
      </c>
      <c r="W4161" s="1" t="str">
        <f>INDEX({"Product1","Product2","Product3","Product4"},MATCH(MAX(salesdata[[#This Row],[S-P1]],salesdata[[#This Row],[S-P2]],salesdata[[#This Row],[S-P3]],salesdata[[#This Row],[S-P4]]),CHOOSE({1,2,3,4},salesdata[[#This Row],[S-P1]],salesdata[[#This Row],[S-P2]],salesdata[[#This Row],[S-P3]],salesdata[[#This Row],[S-P4]]),0))</f>
        <v>Product1</v>
      </c>
      <c r="X4161" s="1" t="str">
        <f>IF(salesdata[[#This Row],[Total Revenue]]&gt;=70000,"High",IF(salesdata[[#This Row],[Total Revenue]]&gt;=40000,"Medium","Low"))</f>
        <v>Medium</v>
      </c>
      <c r="Y4161" s="1" t="str">
        <f>IFERROR(IF(SUMIF(salesdata[Year],salesdata[[#This Row],[Year]],salesdata[Total Revenue])&gt;SUMIF(salesdata[Year],salesdata[[#This Row],[Year]]-1,salesdata[Total Revenue]),"Growth Year","Decline Year"),"")</f>
        <v>Decline Year</v>
      </c>
    </row>
    <row r="4162" spans="1:25" x14ac:dyDescent="0.3">
      <c r="A4162" s="1">
        <v>4161</v>
      </c>
      <c r="B4162" s="2">
        <v>44517</v>
      </c>
      <c r="C4162" s="1">
        <v>2021</v>
      </c>
      <c r="D4162" s="1" t="s">
        <v>24</v>
      </c>
      <c r="E4162" s="1">
        <v>11</v>
      </c>
      <c r="F4162" s="3">
        <v>5705</v>
      </c>
      <c r="G4162" s="10">
        <v>18084.849999999999</v>
      </c>
      <c r="H4162" s="12">
        <f>IFERROR(salesdata[[#This Row],[S-P1]]/salesdata[[#This Row],[Q-P1]],0)</f>
        <v>3.17</v>
      </c>
      <c r="I4162" s="3">
        <v>1275</v>
      </c>
      <c r="J4162" s="10">
        <v>8083.5</v>
      </c>
      <c r="K4162" s="12">
        <f>IFERROR(salesdata[[#This Row],[S-P2]]/salesdata[[#This Row],[Q-P2]],0)</f>
        <v>6.34</v>
      </c>
      <c r="L4162" s="3">
        <v>4465</v>
      </c>
      <c r="M4162" s="10">
        <v>24200.3</v>
      </c>
      <c r="N4162" s="12">
        <f>IFERROR(salesdata[[#This Row],[S-P3]]/salesdata[[#This Row],[Q-P3]],0)</f>
        <v>5.42</v>
      </c>
      <c r="O4162" s="3">
        <v>422</v>
      </c>
      <c r="P4162" s="10">
        <v>3008.86</v>
      </c>
      <c r="Q4162" s="12">
        <f>IFERROR(salesdata[[#This Row],[S-P4]]/salesdata[[#This Row],[Q-P4]],0)</f>
        <v>7.13</v>
      </c>
      <c r="R4162" s="3">
        <v>11867</v>
      </c>
      <c r="S4162" s="10">
        <v>53377.51</v>
      </c>
      <c r="T4162" s="1" t="str">
        <f>"Q"&amp;ROUNDUP(salesdata[[#This Row],[Month No.]]/3,0)</f>
        <v>Q4</v>
      </c>
      <c r="U4162" s="1" t="str">
        <f>TEXT(salesdata[[#This Row],[Date]],"dddd")</f>
        <v>Wednesday</v>
      </c>
      <c r="V4162" s="12">
        <f>IFERROR(salesdata[[#This Row],[Total Revenue]]/salesdata[[#This Row],[Total Units Sold]],0)</f>
        <v>4.4979784275722592</v>
      </c>
      <c r="W4162" s="1" t="str">
        <f>INDEX({"Product1","Product2","Product3","Product4"},MATCH(MAX(salesdata[[#This Row],[S-P1]],salesdata[[#This Row],[S-P2]],salesdata[[#This Row],[S-P3]],salesdata[[#This Row],[S-P4]]),CHOOSE({1,2,3,4},salesdata[[#This Row],[S-P1]],salesdata[[#This Row],[S-P2]],salesdata[[#This Row],[S-P3]],salesdata[[#This Row],[S-P4]]),0))</f>
        <v>Product3</v>
      </c>
      <c r="X4162" s="1" t="str">
        <f>IF(salesdata[[#This Row],[Total Revenue]]&gt;=70000,"High",IF(salesdata[[#This Row],[Total Revenue]]&gt;=40000,"Medium","Low"))</f>
        <v>Medium</v>
      </c>
      <c r="Y4162" s="1" t="str">
        <f>IFERROR(IF(SUMIF(salesdata[Year],salesdata[[#This Row],[Year]],salesdata[Total Revenue])&gt;SUMIF(salesdata[Year],salesdata[[#This Row],[Year]]-1,salesdata[Total Revenue]),"Growth Year","Decline Year"),"")</f>
        <v>Decline Year</v>
      </c>
    </row>
    <row r="4163" spans="1:25" x14ac:dyDescent="0.3">
      <c r="A4163" s="1">
        <v>4162</v>
      </c>
      <c r="B4163" s="2">
        <v>44518</v>
      </c>
      <c r="C4163" s="1">
        <v>2021</v>
      </c>
      <c r="D4163" s="1" t="s">
        <v>24</v>
      </c>
      <c r="E4163" s="1">
        <v>11</v>
      </c>
      <c r="F4163" s="3">
        <v>4231</v>
      </c>
      <c r="G4163" s="10">
        <v>13412.27</v>
      </c>
      <c r="H4163" s="12">
        <f>IFERROR(salesdata[[#This Row],[S-P1]]/salesdata[[#This Row],[Q-P1]],0)</f>
        <v>3.17</v>
      </c>
      <c r="I4163" s="3">
        <v>1753</v>
      </c>
      <c r="J4163" s="10">
        <v>11114.02</v>
      </c>
      <c r="K4163" s="12">
        <f>IFERROR(salesdata[[#This Row],[S-P2]]/salesdata[[#This Row],[Q-P2]],0)</f>
        <v>6.34</v>
      </c>
      <c r="L4163" s="3">
        <v>4534</v>
      </c>
      <c r="M4163" s="10">
        <v>24574.28</v>
      </c>
      <c r="N4163" s="12">
        <f>IFERROR(salesdata[[#This Row],[S-P3]]/salesdata[[#This Row],[Q-P3]],0)</f>
        <v>5.42</v>
      </c>
      <c r="O4163" s="3">
        <v>551</v>
      </c>
      <c r="P4163" s="10">
        <v>3928.63</v>
      </c>
      <c r="Q4163" s="12">
        <f>IFERROR(salesdata[[#This Row],[S-P4]]/salesdata[[#This Row],[Q-P4]],0)</f>
        <v>7.13</v>
      </c>
      <c r="R4163" s="3">
        <v>11069</v>
      </c>
      <c r="S4163" s="10">
        <v>53029.2</v>
      </c>
      <c r="T4163" s="1" t="str">
        <f>"Q"&amp;ROUNDUP(salesdata[[#This Row],[Month No.]]/3,0)</f>
        <v>Q4</v>
      </c>
      <c r="U4163" s="1" t="str">
        <f>TEXT(salesdata[[#This Row],[Date]],"dddd")</f>
        <v>Thursday</v>
      </c>
      <c r="V4163" s="12">
        <f>IFERROR(salesdata[[#This Row],[Total Revenue]]/salesdata[[#This Row],[Total Units Sold]],0)</f>
        <v>4.7907850754359016</v>
      </c>
      <c r="W4163" s="1" t="str">
        <f>INDEX({"Product1","Product2","Product3","Product4"},MATCH(MAX(salesdata[[#This Row],[S-P1]],salesdata[[#This Row],[S-P2]],salesdata[[#This Row],[S-P3]],salesdata[[#This Row],[S-P4]]),CHOOSE({1,2,3,4},salesdata[[#This Row],[S-P1]],salesdata[[#This Row],[S-P2]],salesdata[[#This Row],[S-P3]],salesdata[[#This Row],[S-P4]]),0))</f>
        <v>Product3</v>
      </c>
      <c r="X4163" s="1" t="str">
        <f>IF(salesdata[[#This Row],[Total Revenue]]&gt;=70000,"High",IF(salesdata[[#This Row],[Total Revenue]]&gt;=40000,"Medium","Low"))</f>
        <v>Medium</v>
      </c>
      <c r="Y4163" s="1" t="str">
        <f>IFERROR(IF(SUMIF(salesdata[Year],salesdata[[#This Row],[Year]],salesdata[Total Revenue])&gt;SUMIF(salesdata[Year],salesdata[[#This Row],[Year]]-1,salesdata[Total Revenue]),"Growth Year","Decline Year"),"")</f>
        <v>Decline Year</v>
      </c>
    </row>
    <row r="4164" spans="1:25" x14ac:dyDescent="0.3">
      <c r="A4164" s="1">
        <v>4163</v>
      </c>
      <c r="B4164" s="2">
        <v>44519</v>
      </c>
      <c r="C4164" s="1">
        <v>2021</v>
      </c>
      <c r="D4164" s="1" t="s">
        <v>24</v>
      </c>
      <c r="E4164" s="1">
        <v>11</v>
      </c>
      <c r="F4164" s="3">
        <v>265</v>
      </c>
      <c r="G4164" s="10">
        <v>840.05</v>
      </c>
      <c r="H4164" s="12">
        <f>IFERROR(salesdata[[#This Row],[S-P1]]/salesdata[[#This Row],[Q-P1]],0)</f>
        <v>3.17</v>
      </c>
      <c r="I4164" s="3">
        <v>2372</v>
      </c>
      <c r="J4164" s="10">
        <v>15038.48</v>
      </c>
      <c r="K4164" s="12">
        <f>IFERROR(salesdata[[#This Row],[S-P2]]/salesdata[[#This Row],[Q-P2]],0)</f>
        <v>6.34</v>
      </c>
      <c r="L4164" s="3">
        <v>3805</v>
      </c>
      <c r="M4164" s="10">
        <v>20623.099999999999</v>
      </c>
      <c r="N4164" s="12">
        <f>IFERROR(salesdata[[#This Row],[S-P3]]/salesdata[[#This Row],[Q-P3]],0)</f>
        <v>5.42</v>
      </c>
      <c r="O4164" s="3">
        <v>1130</v>
      </c>
      <c r="P4164" s="10">
        <v>8056.9</v>
      </c>
      <c r="Q4164" s="12">
        <f>IFERROR(salesdata[[#This Row],[S-P4]]/salesdata[[#This Row],[Q-P4]],0)</f>
        <v>7.13</v>
      </c>
      <c r="R4164" s="3">
        <v>7572</v>
      </c>
      <c r="S4164" s="10">
        <v>44558.53</v>
      </c>
      <c r="T4164" s="1" t="str">
        <f>"Q"&amp;ROUNDUP(salesdata[[#This Row],[Month No.]]/3,0)</f>
        <v>Q4</v>
      </c>
      <c r="U4164" s="1" t="str">
        <f>TEXT(salesdata[[#This Row],[Date]],"dddd")</f>
        <v>Friday</v>
      </c>
      <c r="V4164" s="12">
        <f>IFERROR(salesdata[[#This Row],[Total Revenue]]/salesdata[[#This Row],[Total Units Sold]],0)</f>
        <v>5.8846447437929212</v>
      </c>
      <c r="W4164" s="1" t="str">
        <f>INDEX({"Product1","Product2","Product3","Product4"},MATCH(MAX(salesdata[[#This Row],[S-P1]],salesdata[[#This Row],[S-P2]],salesdata[[#This Row],[S-P3]],salesdata[[#This Row],[S-P4]]),CHOOSE({1,2,3,4},salesdata[[#This Row],[S-P1]],salesdata[[#This Row],[S-P2]],salesdata[[#This Row],[S-P3]],salesdata[[#This Row],[S-P4]]),0))</f>
        <v>Product3</v>
      </c>
      <c r="X4164" s="1" t="str">
        <f>IF(salesdata[[#This Row],[Total Revenue]]&gt;=70000,"High",IF(salesdata[[#This Row],[Total Revenue]]&gt;=40000,"Medium","Low"))</f>
        <v>Medium</v>
      </c>
      <c r="Y4164" s="1" t="str">
        <f>IFERROR(IF(SUMIF(salesdata[Year],salesdata[[#This Row],[Year]],salesdata[Total Revenue])&gt;SUMIF(salesdata[Year],salesdata[[#This Row],[Year]]-1,salesdata[Total Revenue]),"Growth Year","Decline Year"),"")</f>
        <v>Decline Year</v>
      </c>
    </row>
    <row r="4165" spans="1:25" x14ac:dyDescent="0.3">
      <c r="A4165" s="1">
        <v>4164</v>
      </c>
      <c r="B4165" s="2">
        <v>44520</v>
      </c>
      <c r="C4165" s="1">
        <v>2021</v>
      </c>
      <c r="D4165" s="1" t="s">
        <v>24</v>
      </c>
      <c r="E4165" s="1">
        <v>11</v>
      </c>
      <c r="F4165" s="3">
        <v>4367</v>
      </c>
      <c r="G4165" s="10">
        <v>13843.39</v>
      </c>
      <c r="H4165" s="12">
        <f>IFERROR(salesdata[[#This Row],[S-P1]]/salesdata[[#This Row],[Q-P1]],0)</f>
        <v>3.17</v>
      </c>
      <c r="I4165" s="3">
        <v>1369</v>
      </c>
      <c r="J4165" s="10">
        <v>8679.4599999999991</v>
      </c>
      <c r="K4165" s="12">
        <f>IFERROR(salesdata[[#This Row],[S-P2]]/salesdata[[#This Row],[Q-P2]],0)</f>
        <v>6.339999999999999</v>
      </c>
      <c r="L4165" s="3">
        <v>2980</v>
      </c>
      <c r="M4165" s="10">
        <v>16151.6</v>
      </c>
      <c r="N4165" s="12">
        <f>IFERROR(salesdata[[#This Row],[S-P3]]/salesdata[[#This Row],[Q-P3]],0)</f>
        <v>5.42</v>
      </c>
      <c r="O4165" s="3">
        <v>1946</v>
      </c>
      <c r="P4165" s="10">
        <v>13874.98</v>
      </c>
      <c r="Q4165" s="12">
        <f>IFERROR(salesdata[[#This Row],[S-P4]]/salesdata[[#This Row],[Q-P4]],0)</f>
        <v>7.13</v>
      </c>
      <c r="R4165" s="3">
        <v>10662</v>
      </c>
      <c r="S4165" s="10">
        <v>52549.43</v>
      </c>
      <c r="T4165" s="1" t="str">
        <f>"Q"&amp;ROUNDUP(salesdata[[#This Row],[Month No.]]/3,0)</f>
        <v>Q4</v>
      </c>
      <c r="U4165" s="1" t="str">
        <f>TEXT(salesdata[[#This Row],[Date]],"dddd")</f>
        <v>Saturday</v>
      </c>
      <c r="V4165" s="12">
        <f>IFERROR(salesdata[[#This Row],[Total Revenue]]/salesdata[[#This Row],[Total Units Sold]],0)</f>
        <v>4.9286653535921969</v>
      </c>
      <c r="W4165" s="1" t="str">
        <f>INDEX({"Product1","Product2","Product3","Product4"},MATCH(MAX(salesdata[[#This Row],[S-P1]],salesdata[[#This Row],[S-P2]],salesdata[[#This Row],[S-P3]],salesdata[[#This Row],[S-P4]]),CHOOSE({1,2,3,4},salesdata[[#This Row],[S-P1]],salesdata[[#This Row],[S-P2]],salesdata[[#This Row],[S-P3]],salesdata[[#This Row],[S-P4]]),0))</f>
        <v>Product3</v>
      </c>
      <c r="X4165" s="1" t="str">
        <f>IF(salesdata[[#This Row],[Total Revenue]]&gt;=70000,"High",IF(salesdata[[#This Row],[Total Revenue]]&gt;=40000,"Medium","Low"))</f>
        <v>Medium</v>
      </c>
      <c r="Y4165" s="1" t="str">
        <f>IFERROR(IF(SUMIF(salesdata[Year],salesdata[[#This Row],[Year]],salesdata[Total Revenue])&gt;SUMIF(salesdata[Year],salesdata[[#This Row],[Year]]-1,salesdata[Total Revenue]),"Growth Year","Decline Year"),"")</f>
        <v>Decline Year</v>
      </c>
    </row>
    <row r="4166" spans="1:25" x14ac:dyDescent="0.3">
      <c r="A4166" s="1">
        <v>4165</v>
      </c>
      <c r="B4166" s="2">
        <v>44521</v>
      </c>
      <c r="C4166" s="1">
        <v>2021</v>
      </c>
      <c r="D4166" s="1" t="s">
        <v>24</v>
      </c>
      <c r="E4166" s="1">
        <v>11</v>
      </c>
      <c r="F4166" s="3">
        <v>3445</v>
      </c>
      <c r="G4166" s="10">
        <v>10920.65</v>
      </c>
      <c r="H4166" s="12">
        <f>IFERROR(salesdata[[#This Row],[S-P1]]/salesdata[[#This Row],[Q-P1]],0)</f>
        <v>3.17</v>
      </c>
      <c r="I4166" s="3">
        <v>3823</v>
      </c>
      <c r="J4166" s="10">
        <v>24237.82</v>
      </c>
      <c r="K4166" s="12">
        <f>IFERROR(salesdata[[#This Row],[S-P2]]/salesdata[[#This Row],[Q-P2]],0)</f>
        <v>6.34</v>
      </c>
      <c r="L4166" s="3">
        <v>4956</v>
      </c>
      <c r="M4166" s="10">
        <v>26861.52</v>
      </c>
      <c r="N4166" s="12">
        <f>IFERROR(salesdata[[#This Row],[S-P3]]/salesdata[[#This Row],[Q-P3]],0)</f>
        <v>5.42</v>
      </c>
      <c r="O4166" s="3">
        <v>1098</v>
      </c>
      <c r="P4166" s="10">
        <v>7828.74</v>
      </c>
      <c r="Q4166" s="12">
        <f>IFERROR(salesdata[[#This Row],[S-P4]]/salesdata[[#This Row],[Q-P4]],0)</f>
        <v>7.13</v>
      </c>
      <c r="R4166" s="3">
        <v>13322</v>
      </c>
      <c r="S4166" s="10">
        <v>69848.73</v>
      </c>
      <c r="T4166" s="1" t="str">
        <f>"Q"&amp;ROUNDUP(salesdata[[#This Row],[Month No.]]/3,0)</f>
        <v>Q4</v>
      </c>
      <c r="U4166" s="1" t="str">
        <f>TEXT(salesdata[[#This Row],[Date]],"dddd")</f>
        <v>Sunday</v>
      </c>
      <c r="V4166" s="12">
        <f>IFERROR(salesdata[[#This Row],[Total Revenue]]/salesdata[[#This Row],[Total Units Sold]],0)</f>
        <v>5.2431113946854824</v>
      </c>
      <c r="W4166" s="1" t="str">
        <f>INDEX({"Product1","Product2","Product3","Product4"},MATCH(MAX(salesdata[[#This Row],[S-P1]],salesdata[[#This Row],[S-P2]],salesdata[[#This Row],[S-P3]],salesdata[[#This Row],[S-P4]]),CHOOSE({1,2,3,4},salesdata[[#This Row],[S-P1]],salesdata[[#This Row],[S-P2]],salesdata[[#This Row],[S-P3]],salesdata[[#This Row],[S-P4]]),0))</f>
        <v>Product3</v>
      </c>
      <c r="X4166" s="1" t="str">
        <f>IF(salesdata[[#This Row],[Total Revenue]]&gt;=70000,"High",IF(salesdata[[#This Row],[Total Revenue]]&gt;=40000,"Medium","Low"))</f>
        <v>Medium</v>
      </c>
      <c r="Y4166" s="1" t="str">
        <f>IFERROR(IF(SUMIF(salesdata[Year],salesdata[[#This Row],[Year]],salesdata[Total Revenue])&gt;SUMIF(salesdata[Year],salesdata[[#This Row],[Year]]-1,salesdata[Total Revenue]),"Growth Year","Decline Year"),"")</f>
        <v>Decline Year</v>
      </c>
    </row>
    <row r="4167" spans="1:25" x14ac:dyDescent="0.3">
      <c r="A4167" s="1">
        <v>4166</v>
      </c>
      <c r="B4167" s="2">
        <v>44522</v>
      </c>
      <c r="C4167" s="1">
        <v>2021</v>
      </c>
      <c r="D4167" s="1" t="s">
        <v>24</v>
      </c>
      <c r="E4167" s="1">
        <v>11</v>
      </c>
      <c r="F4167" s="3">
        <v>1922</v>
      </c>
      <c r="G4167" s="10">
        <v>6092.74</v>
      </c>
      <c r="H4167" s="12">
        <f>IFERROR(salesdata[[#This Row],[S-P1]]/salesdata[[#This Row],[Q-P1]],0)</f>
        <v>3.17</v>
      </c>
      <c r="I4167" s="3">
        <v>2771</v>
      </c>
      <c r="J4167" s="10">
        <v>17568.14</v>
      </c>
      <c r="K4167" s="12">
        <f>IFERROR(salesdata[[#This Row],[S-P2]]/salesdata[[#This Row],[Q-P2]],0)</f>
        <v>6.34</v>
      </c>
      <c r="L4167" s="3">
        <v>2384</v>
      </c>
      <c r="M4167" s="10">
        <v>12921.28</v>
      </c>
      <c r="N4167" s="12">
        <f>IFERROR(salesdata[[#This Row],[S-P3]]/salesdata[[#This Row],[Q-P3]],0)</f>
        <v>5.42</v>
      </c>
      <c r="O4167" s="3">
        <v>1304</v>
      </c>
      <c r="P4167" s="10">
        <v>9297.52</v>
      </c>
      <c r="Q4167" s="12">
        <f>IFERROR(salesdata[[#This Row],[S-P4]]/salesdata[[#This Row],[Q-P4]],0)</f>
        <v>7.13</v>
      </c>
      <c r="R4167" s="3">
        <v>8381</v>
      </c>
      <c r="S4167" s="10">
        <v>45879.68</v>
      </c>
      <c r="T4167" s="1" t="str">
        <f>"Q"&amp;ROUNDUP(salesdata[[#This Row],[Month No.]]/3,0)</f>
        <v>Q4</v>
      </c>
      <c r="U4167" s="1" t="str">
        <f>TEXT(salesdata[[#This Row],[Date]],"dddd")</f>
        <v>Monday</v>
      </c>
      <c r="V4167" s="12">
        <f>IFERROR(salesdata[[#This Row],[Total Revenue]]/salesdata[[#This Row],[Total Units Sold]],0)</f>
        <v>5.4742488963130889</v>
      </c>
      <c r="W4167" s="1" t="str">
        <f>INDEX({"Product1","Product2","Product3","Product4"},MATCH(MAX(salesdata[[#This Row],[S-P1]],salesdata[[#This Row],[S-P2]],salesdata[[#This Row],[S-P3]],salesdata[[#This Row],[S-P4]]),CHOOSE({1,2,3,4},salesdata[[#This Row],[S-P1]],salesdata[[#This Row],[S-P2]],salesdata[[#This Row],[S-P3]],salesdata[[#This Row],[S-P4]]),0))</f>
        <v>Product2</v>
      </c>
      <c r="X4167" s="1" t="str">
        <f>IF(salesdata[[#This Row],[Total Revenue]]&gt;=70000,"High",IF(salesdata[[#This Row],[Total Revenue]]&gt;=40000,"Medium","Low"))</f>
        <v>Medium</v>
      </c>
      <c r="Y4167" s="1" t="str">
        <f>IFERROR(IF(SUMIF(salesdata[Year],salesdata[[#This Row],[Year]],salesdata[Total Revenue])&gt;SUMIF(salesdata[Year],salesdata[[#This Row],[Year]]-1,salesdata[Total Revenue]),"Growth Year","Decline Year"),"")</f>
        <v>Decline Year</v>
      </c>
    </row>
    <row r="4168" spans="1:25" x14ac:dyDescent="0.3">
      <c r="A4168" s="1">
        <v>4167</v>
      </c>
      <c r="B4168" s="2">
        <v>44523</v>
      </c>
      <c r="C4168" s="1">
        <v>2021</v>
      </c>
      <c r="D4168" s="1" t="s">
        <v>24</v>
      </c>
      <c r="E4168" s="1">
        <v>11</v>
      </c>
      <c r="F4168" s="3">
        <v>3464</v>
      </c>
      <c r="G4168" s="10">
        <v>10980.88</v>
      </c>
      <c r="H4168" s="12">
        <f>IFERROR(salesdata[[#This Row],[S-P1]]/salesdata[[#This Row],[Q-P1]],0)</f>
        <v>3.17</v>
      </c>
      <c r="I4168" s="3">
        <v>3146</v>
      </c>
      <c r="J4168" s="10">
        <v>19945.64</v>
      </c>
      <c r="K4168" s="12">
        <f>IFERROR(salesdata[[#This Row],[S-P2]]/salesdata[[#This Row],[Q-P2]],0)</f>
        <v>6.34</v>
      </c>
      <c r="L4168" s="3">
        <v>2687</v>
      </c>
      <c r="M4168" s="10">
        <v>14563.54</v>
      </c>
      <c r="N4168" s="12">
        <f>IFERROR(salesdata[[#This Row],[S-P3]]/salesdata[[#This Row],[Q-P3]],0)</f>
        <v>5.42</v>
      </c>
      <c r="O4168" s="3">
        <v>1032</v>
      </c>
      <c r="P4168" s="10">
        <v>7358.16</v>
      </c>
      <c r="Q4168" s="12">
        <f>IFERROR(salesdata[[#This Row],[S-P4]]/salesdata[[#This Row],[Q-P4]],0)</f>
        <v>7.13</v>
      </c>
      <c r="R4168" s="3">
        <v>10329</v>
      </c>
      <c r="S4168" s="10">
        <v>52848.22</v>
      </c>
      <c r="T4168" s="1" t="str">
        <f>"Q"&amp;ROUNDUP(salesdata[[#This Row],[Month No.]]/3,0)</f>
        <v>Q4</v>
      </c>
      <c r="U4168" s="1" t="str">
        <f>TEXT(salesdata[[#This Row],[Date]],"dddd")</f>
        <v>Tuesday</v>
      </c>
      <c r="V4168" s="12">
        <f>IFERROR(salesdata[[#This Row],[Total Revenue]]/salesdata[[#This Row],[Total Units Sold]],0)</f>
        <v>5.1164894955949274</v>
      </c>
      <c r="W4168" s="1" t="str">
        <f>INDEX({"Product1","Product2","Product3","Product4"},MATCH(MAX(salesdata[[#This Row],[S-P1]],salesdata[[#This Row],[S-P2]],salesdata[[#This Row],[S-P3]],salesdata[[#This Row],[S-P4]]),CHOOSE({1,2,3,4},salesdata[[#This Row],[S-P1]],salesdata[[#This Row],[S-P2]],salesdata[[#This Row],[S-P3]],salesdata[[#This Row],[S-P4]]),0))</f>
        <v>Product2</v>
      </c>
      <c r="X4168" s="1" t="str">
        <f>IF(salesdata[[#This Row],[Total Revenue]]&gt;=70000,"High",IF(salesdata[[#This Row],[Total Revenue]]&gt;=40000,"Medium","Low"))</f>
        <v>Medium</v>
      </c>
      <c r="Y4168" s="1" t="str">
        <f>IFERROR(IF(SUMIF(salesdata[Year],salesdata[[#This Row],[Year]],salesdata[Total Revenue])&gt;SUMIF(salesdata[Year],salesdata[[#This Row],[Year]]-1,salesdata[Total Revenue]),"Growth Year","Decline Year"),"")</f>
        <v>Decline Year</v>
      </c>
    </row>
    <row r="4169" spans="1:25" x14ac:dyDescent="0.3">
      <c r="A4169" s="1">
        <v>4168</v>
      </c>
      <c r="B4169" s="2">
        <v>44524</v>
      </c>
      <c r="C4169" s="1">
        <v>2021</v>
      </c>
      <c r="D4169" s="1" t="s">
        <v>24</v>
      </c>
      <c r="E4169" s="1">
        <v>11</v>
      </c>
      <c r="F4169" s="3">
        <v>6072</v>
      </c>
      <c r="G4169" s="10">
        <v>19248.240000000002</v>
      </c>
      <c r="H4169" s="12">
        <f>IFERROR(salesdata[[#This Row],[S-P1]]/salesdata[[#This Row],[Q-P1]],0)</f>
        <v>3.1700000000000004</v>
      </c>
      <c r="I4169" s="3">
        <v>851</v>
      </c>
      <c r="J4169" s="10">
        <v>5395.34</v>
      </c>
      <c r="K4169" s="12">
        <f>IFERROR(salesdata[[#This Row],[S-P2]]/salesdata[[#This Row],[Q-P2]],0)</f>
        <v>6.34</v>
      </c>
      <c r="L4169" s="3">
        <v>1977</v>
      </c>
      <c r="M4169" s="10">
        <v>10715.34</v>
      </c>
      <c r="N4169" s="12">
        <f>IFERROR(salesdata[[#This Row],[S-P3]]/salesdata[[#This Row],[Q-P3]],0)</f>
        <v>5.42</v>
      </c>
      <c r="O4169" s="3">
        <v>549</v>
      </c>
      <c r="P4169" s="10">
        <v>3914.37</v>
      </c>
      <c r="Q4169" s="12">
        <f>IFERROR(salesdata[[#This Row],[S-P4]]/salesdata[[#This Row],[Q-P4]],0)</f>
        <v>7.13</v>
      </c>
      <c r="R4169" s="3">
        <v>9449</v>
      </c>
      <c r="S4169" s="10">
        <v>39273.29</v>
      </c>
      <c r="T4169" s="1" t="str">
        <f>"Q"&amp;ROUNDUP(salesdata[[#This Row],[Month No.]]/3,0)</f>
        <v>Q4</v>
      </c>
      <c r="U4169" s="1" t="str">
        <f>TEXT(salesdata[[#This Row],[Date]],"dddd")</f>
        <v>Wednesday</v>
      </c>
      <c r="V4169" s="12">
        <f>IFERROR(salesdata[[#This Row],[Total Revenue]]/salesdata[[#This Row],[Total Units Sold]],0)</f>
        <v>4.1563435284157055</v>
      </c>
      <c r="W4169" s="1" t="str">
        <f>INDEX({"Product1","Product2","Product3","Product4"},MATCH(MAX(salesdata[[#This Row],[S-P1]],salesdata[[#This Row],[S-P2]],salesdata[[#This Row],[S-P3]],salesdata[[#This Row],[S-P4]]),CHOOSE({1,2,3,4},salesdata[[#This Row],[S-P1]],salesdata[[#This Row],[S-P2]],salesdata[[#This Row],[S-P3]],salesdata[[#This Row],[S-P4]]),0))</f>
        <v>Product1</v>
      </c>
      <c r="X4169" s="1" t="str">
        <f>IF(salesdata[[#This Row],[Total Revenue]]&gt;=70000,"High",IF(salesdata[[#This Row],[Total Revenue]]&gt;=40000,"Medium","Low"))</f>
        <v>Low</v>
      </c>
      <c r="Y4169" s="1" t="str">
        <f>IFERROR(IF(SUMIF(salesdata[Year],salesdata[[#This Row],[Year]],salesdata[Total Revenue])&gt;SUMIF(salesdata[Year],salesdata[[#This Row],[Year]]-1,salesdata[Total Revenue]),"Growth Year","Decline Year"),"")</f>
        <v>Decline Year</v>
      </c>
    </row>
    <row r="4170" spans="1:25" x14ac:dyDescent="0.3">
      <c r="A4170" s="1">
        <v>4169</v>
      </c>
      <c r="B4170" s="2">
        <v>44525</v>
      </c>
      <c r="C4170" s="1">
        <v>2021</v>
      </c>
      <c r="D4170" s="1" t="s">
        <v>24</v>
      </c>
      <c r="E4170" s="1">
        <v>11</v>
      </c>
      <c r="F4170" s="3">
        <v>2429</v>
      </c>
      <c r="G4170" s="10">
        <v>7699.93</v>
      </c>
      <c r="H4170" s="12">
        <f>IFERROR(salesdata[[#This Row],[S-P1]]/salesdata[[#This Row],[Q-P1]],0)</f>
        <v>3.17</v>
      </c>
      <c r="I4170" s="3">
        <v>3954</v>
      </c>
      <c r="J4170" s="10">
        <v>25068.36</v>
      </c>
      <c r="K4170" s="12">
        <f>IFERROR(salesdata[[#This Row],[S-P2]]/salesdata[[#This Row],[Q-P2]],0)</f>
        <v>6.34</v>
      </c>
      <c r="L4170" s="3">
        <v>488</v>
      </c>
      <c r="M4170" s="10">
        <v>2644.96</v>
      </c>
      <c r="N4170" s="12">
        <f>IFERROR(salesdata[[#This Row],[S-P3]]/salesdata[[#This Row],[Q-P3]],0)</f>
        <v>5.42</v>
      </c>
      <c r="O4170" s="3">
        <v>1299</v>
      </c>
      <c r="P4170" s="10">
        <v>9261.8700000000008</v>
      </c>
      <c r="Q4170" s="12">
        <f>IFERROR(salesdata[[#This Row],[S-P4]]/salesdata[[#This Row],[Q-P4]],0)</f>
        <v>7.1300000000000008</v>
      </c>
      <c r="R4170" s="3">
        <v>8170</v>
      </c>
      <c r="S4170" s="10">
        <v>44675.12</v>
      </c>
      <c r="T4170" s="1" t="str">
        <f>"Q"&amp;ROUNDUP(salesdata[[#This Row],[Month No.]]/3,0)</f>
        <v>Q4</v>
      </c>
      <c r="U4170" s="1" t="str">
        <f>TEXT(salesdata[[#This Row],[Date]],"dddd")</f>
        <v>Thursday</v>
      </c>
      <c r="V4170" s="12">
        <f>IFERROR(salesdata[[#This Row],[Total Revenue]]/salesdata[[#This Row],[Total Units Sold]],0)</f>
        <v>5.4681909424724608</v>
      </c>
      <c r="W4170" s="1" t="str">
        <f>INDEX({"Product1","Product2","Product3","Product4"},MATCH(MAX(salesdata[[#This Row],[S-P1]],salesdata[[#This Row],[S-P2]],salesdata[[#This Row],[S-P3]],salesdata[[#This Row],[S-P4]]),CHOOSE({1,2,3,4},salesdata[[#This Row],[S-P1]],salesdata[[#This Row],[S-P2]],salesdata[[#This Row],[S-P3]],salesdata[[#This Row],[S-P4]]),0))</f>
        <v>Product2</v>
      </c>
      <c r="X4170" s="1" t="str">
        <f>IF(salesdata[[#This Row],[Total Revenue]]&gt;=70000,"High",IF(salesdata[[#This Row],[Total Revenue]]&gt;=40000,"Medium","Low"))</f>
        <v>Medium</v>
      </c>
      <c r="Y4170" s="1" t="str">
        <f>IFERROR(IF(SUMIF(salesdata[Year],salesdata[[#This Row],[Year]],salesdata[Total Revenue])&gt;SUMIF(salesdata[Year],salesdata[[#This Row],[Year]]-1,salesdata[Total Revenue]),"Growth Year","Decline Year"),"")</f>
        <v>Decline Year</v>
      </c>
    </row>
    <row r="4171" spans="1:25" x14ac:dyDescent="0.3">
      <c r="A4171" s="1">
        <v>4170</v>
      </c>
      <c r="B4171" s="2">
        <v>44526</v>
      </c>
      <c r="C4171" s="1">
        <v>2021</v>
      </c>
      <c r="D4171" s="1" t="s">
        <v>24</v>
      </c>
      <c r="E4171" s="1">
        <v>11</v>
      </c>
      <c r="F4171" s="3">
        <v>7199</v>
      </c>
      <c r="G4171" s="10">
        <v>22820.83</v>
      </c>
      <c r="H4171" s="12">
        <f>IFERROR(salesdata[[#This Row],[S-P1]]/salesdata[[#This Row],[Q-P1]],0)</f>
        <v>3.1700000000000004</v>
      </c>
      <c r="I4171" s="3">
        <v>3510</v>
      </c>
      <c r="J4171" s="10">
        <v>22253.4</v>
      </c>
      <c r="K4171" s="12">
        <f>IFERROR(salesdata[[#This Row],[S-P2]]/salesdata[[#This Row],[Q-P2]],0)</f>
        <v>6.3400000000000007</v>
      </c>
      <c r="L4171" s="3">
        <v>3832</v>
      </c>
      <c r="M4171" s="10">
        <v>20769.439999999999</v>
      </c>
      <c r="N4171" s="12">
        <f>IFERROR(salesdata[[#This Row],[S-P3]]/salesdata[[#This Row],[Q-P3]],0)</f>
        <v>5.42</v>
      </c>
      <c r="O4171" s="3">
        <v>259</v>
      </c>
      <c r="P4171" s="10">
        <v>1846.67</v>
      </c>
      <c r="Q4171" s="12">
        <f>IFERROR(salesdata[[#This Row],[S-P4]]/salesdata[[#This Row],[Q-P4]],0)</f>
        <v>7.13</v>
      </c>
      <c r="R4171" s="3">
        <v>14800</v>
      </c>
      <c r="S4171" s="10">
        <v>67690.34</v>
      </c>
      <c r="T4171" s="1" t="str">
        <f>"Q"&amp;ROUNDUP(salesdata[[#This Row],[Month No.]]/3,0)</f>
        <v>Q4</v>
      </c>
      <c r="U4171" s="1" t="str">
        <f>TEXT(salesdata[[#This Row],[Date]],"dddd")</f>
        <v>Friday</v>
      </c>
      <c r="V4171" s="12">
        <f>IFERROR(salesdata[[#This Row],[Total Revenue]]/salesdata[[#This Row],[Total Units Sold]],0)</f>
        <v>4.5736716216216218</v>
      </c>
      <c r="W4171" s="1" t="str">
        <f>INDEX({"Product1","Product2","Product3","Product4"},MATCH(MAX(salesdata[[#This Row],[S-P1]],salesdata[[#This Row],[S-P2]],salesdata[[#This Row],[S-P3]],salesdata[[#This Row],[S-P4]]),CHOOSE({1,2,3,4},salesdata[[#This Row],[S-P1]],salesdata[[#This Row],[S-P2]],salesdata[[#This Row],[S-P3]],salesdata[[#This Row],[S-P4]]),0))</f>
        <v>Product1</v>
      </c>
      <c r="X4171" s="1" t="str">
        <f>IF(salesdata[[#This Row],[Total Revenue]]&gt;=70000,"High",IF(salesdata[[#This Row],[Total Revenue]]&gt;=40000,"Medium","Low"))</f>
        <v>Medium</v>
      </c>
      <c r="Y4171" s="1" t="str">
        <f>IFERROR(IF(SUMIF(salesdata[Year],salesdata[[#This Row],[Year]],salesdata[Total Revenue])&gt;SUMIF(salesdata[Year],salesdata[[#This Row],[Year]]-1,salesdata[Total Revenue]),"Growth Year","Decline Year"),"")</f>
        <v>Decline Year</v>
      </c>
    </row>
    <row r="4172" spans="1:25" x14ac:dyDescent="0.3">
      <c r="A4172" s="1">
        <v>4171</v>
      </c>
      <c r="B4172" s="2">
        <v>44527</v>
      </c>
      <c r="C4172" s="1">
        <v>2021</v>
      </c>
      <c r="D4172" s="1" t="s">
        <v>24</v>
      </c>
      <c r="E4172" s="1">
        <v>11</v>
      </c>
      <c r="F4172" s="3">
        <v>1311</v>
      </c>
      <c r="G4172" s="10">
        <v>4155.87</v>
      </c>
      <c r="H4172" s="12">
        <f>IFERROR(salesdata[[#This Row],[S-P1]]/salesdata[[#This Row],[Q-P1]],0)</f>
        <v>3.17</v>
      </c>
      <c r="I4172" s="3">
        <v>984</v>
      </c>
      <c r="J4172" s="10">
        <v>6238.56</v>
      </c>
      <c r="K4172" s="12">
        <f>IFERROR(salesdata[[#This Row],[S-P2]]/salesdata[[#This Row],[Q-P2]],0)</f>
        <v>6.3400000000000007</v>
      </c>
      <c r="L4172" s="3">
        <v>563</v>
      </c>
      <c r="M4172" s="10">
        <v>3051.46</v>
      </c>
      <c r="N4172" s="12">
        <f>IFERROR(salesdata[[#This Row],[S-P3]]/salesdata[[#This Row],[Q-P3]],0)</f>
        <v>5.42</v>
      </c>
      <c r="O4172" s="3">
        <v>1100</v>
      </c>
      <c r="P4172" s="10">
        <v>7843</v>
      </c>
      <c r="Q4172" s="12">
        <f>IFERROR(salesdata[[#This Row],[S-P4]]/salesdata[[#This Row],[Q-P4]],0)</f>
        <v>7.13</v>
      </c>
      <c r="R4172" s="3">
        <v>3958</v>
      </c>
      <c r="S4172" s="10">
        <v>21288.89</v>
      </c>
      <c r="T4172" s="1" t="str">
        <f>"Q"&amp;ROUNDUP(salesdata[[#This Row],[Month No.]]/3,0)</f>
        <v>Q4</v>
      </c>
      <c r="U4172" s="1" t="str">
        <f>TEXT(salesdata[[#This Row],[Date]],"dddd")</f>
        <v>Saturday</v>
      </c>
      <c r="V4172" s="12">
        <f>IFERROR(salesdata[[#This Row],[Total Revenue]]/salesdata[[#This Row],[Total Units Sold]],0)</f>
        <v>5.3786988377968665</v>
      </c>
      <c r="W4172" s="1" t="str">
        <f>INDEX({"Product1","Product2","Product3","Product4"},MATCH(MAX(salesdata[[#This Row],[S-P1]],salesdata[[#This Row],[S-P2]],salesdata[[#This Row],[S-P3]],salesdata[[#This Row],[S-P4]]),CHOOSE({1,2,3,4},salesdata[[#This Row],[S-P1]],salesdata[[#This Row],[S-P2]],salesdata[[#This Row],[S-P3]],salesdata[[#This Row],[S-P4]]),0))</f>
        <v>Product4</v>
      </c>
      <c r="X4172" s="1" t="str">
        <f>IF(salesdata[[#This Row],[Total Revenue]]&gt;=70000,"High",IF(salesdata[[#This Row],[Total Revenue]]&gt;=40000,"Medium","Low"))</f>
        <v>Low</v>
      </c>
      <c r="Y4172" s="1" t="str">
        <f>IFERROR(IF(SUMIF(salesdata[Year],salesdata[[#This Row],[Year]],salesdata[Total Revenue])&gt;SUMIF(salesdata[Year],salesdata[[#This Row],[Year]]-1,salesdata[Total Revenue]),"Growth Year","Decline Year"),"")</f>
        <v>Decline Year</v>
      </c>
    </row>
    <row r="4173" spans="1:25" x14ac:dyDescent="0.3">
      <c r="A4173" s="1">
        <v>4172</v>
      </c>
      <c r="B4173" s="2">
        <v>44528</v>
      </c>
      <c r="C4173" s="1">
        <v>2021</v>
      </c>
      <c r="D4173" s="1" t="s">
        <v>24</v>
      </c>
      <c r="E4173" s="1">
        <v>11</v>
      </c>
      <c r="F4173" s="3">
        <v>4356</v>
      </c>
      <c r="G4173" s="10">
        <v>13808.52</v>
      </c>
      <c r="H4173" s="12">
        <f>IFERROR(salesdata[[#This Row],[S-P1]]/salesdata[[#This Row],[Q-P1]],0)</f>
        <v>3.17</v>
      </c>
      <c r="I4173" s="3">
        <v>2745</v>
      </c>
      <c r="J4173" s="10">
        <v>17403.3</v>
      </c>
      <c r="K4173" s="12">
        <f>IFERROR(salesdata[[#This Row],[S-P2]]/salesdata[[#This Row],[Q-P2]],0)</f>
        <v>6.34</v>
      </c>
      <c r="L4173" s="3">
        <v>4583</v>
      </c>
      <c r="M4173" s="10">
        <v>24839.86</v>
      </c>
      <c r="N4173" s="12">
        <f>IFERROR(salesdata[[#This Row],[S-P3]]/salesdata[[#This Row],[Q-P3]],0)</f>
        <v>5.42</v>
      </c>
      <c r="O4173" s="3">
        <v>1496</v>
      </c>
      <c r="P4173" s="10">
        <v>10666.48</v>
      </c>
      <c r="Q4173" s="12">
        <f>IFERROR(salesdata[[#This Row],[S-P4]]/salesdata[[#This Row],[Q-P4]],0)</f>
        <v>7.13</v>
      </c>
      <c r="R4173" s="3">
        <v>13180</v>
      </c>
      <c r="S4173" s="10">
        <v>66718.16</v>
      </c>
      <c r="T4173" s="1" t="str">
        <f>"Q"&amp;ROUNDUP(salesdata[[#This Row],[Month No.]]/3,0)</f>
        <v>Q4</v>
      </c>
      <c r="U4173" s="1" t="str">
        <f>TEXT(salesdata[[#This Row],[Date]],"dddd")</f>
        <v>Sunday</v>
      </c>
      <c r="V4173" s="12">
        <f>IFERROR(salesdata[[#This Row],[Total Revenue]]/salesdata[[#This Row],[Total Units Sold]],0)</f>
        <v>5.0620758725341428</v>
      </c>
      <c r="W4173" s="1" t="str">
        <f>INDEX({"Product1","Product2","Product3","Product4"},MATCH(MAX(salesdata[[#This Row],[S-P1]],salesdata[[#This Row],[S-P2]],salesdata[[#This Row],[S-P3]],salesdata[[#This Row],[S-P4]]),CHOOSE({1,2,3,4},salesdata[[#This Row],[S-P1]],salesdata[[#This Row],[S-P2]],salesdata[[#This Row],[S-P3]],salesdata[[#This Row],[S-P4]]),0))</f>
        <v>Product3</v>
      </c>
      <c r="X4173" s="1" t="str">
        <f>IF(salesdata[[#This Row],[Total Revenue]]&gt;=70000,"High",IF(salesdata[[#This Row],[Total Revenue]]&gt;=40000,"Medium","Low"))</f>
        <v>Medium</v>
      </c>
      <c r="Y4173" s="1" t="str">
        <f>IFERROR(IF(SUMIF(salesdata[Year],salesdata[[#This Row],[Year]],salesdata[Total Revenue])&gt;SUMIF(salesdata[Year],salesdata[[#This Row],[Year]]-1,salesdata[Total Revenue]),"Growth Year","Decline Year"),"")</f>
        <v>Decline Year</v>
      </c>
    </row>
    <row r="4174" spans="1:25" x14ac:dyDescent="0.3">
      <c r="A4174" s="1">
        <v>4173</v>
      </c>
      <c r="B4174" s="2">
        <v>44529</v>
      </c>
      <c r="C4174" s="1">
        <v>2021</v>
      </c>
      <c r="D4174" s="1" t="s">
        <v>24</v>
      </c>
      <c r="E4174" s="1">
        <v>11</v>
      </c>
      <c r="F4174" s="3">
        <v>4626</v>
      </c>
      <c r="G4174" s="10">
        <v>14664.42</v>
      </c>
      <c r="H4174" s="12">
        <f>IFERROR(salesdata[[#This Row],[S-P1]]/salesdata[[#This Row],[Q-P1]],0)</f>
        <v>3.17</v>
      </c>
      <c r="I4174" s="3">
        <v>883</v>
      </c>
      <c r="J4174" s="10">
        <v>5598.22</v>
      </c>
      <c r="K4174" s="12">
        <f>IFERROR(salesdata[[#This Row],[S-P2]]/salesdata[[#This Row],[Q-P2]],0)</f>
        <v>6.34</v>
      </c>
      <c r="L4174" s="3">
        <v>5238</v>
      </c>
      <c r="M4174" s="10">
        <v>28389.96</v>
      </c>
      <c r="N4174" s="12">
        <f>IFERROR(salesdata[[#This Row],[S-P3]]/salesdata[[#This Row],[Q-P3]],0)</f>
        <v>5.42</v>
      </c>
      <c r="O4174" s="3">
        <v>1466</v>
      </c>
      <c r="P4174" s="10">
        <v>10452.58</v>
      </c>
      <c r="Q4174" s="12">
        <f>IFERROR(salesdata[[#This Row],[S-P4]]/salesdata[[#This Row],[Q-P4]],0)</f>
        <v>7.13</v>
      </c>
      <c r="R4174" s="3">
        <v>12213</v>
      </c>
      <c r="S4174" s="10">
        <v>59105.18</v>
      </c>
      <c r="T4174" s="1" t="str">
        <f>"Q"&amp;ROUNDUP(salesdata[[#This Row],[Month No.]]/3,0)</f>
        <v>Q4</v>
      </c>
      <c r="U4174" s="1" t="str">
        <f>TEXT(salesdata[[#This Row],[Date]],"dddd")</f>
        <v>Monday</v>
      </c>
      <c r="V4174" s="12">
        <f>IFERROR(salesdata[[#This Row],[Total Revenue]]/salesdata[[#This Row],[Total Units Sold]],0)</f>
        <v>4.8395300090067961</v>
      </c>
      <c r="W4174" s="1" t="str">
        <f>INDEX({"Product1","Product2","Product3","Product4"},MATCH(MAX(salesdata[[#This Row],[S-P1]],salesdata[[#This Row],[S-P2]],salesdata[[#This Row],[S-P3]],salesdata[[#This Row],[S-P4]]),CHOOSE({1,2,3,4},salesdata[[#This Row],[S-P1]],salesdata[[#This Row],[S-P2]],salesdata[[#This Row],[S-P3]],salesdata[[#This Row],[S-P4]]),0))</f>
        <v>Product3</v>
      </c>
      <c r="X4174" s="1" t="str">
        <f>IF(salesdata[[#This Row],[Total Revenue]]&gt;=70000,"High",IF(salesdata[[#This Row],[Total Revenue]]&gt;=40000,"Medium","Low"))</f>
        <v>Medium</v>
      </c>
      <c r="Y4174" s="1" t="str">
        <f>IFERROR(IF(SUMIF(salesdata[Year],salesdata[[#This Row],[Year]],salesdata[Total Revenue])&gt;SUMIF(salesdata[Year],salesdata[[#This Row],[Year]]-1,salesdata[Total Revenue]),"Growth Year","Decline Year"),"")</f>
        <v>Decline Year</v>
      </c>
    </row>
    <row r="4175" spans="1:25" x14ac:dyDescent="0.3">
      <c r="A4175" s="1">
        <v>4174</v>
      </c>
      <c r="B4175" s="2">
        <v>44530</v>
      </c>
      <c r="C4175" s="1">
        <v>2021</v>
      </c>
      <c r="D4175" s="1" t="s">
        <v>24</v>
      </c>
      <c r="E4175" s="1">
        <v>11</v>
      </c>
      <c r="F4175" s="3">
        <v>2357</v>
      </c>
      <c r="G4175" s="10">
        <v>7471.69</v>
      </c>
      <c r="H4175" s="12">
        <f>IFERROR(salesdata[[#This Row],[S-P1]]/salesdata[[#This Row],[Q-P1]],0)</f>
        <v>3.17</v>
      </c>
      <c r="I4175" s="3">
        <v>1540</v>
      </c>
      <c r="J4175" s="10">
        <v>9763.6</v>
      </c>
      <c r="K4175" s="12">
        <f>IFERROR(salesdata[[#This Row],[S-P2]]/salesdata[[#This Row],[Q-P2]],0)</f>
        <v>6.34</v>
      </c>
      <c r="L4175" s="3">
        <v>3970</v>
      </c>
      <c r="M4175" s="10">
        <v>21517.4</v>
      </c>
      <c r="N4175" s="12">
        <f>IFERROR(salesdata[[#This Row],[S-P3]]/salesdata[[#This Row],[Q-P3]],0)</f>
        <v>5.42</v>
      </c>
      <c r="O4175" s="3">
        <v>1017</v>
      </c>
      <c r="P4175" s="10">
        <v>7251.21</v>
      </c>
      <c r="Q4175" s="12">
        <f>IFERROR(salesdata[[#This Row],[S-P4]]/salesdata[[#This Row],[Q-P4]],0)</f>
        <v>7.13</v>
      </c>
      <c r="R4175" s="3">
        <v>8884</v>
      </c>
      <c r="S4175" s="10">
        <v>46003.9</v>
      </c>
      <c r="T4175" s="1" t="str">
        <f>"Q"&amp;ROUNDUP(salesdata[[#This Row],[Month No.]]/3,0)</f>
        <v>Q4</v>
      </c>
      <c r="U4175" s="1" t="str">
        <f>TEXT(salesdata[[#This Row],[Date]],"dddd")</f>
        <v>Tuesday</v>
      </c>
      <c r="V4175" s="12">
        <f>IFERROR(salesdata[[#This Row],[Total Revenue]]/salesdata[[#This Row],[Total Units Sold]],0)</f>
        <v>5.1782868077442599</v>
      </c>
      <c r="W4175" s="1" t="str">
        <f>INDEX({"Product1","Product2","Product3","Product4"},MATCH(MAX(salesdata[[#This Row],[S-P1]],salesdata[[#This Row],[S-P2]],salesdata[[#This Row],[S-P3]],salesdata[[#This Row],[S-P4]]),CHOOSE({1,2,3,4},salesdata[[#This Row],[S-P1]],salesdata[[#This Row],[S-P2]],salesdata[[#This Row],[S-P3]],salesdata[[#This Row],[S-P4]]),0))</f>
        <v>Product3</v>
      </c>
      <c r="X4175" s="1" t="str">
        <f>IF(salesdata[[#This Row],[Total Revenue]]&gt;=70000,"High",IF(salesdata[[#This Row],[Total Revenue]]&gt;=40000,"Medium","Low"))</f>
        <v>Medium</v>
      </c>
      <c r="Y4175" s="1" t="str">
        <f>IFERROR(IF(SUMIF(salesdata[Year],salesdata[[#This Row],[Year]],salesdata[Total Revenue])&gt;SUMIF(salesdata[Year],salesdata[[#This Row],[Year]]-1,salesdata[Total Revenue]),"Growth Year","Decline Year"),"")</f>
        <v>Decline Year</v>
      </c>
    </row>
    <row r="4176" spans="1:25" x14ac:dyDescent="0.3">
      <c r="A4176" s="1">
        <v>4175</v>
      </c>
      <c r="B4176" s="2">
        <v>44531</v>
      </c>
      <c r="C4176" s="1">
        <v>2021</v>
      </c>
      <c r="D4176" s="1" t="s">
        <v>25</v>
      </c>
      <c r="E4176" s="1">
        <v>12</v>
      </c>
      <c r="F4176" s="3">
        <v>3464</v>
      </c>
      <c r="G4176" s="10">
        <v>10980.88</v>
      </c>
      <c r="H4176" s="12">
        <f>IFERROR(salesdata[[#This Row],[S-P1]]/salesdata[[#This Row],[Q-P1]],0)</f>
        <v>3.17</v>
      </c>
      <c r="I4176" s="3">
        <v>3640</v>
      </c>
      <c r="J4176" s="10">
        <v>23077.599999999999</v>
      </c>
      <c r="K4176" s="12">
        <f>IFERROR(salesdata[[#This Row],[S-P2]]/salesdata[[#This Row],[Q-P2]],0)</f>
        <v>6.34</v>
      </c>
      <c r="L4176" s="3">
        <v>3136</v>
      </c>
      <c r="M4176" s="10">
        <v>16997.12</v>
      </c>
      <c r="N4176" s="12">
        <f>IFERROR(salesdata[[#This Row],[S-P3]]/salesdata[[#This Row],[Q-P3]],0)</f>
        <v>5.42</v>
      </c>
      <c r="O4176" s="3">
        <v>1142</v>
      </c>
      <c r="P4176" s="10">
        <v>8142.46</v>
      </c>
      <c r="Q4176" s="12">
        <f>IFERROR(salesdata[[#This Row],[S-P4]]/salesdata[[#This Row],[Q-P4]],0)</f>
        <v>7.13</v>
      </c>
      <c r="R4176" s="3">
        <v>11382</v>
      </c>
      <c r="S4176" s="10">
        <v>59198.06</v>
      </c>
      <c r="T4176" s="1" t="str">
        <f>"Q"&amp;ROUNDUP(salesdata[[#This Row],[Month No.]]/3,0)</f>
        <v>Q4</v>
      </c>
      <c r="U4176" s="1" t="str">
        <f>TEXT(salesdata[[#This Row],[Date]],"dddd")</f>
        <v>Wednesday</v>
      </c>
      <c r="V4176" s="12">
        <f>IFERROR(salesdata[[#This Row],[Total Revenue]]/salesdata[[#This Row],[Total Units Sold]],0)</f>
        <v>5.2010244245299591</v>
      </c>
      <c r="W4176" s="1" t="str">
        <f>INDEX({"Product1","Product2","Product3","Product4"},MATCH(MAX(salesdata[[#This Row],[S-P1]],salesdata[[#This Row],[S-P2]],salesdata[[#This Row],[S-P3]],salesdata[[#This Row],[S-P4]]),CHOOSE({1,2,3,4},salesdata[[#This Row],[S-P1]],salesdata[[#This Row],[S-P2]],salesdata[[#This Row],[S-P3]],salesdata[[#This Row],[S-P4]]),0))</f>
        <v>Product2</v>
      </c>
      <c r="X4176" s="1" t="str">
        <f>IF(salesdata[[#This Row],[Total Revenue]]&gt;=70000,"High",IF(salesdata[[#This Row],[Total Revenue]]&gt;=40000,"Medium","Low"))</f>
        <v>Medium</v>
      </c>
      <c r="Y4176" s="1" t="str">
        <f>IFERROR(IF(SUMIF(salesdata[Year],salesdata[[#This Row],[Year]],salesdata[Total Revenue])&gt;SUMIF(salesdata[Year],salesdata[[#This Row],[Year]]-1,salesdata[Total Revenue]),"Growth Year","Decline Year"),"")</f>
        <v>Decline Year</v>
      </c>
    </row>
    <row r="4177" spans="1:25" x14ac:dyDescent="0.3">
      <c r="A4177" s="1">
        <v>4176</v>
      </c>
      <c r="B4177" s="2">
        <v>44532</v>
      </c>
      <c r="C4177" s="1">
        <v>2021</v>
      </c>
      <c r="D4177" s="1" t="s">
        <v>25</v>
      </c>
      <c r="E4177" s="1">
        <v>12</v>
      </c>
      <c r="F4177" s="3">
        <v>4269</v>
      </c>
      <c r="G4177" s="10">
        <v>13532.73</v>
      </c>
      <c r="H4177" s="12">
        <f>IFERROR(salesdata[[#This Row],[S-P1]]/salesdata[[#This Row],[Q-P1]],0)</f>
        <v>3.17</v>
      </c>
      <c r="I4177" s="3">
        <v>2598</v>
      </c>
      <c r="J4177" s="10">
        <v>16471.32</v>
      </c>
      <c r="K4177" s="12">
        <f>IFERROR(salesdata[[#This Row],[S-P2]]/salesdata[[#This Row],[Q-P2]],0)</f>
        <v>6.34</v>
      </c>
      <c r="L4177" s="3">
        <v>1284</v>
      </c>
      <c r="M4177" s="10">
        <v>6959.28</v>
      </c>
      <c r="N4177" s="12">
        <f>IFERROR(salesdata[[#This Row],[S-P3]]/salesdata[[#This Row],[Q-P3]],0)</f>
        <v>5.42</v>
      </c>
      <c r="O4177" s="3">
        <v>1273</v>
      </c>
      <c r="P4177" s="10">
        <v>9076.49</v>
      </c>
      <c r="Q4177" s="12">
        <f>IFERROR(salesdata[[#This Row],[S-P4]]/salesdata[[#This Row],[Q-P4]],0)</f>
        <v>7.13</v>
      </c>
      <c r="R4177" s="3">
        <v>9424</v>
      </c>
      <c r="S4177" s="10">
        <v>46039.82</v>
      </c>
      <c r="T4177" s="1" t="str">
        <f>"Q"&amp;ROUNDUP(salesdata[[#This Row],[Month No.]]/3,0)</f>
        <v>Q4</v>
      </c>
      <c r="U4177" s="1" t="str">
        <f>TEXT(salesdata[[#This Row],[Date]],"dddd")</f>
        <v>Thursday</v>
      </c>
      <c r="V4177" s="12">
        <f>IFERROR(salesdata[[#This Row],[Total Revenue]]/salesdata[[#This Row],[Total Units Sold]],0)</f>
        <v>4.8853798811544991</v>
      </c>
      <c r="W4177" s="1" t="str">
        <f>INDEX({"Product1","Product2","Product3","Product4"},MATCH(MAX(salesdata[[#This Row],[S-P1]],salesdata[[#This Row],[S-P2]],salesdata[[#This Row],[S-P3]],salesdata[[#This Row],[S-P4]]),CHOOSE({1,2,3,4},salesdata[[#This Row],[S-P1]],salesdata[[#This Row],[S-P2]],salesdata[[#This Row],[S-P3]],salesdata[[#This Row],[S-P4]]),0))</f>
        <v>Product2</v>
      </c>
      <c r="X4177" s="1" t="str">
        <f>IF(salesdata[[#This Row],[Total Revenue]]&gt;=70000,"High",IF(salesdata[[#This Row],[Total Revenue]]&gt;=40000,"Medium","Low"))</f>
        <v>Medium</v>
      </c>
      <c r="Y4177" s="1" t="str">
        <f>IFERROR(IF(SUMIF(salesdata[Year],salesdata[[#This Row],[Year]],salesdata[Total Revenue])&gt;SUMIF(salesdata[Year],salesdata[[#This Row],[Year]]-1,salesdata[Total Revenue]),"Growth Year","Decline Year"),"")</f>
        <v>Decline Year</v>
      </c>
    </row>
    <row r="4178" spans="1:25" x14ac:dyDescent="0.3">
      <c r="A4178" s="1">
        <v>4177</v>
      </c>
      <c r="B4178" s="2">
        <v>44533</v>
      </c>
      <c r="C4178" s="1">
        <v>2021</v>
      </c>
      <c r="D4178" s="1" t="s">
        <v>25</v>
      </c>
      <c r="E4178" s="1">
        <v>12</v>
      </c>
      <c r="F4178" s="3">
        <v>5387</v>
      </c>
      <c r="G4178" s="10">
        <v>17076.79</v>
      </c>
      <c r="H4178" s="12">
        <f>IFERROR(salesdata[[#This Row],[S-P1]]/salesdata[[#This Row],[Q-P1]],0)</f>
        <v>3.1700000000000004</v>
      </c>
      <c r="I4178" s="3">
        <v>422</v>
      </c>
      <c r="J4178" s="10">
        <v>2675.48</v>
      </c>
      <c r="K4178" s="12">
        <f>IFERROR(salesdata[[#This Row],[S-P2]]/salesdata[[#This Row],[Q-P2]],0)</f>
        <v>6.34</v>
      </c>
      <c r="L4178" s="3">
        <v>5089</v>
      </c>
      <c r="M4178" s="10">
        <v>27582.38</v>
      </c>
      <c r="N4178" s="12">
        <f>IFERROR(salesdata[[#This Row],[S-P3]]/salesdata[[#This Row],[Q-P3]],0)</f>
        <v>5.42</v>
      </c>
      <c r="O4178" s="3">
        <v>1866</v>
      </c>
      <c r="P4178" s="10">
        <v>13304.58</v>
      </c>
      <c r="Q4178" s="12">
        <f>IFERROR(salesdata[[#This Row],[S-P4]]/salesdata[[#This Row],[Q-P4]],0)</f>
        <v>7.13</v>
      </c>
      <c r="R4178" s="3">
        <v>12764</v>
      </c>
      <c r="S4178" s="10">
        <v>60639.23</v>
      </c>
      <c r="T4178" s="1" t="str">
        <f>"Q"&amp;ROUNDUP(salesdata[[#This Row],[Month No.]]/3,0)</f>
        <v>Q4</v>
      </c>
      <c r="U4178" s="1" t="str">
        <f>TEXT(salesdata[[#This Row],[Date]],"dddd")</f>
        <v>Friday</v>
      </c>
      <c r="V4178" s="12">
        <f>IFERROR(salesdata[[#This Row],[Total Revenue]]/salesdata[[#This Row],[Total Units Sold]],0)</f>
        <v>4.7508014728925101</v>
      </c>
      <c r="W4178" s="1" t="str">
        <f>INDEX({"Product1","Product2","Product3","Product4"},MATCH(MAX(salesdata[[#This Row],[S-P1]],salesdata[[#This Row],[S-P2]],salesdata[[#This Row],[S-P3]],salesdata[[#This Row],[S-P4]]),CHOOSE({1,2,3,4},salesdata[[#This Row],[S-P1]],salesdata[[#This Row],[S-P2]],salesdata[[#This Row],[S-P3]],salesdata[[#This Row],[S-P4]]),0))</f>
        <v>Product3</v>
      </c>
      <c r="X4178" s="1" t="str">
        <f>IF(salesdata[[#This Row],[Total Revenue]]&gt;=70000,"High",IF(salesdata[[#This Row],[Total Revenue]]&gt;=40000,"Medium","Low"))</f>
        <v>Medium</v>
      </c>
      <c r="Y4178" s="1" t="str">
        <f>IFERROR(IF(SUMIF(salesdata[Year],salesdata[[#This Row],[Year]],salesdata[Total Revenue])&gt;SUMIF(salesdata[Year],salesdata[[#This Row],[Year]]-1,salesdata[Total Revenue]),"Growth Year","Decline Year"),"")</f>
        <v>Decline Year</v>
      </c>
    </row>
    <row r="4179" spans="1:25" x14ac:dyDescent="0.3">
      <c r="A4179" s="1">
        <v>4178</v>
      </c>
      <c r="B4179" s="2">
        <v>44534</v>
      </c>
      <c r="C4179" s="1">
        <v>2021</v>
      </c>
      <c r="D4179" s="1" t="s">
        <v>25</v>
      </c>
      <c r="E4179" s="1">
        <v>12</v>
      </c>
      <c r="F4179" s="3">
        <v>2935</v>
      </c>
      <c r="G4179" s="10">
        <v>9303.9500000000007</v>
      </c>
      <c r="H4179" s="12">
        <f>IFERROR(salesdata[[#This Row],[S-P1]]/salesdata[[#This Row],[Q-P1]],0)</f>
        <v>3.1700000000000004</v>
      </c>
      <c r="I4179" s="3">
        <v>3267</v>
      </c>
      <c r="J4179" s="10">
        <v>20712.78</v>
      </c>
      <c r="K4179" s="12">
        <f>IFERROR(salesdata[[#This Row],[S-P2]]/salesdata[[#This Row],[Q-P2]],0)</f>
        <v>6.34</v>
      </c>
      <c r="L4179" s="3">
        <v>5183</v>
      </c>
      <c r="M4179" s="10">
        <v>28091.86</v>
      </c>
      <c r="N4179" s="12">
        <f>IFERROR(salesdata[[#This Row],[S-P3]]/salesdata[[#This Row],[Q-P3]],0)</f>
        <v>5.42</v>
      </c>
      <c r="O4179" s="3">
        <v>1346</v>
      </c>
      <c r="P4179" s="10">
        <v>9596.98</v>
      </c>
      <c r="Q4179" s="12">
        <f>IFERROR(salesdata[[#This Row],[S-P4]]/salesdata[[#This Row],[Q-P4]],0)</f>
        <v>7.13</v>
      </c>
      <c r="R4179" s="3">
        <v>12731</v>
      </c>
      <c r="S4179" s="10">
        <v>67705.570000000007</v>
      </c>
      <c r="T4179" s="1" t="str">
        <f>"Q"&amp;ROUNDUP(salesdata[[#This Row],[Month No.]]/3,0)</f>
        <v>Q4</v>
      </c>
      <c r="U4179" s="1" t="str">
        <f>TEXT(salesdata[[#This Row],[Date]],"dddd")</f>
        <v>Saturday</v>
      </c>
      <c r="V4179" s="12">
        <f>IFERROR(salesdata[[#This Row],[Total Revenue]]/salesdata[[#This Row],[Total Units Sold]],0)</f>
        <v>5.3181658942738199</v>
      </c>
      <c r="W4179" s="1" t="str">
        <f>INDEX({"Product1","Product2","Product3","Product4"},MATCH(MAX(salesdata[[#This Row],[S-P1]],salesdata[[#This Row],[S-P2]],salesdata[[#This Row],[S-P3]],salesdata[[#This Row],[S-P4]]),CHOOSE({1,2,3,4},salesdata[[#This Row],[S-P1]],salesdata[[#This Row],[S-P2]],salesdata[[#This Row],[S-P3]],salesdata[[#This Row],[S-P4]]),0))</f>
        <v>Product3</v>
      </c>
      <c r="X4179" s="1" t="str">
        <f>IF(salesdata[[#This Row],[Total Revenue]]&gt;=70000,"High",IF(salesdata[[#This Row],[Total Revenue]]&gt;=40000,"Medium","Low"))</f>
        <v>Medium</v>
      </c>
      <c r="Y4179" s="1" t="str">
        <f>IFERROR(IF(SUMIF(salesdata[Year],salesdata[[#This Row],[Year]],salesdata[Total Revenue])&gt;SUMIF(salesdata[Year],salesdata[[#This Row],[Year]]-1,salesdata[Total Revenue]),"Growth Year","Decline Year"),"")</f>
        <v>Decline Year</v>
      </c>
    </row>
    <row r="4180" spans="1:25" x14ac:dyDescent="0.3">
      <c r="A4180" s="1">
        <v>4179</v>
      </c>
      <c r="B4180" s="2">
        <v>44535</v>
      </c>
      <c r="C4180" s="1">
        <v>2021</v>
      </c>
      <c r="D4180" s="1" t="s">
        <v>25</v>
      </c>
      <c r="E4180" s="1">
        <v>12</v>
      </c>
      <c r="F4180" s="3">
        <v>7701</v>
      </c>
      <c r="G4180" s="10">
        <v>24412.17</v>
      </c>
      <c r="H4180" s="12">
        <f>IFERROR(salesdata[[#This Row],[S-P1]]/salesdata[[#This Row],[Q-P1]],0)</f>
        <v>3.17</v>
      </c>
      <c r="I4180" s="3">
        <v>3436</v>
      </c>
      <c r="J4180" s="10">
        <v>21784.240000000002</v>
      </c>
      <c r="K4180" s="12">
        <f>IFERROR(salesdata[[#This Row],[S-P2]]/salesdata[[#This Row],[Q-P2]],0)</f>
        <v>6.3400000000000007</v>
      </c>
      <c r="L4180" s="3">
        <v>784</v>
      </c>
      <c r="M4180" s="10">
        <v>4249.28</v>
      </c>
      <c r="N4180" s="12">
        <f>IFERROR(salesdata[[#This Row],[S-P3]]/salesdata[[#This Row],[Q-P3]],0)</f>
        <v>5.42</v>
      </c>
      <c r="O4180" s="3">
        <v>1645</v>
      </c>
      <c r="P4180" s="10">
        <v>11728.85</v>
      </c>
      <c r="Q4180" s="12">
        <f>IFERROR(salesdata[[#This Row],[S-P4]]/salesdata[[#This Row],[Q-P4]],0)</f>
        <v>7.13</v>
      </c>
      <c r="R4180" s="3">
        <v>13566</v>
      </c>
      <c r="S4180" s="10">
        <v>62174.54</v>
      </c>
      <c r="T4180" s="1" t="str">
        <f>"Q"&amp;ROUNDUP(salesdata[[#This Row],[Month No.]]/3,0)</f>
        <v>Q4</v>
      </c>
      <c r="U4180" s="1" t="str">
        <f>TEXT(salesdata[[#This Row],[Date]],"dddd")</f>
        <v>Sunday</v>
      </c>
      <c r="V4180" s="12">
        <f>IFERROR(salesdata[[#This Row],[Total Revenue]]/salesdata[[#This Row],[Total Units Sold]],0)</f>
        <v>4.5831151407931596</v>
      </c>
      <c r="W4180" s="1" t="str">
        <f>INDEX({"Product1","Product2","Product3","Product4"},MATCH(MAX(salesdata[[#This Row],[S-P1]],salesdata[[#This Row],[S-P2]],salesdata[[#This Row],[S-P3]],salesdata[[#This Row],[S-P4]]),CHOOSE({1,2,3,4},salesdata[[#This Row],[S-P1]],salesdata[[#This Row],[S-P2]],salesdata[[#This Row],[S-P3]],salesdata[[#This Row],[S-P4]]),0))</f>
        <v>Product1</v>
      </c>
      <c r="X4180" s="1" t="str">
        <f>IF(salesdata[[#This Row],[Total Revenue]]&gt;=70000,"High",IF(salesdata[[#This Row],[Total Revenue]]&gt;=40000,"Medium","Low"))</f>
        <v>Medium</v>
      </c>
      <c r="Y4180" s="1" t="str">
        <f>IFERROR(IF(SUMIF(salesdata[Year],salesdata[[#This Row],[Year]],salesdata[Total Revenue])&gt;SUMIF(salesdata[Year],salesdata[[#This Row],[Year]]-1,salesdata[Total Revenue]),"Growth Year","Decline Year"),"")</f>
        <v>Decline Year</v>
      </c>
    </row>
    <row r="4181" spans="1:25" x14ac:dyDescent="0.3">
      <c r="A4181" s="1">
        <v>4180</v>
      </c>
      <c r="B4181" s="2">
        <v>44536</v>
      </c>
      <c r="C4181" s="1">
        <v>2021</v>
      </c>
      <c r="D4181" s="1" t="s">
        <v>25</v>
      </c>
      <c r="E4181" s="1">
        <v>12</v>
      </c>
      <c r="F4181" s="3">
        <v>476</v>
      </c>
      <c r="G4181" s="10">
        <v>1508.92</v>
      </c>
      <c r="H4181" s="12">
        <f>IFERROR(salesdata[[#This Row],[S-P1]]/salesdata[[#This Row],[Q-P1]],0)</f>
        <v>3.1700000000000004</v>
      </c>
      <c r="I4181" s="3">
        <v>1801</v>
      </c>
      <c r="J4181" s="10">
        <v>11418.34</v>
      </c>
      <c r="K4181" s="12">
        <f>IFERROR(salesdata[[#This Row],[S-P2]]/salesdata[[#This Row],[Q-P2]],0)</f>
        <v>6.34</v>
      </c>
      <c r="L4181" s="3">
        <v>2873</v>
      </c>
      <c r="M4181" s="10">
        <v>15571.66</v>
      </c>
      <c r="N4181" s="12">
        <f>IFERROR(salesdata[[#This Row],[S-P3]]/salesdata[[#This Row],[Q-P3]],0)</f>
        <v>5.42</v>
      </c>
      <c r="O4181" s="3">
        <v>1187</v>
      </c>
      <c r="P4181" s="10">
        <v>8463.31</v>
      </c>
      <c r="Q4181" s="12">
        <f>IFERROR(salesdata[[#This Row],[S-P4]]/salesdata[[#This Row],[Q-P4]],0)</f>
        <v>7.13</v>
      </c>
      <c r="R4181" s="3">
        <v>6337</v>
      </c>
      <c r="S4181" s="10">
        <v>36962.230000000003</v>
      </c>
      <c r="T4181" s="1" t="str">
        <f>"Q"&amp;ROUNDUP(salesdata[[#This Row],[Month No.]]/3,0)</f>
        <v>Q4</v>
      </c>
      <c r="U4181" s="1" t="str">
        <f>TEXT(salesdata[[#This Row],[Date]],"dddd")</f>
        <v>Monday</v>
      </c>
      <c r="V4181" s="12">
        <f>IFERROR(salesdata[[#This Row],[Total Revenue]]/salesdata[[#This Row],[Total Units Sold]],0)</f>
        <v>5.8327647151649051</v>
      </c>
      <c r="W4181" s="1" t="str">
        <f>INDEX({"Product1","Product2","Product3","Product4"},MATCH(MAX(salesdata[[#This Row],[S-P1]],salesdata[[#This Row],[S-P2]],salesdata[[#This Row],[S-P3]],salesdata[[#This Row],[S-P4]]),CHOOSE({1,2,3,4},salesdata[[#This Row],[S-P1]],salesdata[[#This Row],[S-P2]],salesdata[[#This Row],[S-P3]],salesdata[[#This Row],[S-P4]]),0))</f>
        <v>Product3</v>
      </c>
      <c r="X4181" s="1" t="str">
        <f>IF(salesdata[[#This Row],[Total Revenue]]&gt;=70000,"High",IF(salesdata[[#This Row],[Total Revenue]]&gt;=40000,"Medium","Low"))</f>
        <v>Low</v>
      </c>
      <c r="Y4181" s="1" t="str">
        <f>IFERROR(IF(SUMIF(salesdata[Year],salesdata[[#This Row],[Year]],salesdata[Total Revenue])&gt;SUMIF(salesdata[Year],salesdata[[#This Row],[Year]]-1,salesdata[Total Revenue]),"Growth Year","Decline Year"),"")</f>
        <v>Decline Year</v>
      </c>
    </row>
    <row r="4182" spans="1:25" x14ac:dyDescent="0.3">
      <c r="A4182" s="1">
        <v>4181</v>
      </c>
      <c r="B4182" s="2">
        <v>44537</v>
      </c>
      <c r="C4182" s="1">
        <v>2021</v>
      </c>
      <c r="D4182" s="1" t="s">
        <v>25</v>
      </c>
      <c r="E4182" s="1">
        <v>12</v>
      </c>
      <c r="F4182" s="3">
        <v>3274</v>
      </c>
      <c r="G4182" s="10">
        <v>10378.58</v>
      </c>
      <c r="H4182" s="12">
        <f>IFERROR(salesdata[[#This Row],[S-P1]]/salesdata[[#This Row],[Q-P1]],0)</f>
        <v>3.17</v>
      </c>
      <c r="I4182" s="3">
        <v>3993</v>
      </c>
      <c r="J4182" s="10">
        <v>25315.62</v>
      </c>
      <c r="K4182" s="12">
        <f>IFERROR(salesdata[[#This Row],[S-P2]]/salesdata[[#This Row],[Q-P2]],0)</f>
        <v>6.34</v>
      </c>
      <c r="L4182" s="3">
        <v>2199</v>
      </c>
      <c r="M4182" s="10">
        <v>11918.58</v>
      </c>
      <c r="N4182" s="12">
        <f>IFERROR(salesdata[[#This Row],[S-P3]]/salesdata[[#This Row],[Q-P3]],0)</f>
        <v>5.42</v>
      </c>
      <c r="O4182" s="3">
        <v>515</v>
      </c>
      <c r="P4182" s="10">
        <v>3671.95</v>
      </c>
      <c r="Q4182" s="12">
        <f>IFERROR(salesdata[[#This Row],[S-P4]]/salesdata[[#This Row],[Q-P4]],0)</f>
        <v>7.13</v>
      </c>
      <c r="R4182" s="3">
        <v>9981</v>
      </c>
      <c r="S4182" s="10">
        <v>51284.73</v>
      </c>
      <c r="T4182" s="1" t="str">
        <f>"Q"&amp;ROUNDUP(salesdata[[#This Row],[Month No.]]/3,0)</f>
        <v>Q4</v>
      </c>
      <c r="U4182" s="1" t="str">
        <f>TEXT(salesdata[[#This Row],[Date]],"dddd")</f>
        <v>Tuesday</v>
      </c>
      <c r="V4182" s="12">
        <f>IFERROR(salesdata[[#This Row],[Total Revenue]]/salesdata[[#This Row],[Total Units Sold]],0)</f>
        <v>5.1382356477306885</v>
      </c>
      <c r="W4182" s="1" t="str">
        <f>INDEX({"Product1","Product2","Product3","Product4"},MATCH(MAX(salesdata[[#This Row],[S-P1]],salesdata[[#This Row],[S-P2]],salesdata[[#This Row],[S-P3]],salesdata[[#This Row],[S-P4]]),CHOOSE({1,2,3,4},salesdata[[#This Row],[S-P1]],salesdata[[#This Row],[S-P2]],salesdata[[#This Row],[S-P3]],salesdata[[#This Row],[S-P4]]),0))</f>
        <v>Product2</v>
      </c>
      <c r="X4182" s="1" t="str">
        <f>IF(salesdata[[#This Row],[Total Revenue]]&gt;=70000,"High",IF(salesdata[[#This Row],[Total Revenue]]&gt;=40000,"Medium","Low"))</f>
        <v>Medium</v>
      </c>
      <c r="Y4182" s="1" t="str">
        <f>IFERROR(IF(SUMIF(salesdata[Year],salesdata[[#This Row],[Year]],salesdata[Total Revenue])&gt;SUMIF(salesdata[Year],salesdata[[#This Row],[Year]]-1,salesdata[Total Revenue]),"Growth Year","Decline Year"),"")</f>
        <v>Decline Year</v>
      </c>
    </row>
    <row r="4183" spans="1:25" x14ac:dyDescent="0.3">
      <c r="A4183" s="1">
        <v>4182</v>
      </c>
      <c r="B4183" s="2">
        <v>44538</v>
      </c>
      <c r="C4183" s="1">
        <v>2021</v>
      </c>
      <c r="D4183" s="1" t="s">
        <v>25</v>
      </c>
      <c r="E4183" s="1">
        <v>12</v>
      </c>
      <c r="F4183" s="3">
        <v>2794</v>
      </c>
      <c r="G4183" s="10">
        <v>8856.98</v>
      </c>
      <c r="H4183" s="12">
        <f>IFERROR(salesdata[[#This Row],[S-P1]]/salesdata[[#This Row],[Q-P1]],0)</f>
        <v>3.17</v>
      </c>
      <c r="I4183" s="3">
        <v>3152</v>
      </c>
      <c r="J4183" s="10">
        <v>19983.68</v>
      </c>
      <c r="K4183" s="12">
        <f>IFERROR(salesdata[[#This Row],[S-P2]]/salesdata[[#This Row],[Q-P2]],0)</f>
        <v>6.34</v>
      </c>
      <c r="L4183" s="3">
        <v>5155</v>
      </c>
      <c r="M4183" s="10">
        <v>27940.1</v>
      </c>
      <c r="N4183" s="12">
        <f>IFERROR(salesdata[[#This Row],[S-P3]]/salesdata[[#This Row],[Q-P3]],0)</f>
        <v>5.42</v>
      </c>
      <c r="O4183" s="3">
        <v>449</v>
      </c>
      <c r="P4183" s="10">
        <v>3201.37</v>
      </c>
      <c r="Q4183" s="12">
        <f>IFERROR(salesdata[[#This Row],[S-P4]]/salesdata[[#This Row],[Q-P4]],0)</f>
        <v>7.13</v>
      </c>
      <c r="R4183" s="3">
        <v>11550</v>
      </c>
      <c r="S4183" s="10">
        <v>59982.13</v>
      </c>
      <c r="T4183" s="1" t="str">
        <f>"Q"&amp;ROUNDUP(salesdata[[#This Row],[Month No.]]/3,0)</f>
        <v>Q4</v>
      </c>
      <c r="U4183" s="1" t="str">
        <f>TEXT(salesdata[[#This Row],[Date]],"dddd")</f>
        <v>Wednesday</v>
      </c>
      <c r="V4183" s="12">
        <f>IFERROR(salesdata[[#This Row],[Total Revenue]]/salesdata[[#This Row],[Total Units Sold]],0)</f>
        <v>5.1932580086580087</v>
      </c>
      <c r="W4183" s="1" t="str">
        <f>INDEX({"Product1","Product2","Product3","Product4"},MATCH(MAX(salesdata[[#This Row],[S-P1]],salesdata[[#This Row],[S-P2]],salesdata[[#This Row],[S-P3]],salesdata[[#This Row],[S-P4]]),CHOOSE({1,2,3,4},salesdata[[#This Row],[S-P1]],salesdata[[#This Row],[S-P2]],salesdata[[#This Row],[S-P3]],salesdata[[#This Row],[S-P4]]),0))</f>
        <v>Product3</v>
      </c>
      <c r="X4183" s="1" t="str">
        <f>IF(salesdata[[#This Row],[Total Revenue]]&gt;=70000,"High",IF(salesdata[[#This Row],[Total Revenue]]&gt;=40000,"Medium","Low"))</f>
        <v>Medium</v>
      </c>
      <c r="Y4183" s="1" t="str">
        <f>IFERROR(IF(SUMIF(salesdata[Year],salesdata[[#This Row],[Year]],salesdata[Total Revenue])&gt;SUMIF(salesdata[Year],salesdata[[#This Row],[Year]]-1,salesdata[Total Revenue]),"Growth Year","Decline Year"),"")</f>
        <v>Decline Year</v>
      </c>
    </row>
    <row r="4184" spans="1:25" x14ac:dyDescent="0.3">
      <c r="A4184" s="1">
        <v>4183</v>
      </c>
      <c r="B4184" s="2">
        <v>44539</v>
      </c>
      <c r="C4184" s="1">
        <v>2021</v>
      </c>
      <c r="D4184" s="1" t="s">
        <v>25</v>
      </c>
      <c r="E4184" s="1">
        <v>12</v>
      </c>
      <c r="F4184" s="3">
        <v>1928</v>
      </c>
      <c r="G4184" s="10">
        <v>6111.76</v>
      </c>
      <c r="H4184" s="12">
        <f>IFERROR(salesdata[[#This Row],[S-P1]]/salesdata[[#This Row],[Q-P1]],0)</f>
        <v>3.17</v>
      </c>
      <c r="I4184" s="3">
        <v>2690</v>
      </c>
      <c r="J4184" s="10">
        <v>17054.599999999999</v>
      </c>
      <c r="K4184" s="12">
        <f>IFERROR(salesdata[[#This Row],[S-P2]]/salesdata[[#This Row],[Q-P2]],0)</f>
        <v>6.34</v>
      </c>
      <c r="L4184" s="3">
        <v>3970</v>
      </c>
      <c r="M4184" s="10">
        <v>21517.4</v>
      </c>
      <c r="N4184" s="12">
        <f>IFERROR(salesdata[[#This Row],[S-P3]]/salesdata[[#This Row],[Q-P3]],0)</f>
        <v>5.42</v>
      </c>
      <c r="O4184" s="3">
        <v>1908</v>
      </c>
      <c r="P4184" s="10">
        <v>13604.04</v>
      </c>
      <c r="Q4184" s="12">
        <f>IFERROR(salesdata[[#This Row],[S-P4]]/salesdata[[#This Row],[Q-P4]],0)</f>
        <v>7.1300000000000008</v>
      </c>
      <c r="R4184" s="3">
        <v>10496</v>
      </c>
      <c r="S4184" s="10">
        <v>58287.8</v>
      </c>
      <c r="T4184" s="1" t="str">
        <f>"Q"&amp;ROUNDUP(salesdata[[#This Row],[Month No.]]/3,0)</f>
        <v>Q4</v>
      </c>
      <c r="U4184" s="1" t="str">
        <f>TEXT(salesdata[[#This Row],[Date]],"dddd")</f>
        <v>Thursday</v>
      </c>
      <c r="V4184" s="12">
        <f>IFERROR(salesdata[[#This Row],[Total Revenue]]/salesdata[[#This Row],[Total Units Sold]],0)</f>
        <v>5.5533346036585369</v>
      </c>
      <c r="W4184" s="1" t="str">
        <f>INDEX({"Product1","Product2","Product3","Product4"},MATCH(MAX(salesdata[[#This Row],[S-P1]],salesdata[[#This Row],[S-P2]],salesdata[[#This Row],[S-P3]],salesdata[[#This Row],[S-P4]]),CHOOSE({1,2,3,4},salesdata[[#This Row],[S-P1]],salesdata[[#This Row],[S-P2]],salesdata[[#This Row],[S-P3]],salesdata[[#This Row],[S-P4]]),0))</f>
        <v>Product3</v>
      </c>
      <c r="X4184" s="1" t="str">
        <f>IF(salesdata[[#This Row],[Total Revenue]]&gt;=70000,"High",IF(salesdata[[#This Row],[Total Revenue]]&gt;=40000,"Medium","Low"))</f>
        <v>Medium</v>
      </c>
      <c r="Y4184" s="1" t="str">
        <f>IFERROR(IF(SUMIF(salesdata[Year],salesdata[[#This Row],[Year]],salesdata[Total Revenue])&gt;SUMIF(salesdata[Year],salesdata[[#This Row],[Year]]-1,salesdata[Total Revenue]),"Growth Year","Decline Year"),"")</f>
        <v>Decline Year</v>
      </c>
    </row>
    <row r="4185" spans="1:25" x14ac:dyDescent="0.3">
      <c r="A4185" s="1">
        <v>4184</v>
      </c>
      <c r="B4185" s="2">
        <v>44540</v>
      </c>
      <c r="C4185" s="1">
        <v>2021</v>
      </c>
      <c r="D4185" s="1" t="s">
        <v>25</v>
      </c>
      <c r="E4185" s="1">
        <v>12</v>
      </c>
      <c r="F4185" s="3">
        <v>6404</v>
      </c>
      <c r="G4185" s="10">
        <v>20300.68</v>
      </c>
      <c r="H4185" s="12">
        <f>IFERROR(salesdata[[#This Row],[S-P1]]/salesdata[[#This Row],[Q-P1]],0)</f>
        <v>3.17</v>
      </c>
      <c r="I4185" s="3">
        <v>1602</v>
      </c>
      <c r="J4185" s="10">
        <v>10156.68</v>
      </c>
      <c r="K4185" s="12">
        <f>IFERROR(salesdata[[#This Row],[S-P2]]/salesdata[[#This Row],[Q-P2]],0)</f>
        <v>6.34</v>
      </c>
      <c r="L4185" s="3">
        <v>616</v>
      </c>
      <c r="M4185" s="10">
        <v>3338.72</v>
      </c>
      <c r="N4185" s="12">
        <f>IFERROR(salesdata[[#This Row],[S-P3]]/salesdata[[#This Row],[Q-P3]],0)</f>
        <v>5.42</v>
      </c>
      <c r="O4185" s="3">
        <v>1747</v>
      </c>
      <c r="P4185" s="10">
        <v>12456.11</v>
      </c>
      <c r="Q4185" s="12">
        <f>IFERROR(salesdata[[#This Row],[S-P4]]/salesdata[[#This Row],[Q-P4]],0)</f>
        <v>7.13</v>
      </c>
      <c r="R4185" s="3">
        <v>10369</v>
      </c>
      <c r="S4185" s="10">
        <v>46252.19</v>
      </c>
      <c r="T4185" s="1" t="str">
        <f>"Q"&amp;ROUNDUP(salesdata[[#This Row],[Month No.]]/3,0)</f>
        <v>Q4</v>
      </c>
      <c r="U4185" s="1" t="str">
        <f>TEXT(salesdata[[#This Row],[Date]],"dddd")</f>
        <v>Friday</v>
      </c>
      <c r="V4185" s="12">
        <f>IFERROR(salesdata[[#This Row],[Total Revenue]]/salesdata[[#This Row],[Total Units Sold]],0)</f>
        <v>4.4606220464847146</v>
      </c>
      <c r="W4185" s="1" t="str">
        <f>INDEX({"Product1","Product2","Product3","Product4"},MATCH(MAX(salesdata[[#This Row],[S-P1]],salesdata[[#This Row],[S-P2]],salesdata[[#This Row],[S-P3]],salesdata[[#This Row],[S-P4]]),CHOOSE({1,2,3,4},salesdata[[#This Row],[S-P1]],salesdata[[#This Row],[S-P2]],salesdata[[#This Row],[S-P3]],salesdata[[#This Row],[S-P4]]),0))</f>
        <v>Product1</v>
      </c>
      <c r="X4185" s="1" t="str">
        <f>IF(salesdata[[#This Row],[Total Revenue]]&gt;=70000,"High",IF(salesdata[[#This Row],[Total Revenue]]&gt;=40000,"Medium","Low"))</f>
        <v>Medium</v>
      </c>
      <c r="Y4185" s="1" t="str">
        <f>IFERROR(IF(SUMIF(salesdata[Year],salesdata[[#This Row],[Year]],salesdata[Total Revenue])&gt;SUMIF(salesdata[Year],salesdata[[#This Row],[Year]]-1,salesdata[Total Revenue]),"Growth Year","Decline Year"),"")</f>
        <v>Decline Year</v>
      </c>
    </row>
    <row r="4186" spans="1:25" x14ac:dyDescent="0.3">
      <c r="A4186" s="1">
        <v>4185</v>
      </c>
      <c r="B4186" s="2">
        <v>44541</v>
      </c>
      <c r="C4186" s="1">
        <v>2021</v>
      </c>
      <c r="D4186" s="1" t="s">
        <v>25</v>
      </c>
      <c r="E4186" s="1">
        <v>12</v>
      </c>
      <c r="F4186" s="3">
        <v>1544</v>
      </c>
      <c r="G4186" s="10">
        <v>4894.4799999999996</v>
      </c>
      <c r="H4186" s="12">
        <f>IFERROR(salesdata[[#This Row],[S-P1]]/salesdata[[#This Row],[Q-P1]],0)</f>
        <v>3.17</v>
      </c>
      <c r="I4186" s="3">
        <v>3639</v>
      </c>
      <c r="J4186" s="10">
        <v>23071.26</v>
      </c>
      <c r="K4186" s="12">
        <f>IFERROR(salesdata[[#This Row],[S-P2]]/salesdata[[#This Row],[Q-P2]],0)</f>
        <v>6.34</v>
      </c>
      <c r="L4186" s="3">
        <v>489</v>
      </c>
      <c r="M4186" s="10">
        <v>2650.38</v>
      </c>
      <c r="N4186" s="12">
        <f>IFERROR(salesdata[[#This Row],[S-P3]]/salesdata[[#This Row],[Q-P3]],0)</f>
        <v>5.42</v>
      </c>
      <c r="O4186" s="3">
        <v>1649</v>
      </c>
      <c r="P4186" s="10">
        <v>11757.37</v>
      </c>
      <c r="Q4186" s="12">
        <f>IFERROR(salesdata[[#This Row],[S-P4]]/salesdata[[#This Row],[Q-P4]],0)</f>
        <v>7.1300000000000008</v>
      </c>
      <c r="R4186" s="3">
        <v>7321</v>
      </c>
      <c r="S4186" s="10">
        <v>42373.49</v>
      </c>
      <c r="T4186" s="1" t="str">
        <f>"Q"&amp;ROUNDUP(salesdata[[#This Row],[Month No.]]/3,0)</f>
        <v>Q4</v>
      </c>
      <c r="U4186" s="1" t="str">
        <f>TEXT(salesdata[[#This Row],[Date]],"dddd")</f>
        <v>Saturday</v>
      </c>
      <c r="V4186" s="12">
        <f>IFERROR(salesdata[[#This Row],[Total Revenue]]/salesdata[[#This Row],[Total Units Sold]],0)</f>
        <v>5.7879374402404045</v>
      </c>
      <c r="W4186" s="1" t="str">
        <f>INDEX({"Product1","Product2","Product3","Product4"},MATCH(MAX(salesdata[[#This Row],[S-P1]],salesdata[[#This Row],[S-P2]],salesdata[[#This Row],[S-P3]],salesdata[[#This Row],[S-P4]]),CHOOSE({1,2,3,4},salesdata[[#This Row],[S-P1]],salesdata[[#This Row],[S-P2]],salesdata[[#This Row],[S-P3]],salesdata[[#This Row],[S-P4]]),0))</f>
        <v>Product2</v>
      </c>
      <c r="X4186" s="1" t="str">
        <f>IF(salesdata[[#This Row],[Total Revenue]]&gt;=70000,"High",IF(salesdata[[#This Row],[Total Revenue]]&gt;=40000,"Medium","Low"))</f>
        <v>Medium</v>
      </c>
      <c r="Y4186" s="1" t="str">
        <f>IFERROR(IF(SUMIF(salesdata[Year],salesdata[[#This Row],[Year]],salesdata[Total Revenue])&gt;SUMIF(salesdata[Year],salesdata[[#This Row],[Year]]-1,salesdata[Total Revenue]),"Growth Year","Decline Year"),"")</f>
        <v>Decline Year</v>
      </c>
    </row>
    <row r="4187" spans="1:25" x14ac:dyDescent="0.3">
      <c r="A4187" s="1">
        <v>4186</v>
      </c>
      <c r="B4187" s="2">
        <v>44542</v>
      </c>
      <c r="C4187" s="1">
        <v>2021</v>
      </c>
      <c r="D4187" s="1" t="s">
        <v>25</v>
      </c>
      <c r="E4187" s="1">
        <v>12</v>
      </c>
      <c r="F4187" s="3">
        <v>3727</v>
      </c>
      <c r="G4187" s="10">
        <v>11814.59</v>
      </c>
      <c r="H4187" s="12">
        <f>IFERROR(salesdata[[#This Row],[S-P1]]/salesdata[[#This Row],[Q-P1]],0)</f>
        <v>3.17</v>
      </c>
      <c r="I4187" s="3">
        <v>3183</v>
      </c>
      <c r="J4187" s="10">
        <v>20180.22</v>
      </c>
      <c r="K4187" s="12">
        <f>IFERROR(salesdata[[#This Row],[S-P2]]/salesdata[[#This Row],[Q-P2]],0)</f>
        <v>6.3400000000000007</v>
      </c>
      <c r="L4187" s="3">
        <v>5265</v>
      </c>
      <c r="M4187" s="10">
        <v>28536.3</v>
      </c>
      <c r="N4187" s="12">
        <f>IFERROR(salesdata[[#This Row],[S-P3]]/salesdata[[#This Row],[Q-P3]],0)</f>
        <v>5.42</v>
      </c>
      <c r="O4187" s="3">
        <v>1679</v>
      </c>
      <c r="P4187" s="10">
        <v>11971.27</v>
      </c>
      <c r="Q4187" s="12">
        <f>IFERROR(salesdata[[#This Row],[S-P4]]/salesdata[[#This Row],[Q-P4]],0)</f>
        <v>7.13</v>
      </c>
      <c r="R4187" s="3">
        <v>13854</v>
      </c>
      <c r="S4187" s="10">
        <v>72502.38</v>
      </c>
      <c r="T4187" s="1" t="str">
        <f>"Q"&amp;ROUNDUP(salesdata[[#This Row],[Month No.]]/3,0)</f>
        <v>Q4</v>
      </c>
      <c r="U4187" s="1" t="str">
        <f>TEXT(salesdata[[#This Row],[Date]],"dddd")</f>
        <v>Sunday</v>
      </c>
      <c r="V4187" s="12">
        <f>IFERROR(salesdata[[#This Row],[Total Revenue]]/salesdata[[#This Row],[Total Units Sold]],0)</f>
        <v>5.2333174534430489</v>
      </c>
      <c r="W4187" s="1" t="str">
        <f>INDEX({"Product1","Product2","Product3","Product4"},MATCH(MAX(salesdata[[#This Row],[S-P1]],salesdata[[#This Row],[S-P2]],salesdata[[#This Row],[S-P3]],salesdata[[#This Row],[S-P4]]),CHOOSE({1,2,3,4},salesdata[[#This Row],[S-P1]],salesdata[[#This Row],[S-P2]],salesdata[[#This Row],[S-P3]],salesdata[[#This Row],[S-P4]]),0))</f>
        <v>Product3</v>
      </c>
      <c r="X4187" s="1" t="str">
        <f>IF(salesdata[[#This Row],[Total Revenue]]&gt;=70000,"High",IF(salesdata[[#This Row],[Total Revenue]]&gt;=40000,"Medium","Low"))</f>
        <v>High</v>
      </c>
      <c r="Y4187" s="1" t="str">
        <f>IFERROR(IF(SUMIF(salesdata[Year],salesdata[[#This Row],[Year]],salesdata[Total Revenue])&gt;SUMIF(salesdata[Year],salesdata[[#This Row],[Year]]-1,salesdata[Total Revenue]),"Growth Year","Decline Year"),"")</f>
        <v>Decline Year</v>
      </c>
    </row>
    <row r="4188" spans="1:25" x14ac:dyDescent="0.3">
      <c r="A4188" s="1">
        <v>4187</v>
      </c>
      <c r="B4188" s="2">
        <v>44543</v>
      </c>
      <c r="C4188" s="1">
        <v>2021</v>
      </c>
      <c r="D4188" s="1" t="s">
        <v>25</v>
      </c>
      <c r="E4188" s="1">
        <v>12</v>
      </c>
      <c r="F4188" s="3">
        <v>3758</v>
      </c>
      <c r="G4188" s="10">
        <v>11912.86</v>
      </c>
      <c r="H4188" s="12">
        <f>IFERROR(salesdata[[#This Row],[S-P1]]/salesdata[[#This Row],[Q-P1]],0)</f>
        <v>3.1700000000000004</v>
      </c>
      <c r="I4188" s="3">
        <v>3895</v>
      </c>
      <c r="J4188" s="10">
        <v>24694.3</v>
      </c>
      <c r="K4188" s="12">
        <f>IFERROR(salesdata[[#This Row],[S-P2]]/salesdata[[#This Row],[Q-P2]],0)</f>
        <v>6.34</v>
      </c>
      <c r="L4188" s="3">
        <v>1289</v>
      </c>
      <c r="M4188" s="10">
        <v>6986.38</v>
      </c>
      <c r="N4188" s="12">
        <f>IFERROR(salesdata[[#This Row],[S-P3]]/salesdata[[#This Row],[Q-P3]],0)</f>
        <v>5.42</v>
      </c>
      <c r="O4188" s="3">
        <v>1390</v>
      </c>
      <c r="P4188" s="10">
        <v>9910.7000000000007</v>
      </c>
      <c r="Q4188" s="12">
        <f>IFERROR(salesdata[[#This Row],[S-P4]]/salesdata[[#This Row],[Q-P4]],0)</f>
        <v>7.1300000000000008</v>
      </c>
      <c r="R4188" s="3">
        <v>10332</v>
      </c>
      <c r="S4188" s="10">
        <v>53504.24</v>
      </c>
      <c r="T4188" s="1" t="str">
        <f>"Q"&amp;ROUNDUP(salesdata[[#This Row],[Month No.]]/3,0)</f>
        <v>Q4</v>
      </c>
      <c r="U4188" s="1" t="str">
        <f>TEXT(salesdata[[#This Row],[Date]],"dddd")</f>
        <v>Monday</v>
      </c>
      <c r="V4188" s="12">
        <f>IFERROR(salesdata[[#This Row],[Total Revenue]]/salesdata[[#This Row],[Total Units Sold]],0)</f>
        <v>5.1784978706929925</v>
      </c>
      <c r="W4188" s="1" t="str">
        <f>INDEX({"Product1","Product2","Product3","Product4"},MATCH(MAX(salesdata[[#This Row],[S-P1]],salesdata[[#This Row],[S-P2]],salesdata[[#This Row],[S-P3]],salesdata[[#This Row],[S-P4]]),CHOOSE({1,2,3,4},salesdata[[#This Row],[S-P1]],salesdata[[#This Row],[S-P2]],salesdata[[#This Row],[S-P3]],salesdata[[#This Row],[S-P4]]),0))</f>
        <v>Product2</v>
      </c>
      <c r="X4188" s="1" t="str">
        <f>IF(salesdata[[#This Row],[Total Revenue]]&gt;=70000,"High",IF(salesdata[[#This Row],[Total Revenue]]&gt;=40000,"Medium","Low"))</f>
        <v>Medium</v>
      </c>
      <c r="Y4188" s="1" t="str">
        <f>IFERROR(IF(SUMIF(salesdata[Year],salesdata[[#This Row],[Year]],salesdata[Total Revenue])&gt;SUMIF(salesdata[Year],salesdata[[#This Row],[Year]]-1,salesdata[Total Revenue]),"Growth Year","Decline Year"),"")</f>
        <v>Decline Year</v>
      </c>
    </row>
    <row r="4189" spans="1:25" x14ac:dyDescent="0.3">
      <c r="A4189" s="1">
        <v>4188</v>
      </c>
      <c r="B4189" s="2">
        <v>44544</v>
      </c>
      <c r="C4189" s="1">
        <v>2021</v>
      </c>
      <c r="D4189" s="1" t="s">
        <v>25</v>
      </c>
      <c r="E4189" s="1">
        <v>12</v>
      </c>
      <c r="F4189" s="3">
        <v>6468</v>
      </c>
      <c r="G4189" s="10">
        <v>20503.560000000001</v>
      </c>
      <c r="H4189" s="12">
        <f>IFERROR(salesdata[[#This Row],[S-P1]]/salesdata[[#This Row],[Q-P1]],0)</f>
        <v>3.1700000000000004</v>
      </c>
      <c r="I4189" s="3">
        <v>2319</v>
      </c>
      <c r="J4189" s="10">
        <v>14702.46</v>
      </c>
      <c r="K4189" s="12">
        <f>IFERROR(salesdata[[#This Row],[S-P2]]/salesdata[[#This Row],[Q-P2]],0)</f>
        <v>6.34</v>
      </c>
      <c r="L4189" s="3">
        <v>2018</v>
      </c>
      <c r="M4189" s="10">
        <v>10937.56</v>
      </c>
      <c r="N4189" s="12">
        <f>IFERROR(salesdata[[#This Row],[S-P3]]/salesdata[[#This Row],[Q-P3]],0)</f>
        <v>5.42</v>
      </c>
      <c r="O4189" s="3">
        <v>1418</v>
      </c>
      <c r="P4189" s="10">
        <v>10110.34</v>
      </c>
      <c r="Q4189" s="12">
        <f>IFERROR(salesdata[[#This Row],[S-P4]]/salesdata[[#This Row],[Q-P4]],0)</f>
        <v>7.13</v>
      </c>
      <c r="R4189" s="3">
        <v>12223</v>
      </c>
      <c r="S4189" s="10">
        <v>56253.919999999998</v>
      </c>
      <c r="T4189" s="1" t="str">
        <f>"Q"&amp;ROUNDUP(salesdata[[#This Row],[Month No.]]/3,0)</f>
        <v>Q4</v>
      </c>
      <c r="U4189" s="1" t="str">
        <f>TEXT(salesdata[[#This Row],[Date]],"dddd")</f>
        <v>Tuesday</v>
      </c>
      <c r="V4189" s="12">
        <f>IFERROR(salesdata[[#This Row],[Total Revenue]]/salesdata[[#This Row],[Total Units Sold]],0)</f>
        <v>4.602300580872126</v>
      </c>
      <c r="W4189" s="1" t="str">
        <f>INDEX({"Product1","Product2","Product3","Product4"},MATCH(MAX(salesdata[[#This Row],[S-P1]],salesdata[[#This Row],[S-P2]],salesdata[[#This Row],[S-P3]],salesdata[[#This Row],[S-P4]]),CHOOSE({1,2,3,4},salesdata[[#This Row],[S-P1]],salesdata[[#This Row],[S-P2]],salesdata[[#This Row],[S-P3]],salesdata[[#This Row],[S-P4]]),0))</f>
        <v>Product1</v>
      </c>
      <c r="X4189" s="1" t="str">
        <f>IF(salesdata[[#This Row],[Total Revenue]]&gt;=70000,"High",IF(salesdata[[#This Row],[Total Revenue]]&gt;=40000,"Medium","Low"))</f>
        <v>Medium</v>
      </c>
      <c r="Y4189" s="1" t="str">
        <f>IFERROR(IF(SUMIF(salesdata[Year],salesdata[[#This Row],[Year]],salesdata[Total Revenue])&gt;SUMIF(salesdata[Year],salesdata[[#This Row],[Year]]-1,salesdata[Total Revenue]),"Growth Year","Decline Year"),"")</f>
        <v>Decline Year</v>
      </c>
    </row>
    <row r="4190" spans="1:25" x14ac:dyDescent="0.3">
      <c r="A4190" s="1">
        <v>4189</v>
      </c>
      <c r="B4190" s="2">
        <v>44545</v>
      </c>
      <c r="C4190" s="1">
        <v>2021</v>
      </c>
      <c r="D4190" s="1" t="s">
        <v>25</v>
      </c>
      <c r="E4190" s="1">
        <v>12</v>
      </c>
      <c r="F4190" s="3">
        <v>6706</v>
      </c>
      <c r="G4190" s="10">
        <v>21258.02</v>
      </c>
      <c r="H4190" s="12">
        <f>IFERROR(salesdata[[#This Row],[S-P1]]/salesdata[[#This Row],[Q-P1]],0)</f>
        <v>3.17</v>
      </c>
      <c r="I4190" s="3">
        <v>599</v>
      </c>
      <c r="J4190" s="10">
        <v>3797.66</v>
      </c>
      <c r="K4190" s="12">
        <f>IFERROR(salesdata[[#This Row],[S-P2]]/salesdata[[#This Row],[Q-P2]],0)</f>
        <v>6.34</v>
      </c>
      <c r="L4190" s="3">
        <v>2783</v>
      </c>
      <c r="M4190" s="10">
        <v>15083.86</v>
      </c>
      <c r="N4190" s="12">
        <f>IFERROR(salesdata[[#This Row],[S-P3]]/salesdata[[#This Row],[Q-P3]],0)</f>
        <v>5.42</v>
      </c>
      <c r="O4190" s="3">
        <v>934</v>
      </c>
      <c r="P4190" s="10">
        <v>6659.42</v>
      </c>
      <c r="Q4190" s="12">
        <f>IFERROR(salesdata[[#This Row],[S-P4]]/salesdata[[#This Row],[Q-P4]],0)</f>
        <v>7.13</v>
      </c>
      <c r="R4190" s="3">
        <v>11022</v>
      </c>
      <c r="S4190" s="10">
        <v>46798.96</v>
      </c>
      <c r="T4190" s="1" t="str">
        <f>"Q"&amp;ROUNDUP(salesdata[[#This Row],[Month No.]]/3,0)</f>
        <v>Q4</v>
      </c>
      <c r="U4190" s="1" t="str">
        <f>TEXT(salesdata[[#This Row],[Date]],"dddd")</f>
        <v>Wednesday</v>
      </c>
      <c r="V4190" s="12">
        <f>IFERROR(salesdata[[#This Row],[Total Revenue]]/salesdata[[#This Row],[Total Units Sold]],0)</f>
        <v>4.2459589911086919</v>
      </c>
      <c r="W4190" s="1" t="str">
        <f>INDEX({"Product1","Product2","Product3","Product4"},MATCH(MAX(salesdata[[#This Row],[S-P1]],salesdata[[#This Row],[S-P2]],salesdata[[#This Row],[S-P3]],salesdata[[#This Row],[S-P4]]),CHOOSE({1,2,3,4},salesdata[[#This Row],[S-P1]],salesdata[[#This Row],[S-P2]],salesdata[[#This Row],[S-P3]],salesdata[[#This Row],[S-P4]]),0))</f>
        <v>Product1</v>
      </c>
      <c r="X4190" s="1" t="str">
        <f>IF(salesdata[[#This Row],[Total Revenue]]&gt;=70000,"High",IF(salesdata[[#This Row],[Total Revenue]]&gt;=40000,"Medium","Low"))</f>
        <v>Medium</v>
      </c>
      <c r="Y4190" s="1" t="str">
        <f>IFERROR(IF(SUMIF(salesdata[Year],salesdata[[#This Row],[Year]],salesdata[Total Revenue])&gt;SUMIF(salesdata[Year],salesdata[[#This Row],[Year]]-1,salesdata[Total Revenue]),"Growth Year","Decline Year"),"")</f>
        <v>Decline Year</v>
      </c>
    </row>
    <row r="4191" spans="1:25" x14ac:dyDescent="0.3">
      <c r="A4191" s="1">
        <v>4190</v>
      </c>
      <c r="B4191" s="2">
        <v>44546</v>
      </c>
      <c r="C4191" s="1">
        <v>2021</v>
      </c>
      <c r="D4191" s="1" t="s">
        <v>25</v>
      </c>
      <c r="E4191" s="1">
        <v>12</v>
      </c>
      <c r="F4191" s="3">
        <v>4614</v>
      </c>
      <c r="G4191" s="10">
        <v>14626.38</v>
      </c>
      <c r="H4191" s="12">
        <f>IFERROR(salesdata[[#This Row],[S-P1]]/salesdata[[#This Row],[Q-P1]],0)</f>
        <v>3.17</v>
      </c>
      <c r="I4191" s="3">
        <v>1644</v>
      </c>
      <c r="J4191" s="10">
        <v>10422.959999999999</v>
      </c>
      <c r="K4191" s="12">
        <f>IFERROR(salesdata[[#This Row],[S-P2]]/salesdata[[#This Row],[Q-P2]],0)</f>
        <v>6.34</v>
      </c>
      <c r="L4191" s="3">
        <v>3933</v>
      </c>
      <c r="M4191" s="10">
        <v>21316.86</v>
      </c>
      <c r="N4191" s="12">
        <f>IFERROR(salesdata[[#This Row],[S-P3]]/salesdata[[#This Row],[Q-P3]],0)</f>
        <v>5.42</v>
      </c>
      <c r="O4191" s="3">
        <v>714</v>
      </c>
      <c r="P4191" s="10">
        <v>5090.82</v>
      </c>
      <c r="Q4191" s="12">
        <f>IFERROR(salesdata[[#This Row],[S-P4]]/salesdata[[#This Row],[Q-P4]],0)</f>
        <v>7.13</v>
      </c>
      <c r="R4191" s="3">
        <v>10905</v>
      </c>
      <c r="S4191" s="10">
        <v>51457.02</v>
      </c>
      <c r="T4191" s="1" t="str">
        <f>"Q"&amp;ROUNDUP(salesdata[[#This Row],[Month No.]]/3,0)</f>
        <v>Q4</v>
      </c>
      <c r="U4191" s="1" t="str">
        <f>TEXT(salesdata[[#This Row],[Date]],"dddd")</f>
        <v>Thursday</v>
      </c>
      <c r="V4191" s="12">
        <f>IFERROR(salesdata[[#This Row],[Total Revenue]]/salesdata[[#This Row],[Total Units Sold]],0)</f>
        <v>4.7186629986244837</v>
      </c>
      <c r="W4191" s="1" t="str">
        <f>INDEX({"Product1","Product2","Product3","Product4"},MATCH(MAX(salesdata[[#This Row],[S-P1]],salesdata[[#This Row],[S-P2]],salesdata[[#This Row],[S-P3]],salesdata[[#This Row],[S-P4]]),CHOOSE({1,2,3,4},salesdata[[#This Row],[S-P1]],salesdata[[#This Row],[S-P2]],salesdata[[#This Row],[S-P3]],salesdata[[#This Row],[S-P4]]),0))</f>
        <v>Product3</v>
      </c>
      <c r="X4191" s="1" t="str">
        <f>IF(salesdata[[#This Row],[Total Revenue]]&gt;=70000,"High",IF(salesdata[[#This Row],[Total Revenue]]&gt;=40000,"Medium","Low"))</f>
        <v>Medium</v>
      </c>
      <c r="Y4191" s="1" t="str">
        <f>IFERROR(IF(SUMIF(salesdata[Year],salesdata[[#This Row],[Year]],salesdata[Total Revenue])&gt;SUMIF(salesdata[Year],salesdata[[#This Row],[Year]]-1,salesdata[Total Revenue]),"Growth Year","Decline Year"),"")</f>
        <v>Decline Year</v>
      </c>
    </row>
    <row r="4192" spans="1:25" x14ac:dyDescent="0.3">
      <c r="A4192" s="1">
        <v>4191</v>
      </c>
      <c r="B4192" s="2">
        <v>44547</v>
      </c>
      <c r="C4192" s="1">
        <v>2021</v>
      </c>
      <c r="D4192" s="1" t="s">
        <v>25</v>
      </c>
      <c r="E4192" s="1">
        <v>12</v>
      </c>
      <c r="F4192" s="3">
        <v>2756</v>
      </c>
      <c r="G4192" s="10">
        <v>8736.52</v>
      </c>
      <c r="H4192" s="12">
        <f>IFERROR(salesdata[[#This Row],[S-P1]]/salesdata[[#This Row],[Q-P1]],0)</f>
        <v>3.1700000000000004</v>
      </c>
      <c r="I4192" s="3">
        <v>2673</v>
      </c>
      <c r="J4192" s="10">
        <v>16946.82</v>
      </c>
      <c r="K4192" s="12">
        <f>IFERROR(salesdata[[#This Row],[S-P2]]/salesdata[[#This Row],[Q-P2]],0)</f>
        <v>6.34</v>
      </c>
      <c r="L4192" s="3">
        <v>4777</v>
      </c>
      <c r="M4192" s="10">
        <v>25891.34</v>
      </c>
      <c r="N4192" s="12">
        <f>IFERROR(salesdata[[#This Row],[S-P3]]/salesdata[[#This Row],[Q-P3]],0)</f>
        <v>5.42</v>
      </c>
      <c r="O4192" s="3">
        <v>1300</v>
      </c>
      <c r="P4192" s="10">
        <v>9269</v>
      </c>
      <c r="Q4192" s="12">
        <f>IFERROR(salesdata[[#This Row],[S-P4]]/salesdata[[#This Row],[Q-P4]],0)</f>
        <v>7.13</v>
      </c>
      <c r="R4192" s="3">
        <v>11506</v>
      </c>
      <c r="S4192" s="10">
        <v>60843.68</v>
      </c>
      <c r="T4192" s="1" t="str">
        <f>"Q"&amp;ROUNDUP(salesdata[[#This Row],[Month No.]]/3,0)</f>
        <v>Q4</v>
      </c>
      <c r="U4192" s="1" t="str">
        <f>TEXT(salesdata[[#This Row],[Date]],"dddd")</f>
        <v>Friday</v>
      </c>
      <c r="V4192" s="12">
        <f>IFERROR(salesdata[[#This Row],[Total Revenue]]/salesdata[[#This Row],[Total Units Sold]],0)</f>
        <v>5.2879958282635151</v>
      </c>
      <c r="W4192" s="1" t="str">
        <f>INDEX({"Product1","Product2","Product3","Product4"},MATCH(MAX(salesdata[[#This Row],[S-P1]],salesdata[[#This Row],[S-P2]],salesdata[[#This Row],[S-P3]],salesdata[[#This Row],[S-P4]]),CHOOSE({1,2,3,4},salesdata[[#This Row],[S-P1]],salesdata[[#This Row],[S-P2]],salesdata[[#This Row],[S-P3]],salesdata[[#This Row],[S-P4]]),0))</f>
        <v>Product3</v>
      </c>
      <c r="X4192" s="1" t="str">
        <f>IF(salesdata[[#This Row],[Total Revenue]]&gt;=70000,"High",IF(salesdata[[#This Row],[Total Revenue]]&gt;=40000,"Medium","Low"))</f>
        <v>Medium</v>
      </c>
      <c r="Y4192" s="1" t="str">
        <f>IFERROR(IF(SUMIF(salesdata[Year],salesdata[[#This Row],[Year]],salesdata[Total Revenue])&gt;SUMIF(salesdata[Year],salesdata[[#This Row],[Year]]-1,salesdata[Total Revenue]),"Growth Year","Decline Year"),"")</f>
        <v>Decline Year</v>
      </c>
    </row>
    <row r="4193" spans="1:25" x14ac:dyDescent="0.3">
      <c r="A4193" s="1">
        <v>4192</v>
      </c>
      <c r="B4193" s="2">
        <v>44548</v>
      </c>
      <c r="C4193" s="1">
        <v>2021</v>
      </c>
      <c r="D4193" s="1" t="s">
        <v>25</v>
      </c>
      <c r="E4193" s="1">
        <v>12</v>
      </c>
      <c r="F4193" s="3">
        <v>3555</v>
      </c>
      <c r="G4193" s="10">
        <v>11269.35</v>
      </c>
      <c r="H4193" s="12">
        <f>IFERROR(salesdata[[#This Row],[S-P1]]/salesdata[[#This Row],[Q-P1]],0)</f>
        <v>3.17</v>
      </c>
      <c r="I4193" s="3">
        <v>2974</v>
      </c>
      <c r="J4193" s="10">
        <v>18855.16</v>
      </c>
      <c r="K4193" s="12">
        <f>IFERROR(salesdata[[#This Row],[S-P2]]/salesdata[[#This Row],[Q-P2]],0)</f>
        <v>6.34</v>
      </c>
      <c r="L4193" s="3">
        <v>5051</v>
      </c>
      <c r="M4193" s="10">
        <v>27376.42</v>
      </c>
      <c r="N4193" s="12">
        <f>IFERROR(salesdata[[#This Row],[S-P3]]/salesdata[[#This Row],[Q-P3]],0)</f>
        <v>5.42</v>
      </c>
      <c r="O4193" s="3">
        <v>988</v>
      </c>
      <c r="P4193" s="10">
        <v>7044.44</v>
      </c>
      <c r="Q4193" s="12">
        <f>IFERROR(salesdata[[#This Row],[S-P4]]/salesdata[[#This Row],[Q-P4]],0)</f>
        <v>7.13</v>
      </c>
      <c r="R4193" s="3">
        <v>12568</v>
      </c>
      <c r="S4193" s="10">
        <v>64545.37</v>
      </c>
      <c r="T4193" s="1" t="str">
        <f>"Q"&amp;ROUNDUP(salesdata[[#This Row],[Month No.]]/3,0)</f>
        <v>Q4</v>
      </c>
      <c r="U4193" s="1" t="str">
        <f>TEXT(salesdata[[#This Row],[Date]],"dddd")</f>
        <v>Saturday</v>
      </c>
      <c r="V4193" s="12">
        <f>IFERROR(salesdata[[#This Row],[Total Revenue]]/salesdata[[#This Row],[Total Units Sold]],0)</f>
        <v>5.135691438574157</v>
      </c>
      <c r="W4193" s="1" t="str">
        <f>INDEX({"Product1","Product2","Product3","Product4"},MATCH(MAX(salesdata[[#This Row],[S-P1]],salesdata[[#This Row],[S-P2]],salesdata[[#This Row],[S-P3]],salesdata[[#This Row],[S-P4]]),CHOOSE({1,2,3,4},salesdata[[#This Row],[S-P1]],salesdata[[#This Row],[S-P2]],salesdata[[#This Row],[S-P3]],salesdata[[#This Row],[S-P4]]),0))</f>
        <v>Product3</v>
      </c>
      <c r="X4193" s="1" t="str">
        <f>IF(salesdata[[#This Row],[Total Revenue]]&gt;=70000,"High",IF(salesdata[[#This Row],[Total Revenue]]&gt;=40000,"Medium","Low"))</f>
        <v>Medium</v>
      </c>
      <c r="Y4193" s="1" t="str">
        <f>IFERROR(IF(SUMIF(salesdata[Year],salesdata[[#This Row],[Year]],salesdata[Total Revenue])&gt;SUMIF(salesdata[Year],salesdata[[#This Row],[Year]]-1,salesdata[Total Revenue]),"Growth Year","Decline Year"),"")</f>
        <v>Decline Year</v>
      </c>
    </row>
    <row r="4194" spans="1:25" x14ac:dyDescent="0.3">
      <c r="A4194" s="1">
        <v>4193</v>
      </c>
      <c r="B4194" s="2">
        <v>44549</v>
      </c>
      <c r="C4194" s="1">
        <v>2021</v>
      </c>
      <c r="D4194" s="1" t="s">
        <v>25</v>
      </c>
      <c r="E4194" s="1">
        <v>12</v>
      </c>
      <c r="F4194" s="3">
        <v>487</v>
      </c>
      <c r="G4194" s="10">
        <v>1543.79</v>
      </c>
      <c r="H4194" s="12">
        <f>IFERROR(salesdata[[#This Row],[S-P1]]/salesdata[[#This Row],[Q-P1]],0)</f>
        <v>3.17</v>
      </c>
      <c r="I4194" s="3">
        <v>2548</v>
      </c>
      <c r="J4194" s="10">
        <v>16154.32</v>
      </c>
      <c r="K4194" s="12">
        <f>IFERROR(salesdata[[#This Row],[S-P2]]/salesdata[[#This Row],[Q-P2]],0)</f>
        <v>6.34</v>
      </c>
      <c r="L4194" s="3">
        <v>3982</v>
      </c>
      <c r="M4194" s="10">
        <v>21582.44</v>
      </c>
      <c r="N4194" s="12">
        <f>IFERROR(salesdata[[#This Row],[S-P3]]/salesdata[[#This Row],[Q-P3]],0)</f>
        <v>5.42</v>
      </c>
      <c r="O4194" s="3">
        <v>1604</v>
      </c>
      <c r="P4194" s="10">
        <v>11436.52</v>
      </c>
      <c r="Q4194" s="12">
        <f>IFERROR(salesdata[[#This Row],[S-P4]]/salesdata[[#This Row],[Q-P4]],0)</f>
        <v>7.13</v>
      </c>
      <c r="R4194" s="3">
        <v>8621</v>
      </c>
      <c r="S4194" s="10">
        <v>50717.07</v>
      </c>
      <c r="T4194" s="1" t="str">
        <f>"Q"&amp;ROUNDUP(salesdata[[#This Row],[Month No.]]/3,0)</f>
        <v>Q4</v>
      </c>
      <c r="U4194" s="1" t="str">
        <f>TEXT(salesdata[[#This Row],[Date]],"dddd")</f>
        <v>Sunday</v>
      </c>
      <c r="V4194" s="12">
        <f>IFERROR(salesdata[[#This Row],[Total Revenue]]/salesdata[[#This Row],[Total Units Sold]],0)</f>
        <v>5.8829683331400071</v>
      </c>
      <c r="W4194" s="1" t="str">
        <f>INDEX({"Product1","Product2","Product3","Product4"},MATCH(MAX(salesdata[[#This Row],[S-P1]],salesdata[[#This Row],[S-P2]],salesdata[[#This Row],[S-P3]],salesdata[[#This Row],[S-P4]]),CHOOSE({1,2,3,4},salesdata[[#This Row],[S-P1]],salesdata[[#This Row],[S-P2]],salesdata[[#This Row],[S-P3]],salesdata[[#This Row],[S-P4]]),0))</f>
        <v>Product3</v>
      </c>
      <c r="X4194" s="1" t="str">
        <f>IF(salesdata[[#This Row],[Total Revenue]]&gt;=70000,"High",IF(salesdata[[#This Row],[Total Revenue]]&gt;=40000,"Medium","Low"))</f>
        <v>Medium</v>
      </c>
      <c r="Y4194" s="1" t="str">
        <f>IFERROR(IF(SUMIF(salesdata[Year],salesdata[[#This Row],[Year]],salesdata[Total Revenue])&gt;SUMIF(salesdata[Year],salesdata[[#This Row],[Year]]-1,salesdata[Total Revenue]),"Growth Year","Decline Year"),"")</f>
        <v>Decline Year</v>
      </c>
    </row>
    <row r="4195" spans="1:25" x14ac:dyDescent="0.3">
      <c r="A4195" s="1">
        <v>4194</v>
      </c>
      <c r="B4195" s="2">
        <v>44550</v>
      </c>
      <c r="C4195" s="1">
        <v>2021</v>
      </c>
      <c r="D4195" s="1" t="s">
        <v>25</v>
      </c>
      <c r="E4195" s="1">
        <v>12</v>
      </c>
      <c r="F4195" s="3">
        <v>3681</v>
      </c>
      <c r="G4195" s="10">
        <v>11668.77</v>
      </c>
      <c r="H4195" s="12">
        <f>IFERROR(salesdata[[#This Row],[S-P1]]/salesdata[[#This Row],[Q-P1]],0)</f>
        <v>3.17</v>
      </c>
      <c r="I4195" s="3">
        <v>1045</v>
      </c>
      <c r="J4195" s="10">
        <v>6625.3</v>
      </c>
      <c r="K4195" s="12">
        <f>IFERROR(salesdata[[#This Row],[S-P2]]/salesdata[[#This Row],[Q-P2]],0)</f>
        <v>6.34</v>
      </c>
      <c r="L4195" s="3">
        <v>3385</v>
      </c>
      <c r="M4195" s="10">
        <v>18346.7</v>
      </c>
      <c r="N4195" s="12">
        <f>IFERROR(salesdata[[#This Row],[S-P3]]/salesdata[[#This Row],[Q-P3]],0)</f>
        <v>5.42</v>
      </c>
      <c r="O4195" s="3">
        <v>346</v>
      </c>
      <c r="P4195" s="10">
        <v>2466.98</v>
      </c>
      <c r="Q4195" s="12">
        <f>IFERROR(salesdata[[#This Row],[S-P4]]/salesdata[[#This Row],[Q-P4]],0)</f>
        <v>7.13</v>
      </c>
      <c r="R4195" s="3">
        <v>8457</v>
      </c>
      <c r="S4195" s="10">
        <v>39107.75</v>
      </c>
      <c r="T4195" s="1" t="str">
        <f>"Q"&amp;ROUNDUP(salesdata[[#This Row],[Month No.]]/3,0)</f>
        <v>Q4</v>
      </c>
      <c r="U4195" s="1" t="str">
        <f>TEXT(salesdata[[#This Row],[Date]],"dddd")</f>
        <v>Monday</v>
      </c>
      <c r="V4195" s="12">
        <f>IFERROR(salesdata[[#This Row],[Total Revenue]]/salesdata[[#This Row],[Total Units Sold]],0)</f>
        <v>4.6243053092113042</v>
      </c>
      <c r="W4195" s="1" t="str">
        <f>INDEX({"Product1","Product2","Product3","Product4"},MATCH(MAX(salesdata[[#This Row],[S-P1]],salesdata[[#This Row],[S-P2]],salesdata[[#This Row],[S-P3]],salesdata[[#This Row],[S-P4]]),CHOOSE({1,2,3,4},salesdata[[#This Row],[S-P1]],salesdata[[#This Row],[S-P2]],salesdata[[#This Row],[S-P3]],salesdata[[#This Row],[S-P4]]),0))</f>
        <v>Product3</v>
      </c>
      <c r="X4195" s="1" t="str">
        <f>IF(salesdata[[#This Row],[Total Revenue]]&gt;=70000,"High",IF(salesdata[[#This Row],[Total Revenue]]&gt;=40000,"Medium","Low"))</f>
        <v>Low</v>
      </c>
      <c r="Y4195" s="1" t="str">
        <f>IFERROR(IF(SUMIF(salesdata[Year],salesdata[[#This Row],[Year]],salesdata[Total Revenue])&gt;SUMIF(salesdata[Year],salesdata[[#This Row],[Year]]-1,salesdata[Total Revenue]),"Growth Year","Decline Year"),"")</f>
        <v>Decline Year</v>
      </c>
    </row>
    <row r="4196" spans="1:25" x14ac:dyDescent="0.3">
      <c r="A4196" s="1">
        <v>4195</v>
      </c>
      <c r="B4196" s="2">
        <v>44551</v>
      </c>
      <c r="C4196" s="1">
        <v>2021</v>
      </c>
      <c r="D4196" s="1" t="s">
        <v>25</v>
      </c>
      <c r="E4196" s="1">
        <v>12</v>
      </c>
      <c r="F4196" s="3">
        <v>612</v>
      </c>
      <c r="G4196" s="10">
        <v>1940.04</v>
      </c>
      <c r="H4196" s="12">
        <f>IFERROR(salesdata[[#This Row],[S-P1]]/salesdata[[#This Row],[Q-P1]],0)</f>
        <v>3.17</v>
      </c>
      <c r="I4196" s="3">
        <v>1921</v>
      </c>
      <c r="J4196" s="10">
        <v>12179.14</v>
      </c>
      <c r="K4196" s="12">
        <f>IFERROR(salesdata[[#This Row],[S-P2]]/salesdata[[#This Row],[Q-P2]],0)</f>
        <v>6.34</v>
      </c>
      <c r="L4196" s="3">
        <v>3855</v>
      </c>
      <c r="M4196" s="10">
        <v>20894.099999999999</v>
      </c>
      <c r="N4196" s="12">
        <f>IFERROR(salesdata[[#This Row],[S-P3]]/salesdata[[#This Row],[Q-P3]],0)</f>
        <v>5.42</v>
      </c>
      <c r="O4196" s="3">
        <v>1128</v>
      </c>
      <c r="P4196" s="10">
        <v>8042.64</v>
      </c>
      <c r="Q4196" s="12">
        <f>IFERROR(salesdata[[#This Row],[S-P4]]/salesdata[[#This Row],[Q-P4]],0)</f>
        <v>7.13</v>
      </c>
      <c r="R4196" s="3">
        <v>7516</v>
      </c>
      <c r="S4196" s="10">
        <v>43055.92</v>
      </c>
      <c r="T4196" s="1" t="str">
        <f>"Q"&amp;ROUNDUP(salesdata[[#This Row],[Month No.]]/3,0)</f>
        <v>Q4</v>
      </c>
      <c r="U4196" s="1" t="str">
        <f>TEXT(salesdata[[#This Row],[Date]],"dddd")</f>
        <v>Tuesday</v>
      </c>
      <c r="V4196" s="12">
        <f>IFERROR(salesdata[[#This Row],[Total Revenue]]/salesdata[[#This Row],[Total Units Sold]],0)</f>
        <v>5.7285683874401272</v>
      </c>
      <c r="W4196" s="1" t="str">
        <f>INDEX({"Product1","Product2","Product3","Product4"},MATCH(MAX(salesdata[[#This Row],[S-P1]],salesdata[[#This Row],[S-P2]],salesdata[[#This Row],[S-P3]],salesdata[[#This Row],[S-P4]]),CHOOSE({1,2,3,4},salesdata[[#This Row],[S-P1]],salesdata[[#This Row],[S-P2]],salesdata[[#This Row],[S-P3]],salesdata[[#This Row],[S-P4]]),0))</f>
        <v>Product3</v>
      </c>
      <c r="X4196" s="1" t="str">
        <f>IF(salesdata[[#This Row],[Total Revenue]]&gt;=70000,"High",IF(salesdata[[#This Row],[Total Revenue]]&gt;=40000,"Medium","Low"))</f>
        <v>Medium</v>
      </c>
      <c r="Y4196" s="1" t="str">
        <f>IFERROR(IF(SUMIF(salesdata[Year],salesdata[[#This Row],[Year]],salesdata[Total Revenue])&gt;SUMIF(salesdata[Year],salesdata[[#This Row],[Year]]-1,salesdata[Total Revenue]),"Growth Year","Decline Year"),"")</f>
        <v>Decline Year</v>
      </c>
    </row>
    <row r="4197" spans="1:25" x14ac:dyDescent="0.3">
      <c r="A4197" s="1">
        <v>4196</v>
      </c>
      <c r="B4197" s="2">
        <v>44552</v>
      </c>
      <c r="C4197" s="1">
        <v>2021</v>
      </c>
      <c r="D4197" s="1" t="s">
        <v>25</v>
      </c>
      <c r="E4197" s="1">
        <v>12</v>
      </c>
      <c r="F4197" s="3">
        <v>321</v>
      </c>
      <c r="G4197" s="10">
        <v>1017.57</v>
      </c>
      <c r="H4197" s="12">
        <f>IFERROR(salesdata[[#This Row],[S-P1]]/salesdata[[#This Row],[Q-P1]],0)</f>
        <v>3.1700000000000004</v>
      </c>
      <c r="I4197" s="3">
        <v>1976</v>
      </c>
      <c r="J4197" s="10">
        <v>12527.84</v>
      </c>
      <c r="K4197" s="12">
        <f>IFERROR(salesdata[[#This Row],[S-P2]]/salesdata[[#This Row],[Q-P2]],0)</f>
        <v>6.34</v>
      </c>
      <c r="L4197" s="3">
        <v>4131</v>
      </c>
      <c r="M4197" s="10">
        <v>22390.02</v>
      </c>
      <c r="N4197" s="12">
        <f>IFERROR(salesdata[[#This Row],[S-P3]]/salesdata[[#This Row],[Q-P3]],0)</f>
        <v>5.42</v>
      </c>
      <c r="O4197" s="3">
        <v>288</v>
      </c>
      <c r="P4197" s="10">
        <v>2053.44</v>
      </c>
      <c r="Q4197" s="12">
        <f>IFERROR(salesdata[[#This Row],[S-P4]]/salesdata[[#This Row],[Q-P4]],0)</f>
        <v>7.13</v>
      </c>
      <c r="R4197" s="3">
        <v>6716</v>
      </c>
      <c r="S4197" s="10">
        <v>37988.870000000003</v>
      </c>
      <c r="T4197" s="1" t="str">
        <f>"Q"&amp;ROUNDUP(salesdata[[#This Row],[Month No.]]/3,0)</f>
        <v>Q4</v>
      </c>
      <c r="U4197" s="1" t="str">
        <f>TEXT(salesdata[[#This Row],[Date]],"dddd")</f>
        <v>Wednesday</v>
      </c>
      <c r="V4197" s="12">
        <f>IFERROR(salesdata[[#This Row],[Total Revenue]]/salesdata[[#This Row],[Total Units Sold]],0)</f>
        <v>5.6564726027397265</v>
      </c>
      <c r="W4197" s="1" t="str">
        <f>INDEX({"Product1","Product2","Product3","Product4"},MATCH(MAX(salesdata[[#This Row],[S-P1]],salesdata[[#This Row],[S-P2]],salesdata[[#This Row],[S-P3]],salesdata[[#This Row],[S-P4]]),CHOOSE({1,2,3,4},salesdata[[#This Row],[S-P1]],salesdata[[#This Row],[S-P2]],salesdata[[#This Row],[S-P3]],salesdata[[#This Row],[S-P4]]),0))</f>
        <v>Product3</v>
      </c>
      <c r="X4197" s="1" t="str">
        <f>IF(salesdata[[#This Row],[Total Revenue]]&gt;=70000,"High",IF(salesdata[[#This Row],[Total Revenue]]&gt;=40000,"Medium","Low"))</f>
        <v>Low</v>
      </c>
      <c r="Y4197" s="1" t="str">
        <f>IFERROR(IF(SUMIF(salesdata[Year],salesdata[[#This Row],[Year]],salesdata[Total Revenue])&gt;SUMIF(salesdata[Year],salesdata[[#This Row],[Year]]-1,salesdata[Total Revenue]),"Growth Year","Decline Year"),"")</f>
        <v>Decline Year</v>
      </c>
    </row>
    <row r="4198" spans="1:25" x14ac:dyDescent="0.3">
      <c r="A4198" s="1">
        <v>4197</v>
      </c>
      <c r="B4198" s="2">
        <v>44553</v>
      </c>
      <c r="C4198" s="1">
        <v>2021</v>
      </c>
      <c r="D4198" s="1" t="s">
        <v>25</v>
      </c>
      <c r="E4198" s="1">
        <v>12</v>
      </c>
      <c r="F4198" s="3">
        <v>5522</v>
      </c>
      <c r="G4198" s="10">
        <v>17504.740000000002</v>
      </c>
      <c r="H4198" s="12">
        <f>IFERROR(salesdata[[#This Row],[S-P1]]/salesdata[[#This Row],[Q-P1]],0)</f>
        <v>3.1700000000000004</v>
      </c>
      <c r="I4198" s="3">
        <v>2693</v>
      </c>
      <c r="J4198" s="10">
        <v>17073.62</v>
      </c>
      <c r="K4198" s="12">
        <f>IFERROR(salesdata[[#This Row],[S-P2]]/salesdata[[#This Row],[Q-P2]],0)</f>
        <v>6.34</v>
      </c>
      <c r="L4198" s="3">
        <v>2039</v>
      </c>
      <c r="M4198" s="10">
        <v>11051.38</v>
      </c>
      <c r="N4198" s="12">
        <f>IFERROR(salesdata[[#This Row],[S-P3]]/salesdata[[#This Row],[Q-P3]],0)</f>
        <v>5.42</v>
      </c>
      <c r="O4198" s="3">
        <v>415</v>
      </c>
      <c r="P4198" s="10">
        <v>2958.95</v>
      </c>
      <c r="Q4198" s="12">
        <f>IFERROR(salesdata[[#This Row],[S-P4]]/salesdata[[#This Row],[Q-P4]],0)</f>
        <v>7.13</v>
      </c>
      <c r="R4198" s="3">
        <v>10669</v>
      </c>
      <c r="S4198" s="10">
        <v>48588.69</v>
      </c>
      <c r="T4198" s="1" t="str">
        <f>"Q"&amp;ROUNDUP(salesdata[[#This Row],[Month No.]]/3,0)</f>
        <v>Q4</v>
      </c>
      <c r="U4198" s="1" t="str">
        <f>TEXT(salesdata[[#This Row],[Date]],"dddd")</f>
        <v>Thursday</v>
      </c>
      <c r="V4198" s="12">
        <f>IFERROR(salesdata[[#This Row],[Total Revenue]]/salesdata[[#This Row],[Total Units Sold]],0)</f>
        <v>4.5541934576811327</v>
      </c>
      <c r="W4198" s="1" t="str">
        <f>INDEX({"Product1","Product2","Product3","Product4"},MATCH(MAX(salesdata[[#This Row],[S-P1]],salesdata[[#This Row],[S-P2]],salesdata[[#This Row],[S-P3]],salesdata[[#This Row],[S-P4]]),CHOOSE({1,2,3,4},salesdata[[#This Row],[S-P1]],salesdata[[#This Row],[S-P2]],salesdata[[#This Row],[S-P3]],salesdata[[#This Row],[S-P4]]),0))</f>
        <v>Product1</v>
      </c>
      <c r="X4198" s="1" t="str">
        <f>IF(salesdata[[#This Row],[Total Revenue]]&gt;=70000,"High",IF(salesdata[[#This Row],[Total Revenue]]&gt;=40000,"Medium","Low"))</f>
        <v>Medium</v>
      </c>
      <c r="Y4198" s="1" t="str">
        <f>IFERROR(IF(SUMIF(salesdata[Year],salesdata[[#This Row],[Year]],salesdata[Total Revenue])&gt;SUMIF(salesdata[Year],salesdata[[#This Row],[Year]]-1,salesdata[Total Revenue]),"Growth Year","Decline Year"),"")</f>
        <v>Decline Year</v>
      </c>
    </row>
    <row r="4199" spans="1:25" x14ac:dyDescent="0.3">
      <c r="A4199" s="1">
        <v>4198</v>
      </c>
      <c r="B4199" s="2">
        <v>44554</v>
      </c>
      <c r="C4199" s="1">
        <v>2021</v>
      </c>
      <c r="D4199" s="1" t="s">
        <v>25</v>
      </c>
      <c r="E4199" s="1">
        <v>12</v>
      </c>
      <c r="F4199" s="3">
        <v>504</v>
      </c>
      <c r="G4199" s="10">
        <v>1597.68</v>
      </c>
      <c r="H4199" s="12">
        <f>IFERROR(salesdata[[#This Row],[S-P1]]/salesdata[[#This Row],[Q-P1]],0)</f>
        <v>3.17</v>
      </c>
      <c r="I4199" s="3">
        <v>1655</v>
      </c>
      <c r="J4199" s="10">
        <v>10492.7</v>
      </c>
      <c r="K4199" s="12">
        <f>IFERROR(salesdata[[#This Row],[S-P2]]/salesdata[[#This Row],[Q-P2]],0)</f>
        <v>6.3400000000000007</v>
      </c>
      <c r="L4199" s="3">
        <v>1644</v>
      </c>
      <c r="M4199" s="10">
        <v>8910.48</v>
      </c>
      <c r="N4199" s="12">
        <f>IFERROR(salesdata[[#This Row],[S-P3]]/salesdata[[#This Row],[Q-P3]],0)</f>
        <v>5.42</v>
      </c>
      <c r="O4199" s="3">
        <v>1636</v>
      </c>
      <c r="P4199" s="10">
        <v>11664.68</v>
      </c>
      <c r="Q4199" s="12">
        <f>IFERROR(salesdata[[#This Row],[S-P4]]/salesdata[[#This Row],[Q-P4]],0)</f>
        <v>7.13</v>
      </c>
      <c r="R4199" s="3">
        <v>5439</v>
      </c>
      <c r="S4199" s="10">
        <v>32665.54</v>
      </c>
      <c r="T4199" s="1" t="str">
        <f>"Q"&amp;ROUNDUP(salesdata[[#This Row],[Month No.]]/3,0)</f>
        <v>Q4</v>
      </c>
      <c r="U4199" s="1" t="str">
        <f>TEXT(salesdata[[#This Row],[Date]],"dddd")</f>
        <v>Friday</v>
      </c>
      <c r="V4199" s="12">
        <f>IFERROR(salesdata[[#This Row],[Total Revenue]]/salesdata[[#This Row],[Total Units Sold]],0)</f>
        <v>6.0057988600845746</v>
      </c>
      <c r="W4199" s="1" t="str">
        <f>INDEX({"Product1","Product2","Product3","Product4"},MATCH(MAX(salesdata[[#This Row],[S-P1]],salesdata[[#This Row],[S-P2]],salesdata[[#This Row],[S-P3]],salesdata[[#This Row],[S-P4]]),CHOOSE({1,2,3,4},salesdata[[#This Row],[S-P1]],salesdata[[#This Row],[S-P2]],salesdata[[#This Row],[S-P3]],salesdata[[#This Row],[S-P4]]),0))</f>
        <v>Product4</v>
      </c>
      <c r="X4199" s="1" t="str">
        <f>IF(salesdata[[#This Row],[Total Revenue]]&gt;=70000,"High",IF(salesdata[[#This Row],[Total Revenue]]&gt;=40000,"Medium","Low"))</f>
        <v>Low</v>
      </c>
      <c r="Y4199" s="1" t="str">
        <f>IFERROR(IF(SUMIF(salesdata[Year],salesdata[[#This Row],[Year]],salesdata[Total Revenue])&gt;SUMIF(salesdata[Year],salesdata[[#This Row],[Year]]-1,salesdata[Total Revenue]),"Growth Year","Decline Year"),"")</f>
        <v>Decline Year</v>
      </c>
    </row>
    <row r="4200" spans="1:25" x14ac:dyDescent="0.3">
      <c r="A4200" s="1">
        <v>4199</v>
      </c>
      <c r="B4200" s="2">
        <v>44555</v>
      </c>
      <c r="C4200" s="1">
        <v>2021</v>
      </c>
      <c r="D4200" s="1" t="s">
        <v>25</v>
      </c>
      <c r="E4200" s="1">
        <v>12</v>
      </c>
      <c r="F4200" s="3">
        <v>2025</v>
      </c>
      <c r="G4200" s="10">
        <v>6419.25</v>
      </c>
      <c r="H4200" s="12">
        <f>IFERROR(salesdata[[#This Row],[S-P1]]/salesdata[[#This Row],[Q-P1]],0)</f>
        <v>3.17</v>
      </c>
      <c r="I4200" s="3">
        <v>3571</v>
      </c>
      <c r="J4200" s="10">
        <v>22640.14</v>
      </c>
      <c r="K4200" s="12">
        <f>IFERROR(salesdata[[#This Row],[S-P2]]/salesdata[[#This Row],[Q-P2]],0)</f>
        <v>6.34</v>
      </c>
      <c r="L4200" s="3">
        <v>2276</v>
      </c>
      <c r="M4200" s="10">
        <v>12335.92</v>
      </c>
      <c r="N4200" s="12">
        <f>IFERROR(salesdata[[#This Row],[S-P3]]/salesdata[[#This Row],[Q-P3]],0)</f>
        <v>5.42</v>
      </c>
      <c r="O4200" s="3">
        <v>518</v>
      </c>
      <c r="P4200" s="10">
        <v>3693.34</v>
      </c>
      <c r="Q4200" s="12">
        <f>IFERROR(salesdata[[#This Row],[S-P4]]/salesdata[[#This Row],[Q-P4]],0)</f>
        <v>7.13</v>
      </c>
      <c r="R4200" s="3">
        <v>8390</v>
      </c>
      <c r="S4200" s="10">
        <v>45088.65</v>
      </c>
      <c r="T4200" s="1" t="str">
        <f>"Q"&amp;ROUNDUP(salesdata[[#This Row],[Month No.]]/3,0)</f>
        <v>Q4</v>
      </c>
      <c r="U4200" s="1" t="str">
        <f>TEXT(salesdata[[#This Row],[Date]],"dddd")</f>
        <v>Saturday</v>
      </c>
      <c r="V4200" s="12">
        <f>IFERROR(salesdata[[#This Row],[Total Revenue]]/salesdata[[#This Row],[Total Units Sold]],0)</f>
        <v>5.3740941597139456</v>
      </c>
      <c r="W4200" s="1" t="str">
        <f>INDEX({"Product1","Product2","Product3","Product4"},MATCH(MAX(salesdata[[#This Row],[S-P1]],salesdata[[#This Row],[S-P2]],salesdata[[#This Row],[S-P3]],salesdata[[#This Row],[S-P4]]),CHOOSE({1,2,3,4},salesdata[[#This Row],[S-P1]],salesdata[[#This Row],[S-P2]],salesdata[[#This Row],[S-P3]],salesdata[[#This Row],[S-P4]]),0))</f>
        <v>Product2</v>
      </c>
      <c r="X4200" s="1" t="str">
        <f>IF(salesdata[[#This Row],[Total Revenue]]&gt;=70000,"High",IF(salesdata[[#This Row],[Total Revenue]]&gt;=40000,"Medium","Low"))</f>
        <v>Medium</v>
      </c>
      <c r="Y4200" s="1" t="str">
        <f>IFERROR(IF(SUMIF(salesdata[Year],salesdata[[#This Row],[Year]],salesdata[Total Revenue])&gt;SUMIF(salesdata[Year],salesdata[[#This Row],[Year]]-1,salesdata[Total Revenue]),"Growth Year","Decline Year"),"")</f>
        <v>Decline Year</v>
      </c>
    </row>
    <row r="4201" spans="1:25" x14ac:dyDescent="0.3">
      <c r="A4201" s="1">
        <v>4200</v>
      </c>
      <c r="B4201" s="2">
        <v>44556</v>
      </c>
      <c r="C4201" s="1">
        <v>2021</v>
      </c>
      <c r="D4201" s="1" t="s">
        <v>25</v>
      </c>
      <c r="E4201" s="1">
        <v>12</v>
      </c>
      <c r="F4201" s="3">
        <v>6422</v>
      </c>
      <c r="G4201" s="10">
        <v>20357.740000000002</v>
      </c>
      <c r="H4201" s="12">
        <f>IFERROR(salesdata[[#This Row],[S-P1]]/salesdata[[#This Row],[Q-P1]],0)</f>
        <v>3.1700000000000004</v>
      </c>
      <c r="I4201" s="3">
        <v>3643</v>
      </c>
      <c r="J4201" s="10">
        <v>23096.62</v>
      </c>
      <c r="K4201" s="12">
        <f>IFERROR(salesdata[[#This Row],[S-P2]]/salesdata[[#This Row],[Q-P2]],0)</f>
        <v>6.34</v>
      </c>
      <c r="L4201" s="3">
        <v>5080</v>
      </c>
      <c r="M4201" s="10">
        <v>27533.599999999999</v>
      </c>
      <c r="N4201" s="12">
        <f>IFERROR(salesdata[[#This Row],[S-P3]]/salesdata[[#This Row],[Q-P3]],0)</f>
        <v>5.42</v>
      </c>
      <c r="O4201" s="3">
        <v>346</v>
      </c>
      <c r="P4201" s="10">
        <v>2466.98</v>
      </c>
      <c r="Q4201" s="12">
        <f>IFERROR(salesdata[[#This Row],[S-P4]]/salesdata[[#This Row],[Q-P4]],0)</f>
        <v>7.13</v>
      </c>
      <c r="R4201" s="3">
        <v>15491</v>
      </c>
      <c r="S4201" s="10">
        <v>73454.94</v>
      </c>
      <c r="T4201" s="1" t="str">
        <f>"Q"&amp;ROUNDUP(salesdata[[#This Row],[Month No.]]/3,0)</f>
        <v>Q4</v>
      </c>
      <c r="U4201" s="1" t="str">
        <f>TEXT(salesdata[[#This Row],[Date]],"dddd")</f>
        <v>Sunday</v>
      </c>
      <c r="V4201" s="12">
        <f>IFERROR(salesdata[[#This Row],[Total Revenue]]/salesdata[[#This Row],[Total Units Sold]],0)</f>
        <v>4.7417816796849781</v>
      </c>
      <c r="W4201" s="1" t="str">
        <f>INDEX({"Product1","Product2","Product3","Product4"},MATCH(MAX(salesdata[[#This Row],[S-P1]],salesdata[[#This Row],[S-P2]],salesdata[[#This Row],[S-P3]],salesdata[[#This Row],[S-P4]]),CHOOSE({1,2,3,4},salesdata[[#This Row],[S-P1]],salesdata[[#This Row],[S-P2]],salesdata[[#This Row],[S-P3]],salesdata[[#This Row],[S-P4]]),0))</f>
        <v>Product3</v>
      </c>
      <c r="X4201" s="1" t="str">
        <f>IF(salesdata[[#This Row],[Total Revenue]]&gt;=70000,"High",IF(salesdata[[#This Row],[Total Revenue]]&gt;=40000,"Medium","Low"))</f>
        <v>High</v>
      </c>
      <c r="Y4201" s="1" t="str">
        <f>IFERROR(IF(SUMIF(salesdata[Year],salesdata[[#This Row],[Year]],salesdata[Total Revenue])&gt;SUMIF(salesdata[Year],salesdata[[#This Row],[Year]]-1,salesdata[Total Revenue]),"Growth Year","Decline Year"),"")</f>
        <v>Decline Year</v>
      </c>
    </row>
    <row r="4202" spans="1:25" x14ac:dyDescent="0.3">
      <c r="A4202" s="1">
        <v>4201</v>
      </c>
      <c r="B4202" s="2">
        <v>44557</v>
      </c>
      <c r="C4202" s="1">
        <v>2021</v>
      </c>
      <c r="D4202" s="1" t="s">
        <v>25</v>
      </c>
      <c r="E4202" s="1">
        <v>12</v>
      </c>
      <c r="F4202" s="3">
        <v>7919</v>
      </c>
      <c r="G4202" s="10">
        <v>25103.23</v>
      </c>
      <c r="H4202" s="12">
        <f>IFERROR(salesdata[[#This Row],[S-P1]]/salesdata[[#This Row],[Q-P1]],0)</f>
        <v>3.17</v>
      </c>
      <c r="I4202" s="3">
        <v>1984</v>
      </c>
      <c r="J4202" s="10">
        <v>12578.56</v>
      </c>
      <c r="K4202" s="12">
        <f>IFERROR(salesdata[[#This Row],[S-P2]]/salesdata[[#This Row],[Q-P2]],0)</f>
        <v>6.34</v>
      </c>
      <c r="L4202" s="3">
        <v>3326</v>
      </c>
      <c r="M4202" s="10">
        <v>18026.919999999998</v>
      </c>
      <c r="N4202" s="12">
        <f>IFERROR(salesdata[[#This Row],[S-P3]]/salesdata[[#This Row],[Q-P3]],0)</f>
        <v>5.419999999999999</v>
      </c>
      <c r="O4202" s="3">
        <v>1932</v>
      </c>
      <c r="P4202" s="10">
        <v>13775.16</v>
      </c>
      <c r="Q4202" s="12">
        <f>IFERROR(salesdata[[#This Row],[S-P4]]/salesdata[[#This Row],[Q-P4]],0)</f>
        <v>7.13</v>
      </c>
      <c r="R4202" s="3">
        <v>15161</v>
      </c>
      <c r="S4202" s="10">
        <v>69483.87</v>
      </c>
      <c r="T4202" s="1" t="str">
        <f>"Q"&amp;ROUNDUP(salesdata[[#This Row],[Month No.]]/3,0)</f>
        <v>Q4</v>
      </c>
      <c r="U4202" s="1" t="str">
        <f>TEXT(salesdata[[#This Row],[Date]],"dddd")</f>
        <v>Monday</v>
      </c>
      <c r="V4202" s="12">
        <f>IFERROR(salesdata[[#This Row],[Total Revenue]]/salesdata[[#This Row],[Total Units Sold]],0)</f>
        <v>4.583066420420816</v>
      </c>
      <c r="W4202" s="1" t="str">
        <f>INDEX({"Product1","Product2","Product3","Product4"},MATCH(MAX(salesdata[[#This Row],[S-P1]],salesdata[[#This Row],[S-P2]],salesdata[[#This Row],[S-P3]],salesdata[[#This Row],[S-P4]]),CHOOSE({1,2,3,4},salesdata[[#This Row],[S-P1]],salesdata[[#This Row],[S-P2]],salesdata[[#This Row],[S-P3]],salesdata[[#This Row],[S-P4]]),0))</f>
        <v>Product1</v>
      </c>
      <c r="X4202" s="1" t="str">
        <f>IF(salesdata[[#This Row],[Total Revenue]]&gt;=70000,"High",IF(salesdata[[#This Row],[Total Revenue]]&gt;=40000,"Medium","Low"))</f>
        <v>Medium</v>
      </c>
      <c r="Y4202" s="1" t="str">
        <f>IFERROR(IF(SUMIF(salesdata[Year],salesdata[[#This Row],[Year]],salesdata[Total Revenue])&gt;SUMIF(salesdata[Year],salesdata[[#This Row],[Year]]-1,salesdata[Total Revenue]),"Growth Year","Decline Year"),"")</f>
        <v>Decline Year</v>
      </c>
    </row>
    <row r="4203" spans="1:25" x14ac:dyDescent="0.3">
      <c r="A4203" s="1">
        <v>4202</v>
      </c>
      <c r="B4203" s="2">
        <v>44558</v>
      </c>
      <c r="C4203" s="1">
        <v>2021</v>
      </c>
      <c r="D4203" s="1" t="s">
        <v>25</v>
      </c>
      <c r="E4203" s="1">
        <v>12</v>
      </c>
      <c r="F4203" s="3">
        <v>1170</v>
      </c>
      <c r="G4203" s="10">
        <v>3708.9</v>
      </c>
      <c r="H4203" s="12">
        <f>IFERROR(salesdata[[#This Row],[S-P1]]/salesdata[[#This Row],[Q-P1]],0)</f>
        <v>3.17</v>
      </c>
      <c r="I4203" s="3">
        <v>2420</v>
      </c>
      <c r="J4203" s="10">
        <v>15342.8</v>
      </c>
      <c r="K4203" s="12">
        <f>IFERROR(salesdata[[#This Row],[S-P2]]/salesdata[[#This Row],[Q-P2]],0)</f>
        <v>6.34</v>
      </c>
      <c r="L4203" s="3">
        <v>1666</v>
      </c>
      <c r="M4203" s="10">
        <v>9029.7199999999993</v>
      </c>
      <c r="N4203" s="12">
        <f>IFERROR(salesdata[[#This Row],[S-P3]]/salesdata[[#This Row],[Q-P3]],0)</f>
        <v>5.42</v>
      </c>
      <c r="O4203" s="3">
        <v>440</v>
      </c>
      <c r="P4203" s="10">
        <v>3137.2</v>
      </c>
      <c r="Q4203" s="12">
        <f>IFERROR(salesdata[[#This Row],[S-P4]]/salesdata[[#This Row],[Q-P4]],0)</f>
        <v>7.13</v>
      </c>
      <c r="R4203" s="3">
        <v>5696</v>
      </c>
      <c r="S4203" s="10">
        <v>31218.62</v>
      </c>
      <c r="T4203" s="1" t="str">
        <f>"Q"&amp;ROUNDUP(salesdata[[#This Row],[Month No.]]/3,0)</f>
        <v>Q4</v>
      </c>
      <c r="U4203" s="1" t="str">
        <f>TEXT(salesdata[[#This Row],[Date]],"dddd")</f>
        <v>Tuesday</v>
      </c>
      <c r="V4203" s="12">
        <f>IFERROR(salesdata[[#This Row],[Total Revenue]]/salesdata[[#This Row],[Total Units Sold]],0)</f>
        <v>5.4807970505617973</v>
      </c>
      <c r="W4203" s="1" t="str">
        <f>INDEX({"Product1","Product2","Product3","Product4"},MATCH(MAX(salesdata[[#This Row],[S-P1]],salesdata[[#This Row],[S-P2]],salesdata[[#This Row],[S-P3]],salesdata[[#This Row],[S-P4]]),CHOOSE({1,2,3,4},salesdata[[#This Row],[S-P1]],salesdata[[#This Row],[S-P2]],salesdata[[#This Row],[S-P3]],salesdata[[#This Row],[S-P4]]),0))</f>
        <v>Product2</v>
      </c>
      <c r="X4203" s="1" t="str">
        <f>IF(salesdata[[#This Row],[Total Revenue]]&gt;=70000,"High",IF(salesdata[[#This Row],[Total Revenue]]&gt;=40000,"Medium","Low"))</f>
        <v>Low</v>
      </c>
      <c r="Y4203" s="1" t="str">
        <f>IFERROR(IF(SUMIF(salesdata[Year],salesdata[[#This Row],[Year]],salesdata[Total Revenue])&gt;SUMIF(salesdata[Year],salesdata[[#This Row],[Year]]-1,salesdata[Total Revenue]),"Growth Year","Decline Year"),"")</f>
        <v>Decline Year</v>
      </c>
    </row>
    <row r="4204" spans="1:25" x14ac:dyDescent="0.3">
      <c r="A4204" s="1">
        <v>4203</v>
      </c>
      <c r="B4204" s="2">
        <v>44559</v>
      </c>
      <c r="C4204" s="1">
        <v>2021</v>
      </c>
      <c r="D4204" s="1" t="s">
        <v>25</v>
      </c>
      <c r="E4204" s="1">
        <v>12</v>
      </c>
      <c r="F4204" s="3">
        <v>3314</v>
      </c>
      <c r="G4204" s="10">
        <v>10505.38</v>
      </c>
      <c r="H4204" s="12">
        <f>IFERROR(salesdata[[#This Row],[S-P1]]/salesdata[[#This Row],[Q-P1]],0)</f>
        <v>3.17</v>
      </c>
      <c r="I4204" s="3">
        <v>2840</v>
      </c>
      <c r="J4204" s="10">
        <v>18005.599999999999</v>
      </c>
      <c r="K4204" s="12">
        <f>IFERROR(salesdata[[#This Row],[S-P2]]/salesdata[[#This Row],[Q-P2]],0)</f>
        <v>6.34</v>
      </c>
      <c r="L4204" s="3">
        <v>823</v>
      </c>
      <c r="M4204" s="10">
        <v>4460.66</v>
      </c>
      <c r="N4204" s="12">
        <f>IFERROR(salesdata[[#This Row],[S-P3]]/salesdata[[#This Row],[Q-P3]],0)</f>
        <v>5.42</v>
      </c>
      <c r="O4204" s="3">
        <v>457</v>
      </c>
      <c r="P4204" s="10">
        <v>3258.41</v>
      </c>
      <c r="Q4204" s="12">
        <f>IFERROR(salesdata[[#This Row],[S-P4]]/salesdata[[#This Row],[Q-P4]],0)</f>
        <v>7.13</v>
      </c>
      <c r="R4204" s="3">
        <v>7434</v>
      </c>
      <c r="S4204" s="10">
        <v>36230.050000000003</v>
      </c>
      <c r="T4204" s="1" t="str">
        <f>"Q"&amp;ROUNDUP(salesdata[[#This Row],[Month No.]]/3,0)</f>
        <v>Q4</v>
      </c>
      <c r="U4204" s="1" t="str">
        <f>TEXT(salesdata[[#This Row],[Date]],"dddd")</f>
        <v>Wednesday</v>
      </c>
      <c r="V4204" s="12">
        <f>IFERROR(salesdata[[#This Row],[Total Revenue]]/salesdata[[#This Row],[Total Units Sold]],0)</f>
        <v>4.8735606672047354</v>
      </c>
      <c r="W4204" s="1" t="str">
        <f>INDEX({"Product1","Product2","Product3","Product4"},MATCH(MAX(salesdata[[#This Row],[S-P1]],salesdata[[#This Row],[S-P2]],salesdata[[#This Row],[S-P3]],salesdata[[#This Row],[S-P4]]),CHOOSE({1,2,3,4},salesdata[[#This Row],[S-P1]],salesdata[[#This Row],[S-P2]],salesdata[[#This Row],[S-P3]],salesdata[[#This Row],[S-P4]]),0))</f>
        <v>Product2</v>
      </c>
      <c r="X4204" s="1" t="str">
        <f>IF(salesdata[[#This Row],[Total Revenue]]&gt;=70000,"High",IF(salesdata[[#This Row],[Total Revenue]]&gt;=40000,"Medium","Low"))</f>
        <v>Low</v>
      </c>
      <c r="Y4204" s="1" t="str">
        <f>IFERROR(IF(SUMIF(salesdata[Year],salesdata[[#This Row],[Year]],salesdata[Total Revenue])&gt;SUMIF(salesdata[Year],salesdata[[#This Row],[Year]]-1,salesdata[Total Revenue]),"Growth Year","Decline Year"),"")</f>
        <v>Decline Year</v>
      </c>
    </row>
    <row r="4205" spans="1:25" x14ac:dyDescent="0.3">
      <c r="A4205" s="1">
        <v>4204</v>
      </c>
      <c r="B4205" s="2">
        <v>44560</v>
      </c>
      <c r="C4205" s="1">
        <v>2021</v>
      </c>
      <c r="D4205" s="1" t="s">
        <v>25</v>
      </c>
      <c r="E4205" s="1">
        <v>12</v>
      </c>
      <c r="F4205" s="3">
        <v>3834</v>
      </c>
      <c r="G4205" s="10">
        <v>12153.78</v>
      </c>
      <c r="H4205" s="12">
        <f>IFERROR(salesdata[[#This Row],[S-P1]]/salesdata[[#This Row],[Q-P1]],0)</f>
        <v>3.1700000000000004</v>
      </c>
      <c r="I4205" s="3">
        <v>3829</v>
      </c>
      <c r="J4205" s="10">
        <v>24275.86</v>
      </c>
      <c r="K4205" s="12">
        <f>IFERROR(salesdata[[#This Row],[S-P2]]/salesdata[[#This Row],[Q-P2]],0)</f>
        <v>6.34</v>
      </c>
      <c r="L4205" s="3">
        <v>3346</v>
      </c>
      <c r="M4205" s="10">
        <v>18135.32</v>
      </c>
      <c r="N4205" s="12">
        <f>IFERROR(salesdata[[#This Row],[S-P3]]/salesdata[[#This Row],[Q-P3]],0)</f>
        <v>5.42</v>
      </c>
      <c r="O4205" s="3">
        <v>1349</v>
      </c>
      <c r="P4205" s="10">
        <v>9618.3700000000008</v>
      </c>
      <c r="Q4205" s="12">
        <f>IFERROR(salesdata[[#This Row],[S-P4]]/salesdata[[#This Row],[Q-P4]],0)</f>
        <v>7.1300000000000008</v>
      </c>
      <c r="R4205" s="3">
        <v>12358</v>
      </c>
      <c r="S4205" s="10">
        <v>64183.33</v>
      </c>
      <c r="T4205" s="1" t="str">
        <f>"Q"&amp;ROUNDUP(salesdata[[#This Row],[Month No.]]/3,0)</f>
        <v>Q4</v>
      </c>
      <c r="U4205" s="1" t="str">
        <f>TEXT(salesdata[[#This Row],[Date]],"dddd")</f>
        <v>Thursday</v>
      </c>
      <c r="V4205" s="12">
        <f>IFERROR(salesdata[[#This Row],[Total Revenue]]/salesdata[[#This Row],[Total Units Sold]],0)</f>
        <v>5.1936664508820201</v>
      </c>
      <c r="W4205" s="1" t="str">
        <f>INDEX({"Product1","Product2","Product3","Product4"},MATCH(MAX(salesdata[[#This Row],[S-P1]],salesdata[[#This Row],[S-P2]],salesdata[[#This Row],[S-P3]],salesdata[[#This Row],[S-P4]]),CHOOSE({1,2,3,4},salesdata[[#This Row],[S-P1]],salesdata[[#This Row],[S-P2]],salesdata[[#This Row],[S-P3]],salesdata[[#This Row],[S-P4]]),0))</f>
        <v>Product2</v>
      </c>
      <c r="X4205" s="1" t="str">
        <f>IF(salesdata[[#This Row],[Total Revenue]]&gt;=70000,"High",IF(salesdata[[#This Row],[Total Revenue]]&gt;=40000,"Medium","Low"))</f>
        <v>Medium</v>
      </c>
      <c r="Y4205" s="1" t="str">
        <f>IFERROR(IF(SUMIF(salesdata[Year],salesdata[[#This Row],[Year]],salesdata[Total Revenue])&gt;SUMIF(salesdata[Year],salesdata[[#This Row],[Year]]-1,salesdata[Total Revenue]),"Growth Year","Decline Year"),"")</f>
        <v>Decline Year</v>
      </c>
    </row>
    <row r="4206" spans="1:25" x14ac:dyDescent="0.3">
      <c r="A4206" s="1">
        <v>4205</v>
      </c>
      <c r="B4206" s="2">
        <v>44562</v>
      </c>
      <c r="C4206" s="1">
        <v>2022</v>
      </c>
      <c r="D4206" s="1" t="s">
        <v>26</v>
      </c>
      <c r="E4206" s="1">
        <v>1</v>
      </c>
      <c r="F4206" s="3">
        <v>1706</v>
      </c>
      <c r="G4206" s="10">
        <v>5408.02</v>
      </c>
      <c r="H4206" s="12">
        <f>IFERROR(salesdata[[#This Row],[S-P1]]/salesdata[[#This Row],[Q-P1]],0)</f>
        <v>3.1700000000000004</v>
      </c>
      <c r="I4206" s="3">
        <v>302</v>
      </c>
      <c r="J4206" s="10">
        <v>1914.68</v>
      </c>
      <c r="K4206" s="12">
        <f>IFERROR(salesdata[[#This Row],[S-P2]]/salesdata[[#This Row],[Q-P2]],0)</f>
        <v>6.34</v>
      </c>
      <c r="L4206" s="3">
        <v>5432</v>
      </c>
      <c r="M4206" s="10">
        <v>29441.439999999999</v>
      </c>
      <c r="N4206" s="12">
        <f>IFERROR(salesdata[[#This Row],[S-P3]]/salesdata[[#This Row],[Q-P3]],0)</f>
        <v>5.42</v>
      </c>
      <c r="O4206" s="3">
        <v>935</v>
      </c>
      <c r="P4206" s="10">
        <v>6666.55</v>
      </c>
      <c r="Q4206" s="12">
        <f>IFERROR(salesdata[[#This Row],[S-P4]]/salesdata[[#This Row],[Q-P4]],0)</f>
        <v>7.13</v>
      </c>
      <c r="R4206" s="3">
        <v>8375</v>
      </c>
      <c r="S4206" s="10">
        <v>43430.69</v>
      </c>
      <c r="T4206" s="1" t="str">
        <f>"Q"&amp;ROUNDUP(salesdata[[#This Row],[Month No.]]/3,0)</f>
        <v>Q1</v>
      </c>
      <c r="U4206" s="1" t="str">
        <f>TEXT(salesdata[[#This Row],[Date]],"dddd")</f>
        <v>Saturday</v>
      </c>
      <c r="V4206" s="12">
        <f>IFERROR(salesdata[[#This Row],[Total Revenue]]/salesdata[[#This Row],[Total Units Sold]],0)</f>
        <v>5.185754029850747</v>
      </c>
      <c r="W4206" s="1" t="str">
        <f>INDEX({"Product1","Product2","Product3","Product4"},MATCH(MAX(salesdata[[#This Row],[S-P1]],salesdata[[#This Row],[S-P2]],salesdata[[#This Row],[S-P3]],salesdata[[#This Row],[S-P4]]),CHOOSE({1,2,3,4},salesdata[[#This Row],[S-P1]],salesdata[[#This Row],[S-P2]],salesdata[[#This Row],[S-P3]],salesdata[[#This Row],[S-P4]]),0))</f>
        <v>Product3</v>
      </c>
      <c r="X4206" s="1" t="str">
        <f>IF(salesdata[[#This Row],[Total Revenue]]&gt;=70000,"High",IF(salesdata[[#This Row],[Total Revenue]]&gt;=40000,"Medium","Low"))</f>
        <v>Medium</v>
      </c>
      <c r="Y4206" s="1" t="str">
        <f>IFERROR(IF(SUMIF(salesdata[Year],salesdata[[#This Row],[Year]],salesdata[Total Revenue])&gt;SUMIF(salesdata[Year],salesdata[[#This Row],[Year]]-1,salesdata[Total Revenue]),"Growth Year","Decline Year"),"")</f>
        <v>Decline Year</v>
      </c>
    </row>
    <row r="4207" spans="1:25" x14ac:dyDescent="0.3">
      <c r="A4207" s="1">
        <v>4206</v>
      </c>
      <c r="B4207" s="2">
        <v>44563</v>
      </c>
      <c r="C4207" s="1">
        <v>2022</v>
      </c>
      <c r="D4207" s="1" t="s">
        <v>26</v>
      </c>
      <c r="E4207" s="1">
        <v>1</v>
      </c>
      <c r="F4207" s="3">
        <v>2335</v>
      </c>
      <c r="G4207" s="10">
        <v>7401.95</v>
      </c>
      <c r="H4207" s="12">
        <f>IFERROR(salesdata[[#This Row],[S-P1]]/salesdata[[#This Row],[Q-P1]],0)</f>
        <v>3.17</v>
      </c>
      <c r="I4207" s="3">
        <v>2595</v>
      </c>
      <c r="J4207" s="10">
        <v>16452.3</v>
      </c>
      <c r="K4207" s="12">
        <f>IFERROR(salesdata[[#This Row],[S-P2]]/salesdata[[#This Row],[Q-P2]],0)</f>
        <v>6.34</v>
      </c>
      <c r="L4207" s="3">
        <v>1169</v>
      </c>
      <c r="M4207" s="10">
        <v>6335.98</v>
      </c>
      <c r="N4207" s="12">
        <f>IFERROR(salesdata[[#This Row],[S-P3]]/salesdata[[#This Row],[Q-P3]],0)</f>
        <v>5.42</v>
      </c>
      <c r="O4207" s="3">
        <v>416</v>
      </c>
      <c r="P4207" s="10">
        <v>2966.08</v>
      </c>
      <c r="Q4207" s="12">
        <f>IFERROR(salesdata[[#This Row],[S-P4]]/salesdata[[#This Row],[Q-P4]],0)</f>
        <v>7.13</v>
      </c>
      <c r="R4207" s="3">
        <v>6515</v>
      </c>
      <c r="S4207" s="10">
        <v>33156.31</v>
      </c>
      <c r="T4207" s="1" t="str">
        <f>"Q"&amp;ROUNDUP(salesdata[[#This Row],[Month No.]]/3,0)</f>
        <v>Q1</v>
      </c>
      <c r="U4207" s="1" t="str">
        <f>TEXT(salesdata[[#This Row],[Date]],"dddd")</f>
        <v>Sunday</v>
      </c>
      <c r="V4207" s="12">
        <f>IFERROR(salesdata[[#This Row],[Total Revenue]]/salesdata[[#This Row],[Total Units Sold]],0)</f>
        <v>5.0892264006139678</v>
      </c>
      <c r="W4207" s="1" t="str">
        <f>INDEX({"Product1","Product2","Product3","Product4"},MATCH(MAX(salesdata[[#This Row],[S-P1]],salesdata[[#This Row],[S-P2]],salesdata[[#This Row],[S-P3]],salesdata[[#This Row],[S-P4]]),CHOOSE({1,2,3,4},salesdata[[#This Row],[S-P1]],salesdata[[#This Row],[S-P2]],salesdata[[#This Row],[S-P3]],salesdata[[#This Row],[S-P4]]),0))</f>
        <v>Product2</v>
      </c>
      <c r="X4207" s="1" t="str">
        <f>IF(salesdata[[#This Row],[Total Revenue]]&gt;=70000,"High",IF(salesdata[[#This Row],[Total Revenue]]&gt;=40000,"Medium","Low"))</f>
        <v>Low</v>
      </c>
      <c r="Y4207" s="1" t="str">
        <f>IFERROR(IF(SUMIF(salesdata[Year],salesdata[[#This Row],[Year]],salesdata[Total Revenue])&gt;SUMIF(salesdata[Year],salesdata[[#This Row],[Year]]-1,salesdata[Total Revenue]),"Growth Year","Decline Year"),"")</f>
        <v>Decline Year</v>
      </c>
    </row>
    <row r="4208" spans="1:25" x14ac:dyDescent="0.3">
      <c r="A4208" s="1">
        <v>4207</v>
      </c>
      <c r="B4208" s="2">
        <v>44564</v>
      </c>
      <c r="C4208" s="1">
        <v>2022</v>
      </c>
      <c r="D4208" s="1" t="s">
        <v>26</v>
      </c>
      <c r="E4208" s="1">
        <v>1</v>
      </c>
      <c r="F4208" s="3">
        <v>2217</v>
      </c>
      <c r="G4208" s="10">
        <v>7027.89</v>
      </c>
      <c r="H4208" s="12">
        <f>IFERROR(salesdata[[#This Row],[S-P1]]/salesdata[[#This Row],[Q-P1]],0)</f>
        <v>3.17</v>
      </c>
      <c r="I4208" s="3">
        <v>3730</v>
      </c>
      <c r="J4208" s="10">
        <v>23648.2</v>
      </c>
      <c r="K4208" s="12">
        <f>IFERROR(salesdata[[#This Row],[S-P2]]/salesdata[[#This Row],[Q-P2]],0)</f>
        <v>6.34</v>
      </c>
      <c r="L4208" s="3">
        <v>5163</v>
      </c>
      <c r="M4208" s="10">
        <v>27983.46</v>
      </c>
      <c r="N4208" s="12">
        <f>IFERROR(salesdata[[#This Row],[S-P3]]/salesdata[[#This Row],[Q-P3]],0)</f>
        <v>5.42</v>
      </c>
      <c r="O4208" s="3">
        <v>1312</v>
      </c>
      <c r="P4208" s="10">
        <v>9354.56</v>
      </c>
      <c r="Q4208" s="12">
        <f>IFERROR(salesdata[[#This Row],[S-P4]]/salesdata[[#This Row],[Q-P4]],0)</f>
        <v>7.13</v>
      </c>
      <c r="R4208" s="3">
        <v>12422</v>
      </c>
      <c r="S4208" s="10">
        <v>68014.11</v>
      </c>
      <c r="T4208" s="1" t="str">
        <f>"Q"&amp;ROUNDUP(salesdata[[#This Row],[Month No.]]/3,0)</f>
        <v>Q1</v>
      </c>
      <c r="U4208" s="1" t="str">
        <f>TEXT(salesdata[[#This Row],[Date]],"dddd")</f>
        <v>Monday</v>
      </c>
      <c r="V4208" s="12">
        <f>IFERROR(salesdata[[#This Row],[Total Revenue]]/salesdata[[#This Row],[Total Units Sold]],0)</f>
        <v>5.4752946385445176</v>
      </c>
      <c r="W4208" s="1" t="str">
        <f>INDEX({"Product1","Product2","Product3","Product4"},MATCH(MAX(salesdata[[#This Row],[S-P1]],salesdata[[#This Row],[S-P2]],salesdata[[#This Row],[S-P3]],salesdata[[#This Row],[S-P4]]),CHOOSE({1,2,3,4},salesdata[[#This Row],[S-P1]],salesdata[[#This Row],[S-P2]],salesdata[[#This Row],[S-P3]],salesdata[[#This Row],[S-P4]]),0))</f>
        <v>Product3</v>
      </c>
      <c r="X4208" s="1" t="str">
        <f>IF(salesdata[[#This Row],[Total Revenue]]&gt;=70000,"High",IF(salesdata[[#This Row],[Total Revenue]]&gt;=40000,"Medium","Low"))</f>
        <v>Medium</v>
      </c>
      <c r="Y4208" s="1" t="str">
        <f>IFERROR(IF(SUMIF(salesdata[Year],salesdata[[#This Row],[Year]],salesdata[Total Revenue])&gt;SUMIF(salesdata[Year],salesdata[[#This Row],[Year]]-1,salesdata[Total Revenue]),"Growth Year","Decline Year"),"")</f>
        <v>Decline Year</v>
      </c>
    </row>
    <row r="4209" spans="1:25" x14ac:dyDescent="0.3">
      <c r="A4209" s="1">
        <v>4208</v>
      </c>
      <c r="B4209" s="2">
        <v>44565</v>
      </c>
      <c r="C4209" s="1">
        <v>2022</v>
      </c>
      <c r="D4209" s="1" t="s">
        <v>26</v>
      </c>
      <c r="E4209" s="1">
        <v>1</v>
      </c>
      <c r="F4209" s="3">
        <v>2045</v>
      </c>
      <c r="G4209" s="10">
        <v>6482.65</v>
      </c>
      <c r="H4209" s="12">
        <f>IFERROR(salesdata[[#This Row],[S-P1]]/salesdata[[#This Row],[Q-P1]],0)</f>
        <v>3.17</v>
      </c>
      <c r="I4209" s="3">
        <v>3252</v>
      </c>
      <c r="J4209" s="10">
        <v>20617.68</v>
      </c>
      <c r="K4209" s="12">
        <f>IFERROR(salesdata[[#This Row],[S-P2]]/salesdata[[#This Row],[Q-P2]],0)</f>
        <v>6.34</v>
      </c>
      <c r="L4209" s="3">
        <v>3509</v>
      </c>
      <c r="M4209" s="10">
        <v>19018.78</v>
      </c>
      <c r="N4209" s="12">
        <f>IFERROR(salesdata[[#This Row],[S-P3]]/salesdata[[#This Row],[Q-P3]],0)</f>
        <v>5.42</v>
      </c>
      <c r="O4209" s="3">
        <v>436</v>
      </c>
      <c r="P4209" s="10">
        <v>3108.68</v>
      </c>
      <c r="Q4209" s="12">
        <f>IFERROR(salesdata[[#This Row],[S-P4]]/salesdata[[#This Row],[Q-P4]],0)</f>
        <v>7.13</v>
      </c>
      <c r="R4209" s="3">
        <v>9242</v>
      </c>
      <c r="S4209" s="10">
        <v>49227.79</v>
      </c>
      <c r="T4209" s="1" t="str">
        <f>"Q"&amp;ROUNDUP(salesdata[[#This Row],[Month No.]]/3,0)</f>
        <v>Q1</v>
      </c>
      <c r="U4209" s="1" t="str">
        <f>TEXT(salesdata[[#This Row],[Date]],"dddd")</f>
        <v>Tuesday</v>
      </c>
      <c r="V4209" s="12">
        <f>IFERROR(salesdata[[#This Row],[Total Revenue]]/salesdata[[#This Row],[Total Units Sold]],0)</f>
        <v>5.3265299718675614</v>
      </c>
      <c r="W4209" s="1" t="str">
        <f>INDEX({"Product1","Product2","Product3","Product4"},MATCH(MAX(salesdata[[#This Row],[S-P1]],salesdata[[#This Row],[S-P2]],salesdata[[#This Row],[S-P3]],salesdata[[#This Row],[S-P4]]),CHOOSE({1,2,3,4},salesdata[[#This Row],[S-P1]],salesdata[[#This Row],[S-P2]],salesdata[[#This Row],[S-P3]],salesdata[[#This Row],[S-P4]]),0))</f>
        <v>Product2</v>
      </c>
      <c r="X4209" s="1" t="str">
        <f>IF(salesdata[[#This Row],[Total Revenue]]&gt;=70000,"High",IF(salesdata[[#This Row],[Total Revenue]]&gt;=40000,"Medium","Low"))</f>
        <v>Medium</v>
      </c>
      <c r="Y4209" s="1" t="str">
        <f>IFERROR(IF(SUMIF(salesdata[Year],salesdata[[#This Row],[Year]],salesdata[Total Revenue])&gt;SUMIF(salesdata[Year],salesdata[[#This Row],[Year]]-1,salesdata[Total Revenue]),"Growth Year","Decline Year"),"")</f>
        <v>Decline Year</v>
      </c>
    </row>
    <row r="4210" spans="1:25" x14ac:dyDescent="0.3">
      <c r="A4210" s="1">
        <v>4209</v>
      </c>
      <c r="B4210" s="2">
        <v>44566</v>
      </c>
      <c r="C4210" s="1">
        <v>2022</v>
      </c>
      <c r="D4210" s="1" t="s">
        <v>26</v>
      </c>
      <c r="E4210" s="1">
        <v>1</v>
      </c>
      <c r="F4210" s="3">
        <v>2461</v>
      </c>
      <c r="G4210" s="10">
        <v>7801.37</v>
      </c>
      <c r="H4210" s="12">
        <f>IFERROR(salesdata[[#This Row],[S-P1]]/salesdata[[#This Row],[Q-P1]],0)</f>
        <v>3.17</v>
      </c>
      <c r="I4210" s="3">
        <v>2990</v>
      </c>
      <c r="J4210" s="10">
        <v>18956.599999999999</v>
      </c>
      <c r="K4210" s="12">
        <f>IFERROR(salesdata[[#This Row],[S-P2]]/salesdata[[#This Row],[Q-P2]],0)</f>
        <v>6.34</v>
      </c>
      <c r="L4210" s="3">
        <v>1107</v>
      </c>
      <c r="M4210" s="10">
        <v>5999.94</v>
      </c>
      <c r="N4210" s="12">
        <f>IFERROR(salesdata[[#This Row],[S-P3]]/salesdata[[#This Row],[Q-P3]],0)</f>
        <v>5.42</v>
      </c>
      <c r="O4210" s="3">
        <v>1527</v>
      </c>
      <c r="P4210" s="10">
        <v>10887.51</v>
      </c>
      <c r="Q4210" s="12">
        <f>IFERROR(salesdata[[#This Row],[S-P4]]/salesdata[[#This Row],[Q-P4]],0)</f>
        <v>7.13</v>
      </c>
      <c r="R4210" s="3">
        <v>8085</v>
      </c>
      <c r="S4210" s="10">
        <v>43645.42</v>
      </c>
      <c r="T4210" s="1" t="str">
        <f>"Q"&amp;ROUNDUP(salesdata[[#This Row],[Month No.]]/3,0)</f>
        <v>Q1</v>
      </c>
      <c r="U4210" s="1" t="str">
        <f>TEXT(salesdata[[#This Row],[Date]],"dddd")</f>
        <v>Wednesday</v>
      </c>
      <c r="V4210" s="12">
        <f>IFERROR(salesdata[[#This Row],[Total Revenue]]/salesdata[[#This Row],[Total Units Sold]],0)</f>
        <v>5.3983203463203457</v>
      </c>
      <c r="W4210" s="1" t="str">
        <f>INDEX({"Product1","Product2","Product3","Product4"},MATCH(MAX(salesdata[[#This Row],[S-P1]],salesdata[[#This Row],[S-P2]],salesdata[[#This Row],[S-P3]],salesdata[[#This Row],[S-P4]]),CHOOSE({1,2,3,4},salesdata[[#This Row],[S-P1]],salesdata[[#This Row],[S-P2]],salesdata[[#This Row],[S-P3]],salesdata[[#This Row],[S-P4]]),0))</f>
        <v>Product2</v>
      </c>
      <c r="X4210" s="1" t="str">
        <f>IF(salesdata[[#This Row],[Total Revenue]]&gt;=70000,"High",IF(salesdata[[#This Row],[Total Revenue]]&gt;=40000,"Medium","Low"))</f>
        <v>Medium</v>
      </c>
      <c r="Y4210" s="1" t="str">
        <f>IFERROR(IF(SUMIF(salesdata[Year],salesdata[[#This Row],[Year]],salesdata[Total Revenue])&gt;SUMIF(salesdata[Year],salesdata[[#This Row],[Year]]-1,salesdata[Total Revenue]),"Growth Year","Decline Year"),"")</f>
        <v>Decline Year</v>
      </c>
    </row>
    <row r="4211" spans="1:25" x14ac:dyDescent="0.3">
      <c r="A4211" s="1">
        <v>4210</v>
      </c>
      <c r="B4211" s="2">
        <v>44567</v>
      </c>
      <c r="C4211" s="1">
        <v>2022</v>
      </c>
      <c r="D4211" s="1" t="s">
        <v>26</v>
      </c>
      <c r="E4211" s="1">
        <v>1</v>
      </c>
      <c r="F4211" s="3">
        <v>3213</v>
      </c>
      <c r="G4211" s="10">
        <v>10185.209999999999</v>
      </c>
      <c r="H4211" s="12">
        <f>IFERROR(salesdata[[#This Row],[S-P1]]/salesdata[[#This Row],[Q-P1]],0)</f>
        <v>3.17</v>
      </c>
      <c r="I4211" s="3">
        <v>308</v>
      </c>
      <c r="J4211" s="10">
        <v>1952.72</v>
      </c>
      <c r="K4211" s="12">
        <f>IFERROR(salesdata[[#This Row],[S-P2]]/salesdata[[#This Row],[Q-P2]],0)</f>
        <v>6.34</v>
      </c>
      <c r="L4211" s="3">
        <v>4103</v>
      </c>
      <c r="M4211" s="10">
        <v>22238.26</v>
      </c>
      <c r="N4211" s="12">
        <f>IFERROR(salesdata[[#This Row],[S-P3]]/salesdata[[#This Row],[Q-P3]],0)</f>
        <v>5.42</v>
      </c>
      <c r="O4211" s="3">
        <v>1829</v>
      </c>
      <c r="P4211" s="10">
        <v>13040.77</v>
      </c>
      <c r="Q4211" s="12">
        <f>IFERROR(salesdata[[#This Row],[S-P4]]/salesdata[[#This Row],[Q-P4]],0)</f>
        <v>7.13</v>
      </c>
      <c r="R4211" s="3">
        <v>9453</v>
      </c>
      <c r="S4211" s="10">
        <v>47416.959999999999</v>
      </c>
      <c r="T4211" s="1" t="str">
        <f>"Q"&amp;ROUNDUP(salesdata[[#This Row],[Month No.]]/3,0)</f>
        <v>Q1</v>
      </c>
      <c r="U4211" s="1" t="str">
        <f>TEXT(salesdata[[#This Row],[Date]],"dddd")</f>
        <v>Thursday</v>
      </c>
      <c r="V4211" s="12">
        <f>IFERROR(salesdata[[#This Row],[Total Revenue]]/salesdata[[#This Row],[Total Units Sold]],0)</f>
        <v>5.016075320004231</v>
      </c>
      <c r="W4211" s="1" t="str">
        <f>INDEX({"Product1","Product2","Product3","Product4"},MATCH(MAX(salesdata[[#This Row],[S-P1]],salesdata[[#This Row],[S-P2]],salesdata[[#This Row],[S-P3]],salesdata[[#This Row],[S-P4]]),CHOOSE({1,2,3,4},salesdata[[#This Row],[S-P1]],salesdata[[#This Row],[S-P2]],salesdata[[#This Row],[S-P3]],salesdata[[#This Row],[S-P4]]),0))</f>
        <v>Product3</v>
      </c>
      <c r="X4211" s="1" t="str">
        <f>IF(salesdata[[#This Row],[Total Revenue]]&gt;=70000,"High",IF(salesdata[[#This Row],[Total Revenue]]&gt;=40000,"Medium","Low"))</f>
        <v>Medium</v>
      </c>
      <c r="Y4211" s="1" t="str">
        <f>IFERROR(IF(SUMIF(salesdata[Year],salesdata[[#This Row],[Year]],salesdata[Total Revenue])&gt;SUMIF(salesdata[Year],salesdata[[#This Row],[Year]]-1,salesdata[Total Revenue]),"Growth Year","Decline Year"),"")</f>
        <v>Decline Year</v>
      </c>
    </row>
    <row r="4212" spans="1:25" x14ac:dyDescent="0.3">
      <c r="A4212" s="1">
        <v>4211</v>
      </c>
      <c r="B4212" s="2">
        <v>44568</v>
      </c>
      <c r="C4212" s="1">
        <v>2022</v>
      </c>
      <c r="D4212" s="1" t="s">
        <v>26</v>
      </c>
      <c r="E4212" s="1">
        <v>1</v>
      </c>
      <c r="F4212" s="3">
        <v>3373</v>
      </c>
      <c r="G4212" s="10">
        <v>10692.41</v>
      </c>
      <c r="H4212" s="12">
        <f>IFERROR(salesdata[[#This Row],[S-P1]]/salesdata[[#This Row],[Q-P1]],0)</f>
        <v>3.17</v>
      </c>
      <c r="I4212" s="3">
        <v>2850</v>
      </c>
      <c r="J4212" s="10">
        <v>18069</v>
      </c>
      <c r="K4212" s="12">
        <f>IFERROR(salesdata[[#This Row],[S-P2]]/salesdata[[#This Row],[Q-P2]],0)</f>
        <v>6.34</v>
      </c>
      <c r="L4212" s="3">
        <v>4955</v>
      </c>
      <c r="M4212" s="10">
        <v>26856.1</v>
      </c>
      <c r="N4212" s="12">
        <f>IFERROR(salesdata[[#This Row],[S-P3]]/salesdata[[#This Row],[Q-P3]],0)</f>
        <v>5.42</v>
      </c>
      <c r="O4212" s="3">
        <v>767</v>
      </c>
      <c r="P4212" s="10">
        <v>5468.71</v>
      </c>
      <c r="Q4212" s="12">
        <f>IFERROR(salesdata[[#This Row],[S-P4]]/salesdata[[#This Row],[Q-P4]],0)</f>
        <v>7.13</v>
      </c>
      <c r="R4212" s="3">
        <v>11945</v>
      </c>
      <c r="S4212" s="10">
        <v>61086.22</v>
      </c>
      <c r="T4212" s="1" t="str">
        <f>"Q"&amp;ROUNDUP(salesdata[[#This Row],[Month No.]]/3,0)</f>
        <v>Q1</v>
      </c>
      <c r="U4212" s="1" t="str">
        <f>TEXT(salesdata[[#This Row],[Date]],"dddd")</f>
        <v>Friday</v>
      </c>
      <c r="V4212" s="12">
        <f>IFERROR(salesdata[[#This Row],[Total Revenue]]/salesdata[[#This Row],[Total Units Sold]],0)</f>
        <v>5.1139573043114277</v>
      </c>
      <c r="W4212" s="1" t="str">
        <f>INDEX({"Product1","Product2","Product3","Product4"},MATCH(MAX(salesdata[[#This Row],[S-P1]],salesdata[[#This Row],[S-P2]],salesdata[[#This Row],[S-P3]],salesdata[[#This Row],[S-P4]]),CHOOSE({1,2,3,4},salesdata[[#This Row],[S-P1]],salesdata[[#This Row],[S-P2]],salesdata[[#This Row],[S-P3]],salesdata[[#This Row],[S-P4]]),0))</f>
        <v>Product3</v>
      </c>
      <c r="X4212" s="1" t="str">
        <f>IF(salesdata[[#This Row],[Total Revenue]]&gt;=70000,"High",IF(salesdata[[#This Row],[Total Revenue]]&gt;=40000,"Medium","Low"))</f>
        <v>Medium</v>
      </c>
      <c r="Y4212" s="1" t="str">
        <f>IFERROR(IF(SUMIF(salesdata[Year],salesdata[[#This Row],[Year]],salesdata[Total Revenue])&gt;SUMIF(salesdata[Year],salesdata[[#This Row],[Year]]-1,salesdata[Total Revenue]),"Growth Year","Decline Year"),"")</f>
        <v>Decline Year</v>
      </c>
    </row>
    <row r="4213" spans="1:25" x14ac:dyDescent="0.3">
      <c r="A4213" s="1">
        <v>4212</v>
      </c>
      <c r="B4213" s="2">
        <v>44569</v>
      </c>
      <c r="C4213" s="1">
        <v>2022</v>
      </c>
      <c r="D4213" s="1" t="s">
        <v>26</v>
      </c>
      <c r="E4213" s="1">
        <v>1</v>
      </c>
      <c r="F4213" s="3">
        <v>7365</v>
      </c>
      <c r="G4213" s="10">
        <v>23347.05</v>
      </c>
      <c r="H4213" s="12">
        <f>IFERROR(salesdata[[#This Row],[S-P1]]/salesdata[[#This Row],[Q-P1]],0)</f>
        <v>3.17</v>
      </c>
      <c r="I4213" s="3">
        <v>3929</v>
      </c>
      <c r="J4213" s="10">
        <v>24909.86</v>
      </c>
      <c r="K4213" s="12">
        <f>IFERROR(salesdata[[#This Row],[S-P2]]/salesdata[[#This Row],[Q-P2]],0)</f>
        <v>6.34</v>
      </c>
      <c r="L4213" s="3">
        <v>3415</v>
      </c>
      <c r="M4213" s="10">
        <v>18509.3</v>
      </c>
      <c r="N4213" s="12">
        <f>IFERROR(salesdata[[#This Row],[S-P3]]/salesdata[[#This Row],[Q-P3]],0)</f>
        <v>5.42</v>
      </c>
      <c r="O4213" s="3">
        <v>624</v>
      </c>
      <c r="P4213" s="10">
        <v>4449.12</v>
      </c>
      <c r="Q4213" s="12">
        <f>IFERROR(salesdata[[#This Row],[S-P4]]/salesdata[[#This Row],[Q-P4]],0)</f>
        <v>7.13</v>
      </c>
      <c r="R4213" s="3">
        <v>15333</v>
      </c>
      <c r="S4213" s="10">
        <v>71215.33</v>
      </c>
      <c r="T4213" s="1" t="str">
        <f>"Q"&amp;ROUNDUP(salesdata[[#This Row],[Month No.]]/3,0)</f>
        <v>Q1</v>
      </c>
      <c r="U4213" s="1" t="str">
        <f>TEXT(salesdata[[#This Row],[Date]],"dddd")</f>
        <v>Saturday</v>
      </c>
      <c r="V4213" s="12">
        <f>IFERROR(salesdata[[#This Row],[Total Revenue]]/salesdata[[#This Row],[Total Units Sold]],0)</f>
        <v>4.6445790125872302</v>
      </c>
      <c r="W4213" s="1" t="str">
        <f>INDEX({"Product1","Product2","Product3","Product4"},MATCH(MAX(salesdata[[#This Row],[S-P1]],salesdata[[#This Row],[S-P2]],salesdata[[#This Row],[S-P3]],salesdata[[#This Row],[S-P4]]),CHOOSE({1,2,3,4},salesdata[[#This Row],[S-P1]],salesdata[[#This Row],[S-P2]],salesdata[[#This Row],[S-P3]],salesdata[[#This Row],[S-P4]]),0))</f>
        <v>Product2</v>
      </c>
      <c r="X4213" s="1" t="str">
        <f>IF(salesdata[[#This Row],[Total Revenue]]&gt;=70000,"High",IF(salesdata[[#This Row],[Total Revenue]]&gt;=40000,"Medium","Low"))</f>
        <v>High</v>
      </c>
      <c r="Y4213" s="1" t="str">
        <f>IFERROR(IF(SUMIF(salesdata[Year],salesdata[[#This Row],[Year]],salesdata[Total Revenue])&gt;SUMIF(salesdata[Year],salesdata[[#This Row],[Year]]-1,salesdata[Total Revenue]),"Growth Year","Decline Year"),"")</f>
        <v>Decline Year</v>
      </c>
    </row>
    <row r="4214" spans="1:25" x14ac:dyDescent="0.3">
      <c r="A4214" s="1">
        <v>4213</v>
      </c>
      <c r="B4214" s="2">
        <v>44570</v>
      </c>
      <c r="C4214" s="1">
        <v>2022</v>
      </c>
      <c r="D4214" s="1" t="s">
        <v>26</v>
      </c>
      <c r="E4214" s="1">
        <v>1</v>
      </c>
      <c r="F4214" s="3">
        <v>7113</v>
      </c>
      <c r="G4214" s="10">
        <v>22548.21</v>
      </c>
      <c r="H4214" s="12">
        <f>IFERROR(salesdata[[#This Row],[S-P1]]/salesdata[[#This Row],[Q-P1]],0)</f>
        <v>3.17</v>
      </c>
      <c r="I4214" s="3">
        <v>2966</v>
      </c>
      <c r="J4214" s="10">
        <v>18804.439999999999</v>
      </c>
      <c r="K4214" s="12">
        <f>IFERROR(salesdata[[#This Row],[S-P2]]/salesdata[[#This Row],[Q-P2]],0)</f>
        <v>6.34</v>
      </c>
      <c r="L4214" s="3">
        <v>2201</v>
      </c>
      <c r="M4214" s="10">
        <v>11929.42</v>
      </c>
      <c r="N4214" s="12">
        <f>IFERROR(salesdata[[#This Row],[S-P3]]/salesdata[[#This Row],[Q-P3]],0)</f>
        <v>5.42</v>
      </c>
      <c r="O4214" s="3">
        <v>421</v>
      </c>
      <c r="P4214" s="10">
        <v>3001.73</v>
      </c>
      <c r="Q4214" s="12">
        <f>IFERROR(salesdata[[#This Row],[S-P4]]/salesdata[[#This Row],[Q-P4]],0)</f>
        <v>7.13</v>
      </c>
      <c r="R4214" s="3">
        <v>12701</v>
      </c>
      <c r="S4214" s="10">
        <v>56283.8</v>
      </c>
      <c r="T4214" s="1" t="str">
        <f>"Q"&amp;ROUNDUP(salesdata[[#This Row],[Month No.]]/3,0)</f>
        <v>Q1</v>
      </c>
      <c r="U4214" s="1" t="str">
        <f>TEXT(salesdata[[#This Row],[Date]],"dddd")</f>
        <v>Sunday</v>
      </c>
      <c r="V4214" s="12">
        <f>IFERROR(salesdata[[#This Row],[Total Revenue]]/salesdata[[#This Row],[Total Units Sold]],0)</f>
        <v>4.4314463428076536</v>
      </c>
      <c r="W4214" s="1" t="str">
        <f>INDEX({"Product1","Product2","Product3","Product4"},MATCH(MAX(salesdata[[#This Row],[S-P1]],salesdata[[#This Row],[S-P2]],salesdata[[#This Row],[S-P3]],salesdata[[#This Row],[S-P4]]),CHOOSE({1,2,3,4},salesdata[[#This Row],[S-P1]],salesdata[[#This Row],[S-P2]],salesdata[[#This Row],[S-P3]],salesdata[[#This Row],[S-P4]]),0))</f>
        <v>Product1</v>
      </c>
      <c r="X4214" s="1" t="str">
        <f>IF(salesdata[[#This Row],[Total Revenue]]&gt;=70000,"High",IF(salesdata[[#This Row],[Total Revenue]]&gt;=40000,"Medium","Low"))</f>
        <v>Medium</v>
      </c>
      <c r="Y4214" s="1" t="str">
        <f>IFERROR(IF(SUMIF(salesdata[Year],salesdata[[#This Row],[Year]],salesdata[Total Revenue])&gt;SUMIF(salesdata[Year],salesdata[[#This Row],[Year]]-1,salesdata[Total Revenue]),"Growth Year","Decline Year"),"")</f>
        <v>Decline Year</v>
      </c>
    </row>
    <row r="4215" spans="1:25" x14ac:dyDescent="0.3">
      <c r="A4215" s="1">
        <v>4214</v>
      </c>
      <c r="B4215" s="2">
        <v>44571</v>
      </c>
      <c r="C4215" s="1">
        <v>2022</v>
      </c>
      <c r="D4215" s="1" t="s">
        <v>26</v>
      </c>
      <c r="E4215" s="1">
        <v>1</v>
      </c>
      <c r="F4215" s="3">
        <v>2411</v>
      </c>
      <c r="G4215" s="10">
        <v>7642.87</v>
      </c>
      <c r="H4215" s="12">
        <f>IFERROR(salesdata[[#This Row],[S-P1]]/salesdata[[#This Row],[Q-P1]],0)</f>
        <v>3.17</v>
      </c>
      <c r="I4215" s="3">
        <v>1137</v>
      </c>
      <c r="J4215" s="10">
        <v>7208.58</v>
      </c>
      <c r="K4215" s="12">
        <f>IFERROR(salesdata[[#This Row],[S-P2]]/salesdata[[#This Row],[Q-P2]],0)</f>
        <v>6.34</v>
      </c>
      <c r="L4215" s="3">
        <v>1857</v>
      </c>
      <c r="M4215" s="10">
        <v>10064.94</v>
      </c>
      <c r="N4215" s="12">
        <f>IFERROR(salesdata[[#This Row],[S-P3]]/salesdata[[#This Row],[Q-P3]],0)</f>
        <v>5.42</v>
      </c>
      <c r="O4215" s="3">
        <v>1661</v>
      </c>
      <c r="P4215" s="10">
        <v>11842.93</v>
      </c>
      <c r="Q4215" s="12">
        <f>IFERROR(salesdata[[#This Row],[S-P4]]/salesdata[[#This Row],[Q-P4]],0)</f>
        <v>7.13</v>
      </c>
      <c r="R4215" s="3">
        <v>7066</v>
      </c>
      <c r="S4215" s="10">
        <v>36759.32</v>
      </c>
      <c r="T4215" s="1" t="str">
        <f>"Q"&amp;ROUNDUP(salesdata[[#This Row],[Month No.]]/3,0)</f>
        <v>Q1</v>
      </c>
      <c r="U4215" s="1" t="str">
        <f>TEXT(salesdata[[#This Row],[Date]],"dddd")</f>
        <v>Monday</v>
      </c>
      <c r="V4215" s="12">
        <f>IFERROR(salesdata[[#This Row],[Total Revenue]]/salesdata[[#This Row],[Total Units Sold]],0)</f>
        <v>5.2022813472969149</v>
      </c>
      <c r="W4215" s="1" t="str">
        <f>INDEX({"Product1","Product2","Product3","Product4"},MATCH(MAX(salesdata[[#This Row],[S-P1]],salesdata[[#This Row],[S-P2]],salesdata[[#This Row],[S-P3]],salesdata[[#This Row],[S-P4]]),CHOOSE({1,2,3,4},salesdata[[#This Row],[S-P1]],salesdata[[#This Row],[S-P2]],salesdata[[#This Row],[S-P3]],salesdata[[#This Row],[S-P4]]),0))</f>
        <v>Product4</v>
      </c>
      <c r="X4215" s="1" t="str">
        <f>IF(salesdata[[#This Row],[Total Revenue]]&gt;=70000,"High",IF(salesdata[[#This Row],[Total Revenue]]&gt;=40000,"Medium","Low"))</f>
        <v>Low</v>
      </c>
      <c r="Y4215" s="1" t="str">
        <f>IFERROR(IF(SUMIF(salesdata[Year],salesdata[[#This Row],[Year]],salesdata[Total Revenue])&gt;SUMIF(salesdata[Year],salesdata[[#This Row],[Year]]-1,salesdata[Total Revenue]),"Growth Year","Decline Year"),"")</f>
        <v>Decline Year</v>
      </c>
    </row>
    <row r="4216" spans="1:25" x14ac:dyDescent="0.3">
      <c r="A4216" s="1">
        <v>4215</v>
      </c>
      <c r="B4216" s="2">
        <v>44572</v>
      </c>
      <c r="C4216" s="1">
        <v>2022</v>
      </c>
      <c r="D4216" s="1" t="s">
        <v>26</v>
      </c>
      <c r="E4216" s="1">
        <v>1</v>
      </c>
      <c r="F4216" s="3">
        <v>622</v>
      </c>
      <c r="G4216" s="10">
        <v>1971.74</v>
      </c>
      <c r="H4216" s="12">
        <f>IFERROR(salesdata[[#This Row],[S-P1]]/salesdata[[#This Row],[Q-P1]],0)</f>
        <v>3.17</v>
      </c>
      <c r="I4216" s="3">
        <v>335</v>
      </c>
      <c r="J4216" s="10">
        <v>2123.9</v>
      </c>
      <c r="K4216" s="12">
        <f>IFERROR(salesdata[[#This Row],[S-P2]]/salesdata[[#This Row],[Q-P2]],0)</f>
        <v>6.34</v>
      </c>
      <c r="L4216" s="3">
        <v>4327</v>
      </c>
      <c r="M4216" s="10">
        <v>23452.34</v>
      </c>
      <c r="N4216" s="12">
        <f>IFERROR(salesdata[[#This Row],[S-P3]]/salesdata[[#This Row],[Q-P3]],0)</f>
        <v>5.42</v>
      </c>
      <c r="O4216" s="3">
        <v>1699</v>
      </c>
      <c r="P4216" s="10">
        <v>12113.87</v>
      </c>
      <c r="Q4216" s="12">
        <f>IFERROR(salesdata[[#This Row],[S-P4]]/salesdata[[#This Row],[Q-P4]],0)</f>
        <v>7.1300000000000008</v>
      </c>
      <c r="R4216" s="3">
        <v>6983</v>
      </c>
      <c r="S4216" s="10">
        <v>39661.85</v>
      </c>
      <c r="T4216" s="1" t="str">
        <f>"Q"&amp;ROUNDUP(salesdata[[#This Row],[Month No.]]/3,0)</f>
        <v>Q1</v>
      </c>
      <c r="U4216" s="1" t="str">
        <f>TEXT(salesdata[[#This Row],[Date]],"dddd")</f>
        <v>Tuesday</v>
      </c>
      <c r="V4216" s="12">
        <f>IFERROR(salesdata[[#This Row],[Total Revenue]]/salesdata[[#This Row],[Total Units Sold]],0)</f>
        <v>5.6797723041672628</v>
      </c>
      <c r="W4216" s="1" t="str">
        <f>INDEX({"Product1","Product2","Product3","Product4"},MATCH(MAX(salesdata[[#This Row],[S-P1]],salesdata[[#This Row],[S-P2]],salesdata[[#This Row],[S-P3]],salesdata[[#This Row],[S-P4]]),CHOOSE({1,2,3,4},salesdata[[#This Row],[S-P1]],salesdata[[#This Row],[S-P2]],salesdata[[#This Row],[S-P3]],salesdata[[#This Row],[S-P4]]),0))</f>
        <v>Product3</v>
      </c>
      <c r="X4216" s="1" t="str">
        <f>IF(salesdata[[#This Row],[Total Revenue]]&gt;=70000,"High",IF(salesdata[[#This Row],[Total Revenue]]&gt;=40000,"Medium","Low"))</f>
        <v>Low</v>
      </c>
      <c r="Y4216" s="1" t="str">
        <f>IFERROR(IF(SUMIF(salesdata[Year],salesdata[[#This Row],[Year]],salesdata[Total Revenue])&gt;SUMIF(salesdata[Year],salesdata[[#This Row],[Year]]-1,salesdata[Total Revenue]),"Growth Year","Decline Year"),"")</f>
        <v>Decline Year</v>
      </c>
    </row>
    <row r="4217" spans="1:25" x14ac:dyDescent="0.3">
      <c r="A4217" s="1">
        <v>4216</v>
      </c>
      <c r="B4217" s="2">
        <v>44573</v>
      </c>
      <c r="C4217" s="1">
        <v>2022</v>
      </c>
      <c r="D4217" s="1" t="s">
        <v>26</v>
      </c>
      <c r="E4217" s="1">
        <v>1</v>
      </c>
      <c r="F4217" s="3">
        <v>3352</v>
      </c>
      <c r="G4217" s="10">
        <v>10625.84</v>
      </c>
      <c r="H4217" s="12">
        <f>IFERROR(salesdata[[#This Row],[S-P1]]/salesdata[[#This Row],[Q-P1]],0)</f>
        <v>3.17</v>
      </c>
      <c r="I4217" s="3">
        <v>2258</v>
      </c>
      <c r="J4217" s="10">
        <v>14315.72</v>
      </c>
      <c r="K4217" s="12">
        <f>IFERROR(salesdata[[#This Row],[S-P2]]/salesdata[[#This Row],[Q-P2]],0)</f>
        <v>6.34</v>
      </c>
      <c r="L4217" s="3">
        <v>4241</v>
      </c>
      <c r="M4217" s="10">
        <v>22986.22</v>
      </c>
      <c r="N4217" s="12">
        <f>IFERROR(salesdata[[#This Row],[S-P3]]/salesdata[[#This Row],[Q-P3]],0)</f>
        <v>5.42</v>
      </c>
      <c r="O4217" s="3">
        <v>1190</v>
      </c>
      <c r="P4217" s="10">
        <v>8484.7000000000007</v>
      </c>
      <c r="Q4217" s="12">
        <f>IFERROR(salesdata[[#This Row],[S-P4]]/salesdata[[#This Row],[Q-P4]],0)</f>
        <v>7.1300000000000008</v>
      </c>
      <c r="R4217" s="3">
        <v>11041</v>
      </c>
      <c r="S4217" s="10">
        <v>56412.480000000003</v>
      </c>
      <c r="T4217" s="1" t="str">
        <f>"Q"&amp;ROUNDUP(salesdata[[#This Row],[Month No.]]/3,0)</f>
        <v>Q1</v>
      </c>
      <c r="U4217" s="1" t="str">
        <f>TEXT(salesdata[[#This Row],[Date]],"dddd")</f>
        <v>Wednesday</v>
      </c>
      <c r="V4217" s="12">
        <f>IFERROR(salesdata[[#This Row],[Total Revenue]]/salesdata[[#This Row],[Total Units Sold]],0)</f>
        <v>5.109363282311385</v>
      </c>
      <c r="W4217" s="1" t="str">
        <f>INDEX({"Product1","Product2","Product3","Product4"},MATCH(MAX(salesdata[[#This Row],[S-P1]],salesdata[[#This Row],[S-P2]],salesdata[[#This Row],[S-P3]],salesdata[[#This Row],[S-P4]]),CHOOSE({1,2,3,4},salesdata[[#This Row],[S-P1]],salesdata[[#This Row],[S-P2]],salesdata[[#This Row],[S-P3]],salesdata[[#This Row],[S-P4]]),0))</f>
        <v>Product3</v>
      </c>
      <c r="X4217" s="1" t="str">
        <f>IF(salesdata[[#This Row],[Total Revenue]]&gt;=70000,"High",IF(salesdata[[#This Row],[Total Revenue]]&gt;=40000,"Medium","Low"))</f>
        <v>Medium</v>
      </c>
      <c r="Y4217" s="1" t="str">
        <f>IFERROR(IF(SUMIF(salesdata[Year],salesdata[[#This Row],[Year]],salesdata[Total Revenue])&gt;SUMIF(salesdata[Year],salesdata[[#This Row],[Year]]-1,salesdata[Total Revenue]),"Growth Year","Decline Year"),"")</f>
        <v>Decline Year</v>
      </c>
    </row>
    <row r="4218" spans="1:25" x14ac:dyDescent="0.3">
      <c r="A4218" s="1">
        <v>4217</v>
      </c>
      <c r="B4218" s="2">
        <v>44574</v>
      </c>
      <c r="C4218" s="1">
        <v>2022</v>
      </c>
      <c r="D4218" s="1" t="s">
        <v>26</v>
      </c>
      <c r="E4218" s="1">
        <v>1</v>
      </c>
      <c r="F4218" s="3">
        <v>2292</v>
      </c>
      <c r="G4218" s="10">
        <v>7265.64</v>
      </c>
      <c r="H4218" s="12">
        <f>IFERROR(salesdata[[#This Row],[S-P1]]/salesdata[[#This Row],[Q-P1]],0)</f>
        <v>3.17</v>
      </c>
      <c r="I4218" s="3">
        <v>2602</v>
      </c>
      <c r="J4218" s="10">
        <v>16496.68</v>
      </c>
      <c r="K4218" s="12">
        <f>IFERROR(salesdata[[#This Row],[S-P2]]/salesdata[[#This Row],[Q-P2]],0)</f>
        <v>6.34</v>
      </c>
      <c r="L4218" s="3">
        <v>1332</v>
      </c>
      <c r="M4218" s="10">
        <v>7219.44</v>
      </c>
      <c r="N4218" s="12">
        <f>IFERROR(salesdata[[#This Row],[S-P3]]/salesdata[[#This Row],[Q-P3]],0)</f>
        <v>5.42</v>
      </c>
      <c r="O4218" s="3">
        <v>791</v>
      </c>
      <c r="P4218" s="10">
        <v>5639.83</v>
      </c>
      <c r="Q4218" s="12">
        <f>IFERROR(salesdata[[#This Row],[S-P4]]/salesdata[[#This Row],[Q-P4]],0)</f>
        <v>7.13</v>
      </c>
      <c r="R4218" s="3">
        <v>7017</v>
      </c>
      <c r="S4218" s="10">
        <v>36621.589999999997</v>
      </c>
      <c r="T4218" s="1" t="str">
        <f>"Q"&amp;ROUNDUP(salesdata[[#This Row],[Month No.]]/3,0)</f>
        <v>Q1</v>
      </c>
      <c r="U4218" s="1" t="str">
        <f>TEXT(salesdata[[#This Row],[Date]],"dddd")</f>
        <v>Thursday</v>
      </c>
      <c r="V4218" s="12">
        <f>IFERROR(salesdata[[#This Row],[Total Revenue]]/salesdata[[#This Row],[Total Units Sold]],0)</f>
        <v>5.2189810460310673</v>
      </c>
      <c r="W4218" s="1" t="str">
        <f>INDEX({"Product1","Product2","Product3","Product4"},MATCH(MAX(salesdata[[#This Row],[S-P1]],salesdata[[#This Row],[S-P2]],salesdata[[#This Row],[S-P3]],salesdata[[#This Row],[S-P4]]),CHOOSE({1,2,3,4},salesdata[[#This Row],[S-P1]],salesdata[[#This Row],[S-P2]],salesdata[[#This Row],[S-P3]],salesdata[[#This Row],[S-P4]]),0))</f>
        <v>Product2</v>
      </c>
      <c r="X4218" s="1" t="str">
        <f>IF(salesdata[[#This Row],[Total Revenue]]&gt;=70000,"High",IF(salesdata[[#This Row],[Total Revenue]]&gt;=40000,"Medium","Low"))</f>
        <v>Low</v>
      </c>
      <c r="Y4218" s="1" t="str">
        <f>IFERROR(IF(SUMIF(salesdata[Year],salesdata[[#This Row],[Year]],salesdata[Total Revenue])&gt;SUMIF(salesdata[Year],salesdata[[#This Row],[Year]]-1,salesdata[Total Revenue]),"Growth Year","Decline Year"),"")</f>
        <v>Decline Year</v>
      </c>
    </row>
    <row r="4219" spans="1:25" x14ac:dyDescent="0.3">
      <c r="A4219" s="1">
        <v>4218</v>
      </c>
      <c r="B4219" s="2">
        <v>44575</v>
      </c>
      <c r="C4219" s="1">
        <v>2022</v>
      </c>
      <c r="D4219" s="1" t="s">
        <v>26</v>
      </c>
      <c r="E4219" s="1">
        <v>1</v>
      </c>
      <c r="F4219" s="3">
        <v>5324</v>
      </c>
      <c r="G4219" s="10">
        <v>16877.080000000002</v>
      </c>
      <c r="H4219" s="12">
        <f>IFERROR(salesdata[[#This Row],[S-P1]]/salesdata[[#This Row],[Q-P1]],0)</f>
        <v>3.1700000000000004</v>
      </c>
      <c r="I4219" s="3">
        <v>1857</v>
      </c>
      <c r="J4219" s="10">
        <v>11773.38</v>
      </c>
      <c r="K4219" s="12">
        <f>IFERROR(salesdata[[#This Row],[S-P2]]/salesdata[[#This Row],[Q-P2]],0)</f>
        <v>6.34</v>
      </c>
      <c r="L4219" s="3">
        <v>840</v>
      </c>
      <c r="M4219" s="10">
        <v>4552.8</v>
      </c>
      <c r="N4219" s="12">
        <f>IFERROR(salesdata[[#This Row],[S-P3]]/salesdata[[#This Row],[Q-P3]],0)</f>
        <v>5.42</v>
      </c>
      <c r="O4219" s="3">
        <v>1492</v>
      </c>
      <c r="P4219" s="10">
        <v>10637.96</v>
      </c>
      <c r="Q4219" s="12">
        <f>IFERROR(salesdata[[#This Row],[S-P4]]/salesdata[[#This Row],[Q-P4]],0)</f>
        <v>7.129999999999999</v>
      </c>
      <c r="R4219" s="3">
        <v>9513</v>
      </c>
      <c r="S4219" s="10">
        <v>43841.22</v>
      </c>
      <c r="T4219" s="1" t="str">
        <f>"Q"&amp;ROUNDUP(salesdata[[#This Row],[Month No.]]/3,0)</f>
        <v>Q1</v>
      </c>
      <c r="U4219" s="1" t="str">
        <f>TEXT(salesdata[[#This Row],[Date]],"dddd")</f>
        <v>Friday</v>
      </c>
      <c r="V4219" s="12">
        <f>IFERROR(salesdata[[#This Row],[Total Revenue]]/salesdata[[#This Row],[Total Units Sold]],0)</f>
        <v>4.6085588142541782</v>
      </c>
      <c r="W4219" s="1" t="str">
        <f>INDEX({"Product1","Product2","Product3","Product4"},MATCH(MAX(salesdata[[#This Row],[S-P1]],salesdata[[#This Row],[S-P2]],salesdata[[#This Row],[S-P3]],salesdata[[#This Row],[S-P4]]),CHOOSE({1,2,3,4},salesdata[[#This Row],[S-P1]],salesdata[[#This Row],[S-P2]],salesdata[[#This Row],[S-P3]],salesdata[[#This Row],[S-P4]]),0))</f>
        <v>Product1</v>
      </c>
      <c r="X4219" s="1" t="str">
        <f>IF(salesdata[[#This Row],[Total Revenue]]&gt;=70000,"High",IF(salesdata[[#This Row],[Total Revenue]]&gt;=40000,"Medium","Low"))</f>
        <v>Medium</v>
      </c>
      <c r="Y4219" s="1" t="str">
        <f>IFERROR(IF(SUMIF(salesdata[Year],salesdata[[#This Row],[Year]],salesdata[Total Revenue])&gt;SUMIF(salesdata[Year],salesdata[[#This Row],[Year]]-1,salesdata[Total Revenue]),"Growth Year","Decline Year"),"")</f>
        <v>Decline Year</v>
      </c>
    </row>
    <row r="4220" spans="1:25" x14ac:dyDescent="0.3">
      <c r="A4220" s="1">
        <v>4219</v>
      </c>
      <c r="B4220" s="2">
        <v>44576</v>
      </c>
      <c r="C4220" s="1">
        <v>2022</v>
      </c>
      <c r="D4220" s="1" t="s">
        <v>26</v>
      </c>
      <c r="E4220" s="1">
        <v>1</v>
      </c>
      <c r="F4220" s="3">
        <v>4613</v>
      </c>
      <c r="G4220" s="10">
        <v>14623.21</v>
      </c>
      <c r="H4220" s="12">
        <f>IFERROR(salesdata[[#This Row],[S-P1]]/salesdata[[#This Row],[Q-P1]],0)</f>
        <v>3.17</v>
      </c>
      <c r="I4220" s="3">
        <v>728</v>
      </c>
      <c r="J4220" s="10">
        <v>4615.5200000000004</v>
      </c>
      <c r="K4220" s="12">
        <f>IFERROR(salesdata[[#This Row],[S-P2]]/salesdata[[#This Row],[Q-P2]],0)</f>
        <v>6.3400000000000007</v>
      </c>
      <c r="L4220" s="3">
        <v>1303</v>
      </c>
      <c r="M4220" s="10">
        <v>7062.26</v>
      </c>
      <c r="N4220" s="12">
        <f>IFERROR(salesdata[[#This Row],[S-P3]]/salesdata[[#This Row],[Q-P3]],0)</f>
        <v>5.42</v>
      </c>
      <c r="O4220" s="3">
        <v>1638</v>
      </c>
      <c r="P4220" s="10">
        <v>11678.94</v>
      </c>
      <c r="Q4220" s="12">
        <f>IFERROR(salesdata[[#This Row],[S-P4]]/salesdata[[#This Row],[Q-P4]],0)</f>
        <v>7.13</v>
      </c>
      <c r="R4220" s="3">
        <v>8282</v>
      </c>
      <c r="S4220" s="10">
        <v>37979.93</v>
      </c>
      <c r="T4220" s="1" t="str">
        <f>"Q"&amp;ROUNDUP(salesdata[[#This Row],[Month No.]]/3,0)</f>
        <v>Q1</v>
      </c>
      <c r="U4220" s="1" t="str">
        <f>TEXT(salesdata[[#This Row],[Date]],"dddd")</f>
        <v>Saturday</v>
      </c>
      <c r="V4220" s="12">
        <f>IFERROR(salesdata[[#This Row],[Total Revenue]]/salesdata[[#This Row],[Total Units Sold]],0)</f>
        <v>4.5858403767205989</v>
      </c>
      <c r="W4220" s="1" t="str">
        <f>INDEX({"Product1","Product2","Product3","Product4"},MATCH(MAX(salesdata[[#This Row],[S-P1]],salesdata[[#This Row],[S-P2]],salesdata[[#This Row],[S-P3]],salesdata[[#This Row],[S-P4]]),CHOOSE({1,2,3,4},salesdata[[#This Row],[S-P1]],salesdata[[#This Row],[S-P2]],salesdata[[#This Row],[S-P3]],salesdata[[#This Row],[S-P4]]),0))</f>
        <v>Product1</v>
      </c>
      <c r="X4220" s="1" t="str">
        <f>IF(salesdata[[#This Row],[Total Revenue]]&gt;=70000,"High",IF(salesdata[[#This Row],[Total Revenue]]&gt;=40000,"Medium","Low"))</f>
        <v>Low</v>
      </c>
      <c r="Y4220" s="1" t="str">
        <f>IFERROR(IF(SUMIF(salesdata[Year],salesdata[[#This Row],[Year]],salesdata[Total Revenue])&gt;SUMIF(salesdata[Year],salesdata[[#This Row],[Year]]-1,salesdata[Total Revenue]),"Growth Year","Decline Year"),"")</f>
        <v>Decline Year</v>
      </c>
    </row>
    <row r="4221" spans="1:25" x14ac:dyDescent="0.3">
      <c r="A4221" s="1">
        <v>4220</v>
      </c>
      <c r="B4221" s="2">
        <v>44577</v>
      </c>
      <c r="C4221" s="1">
        <v>2022</v>
      </c>
      <c r="D4221" s="1" t="s">
        <v>26</v>
      </c>
      <c r="E4221" s="1">
        <v>1</v>
      </c>
      <c r="F4221" s="3">
        <v>6671</v>
      </c>
      <c r="G4221" s="10">
        <v>21147.07</v>
      </c>
      <c r="H4221" s="12">
        <f>IFERROR(salesdata[[#This Row],[S-P1]]/salesdata[[#This Row],[Q-P1]],0)</f>
        <v>3.17</v>
      </c>
      <c r="I4221" s="3">
        <v>2029</v>
      </c>
      <c r="J4221" s="10">
        <v>12863.86</v>
      </c>
      <c r="K4221" s="12">
        <f>IFERROR(salesdata[[#This Row],[S-P2]]/salesdata[[#This Row],[Q-P2]],0)</f>
        <v>6.34</v>
      </c>
      <c r="L4221" s="3">
        <v>854</v>
      </c>
      <c r="M4221" s="10">
        <v>4628.68</v>
      </c>
      <c r="N4221" s="12">
        <f>IFERROR(salesdata[[#This Row],[S-P3]]/salesdata[[#This Row],[Q-P3]],0)</f>
        <v>5.42</v>
      </c>
      <c r="O4221" s="3">
        <v>790</v>
      </c>
      <c r="P4221" s="10">
        <v>5632.7</v>
      </c>
      <c r="Q4221" s="12">
        <f>IFERROR(salesdata[[#This Row],[S-P4]]/salesdata[[#This Row],[Q-P4]],0)</f>
        <v>7.13</v>
      </c>
      <c r="R4221" s="3">
        <v>10344</v>
      </c>
      <c r="S4221" s="10">
        <v>44272.31</v>
      </c>
      <c r="T4221" s="1" t="str">
        <f>"Q"&amp;ROUNDUP(salesdata[[#This Row],[Month No.]]/3,0)</f>
        <v>Q1</v>
      </c>
      <c r="U4221" s="1" t="str">
        <f>TEXT(salesdata[[#This Row],[Date]],"dddd")</f>
        <v>Sunday</v>
      </c>
      <c r="V4221" s="12">
        <f>IFERROR(salesdata[[#This Row],[Total Revenue]]/salesdata[[#This Row],[Total Units Sold]],0)</f>
        <v>4.2799990332559936</v>
      </c>
      <c r="W4221" s="1" t="str">
        <f>INDEX({"Product1","Product2","Product3","Product4"},MATCH(MAX(salesdata[[#This Row],[S-P1]],salesdata[[#This Row],[S-P2]],salesdata[[#This Row],[S-P3]],salesdata[[#This Row],[S-P4]]),CHOOSE({1,2,3,4},salesdata[[#This Row],[S-P1]],salesdata[[#This Row],[S-P2]],salesdata[[#This Row],[S-P3]],salesdata[[#This Row],[S-P4]]),0))</f>
        <v>Product1</v>
      </c>
      <c r="X4221" s="1" t="str">
        <f>IF(salesdata[[#This Row],[Total Revenue]]&gt;=70000,"High",IF(salesdata[[#This Row],[Total Revenue]]&gt;=40000,"Medium","Low"))</f>
        <v>Medium</v>
      </c>
      <c r="Y4221" s="1" t="str">
        <f>IFERROR(IF(SUMIF(salesdata[Year],salesdata[[#This Row],[Year]],salesdata[Total Revenue])&gt;SUMIF(salesdata[Year],salesdata[[#This Row],[Year]]-1,salesdata[Total Revenue]),"Growth Year","Decline Year"),"")</f>
        <v>Decline Year</v>
      </c>
    </row>
    <row r="4222" spans="1:25" x14ac:dyDescent="0.3">
      <c r="A4222" s="1">
        <v>4221</v>
      </c>
      <c r="B4222" s="2">
        <v>44578</v>
      </c>
      <c r="C4222" s="1">
        <v>2022</v>
      </c>
      <c r="D4222" s="1" t="s">
        <v>26</v>
      </c>
      <c r="E4222" s="1">
        <v>1</v>
      </c>
      <c r="F4222" s="3">
        <v>4640</v>
      </c>
      <c r="G4222" s="10">
        <v>14708.8</v>
      </c>
      <c r="H4222" s="12">
        <f>IFERROR(salesdata[[#This Row],[S-P1]]/salesdata[[#This Row],[Q-P1]],0)</f>
        <v>3.17</v>
      </c>
      <c r="I4222" s="3">
        <v>466</v>
      </c>
      <c r="J4222" s="10">
        <v>2954.44</v>
      </c>
      <c r="K4222" s="12">
        <f>IFERROR(salesdata[[#This Row],[S-P2]]/salesdata[[#This Row],[Q-P2]],0)</f>
        <v>6.34</v>
      </c>
      <c r="L4222" s="3">
        <v>2234</v>
      </c>
      <c r="M4222" s="10">
        <v>12108.28</v>
      </c>
      <c r="N4222" s="12">
        <f>IFERROR(salesdata[[#This Row],[S-P3]]/salesdata[[#This Row],[Q-P3]],0)</f>
        <v>5.42</v>
      </c>
      <c r="O4222" s="3">
        <v>1963</v>
      </c>
      <c r="P4222" s="10">
        <v>13996.19</v>
      </c>
      <c r="Q4222" s="12">
        <f>IFERROR(salesdata[[#This Row],[S-P4]]/salesdata[[#This Row],[Q-P4]],0)</f>
        <v>7.13</v>
      </c>
      <c r="R4222" s="3">
        <v>9303</v>
      </c>
      <c r="S4222" s="10">
        <v>43767.71</v>
      </c>
      <c r="T4222" s="1" t="str">
        <f>"Q"&amp;ROUNDUP(salesdata[[#This Row],[Month No.]]/3,0)</f>
        <v>Q1</v>
      </c>
      <c r="U4222" s="1" t="str">
        <f>TEXT(salesdata[[#This Row],[Date]],"dddd")</f>
        <v>Monday</v>
      </c>
      <c r="V4222" s="12">
        <f>IFERROR(salesdata[[#This Row],[Total Revenue]]/salesdata[[#This Row],[Total Units Sold]],0)</f>
        <v>4.7046877351392027</v>
      </c>
      <c r="W4222" s="1" t="str">
        <f>INDEX({"Product1","Product2","Product3","Product4"},MATCH(MAX(salesdata[[#This Row],[S-P1]],salesdata[[#This Row],[S-P2]],salesdata[[#This Row],[S-P3]],salesdata[[#This Row],[S-P4]]),CHOOSE({1,2,3,4},salesdata[[#This Row],[S-P1]],salesdata[[#This Row],[S-P2]],salesdata[[#This Row],[S-P3]],salesdata[[#This Row],[S-P4]]),0))</f>
        <v>Product1</v>
      </c>
      <c r="X4222" s="1" t="str">
        <f>IF(salesdata[[#This Row],[Total Revenue]]&gt;=70000,"High",IF(salesdata[[#This Row],[Total Revenue]]&gt;=40000,"Medium","Low"))</f>
        <v>Medium</v>
      </c>
      <c r="Y4222" s="1" t="str">
        <f>IFERROR(IF(SUMIF(salesdata[Year],salesdata[[#This Row],[Year]],salesdata[Total Revenue])&gt;SUMIF(salesdata[Year],salesdata[[#This Row],[Year]]-1,salesdata[Total Revenue]),"Growth Year","Decline Year"),"")</f>
        <v>Decline Year</v>
      </c>
    </row>
    <row r="4223" spans="1:25" x14ac:dyDescent="0.3">
      <c r="A4223" s="1">
        <v>4222</v>
      </c>
      <c r="B4223" s="2">
        <v>44579</v>
      </c>
      <c r="C4223" s="1">
        <v>2022</v>
      </c>
      <c r="D4223" s="1" t="s">
        <v>26</v>
      </c>
      <c r="E4223" s="1">
        <v>1</v>
      </c>
      <c r="F4223" s="3">
        <v>7156</v>
      </c>
      <c r="G4223" s="10">
        <v>22684.52</v>
      </c>
      <c r="H4223" s="12">
        <f>IFERROR(salesdata[[#This Row],[S-P1]]/salesdata[[#This Row],[Q-P1]],0)</f>
        <v>3.17</v>
      </c>
      <c r="I4223" s="3">
        <v>502</v>
      </c>
      <c r="J4223" s="10">
        <v>3182.68</v>
      </c>
      <c r="K4223" s="12">
        <f>IFERROR(salesdata[[#This Row],[S-P2]]/salesdata[[#This Row],[Q-P2]],0)</f>
        <v>6.34</v>
      </c>
      <c r="L4223" s="3">
        <v>5210</v>
      </c>
      <c r="M4223" s="10">
        <v>28238.2</v>
      </c>
      <c r="N4223" s="12">
        <f>IFERROR(salesdata[[#This Row],[S-P3]]/salesdata[[#This Row],[Q-P3]],0)</f>
        <v>5.42</v>
      </c>
      <c r="O4223" s="3">
        <v>1403</v>
      </c>
      <c r="P4223" s="10">
        <v>10003.39</v>
      </c>
      <c r="Q4223" s="12">
        <f>IFERROR(salesdata[[#This Row],[S-P4]]/salesdata[[#This Row],[Q-P4]],0)</f>
        <v>7.13</v>
      </c>
      <c r="R4223" s="3">
        <v>14271</v>
      </c>
      <c r="S4223" s="10">
        <v>64108.79</v>
      </c>
      <c r="T4223" s="1" t="str">
        <f>"Q"&amp;ROUNDUP(salesdata[[#This Row],[Month No.]]/3,0)</f>
        <v>Q1</v>
      </c>
      <c r="U4223" s="1" t="str">
        <f>TEXT(salesdata[[#This Row],[Date]],"dddd")</f>
        <v>Tuesday</v>
      </c>
      <c r="V4223" s="12">
        <f>IFERROR(salesdata[[#This Row],[Total Revenue]]/salesdata[[#This Row],[Total Units Sold]],0)</f>
        <v>4.4922423095788666</v>
      </c>
      <c r="W4223" s="1" t="str">
        <f>INDEX({"Product1","Product2","Product3","Product4"},MATCH(MAX(salesdata[[#This Row],[S-P1]],salesdata[[#This Row],[S-P2]],salesdata[[#This Row],[S-P3]],salesdata[[#This Row],[S-P4]]),CHOOSE({1,2,3,4},salesdata[[#This Row],[S-P1]],salesdata[[#This Row],[S-P2]],salesdata[[#This Row],[S-P3]],salesdata[[#This Row],[S-P4]]),0))</f>
        <v>Product3</v>
      </c>
      <c r="X4223" s="1" t="str">
        <f>IF(salesdata[[#This Row],[Total Revenue]]&gt;=70000,"High",IF(salesdata[[#This Row],[Total Revenue]]&gt;=40000,"Medium","Low"))</f>
        <v>Medium</v>
      </c>
      <c r="Y4223" s="1" t="str">
        <f>IFERROR(IF(SUMIF(salesdata[Year],salesdata[[#This Row],[Year]],salesdata[Total Revenue])&gt;SUMIF(salesdata[Year],salesdata[[#This Row],[Year]]-1,salesdata[Total Revenue]),"Growth Year","Decline Year"),"")</f>
        <v>Decline Year</v>
      </c>
    </row>
    <row r="4224" spans="1:25" x14ac:dyDescent="0.3">
      <c r="A4224" s="1">
        <v>4223</v>
      </c>
      <c r="B4224" s="2">
        <v>44580</v>
      </c>
      <c r="C4224" s="1">
        <v>2022</v>
      </c>
      <c r="D4224" s="1" t="s">
        <v>26</v>
      </c>
      <c r="E4224" s="1">
        <v>1</v>
      </c>
      <c r="F4224" s="3">
        <v>4530</v>
      </c>
      <c r="G4224" s="10">
        <v>14360.1</v>
      </c>
      <c r="H4224" s="12">
        <f>IFERROR(salesdata[[#This Row],[S-P1]]/salesdata[[#This Row],[Q-P1]],0)</f>
        <v>3.17</v>
      </c>
      <c r="I4224" s="3">
        <v>3172</v>
      </c>
      <c r="J4224" s="10">
        <v>20110.48</v>
      </c>
      <c r="K4224" s="12">
        <f>IFERROR(salesdata[[#This Row],[S-P2]]/salesdata[[#This Row],[Q-P2]],0)</f>
        <v>6.34</v>
      </c>
      <c r="L4224" s="3">
        <v>5166</v>
      </c>
      <c r="M4224" s="10">
        <v>27999.72</v>
      </c>
      <c r="N4224" s="12">
        <f>IFERROR(salesdata[[#This Row],[S-P3]]/salesdata[[#This Row],[Q-P3]],0)</f>
        <v>5.42</v>
      </c>
      <c r="O4224" s="3">
        <v>693</v>
      </c>
      <c r="P4224" s="10">
        <v>4941.09</v>
      </c>
      <c r="Q4224" s="12">
        <f>IFERROR(salesdata[[#This Row],[S-P4]]/salesdata[[#This Row],[Q-P4]],0)</f>
        <v>7.13</v>
      </c>
      <c r="R4224" s="3">
        <v>13561</v>
      </c>
      <c r="S4224" s="10">
        <v>67411.39</v>
      </c>
      <c r="T4224" s="1" t="str">
        <f>"Q"&amp;ROUNDUP(salesdata[[#This Row],[Month No.]]/3,0)</f>
        <v>Q1</v>
      </c>
      <c r="U4224" s="1" t="str">
        <f>TEXT(salesdata[[#This Row],[Date]],"dddd")</f>
        <v>Wednesday</v>
      </c>
      <c r="V4224" s="12">
        <f>IFERROR(salesdata[[#This Row],[Total Revenue]]/salesdata[[#This Row],[Total Units Sold]],0)</f>
        <v>4.9709748543617724</v>
      </c>
      <c r="W4224" s="1" t="str">
        <f>INDEX({"Product1","Product2","Product3","Product4"},MATCH(MAX(salesdata[[#This Row],[S-P1]],salesdata[[#This Row],[S-P2]],salesdata[[#This Row],[S-P3]],salesdata[[#This Row],[S-P4]]),CHOOSE({1,2,3,4},salesdata[[#This Row],[S-P1]],salesdata[[#This Row],[S-P2]],salesdata[[#This Row],[S-P3]],salesdata[[#This Row],[S-P4]]),0))</f>
        <v>Product3</v>
      </c>
      <c r="X4224" s="1" t="str">
        <f>IF(salesdata[[#This Row],[Total Revenue]]&gt;=70000,"High",IF(salesdata[[#This Row],[Total Revenue]]&gt;=40000,"Medium","Low"))</f>
        <v>Medium</v>
      </c>
      <c r="Y4224" s="1" t="str">
        <f>IFERROR(IF(SUMIF(salesdata[Year],salesdata[[#This Row],[Year]],salesdata[Total Revenue])&gt;SUMIF(salesdata[Year],salesdata[[#This Row],[Year]]-1,salesdata[Total Revenue]),"Growth Year","Decline Year"),"")</f>
        <v>Decline Year</v>
      </c>
    </row>
    <row r="4225" spans="1:25" x14ac:dyDescent="0.3">
      <c r="A4225" s="1">
        <v>4224</v>
      </c>
      <c r="B4225" s="2">
        <v>44581</v>
      </c>
      <c r="C4225" s="1">
        <v>2022</v>
      </c>
      <c r="D4225" s="1" t="s">
        <v>26</v>
      </c>
      <c r="E4225" s="1">
        <v>1</v>
      </c>
      <c r="F4225" s="3">
        <v>4935</v>
      </c>
      <c r="G4225" s="10">
        <v>15643.95</v>
      </c>
      <c r="H4225" s="12">
        <f>IFERROR(salesdata[[#This Row],[S-P1]]/salesdata[[#This Row],[Q-P1]],0)</f>
        <v>3.17</v>
      </c>
      <c r="I4225" s="3">
        <v>2747</v>
      </c>
      <c r="J4225" s="10">
        <v>17415.98</v>
      </c>
      <c r="K4225" s="12">
        <f>IFERROR(salesdata[[#This Row],[S-P2]]/salesdata[[#This Row],[Q-P2]],0)</f>
        <v>6.34</v>
      </c>
      <c r="L4225" s="3">
        <v>2926</v>
      </c>
      <c r="M4225" s="10">
        <v>15858.92</v>
      </c>
      <c r="N4225" s="12">
        <f>IFERROR(salesdata[[#This Row],[S-P3]]/salesdata[[#This Row],[Q-P3]],0)</f>
        <v>5.42</v>
      </c>
      <c r="O4225" s="3">
        <v>742</v>
      </c>
      <c r="P4225" s="10">
        <v>5290.46</v>
      </c>
      <c r="Q4225" s="12">
        <f>IFERROR(salesdata[[#This Row],[S-P4]]/salesdata[[#This Row],[Q-P4]],0)</f>
        <v>7.13</v>
      </c>
      <c r="R4225" s="3">
        <v>11350</v>
      </c>
      <c r="S4225" s="10">
        <v>54209.31</v>
      </c>
      <c r="T4225" s="1" t="str">
        <f>"Q"&amp;ROUNDUP(salesdata[[#This Row],[Month No.]]/3,0)</f>
        <v>Q1</v>
      </c>
      <c r="U4225" s="1" t="str">
        <f>TEXT(salesdata[[#This Row],[Date]],"dddd")</f>
        <v>Thursday</v>
      </c>
      <c r="V4225" s="12">
        <f>IFERROR(salesdata[[#This Row],[Total Revenue]]/salesdata[[#This Row],[Total Units Sold]],0)</f>
        <v>4.7761506607929514</v>
      </c>
      <c r="W4225" s="1" t="str">
        <f>INDEX({"Product1","Product2","Product3","Product4"},MATCH(MAX(salesdata[[#This Row],[S-P1]],salesdata[[#This Row],[S-P2]],salesdata[[#This Row],[S-P3]],salesdata[[#This Row],[S-P4]]),CHOOSE({1,2,3,4},salesdata[[#This Row],[S-P1]],salesdata[[#This Row],[S-P2]],salesdata[[#This Row],[S-P3]],salesdata[[#This Row],[S-P4]]),0))</f>
        <v>Product2</v>
      </c>
      <c r="X4225" s="1" t="str">
        <f>IF(salesdata[[#This Row],[Total Revenue]]&gt;=70000,"High",IF(salesdata[[#This Row],[Total Revenue]]&gt;=40000,"Medium","Low"))</f>
        <v>Medium</v>
      </c>
      <c r="Y4225" s="1" t="str">
        <f>IFERROR(IF(SUMIF(salesdata[Year],salesdata[[#This Row],[Year]],salesdata[Total Revenue])&gt;SUMIF(salesdata[Year],salesdata[[#This Row],[Year]]-1,salesdata[Total Revenue]),"Growth Year","Decline Year"),"")</f>
        <v>Decline Year</v>
      </c>
    </row>
    <row r="4226" spans="1:25" x14ac:dyDescent="0.3">
      <c r="A4226" s="1">
        <v>4225</v>
      </c>
      <c r="B4226" s="2">
        <v>44582</v>
      </c>
      <c r="C4226" s="1">
        <v>2022</v>
      </c>
      <c r="D4226" s="1" t="s">
        <v>26</v>
      </c>
      <c r="E4226" s="1">
        <v>1</v>
      </c>
      <c r="F4226" s="3">
        <v>6157</v>
      </c>
      <c r="G4226" s="10">
        <v>19517.689999999999</v>
      </c>
      <c r="H4226" s="12">
        <f>IFERROR(salesdata[[#This Row],[S-P1]]/salesdata[[#This Row],[Q-P1]],0)</f>
        <v>3.17</v>
      </c>
      <c r="I4226" s="3">
        <v>974</v>
      </c>
      <c r="J4226" s="10">
        <v>6175.16</v>
      </c>
      <c r="K4226" s="12">
        <f>IFERROR(salesdata[[#This Row],[S-P2]]/salesdata[[#This Row],[Q-P2]],0)</f>
        <v>6.34</v>
      </c>
      <c r="L4226" s="3">
        <v>4082</v>
      </c>
      <c r="M4226" s="10">
        <v>22124.44</v>
      </c>
      <c r="N4226" s="12">
        <f>IFERROR(salesdata[[#This Row],[S-P3]]/salesdata[[#This Row],[Q-P3]],0)</f>
        <v>5.42</v>
      </c>
      <c r="O4226" s="3">
        <v>1863</v>
      </c>
      <c r="P4226" s="10">
        <v>13283.19</v>
      </c>
      <c r="Q4226" s="12">
        <f>IFERROR(salesdata[[#This Row],[S-P4]]/salesdata[[#This Row],[Q-P4]],0)</f>
        <v>7.13</v>
      </c>
      <c r="R4226" s="3">
        <v>13076</v>
      </c>
      <c r="S4226" s="10">
        <v>61100.480000000003</v>
      </c>
      <c r="T4226" s="1" t="str">
        <f>"Q"&amp;ROUNDUP(salesdata[[#This Row],[Month No.]]/3,0)</f>
        <v>Q1</v>
      </c>
      <c r="U4226" s="1" t="str">
        <f>TEXT(salesdata[[#This Row],[Date]],"dddd")</f>
        <v>Friday</v>
      </c>
      <c r="V4226" s="12">
        <f>IFERROR(salesdata[[#This Row],[Total Revenue]]/salesdata[[#This Row],[Total Units Sold]],0)</f>
        <v>4.6727194860813706</v>
      </c>
      <c r="W4226" s="1" t="str">
        <f>INDEX({"Product1","Product2","Product3","Product4"},MATCH(MAX(salesdata[[#This Row],[S-P1]],salesdata[[#This Row],[S-P2]],salesdata[[#This Row],[S-P3]],salesdata[[#This Row],[S-P4]]),CHOOSE({1,2,3,4},salesdata[[#This Row],[S-P1]],salesdata[[#This Row],[S-P2]],salesdata[[#This Row],[S-P3]],salesdata[[#This Row],[S-P4]]),0))</f>
        <v>Product3</v>
      </c>
      <c r="X4226" s="1" t="str">
        <f>IF(salesdata[[#This Row],[Total Revenue]]&gt;=70000,"High",IF(salesdata[[#This Row],[Total Revenue]]&gt;=40000,"Medium","Low"))</f>
        <v>Medium</v>
      </c>
      <c r="Y4226" s="1" t="str">
        <f>IFERROR(IF(SUMIF(salesdata[Year],salesdata[[#This Row],[Year]],salesdata[Total Revenue])&gt;SUMIF(salesdata[Year],salesdata[[#This Row],[Year]]-1,salesdata[Total Revenue]),"Growth Year","Decline Year"),"")</f>
        <v>Decline Year</v>
      </c>
    </row>
    <row r="4227" spans="1:25" x14ac:dyDescent="0.3">
      <c r="A4227" s="1">
        <v>4226</v>
      </c>
      <c r="B4227" s="2">
        <v>44583</v>
      </c>
      <c r="C4227" s="1">
        <v>2022</v>
      </c>
      <c r="D4227" s="1" t="s">
        <v>26</v>
      </c>
      <c r="E4227" s="1">
        <v>1</v>
      </c>
      <c r="F4227" s="3">
        <v>1075</v>
      </c>
      <c r="G4227" s="10">
        <v>3407.75</v>
      </c>
      <c r="H4227" s="12">
        <f>IFERROR(salesdata[[#This Row],[S-P1]]/salesdata[[#This Row],[Q-P1]],0)</f>
        <v>3.17</v>
      </c>
      <c r="I4227" s="3">
        <v>2755</v>
      </c>
      <c r="J4227" s="10">
        <v>17466.7</v>
      </c>
      <c r="K4227" s="12">
        <f>IFERROR(salesdata[[#This Row],[S-P2]]/salesdata[[#This Row],[Q-P2]],0)</f>
        <v>6.34</v>
      </c>
      <c r="L4227" s="3">
        <v>714</v>
      </c>
      <c r="M4227" s="10">
        <v>3869.88</v>
      </c>
      <c r="N4227" s="12">
        <f>IFERROR(salesdata[[#This Row],[S-P3]]/salesdata[[#This Row],[Q-P3]],0)</f>
        <v>5.42</v>
      </c>
      <c r="O4227" s="3">
        <v>1905</v>
      </c>
      <c r="P4227" s="10">
        <v>13582.65</v>
      </c>
      <c r="Q4227" s="12">
        <f>IFERROR(salesdata[[#This Row],[S-P4]]/salesdata[[#This Row],[Q-P4]],0)</f>
        <v>7.13</v>
      </c>
      <c r="R4227" s="3">
        <v>6449</v>
      </c>
      <c r="S4227" s="10">
        <v>38326.980000000003</v>
      </c>
      <c r="T4227" s="1" t="str">
        <f>"Q"&amp;ROUNDUP(salesdata[[#This Row],[Month No.]]/3,0)</f>
        <v>Q1</v>
      </c>
      <c r="U4227" s="1" t="str">
        <f>TEXT(salesdata[[#This Row],[Date]],"dddd")</f>
        <v>Saturday</v>
      </c>
      <c r="V4227" s="12">
        <f>IFERROR(salesdata[[#This Row],[Total Revenue]]/salesdata[[#This Row],[Total Units Sold]],0)</f>
        <v>5.9430888509846493</v>
      </c>
      <c r="W4227" s="1" t="str">
        <f>INDEX({"Product1","Product2","Product3","Product4"},MATCH(MAX(salesdata[[#This Row],[S-P1]],salesdata[[#This Row],[S-P2]],salesdata[[#This Row],[S-P3]],salesdata[[#This Row],[S-P4]]),CHOOSE({1,2,3,4},salesdata[[#This Row],[S-P1]],salesdata[[#This Row],[S-P2]],salesdata[[#This Row],[S-P3]],salesdata[[#This Row],[S-P4]]),0))</f>
        <v>Product2</v>
      </c>
      <c r="X4227" s="1" t="str">
        <f>IF(salesdata[[#This Row],[Total Revenue]]&gt;=70000,"High",IF(salesdata[[#This Row],[Total Revenue]]&gt;=40000,"Medium","Low"))</f>
        <v>Low</v>
      </c>
      <c r="Y4227" s="1" t="str">
        <f>IFERROR(IF(SUMIF(salesdata[Year],salesdata[[#This Row],[Year]],salesdata[Total Revenue])&gt;SUMIF(salesdata[Year],salesdata[[#This Row],[Year]]-1,salesdata[Total Revenue]),"Growth Year","Decline Year"),"")</f>
        <v>Decline Year</v>
      </c>
    </row>
    <row r="4228" spans="1:25" x14ac:dyDescent="0.3">
      <c r="A4228" s="1">
        <v>4227</v>
      </c>
      <c r="B4228" s="2">
        <v>44584</v>
      </c>
      <c r="C4228" s="1">
        <v>2022</v>
      </c>
      <c r="D4228" s="1" t="s">
        <v>26</v>
      </c>
      <c r="E4228" s="1">
        <v>1</v>
      </c>
      <c r="F4228" s="3">
        <v>5197</v>
      </c>
      <c r="G4228" s="10">
        <v>16474.490000000002</v>
      </c>
      <c r="H4228" s="12">
        <f>IFERROR(salesdata[[#This Row],[S-P1]]/salesdata[[#This Row],[Q-P1]],0)</f>
        <v>3.1700000000000004</v>
      </c>
      <c r="I4228" s="3">
        <v>2819</v>
      </c>
      <c r="J4228" s="10">
        <v>17872.46</v>
      </c>
      <c r="K4228" s="12">
        <f>IFERROR(salesdata[[#This Row],[S-P2]]/salesdata[[#This Row],[Q-P2]],0)</f>
        <v>6.34</v>
      </c>
      <c r="L4228" s="3">
        <v>1813</v>
      </c>
      <c r="M4228" s="10">
        <v>9826.4599999999991</v>
      </c>
      <c r="N4228" s="12">
        <f>IFERROR(salesdata[[#This Row],[S-P3]]/salesdata[[#This Row],[Q-P3]],0)</f>
        <v>5.42</v>
      </c>
      <c r="O4228" s="3">
        <v>1186</v>
      </c>
      <c r="P4228" s="10">
        <v>8456.18</v>
      </c>
      <c r="Q4228" s="12">
        <f>IFERROR(salesdata[[#This Row],[S-P4]]/salesdata[[#This Row],[Q-P4]],0)</f>
        <v>7.13</v>
      </c>
      <c r="R4228" s="3">
        <v>11015</v>
      </c>
      <c r="S4228" s="10">
        <v>52629.59</v>
      </c>
      <c r="T4228" s="1" t="str">
        <f>"Q"&amp;ROUNDUP(salesdata[[#This Row],[Month No.]]/3,0)</f>
        <v>Q1</v>
      </c>
      <c r="U4228" s="1" t="str">
        <f>TEXT(salesdata[[#This Row],[Date]],"dddd")</f>
        <v>Sunday</v>
      </c>
      <c r="V4228" s="12">
        <f>IFERROR(salesdata[[#This Row],[Total Revenue]]/salesdata[[#This Row],[Total Units Sold]],0)</f>
        <v>4.7779927371765769</v>
      </c>
      <c r="W4228" s="1" t="str">
        <f>INDEX({"Product1","Product2","Product3","Product4"},MATCH(MAX(salesdata[[#This Row],[S-P1]],salesdata[[#This Row],[S-P2]],salesdata[[#This Row],[S-P3]],salesdata[[#This Row],[S-P4]]),CHOOSE({1,2,3,4},salesdata[[#This Row],[S-P1]],salesdata[[#This Row],[S-P2]],salesdata[[#This Row],[S-P3]],salesdata[[#This Row],[S-P4]]),0))</f>
        <v>Product2</v>
      </c>
      <c r="X4228" s="1" t="str">
        <f>IF(salesdata[[#This Row],[Total Revenue]]&gt;=70000,"High",IF(salesdata[[#This Row],[Total Revenue]]&gt;=40000,"Medium","Low"))</f>
        <v>Medium</v>
      </c>
      <c r="Y4228" s="1" t="str">
        <f>IFERROR(IF(SUMIF(salesdata[Year],salesdata[[#This Row],[Year]],salesdata[Total Revenue])&gt;SUMIF(salesdata[Year],salesdata[[#This Row],[Year]]-1,salesdata[Total Revenue]),"Growth Year","Decline Year"),"")</f>
        <v>Decline Year</v>
      </c>
    </row>
    <row r="4229" spans="1:25" x14ac:dyDescent="0.3">
      <c r="A4229" s="1">
        <v>4228</v>
      </c>
      <c r="B4229" s="2">
        <v>44585</v>
      </c>
      <c r="C4229" s="1">
        <v>2022</v>
      </c>
      <c r="D4229" s="1" t="s">
        <v>26</v>
      </c>
      <c r="E4229" s="1">
        <v>1</v>
      </c>
      <c r="F4229" s="3">
        <v>1686</v>
      </c>
      <c r="G4229" s="10">
        <v>5344.62</v>
      </c>
      <c r="H4229" s="12">
        <f>IFERROR(salesdata[[#This Row],[S-P1]]/salesdata[[#This Row],[Q-P1]],0)</f>
        <v>3.17</v>
      </c>
      <c r="I4229" s="3">
        <v>1561</v>
      </c>
      <c r="J4229" s="10">
        <v>9896.74</v>
      </c>
      <c r="K4229" s="12">
        <f>IFERROR(salesdata[[#This Row],[S-P2]]/salesdata[[#This Row],[Q-P2]],0)</f>
        <v>6.34</v>
      </c>
      <c r="L4229" s="3">
        <v>2003</v>
      </c>
      <c r="M4229" s="10">
        <v>10856.26</v>
      </c>
      <c r="N4229" s="12">
        <f>IFERROR(salesdata[[#This Row],[S-P3]]/salesdata[[#This Row],[Q-P3]],0)</f>
        <v>5.42</v>
      </c>
      <c r="O4229" s="3">
        <v>659</v>
      </c>
      <c r="P4229" s="10">
        <v>4698.67</v>
      </c>
      <c r="Q4229" s="12">
        <f>IFERROR(salesdata[[#This Row],[S-P4]]/salesdata[[#This Row],[Q-P4]],0)</f>
        <v>7.13</v>
      </c>
      <c r="R4229" s="3">
        <v>5909</v>
      </c>
      <c r="S4229" s="10">
        <v>30796.29</v>
      </c>
      <c r="T4229" s="1" t="str">
        <f>"Q"&amp;ROUNDUP(salesdata[[#This Row],[Month No.]]/3,0)</f>
        <v>Q1</v>
      </c>
      <c r="U4229" s="1" t="str">
        <f>TEXT(salesdata[[#This Row],[Date]],"dddd")</f>
        <v>Monday</v>
      </c>
      <c r="V4229" s="12">
        <f>IFERROR(salesdata[[#This Row],[Total Revenue]]/salesdata[[#This Row],[Total Units Sold]],0)</f>
        <v>5.2117600270773394</v>
      </c>
      <c r="W4229" s="1" t="str">
        <f>INDEX({"Product1","Product2","Product3","Product4"},MATCH(MAX(salesdata[[#This Row],[S-P1]],salesdata[[#This Row],[S-P2]],salesdata[[#This Row],[S-P3]],salesdata[[#This Row],[S-P4]]),CHOOSE({1,2,3,4},salesdata[[#This Row],[S-P1]],salesdata[[#This Row],[S-P2]],salesdata[[#This Row],[S-P3]],salesdata[[#This Row],[S-P4]]),0))</f>
        <v>Product3</v>
      </c>
      <c r="X4229" s="1" t="str">
        <f>IF(salesdata[[#This Row],[Total Revenue]]&gt;=70000,"High",IF(salesdata[[#This Row],[Total Revenue]]&gt;=40000,"Medium","Low"))</f>
        <v>Low</v>
      </c>
      <c r="Y4229" s="1" t="str">
        <f>IFERROR(IF(SUMIF(salesdata[Year],salesdata[[#This Row],[Year]],salesdata[Total Revenue])&gt;SUMIF(salesdata[Year],salesdata[[#This Row],[Year]]-1,salesdata[Total Revenue]),"Growth Year","Decline Year"),"")</f>
        <v>Decline Year</v>
      </c>
    </row>
    <row r="4230" spans="1:25" x14ac:dyDescent="0.3">
      <c r="A4230" s="1">
        <v>4229</v>
      </c>
      <c r="B4230" s="2">
        <v>44586</v>
      </c>
      <c r="C4230" s="1">
        <v>2022</v>
      </c>
      <c r="D4230" s="1" t="s">
        <v>26</v>
      </c>
      <c r="E4230" s="1">
        <v>1</v>
      </c>
      <c r="F4230" s="3">
        <v>4999</v>
      </c>
      <c r="G4230" s="10">
        <v>15846.83</v>
      </c>
      <c r="H4230" s="12">
        <f>IFERROR(salesdata[[#This Row],[S-P1]]/salesdata[[#This Row],[Q-P1]],0)</f>
        <v>3.17</v>
      </c>
      <c r="I4230" s="3">
        <v>516</v>
      </c>
      <c r="J4230" s="10">
        <v>3271.44</v>
      </c>
      <c r="K4230" s="12">
        <f>IFERROR(salesdata[[#This Row],[S-P2]]/salesdata[[#This Row],[Q-P2]],0)</f>
        <v>6.34</v>
      </c>
      <c r="L4230" s="3">
        <v>2360</v>
      </c>
      <c r="M4230" s="10">
        <v>12791.2</v>
      </c>
      <c r="N4230" s="12">
        <f>IFERROR(salesdata[[#This Row],[S-P3]]/salesdata[[#This Row],[Q-P3]],0)</f>
        <v>5.42</v>
      </c>
      <c r="O4230" s="3">
        <v>1063</v>
      </c>
      <c r="P4230" s="10">
        <v>7579.19</v>
      </c>
      <c r="Q4230" s="12">
        <f>IFERROR(salesdata[[#This Row],[S-P4]]/salesdata[[#This Row],[Q-P4]],0)</f>
        <v>7.13</v>
      </c>
      <c r="R4230" s="3">
        <v>8938</v>
      </c>
      <c r="S4230" s="10">
        <v>39488.660000000003</v>
      </c>
      <c r="T4230" s="1" t="str">
        <f>"Q"&amp;ROUNDUP(salesdata[[#This Row],[Month No.]]/3,0)</f>
        <v>Q1</v>
      </c>
      <c r="U4230" s="1" t="str">
        <f>TEXT(salesdata[[#This Row],[Date]],"dddd")</f>
        <v>Tuesday</v>
      </c>
      <c r="V4230" s="12">
        <f>IFERROR(salesdata[[#This Row],[Total Revenue]]/salesdata[[#This Row],[Total Units Sold]],0)</f>
        <v>4.4180644439471921</v>
      </c>
      <c r="W4230" s="1" t="str">
        <f>INDEX({"Product1","Product2","Product3","Product4"},MATCH(MAX(salesdata[[#This Row],[S-P1]],salesdata[[#This Row],[S-P2]],salesdata[[#This Row],[S-P3]],salesdata[[#This Row],[S-P4]]),CHOOSE({1,2,3,4},salesdata[[#This Row],[S-P1]],salesdata[[#This Row],[S-P2]],salesdata[[#This Row],[S-P3]],salesdata[[#This Row],[S-P4]]),0))</f>
        <v>Product1</v>
      </c>
      <c r="X4230" s="1" t="str">
        <f>IF(salesdata[[#This Row],[Total Revenue]]&gt;=70000,"High",IF(salesdata[[#This Row],[Total Revenue]]&gt;=40000,"Medium","Low"))</f>
        <v>Low</v>
      </c>
      <c r="Y4230" s="1" t="str">
        <f>IFERROR(IF(SUMIF(salesdata[Year],salesdata[[#This Row],[Year]],salesdata[Total Revenue])&gt;SUMIF(salesdata[Year],salesdata[[#This Row],[Year]]-1,salesdata[Total Revenue]),"Growth Year","Decline Year"),"")</f>
        <v>Decline Year</v>
      </c>
    </row>
    <row r="4231" spans="1:25" x14ac:dyDescent="0.3">
      <c r="A4231" s="1">
        <v>4230</v>
      </c>
      <c r="B4231" s="2">
        <v>44587</v>
      </c>
      <c r="C4231" s="1">
        <v>2022</v>
      </c>
      <c r="D4231" s="1" t="s">
        <v>26</v>
      </c>
      <c r="E4231" s="1">
        <v>1</v>
      </c>
      <c r="F4231" s="3">
        <v>5041</v>
      </c>
      <c r="G4231" s="10">
        <v>15979.97</v>
      </c>
      <c r="H4231" s="12">
        <f>IFERROR(salesdata[[#This Row],[S-P1]]/salesdata[[#This Row],[Q-P1]],0)</f>
        <v>3.17</v>
      </c>
      <c r="I4231" s="3">
        <v>2918</v>
      </c>
      <c r="J4231" s="10">
        <v>18500.12</v>
      </c>
      <c r="K4231" s="12">
        <f>IFERROR(salesdata[[#This Row],[S-P2]]/salesdata[[#This Row],[Q-P2]],0)</f>
        <v>6.34</v>
      </c>
      <c r="L4231" s="3">
        <v>5153</v>
      </c>
      <c r="M4231" s="10">
        <v>27929.26</v>
      </c>
      <c r="N4231" s="12">
        <f>IFERROR(salesdata[[#This Row],[S-P3]]/salesdata[[#This Row],[Q-P3]],0)</f>
        <v>5.42</v>
      </c>
      <c r="O4231" s="3">
        <v>257</v>
      </c>
      <c r="P4231" s="10">
        <v>1832.41</v>
      </c>
      <c r="Q4231" s="12">
        <f>IFERROR(salesdata[[#This Row],[S-P4]]/salesdata[[#This Row],[Q-P4]],0)</f>
        <v>7.13</v>
      </c>
      <c r="R4231" s="3">
        <v>13369</v>
      </c>
      <c r="S4231" s="10">
        <v>64241.760000000002</v>
      </c>
      <c r="T4231" s="1" t="str">
        <f>"Q"&amp;ROUNDUP(salesdata[[#This Row],[Month No.]]/3,0)</f>
        <v>Q1</v>
      </c>
      <c r="U4231" s="1" t="str">
        <f>TEXT(salesdata[[#This Row],[Date]],"dddd")</f>
        <v>Wednesday</v>
      </c>
      <c r="V4231" s="12">
        <f>IFERROR(salesdata[[#This Row],[Total Revenue]]/salesdata[[#This Row],[Total Units Sold]],0)</f>
        <v>4.8052778816665418</v>
      </c>
      <c r="W4231" s="1" t="str">
        <f>INDEX({"Product1","Product2","Product3","Product4"},MATCH(MAX(salesdata[[#This Row],[S-P1]],salesdata[[#This Row],[S-P2]],salesdata[[#This Row],[S-P3]],salesdata[[#This Row],[S-P4]]),CHOOSE({1,2,3,4},salesdata[[#This Row],[S-P1]],salesdata[[#This Row],[S-P2]],salesdata[[#This Row],[S-P3]],salesdata[[#This Row],[S-P4]]),0))</f>
        <v>Product3</v>
      </c>
      <c r="X4231" s="1" t="str">
        <f>IF(salesdata[[#This Row],[Total Revenue]]&gt;=70000,"High",IF(salesdata[[#This Row],[Total Revenue]]&gt;=40000,"Medium","Low"))</f>
        <v>Medium</v>
      </c>
      <c r="Y4231" s="1" t="str">
        <f>IFERROR(IF(SUMIF(salesdata[Year],salesdata[[#This Row],[Year]],salesdata[Total Revenue])&gt;SUMIF(salesdata[Year],salesdata[[#This Row],[Year]]-1,salesdata[Total Revenue]),"Growth Year","Decline Year"),"")</f>
        <v>Decline Year</v>
      </c>
    </row>
    <row r="4232" spans="1:25" x14ac:dyDescent="0.3">
      <c r="A4232" s="1">
        <v>4231</v>
      </c>
      <c r="B4232" s="2">
        <v>44588</v>
      </c>
      <c r="C4232" s="1">
        <v>2022</v>
      </c>
      <c r="D4232" s="1" t="s">
        <v>26</v>
      </c>
      <c r="E4232" s="1">
        <v>1</v>
      </c>
      <c r="F4232" s="3">
        <v>676</v>
      </c>
      <c r="G4232" s="10">
        <v>2142.92</v>
      </c>
      <c r="H4232" s="12">
        <f>IFERROR(salesdata[[#This Row],[S-P1]]/salesdata[[#This Row],[Q-P1]],0)</f>
        <v>3.17</v>
      </c>
      <c r="I4232" s="3">
        <v>3307</v>
      </c>
      <c r="J4232" s="10">
        <v>20966.38</v>
      </c>
      <c r="K4232" s="12">
        <f>IFERROR(salesdata[[#This Row],[S-P2]]/salesdata[[#This Row],[Q-P2]],0)</f>
        <v>6.3400000000000007</v>
      </c>
      <c r="L4232" s="3">
        <v>1757</v>
      </c>
      <c r="M4232" s="10">
        <v>9522.94</v>
      </c>
      <c r="N4232" s="12">
        <f>IFERROR(salesdata[[#This Row],[S-P3]]/salesdata[[#This Row],[Q-P3]],0)</f>
        <v>5.42</v>
      </c>
      <c r="O4232" s="3">
        <v>386</v>
      </c>
      <c r="P4232" s="10">
        <v>2752.18</v>
      </c>
      <c r="Q4232" s="12">
        <f>IFERROR(salesdata[[#This Row],[S-P4]]/salesdata[[#This Row],[Q-P4]],0)</f>
        <v>7.13</v>
      </c>
      <c r="R4232" s="3">
        <v>6126</v>
      </c>
      <c r="S4232" s="10">
        <v>35384.42</v>
      </c>
      <c r="T4232" s="1" t="str">
        <f>"Q"&amp;ROUNDUP(salesdata[[#This Row],[Month No.]]/3,0)</f>
        <v>Q1</v>
      </c>
      <c r="U4232" s="1" t="str">
        <f>TEXT(salesdata[[#This Row],[Date]],"dddd")</f>
        <v>Thursday</v>
      </c>
      <c r="V4232" s="12">
        <f>IFERROR(salesdata[[#This Row],[Total Revenue]]/salesdata[[#This Row],[Total Units Sold]],0)</f>
        <v>5.7761051256937641</v>
      </c>
      <c r="W4232" s="1" t="str">
        <f>INDEX({"Product1","Product2","Product3","Product4"},MATCH(MAX(salesdata[[#This Row],[S-P1]],salesdata[[#This Row],[S-P2]],salesdata[[#This Row],[S-P3]],salesdata[[#This Row],[S-P4]]),CHOOSE({1,2,3,4},salesdata[[#This Row],[S-P1]],salesdata[[#This Row],[S-P2]],salesdata[[#This Row],[S-P3]],salesdata[[#This Row],[S-P4]]),0))</f>
        <v>Product2</v>
      </c>
      <c r="X4232" s="1" t="str">
        <f>IF(salesdata[[#This Row],[Total Revenue]]&gt;=70000,"High",IF(salesdata[[#This Row],[Total Revenue]]&gt;=40000,"Medium","Low"))</f>
        <v>Low</v>
      </c>
      <c r="Y4232" s="1" t="str">
        <f>IFERROR(IF(SUMIF(salesdata[Year],salesdata[[#This Row],[Year]],salesdata[Total Revenue])&gt;SUMIF(salesdata[Year],salesdata[[#This Row],[Year]]-1,salesdata[Total Revenue]),"Growth Year","Decline Year"),"")</f>
        <v>Decline Year</v>
      </c>
    </row>
    <row r="4233" spans="1:25" x14ac:dyDescent="0.3">
      <c r="A4233" s="1">
        <v>4232</v>
      </c>
      <c r="B4233" s="2">
        <v>44589</v>
      </c>
      <c r="C4233" s="1">
        <v>2022</v>
      </c>
      <c r="D4233" s="1" t="s">
        <v>26</v>
      </c>
      <c r="E4233" s="1">
        <v>1</v>
      </c>
      <c r="F4233" s="3">
        <v>6793</v>
      </c>
      <c r="G4233" s="10">
        <v>21533.81</v>
      </c>
      <c r="H4233" s="12">
        <f>IFERROR(salesdata[[#This Row],[S-P1]]/salesdata[[#This Row],[Q-P1]],0)</f>
        <v>3.1700000000000004</v>
      </c>
      <c r="I4233" s="3">
        <v>1587</v>
      </c>
      <c r="J4233" s="10">
        <v>10061.58</v>
      </c>
      <c r="K4233" s="12">
        <f>IFERROR(salesdata[[#This Row],[S-P2]]/salesdata[[#This Row],[Q-P2]],0)</f>
        <v>6.34</v>
      </c>
      <c r="L4233" s="3">
        <v>1294</v>
      </c>
      <c r="M4233" s="10">
        <v>7013.48</v>
      </c>
      <c r="N4233" s="12">
        <f>IFERROR(salesdata[[#This Row],[S-P3]]/salesdata[[#This Row],[Q-P3]],0)</f>
        <v>5.42</v>
      </c>
      <c r="O4233" s="3">
        <v>1152</v>
      </c>
      <c r="P4233" s="10">
        <v>8213.76</v>
      </c>
      <c r="Q4233" s="12">
        <f>IFERROR(salesdata[[#This Row],[S-P4]]/salesdata[[#This Row],[Q-P4]],0)</f>
        <v>7.13</v>
      </c>
      <c r="R4233" s="3">
        <v>10826</v>
      </c>
      <c r="S4233" s="10">
        <v>46822.63</v>
      </c>
      <c r="T4233" s="1" t="str">
        <f>"Q"&amp;ROUNDUP(salesdata[[#This Row],[Month No.]]/3,0)</f>
        <v>Q1</v>
      </c>
      <c r="U4233" s="1" t="str">
        <f>TEXT(salesdata[[#This Row],[Date]],"dddd")</f>
        <v>Friday</v>
      </c>
      <c r="V4233" s="12">
        <f>IFERROR(salesdata[[#This Row],[Total Revenue]]/salesdata[[#This Row],[Total Units Sold]],0)</f>
        <v>4.3250166266395711</v>
      </c>
      <c r="W4233" s="1" t="str">
        <f>INDEX({"Product1","Product2","Product3","Product4"},MATCH(MAX(salesdata[[#This Row],[S-P1]],salesdata[[#This Row],[S-P2]],salesdata[[#This Row],[S-P3]],salesdata[[#This Row],[S-P4]]),CHOOSE({1,2,3,4},salesdata[[#This Row],[S-P1]],salesdata[[#This Row],[S-P2]],salesdata[[#This Row],[S-P3]],salesdata[[#This Row],[S-P4]]),0))</f>
        <v>Product1</v>
      </c>
      <c r="X4233" s="1" t="str">
        <f>IF(salesdata[[#This Row],[Total Revenue]]&gt;=70000,"High",IF(salesdata[[#This Row],[Total Revenue]]&gt;=40000,"Medium","Low"))</f>
        <v>Medium</v>
      </c>
      <c r="Y4233" s="1" t="str">
        <f>IFERROR(IF(SUMIF(salesdata[Year],salesdata[[#This Row],[Year]],salesdata[Total Revenue])&gt;SUMIF(salesdata[Year],salesdata[[#This Row],[Year]]-1,salesdata[Total Revenue]),"Growth Year","Decline Year"),"")</f>
        <v>Decline Year</v>
      </c>
    </row>
    <row r="4234" spans="1:25" x14ac:dyDescent="0.3">
      <c r="A4234" s="1">
        <v>4233</v>
      </c>
      <c r="B4234" s="2">
        <v>44590</v>
      </c>
      <c r="C4234" s="1">
        <v>2022</v>
      </c>
      <c r="D4234" s="1" t="s">
        <v>26</v>
      </c>
      <c r="E4234" s="1">
        <v>1</v>
      </c>
      <c r="F4234" s="3">
        <v>7098</v>
      </c>
      <c r="G4234" s="10">
        <v>22500.66</v>
      </c>
      <c r="H4234" s="12">
        <f>IFERROR(salesdata[[#This Row],[S-P1]]/salesdata[[#This Row],[Q-P1]],0)</f>
        <v>3.17</v>
      </c>
      <c r="I4234" s="3">
        <v>990</v>
      </c>
      <c r="J4234" s="10">
        <v>6276.6</v>
      </c>
      <c r="K4234" s="12">
        <f>IFERROR(salesdata[[#This Row],[S-P2]]/salesdata[[#This Row],[Q-P2]],0)</f>
        <v>6.3400000000000007</v>
      </c>
      <c r="L4234" s="3">
        <v>929</v>
      </c>
      <c r="M4234" s="10">
        <v>5035.18</v>
      </c>
      <c r="N4234" s="12">
        <f>IFERROR(salesdata[[#This Row],[S-P3]]/salesdata[[#This Row],[Q-P3]],0)</f>
        <v>5.42</v>
      </c>
      <c r="O4234" s="3">
        <v>1041</v>
      </c>
      <c r="P4234" s="10">
        <v>7422.33</v>
      </c>
      <c r="Q4234" s="12">
        <f>IFERROR(salesdata[[#This Row],[S-P4]]/salesdata[[#This Row],[Q-P4]],0)</f>
        <v>7.13</v>
      </c>
      <c r="R4234" s="3">
        <v>10058</v>
      </c>
      <c r="S4234" s="10">
        <v>41234.769999999997</v>
      </c>
      <c r="T4234" s="1" t="str">
        <f>"Q"&amp;ROUNDUP(salesdata[[#This Row],[Month No.]]/3,0)</f>
        <v>Q1</v>
      </c>
      <c r="U4234" s="1" t="str">
        <f>TEXT(salesdata[[#This Row],[Date]],"dddd")</f>
        <v>Saturday</v>
      </c>
      <c r="V4234" s="12">
        <f>IFERROR(salesdata[[#This Row],[Total Revenue]]/salesdata[[#This Row],[Total Units Sold]],0)</f>
        <v>4.0996987472658581</v>
      </c>
      <c r="W4234" s="1" t="str">
        <f>INDEX({"Product1","Product2","Product3","Product4"},MATCH(MAX(salesdata[[#This Row],[S-P1]],salesdata[[#This Row],[S-P2]],salesdata[[#This Row],[S-P3]],salesdata[[#This Row],[S-P4]]),CHOOSE({1,2,3,4},salesdata[[#This Row],[S-P1]],salesdata[[#This Row],[S-P2]],salesdata[[#This Row],[S-P3]],salesdata[[#This Row],[S-P4]]),0))</f>
        <v>Product1</v>
      </c>
      <c r="X4234" s="1" t="str">
        <f>IF(salesdata[[#This Row],[Total Revenue]]&gt;=70000,"High",IF(salesdata[[#This Row],[Total Revenue]]&gt;=40000,"Medium","Low"))</f>
        <v>Medium</v>
      </c>
      <c r="Y4234" s="1" t="str">
        <f>IFERROR(IF(SUMIF(salesdata[Year],salesdata[[#This Row],[Year]],salesdata[Total Revenue])&gt;SUMIF(salesdata[Year],salesdata[[#This Row],[Year]]-1,salesdata[Total Revenue]),"Growth Year","Decline Year"),"")</f>
        <v>Decline Year</v>
      </c>
    </row>
    <row r="4235" spans="1:25" x14ac:dyDescent="0.3">
      <c r="A4235" s="1">
        <v>4234</v>
      </c>
      <c r="B4235" s="2">
        <v>44591</v>
      </c>
      <c r="C4235" s="1">
        <v>2022</v>
      </c>
      <c r="D4235" s="1" t="s">
        <v>26</v>
      </c>
      <c r="E4235" s="1">
        <v>1</v>
      </c>
      <c r="F4235" s="3">
        <v>6244</v>
      </c>
      <c r="G4235" s="10">
        <v>19793.48</v>
      </c>
      <c r="H4235" s="12">
        <f>IFERROR(salesdata[[#This Row],[S-P1]]/salesdata[[#This Row],[Q-P1]],0)</f>
        <v>3.17</v>
      </c>
      <c r="I4235" s="3">
        <v>3092</v>
      </c>
      <c r="J4235" s="10">
        <v>19603.28</v>
      </c>
      <c r="K4235" s="12">
        <f>IFERROR(salesdata[[#This Row],[S-P2]]/salesdata[[#This Row],[Q-P2]],0)</f>
        <v>6.34</v>
      </c>
      <c r="L4235" s="3">
        <v>4362</v>
      </c>
      <c r="M4235" s="10">
        <v>23642.04</v>
      </c>
      <c r="N4235" s="12">
        <f>IFERROR(salesdata[[#This Row],[S-P3]]/salesdata[[#This Row],[Q-P3]],0)</f>
        <v>5.42</v>
      </c>
      <c r="O4235" s="3">
        <v>1507</v>
      </c>
      <c r="P4235" s="10">
        <v>10744.91</v>
      </c>
      <c r="Q4235" s="12">
        <f>IFERROR(salesdata[[#This Row],[S-P4]]/salesdata[[#This Row],[Q-P4]],0)</f>
        <v>7.13</v>
      </c>
      <c r="R4235" s="3">
        <v>15205</v>
      </c>
      <c r="S4235" s="10">
        <v>73783.710000000006</v>
      </c>
      <c r="T4235" s="1" t="str">
        <f>"Q"&amp;ROUNDUP(salesdata[[#This Row],[Month No.]]/3,0)</f>
        <v>Q1</v>
      </c>
      <c r="U4235" s="1" t="str">
        <f>TEXT(salesdata[[#This Row],[Date]],"dddd")</f>
        <v>Sunday</v>
      </c>
      <c r="V4235" s="12">
        <f>IFERROR(salesdata[[#This Row],[Total Revenue]]/salesdata[[#This Row],[Total Units Sold]],0)</f>
        <v>4.8525951989477152</v>
      </c>
      <c r="W4235" s="1" t="str">
        <f>INDEX({"Product1","Product2","Product3","Product4"},MATCH(MAX(salesdata[[#This Row],[S-P1]],salesdata[[#This Row],[S-P2]],salesdata[[#This Row],[S-P3]],salesdata[[#This Row],[S-P4]]),CHOOSE({1,2,3,4},salesdata[[#This Row],[S-P1]],salesdata[[#This Row],[S-P2]],salesdata[[#This Row],[S-P3]],salesdata[[#This Row],[S-P4]]),0))</f>
        <v>Product3</v>
      </c>
      <c r="X4235" s="1" t="str">
        <f>IF(salesdata[[#This Row],[Total Revenue]]&gt;=70000,"High",IF(salesdata[[#This Row],[Total Revenue]]&gt;=40000,"Medium","Low"))</f>
        <v>High</v>
      </c>
      <c r="Y4235" s="1" t="str">
        <f>IFERROR(IF(SUMIF(salesdata[Year],salesdata[[#This Row],[Year]],salesdata[Total Revenue])&gt;SUMIF(salesdata[Year],salesdata[[#This Row],[Year]]-1,salesdata[Total Revenue]),"Growth Year","Decline Year"),"")</f>
        <v>Decline Year</v>
      </c>
    </row>
    <row r="4236" spans="1:25" x14ac:dyDescent="0.3">
      <c r="A4236" s="1">
        <v>4235</v>
      </c>
      <c r="B4236" s="2">
        <v>44592</v>
      </c>
      <c r="C4236" s="1">
        <v>2022</v>
      </c>
      <c r="D4236" s="1" t="s">
        <v>26</v>
      </c>
      <c r="E4236" s="1">
        <v>1</v>
      </c>
      <c r="F4236" s="3">
        <v>7046</v>
      </c>
      <c r="G4236" s="10">
        <v>22335.82</v>
      </c>
      <c r="H4236" s="12">
        <f>IFERROR(salesdata[[#This Row],[S-P1]]/salesdata[[#This Row],[Q-P1]],0)</f>
        <v>3.17</v>
      </c>
      <c r="I4236" s="3">
        <v>1115</v>
      </c>
      <c r="J4236" s="10">
        <v>7069.1</v>
      </c>
      <c r="K4236" s="12">
        <f>IFERROR(salesdata[[#This Row],[S-P2]]/salesdata[[#This Row],[Q-P2]],0)</f>
        <v>6.3400000000000007</v>
      </c>
      <c r="L4236" s="3">
        <v>3854</v>
      </c>
      <c r="M4236" s="10">
        <v>20888.68</v>
      </c>
      <c r="N4236" s="12">
        <f>IFERROR(salesdata[[#This Row],[S-P3]]/salesdata[[#This Row],[Q-P3]],0)</f>
        <v>5.42</v>
      </c>
      <c r="O4236" s="3">
        <v>335</v>
      </c>
      <c r="P4236" s="10">
        <v>2388.5500000000002</v>
      </c>
      <c r="Q4236" s="12">
        <f>IFERROR(salesdata[[#This Row],[S-P4]]/salesdata[[#This Row],[Q-P4]],0)</f>
        <v>7.1300000000000008</v>
      </c>
      <c r="R4236" s="3">
        <v>12350</v>
      </c>
      <c r="S4236" s="10">
        <v>52682.15</v>
      </c>
      <c r="T4236" s="1" t="str">
        <f>"Q"&amp;ROUNDUP(salesdata[[#This Row],[Month No.]]/3,0)</f>
        <v>Q1</v>
      </c>
      <c r="U4236" s="1" t="str">
        <f>TEXT(salesdata[[#This Row],[Date]],"dddd")</f>
        <v>Monday</v>
      </c>
      <c r="V4236" s="12">
        <f>IFERROR(salesdata[[#This Row],[Total Revenue]]/salesdata[[#This Row],[Total Units Sold]],0)</f>
        <v>4.2657611336032391</v>
      </c>
      <c r="W4236" s="1" t="str">
        <f>INDEX({"Product1","Product2","Product3","Product4"},MATCH(MAX(salesdata[[#This Row],[S-P1]],salesdata[[#This Row],[S-P2]],salesdata[[#This Row],[S-P3]],salesdata[[#This Row],[S-P4]]),CHOOSE({1,2,3,4},salesdata[[#This Row],[S-P1]],salesdata[[#This Row],[S-P2]],salesdata[[#This Row],[S-P3]],salesdata[[#This Row],[S-P4]]),0))</f>
        <v>Product1</v>
      </c>
      <c r="X4236" s="1" t="str">
        <f>IF(salesdata[[#This Row],[Total Revenue]]&gt;=70000,"High",IF(salesdata[[#This Row],[Total Revenue]]&gt;=40000,"Medium","Low"))</f>
        <v>Medium</v>
      </c>
      <c r="Y4236" s="1" t="str">
        <f>IFERROR(IF(SUMIF(salesdata[Year],salesdata[[#This Row],[Year]],salesdata[Total Revenue])&gt;SUMIF(salesdata[Year],salesdata[[#This Row],[Year]]-1,salesdata[Total Revenue]),"Growth Year","Decline Year"),"")</f>
        <v>Decline Year</v>
      </c>
    </row>
    <row r="4237" spans="1:25" x14ac:dyDescent="0.3">
      <c r="A4237" s="1">
        <v>4236</v>
      </c>
      <c r="B4237" s="2">
        <v>44593</v>
      </c>
      <c r="C4237" s="1">
        <v>2022</v>
      </c>
      <c r="D4237" s="1" t="s">
        <v>27</v>
      </c>
      <c r="E4237" s="1">
        <v>2</v>
      </c>
      <c r="F4237" s="3">
        <v>4285</v>
      </c>
      <c r="G4237" s="10">
        <v>13583.45</v>
      </c>
      <c r="H4237" s="12">
        <f>IFERROR(salesdata[[#This Row],[S-P1]]/salesdata[[#This Row],[Q-P1]],0)</f>
        <v>3.1700000000000004</v>
      </c>
      <c r="I4237" s="3">
        <v>2464</v>
      </c>
      <c r="J4237" s="10">
        <v>15621.76</v>
      </c>
      <c r="K4237" s="12">
        <f>IFERROR(salesdata[[#This Row],[S-P2]]/salesdata[[#This Row],[Q-P2]],0)</f>
        <v>6.34</v>
      </c>
      <c r="L4237" s="3">
        <v>2450</v>
      </c>
      <c r="M4237" s="10">
        <v>13279</v>
      </c>
      <c r="N4237" s="12">
        <f>IFERROR(salesdata[[#This Row],[S-P3]]/salesdata[[#This Row],[Q-P3]],0)</f>
        <v>5.42</v>
      </c>
      <c r="O4237" s="3">
        <v>1759</v>
      </c>
      <c r="P4237" s="10">
        <v>12541.67</v>
      </c>
      <c r="Q4237" s="12">
        <f>IFERROR(salesdata[[#This Row],[S-P4]]/salesdata[[#This Row],[Q-P4]],0)</f>
        <v>7.13</v>
      </c>
      <c r="R4237" s="3">
        <v>10958</v>
      </c>
      <c r="S4237" s="10">
        <v>55025.88</v>
      </c>
      <c r="T4237" s="1" t="str">
        <f>"Q"&amp;ROUNDUP(salesdata[[#This Row],[Month No.]]/3,0)</f>
        <v>Q1</v>
      </c>
      <c r="U4237" s="1" t="str">
        <f>TEXT(salesdata[[#This Row],[Date]],"dddd")</f>
        <v>Tuesday</v>
      </c>
      <c r="V4237" s="12">
        <f>IFERROR(salesdata[[#This Row],[Total Revenue]]/salesdata[[#This Row],[Total Units Sold]],0)</f>
        <v>5.0215258258806346</v>
      </c>
      <c r="W4237" s="1" t="str">
        <f>INDEX({"Product1","Product2","Product3","Product4"},MATCH(MAX(salesdata[[#This Row],[S-P1]],salesdata[[#This Row],[S-P2]],salesdata[[#This Row],[S-P3]],salesdata[[#This Row],[S-P4]]),CHOOSE({1,2,3,4},salesdata[[#This Row],[S-P1]],salesdata[[#This Row],[S-P2]],salesdata[[#This Row],[S-P3]],salesdata[[#This Row],[S-P4]]),0))</f>
        <v>Product2</v>
      </c>
      <c r="X4237" s="1" t="str">
        <f>IF(salesdata[[#This Row],[Total Revenue]]&gt;=70000,"High",IF(salesdata[[#This Row],[Total Revenue]]&gt;=40000,"Medium","Low"))</f>
        <v>Medium</v>
      </c>
      <c r="Y4237" s="1" t="str">
        <f>IFERROR(IF(SUMIF(salesdata[Year],salesdata[[#This Row],[Year]],salesdata[Total Revenue])&gt;SUMIF(salesdata[Year],salesdata[[#This Row],[Year]]-1,salesdata[Total Revenue]),"Growth Year","Decline Year"),"")</f>
        <v>Decline Year</v>
      </c>
    </row>
    <row r="4238" spans="1:25" x14ac:dyDescent="0.3">
      <c r="A4238" s="1">
        <v>4237</v>
      </c>
      <c r="B4238" s="2">
        <v>44594</v>
      </c>
      <c r="C4238" s="1">
        <v>2022</v>
      </c>
      <c r="D4238" s="1" t="s">
        <v>27</v>
      </c>
      <c r="E4238" s="1">
        <v>2</v>
      </c>
      <c r="F4238" s="3">
        <v>1395</v>
      </c>
      <c r="G4238" s="10">
        <v>4422.1499999999996</v>
      </c>
      <c r="H4238" s="12">
        <f>IFERROR(salesdata[[#This Row],[S-P1]]/salesdata[[#This Row],[Q-P1]],0)</f>
        <v>3.17</v>
      </c>
      <c r="I4238" s="3">
        <v>3997</v>
      </c>
      <c r="J4238" s="10">
        <v>25340.98</v>
      </c>
      <c r="K4238" s="12">
        <f>IFERROR(salesdata[[#This Row],[S-P2]]/salesdata[[#This Row],[Q-P2]],0)</f>
        <v>6.34</v>
      </c>
      <c r="L4238" s="3">
        <v>2860</v>
      </c>
      <c r="M4238" s="10">
        <v>15501.2</v>
      </c>
      <c r="N4238" s="12">
        <f>IFERROR(salesdata[[#This Row],[S-P3]]/salesdata[[#This Row],[Q-P3]],0)</f>
        <v>5.42</v>
      </c>
      <c r="O4238" s="3">
        <v>1991</v>
      </c>
      <c r="P4238" s="10">
        <v>14195.83</v>
      </c>
      <c r="Q4238" s="12">
        <f>IFERROR(salesdata[[#This Row],[S-P4]]/salesdata[[#This Row],[Q-P4]],0)</f>
        <v>7.13</v>
      </c>
      <c r="R4238" s="3">
        <v>10243</v>
      </c>
      <c r="S4238" s="10">
        <v>59460.160000000003</v>
      </c>
      <c r="T4238" s="1" t="str">
        <f>"Q"&amp;ROUNDUP(salesdata[[#This Row],[Month No.]]/3,0)</f>
        <v>Q1</v>
      </c>
      <c r="U4238" s="1" t="str">
        <f>TEXT(salesdata[[#This Row],[Date]],"dddd")</f>
        <v>Wednesday</v>
      </c>
      <c r="V4238" s="12">
        <f>IFERROR(salesdata[[#This Row],[Total Revenue]]/salesdata[[#This Row],[Total Units Sold]],0)</f>
        <v>5.804955579420092</v>
      </c>
      <c r="W4238" s="1" t="str">
        <f>INDEX({"Product1","Product2","Product3","Product4"},MATCH(MAX(salesdata[[#This Row],[S-P1]],salesdata[[#This Row],[S-P2]],salesdata[[#This Row],[S-P3]],salesdata[[#This Row],[S-P4]]),CHOOSE({1,2,3,4},salesdata[[#This Row],[S-P1]],salesdata[[#This Row],[S-P2]],salesdata[[#This Row],[S-P3]],salesdata[[#This Row],[S-P4]]),0))</f>
        <v>Product2</v>
      </c>
      <c r="X4238" s="1" t="str">
        <f>IF(salesdata[[#This Row],[Total Revenue]]&gt;=70000,"High",IF(salesdata[[#This Row],[Total Revenue]]&gt;=40000,"Medium","Low"))</f>
        <v>Medium</v>
      </c>
      <c r="Y4238" s="1" t="str">
        <f>IFERROR(IF(SUMIF(salesdata[Year],salesdata[[#This Row],[Year]],salesdata[Total Revenue])&gt;SUMIF(salesdata[Year],salesdata[[#This Row],[Year]]-1,salesdata[Total Revenue]),"Growth Year","Decline Year"),"")</f>
        <v>Decline Year</v>
      </c>
    </row>
    <row r="4239" spans="1:25" x14ac:dyDescent="0.3">
      <c r="A4239" s="1">
        <v>4238</v>
      </c>
      <c r="B4239" s="2">
        <v>44595</v>
      </c>
      <c r="C4239" s="1">
        <v>2022</v>
      </c>
      <c r="D4239" s="1" t="s">
        <v>27</v>
      </c>
      <c r="E4239" s="1">
        <v>2</v>
      </c>
      <c r="F4239" s="3">
        <v>7546</v>
      </c>
      <c r="G4239" s="10">
        <v>23920.82</v>
      </c>
      <c r="H4239" s="12">
        <f>IFERROR(salesdata[[#This Row],[S-P1]]/salesdata[[#This Row],[Q-P1]],0)</f>
        <v>3.17</v>
      </c>
      <c r="I4239" s="3">
        <v>1582</v>
      </c>
      <c r="J4239" s="10">
        <v>10029.879999999999</v>
      </c>
      <c r="K4239" s="12">
        <f>IFERROR(salesdata[[#This Row],[S-P2]]/salesdata[[#This Row],[Q-P2]],0)</f>
        <v>6.34</v>
      </c>
      <c r="L4239" s="3">
        <v>4146</v>
      </c>
      <c r="M4239" s="10">
        <v>22471.32</v>
      </c>
      <c r="N4239" s="12">
        <f>IFERROR(salesdata[[#This Row],[S-P3]]/salesdata[[#This Row],[Q-P3]],0)</f>
        <v>5.42</v>
      </c>
      <c r="O4239" s="3">
        <v>1939</v>
      </c>
      <c r="P4239" s="10">
        <v>13825.07</v>
      </c>
      <c r="Q4239" s="12">
        <f>IFERROR(salesdata[[#This Row],[S-P4]]/salesdata[[#This Row],[Q-P4]],0)</f>
        <v>7.13</v>
      </c>
      <c r="R4239" s="3">
        <v>15213</v>
      </c>
      <c r="S4239" s="10">
        <v>70247.09</v>
      </c>
      <c r="T4239" s="1" t="str">
        <f>"Q"&amp;ROUNDUP(salesdata[[#This Row],[Month No.]]/3,0)</f>
        <v>Q1</v>
      </c>
      <c r="U4239" s="1" t="str">
        <f>TEXT(salesdata[[#This Row],[Date]],"dddd")</f>
        <v>Thursday</v>
      </c>
      <c r="V4239" s="12">
        <f>IFERROR(salesdata[[#This Row],[Total Revenue]]/salesdata[[#This Row],[Total Units Sold]],0)</f>
        <v>4.6175698415828563</v>
      </c>
      <c r="W4239" s="1" t="str">
        <f>INDEX({"Product1","Product2","Product3","Product4"},MATCH(MAX(salesdata[[#This Row],[S-P1]],salesdata[[#This Row],[S-P2]],salesdata[[#This Row],[S-P3]],salesdata[[#This Row],[S-P4]]),CHOOSE({1,2,3,4},salesdata[[#This Row],[S-P1]],salesdata[[#This Row],[S-P2]],salesdata[[#This Row],[S-P3]],salesdata[[#This Row],[S-P4]]),0))</f>
        <v>Product1</v>
      </c>
      <c r="X4239" s="1" t="str">
        <f>IF(salesdata[[#This Row],[Total Revenue]]&gt;=70000,"High",IF(salesdata[[#This Row],[Total Revenue]]&gt;=40000,"Medium","Low"))</f>
        <v>High</v>
      </c>
      <c r="Y4239" s="1" t="str">
        <f>IFERROR(IF(SUMIF(salesdata[Year],salesdata[[#This Row],[Year]],salesdata[Total Revenue])&gt;SUMIF(salesdata[Year],salesdata[[#This Row],[Year]]-1,salesdata[Total Revenue]),"Growth Year","Decline Year"),"")</f>
        <v>Decline Year</v>
      </c>
    </row>
    <row r="4240" spans="1:25" x14ac:dyDescent="0.3">
      <c r="A4240" s="1">
        <v>4239</v>
      </c>
      <c r="B4240" s="2">
        <v>44596</v>
      </c>
      <c r="C4240" s="1">
        <v>2022</v>
      </c>
      <c r="D4240" s="1" t="s">
        <v>27</v>
      </c>
      <c r="E4240" s="1">
        <v>2</v>
      </c>
      <c r="F4240" s="3">
        <v>1347</v>
      </c>
      <c r="G4240" s="10">
        <v>4269.99</v>
      </c>
      <c r="H4240" s="12">
        <f>IFERROR(salesdata[[#This Row],[S-P1]]/salesdata[[#This Row],[Q-P1]],0)</f>
        <v>3.17</v>
      </c>
      <c r="I4240" s="3">
        <v>355</v>
      </c>
      <c r="J4240" s="10">
        <v>2250.6999999999998</v>
      </c>
      <c r="K4240" s="12">
        <f>IFERROR(salesdata[[#This Row],[S-P2]]/salesdata[[#This Row],[Q-P2]],0)</f>
        <v>6.34</v>
      </c>
      <c r="L4240" s="3">
        <v>1391</v>
      </c>
      <c r="M4240" s="10">
        <v>7539.22</v>
      </c>
      <c r="N4240" s="12">
        <f>IFERROR(salesdata[[#This Row],[S-P3]]/salesdata[[#This Row],[Q-P3]],0)</f>
        <v>5.42</v>
      </c>
      <c r="O4240" s="3">
        <v>1516</v>
      </c>
      <c r="P4240" s="10">
        <v>10809.08</v>
      </c>
      <c r="Q4240" s="12">
        <f>IFERROR(salesdata[[#This Row],[S-P4]]/salesdata[[#This Row],[Q-P4]],0)</f>
        <v>7.13</v>
      </c>
      <c r="R4240" s="3">
        <v>4609</v>
      </c>
      <c r="S4240" s="10">
        <v>24868.99</v>
      </c>
      <c r="T4240" s="1" t="str">
        <f>"Q"&amp;ROUNDUP(salesdata[[#This Row],[Month No.]]/3,0)</f>
        <v>Q1</v>
      </c>
      <c r="U4240" s="1" t="str">
        <f>TEXT(salesdata[[#This Row],[Date]],"dddd")</f>
        <v>Friday</v>
      </c>
      <c r="V4240" s="12">
        <f>IFERROR(salesdata[[#This Row],[Total Revenue]]/salesdata[[#This Row],[Total Units Sold]],0)</f>
        <v>5.3957452809720117</v>
      </c>
      <c r="W4240" s="1" t="str">
        <f>INDEX({"Product1","Product2","Product3","Product4"},MATCH(MAX(salesdata[[#This Row],[S-P1]],salesdata[[#This Row],[S-P2]],salesdata[[#This Row],[S-P3]],salesdata[[#This Row],[S-P4]]),CHOOSE({1,2,3,4},salesdata[[#This Row],[S-P1]],salesdata[[#This Row],[S-P2]],salesdata[[#This Row],[S-P3]],salesdata[[#This Row],[S-P4]]),0))</f>
        <v>Product4</v>
      </c>
      <c r="X4240" s="1" t="str">
        <f>IF(salesdata[[#This Row],[Total Revenue]]&gt;=70000,"High",IF(salesdata[[#This Row],[Total Revenue]]&gt;=40000,"Medium","Low"))</f>
        <v>Low</v>
      </c>
      <c r="Y4240" s="1" t="str">
        <f>IFERROR(IF(SUMIF(salesdata[Year],salesdata[[#This Row],[Year]],salesdata[Total Revenue])&gt;SUMIF(salesdata[Year],salesdata[[#This Row],[Year]]-1,salesdata[Total Revenue]),"Growth Year","Decline Year"),"")</f>
        <v>Decline Year</v>
      </c>
    </row>
    <row r="4241" spans="1:25" x14ac:dyDescent="0.3">
      <c r="A4241" s="1">
        <v>4240</v>
      </c>
      <c r="B4241" s="2">
        <v>44597</v>
      </c>
      <c r="C4241" s="1">
        <v>2022</v>
      </c>
      <c r="D4241" s="1" t="s">
        <v>27</v>
      </c>
      <c r="E4241" s="1">
        <v>2</v>
      </c>
      <c r="F4241" s="3">
        <v>4804</v>
      </c>
      <c r="G4241" s="10">
        <v>15228.68</v>
      </c>
      <c r="H4241" s="12">
        <f>IFERROR(salesdata[[#This Row],[S-P1]]/salesdata[[#This Row],[Q-P1]],0)</f>
        <v>3.17</v>
      </c>
      <c r="I4241" s="3">
        <v>2081</v>
      </c>
      <c r="J4241" s="10">
        <v>13193.54</v>
      </c>
      <c r="K4241" s="12">
        <f>IFERROR(salesdata[[#This Row],[S-P2]]/salesdata[[#This Row],[Q-P2]],0)</f>
        <v>6.3400000000000007</v>
      </c>
      <c r="L4241" s="3">
        <v>1696</v>
      </c>
      <c r="M4241" s="10">
        <v>9192.32</v>
      </c>
      <c r="N4241" s="12">
        <f>IFERROR(salesdata[[#This Row],[S-P3]]/salesdata[[#This Row],[Q-P3]],0)</f>
        <v>5.42</v>
      </c>
      <c r="O4241" s="3">
        <v>540</v>
      </c>
      <c r="P4241" s="10">
        <v>3850.2</v>
      </c>
      <c r="Q4241" s="12">
        <f>IFERROR(salesdata[[#This Row],[S-P4]]/salesdata[[#This Row],[Q-P4]],0)</f>
        <v>7.13</v>
      </c>
      <c r="R4241" s="3">
        <v>9121</v>
      </c>
      <c r="S4241" s="10">
        <v>41464.74</v>
      </c>
      <c r="T4241" s="1" t="str">
        <f>"Q"&amp;ROUNDUP(salesdata[[#This Row],[Month No.]]/3,0)</f>
        <v>Q1</v>
      </c>
      <c r="U4241" s="1" t="str">
        <f>TEXT(salesdata[[#This Row],[Date]],"dddd")</f>
        <v>Saturday</v>
      </c>
      <c r="V4241" s="12">
        <f>IFERROR(salesdata[[#This Row],[Total Revenue]]/salesdata[[#This Row],[Total Units Sold]],0)</f>
        <v>4.546073895406205</v>
      </c>
      <c r="W4241" s="1" t="str">
        <f>INDEX({"Product1","Product2","Product3","Product4"},MATCH(MAX(salesdata[[#This Row],[S-P1]],salesdata[[#This Row],[S-P2]],salesdata[[#This Row],[S-P3]],salesdata[[#This Row],[S-P4]]),CHOOSE({1,2,3,4},salesdata[[#This Row],[S-P1]],salesdata[[#This Row],[S-P2]],salesdata[[#This Row],[S-P3]],salesdata[[#This Row],[S-P4]]),0))</f>
        <v>Product1</v>
      </c>
      <c r="X4241" s="1" t="str">
        <f>IF(salesdata[[#This Row],[Total Revenue]]&gt;=70000,"High",IF(salesdata[[#This Row],[Total Revenue]]&gt;=40000,"Medium","Low"))</f>
        <v>Medium</v>
      </c>
      <c r="Y4241" s="1" t="str">
        <f>IFERROR(IF(SUMIF(salesdata[Year],salesdata[[#This Row],[Year]],salesdata[Total Revenue])&gt;SUMIF(salesdata[Year],salesdata[[#This Row],[Year]]-1,salesdata[Total Revenue]),"Growth Year","Decline Year"),"")</f>
        <v>Decline Year</v>
      </c>
    </row>
    <row r="4242" spans="1:25" x14ac:dyDescent="0.3">
      <c r="A4242" s="1">
        <v>4241</v>
      </c>
      <c r="B4242" s="2">
        <v>44598</v>
      </c>
      <c r="C4242" s="1">
        <v>2022</v>
      </c>
      <c r="D4242" s="1" t="s">
        <v>27</v>
      </c>
      <c r="E4242" s="1">
        <v>2</v>
      </c>
      <c r="F4242" s="3">
        <v>706</v>
      </c>
      <c r="G4242" s="10">
        <v>2238.02</v>
      </c>
      <c r="H4242" s="12">
        <f>IFERROR(salesdata[[#This Row],[S-P1]]/salesdata[[#This Row],[Q-P1]],0)</f>
        <v>3.17</v>
      </c>
      <c r="I4242" s="3">
        <v>3446</v>
      </c>
      <c r="J4242" s="10">
        <v>21847.64</v>
      </c>
      <c r="K4242" s="12">
        <f>IFERROR(salesdata[[#This Row],[S-P2]]/salesdata[[#This Row],[Q-P2]],0)</f>
        <v>6.34</v>
      </c>
      <c r="L4242" s="3">
        <v>3076</v>
      </c>
      <c r="M4242" s="10">
        <v>16671.919999999998</v>
      </c>
      <c r="N4242" s="12">
        <f>IFERROR(salesdata[[#This Row],[S-P3]]/salesdata[[#This Row],[Q-P3]],0)</f>
        <v>5.419999999999999</v>
      </c>
      <c r="O4242" s="3">
        <v>861</v>
      </c>
      <c r="P4242" s="10">
        <v>6138.93</v>
      </c>
      <c r="Q4242" s="12">
        <f>IFERROR(salesdata[[#This Row],[S-P4]]/salesdata[[#This Row],[Q-P4]],0)</f>
        <v>7.1300000000000008</v>
      </c>
      <c r="R4242" s="3">
        <v>8089</v>
      </c>
      <c r="S4242" s="10">
        <v>46896.51</v>
      </c>
      <c r="T4242" s="1" t="str">
        <f>"Q"&amp;ROUNDUP(salesdata[[#This Row],[Month No.]]/3,0)</f>
        <v>Q1</v>
      </c>
      <c r="U4242" s="1" t="str">
        <f>TEXT(salesdata[[#This Row],[Date]],"dddd")</f>
        <v>Sunday</v>
      </c>
      <c r="V4242" s="12">
        <f>IFERROR(salesdata[[#This Row],[Total Revenue]]/salesdata[[#This Row],[Total Units Sold]],0)</f>
        <v>5.7975658301396962</v>
      </c>
      <c r="W4242" s="1" t="str">
        <f>INDEX({"Product1","Product2","Product3","Product4"},MATCH(MAX(salesdata[[#This Row],[S-P1]],salesdata[[#This Row],[S-P2]],salesdata[[#This Row],[S-P3]],salesdata[[#This Row],[S-P4]]),CHOOSE({1,2,3,4},salesdata[[#This Row],[S-P1]],salesdata[[#This Row],[S-P2]],salesdata[[#This Row],[S-P3]],salesdata[[#This Row],[S-P4]]),0))</f>
        <v>Product2</v>
      </c>
      <c r="X4242" s="1" t="str">
        <f>IF(salesdata[[#This Row],[Total Revenue]]&gt;=70000,"High",IF(salesdata[[#This Row],[Total Revenue]]&gt;=40000,"Medium","Low"))</f>
        <v>Medium</v>
      </c>
      <c r="Y4242" s="1" t="str">
        <f>IFERROR(IF(SUMIF(salesdata[Year],salesdata[[#This Row],[Year]],salesdata[Total Revenue])&gt;SUMIF(salesdata[Year],salesdata[[#This Row],[Year]]-1,salesdata[Total Revenue]),"Growth Year","Decline Year"),"")</f>
        <v>Decline Year</v>
      </c>
    </row>
    <row r="4243" spans="1:25" x14ac:dyDescent="0.3">
      <c r="A4243" s="1">
        <v>4242</v>
      </c>
      <c r="B4243" s="2">
        <v>44599</v>
      </c>
      <c r="C4243" s="1">
        <v>2022</v>
      </c>
      <c r="D4243" s="1" t="s">
        <v>27</v>
      </c>
      <c r="E4243" s="1">
        <v>2</v>
      </c>
      <c r="F4243" s="3">
        <v>5208</v>
      </c>
      <c r="G4243" s="10">
        <v>16509.36</v>
      </c>
      <c r="H4243" s="12">
        <f>IFERROR(salesdata[[#This Row],[S-P1]]/salesdata[[#This Row],[Q-P1]],0)</f>
        <v>3.17</v>
      </c>
      <c r="I4243" s="3">
        <v>2329</v>
      </c>
      <c r="J4243" s="10">
        <v>14765.86</v>
      </c>
      <c r="K4243" s="12">
        <f>IFERROR(salesdata[[#This Row],[S-P2]]/salesdata[[#This Row],[Q-P2]],0)</f>
        <v>6.34</v>
      </c>
      <c r="L4243" s="3">
        <v>4805</v>
      </c>
      <c r="M4243" s="10">
        <v>26043.1</v>
      </c>
      <c r="N4243" s="12">
        <f>IFERROR(salesdata[[#This Row],[S-P3]]/salesdata[[#This Row],[Q-P3]],0)</f>
        <v>5.42</v>
      </c>
      <c r="O4243" s="3">
        <v>524</v>
      </c>
      <c r="P4243" s="10">
        <v>3736.12</v>
      </c>
      <c r="Q4243" s="12">
        <f>IFERROR(salesdata[[#This Row],[S-P4]]/salesdata[[#This Row],[Q-P4]],0)</f>
        <v>7.13</v>
      </c>
      <c r="R4243" s="3">
        <v>12866</v>
      </c>
      <c r="S4243" s="10">
        <v>61054.44</v>
      </c>
      <c r="T4243" s="1" t="str">
        <f>"Q"&amp;ROUNDUP(salesdata[[#This Row],[Month No.]]/3,0)</f>
        <v>Q1</v>
      </c>
      <c r="U4243" s="1" t="str">
        <f>TEXT(salesdata[[#This Row],[Date]],"dddd")</f>
        <v>Monday</v>
      </c>
      <c r="V4243" s="12">
        <f>IFERROR(salesdata[[#This Row],[Total Revenue]]/salesdata[[#This Row],[Total Units Sold]],0)</f>
        <v>4.7454096067153744</v>
      </c>
      <c r="W4243" s="1" t="str">
        <f>INDEX({"Product1","Product2","Product3","Product4"},MATCH(MAX(salesdata[[#This Row],[S-P1]],salesdata[[#This Row],[S-P2]],salesdata[[#This Row],[S-P3]],salesdata[[#This Row],[S-P4]]),CHOOSE({1,2,3,4},salesdata[[#This Row],[S-P1]],salesdata[[#This Row],[S-P2]],salesdata[[#This Row],[S-P3]],salesdata[[#This Row],[S-P4]]),0))</f>
        <v>Product3</v>
      </c>
      <c r="X4243" s="1" t="str">
        <f>IF(salesdata[[#This Row],[Total Revenue]]&gt;=70000,"High",IF(salesdata[[#This Row],[Total Revenue]]&gt;=40000,"Medium","Low"))</f>
        <v>Medium</v>
      </c>
      <c r="Y4243" s="1" t="str">
        <f>IFERROR(IF(SUMIF(salesdata[Year],salesdata[[#This Row],[Year]],salesdata[Total Revenue])&gt;SUMIF(salesdata[Year],salesdata[[#This Row],[Year]]-1,salesdata[Total Revenue]),"Growth Year","Decline Year"),"")</f>
        <v>Decline Year</v>
      </c>
    </row>
    <row r="4244" spans="1:25" x14ac:dyDescent="0.3">
      <c r="A4244" s="1">
        <v>4243</v>
      </c>
      <c r="B4244" s="2">
        <v>44600</v>
      </c>
      <c r="C4244" s="1">
        <v>2022</v>
      </c>
      <c r="D4244" s="1" t="s">
        <v>27</v>
      </c>
      <c r="E4244" s="1">
        <v>2</v>
      </c>
      <c r="F4244" s="3">
        <v>1957</v>
      </c>
      <c r="G4244" s="10">
        <v>6203.69</v>
      </c>
      <c r="H4244" s="12">
        <f>IFERROR(salesdata[[#This Row],[S-P1]]/salesdata[[#This Row],[Q-P1]],0)</f>
        <v>3.17</v>
      </c>
      <c r="I4244" s="3">
        <v>804</v>
      </c>
      <c r="J4244" s="10">
        <v>5097.3599999999997</v>
      </c>
      <c r="K4244" s="12">
        <f>IFERROR(salesdata[[#This Row],[S-P2]]/salesdata[[#This Row],[Q-P2]],0)</f>
        <v>6.34</v>
      </c>
      <c r="L4244" s="3">
        <v>2559</v>
      </c>
      <c r="M4244" s="10">
        <v>13869.78</v>
      </c>
      <c r="N4244" s="12">
        <f>IFERROR(salesdata[[#This Row],[S-P3]]/salesdata[[#This Row],[Q-P3]],0)</f>
        <v>5.42</v>
      </c>
      <c r="O4244" s="3">
        <v>961</v>
      </c>
      <c r="P4244" s="10">
        <v>6851.93</v>
      </c>
      <c r="Q4244" s="12">
        <f>IFERROR(salesdata[[#This Row],[S-P4]]/salesdata[[#This Row],[Q-P4]],0)</f>
        <v>7.13</v>
      </c>
      <c r="R4244" s="3">
        <v>6281</v>
      </c>
      <c r="S4244" s="10">
        <v>32022.76</v>
      </c>
      <c r="T4244" s="1" t="str">
        <f>"Q"&amp;ROUNDUP(salesdata[[#This Row],[Month No.]]/3,0)</f>
        <v>Q1</v>
      </c>
      <c r="U4244" s="1" t="str">
        <f>TEXT(salesdata[[#This Row],[Date]],"dddd")</f>
        <v>Tuesday</v>
      </c>
      <c r="V4244" s="12">
        <f>IFERROR(salesdata[[#This Row],[Total Revenue]]/salesdata[[#This Row],[Total Units Sold]],0)</f>
        <v>5.098353765323993</v>
      </c>
      <c r="W4244" s="1" t="str">
        <f>INDEX({"Product1","Product2","Product3","Product4"},MATCH(MAX(salesdata[[#This Row],[S-P1]],salesdata[[#This Row],[S-P2]],salesdata[[#This Row],[S-P3]],salesdata[[#This Row],[S-P4]]),CHOOSE({1,2,3,4},salesdata[[#This Row],[S-P1]],salesdata[[#This Row],[S-P2]],salesdata[[#This Row],[S-P3]],salesdata[[#This Row],[S-P4]]),0))</f>
        <v>Product3</v>
      </c>
      <c r="X4244" s="1" t="str">
        <f>IF(salesdata[[#This Row],[Total Revenue]]&gt;=70000,"High",IF(salesdata[[#This Row],[Total Revenue]]&gt;=40000,"Medium","Low"))</f>
        <v>Low</v>
      </c>
      <c r="Y4244" s="1" t="str">
        <f>IFERROR(IF(SUMIF(salesdata[Year],salesdata[[#This Row],[Year]],salesdata[Total Revenue])&gt;SUMIF(salesdata[Year],salesdata[[#This Row],[Year]]-1,salesdata[Total Revenue]),"Growth Year","Decline Year"),"")</f>
        <v>Decline Year</v>
      </c>
    </row>
    <row r="4245" spans="1:25" x14ac:dyDescent="0.3">
      <c r="A4245" s="1">
        <v>4244</v>
      </c>
      <c r="B4245" s="2">
        <v>44601</v>
      </c>
      <c r="C4245" s="1">
        <v>2022</v>
      </c>
      <c r="D4245" s="1" t="s">
        <v>27</v>
      </c>
      <c r="E4245" s="1">
        <v>2</v>
      </c>
      <c r="F4245" s="3">
        <v>5882</v>
      </c>
      <c r="G4245" s="10">
        <v>18645.939999999999</v>
      </c>
      <c r="H4245" s="12">
        <f>IFERROR(salesdata[[#This Row],[S-P1]]/salesdata[[#This Row],[Q-P1]],0)</f>
        <v>3.17</v>
      </c>
      <c r="I4245" s="3">
        <v>426</v>
      </c>
      <c r="J4245" s="10">
        <v>2700.84</v>
      </c>
      <c r="K4245" s="12">
        <f>IFERROR(salesdata[[#This Row],[S-P2]]/salesdata[[#This Row],[Q-P2]],0)</f>
        <v>6.3400000000000007</v>
      </c>
      <c r="L4245" s="3">
        <v>802</v>
      </c>
      <c r="M4245" s="10">
        <v>4346.84</v>
      </c>
      <c r="N4245" s="12">
        <f>IFERROR(salesdata[[#This Row],[S-P3]]/salesdata[[#This Row],[Q-P3]],0)</f>
        <v>5.42</v>
      </c>
      <c r="O4245" s="3">
        <v>1349</v>
      </c>
      <c r="P4245" s="10">
        <v>9618.3700000000008</v>
      </c>
      <c r="Q4245" s="12">
        <f>IFERROR(salesdata[[#This Row],[S-P4]]/salesdata[[#This Row],[Q-P4]],0)</f>
        <v>7.1300000000000008</v>
      </c>
      <c r="R4245" s="3">
        <v>8459</v>
      </c>
      <c r="S4245" s="10">
        <v>35311.99</v>
      </c>
      <c r="T4245" s="1" t="str">
        <f>"Q"&amp;ROUNDUP(salesdata[[#This Row],[Month No.]]/3,0)</f>
        <v>Q1</v>
      </c>
      <c r="U4245" s="1" t="str">
        <f>TEXT(salesdata[[#This Row],[Date]],"dddd")</f>
        <v>Wednesday</v>
      </c>
      <c r="V4245" s="12">
        <f>IFERROR(salesdata[[#This Row],[Total Revenue]]/salesdata[[#This Row],[Total Units Sold]],0)</f>
        <v>4.1744875280766047</v>
      </c>
      <c r="W4245" s="1" t="str">
        <f>INDEX({"Product1","Product2","Product3","Product4"},MATCH(MAX(salesdata[[#This Row],[S-P1]],salesdata[[#This Row],[S-P2]],salesdata[[#This Row],[S-P3]],salesdata[[#This Row],[S-P4]]),CHOOSE({1,2,3,4},salesdata[[#This Row],[S-P1]],salesdata[[#This Row],[S-P2]],salesdata[[#This Row],[S-P3]],salesdata[[#This Row],[S-P4]]),0))</f>
        <v>Product1</v>
      </c>
      <c r="X4245" s="1" t="str">
        <f>IF(salesdata[[#This Row],[Total Revenue]]&gt;=70000,"High",IF(salesdata[[#This Row],[Total Revenue]]&gt;=40000,"Medium","Low"))</f>
        <v>Low</v>
      </c>
      <c r="Y4245" s="1" t="str">
        <f>IFERROR(IF(SUMIF(salesdata[Year],salesdata[[#This Row],[Year]],salesdata[Total Revenue])&gt;SUMIF(salesdata[Year],salesdata[[#This Row],[Year]]-1,salesdata[Total Revenue]),"Growth Year","Decline Year"),"")</f>
        <v>Decline Year</v>
      </c>
    </row>
    <row r="4246" spans="1:25" x14ac:dyDescent="0.3">
      <c r="A4246" s="1">
        <v>4245</v>
      </c>
      <c r="B4246" s="2">
        <v>44602</v>
      </c>
      <c r="C4246" s="1">
        <v>2022</v>
      </c>
      <c r="D4246" s="1" t="s">
        <v>27</v>
      </c>
      <c r="E4246" s="1">
        <v>2</v>
      </c>
      <c r="F4246" s="3">
        <v>7681</v>
      </c>
      <c r="G4246" s="10">
        <v>24348.77</v>
      </c>
      <c r="H4246" s="12">
        <f>IFERROR(salesdata[[#This Row],[S-P1]]/salesdata[[#This Row],[Q-P1]],0)</f>
        <v>3.17</v>
      </c>
      <c r="I4246" s="3">
        <v>754</v>
      </c>
      <c r="J4246" s="10">
        <v>4780.3599999999997</v>
      </c>
      <c r="K4246" s="12">
        <f>IFERROR(salesdata[[#This Row],[S-P2]]/salesdata[[#This Row],[Q-P2]],0)</f>
        <v>6.34</v>
      </c>
      <c r="L4246" s="3">
        <v>1805</v>
      </c>
      <c r="M4246" s="10">
        <v>9783.1</v>
      </c>
      <c r="N4246" s="12">
        <f>IFERROR(salesdata[[#This Row],[S-P3]]/salesdata[[#This Row],[Q-P3]],0)</f>
        <v>5.42</v>
      </c>
      <c r="O4246" s="3">
        <v>742</v>
      </c>
      <c r="P4246" s="10">
        <v>5290.46</v>
      </c>
      <c r="Q4246" s="12">
        <f>IFERROR(salesdata[[#This Row],[S-P4]]/salesdata[[#This Row],[Q-P4]],0)</f>
        <v>7.13</v>
      </c>
      <c r="R4246" s="3">
        <v>10982</v>
      </c>
      <c r="S4246" s="10">
        <v>44202.69</v>
      </c>
      <c r="T4246" s="1" t="str">
        <f>"Q"&amp;ROUNDUP(salesdata[[#This Row],[Month No.]]/3,0)</f>
        <v>Q1</v>
      </c>
      <c r="U4246" s="1" t="str">
        <f>TEXT(salesdata[[#This Row],[Date]],"dddd")</f>
        <v>Thursday</v>
      </c>
      <c r="V4246" s="12">
        <f>IFERROR(salesdata[[#This Row],[Total Revenue]]/salesdata[[#This Row],[Total Units Sold]],0)</f>
        <v>4.0250127481333093</v>
      </c>
      <c r="W4246" s="1" t="str">
        <f>INDEX({"Product1","Product2","Product3","Product4"},MATCH(MAX(salesdata[[#This Row],[S-P1]],salesdata[[#This Row],[S-P2]],salesdata[[#This Row],[S-P3]],salesdata[[#This Row],[S-P4]]),CHOOSE({1,2,3,4},salesdata[[#This Row],[S-P1]],salesdata[[#This Row],[S-P2]],salesdata[[#This Row],[S-P3]],salesdata[[#This Row],[S-P4]]),0))</f>
        <v>Product1</v>
      </c>
      <c r="X4246" s="1" t="str">
        <f>IF(salesdata[[#This Row],[Total Revenue]]&gt;=70000,"High",IF(salesdata[[#This Row],[Total Revenue]]&gt;=40000,"Medium","Low"))</f>
        <v>Medium</v>
      </c>
      <c r="Y4246" s="1" t="str">
        <f>IFERROR(IF(SUMIF(salesdata[Year],salesdata[[#This Row],[Year]],salesdata[Total Revenue])&gt;SUMIF(salesdata[Year],salesdata[[#This Row],[Year]]-1,salesdata[Total Revenue]),"Growth Year","Decline Year"),"")</f>
        <v>Decline Year</v>
      </c>
    </row>
    <row r="4247" spans="1:25" x14ac:dyDescent="0.3">
      <c r="A4247" s="1">
        <v>4246</v>
      </c>
      <c r="B4247" s="2">
        <v>44603</v>
      </c>
      <c r="C4247" s="1">
        <v>2022</v>
      </c>
      <c r="D4247" s="1" t="s">
        <v>27</v>
      </c>
      <c r="E4247" s="1">
        <v>2</v>
      </c>
      <c r="F4247" s="3">
        <v>3936</v>
      </c>
      <c r="G4247" s="10">
        <v>12477.12</v>
      </c>
      <c r="H4247" s="12">
        <f>IFERROR(salesdata[[#This Row],[S-P1]]/salesdata[[#This Row],[Q-P1]],0)</f>
        <v>3.1700000000000004</v>
      </c>
      <c r="I4247" s="3">
        <v>2883</v>
      </c>
      <c r="J4247" s="10">
        <v>18278.22</v>
      </c>
      <c r="K4247" s="12">
        <f>IFERROR(salesdata[[#This Row],[S-P2]]/salesdata[[#This Row],[Q-P2]],0)</f>
        <v>6.3400000000000007</v>
      </c>
      <c r="L4247" s="3">
        <v>1900</v>
      </c>
      <c r="M4247" s="10">
        <v>10298</v>
      </c>
      <c r="N4247" s="12">
        <f>IFERROR(salesdata[[#This Row],[S-P3]]/salesdata[[#This Row],[Q-P3]],0)</f>
        <v>5.42</v>
      </c>
      <c r="O4247" s="3">
        <v>1061</v>
      </c>
      <c r="P4247" s="10">
        <v>7564.93</v>
      </c>
      <c r="Q4247" s="12">
        <f>IFERROR(salesdata[[#This Row],[S-P4]]/salesdata[[#This Row],[Q-P4]],0)</f>
        <v>7.13</v>
      </c>
      <c r="R4247" s="3">
        <v>9780</v>
      </c>
      <c r="S4247" s="10">
        <v>48618.27</v>
      </c>
      <c r="T4247" s="1" t="str">
        <f>"Q"&amp;ROUNDUP(salesdata[[#This Row],[Month No.]]/3,0)</f>
        <v>Q1</v>
      </c>
      <c r="U4247" s="1" t="str">
        <f>TEXT(salesdata[[#This Row],[Date]],"dddd")</f>
        <v>Friday</v>
      </c>
      <c r="V4247" s="12">
        <f>IFERROR(salesdata[[#This Row],[Total Revenue]]/salesdata[[#This Row],[Total Units Sold]],0)</f>
        <v>4.9711932515337418</v>
      </c>
      <c r="W4247" s="1" t="str">
        <f>INDEX({"Product1","Product2","Product3","Product4"},MATCH(MAX(salesdata[[#This Row],[S-P1]],salesdata[[#This Row],[S-P2]],salesdata[[#This Row],[S-P3]],salesdata[[#This Row],[S-P4]]),CHOOSE({1,2,3,4},salesdata[[#This Row],[S-P1]],salesdata[[#This Row],[S-P2]],salesdata[[#This Row],[S-P3]],salesdata[[#This Row],[S-P4]]),0))</f>
        <v>Product2</v>
      </c>
      <c r="X4247" s="1" t="str">
        <f>IF(salesdata[[#This Row],[Total Revenue]]&gt;=70000,"High",IF(salesdata[[#This Row],[Total Revenue]]&gt;=40000,"Medium","Low"))</f>
        <v>Medium</v>
      </c>
      <c r="Y4247" s="1" t="str">
        <f>IFERROR(IF(SUMIF(salesdata[Year],salesdata[[#This Row],[Year]],salesdata[Total Revenue])&gt;SUMIF(salesdata[Year],salesdata[[#This Row],[Year]]-1,salesdata[Total Revenue]),"Growth Year","Decline Year"),"")</f>
        <v>Decline Year</v>
      </c>
    </row>
    <row r="4248" spans="1:25" x14ac:dyDescent="0.3">
      <c r="A4248" s="1">
        <v>4247</v>
      </c>
      <c r="B4248" s="2">
        <v>44604</v>
      </c>
      <c r="C4248" s="1">
        <v>2022</v>
      </c>
      <c r="D4248" s="1" t="s">
        <v>27</v>
      </c>
      <c r="E4248" s="1">
        <v>2</v>
      </c>
      <c r="F4248" s="3">
        <v>7239</v>
      </c>
      <c r="G4248" s="10">
        <v>22947.63</v>
      </c>
      <c r="H4248" s="12">
        <f>IFERROR(salesdata[[#This Row],[S-P1]]/salesdata[[#This Row],[Q-P1]],0)</f>
        <v>3.17</v>
      </c>
      <c r="I4248" s="3">
        <v>3920</v>
      </c>
      <c r="J4248" s="10">
        <v>24852.799999999999</v>
      </c>
      <c r="K4248" s="12">
        <f>IFERROR(salesdata[[#This Row],[S-P2]]/salesdata[[#This Row],[Q-P2]],0)</f>
        <v>6.34</v>
      </c>
      <c r="L4248" s="3">
        <v>4864</v>
      </c>
      <c r="M4248" s="10">
        <v>26362.880000000001</v>
      </c>
      <c r="N4248" s="12">
        <f>IFERROR(salesdata[[#This Row],[S-P3]]/salesdata[[#This Row],[Q-P3]],0)</f>
        <v>5.42</v>
      </c>
      <c r="O4248" s="3">
        <v>1259</v>
      </c>
      <c r="P4248" s="10">
        <v>8976.67</v>
      </c>
      <c r="Q4248" s="12">
        <f>IFERROR(salesdata[[#This Row],[S-P4]]/salesdata[[#This Row],[Q-P4]],0)</f>
        <v>7.13</v>
      </c>
      <c r="R4248" s="3">
        <v>17282</v>
      </c>
      <c r="S4248" s="10">
        <v>83139.98</v>
      </c>
      <c r="T4248" s="1" t="str">
        <f>"Q"&amp;ROUNDUP(salesdata[[#This Row],[Month No.]]/3,0)</f>
        <v>Q1</v>
      </c>
      <c r="U4248" s="1" t="str">
        <f>TEXT(salesdata[[#This Row],[Date]],"dddd")</f>
        <v>Saturday</v>
      </c>
      <c r="V4248" s="12">
        <f>IFERROR(salesdata[[#This Row],[Total Revenue]]/salesdata[[#This Row],[Total Units Sold]],0)</f>
        <v>4.810784631408402</v>
      </c>
      <c r="W4248" s="1" t="str">
        <f>INDEX({"Product1","Product2","Product3","Product4"},MATCH(MAX(salesdata[[#This Row],[S-P1]],salesdata[[#This Row],[S-P2]],salesdata[[#This Row],[S-P3]],salesdata[[#This Row],[S-P4]]),CHOOSE({1,2,3,4},salesdata[[#This Row],[S-P1]],salesdata[[#This Row],[S-P2]],salesdata[[#This Row],[S-P3]],salesdata[[#This Row],[S-P4]]),0))</f>
        <v>Product3</v>
      </c>
      <c r="X4248" s="1" t="str">
        <f>IF(salesdata[[#This Row],[Total Revenue]]&gt;=70000,"High",IF(salesdata[[#This Row],[Total Revenue]]&gt;=40000,"Medium","Low"))</f>
        <v>High</v>
      </c>
      <c r="Y4248" s="1" t="str">
        <f>IFERROR(IF(SUMIF(salesdata[Year],salesdata[[#This Row],[Year]],salesdata[Total Revenue])&gt;SUMIF(salesdata[Year],salesdata[[#This Row],[Year]]-1,salesdata[Total Revenue]),"Growth Year","Decline Year"),"")</f>
        <v>Decline Year</v>
      </c>
    </row>
    <row r="4249" spans="1:25" x14ac:dyDescent="0.3">
      <c r="A4249" s="1">
        <v>4248</v>
      </c>
      <c r="B4249" s="2">
        <v>44605</v>
      </c>
      <c r="C4249" s="1">
        <v>2022</v>
      </c>
      <c r="D4249" s="1" t="s">
        <v>27</v>
      </c>
      <c r="E4249" s="1">
        <v>2</v>
      </c>
      <c r="F4249" s="3">
        <v>1106</v>
      </c>
      <c r="G4249" s="10">
        <v>3506.02</v>
      </c>
      <c r="H4249" s="12">
        <f>IFERROR(salesdata[[#This Row],[S-P1]]/salesdata[[#This Row],[Q-P1]],0)</f>
        <v>3.17</v>
      </c>
      <c r="I4249" s="3">
        <v>2925</v>
      </c>
      <c r="J4249" s="10">
        <v>18544.5</v>
      </c>
      <c r="K4249" s="12">
        <f>IFERROR(salesdata[[#This Row],[S-P2]]/salesdata[[#This Row],[Q-P2]],0)</f>
        <v>6.34</v>
      </c>
      <c r="L4249" s="3">
        <v>1799</v>
      </c>
      <c r="M4249" s="10">
        <v>9750.58</v>
      </c>
      <c r="N4249" s="12">
        <f>IFERROR(salesdata[[#This Row],[S-P3]]/salesdata[[#This Row],[Q-P3]],0)</f>
        <v>5.42</v>
      </c>
      <c r="O4249" s="3">
        <v>1793</v>
      </c>
      <c r="P4249" s="10">
        <v>12784.09</v>
      </c>
      <c r="Q4249" s="12">
        <f>IFERROR(salesdata[[#This Row],[S-P4]]/salesdata[[#This Row],[Q-P4]],0)</f>
        <v>7.13</v>
      </c>
      <c r="R4249" s="3">
        <v>7623</v>
      </c>
      <c r="S4249" s="10">
        <v>44585.19</v>
      </c>
      <c r="T4249" s="1" t="str">
        <f>"Q"&amp;ROUNDUP(salesdata[[#This Row],[Month No.]]/3,0)</f>
        <v>Q1</v>
      </c>
      <c r="U4249" s="1" t="str">
        <f>TEXT(salesdata[[#This Row],[Date]],"dddd")</f>
        <v>Sunday</v>
      </c>
      <c r="V4249" s="12">
        <f>IFERROR(salesdata[[#This Row],[Total Revenue]]/salesdata[[#This Row],[Total Units Sold]],0)</f>
        <v>5.8487721369539551</v>
      </c>
      <c r="W4249" s="1" t="str">
        <f>INDEX({"Product1","Product2","Product3","Product4"},MATCH(MAX(salesdata[[#This Row],[S-P1]],salesdata[[#This Row],[S-P2]],salesdata[[#This Row],[S-P3]],salesdata[[#This Row],[S-P4]]),CHOOSE({1,2,3,4},salesdata[[#This Row],[S-P1]],salesdata[[#This Row],[S-P2]],salesdata[[#This Row],[S-P3]],salesdata[[#This Row],[S-P4]]),0))</f>
        <v>Product2</v>
      </c>
      <c r="X4249" s="1" t="str">
        <f>IF(salesdata[[#This Row],[Total Revenue]]&gt;=70000,"High",IF(salesdata[[#This Row],[Total Revenue]]&gt;=40000,"Medium","Low"))</f>
        <v>Medium</v>
      </c>
      <c r="Y4249" s="1" t="str">
        <f>IFERROR(IF(SUMIF(salesdata[Year],salesdata[[#This Row],[Year]],salesdata[Total Revenue])&gt;SUMIF(salesdata[Year],salesdata[[#This Row],[Year]]-1,salesdata[Total Revenue]),"Growth Year","Decline Year"),"")</f>
        <v>Decline Year</v>
      </c>
    </row>
    <row r="4250" spans="1:25" x14ac:dyDescent="0.3">
      <c r="A4250" s="1">
        <v>4249</v>
      </c>
      <c r="B4250" s="2">
        <v>44606</v>
      </c>
      <c r="C4250" s="1">
        <v>2022</v>
      </c>
      <c r="D4250" s="1" t="s">
        <v>27</v>
      </c>
      <c r="E4250" s="1">
        <v>2</v>
      </c>
      <c r="F4250" s="3">
        <v>807</v>
      </c>
      <c r="G4250" s="10">
        <v>2558.19</v>
      </c>
      <c r="H4250" s="12">
        <f>IFERROR(salesdata[[#This Row],[S-P1]]/salesdata[[#This Row],[Q-P1]],0)</f>
        <v>3.17</v>
      </c>
      <c r="I4250" s="3">
        <v>3464</v>
      </c>
      <c r="J4250" s="10">
        <v>21961.759999999998</v>
      </c>
      <c r="K4250" s="12">
        <f>IFERROR(salesdata[[#This Row],[S-P2]]/salesdata[[#This Row],[Q-P2]],0)</f>
        <v>6.34</v>
      </c>
      <c r="L4250" s="3">
        <v>948</v>
      </c>
      <c r="M4250" s="10">
        <v>5138.16</v>
      </c>
      <c r="N4250" s="12">
        <f>IFERROR(salesdata[[#This Row],[S-P3]]/salesdata[[#This Row],[Q-P3]],0)</f>
        <v>5.42</v>
      </c>
      <c r="O4250" s="3">
        <v>1425</v>
      </c>
      <c r="P4250" s="10">
        <v>10160.25</v>
      </c>
      <c r="Q4250" s="12">
        <f>IFERROR(salesdata[[#This Row],[S-P4]]/salesdata[[#This Row],[Q-P4]],0)</f>
        <v>7.13</v>
      </c>
      <c r="R4250" s="3">
        <v>6644</v>
      </c>
      <c r="S4250" s="10">
        <v>39818.36</v>
      </c>
      <c r="T4250" s="1" t="str">
        <f>"Q"&amp;ROUNDUP(salesdata[[#This Row],[Month No.]]/3,0)</f>
        <v>Q1</v>
      </c>
      <c r="U4250" s="1" t="str">
        <f>TEXT(salesdata[[#This Row],[Date]],"dddd")</f>
        <v>Monday</v>
      </c>
      <c r="V4250" s="12">
        <f>IFERROR(salesdata[[#This Row],[Total Revenue]]/salesdata[[#This Row],[Total Units Sold]],0)</f>
        <v>5.9931306441902468</v>
      </c>
      <c r="W4250" s="1" t="str">
        <f>INDEX({"Product1","Product2","Product3","Product4"},MATCH(MAX(salesdata[[#This Row],[S-P1]],salesdata[[#This Row],[S-P2]],salesdata[[#This Row],[S-P3]],salesdata[[#This Row],[S-P4]]),CHOOSE({1,2,3,4},salesdata[[#This Row],[S-P1]],salesdata[[#This Row],[S-P2]],salesdata[[#This Row],[S-P3]],salesdata[[#This Row],[S-P4]]),0))</f>
        <v>Product2</v>
      </c>
      <c r="X4250" s="1" t="str">
        <f>IF(salesdata[[#This Row],[Total Revenue]]&gt;=70000,"High",IF(salesdata[[#This Row],[Total Revenue]]&gt;=40000,"Medium","Low"))</f>
        <v>Low</v>
      </c>
      <c r="Y4250" s="1" t="str">
        <f>IFERROR(IF(SUMIF(salesdata[Year],salesdata[[#This Row],[Year]],salesdata[Total Revenue])&gt;SUMIF(salesdata[Year],salesdata[[#This Row],[Year]]-1,salesdata[Total Revenue]),"Growth Year","Decline Year"),"")</f>
        <v>Decline Year</v>
      </c>
    </row>
    <row r="4251" spans="1:25" x14ac:dyDescent="0.3">
      <c r="A4251" s="1">
        <v>4250</v>
      </c>
      <c r="B4251" s="2">
        <v>44607</v>
      </c>
      <c r="C4251" s="1">
        <v>2022</v>
      </c>
      <c r="D4251" s="1" t="s">
        <v>27</v>
      </c>
      <c r="E4251" s="1">
        <v>2</v>
      </c>
      <c r="F4251" s="3">
        <v>5600</v>
      </c>
      <c r="G4251" s="10">
        <v>17752</v>
      </c>
      <c r="H4251" s="12">
        <f>IFERROR(salesdata[[#This Row],[S-P1]]/salesdata[[#This Row],[Q-P1]],0)</f>
        <v>3.17</v>
      </c>
      <c r="I4251" s="3">
        <v>1142</v>
      </c>
      <c r="J4251" s="10">
        <v>7240.28</v>
      </c>
      <c r="K4251" s="12">
        <f>IFERROR(salesdata[[#This Row],[S-P2]]/salesdata[[#This Row],[Q-P2]],0)</f>
        <v>6.34</v>
      </c>
      <c r="L4251" s="3">
        <v>896</v>
      </c>
      <c r="M4251" s="10">
        <v>4856.32</v>
      </c>
      <c r="N4251" s="12">
        <f>IFERROR(salesdata[[#This Row],[S-P3]]/salesdata[[#This Row],[Q-P3]],0)</f>
        <v>5.42</v>
      </c>
      <c r="O4251" s="3">
        <v>460</v>
      </c>
      <c r="P4251" s="10">
        <v>3279.8</v>
      </c>
      <c r="Q4251" s="12">
        <f>IFERROR(salesdata[[#This Row],[S-P4]]/salesdata[[#This Row],[Q-P4]],0)</f>
        <v>7.1300000000000008</v>
      </c>
      <c r="R4251" s="3">
        <v>8098</v>
      </c>
      <c r="S4251" s="10">
        <v>33128.400000000001</v>
      </c>
      <c r="T4251" s="1" t="str">
        <f>"Q"&amp;ROUNDUP(salesdata[[#This Row],[Month No.]]/3,0)</f>
        <v>Q1</v>
      </c>
      <c r="U4251" s="1" t="str">
        <f>TEXT(salesdata[[#This Row],[Date]],"dddd")</f>
        <v>Tuesday</v>
      </c>
      <c r="V4251" s="12">
        <f>IFERROR(salesdata[[#This Row],[Total Revenue]]/salesdata[[#This Row],[Total Units Sold]],0)</f>
        <v>4.090936033588541</v>
      </c>
      <c r="W4251" s="1" t="str">
        <f>INDEX({"Product1","Product2","Product3","Product4"},MATCH(MAX(salesdata[[#This Row],[S-P1]],salesdata[[#This Row],[S-P2]],salesdata[[#This Row],[S-P3]],salesdata[[#This Row],[S-P4]]),CHOOSE({1,2,3,4},salesdata[[#This Row],[S-P1]],salesdata[[#This Row],[S-P2]],salesdata[[#This Row],[S-P3]],salesdata[[#This Row],[S-P4]]),0))</f>
        <v>Product1</v>
      </c>
      <c r="X4251" s="1" t="str">
        <f>IF(salesdata[[#This Row],[Total Revenue]]&gt;=70000,"High",IF(salesdata[[#This Row],[Total Revenue]]&gt;=40000,"Medium","Low"))</f>
        <v>Low</v>
      </c>
      <c r="Y4251" s="1" t="str">
        <f>IFERROR(IF(SUMIF(salesdata[Year],salesdata[[#This Row],[Year]],salesdata[Total Revenue])&gt;SUMIF(salesdata[Year],salesdata[[#This Row],[Year]]-1,salesdata[Total Revenue]),"Growth Year","Decline Year"),"")</f>
        <v>Decline Year</v>
      </c>
    </row>
    <row r="4252" spans="1:25" x14ac:dyDescent="0.3">
      <c r="A4252" s="1">
        <v>4251</v>
      </c>
      <c r="B4252" s="2">
        <v>44608</v>
      </c>
      <c r="C4252" s="1">
        <v>2022</v>
      </c>
      <c r="D4252" s="1" t="s">
        <v>27</v>
      </c>
      <c r="E4252" s="1">
        <v>2</v>
      </c>
      <c r="F4252" s="3">
        <v>7509</v>
      </c>
      <c r="G4252" s="10">
        <v>23803.53</v>
      </c>
      <c r="H4252" s="12">
        <f>IFERROR(salesdata[[#This Row],[S-P1]]/salesdata[[#This Row],[Q-P1]],0)</f>
        <v>3.17</v>
      </c>
      <c r="I4252" s="3">
        <v>3091</v>
      </c>
      <c r="J4252" s="10">
        <v>19596.939999999999</v>
      </c>
      <c r="K4252" s="12">
        <f>IFERROR(salesdata[[#This Row],[S-P2]]/salesdata[[#This Row],[Q-P2]],0)</f>
        <v>6.34</v>
      </c>
      <c r="L4252" s="3">
        <v>1064</v>
      </c>
      <c r="M4252" s="10">
        <v>5766.88</v>
      </c>
      <c r="N4252" s="12">
        <f>IFERROR(salesdata[[#This Row],[S-P3]]/salesdata[[#This Row],[Q-P3]],0)</f>
        <v>5.42</v>
      </c>
      <c r="O4252" s="3">
        <v>1142</v>
      </c>
      <c r="P4252" s="10">
        <v>8142.46</v>
      </c>
      <c r="Q4252" s="12">
        <f>IFERROR(salesdata[[#This Row],[S-P4]]/salesdata[[#This Row],[Q-P4]],0)</f>
        <v>7.13</v>
      </c>
      <c r="R4252" s="3">
        <v>12806</v>
      </c>
      <c r="S4252" s="10">
        <v>57309.81</v>
      </c>
      <c r="T4252" s="1" t="str">
        <f>"Q"&amp;ROUNDUP(salesdata[[#This Row],[Month No.]]/3,0)</f>
        <v>Q1</v>
      </c>
      <c r="U4252" s="1" t="str">
        <f>TEXT(salesdata[[#This Row],[Date]],"dddd")</f>
        <v>Wednesday</v>
      </c>
      <c r="V4252" s="12">
        <f>IFERROR(salesdata[[#This Row],[Total Revenue]]/salesdata[[#This Row],[Total Units Sold]],0)</f>
        <v>4.4752311416523503</v>
      </c>
      <c r="W4252" s="1" t="str">
        <f>INDEX({"Product1","Product2","Product3","Product4"},MATCH(MAX(salesdata[[#This Row],[S-P1]],salesdata[[#This Row],[S-P2]],salesdata[[#This Row],[S-P3]],salesdata[[#This Row],[S-P4]]),CHOOSE({1,2,3,4},salesdata[[#This Row],[S-P1]],salesdata[[#This Row],[S-P2]],salesdata[[#This Row],[S-P3]],salesdata[[#This Row],[S-P4]]),0))</f>
        <v>Product1</v>
      </c>
      <c r="X4252" s="1" t="str">
        <f>IF(salesdata[[#This Row],[Total Revenue]]&gt;=70000,"High",IF(salesdata[[#This Row],[Total Revenue]]&gt;=40000,"Medium","Low"))</f>
        <v>Medium</v>
      </c>
      <c r="Y4252" s="1" t="str">
        <f>IFERROR(IF(SUMIF(salesdata[Year],salesdata[[#This Row],[Year]],salesdata[Total Revenue])&gt;SUMIF(salesdata[Year],salesdata[[#This Row],[Year]]-1,salesdata[Total Revenue]),"Growth Year","Decline Year"),"")</f>
        <v>Decline Year</v>
      </c>
    </row>
    <row r="4253" spans="1:25" x14ac:dyDescent="0.3">
      <c r="A4253" s="1">
        <v>4252</v>
      </c>
      <c r="B4253" s="2">
        <v>44609</v>
      </c>
      <c r="C4253" s="1">
        <v>2022</v>
      </c>
      <c r="D4253" s="1" t="s">
        <v>27</v>
      </c>
      <c r="E4253" s="1">
        <v>2</v>
      </c>
      <c r="F4253" s="3">
        <v>7252</v>
      </c>
      <c r="G4253" s="10">
        <v>22988.84</v>
      </c>
      <c r="H4253" s="12">
        <f>IFERROR(salesdata[[#This Row],[S-P1]]/salesdata[[#This Row],[Q-P1]],0)</f>
        <v>3.17</v>
      </c>
      <c r="I4253" s="3">
        <v>3326</v>
      </c>
      <c r="J4253" s="10">
        <v>21086.84</v>
      </c>
      <c r="K4253" s="12">
        <f>IFERROR(salesdata[[#This Row],[S-P2]]/salesdata[[#This Row],[Q-P2]],0)</f>
        <v>6.34</v>
      </c>
      <c r="L4253" s="3">
        <v>5091</v>
      </c>
      <c r="M4253" s="10">
        <v>27593.22</v>
      </c>
      <c r="N4253" s="12">
        <f>IFERROR(salesdata[[#This Row],[S-P3]]/salesdata[[#This Row],[Q-P3]],0)</f>
        <v>5.42</v>
      </c>
      <c r="O4253" s="3">
        <v>442</v>
      </c>
      <c r="P4253" s="10">
        <v>3151.46</v>
      </c>
      <c r="Q4253" s="12">
        <f>IFERROR(salesdata[[#This Row],[S-P4]]/salesdata[[#This Row],[Q-P4]],0)</f>
        <v>7.13</v>
      </c>
      <c r="R4253" s="3">
        <v>16111</v>
      </c>
      <c r="S4253" s="10">
        <v>74820.36</v>
      </c>
      <c r="T4253" s="1" t="str">
        <f>"Q"&amp;ROUNDUP(salesdata[[#This Row],[Month No.]]/3,0)</f>
        <v>Q1</v>
      </c>
      <c r="U4253" s="1" t="str">
        <f>TEXT(salesdata[[#This Row],[Date]],"dddd")</f>
        <v>Thursday</v>
      </c>
      <c r="V4253" s="12">
        <f>IFERROR(salesdata[[#This Row],[Total Revenue]]/salesdata[[#This Row],[Total Units Sold]],0)</f>
        <v>4.6440543727887782</v>
      </c>
      <c r="W4253" s="1" t="str">
        <f>INDEX({"Product1","Product2","Product3","Product4"},MATCH(MAX(salesdata[[#This Row],[S-P1]],salesdata[[#This Row],[S-P2]],salesdata[[#This Row],[S-P3]],salesdata[[#This Row],[S-P4]]),CHOOSE({1,2,3,4},salesdata[[#This Row],[S-P1]],salesdata[[#This Row],[S-P2]],salesdata[[#This Row],[S-P3]],salesdata[[#This Row],[S-P4]]),0))</f>
        <v>Product3</v>
      </c>
      <c r="X4253" s="1" t="str">
        <f>IF(salesdata[[#This Row],[Total Revenue]]&gt;=70000,"High",IF(salesdata[[#This Row],[Total Revenue]]&gt;=40000,"Medium","Low"))</f>
        <v>High</v>
      </c>
      <c r="Y4253" s="1" t="str">
        <f>IFERROR(IF(SUMIF(salesdata[Year],salesdata[[#This Row],[Year]],salesdata[Total Revenue])&gt;SUMIF(salesdata[Year],salesdata[[#This Row],[Year]]-1,salesdata[Total Revenue]),"Growth Year","Decline Year"),"")</f>
        <v>Decline Year</v>
      </c>
    </row>
    <row r="4254" spans="1:25" x14ac:dyDescent="0.3">
      <c r="A4254" s="1">
        <v>4253</v>
      </c>
      <c r="B4254" s="2">
        <v>44610</v>
      </c>
      <c r="C4254" s="1">
        <v>2022</v>
      </c>
      <c r="D4254" s="1" t="s">
        <v>27</v>
      </c>
      <c r="E4254" s="1">
        <v>2</v>
      </c>
      <c r="F4254" s="3">
        <v>5352</v>
      </c>
      <c r="G4254" s="10">
        <v>16965.84</v>
      </c>
      <c r="H4254" s="12">
        <f>IFERROR(salesdata[[#This Row],[S-P1]]/salesdata[[#This Row],[Q-P1]],0)</f>
        <v>3.17</v>
      </c>
      <c r="I4254" s="3">
        <v>2440</v>
      </c>
      <c r="J4254" s="10">
        <v>15469.6</v>
      </c>
      <c r="K4254" s="12">
        <f>IFERROR(salesdata[[#This Row],[S-P2]]/salesdata[[#This Row],[Q-P2]],0)</f>
        <v>6.34</v>
      </c>
      <c r="L4254" s="3">
        <v>902</v>
      </c>
      <c r="M4254" s="10">
        <v>4888.84</v>
      </c>
      <c r="N4254" s="12">
        <f>IFERROR(salesdata[[#This Row],[S-P3]]/salesdata[[#This Row],[Q-P3]],0)</f>
        <v>5.42</v>
      </c>
      <c r="O4254" s="3">
        <v>1298</v>
      </c>
      <c r="P4254" s="10">
        <v>9254.74</v>
      </c>
      <c r="Q4254" s="12">
        <f>IFERROR(salesdata[[#This Row],[S-P4]]/salesdata[[#This Row],[Q-P4]],0)</f>
        <v>7.13</v>
      </c>
      <c r="R4254" s="3">
        <v>9992</v>
      </c>
      <c r="S4254" s="10">
        <v>46579.02</v>
      </c>
      <c r="T4254" s="1" t="str">
        <f>"Q"&amp;ROUNDUP(salesdata[[#This Row],[Month No.]]/3,0)</f>
        <v>Q1</v>
      </c>
      <c r="U4254" s="1" t="str">
        <f>TEXT(salesdata[[#This Row],[Date]],"dddd")</f>
        <v>Friday</v>
      </c>
      <c r="V4254" s="12">
        <f>IFERROR(salesdata[[#This Row],[Total Revenue]]/salesdata[[#This Row],[Total Units Sold]],0)</f>
        <v>4.6616313050440352</v>
      </c>
      <c r="W4254" s="1" t="str">
        <f>INDEX({"Product1","Product2","Product3","Product4"},MATCH(MAX(salesdata[[#This Row],[S-P1]],salesdata[[#This Row],[S-P2]],salesdata[[#This Row],[S-P3]],salesdata[[#This Row],[S-P4]]),CHOOSE({1,2,3,4},salesdata[[#This Row],[S-P1]],salesdata[[#This Row],[S-P2]],salesdata[[#This Row],[S-P3]],salesdata[[#This Row],[S-P4]]),0))</f>
        <v>Product1</v>
      </c>
      <c r="X4254" s="1" t="str">
        <f>IF(salesdata[[#This Row],[Total Revenue]]&gt;=70000,"High",IF(salesdata[[#This Row],[Total Revenue]]&gt;=40000,"Medium","Low"))</f>
        <v>Medium</v>
      </c>
      <c r="Y4254" s="1" t="str">
        <f>IFERROR(IF(SUMIF(salesdata[Year],salesdata[[#This Row],[Year]],salesdata[Total Revenue])&gt;SUMIF(salesdata[Year],salesdata[[#This Row],[Year]]-1,salesdata[Total Revenue]),"Growth Year","Decline Year"),"")</f>
        <v>Decline Year</v>
      </c>
    </row>
    <row r="4255" spans="1:25" x14ac:dyDescent="0.3">
      <c r="A4255" s="1">
        <v>4254</v>
      </c>
      <c r="B4255" s="2">
        <v>44611</v>
      </c>
      <c r="C4255" s="1">
        <v>2022</v>
      </c>
      <c r="D4255" s="1" t="s">
        <v>27</v>
      </c>
      <c r="E4255" s="1">
        <v>2</v>
      </c>
      <c r="F4255" s="3">
        <v>7330</v>
      </c>
      <c r="G4255" s="10">
        <v>23236.1</v>
      </c>
      <c r="H4255" s="12">
        <f>IFERROR(salesdata[[#This Row],[S-P1]]/salesdata[[#This Row],[Q-P1]],0)</f>
        <v>3.17</v>
      </c>
      <c r="I4255" s="3">
        <v>957</v>
      </c>
      <c r="J4255" s="10">
        <v>6067.38</v>
      </c>
      <c r="K4255" s="12">
        <f>IFERROR(salesdata[[#This Row],[S-P2]]/salesdata[[#This Row],[Q-P2]],0)</f>
        <v>6.34</v>
      </c>
      <c r="L4255" s="3">
        <v>3021</v>
      </c>
      <c r="M4255" s="10">
        <v>16373.82</v>
      </c>
      <c r="N4255" s="12">
        <f>IFERROR(salesdata[[#This Row],[S-P3]]/salesdata[[#This Row],[Q-P3]],0)</f>
        <v>5.42</v>
      </c>
      <c r="O4255" s="3">
        <v>959</v>
      </c>
      <c r="P4255" s="10">
        <v>6837.67</v>
      </c>
      <c r="Q4255" s="12">
        <f>IFERROR(salesdata[[#This Row],[S-P4]]/salesdata[[#This Row],[Q-P4]],0)</f>
        <v>7.13</v>
      </c>
      <c r="R4255" s="3">
        <v>12267</v>
      </c>
      <c r="S4255" s="10">
        <v>52514.97</v>
      </c>
      <c r="T4255" s="1" t="str">
        <f>"Q"&amp;ROUNDUP(salesdata[[#This Row],[Month No.]]/3,0)</f>
        <v>Q1</v>
      </c>
      <c r="U4255" s="1" t="str">
        <f>TEXT(salesdata[[#This Row],[Date]],"dddd")</f>
        <v>Saturday</v>
      </c>
      <c r="V4255" s="12">
        <f>IFERROR(salesdata[[#This Row],[Total Revenue]]/salesdata[[#This Row],[Total Units Sold]],0)</f>
        <v>4.2809953533871363</v>
      </c>
      <c r="W4255" s="1" t="str">
        <f>INDEX({"Product1","Product2","Product3","Product4"},MATCH(MAX(salesdata[[#This Row],[S-P1]],salesdata[[#This Row],[S-P2]],salesdata[[#This Row],[S-P3]],salesdata[[#This Row],[S-P4]]),CHOOSE({1,2,3,4},salesdata[[#This Row],[S-P1]],salesdata[[#This Row],[S-P2]],salesdata[[#This Row],[S-P3]],salesdata[[#This Row],[S-P4]]),0))</f>
        <v>Product1</v>
      </c>
      <c r="X4255" s="1" t="str">
        <f>IF(salesdata[[#This Row],[Total Revenue]]&gt;=70000,"High",IF(salesdata[[#This Row],[Total Revenue]]&gt;=40000,"Medium","Low"))</f>
        <v>Medium</v>
      </c>
      <c r="Y4255" s="1" t="str">
        <f>IFERROR(IF(SUMIF(salesdata[Year],salesdata[[#This Row],[Year]],salesdata[Total Revenue])&gt;SUMIF(salesdata[Year],salesdata[[#This Row],[Year]]-1,salesdata[Total Revenue]),"Growth Year","Decline Year"),"")</f>
        <v>Decline Year</v>
      </c>
    </row>
    <row r="4256" spans="1:25" x14ac:dyDescent="0.3">
      <c r="A4256" s="1">
        <v>4255</v>
      </c>
      <c r="B4256" s="2">
        <v>44612</v>
      </c>
      <c r="C4256" s="1">
        <v>2022</v>
      </c>
      <c r="D4256" s="1" t="s">
        <v>27</v>
      </c>
      <c r="E4256" s="1">
        <v>2</v>
      </c>
      <c r="F4256" s="3">
        <v>4996</v>
      </c>
      <c r="G4256" s="10">
        <v>15837.32</v>
      </c>
      <c r="H4256" s="12">
        <f>IFERROR(salesdata[[#This Row],[S-P1]]/salesdata[[#This Row],[Q-P1]],0)</f>
        <v>3.17</v>
      </c>
      <c r="I4256" s="3">
        <v>572</v>
      </c>
      <c r="J4256" s="10">
        <v>3626.48</v>
      </c>
      <c r="K4256" s="12">
        <f>IFERROR(salesdata[[#This Row],[S-P2]]/salesdata[[#This Row],[Q-P2]],0)</f>
        <v>6.34</v>
      </c>
      <c r="L4256" s="3">
        <v>5658</v>
      </c>
      <c r="M4256" s="10">
        <v>30666.36</v>
      </c>
      <c r="N4256" s="12">
        <f>IFERROR(salesdata[[#This Row],[S-P3]]/salesdata[[#This Row],[Q-P3]],0)</f>
        <v>5.42</v>
      </c>
      <c r="O4256" s="3">
        <v>598</v>
      </c>
      <c r="P4256" s="10">
        <v>4263.74</v>
      </c>
      <c r="Q4256" s="12">
        <f>IFERROR(salesdata[[#This Row],[S-P4]]/salesdata[[#This Row],[Q-P4]],0)</f>
        <v>7.13</v>
      </c>
      <c r="R4256" s="3">
        <v>11824</v>
      </c>
      <c r="S4256" s="10">
        <v>54393.9</v>
      </c>
      <c r="T4256" s="1" t="str">
        <f>"Q"&amp;ROUNDUP(salesdata[[#This Row],[Month No.]]/3,0)</f>
        <v>Q1</v>
      </c>
      <c r="U4256" s="1" t="str">
        <f>TEXT(salesdata[[#This Row],[Date]],"dddd")</f>
        <v>Sunday</v>
      </c>
      <c r="V4256" s="12">
        <f>IFERROR(salesdata[[#This Row],[Total Revenue]]/salesdata[[#This Row],[Total Units Sold]],0)</f>
        <v>4.6002960081190798</v>
      </c>
      <c r="W4256" s="1" t="str">
        <f>INDEX({"Product1","Product2","Product3","Product4"},MATCH(MAX(salesdata[[#This Row],[S-P1]],salesdata[[#This Row],[S-P2]],salesdata[[#This Row],[S-P3]],salesdata[[#This Row],[S-P4]]),CHOOSE({1,2,3,4},salesdata[[#This Row],[S-P1]],salesdata[[#This Row],[S-P2]],salesdata[[#This Row],[S-P3]],salesdata[[#This Row],[S-P4]]),0))</f>
        <v>Product3</v>
      </c>
      <c r="X4256" s="1" t="str">
        <f>IF(salesdata[[#This Row],[Total Revenue]]&gt;=70000,"High",IF(salesdata[[#This Row],[Total Revenue]]&gt;=40000,"Medium","Low"))</f>
        <v>Medium</v>
      </c>
      <c r="Y4256" s="1" t="str">
        <f>IFERROR(IF(SUMIF(salesdata[Year],salesdata[[#This Row],[Year]],salesdata[Total Revenue])&gt;SUMIF(salesdata[Year],salesdata[[#This Row],[Year]]-1,salesdata[Total Revenue]),"Growth Year","Decline Year"),"")</f>
        <v>Decline Year</v>
      </c>
    </row>
    <row r="4257" spans="1:25" x14ac:dyDescent="0.3">
      <c r="A4257" s="1">
        <v>4256</v>
      </c>
      <c r="B4257" s="2">
        <v>44613</v>
      </c>
      <c r="C4257" s="1">
        <v>2022</v>
      </c>
      <c r="D4257" s="1" t="s">
        <v>27</v>
      </c>
      <c r="E4257" s="1">
        <v>2</v>
      </c>
      <c r="F4257" s="3">
        <v>5695</v>
      </c>
      <c r="G4257" s="10">
        <v>18053.150000000001</v>
      </c>
      <c r="H4257" s="12">
        <f>IFERROR(salesdata[[#This Row],[S-P1]]/salesdata[[#This Row],[Q-P1]],0)</f>
        <v>3.1700000000000004</v>
      </c>
      <c r="I4257" s="3">
        <v>975</v>
      </c>
      <c r="J4257" s="10">
        <v>6181.5</v>
      </c>
      <c r="K4257" s="12">
        <f>IFERROR(salesdata[[#This Row],[S-P2]]/salesdata[[#This Row],[Q-P2]],0)</f>
        <v>6.34</v>
      </c>
      <c r="L4257" s="3">
        <v>5419</v>
      </c>
      <c r="M4257" s="10">
        <v>29370.98</v>
      </c>
      <c r="N4257" s="12">
        <f>IFERROR(salesdata[[#This Row],[S-P3]]/salesdata[[#This Row],[Q-P3]],0)</f>
        <v>5.42</v>
      </c>
      <c r="O4257" s="3">
        <v>1893</v>
      </c>
      <c r="P4257" s="10">
        <v>13497.09</v>
      </c>
      <c r="Q4257" s="12">
        <f>IFERROR(salesdata[[#This Row],[S-P4]]/salesdata[[#This Row],[Q-P4]],0)</f>
        <v>7.13</v>
      </c>
      <c r="R4257" s="3">
        <v>13982</v>
      </c>
      <c r="S4257" s="10">
        <v>67102.720000000001</v>
      </c>
      <c r="T4257" s="1" t="str">
        <f>"Q"&amp;ROUNDUP(salesdata[[#This Row],[Month No.]]/3,0)</f>
        <v>Q1</v>
      </c>
      <c r="U4257" s="1" t="str">
        <f>TEXT(salesdata[[#This Row],[Date]],"dddd")</f>
        <v>Monday</v>
      </c>
      <c r="V4257" s="12">
        <f>IFERROR(salesdata[[#This Row],[Total Revenue]]/salesdata[[#This Row],[Total Units Sold]],0)</f>
        <v>4.7992218566728653</v>
      </c>
      <c r="W4257" s="1" t="str">
        <f>INDEX({"Product1","Product2","Product3","Product4"},MATCH(MAX(salesdata[[#This Row],[S-P1]],salesdata[[#This Row],[S-P2]],salesdata[[#This Row],[S-P3]],salesdata[[#This Row],[S-P4]]),CHOOSE({1,2,3,4},salesdata[[#This Row],[S-P1]],salesdata[[#This Row],[S-P2]],salesdata[[#This Row],[S-P3]],salesdata[[#This Row],[S-P4]]),0))</f>
        <v>Product3</v>
      </c>
      <c r="X4257" s="1" t="str">
        <f>IF(salesdata[[#This Row],[Total Revenue]]&gt;=70000,"High",IF(salesdata[[#This Row],[Total Revenue]]&gt;=40000,"Medium","Low"))</f>
        <v>Medium</v>
      </c>
      <c r="Y4257" s="1" t="str">
        <f>IFERROR(IF(SUMIF(salesdata[Year],salesdata[[#This Row],[Year]],salesdata[Total Revenue])&gt;SUMIF(salesdata[Year],salesdata[[#This Row],[Year]]-1,salesdata[Total Revenue]),"Growth Year","Decline Year"),"")</f>
        <v>Decline Year</v>
      </c>
    </row>
    <row r="4258" spans="1:25" x14ac:dyDescent="0.3">
      <c r="A4258" s="1">
        <v>4257</v>
      </c>
      <c r="B4258" s="2">
        <v>44614</v>
      </c>
      <c r="C4258" s="1">
        <v>2022</v>
      </c>
      <c r="D4258" s="1" t="s">
        <v>27</v>
      </c>
      <c r="E4258" s="1">
        <v>2</v>
      </c>
      <c r="F4258" s="3">
        <v>379</v>
      </c>
      <c r="G4258" s="10">
        <v>1201.43</v>
      </c>
      <c r="H4258" s="12">
        <f>IFERROR(salesdata[[#This Row],[S-P1]]/salesdata[[#This Row],[Q-P1]],0)</f>
        <v>3.1700000000000004</v>
      </c>
      <c r="I4258" s="3">
        <v>1254</v>
      </c>
      <c r="J4258" s="10">
        <v>7950.36</v>
      </c>
      <c r="K4258" s="12">
        <f>IFERROR(salesdata[[#This Row],[S-P2]]/salesdata[[#This Row],[Q-P2]],0)</f>
        <v>6.34</v>
      </c>
      <c r="L4258" s="3">
        <v>5679</v>
      </c>
      <c r="M4258" s="10">
        <v>30780.18</v>
      </c>
      <c r="N4258" s="12">
        <f>IFERROR(salesdata[[#This Row],[S-P3]]/salesdata[[#This Row],[Q-P3]],0)</f>
        <v>5.42</v>
      </c>
      <c r="O4258" s="3">
        <v>311</v>
      </c>
      <c r="P4258" s="10">
        <v>2217.4299999999998</v>
      </c>
      <c r="Q4258" s="12">
        <f>IFERROR(salesdata[[#This Row],[S-P4]]/salesdata[[#This Row],[Q-P4]],0)</f>
        <v>7.13</v>
      </c>
      <c r="R4258" s="3">
        <v>7623</v>
      </c>
      <c r="S4258" s="10">
        <v>42149.4</v>
      </c>
      <c r="T4258" s="1" t="str">
        <f>"Q"&amp;ROUNDUP(salesdata[[#This Row],[Month No.]]/3,0)</f>
        <v>Q1</v>
      </c>
      <c r="U4258" s="1" t="str">
        <f>TEXT(salesdata[[#This Row],[Date]],"dddd")</f>
        <v>Tuesday</v>
      </c>
      <c r="V4258" s="12">
        <f>IFERROR(salesdata[[#This Row],[Total Revenue]]/salesdata[[#This Row],[Total Units Sold]],0)</f>
        <v>5.5292404565131843</v>
      </c>
      <c r="W4258" s="1" t="str">
        <f>INDEX({"Product1","Product2","Product3","Product4"},MATCH(MAX(salesdata[[#This Row],[S-P1]],salesdata[[#This Row],[S-P2]],salesdata[[#This Row],[S-P3]],salesdata[[#This Row],[S-P4]]),CHOOSE({1,2,3,4},salesdata[[#This Row],[S-P1]],salesdata[[#This Row],[S-P2]],salesdata[[#This Row],[S-P3]],salesdata[[#This Row],[S-P4]]),0))</f>
        <v>Product3</v>
      </c>
      <c r="X4258" s="1" t="str">
        <f>IF(salesdata[[#This Row],[Total Revenue]]&gt;=70000,"High",IF(salesdata[[#This Row],[Total Revenue]]&gt;=40000,"Medium","Low"))</f>
        <v>Medium</v>
      </c>
      <c r="Y4258" s="1" t="str">
        <f>IFERROR(IF(SUMIF(salesdata[Year],salesdata[[#This Row],[Year]],salesdata[Total Revenue])&gt;SUMIF(salesdata[Year],salesdata[[#This Row],[Year]]-1,salesdata[Total Revenue]),"Growth Year","Decline Year"),"")</f>
        <v>Decline Year</v>
      </c>
    </row>
    <row r="4259" spans="1:25" x14ac:dyDescent="0.3">
      <c r="A4259" s="1">
        <v>4258</v>
      </c>
      <c r="B4259" s="2">
        <v>44615</v>
      </c>
      <c r="C4259" s="1">
        <v>2022</v>
      </c>
      <c r="D4259" s="1" t="s">
        <v>27</v>
      </c>
      <c r="E4259" s="1">
        <v>2</v>
      </c>
      <c r="F4259" s="3">
        <v>2346</v>
      </c>
      <c r="G4259" s="10">
        <v>7436.82</v>
      </c>
      <c r="H4259" s="12">
        <f>IFERROR(salesdata[[#This Row],[S-P1]]/salesdata[[#This Row],[Q-P1]],0)</f>
        <v>3.17</v>
      </c>
      <c r="I4259" s="3">
        <v>1425</v>
      </c>
      <c r="J4259" s="10">
        <v>9034.5</v>
      </c>
      <c r="K4259" s="12">
        <f>IFERROR(salesdata[[#This Row],[S-P2]]/salesdata[[#This Row],[Q-P2]],0)</f>
        <v>6.34</v>
      </c>
      <c r="L4259" s="3">
        <v>4119</v>
      </c>
      <c r="M4259" s="10">
        <v>22324.98</v>
      </c>
      <c r="N4259" s="12">
        <f>IFERROR(salesdata[[#This Row],[S-P3]]/salesdata[[#This Row],[Q-P3]],0)</f>
        <v>5.42</v>
      </c>
      <c r="O4259" s="3">
        <v>1318</v>
      </c>
      <c r="P4259" s="10">
        <v>9397.34</v>
      </c>
      <c r="Q4259" s="12">
        <f>IFERROR(salesdata[[#This Row],[S-P4]]/salesdata[[#This Row],[Q-P4]],0)</f>
        <v>7.13</v>
      </c>
      <c r="R4259" s="3">
        <v>9208</v>
      </c>
      <c r="S4259" s="10">
        <v>48193.64</v>
      </c>
      <c r="T4259" s="1" t="str">
        <f>"Q"&amp;ROUNDUP(salesdata[[#This Row],[Month No.]]/3,0)</f>
        <v>Q1</v>
      </c>
      <c r="U4259" s="1" t="str">
        <f>TEXT(salesdata[[#This Row],[Date]],"dddd")</f>
        <v>Wednesday</v>
      </c>
      <c r="V4259" s="12">
        <f>IFERROR(salesdata[[#This Row],[Total Revenue]]/salesdata[[#This Row],[Total Units Sold]],0)</f>
        <v>5.233887923544744</v>
      </c>
      <c r="W4259" s="1" t="str">
        <f>INDEX({"Product1","Product2","Product3","Product4"},MATCH(MAX(salesdata[[#This Row],[S-P1]],salesdata[[#This Row],[S-P2]],salesdata[[#This Row],[S-P3]],salesdata[[#This Row],[S-P4]]),CHOOSE({1,2,3,4},salesdata[[#This Row],[S-P1]],salesdata[[#This Row],[S-P2]],salesdata[[#This Row],[S-P3]],salesdata[[#This Row],[S-P4]]),0))</f>
        <v>Product3</v>
      </c>
      <c r="X4259" s="1" t="str">
        <f>IF(salesdata[[#This Row],[Total Revenue]]&gt;=70000,"High",IF(salesdata[[#This Row],[Total Revenue]]&gt;=40000,"Medium","Low"))</f>
        <v>Medium</v>
      </c>
      <c r="Y4259" s="1" t="str">
        <f>IFERROR(IF(SUMIF(salesdata[Year],salesdata[[#This Row],[Year]],salesdata[Total Revenue])&gt;SUMIF(salesdata[Year],salesdata[[#This Row],[Year]]-1,salesdata[Total Revenue]),"Growth Year","Decline Year"),"")</f>
        <v>Decline Year</v>
      </c>
    </row>
    <row r="4260" spans="1:25" x14ac:dyDescent="0.3">
      <c r="A4260" s="1">
        <v>4259</v>
      </c>
      <c r="B4260" s="2">
        <v>44616</v>
      </c>
      <c r="C4260" s="1">
        <v>2022</v>
      </c>
      <c r="D4260" s="1" t="s">
        <v>27</v>
      </c>
      <c r="E4260" s="1">
        <v>2</v>
      </c>
      <c r="F4260" s="3">
        <v>2052</v>
      </c>
      <c r="G4260" s="10">
        <v>6504.84</v>
      </c>
      <c r="H4260" s="12">
        <f>IFERROR(salesdata[[#This Row],[S-P1]]/salesdata[[#This Row],[Q-P1]],0)</f>
        <v>3.17</v>
      </c>
      <c r="I4260" s="3">
        <v>1507</v>
      </c>
      <c r="J4260" s="10">
        <v>9554.3799999999992</v>
      </c>
      <c r="K4260" s="12">
        <f>IFERROR(salesdata[[#This Row],[S-P2]]/salesdata[[#This Row],[Q-P2]],0)</f>
        <v>6.34</v>
      </c>
      <c r="L4260" s="3">
        <v>4604</v>
      </c>
      <c r="M4260" s="10">
        <v>24953.68</v>
      </c>
      <c r="N4260" s="12">
        <f>IFERROR(salesdata[[#This Row],[S-P3]]/salesdata[[#This Row],[Q-P3]],0)</f>
        <v>5.42</v>
      </c>
      <c r="O4260" s="3">
        <v>428</v>
      </c>
      <c r="P4260" s="10">
        <v>3051.64</v>
      </c>
      <c r="Q4260" s="12">
        <f>IFERROR(salesdata[[#This Row],[S-P4]]/salesdata[[#This Row],[Q-P4]],0)</f>
        <v>7.13</v>
      </c>
      <c r="R4260" s="3">
        <v>8591</v>
      </c>
      <c r="S4260" s="10">
        <v>44064.54</v>
      </c>
      <c r="T4260" s="1" t="str">
        <f>"Q"&amp;ROUNDUP(salesdata[[#This Row],[Month No.]]/3,0)</f>
        <v>Q1</v>
      </c>
      <c r="U4260" s="1" t="str">
        <f>TEXT(salesdata[[#This Row],[Date]],"dddd")</f>
        <v>Thursday</v>
      </c>
      <c r="V4260" s="12">
        <f>IFERROR(salesdata[[#This Row],[Total Revenue]]/salesdata[[#This Row],[Total Units Sold]],0)</f>
        <v>5.1291514375509255</v>
      </c>
      <c r="W4260" s="1" t="str">
        <f>INDEX({"Product1","Product2","Product3","Product4"},MATCH(MAX(salesdata[[#This Row],[S-P1]],salesdata[[#This Row],[S-P2]],salesdata[[#This Row],[S-P3]],salesdata[[#This Row],[S-P4]]),CHOOSE({1,2,3,4},salesdata[[#This Row],[S-P1]],salesdata[[#This Row],[S-P2]],salesdata[[#This Row],[S-P3]],salesdata[[#This Row],[S-P4]]),0))</f>
        <v>Product3</v>
      </c>
      <c r="X4260" s="1" t="str">
        <f>IF(salesdata[[#This Row],[Total Revenue]]&gt;=70000,"High",IF(salesdata[[#This Row],[Total Revenue]]&gt;=40000,"Medium","Low"))</f>
        <v>Medium</v>
      </c>
      <c r="Y4260" s="1" t="str">
        <f>IFERROR(IF(SUMIF(salesdata[Year],salesdata[[#This Row],[Year]],salesdata[Total Revenue])&gt;SUMIF(salesdata[Year],salesdata[[#This Row],[Year]]-1,salesdata[Total Revenue]),"Growth Year","Decline Year"),"")</f>
        <v>Decline Year</v>
      </c>
    </row>
    <row r="4261" spans="1:25" x14ac:dyDescent="0.3">
      <c r="A4261" s="1">
        <v>4260</v>
      </c>
      <c r="B4261" s="2">
        <v>44617</v>
      </c>
      <c r="C4261" s="1">
        <v>2022</v>
      </c>
      <c r="D4261" s="1" t="s">
        <v>27</v>
      </c>
      <c r="E4261" s="1">
        <v>2</v>
      </c>
      <c r="F4261" s="3">
        <v>1661</v>
      </c>
      <c r="G4261" s="10">
        <v>5265.37</v>
      </c>
      <c r="H4261" s="12">
        <f>IFERROR(salesdata[[#This Row],[S-P1]]/salesdata[[#This Row],[Q-P1]],0)</f>
        <v>3.17</v>
      </c>
      <c r="I4261" s="3">
        <v>3737</v>
      </c>
      <c r="J4261" s="10">
        <v>23692.58</v>
      </c>
      <c r="K4261" s="12">
        <f>IFERROR(salesdata[[#This Row],[S-P2]]/salesdata[[#This Row],[Q-P2]],0)</f>
        <v>6.3400000000000007</v>
      </c>
      <c r="L4261" s="3">
        <v>544</v>
      </c>
      <c r="M4261" s="10">
        <v>2948.48</v>
      </c>
      <c r="N4261" s="12">
        <f>IFERROR(salesdata[[#This Row],[S-P3]]/salesdata[[#This Row],[Q-P3]],0)</f>
        <v>5.42</v>
      </c>
      <c r="O4261" s="3">
        <v>1975</v>
      </c>
      <c r="P4261" s="10">
        <v>14081.75</v>
      </c>
      <c r="Q4261" s="12">
        <f>IFERROR(salesdata[[#This Row],[S-P4]]/salesdata[[#This Row],[Q-P4]],0)</f>
        <v>7.13</v>
      </c>
      <c r="R4261" s="3">
        <v>7917</v>
      </c>
      <c r="S4261" s="10">
        <v>45988.18</v>
      </c>
      <c r="T4261" s="1" t="str">
        <f>"Q"&amp;ROUNDUP(salesdata[[#This Row],[Month No.]]/3,0)</f>
        <v>Q1</v>
      </c>
      <c r="U4261" s="1" t="str">
        <f>TEXT(salesdata[[#This Row],[Date]],"dddd")</f>
        <v>Friday</v>
      </c>
      <c r="V4261" s="12">
        <f>IFERROR(salesdata[[#This Row],[Total Revenue]]/salesdata[[#This Row],[Total Units Sold]],0)</f>
        <v>5.8087886825817865</v>
      </c>
      <c r="W4261" s="1" t="str">
        <f>INDEX({"Product1","Product2","Product3","Product4"},MATCH(MAX(salesdata[[#This Row],[S-P1]],salesdata[[#This Row],[S-P2]],salesdata[[#This Row],[S-P3]],salesdata[[#This Row],[S-P4]]),CHOOSE({1,2,3,4},salesdata[[#This Row],[S-P1]],salesdata[[#This Row],[S-P2]],salesdata[[#This Row],[S-P3]],salesdata[[#This Row],[S-P4]]),0))</f>
        <v>Product2</v>
      </c>
      <c r="X4261" s="1" t="str">
        <f>IF(salesdata[[#This Row],[Total Revenue]]&gt;=70000,"High",IF(salesdata[[#This Row],[Total Revenue]]&gt;=40000,"Medium","Low"))</f>
        <v>Medium</v>
      </c>
      <c r="Y4261" s="1" t="str">
        <f>IFERROR(IF(SUMIF(salesdata[Year],salesdata[[#This Row],[Year]],salesdata[Total Revenue])&gt;SUMIF(salesdata[Year],salesdata[[#This Row],[Year]]-1,salesdata[Total Revenue]),"Growth Year","Decline Year"),"")</f>
        <v>Decline Year</v>
      </c>
    </row>
    <row r="4262" spans="1:25" x14ac:dyDescent="0.3">
      <c r="A4262" s="1">
        <v>4261</v>
      </c>
      <c r="B4262" s="2">
        <v>44618</v>
      </c>
      <c r="C4262" s="1">
        <v>2022</v>
      </c>
      <c r="D4262" s="1" t="s">
        <v>27</v>
      </c>
      <c r="E4262" s="1">
        <v>2</v>
      </c>
      <c r="F4262" s="3">
        <v>7889</v>
      </c>
      <c r="G4262" s="10">
        <v>25008.13</v>
      </c>
      <c r="H4262" s="12">
        <f>IFERROR(salesdata[[#This Row],[S-P1]]/salesdata[[#This Row],[Q-P1]],0)</f>
        <v>3.17</v>
      </c>
      <c r="I4262" s="3">
        <v>1241</v>
      </c>
      <c r="J4262" s="10">
        <v>7867.94</v>
      </c>
      <c r="K4262" s="12">
        <f>IFERROR(salesdata[[#This Row],[S-P2]]/salesdata[[#This Row],[Q-P2]],0)</f>
        <v>6.34</v>
      </c>
      <c r="L4262" s="3">
        <v>1275</v>
      </c>
      <c r="M4262" s="10">
        <v>6910.5</v>
      </c>
      <c r="N4262" s="12">
        <f>IFERROR(salesdata[[#This Row],[S-P3]]/salesdata[[#This Row],[Q-P3]],0)</f>
        <v>5.42</v>
      </c>
      <c r="O4262" s="3">
        <v>1444</v>
      </c>
      <c r="P4262" s="10">
        <v>10295.719999999999</v>
      </c>
      <c r="Q4262" s="12">
        <f>IFERROR(salesdata[[#This Row],[S-P4]]/salesdata[[#This Row],[Q-P4]],0)</f>
        <v>7.13</v>
      </c>
      <c r="R4262" s="3">
        <v>11849</v>
      </c>
      <c r="S4262" s="10">
        <v>50082.29</v>
      </c>
      <c r="T4262" s="1" t="str">
        <f>"Q"&amp;ROUNDUP(salesdata[[#This Row],[Month No.]]/3,0)</f>
        <v>Q1</v>
      </c>
      <c r="U4262" s="1" t="str">
        <f>TEXT(salesdata[[#This Row],[Date]],"dddd")</f>
        <v>Saturday</v>
      </c>
      <c r="V4262" s="12">
        <f>IFERROR(salesdata[[#This Row],[Total Revenue]]/salesdata[[#This Row],[Total Units Sold]],0)</f>
        <v>4.2267102709089377</v>
      </c>
      <c r="W4262" s="1" t="str">
        <f>INDEX({"Product1","Product2","Product3","Product4"},MATCH(MAX(salesdata[[#This Row],[S-P1]],salesdata[[#This Row],[S-P2]],salesdata[[#This Row],[S-P3]],salesdata[[#This Row],[S-P4]]),CHOOSE({1,2,3,4},salesdata[[#This Row],[S-P1]],salesdata[[#This Row],[S-P2]],salesdata[[#This Row],[S-P3]],salesdata[[#This Row],[S-P4]]),0))</f>
        <v>Product1</v>
      </c>
      <c r="X4262" s="1" t="str">
        <f>IF(salesdata[[#This Row],[Total Revenue]]&gt;=70000,"High",IF(salesdata[[#This Row],[Total Revenue]]&gt;=40000,"Medium","Low"))</f>
        <v>Medium</v>
      </c>
      <c r="Y4262" s="1" t="str">
        <f>IFERROR(IF(SUMIF(salesdata[Year],salesdata[[#This Row],[Year]],salesdata[Total Revenue])&gt;SUMIF(salesdata[Year],salesdata[[#This Row],[Year]]-1,salesdata[Total Revenue]),"Growth Year","Decline Year"),"")</f>
        <v>Decline Year</v>
      </c>
    </row>
    <row r="4263" spans="1:25" x14ac:dyDescent="0.3">
      <c r="A4263" s="1">
        <v>4262</v>
      </c>
      <c r="B4263" s="2">
        <v>44619</v>
      </c>
      <c r="C4263" s="1">
        <v>2022</v>
      </c>
      <c r="D4263" s="1" t="s">
        <v>27</v>
      </c>
      <c r="E4263" s="1">
        <v>2</v>
      </c>
      <c r="F4263" s="3">
        <v>5058</v>
      </c>
      <c r="G4263" s="10">
        <v>16033.86</v>
      </c>
      <c r="H4263" s="12">
        <f>IFERROR(salesdata[[#This Row],[S-P1]]/salesdata[[#This Row],[Q-P1]],0)</f>
        <v>3.17</v>
      </c>
      <c r="I4263" s="3">
        <v>2153</v>
      </c>
      <c r="J4263" s="10">
        <v>13650.02</v>
      </c>
      <c r="K4263" s="12">
        <f>IFERROR(salesdata[[#This Row],[S-P2]]/salesdata[[#This Row],[Q-P2]],0)</f>
        <v>6.34</v>
      </c>
      <c r="L4263" s="3">
        <v>791</v>
      </c>
      <c r="M4263" s="10">
        <v>4287.22</v>
      </c>
      <c r="N4263" s="12">
        <f>IFERROR(salesdata[[#This Row],[S-P3]]/salesdata[[#This Row],[Q-P3]],0)</f>
        <v>5.42</v>
      </c>
      <c r="O4263" s="3">
        <v>1419</v>
      </c>
      <c r="P4263" s="10">
        <v>10117.469999999999</v>
      </c>
      <c r="Q4263" s="12">
        <f>IFERROR(salesdata[[#This Row],[S-P4]]/salesdata[[#This Row],[Q-P4]],0)</f>
        <v>7.13</v>
      </c>
      <c r="R4263" s="3">
        <v>9421</v>
      </c>
      <c r="S4263" s="10">
        <v>44088.57</v>
      </c>
      <c r="T4263" s="1" t="str">
        <f>"Q"&amp;ROUNDUP(salesdata[[#This Row],[Month No.]]/3,0)</f>
        <v>Q1</v>
      </c>
      <c r="U4263" s="1" t="str">
        <f>TEXT(salesdata[[#This Row],[Date]],"dddd")</f>
        <v>Sunday</v>
      </c>
      <c r="V4263" s="12">
        <f>IFERROR(salesdata[[#This Row],[Total Revenue]]/salesdata[[#This Row],[Total Units Sold]],0)</f>
        <v>4.6798184906060927</v>
      </c>
      <c r="W4263" s="1" t="str">
        <f>INDEX({"Product1","Product2","Product3","Product4"},MATCH(MAX(salesdata[[#This Row],[S-P1]],salesdata[[#This Row],[S-P2]],salesdata[[#This Row],[S-P3]],salesdata[[#This Row],[S-P4]]),CHOOSE({1,2,3,4},salesdata[[#This Row],[S-P1]],salesdata[[#This Row],[S-P2]],salesdata[[#This Row],[S-P3]],salesdata[[#This Row],[S-P4]]),0))</f>
        <v>Product1</v>
      </c>
      <c r="X4263" s="1" t="str">
        <f>IF(salesdata[[#This Row],[Total Revenue]]&gt;=70000,"High",IF(salesdata[[#This Row],[Total Revenue]]&gt;=40000,"Medium","Low"))</f>
        <v>Medium</v>
      </c>
      <c r="Y4263" s="1" t="str">
        <f>IFERROR(IF(SUMIF(salesdata[Year],salesdata[[#This Row],[Year]],salesdata[Total Revenue])&gt;SUMIF(salesdata[Year],salesdata[[#This Row],[Year]]-1,salesdata[Total Revenue]),"Growth Year","Decline Year"),"")</f>
        <v>Decline Year</v>
      </c>
    </row>
    <row r="4264" spans="1:25" x14ac:dyDescent="0.3">
      <c r="A4264" s="1">
        <v>4263</v>
      </c>
      <c r="B4264" s="2">
        <v>44620</v>
      </c>
      <c r="C4264" s="1">
        <v>2022</v>
      </c>
      <c r="D4264" s="1" t="s">
        <v>27</v>
      </c>
      <c r="E4264" s="1">
        <v>2</v>
      </c>
      <c r="F4264" s="3">
        <v>4715</v>
      </c>
      <c r="G4264" s="10">
        <v>14946.55</v>
      </c>
      <c r="H4264" s="12">
        <f>IFERROR(salesdata[[#This Row],[S-P1]]/salesdata[[#This Row],[Q-P1]],0)</f>
        <v>3.17</v>
      </c>
      <c r="I4264" s="3">
        <v>2521</v>
      </c>
      <c r="J4264" s="10">
        <v>15983.14</v>
      </c>
      <c r="K4264" s="12">
        <f>IFERROR(salesdata[[#This Row],[S-P2]]/salesdata[[#This Row],[Q-P2]],0)</f>
        <v>6.34</v>
      </c>
      <c r="L4264" s="3">
        <v>3181</v>
      </c>
      <c r="M4264" s="10">
        <v>17241.02</v>
      </c>
      <c r="N4264" s="12">
        <f>IFERROR(salesdata[[#This Row],[S-P3]]/salesdata[[#This Row],[Q-P3]],0)</f>
        <v>5.42</v>
      </c>
      <c r="O4264" s="3">
        <v>1922</v>
      </c>
      <c r="P4264" s="10">
        <v>13703.86</v>
      </c>
      <c r="Q4264" s="12">
        <f>IFERROR(salesdata[[#This Row],[S-P4]]/salesdata[[#This Row],[Q-P4]],0)</f>
        <v>7.13</v>
      </c>
      <c r="R4264" s="3">
        <v>12339</v>
      </c>
      <c r="S4264" s="10">
        <v>61874.57</v>
      </c>
      <c r="T4264" s="1" t="str">
        <f>"Q"&amp;ROUNDUP(salesdata[[#This Row],[Month No.]]/3,0)</f>
        <v>Q1</v>
      </c>
      <c r="U4264" s="1" t="str">
        <f>TEXT(salesdata[[#This Row],[Date]],"dddd")</f>
        <v>Monday</v>
      </c>
      <c r="V4264" s="12">
        <f>IFERROR(salesdata[[#This Row],[Total Revenue]]/salesdata[[#This Row],[Total Units Sold]],0)</f>
        <v>5.0145530431963694</v>
      </c>
      <c r="W4264" s="1" t="str">
        <f>INDEX({"Product1","Product2","Product3","Product4"},MATCH(MAX(salesdata[[#This Row],[S-P1]],salesdata[[#This Row],[S-P2]],salesdata[[#This Row],[S-P3]],salesdata[[#This Row],[S-P4]]),CHOOSE({1,2,3,4},salesdata[[#This Row],[S-P1]],salesdata[[#This Row],[S-P2]],salesdata[[#This Row],[S-P3]],salesdata[[#This Row],[S-P4]]),0))</f>
        <v>Product3</v>
      </c>
      <c r="X4264" s="1" t="str">
        <f>IF(salesdata[[#This Row],[Total Revenue]]&gt;=70000,"High",IF(salesdata[[#This Row],[Total Revenue]]&gt;=40000,"Medium","Low"))</f>
        <v>Medium</v>
      </c>
      <c r="Y4264" s="1" t="str">
        <f>IFERROR(IF(SUMIF(salesdata[Year],salesdata[[#This Row],[Year]],salesdata[Total Revenue])&gt;SUMIF(salesdata[Year],salesdata[[#This Row],[Year]]-1,salesdata[Total Revenue]),"Growth Year","Decline Year"),"")</f>
        <v>Decline Year</v>
      </c>
    </row>
    <row r="4265" spans="1:25" x14ac:dyDescent="0.3">
      <c r="A4265" s="1">
        <v>4264</v>
      </c>
      <c r="B4265" s="2">
        <v>44621</v>
      </c>
      <c r="C4265" s="1">
        <v>2022</v>
      </c>
      <c r="D4265" s="1" t="s">
        <v>28</v>
      </c>
      <c r="E4265" s="1">
        <v>3</v>
      </c>
      <c r="F4265" s="3">
        <v>6396</v>
      </c>
      <c r="G4265" s="10">
        <v>20275.32</v>
      </c>
      <c r="H4265" s="12">
        <f>IFERROR(salesdata[[#This Row],[S-P1]]/salesdata[[#This Row],[Q-P1]],0)</f>
        <v>3.17</v>
      </c>
      <c r="I4265" s="3">
        <v>2410</v>
      </c>
      <c r="J4265" s="10">
        <v>15279.4</v>
      </c>
      <c r="K4265" s="12">
        <f>IFERROR(salesdata[[#This Row],[S-P2]]/salesdata[[#This Row],[Q-P2]],0)</f>
        <v>6.34</v>
      </c>
      <c r="L4265" s="3">
        <v>4993</v>
      </c>
      <c r="M4265" s="10">
        <v>27062.06</v>
      </c>
      <c r="N4265" s="12">
        <f>IFERROR(salesdata[[#This Row],[S-P3]]/salesdata[[#This Row],[Q-P3]],0)</f>
        <v>5.42</v>
      </c>
      <c r="O4265" s="3">
        <v>1292</v>
      </c>
      <c r="P4265" s="10">
        <v>9211.9599999999991</v>
      </c>
      <c r="Q4265" s="12">
        <f>IFERROR(salesdata[[#This Row],[S-P4]]/salesdata[[#This Row],[Q-P4]],0)</f>
        <v>7.129999999999999</v>
      </c>
      <c r="R4265" s="3">
        <v>15091</v>
      </c>
      <c r="S4265" s="10">
        <v>71828.740000000005</v>
      </c>
      <c r="T4265" s="1" t="str">
        <f>"Q"&amp;ROUNDUP(salesdata[[#This Row],[Month No.]]/3,0)</f>
        <v>Q1</v>
      </c>
      <c r="U4265" s="1" t="str">
        <f>TEXT(salesdata[[#This Row],[Date]],"dddd")</f>
        <v>Tuesday</v>
      </c>
      <c r="V4265" s="12">
        <f>IFERROR(salesdata[[#This Row],[Total Revenue]]/salesdata[[#This Row],[Total Units Sold]],0)</f>
        <v>4.7597071101981321</v>
      </c>
      <c r="W4265" s="1" t="str">
        <f>INDEX({"Product1","Product2","Product3","Product4"},MATCH(MAX(salesdata[[#This Row],[S-P1]],salesdata[[#This Row],[S-P2]],salesdata[[#This Row],[S-P3]],salesdata[[#This Row],[S-P4]]),CHOOSE({1,2,3,4},salesdata[[#This Row],[S-P1]],salesdata[[#This Row],[S-P2]],salesdata[[#This Row],[S-P3]],salesdata[[#This Row],[S-P4]]),0))</f>
        <v>Product3</v>
      </c>
      <c r="X4265" s="1" t="str">
        <f>IF(salesdata[[#This Row],[Total Revenue]]&gt;=70000,"High",IF(salesdata[[#This Row],[Total Revenue]]&gt;=40000,"Medium","Low"))</f>
        <v>High</v>
      </c>
      <c r="Y4265" s="1" t="str">
        <f>IFERROR(IF(SUMIF(salesdata[Year],salesdata[[#This Row],[Year]],salesdata[Total Revenue])&gt;SUMIF(salesdata[Year],salesdata[[#This Row],[Year]]-1,salesdata[Total Revenue]),"Growth Year","Decline Year"),"")</f>
        <v>Decline Year</v>
      </c>
    </row>
    <row r="4266" spans="1:25" x14ac:dyDescent="0.3">
      <c r="A4266" s="1">
        <v>4265</v>
      </c>
      <c r="B4266" s="2">
        <v>44622</v>
      </c>
      <c r="C4266" s="1">
        <v>2022</v>
      </c>
      <c r="D4266" s="1" t="s">
        <v>28</v>
      </c>
      <c r="E4266" s="1">
        <v>3</v>
      </c>
      <c r="F4266" s="3">
        <v>4223</v>
      </c>
      <c r="G4266" s="10">
        <v>13386.91</v>
      </c>
      <c r="H4266" s="12">
        <f>IFERROR(salesdata[[#This Row],[S-P1]]/salesdata[[#This Row],[Q-P1]],0)</f>
        <v>3.17</v>
      </c>
      <c r="I4266" s="3">
        <v>1420</v>
      </c>
      <c r="J4266" s="10">
        <v>9002.7999999999993</v>
      </c>
      <c r="K4266" s="12">
        <f>IFERROR(salesdata[[#This Row],[S-P2]]/salesdata[[#This Row],[Q-P2]],0)</f>
        <v>6.34</v>
      </c>
      <c r="L4266" s="3">
        <v>5183</v>
      </c>
      <c r="M4266" s="10">
        <v>28091.86</v>
      </c>
      <c r="N4266" s="12">
        <f>IFERROR(salesdata[[#This Row],[S-P3]]/salesdata[[#This Row],[Q-P3]],0)</f>
        <v>5.42</v>
      </c>
      <c r="O4266" s="3">
        <v>1341</v>
      </c>
      <c r="P4266" s="10">
        <v>9561.33</v>
      </c>
      <c r="Q4266" s="12">
        <f>IFERROR(salesdata[[#This Row],[S-P4]]/salesdata[[#This Row],[Q-P4]],0)</f>
        <v>7.13</v>
      </c>
      <c r="R4266" s="3">
        <v>12167</v>
      </c>
      <c r="S4266" s="10">
        <v>60042.9</v>
      </c>
      <c r="T4266" s="1" t="str">
        <f>"Q"&amp;ROUNDUP(salesdata[[#This Row],[Month No.]]/3,0)</f>
        <v>Q1</v>
      </c>
      <c r="U4266" s="1" t="str">
        <f>TEXT(salesdata[[#This Row],[Date]],"dddd")</f>
        <v>Wednesday</v>
      </c>
      <c r="V4266" s="12">
        <f>IFERROR(salesdata[[#This Row],[Total Revenue]]/salesdata[[#This Row],[Total Units Sold]],0)</f>
        <v>4.9348976740363275</v>
      </c>
      <c r="W4266" s="1" t="str">
        <f>INDEX({"Product1","Product2","Product3","Product4"},MATCH(MAX(salesdata[[#This Row],[S-P1]],salesdata[[#This Row],[S-P2]],salesdata[[#This Row],[S-P3]],salesdata[[#This Row],[S-P4]]),CHOOSE({1,2,3,4},salesdata[[#This Row],[S-P1]],salesdata[[#This Row],[S-P2]],salesdata[[#This Row],[S-P3]],salesdata[[#This Row],[S-P4]]),0))</f>
        <v>Product3</v>
      </c>
      <c r="X4266" s="1" t="str">
        <f>IF(salesdata[[#This Row],[Total Revenue]]&gt;=70000,"High",IF(salesdata[[#This Row],[Total Revenue]]&gt;=40000,"Medium","Low"))</f>
        <v>Medium</v>
      </c>
      <c r="Y4266" s="1" t="str">
        <f>IFERROR(IF(SUMIF(salesdata[Year],salesdata[[#This Row],[Year]],salesdata[Total Revenue])&gt;SUMIF(salesdata[Year],salesdata[[#This Row],[Year]]-1,salesdata[Total Revenue]),"Growth Year","Decline Year"),"")</f>
        <v>Decline Year</v>
      </c>
    </row>
    <row r="4267" spans="1:25" x14ac:dyDescent="0.3">
      <c r="A4267" s="1">
        <v>4266</v>
      </c>
      <c r="B4267" s="2">
        <v>44623</v>
      </c>
      <c r="C4267" s="1">
        <v>2022</v>
      </c>
      <c r="D4267" s="1" t="s">
        <v>28</v>
      </c>
      <c r="E4267" s="1">
        <v>3</v>
      </c>
      <c r="F4267" s="3">
        <v>642</v>
      </c>
      <c r="G4267" s="10">
        <v>2035.14</v>
      </c>
      <c r="H4267" s="12">
        <f>IFERROR(salesdata[[#This Row],[S-P1]]/salesdata[[#This Row],[Q-P1]],0)</f>
        <v>3.1700000000000004</v>
      </c>
      <c r="I4267" s="3">
        <v>1851</v>
      </c>
      <c r="J4267" s="10">
        <v>11735.34</v>
      </c>
      <c r="K4267" s="12">
        <f>IFERROR(salesdata[[#This Row],[S-P2]]/salesdata[[#This Row],[Q-P2]],0)</f>
        <v>6.34</v>
      </c>
      <c r="L4267" s="3">
        <v>3124</v>
      </c>
      <c r="M4267" s="10">
        <v>16932.080000000002</v>
      </c>
      <c r="N4267" s="12">
        <f>IFERROR(salesdata[[#This Row],[S-P3]]/salesdata[[#This Row],[Q-P3]],0)</f>
        <v>5.4200000000000008</v>
      </c>
      <c r="O4267" s="3">
        <v>1430</v>
      </c>
      <c r="P4267" s="10">
        <v>10195.9</v>
      </c>
      <c r="Q4267" s="12">
        <f>IFERROR(salesdata[[#This Row],[S-P4]]/salesdata[[#This Row],[Q-P4]],0)</f>
        <v>7.13</v>
      </c>
      <c r="R4267" s="3">
        <v>7047</v>
      </c>
      <c r="S4267" s="10">
        <v>40898.46</v>
      </c>
      <c r="T4267" s="1" t="str">
        <f>"Q"&amp;ROUNDUP(salesdata[[#This Row],[Month No.]]/3,0)</f>
        <v>Q1</v>
      </c>
      <c r="U4267" s="1" t="str">
        <f>TEXT(salesdata[[#This Row],[Date]],"dddd")</f>
        <v>Thursday</v>
      </c>
      <c r="V4267" s="12">
        <f>IFERROR(salesdata[[#This Row],[Total Revenue]]/salesdata[[#This Row],[Total Units Sold]],0)</f>
        <v>5.8036696466581521</v>
      </c>
      <c r="W4267" s="1" t="str">
        <f>INDEX({"Product1","Product2","Product3","Product4"},MATCH(MAX(salesdata[[#This Row],[S-P1]],salesdata[[#This Row],[S-P2]],salesdata[[#This Row],[S-P3]],salesdata[[#This Row],[S-P4]]),CHOOSE({1,2,3,4},salesdata[[#This Row],[S-P1]],salesdata[[#This Row],[S-P2]],salesdata[[#This Row],[S-P3]],salesdata[[#This Row],[S-P4]]),0))</f>
        <v>Product3</v>
      </c>
      <c r="X4267" s="1" t="str">
        <f>IF(salesdata[[#This Row],[Total Revenue]]&gt;=70000,"High",IF(salesdata[[#This Row],[Total Revenue]]&gt;=40000,"Medium","Low"))</f>
        <v>Medium</v>
      </c>
      <c r="Y4267" s="1" t="str">
        <f>IFERROR(IF(SUMIF(salesdata[Year],salesdata[[#This Row],[Year]],salesdata[Total Revenue])&gt;SUMIF(salesdata[Year],salesdata[[#This Row],[Year]]-1,salesdata[Total Revenue]),"Growth Year","Decline Year"),"")</f>
        <v>Decline Year</v>
      </c>
    </row>
    <row r="4268" spans="1:25" x14ac:dyDescent="0.3">
      <c r="A4268" s="1">
        <v>4267</v>
      </c>
      <c r="B4268" s="2">
        <v>44624</v>
      </c>
      <c r="C4268" s="1">
        <v>2022</v>
      </c>
      <c r="D4268" s="1" t="s">
        <v>28</v>
      </c>
      <c r="E4268" s="1">
        <v>3</v>
      </c>
      <c r="F4268" s="3">
        <v>1628</v>
      </c>
      <c r="G4268" s="10">
        <v>5160.76</v>
      </c>
      <c r="H4268" s="12">
        <f>IFERROR(salesdata[[#This Row],[S-P1]]/salesdata[[#This Row],[Q-P1]],0)</f>
        <v>3.17</v>
      </c>
      <c r="I4268" s="3">
        <v>2522</v>
      </c>
      <c r="J4268" s="10">
        <v>15989.48</v>
      </c>
      <c r="K4268" s="12">
        <f>IFERROR(salesdata[[#This Row],[S-P2]]/salesdata[[#This Row],[Q-P2]],0)</f>
        <v>6.34</v>
      </c>
      <c r="L4268" s="3">
        <v>2233</v>
      </c>
      <c r="M4268" s="10">
        <v>12102.86</v>
      </c>
      <c r="N4268" s="12">
        <f>IFERROR(salesdata[[#This Row],[S-P3]]/salesdata[[#This Row],[Q-P3]],0)</f>
        <v>5.42</v>
      </c>
      <c r="O4268" s="3">
        <v>1411</v>
      </c>
      <c r="P4268" s="10">
        <v>10060.43</v>
      </c>
      <c r="Q4268" s="12">
        <f>IFERROR(salesdata[[#This Row],[S-P4]]/salesdata[[#This Row],[Q-P4]],0)</f>
        <v>7.13</v>
      </c>
      <c r="R4268" s="3">
        <v>7794</v>
      </c>
      <c r="S4268" s="10">
        <v>43313.53</v>
      </c>
      <c r="T4268" s="1" t="str">
        <f>"Q"&amp;ROUNDUP(salesdata[[#This Row],[Month No.]]/3,0)</f>
        <v>Q1</v>
      </c>
      <c r="U4268" s="1" t="str">
        <f>TEXT(salesdata[[#This Row],[Date]],"dddd")</f>
        <v>Friday</v>
      </c>
      <c r="V4268" s="12">
        <f>IFERROR(salesdata[[#This Row],[Total Revenue]]/salesdata[[#This Row],[Total Units Sold]],0)</f>
        <v>5.5572915062868873</v>
      </c>
      <c r="W4268" s="1" t="str">
        <f>INDEX({"Product1","Product2","Product3","Product4"},MATCH(MAX(salesdata[[#This Row],[S-P1]],salesdata[[#This Row],[S-P2]],salesdata[[#This Row],[S-P3]],salesdata[[#This Row],[S-P4]]),CHOOSE({1,2,3,4},salesdata[[#This Row],[S-P1]],salesdata[[#This Row],[S-P2]],salesdata[[#This Row],[S-P3]],salesdata[[#This Row],[S-P4]]),0))</f>
        <v>Product2</v>
      </c>
      <c r="X4268" s="1" t="str">
        <f>IF(salesdata[[#This Row],[Total Revenue]]&gt;=70000,"High",IF(salesdata[[#This Row],[Total Revenue]]&gt;=40000,"Medium","Low"))</f>
        <v>Medium</v>
      </c>
      <c r="Y4268" s="1" t="str">
        <f>IFERROR(IF(SUMIF(salesdata[Year],salesdata[[#This Row],[Year]],salesdata[Total Revenue])&gt;SUMIF(salesdata[Year],salesdata[[#This Row],[Year]]-1,salesdata[Total Revenue]),"Growth Year","Decline Year"),"")</f>
        <v>Decline Year</v>
      </c>
    </row>
    <row r="4269" spans="1:25" x14ac:dyDescent="0.3">
      <c r="A4269" s="1">
        <v>4268</v>
      </c>
      <c r="B4269" s="2">
        <v>44625</v>
      </c>
      <c r="C4269" s="1">
        <v>2022</v>
      </c>
      <c r="D4269" s="1" t="s">
        <v>28</v>
      </c>
      <c r="E4269" s="1">
        <v>3</v>
      </c>
      <c r="F4269" s="3">
        <v>5893</v>
      </c>
      <c r="G4269" s="10">
        <v>18680.810000000001</v>
      </c>
      <c r="H4269" s="12">
        <f>IFERROR(salesdata[[#This Row],[S-P1]]/salesdata[[#This Row],[Q-P1]],0)</f>
        <v>3.1700000000000004</v>
      </c>
      <c r="I4269" s="3">
        <v>3270</v>
      </c>
      <c r="J4269" s="10">
        <v>20731.8</v>
      </c>
      <c r="K4269" s="12">
        <f>IFERROR(salesdata[[#This Row],[S-P2]]/salesdata[[#This Row],[Q-P2]],0)</f>
        <v>6.34</v>
      </c>
      <c r="L4269" s="3">
        <v>4505</v>
      </c>
      <c r="M4269" s="10">
        <v>24417.1</v>
      </c>
      <c r="N4269" s="12">
        <f>IFERROR(salesdata[[#This Row],[S-P3]]/salesdata[[#This Row],[Q-P3]],0)</f>
        <v>5.42</v>
      </c>
      <c r="O4269" s="3">
        <v>557</v>
      </c>
      <c r="P4269" s="10">
        <v>3971.41</v>
      </c>
      <c r="Q4269" s="12">
        <f>IFERROR(salesdata[[#This Row],[S-P4]]/salesdata[[#This Row],[Q-P4]],0)</f>
        <v>7.13</v>
      </c>
      <c r="R4269" s="3">
        <v>14225</v>
      </c>
      <c r="S4269" s="10">
        <v>67801.119999999995</v>
      </c>
      <c r="T4269" s="1" t="str">
        <f>"Q"&amp;ROUNDUP(salesdata[[#This Row],[Month No.]]/3,0)</f>
        <v>Q1</v>
      </c>
      <c r="U4269" s="1" t="str">
        <f>TEXT(salesdata[[#This Row],[Date]],"dddd")</f>
        <v>Saturday</v>
      </c>
      <c r="V4269" s="12">
        <f>IFERROR(salesdata[[#This Row],[Total Revenue]]/salesdata[[#This Row],[Total Units Sold]],0)</f>
        <v>4.7663353251318101</v>
      </c>
      <c r="W4269" s="1" t="str">
        <f>INDEX({"Product1","Product2","Product3","Product4"},MATCH(MAX(salesdata[[#This Row],[S-P1]],salesdata[[#This Row],[S-P2]],salesdata[[#This Row],[S-P3]],salesdata[[#This Row],[S-P4]]),CHOOSE({1,2,3,4},salesdata[[#This Row],[S-P1]],salesdata[[#This Row],[S-P2]],salesdata[[#This Row],[S-P3]],salesdata[[#This Row],[S-P4]]),0))</f>
        <v>Product3</v>
      </c>
      <c r="X4269" s="1" t="str">
        <f>IF(salesdata[[#This Row],[Total Revenue]]&gt;=70000,"High",IF(salesdata[[#This Row],[Total Revenue]]&gt;=40000,"Medium","Low"))</f>
        <v>Medium</v>
      </c>
      <c r="Y4269" s="1" t="str">
        <f>IFERROR(IF(SUMIF(salesdata[Year],salesdata[[#This Row],[Year]],salesdata[Total Revenue])&gt;SUMIF(salesdata[Year],salesdata[[#This Row],[Year]]-1,salesdata[Total Revenue]),"Growth Year","Decline Year"),"")</f>
        <v>Decline Year</v>
      </c>
    </row>
    <row r="4270" spans="1:25" x14ac:dyDescent="0.3">
      <c r="A4270" s="1">
        <v>4269</v>
      </c>
      <c r="B4270" s="2">
        <v>44626</v>
      </c>
      <c r="C4270" s="1">
        <v>2022</v>
      </c>
      <c r="D4270" s="1" t="s">
        <v>28</v>
      </c>
      <c r="E4270" s="1">
        <v>3</v>
      </c>
      <c r="F4270" s="3">
        <v>3951</v>
      </c>
      <c r="G4270" s="10">
        <v>12524.67</v>
      </c>
      <c r="H4270" s="12">
        <f>IFERROR(salesdata[[#This Row],[S-P1]]/salesdata[[#This Row],[Q-P1]],0)</f>
        <v>3.17</v>
      </c>
      <c r="I4270" s="3">
        <v>3275</v>
      </c>
      <c r="J4270" s="10">
        <v>20763.5</v>
      </c>
      <c r="K4270" s="12">
        <f>IFERROR(salesdata[[#This Row],[S-P2]]/salesdata[[#This Row],[Q-P2]],0)</f>
        <v>6.34</v>
      </c>
      <c r="L4270" s="3">
        <v>5300</v>
      </c>
      <c r="M4270" s="10">
        <v>28726</v>
      </c>
      <c r="N4270" s="12">
        <f>IFERROR(salesdata[[#This Row],[S-P3]]/salesdata[[#This Row],[Q-P3]],0)</f>
        <v>5.42</v>
      </c>
      <c r="O4270" s="3">
        <v>597</v>
      </c>
      <c r="P4270" s="10">
        <v>4256.6099999999997</v>
      </c>
      <c r="Q4270" s="12">
        <f>IFERROR(salesdata[[#This Row],[S-P4]]/salesdata[[#This Row],[Q-P4]],0)</f>
        <v>7.13</v>
      </c>
      <c r="R4270" s="3">
        <v>13123</v>
      </c>
      <c r="S4270" s="10">
        <v>66270.78</v>
      </c>
      <c r="T4270" s="1" t="str">
        <f>"Q"&amp;ROUNDUP(salesdata[[#This Row],[Month No.]]/3,0)</f>
        <v>Q1</v>
      </c>
      <c r="U4270" s="1" t="str">
        <f>TEXT(salesdata[[#This Row],[Date]],"dddd")</f>
        <v>Sunday</v>
      </c>
      <c r="V4270" s="12">
        <f>IFERROR(salesdata[[#This Row],[Total Revenue]]/salesdata[[#This Row],[Total Units Sold]],0)</f>
        <v>5.0499718052274636</v>
      </c>
      <c r="W4270" s="1" t="str">
        <f>INDEX({"Product1","Product2","Product3","Product4"},MATCH(MAX(salesdata[[#This Row],[S-P1]],salesdata[[#This Row],[S-P2]],salesdata[[#This Row],[S-P3]],salesdata[[#This Row],[S-P4]]),CHOOSE({1,2,3,4},salesdata[[#This Row],[S-P1]],salesdata[[#This Row],[S-P2]],salesdata[[#This Row],[S-P3]],salesdata[[#This Row],[S-P4]]),0))</f>
        <v>Product3</v>
      </c>
      <c r="X4270" s="1" t="str">
        <f>IF(salesdata[[#This Row],[Total Revenue]]&gt;=70000,"High",IF(salesdata[[#This Row],[Total Revenue]]&gt;=40000,"Medium","Low"))</f>
        <v>Medium</v>
      </c>
      <c r="Y4270" s="1" t="str">
        <f>IFERROR(IF(SUMIF(salesdata[Year],salesdata[[#This Row],[Year]],salesdata[Total Revenue])&gt;SUMIF(salesdata[Year],salesdata[[#This Row],[Year]]-1,salesdata[Total Revenue]),"Growth Year","Decline Year"),"")</f>
        <v>Decline Year</v>
      </c>
    </row>
    <row r="4271" spans="1:25" x14ac:dyDescent="0.3">
      <c r="A4271" s="1">
        <v>4270</v>
      </c>
      <c r="B4271" s="2">
        <v>44627</v>
      </c>
      <c r="C4271" s="1">
        <v>2022</v>
      </c>
      <c r="D4271" s="1" t="s">
        <v>28</v>
      </c>
      <c r="E4271" s="1">
        <v>3</v>
      </c>
      <c r="F4271" s="3">
        <v>7769</v>
      </c>
      <c r="G4271" s="10">
        <v>24627.73</v>
      </c>
      <c r="H4271" s="12">
        <f>IFERROR(salesdata[[#This Row],[S-P1]]/salesdata[[#This Row],[Q-P1]],0)</f>
        <v>3.17</v>
      </c>
      <c r="I4271" s="3">
        <v>2845</v>
      </c>
      <c r="J4271" s="10">
        <v>18037.3</v>
      </c>
      <c r="K4271" s="12">
        <f>IFERROR(salesdata[[#This Row],[S-P2]]/salesdata[[#This Row],[Q-P2]],0)</f>
        <v>6.34</v>
      </c>
      <c r="L4271" s="3">
        <v>1690</v>
      </c>
      <c r="M4271" s="10">
        <v>9159.7999999999993</v>
      </c>
      <c r="N4271" s="12">
        <f>IFERROR(salesdata[[#This Row],[S-P3]]/salesdata[[#This Row],[Q-P3]],0)</f>
        <v>5.42</v>
      </c>
      <c r="O4271" s="3">
        <v>379</v>
      </c>
      <c r="P4271" s="10">
        <v>2702.27</v>
      </c>
      <c r="Q4271" s="12">
        <f>IFERROR(salesdata[[#This Row],[S-P4]]/salesdata[[#This Row],[Q-P4]],0)</f>
        <v>7.13</v>
      </c>
      <c r="R4271" s="3">
        <v>12683</v>
      </c>
      <c r="S4271" s="10">
        <v>54527.1</v>
      </c>
      <c r="T4271" s="1" t="str">
        <f>"Q"&amp;ROUNDUP(salesdata[[#This Row],[Month No.]]/3,0)</f>
        <v>Q1</v>
      </c>
      <c r="U4271" s="1" t="str">
        <f>TEXT(salesdata[[#This Row],[Date]],"dddd")</f>
        <v>Monday</v>
      </c>
      <c r="V4271" s="12">
        <f>IFERROR(salesdata[[#This Row],[Total Revenue]]/salesdata[[#This Row],[Total Units Sold]],0)</f>
        <v>4.2992273121501219</v>
      </c>
      <c r="W4271" s="1" t="str">
        <f>INDEX({"Product1","Product2","Product3","Product4"},MATCH(MAX(salesdata[[#This Row],[S-P1]],salesdata[[#This Row],[S-P2]],salesdata[[#This Row],[S-P3]],salesdata[[#This Row],[S-P4]]),CHOOSE({1,2,3,4},salesdata[[#This Row],[S-P1]],salesdata[[#This Row],[S-P2]],salesdata[[#This Row],[S-P3]],salesdata[[#This Row],[S-P4]]),0))</f>
        <v>Product1</v>
      </c>
      <c r="X4271" s="1" t="str">
        <f>IF(salesdata[[#This Row],[Total Revenue]]&gt;=70000,"High",IF(salesdata[[#This Row],[Total Revenue]]&gt;=40000,"Medium","Low"))</f>
        <v>Medium</v>
      </c>
      <c r="Y4271" s="1" t="str">
        <f>IFERROR(IF(SUMIF(salesdata[Year],salesdata[[#This Row],[Year]],salesdata[Total Revenue])&gt;SUMIF(salesdata[Year],salesdata[[#This Row],[Year]]-1,salesdata[Total Revenue]),"Growth Year","Decline Year"),"")</f>
        <v>Decline Year</v>
      </c>
    </row>
    <row r="4272" spans="1:25" x14ac:dyDescent="0.3">
      <c r="A4272" s="1">
        <v>4271</v>
      </c>
      <c r="B4272" s="2">
        <v>44628</v>
      </c>
      <c r="C4272" s="1">
        <v>2022</v>
      </c>
      <c r="D4272" s="1" t="s">
        <v>28</v>
      </c>
      <c r="E4272" s="1">
        <v>3</v>
      </c>
      <c r="F4272" s="3">
        <v>1908</v>
      </c>
      <c r="G4272" s="10">
        <v>6048.36</v>
      </c>
      <c r="H4272" s="12">
        <f>IFERROR(salesdata[[#This Row],[S-P1]]/salesdata[[#This Row],[Q-P1]],0)</f>
        <v>3.17</v>
      </c>
      <c r="I4272" s="3">
        <v>2781</v>
      </c>
      <c r="J4272" s="10">
        <v>17631.54</v>
      </c>
      <c r="K4272" s="12">
        <f>IFERROR(salesdata[[#This Row],[S-P2]]/salesdata[[#This Row],[Q-P2]],0)</f>
        <v>6.3400000000000007</v>
      </c>
      <c r="L4272" s="3">
        <v>1079</v>
      </c>
      <c r="M4272" s="10">
        <v>5848.18</v>
      </c>
      <c r="N4272" s="12">
        <f>IFERROR(salesdata[[#This Row],[S-P3]]/salesdata[[#This Row],[Q-P3]],0)</f>
        <v>5.42</v>
      </c>
      <c r="O4272" s="3">
        <v>477</v>
      </c>
      <c r="P4272" s="10">
        <v>3401.01</v>
      </c>
      <c r="Q4272" s="12">
        <f>IFERROR(salesdata[[#This Row],[S-P4]]/salesdata[[#This Row],[Q-P4]],0)</f>
        <v>7.1300000000000008</v>
      </c>
      <c r="R4272" s="3">
        <v>6245</v>
      </c>
      <c r="S4272" s="10">
        <v>32929.089999999997</v>
      </c>
      <c r="T4272" s="1" t="str">
        <f>"Q"&amp;ROUNDUP(salesdata[[#This Row],[Month No.]]/3,0)</f>
        <v>Q1</v>
      </c>
      <c r="U4272" s="1" t="str">
        <f>TEXT(salesdata[[#This Row],[Date]],"dddd")</f>
        <v>Tuesday</v>
      </c>
      <c r="V4272" s="12">
        <f>IFERROR(salesdata[[#This Row],[Total Revenue]]/salesdata[[#This Row],[Total Units Sold]],0)</f>
        <v>5.2728726981585261</v>
      </c>
      <c r="W4272" s="1" t="str">
        <f>INDEX({"Product1","Product2","Product3","Product4"},MATCH(MAX(salesdata[[#This Row],[S-P1]],salesdata[[#This Row],[S-P2]],salesdata[[#This Row],[S-P3]],salesdata[[#This Row],[S-P4]]),CHOOSE({1,2,3,4},salesdata[[#This Row],[S-P1]],salesdata[[#This Row],[S-P2]],salesdata[[#This Row],[S-P3]],salesdata[[#This Row],[S-P4]]),0))</f>
        <v>Product2</v>
      </c>
      <c r="X4272" s="1" t="str">
        <f>IF(salesdata[[#This Row],[Total Revenue]]&gt;=70000,"High",IF(salesdata[[#This Row],[Total Revenue]]&gt;=40000,"Medium","Low"))</f>
        <v>Low</v>
      </c>
      <c r="Y4272" s="1" t="str">
        <f>IFERROR(IF(SUMIF(salesdata[Year],salesdata[[#This Row],[Year]],salesdata[Total Revenue])&gt;SUMIF(salesdata[Year],salesdata[[#This Row],[Year]]-1,salesdata[Total Revenue]),"Growth Year","Decline Year"),"")</f>
        <v>Decline Year</v>
      </c>
    </row>
    <row r="4273" spans="1:25" x14ac:dyDescent="0.3">
      <c r="A4273" s="1">
        <v>4272</v>
      </c>
      <c r="B4273" s="2">
        <v>44629</v>
      </c>
      <c r="C4273" s="1">
        <v>2022</v>
      </c>
      <c r="D4273" s="1" t="s">
        <v>28</v>
      </c>
      <c r="E4273" s="1">
        <v>3</v>
      </c>
      <c r="F4273" s="3">
        <v>3700</v>
      </c>
      <c r="G4273" s="10">
        <v>11729</v>
      </c>
      <c r="H4273" s="12">
        <f>IFERROR(salesdata[[#This Row],[S-P1]]/salesdata[[#This Row],[Q-P1]],0)</f>
        <v>3.17</v>
      </c>
      <c r="I4273" s="3">
        <v>427</v>
      </c>
      <c r="J4273" s="10">
        <v>2707.18</v>
      </c>
      <c r="K4273" s="12">
        <f>IFERROR(salesdata[[#This Row],[S-P2]]/salesdata[[#This Row],[Q-P2]],0)</f>
        <v>6.34</v>
      </c>
      <c r="L4273" s="3">
        <v>4043</v>
      </c>
      <c r="M4273" s="10">
        <v>21913.06</v>
      </c>
      <c r="N4273" s="12">
        <f>IFERROR(salesdata[[#This Row],[S-P3]]/salesdata[[#This Row],[Q-P3]],0)</f>
        <v>5.42</v>
      </c>
      <c r="O4273" s="3">
        <v>1291</v>
      </c>
      <c r="P4273" s="10">
        <v>9204.83</v>
      </c>
      <c r="Q4273" s="12">
        <f>IFERROR(salesdata[[#This Row],[S-P4]]/salesdata[[#This Row],[Q-P4]],0)</f>
        <v>7.13</v>
      </c>
      <c r="R4273" s="3">
        <v>9461</v>
      </c>
      <c r="S4273" s="10">
        <v>45554.07</v>
      </c>
      <c r="T4273" s="1" t="str">
        <f>"Q"&amp;ROUNDUP(salesdata[[#This Row],[Month No.]]/3,0)</f>
        <v>Q1</v>
      </c>
      <c r="U4273" s="1" t="str">
        <f>TEXT(salesdata[[#This Row],[Date]],"dddd")</f>
        <v>Wednesday</v>
      </c>
      <c r="V4273" s="12">
        <f>IFERROR(salesdata[[#This Row],[Total Revenue]]/salesdata[[#This Row],[Total Units Sold]],0)</f>
        <v>4.8149318253884363</v>
      </c>
      <c r="W4273" s="1" t="str">
        <f>INDEX({"Product1","Product2","Product3","Product4"},MATCH(MAX(salesdata[[#This Row],[S-P1]],salesdata[[#This Row],[S-P2]],salesdata[[#This Row],[S-P3]],salesdata[[#This Row],[S-P4]]),CHOOSE({1,2,3,4},salesdata[[#This Row],[S-P1]],salesdata[[#This Row],[S-P2]],salesdata[[#This Row],[S-P3]],salesdata[[#This Row],[S-P4]]),0))</f>
        <v>Product3</v>
      </c>
      <c r="X4273" s="1" t="str">
        <f>IF(salesdata[[#This Row],[Total Revenue]]&gt;=70000,"High",IF(salesdata[[#This Row],[Total Revenue]]&gt;=40000,"Medium","Low"))</f>
        <v>Medium</v>
      </c>
      <c r="Y4273" s="1" t="str">
        <f>IFERROR(IF(SUMIF(salesdata[Year],salesdata[[#This Row],[Year]],salesdata[Total Revenue])&gt;SUMIF(salesdata[Year],salesdata[[#This Row],[Year]]-1,salesdata[Total Revenue]),"Growth Year","Decline Year"),"")</f>
        <v>Decline Year</v>
      </c>
    </row>
    <row r="4274" spans="1:25" x14ac:dyDescent="0.3">
      <c r="A4274" s="1">
        <v>4273</v>
      </c>
      <c r="B4274" s="2">
        <v>44630</v>
      </c>
      <c r="C4274" s="1">
        <v>2022</v>
      </c>
      <c r="D4274" s="1" t="s">
        <v>28</v>
      </c>
      <c r="E4274" s="1">
        <v>3</v>
      </c>
      <c r="F4274" s="3">
        <v>6310</v>
      </c>
      <c r="G4274" s="10">
        <v>20002.7</v>
      </c>
      <c r="H4274" s="12">
        <f>IFERROR(salesdata[[#This Row],[S-P1]]/salesdata[[#This Row],[Q-P1]],0)</f>
        <v>3.17</v>
      </c>
      <c r="I4274" s="3">
        <v>1644</v>
      </c>
      <c r="J4274" s="10">
        <v>10422.959999999999</v>
      </c>
      <c r="K4274" s="12">
        <f>IFERROR(salesdata[[#This Row],[S-P2]]/salesdata[[#This Row],[Q-P2]],0)</f>
        <v>6.34</v>
      </c>
      <c r="L4274" s="3">
        <v>3723</v>
      </c>
      <c r="M4274" s="10">
        <v>20178.66</v>
      </c>
      <c r="N4274" s="12">
        <f>IFERROR(salesdata[[#This Row],[S-P3]]/salesdata[[#This Row],[Q-P3]],0)</f>
        <v>5.42</v>
      </c>
      <c r="O4274" s="3">
        <v>1989</v>
      </c>
      <c r="P4274" s="10">
        <v>14181.57</v>
      </c>
      <c r="Q4274" s="12">
        <f>IFERROR(salesdata[[#This Row],[S-P4]]/salesdata[[#This Row],[Q-P4]],0)</f>
        <v>7.13</v>
      </c>
      <c r="R4274" s="3">
        <v>13666</v>
      </c>
      <c r="S4274" s="10">
        <v>64785.89</v>
      </c>
      <c r="T4274" s="1" t="str">
        <f>"Q"&amp;ROUNDUP(salesdata[[#This Row],[Month No.]]/3,0)</f>
        <v>Q1</v>
      </c>
      <c r="U4274" s="1" t="str">
        <f>TEXT(salesdata[[#This Row],[Date]],"dddd")</f>
        <v>Thursday</v>
      </c>
      <c r="V4274" s="12">
        <f>IFERROR(salesdata[[#This Row],[Total Revenue]]/salesdata[[#This Row],[Total Units Sold]],0)</f>
        <v>4.7406622274257284</v>
      </c>
      <c r="W4274" s="1" t="str">
        <f>INDEX({"Product1","Product2","Product3","Product4"},MATCH(MAX(salesdata[[#This Row],[S-P1]],salesdata[[#This Row],[S-P2]],salesdata[[#This Row],[S-P3]],salesdata[[#This Row],[S-P4]]),CHOOSE({1,2,3,4},salesdata[[#This Row],[S-P1]],salesdata[[#This Row],[S-P2]],salesdata[[#This Row],[S-P3]],salesdata[[#This Row],[S-P4]]),0))</f>
        <v>Product3</v>
      </c>
      <c r="X4274" s="1" t="str">
        <f>IF(salesdata[[#This Row],[Total Revenue]]&gt;=70000,"High",IF(salesdata[[#This Row],[Total Revenue]]&gt;=40000,"Medium","Low"))</f>
        <v>Medium</v>
      </c>
      <c r="Y4274" s="1" t="str">
        <f>IFERROR(IF(SUMIF(salesdata[Year],salesdata[[#This Row],[Year]],salesdata[Total Revenue])&gt;SUMIF(salesdata[Year],salesdata[[#This Row],[Year]]-1,salesdata[Total Revenue]),"Growth Year","Decline Year"),"")</f>
        <v>Decline Year</v>
      </c>
    </row>
    <row r="4275" spans="1:25" x14ac:dyDescent="0.3">
      <c r="A4275" s="1">
        <v>4274</v>
      </c>
      <c r="B4275" s="2">
        <v>44631</v>
      </c>
      <c r="C4275" s="1">
        <v>2022</v>
      </c>
      <c r="D4275" s="1" t="s">
        <v>28</v>
      </c>
      <c r="E4275" s="1">
        <v>3</v>
      </c>
      <c r="F4275" s="3">
        <v>3616</v>
      </c>
      <c r="G4275" s="10">
        <v>11462.72</v>
      </c>
      <c r="H4275" s="12">
        <f>IFERROR(salesdata[[#This Row],[S-P1]]/salesdata[[#This Row],[Q-P1]],0)</f>
        <v>3.17</v>
      </c>
      <c r="I4275" s="3">
        <v>688</v>
      </c>
      <c r="J4275" s="10">
        <v>4361.92</v>
      </c>
      <c r="K4275" s="12">
        <f>IFERROR(salesdata[[#This Row],[S-P2]]/salesdata[[#This Row],[Q-P2]],0)</f>
        <v>6.34</v>
      </c>
      <c r="L4275" s="3">
        <v>947</v>
      </c>
      <c r="M4275" s="10">
        <v>5132.74</v>
      </c>
      <c r="N4275" s="12">
        <f>IFERROR(salesdata[[#This Row],[S-P3]]/salesdata[[#This Row],[Q-P3]],0)</f>
        <v>5.42</v>
      </c>
      <c r="O4275" s="3">
        <v>1586</v>
      </c>
      <c r="P4275" s="10">
        <v>11308.18</v>
      </c>
      <c r="Q4275" s="12">
        <f>IFERROR(salesdata[[#This Row],[S-P4]]/salesdata[[#This Row],[Q-P4]],0)</f>
        <v>7.13</v>
      </c>
      <c r="R4275" s="3">
        <v>6837</v>
      </c>
      <c r="S4275" s="10">
        <v>32265.56</v>
      </c>
      <c r="T4275" s="1" t="str">
        <f>"Q"&amp;ROUNDUP(salesdata[[#This Row],[Month No.]]/3,0)</f>
        <v>Q1</v>
      </c>
      <c r="U4275" s="1" t="str">
        <f>TEXT(salesdata[[#This Row],[Date]],"dddd")</f>
        <v>Friday</v>
      </c>
      <c r="V4275" s="12">
        <f>IFERROR(salesdata[[#This Row],[Total Revenue]]/salesdata[[#This Row],[Total Units Sold]],0)</f>
        <v>4.7192569840573348</v>
      </c>
      <c r="W4275" s="1" t="str">
        <f>INDEX({"Product1","Product2","Product3","Product4"},MATCH(MAX(salesdata[[#This Row],[S-P1]],salesdata[[#This Row],[S-P2]],salesdata[[#This Row],[S-P3]],salesdata[[#This Row],[S-P4]]),CHOOSE({1,2,3,4},salesdata[[#This Row],[S-P1]],salesdata[[#This Row],[S-P2]],salesdata[[#This Row],[S-P3]],salesdata[[#This Row],[S-P4]]),0))</f>
        <v>Product1</v>
      </c>
      <c r="X4275" s="1" t="str">
        <f>IF(salesdata[[#This Row],[Total Revenue]]&gt;=70000,"High",IF(salesdata[[#This Row],[Total Revenue]]&gt;=40000,"Medium","Low"))</f>
        <v>Low</v>
      </c>
      <c r="Y4275" s="1" t="str">
        <f>IFERROR(IF(SUMIF(salesdata[Year],salesdata[[#This Row],[Year]],salesdata[Total Revenue])&gt;SUMIF(salesdata[Year],salesdata[[#This Row],[Year]]-1,salesdata[Total Revenue]),"Growth Year","Decline Year"),"")</f>
        <v>Decline Year</v>
      </c>
    </row>
    <row r="4276" spans="1:25" x14ac:dyDescent="0.3">
      <c r="A4276" s="1">
        <v>4275</v>
      </c>
      <c r="B4276" s="2">
        <v>44632</v>
      </c>
      <c r="C4276" s="1">
        <v>2022</v>
      </c>
      <c r="D4276" s="1" t="s">
        <v>28</v>
      </c>
      <c r="E4276" s="1">
        <v>3</v>
      </c>
      <c r="F4276" s="3">
        <v>7324</v>
      </c>
      <c r="G4276" s="10">
        <v>23217.08</v>
      </c>
      <c r="H4276" s="12">
        <f>IFERROR(salesdata[[#This Row],[S-P1]]/salesdata[[#This Row],[Q-P1]],0)</f>
        <v>3.1700000000000004</v>
      </c>
      <c r="I4276" s="3">
        <v>820</v>
      </c>
      <c r="J4276" s="10">
        <v>5198.8</v>
      </c>
      <c r="K4276" s="12">
        <f>IFERROR(salesdata[[#This Row],[S-P2]]/salesdata[[#This Row],[Q-P2]],0)</f>
        <v>6.34</v>
      </c>
      <c r="L4276" s="3">
        <v>1028</v>
      </c>
      <c r="M4276" s="10">
        <v>5571.76</v>
      </c>
      <c r="N4276" s="12">
        <f>IFERROR(salesdata[[#This Row],[S-P3]]/salesdata[[#This Row],[Q-P3]],0)</f>
        <v>5.42</v>
      </c>
      <c r="O4276" s="3">
        <v>1117</v>
      </c>
      <c r="P4276" s="10">
        <v>7964.21</v>
      </c>
      <c r="Q4276" s="12">
        <f>IFERROR(salesdata[[#This Row],[S-P4]]/salesdata[[#This Row],[Q-P4]],0)</f>
        <v>7.13</v>
      </c>
      <c r="R4276" s="3">
        <v>10289</v>
      </c>
      <c r="S4276" s="10">
        <v>41951.85</v>
      </c>
      <c r="T4276" s="1" t="str">
        <f>"Q"&amp;ROUNDUP(salesdata[[#This Row],[Month No.]]/3,0)</f>
        <v>Q1</v>
      </c>
      <c r="U4276" s="1" t="str">
        <f>TEXT(salesdata[[#This Row],[Date]],"dddd")</f>
        <v>Saturday</v>
      </c>
      <c r="V4276" s="12">
        <f>IFERROR(salesdata[[#This Row],[Total Revenue]]/salesdata[[#This Row],[Total Units Sold]],0)</f>
        <v>4.0773495966566236</v>
      </c>
      <c r="W4276" s="1" t="str">
        <f>INDEX({"Product1","Product2","Product3","Product4"},MATCH(MAX(salesdata[[#This Row],[S-P1]],salesdata[[#This Row],[S-P2]],salesdata[[#This Row],[S-P3]],salesdata[[#This Row],[S-P4]]),CHOOSE({1,2,3,4},salesdata[[#This Row],[S-P1]],salesdata[[#This Row],[S-P2]],salesdata[[#This Row],[S-P3]],salesdata[[#This Row],[S-P4]]),0))</f>
        <v>Product1</v>
      </c>
      <c r="X4276" s="1" t="str">
        <f>IF(salesdata[[#This Row],[Total Revenue]]&gt;=70000,"High",IF(salesdata[[#This Row],[Total Revenue]]&gt;=40000,"Medium","Low"))</f>
        <v>Medium</v>
      </c>
      <c r="Y4276" s="1" t="str">
        <f>IFERROR(IF(SUMIF(salesdata[Year],salesdata[[#This Row],[Year]],salesdata[Total Revenue])&gt;SUMIF(salesdata[Year],salesdata[[#This Row],[Year]]-1,salesdata[Total Revenue]),"Growth Year","Decline Year"),"")</f>
        <v>Decline Year</v>
      </c>
    </row>
    <row r="4277" spans="1:25" x14ac:dyDescent="0.3">
      <c r="A4277" s="1">
        <v>4276</v>
      </c>
      <c r="B4277" s="2">
        <v>44633</v>
      </c>
      <c r="C4277" s="1">
        <v>2022</v>
      </c>
      <c r="D4277" s="1" t="s">
        <v>28</v>
      </c>
      <c r="E4277" s="1">
        <v>3</v>
      </c>
      <c r="F4277" s="3">
        <v>1308</v>
      </c>
      <c r="G4277" s="10">
        <v>4146.3599999999997</v>
      </c>
      <c r="H4277" s="12">
        <f>IFERROR(salesdata[[#This Row],[S-P1]]/salesdata[[#This Row],[Q-P1]],0)</f>
        <v>3.17</v>
      </c>
      <c r="I4277" s="3">
        <v>1736</v>
      </c>
      <c r="J4277" s="10">
        <v>11006.24</v>
      </c>
      <c r="K4277" s="12">
        <f>IFERROR(salesdata[[#This Row],[S-P2]]/salesdata[[#This Row],[Q-P2]],0)</f>
        <v>6.34</v>
      </c>
      <c r="L4277" s="3">
        <v>4209</v>
      </c>
      <c r="M4277" s="10">
        <v>22812.78</v>
      </c>
      <c r="N4277" s="12">
        <f>IFERROR(salesdata[[#This Row],[S-P3]]/salesdata[[#This Row],[Q-P3]],0)</f>
        <v>5.42</v>
      </c>
      <c r="O4277" s="3">
        <v>752</v>
      </c>
      <c r="P4277" s="10">
        <v>5361.76</v>
      </c>
      <c r="Q4277" s="12">
        <f>IFERROR(salesdata[[#This Row],[S-P4]]/salesdata[[#This Row],[Q-P4]],0)</f>
        <v>7.13</v>
      </c>
      <c r="R4277" s="3">
        <v>8005</v>
      </c>
      <c r="S4277" s="10">
        <v>43327.14</v>
      </c>
      <c r="T4277" s="1" t="str">
        <f>"Q"&amp;ROUNDUP(salesdata[[#This Row],[Month No.]]/3,0)</f>
        <v>Q1</v>
      </c>
      <c r="U4277" s="1" t="str">
        <f>TEXT(salesdata[[#This Row],[Date]],"dddd")</f>
        <v>Sunday</v>
      </c>
      <c r="V4277" s="12">
        <f>IFERROR(salesdata[[#This Row],[Total Revenue]]/salesdata[[#This Row],[Total Units Sold]],0)</f>
        <v>5.4125096814490945</v>
      </c>
      <c r="W4277" s="1" t="str">
        <f>INDEX({"Product1","Product2","Product3","Product4"},MATCH(MAX(salesdata[[#This Row],[S-P1]],salesdata[[#This Row],[S-P2]],salesdata[[#This Row],[S-P3]],salesdata[[#This Row],[S-P4]]),CHOOSE({1,2,3,4},salesdata[[#This Row],[S-P1]],salesdata[[#This Row],[S-P2]],salesdata[[#This Row],[S-P3]],salesdata[[#This Row],[S-P4]]),0))</f>
        <v>Product3</v>
      </c>
      <c r="X4277" s="1" t="str">
        <f>IF(salesdata[[#This Row],[Total Revenue]]&gt;=70000,"High",IF(salesdata[[#This Row],[Total Revenue]]&gt;=40000,"Medium","Low"))</f>
        <v>Medium</v>
      </c>
      <c r="Y4277" s="1" t="str">
        <f>IFERROR(IF(SUMIF(salesdata[Year],salesdata[[#This Row],[Year]],salesdata[Total Revenue])&gt;SUMIF(salesdata[Year],salesdata[[#This Row],[Year]]-1,salesdata[Total Revenue]),"Growth Year","Decline Year"),"")</f>
        <v>Decline Year</v>
      </c>
    </row>
    <row r="4278" spans="1:25" x14ac:dyDescent="0.3">
      <c r="A4278" s="1">
        <v>4277</v>
      </c>
      <c r="B4278" s="2">
        <v>44634</v>
      </c>
      <c r="C4278" s="1">
        <v>2022</v>
      </c>
      <c r="D4278" s="1" t="s">
        <v>28</v>
      </c>
      <c r="E4278" s="1">
        <v>3</v>
      </c>
      <c r="F4278" s="3">
        <v>2576</v>
      </c>
      <c r="G4278" s="10">
        <v>8165.92</v>
      </c>
      <c r="H4278" s="12">
        <f>IFERROR(salesdata[[#This Row],[S-P1]]/salesdata[[#This Row],[Q-P1]],0)</f>
        <v>3.17</v>
      </c>
      <c r="I4278" s="3">
        <v>538</v>
      </c>
      <c r="J4278" s="10">
        <v>3410.92</v>
      </c>
      <c r="K4278" s="12">
        <f>IFERROR(salesdata[[#This Row],[S-P2]]/salesdata[[#This Row],[Q-P2]],0)</f>
        <v>6.34</v>
      </c>
      <c r="L4278" s="3">
        <v>4096</v>
      </c>
      <c r="M4278" s="10">
        <v>22200.32</v>
      </c>
      <c r="N4278" s="12">
        <f>IFERROR(salesdata[[#This Row],[S-P3]]/salesdata[[#This Row],[Q-P3]],0)</f>
        <v>5.42</v>
      </c>
      <c r="O4278" s="3">
        <v>796</v>
      </c>
      <c r="P4278" s="10">
        <v>5675.48</v>
      </c>
      <c r="Q4278" s="12">
        <f>IFERROR(salesdata[[#This Row],[S-P4]]/salesdata[[#This Row],[Q-P4]],0)</f>
        <v>7.13</v>
      </c>
      <c r="R4278" s="3">
        <v>8006</v>
      </c>
      <c r="S4278" s="10">
        <v>39452.639999999999</v>
      </c>
      <c r="T4278" s="1" t="str">
        <f>"Q"&amp;ROUNDUP(salesdata[[#This Row],[Month No.]]/3,0)</f>
        <v>Q1</v>
      </c>
      <c r="U4278" s="1" t="str">
        <f>TEXT(salesdata[[#This Row],[Date]],"dddd")</f>
        <v>Monday</v>
      </c>
      <c r="V4278" s="12">
        <f>IFERROR(salesdata[[#This Row],[Total Revenue]]/salesdata[[#This Row],[Total Units Sold]],0)</f>
        <v>4.9278840869347986</v>
      </c>
      <c r="W4278" s="1" t="str">
        <f>INDEX({"Product1","Product2","Product3","Product4"},MATCH(MAX(salesdata[[#This Row],[S-P1]],salesdata[[#This Row],[S-P2]],salesdata[[#This Row],[S-P3]],salesdata[[#This Row],[S-P4]]),CHOOSE({1,2,3,4},salesdata[[#This Row],[S-P1]],salesdata[[#This Row],[S-P2]],salesdata[[#This Row],[S-P3]],salesdata[[#This Row],[S-P4]]),0))</f>
        <v>Product3</v>
      </c>
      <c r="X4278" s="1" t="str">
        <f>IF(salesdata[[#This Row],[Total Revenue]]&gt;=70000,"High",IF(salesdata[[#This Row],[Total Revenue]]&gt;=40000,"Medium","Low"))</f>
        <v>Low</v>
      </c>
      <c r="Y4278" s="1" t="str">
        <f>IFERROR(IF(SUMIF(salesdata[Year],salesdata[[#This Row],[Year]],salesdata[Total Revenue])&gt;SUMIF(salesdata[Year],salesdata[[#This Row],[Year]]-1,salesdata[Total Revenue]),"Growth Year","Decline Year"),"")</f>
        <v>Decline Year</v>
      </c>
    </row>
    <row r="4279" spans="1:25" x14ac:dyDescent="0.3">
      <c r="A4279" s="1">
        <v>4278</v>
      </c>
      <c r="B4279" s="2">
        <v>44635</v>
      </c>
      <c r="C4279" s="1">
        <v>2022</v>
      </c>
      <c r="D4279" s="1" t="s">
        <v>28</v>
      </c>
      <c r="E4279" s="1">
        <v>3</v>
      </c>
      <c r="F4279" s="3">
        <v>644</v>
      </c>
      <c r="G4279" s="10">
        <v>2041.48</v>
      </c>
      <c r="H4279" s="12">
        <f>IFERROR(salesdata[[#This Row],[S-P1]]/salesdata[[#This Row],[Q-P1]],0)</f>
        <v>3.17</v>
      </c>
      <c r="I4279" s="3">
        <v>797</v>
      </c>
      <c r="J4279" s="10">
        <v>5052.9799999999996</v>
      </c>
      <c r="K4279" s="12">
        <f>IFERROR(salesdata[[#This Row],[S-P2]]/salesdata[[#This Row],[Q-P2]],0)</f>
        <v>6.34</v>
      </c>
      <c r="L4279" s="3">
        <v>3245</v>
      </c>
      <c r="M4279" s="10">
        <v>17587.900000000001</v>
      </c>
      <c r="N4279" s="12">
        <f>IFERROR(salesdata[[#This Row],[S-P3]]/salesdata[[#This Row],[Q-P3]],0)</f>
        <v>5.4200000000000008</v>
      </c>
      <c r="O4279" s="3">
        <v>992</v>
      </c>
      <c r="P4279" s="10">
        <v>7072.96</v>
      </c>
      <c r="Q4279" s="12">
        <f>IFERROR(salesdata[[#This Row],[S-P4]]/salesdata[[#This Row],[Q-P4]],0)</f>
        <v>7.13</v>
      </c>
      <c r="R4279" s="3">
        <v>5678</v>
      </c>
      <c r="S4279" s="10">
        <v>31755.32</v>
      </c>
      <c r="T4279" s="1" t="str">
        <f>"Q"&amp;ROUNDUP(salesdata[[#This Row],[Month No.]]/3,0)</f>
        <v>Q1</v>
      </c>
      <c r="U4279" s="1" t="str">
        <f>TEXT(salesdata[[#This Row],[Date]],"dddd")</f>
        <v>Tuesday</v>
      </c>
      <c r="V4279" s="12">
        <f>IFERROR(salesdata[[#This Row],[Total Revenue]]/salesdata[[#This Row],[Total Units Sold]],0)</f>
        <v>5.5926946107784428</v>
      </c>
      <c r="W4279" s="1" t="str">
        <f>INDEX({"Product1","Product2","Product3","Product4"},MATCH(MAX(salesdata[[#This Row],[S-P1]],salesdata[[#This Row],[S-P2]],salesdata[[#This Row],[S-P3]],salesdata[[#This Row],[S-P4]]),CHOOSE({1,2,3,4},salesdata[[#This Row],[S-P1]],salesdata[[#This Row],[S-P2]],salesdata[[#This Row],[S-P3]],salesdata[[#This Row],[S-P4]]),0))</f>
        <v>Product3</v>
      </c>
      <c r="X4279" s="1" t="str">
        <f>IF(salesdata[[#This Row],[Total Revenue]]&gt;=70000,"High",IF(salesdata[[#This Row],[Total Revenue]]&gt;=40000,"Medium","Low"))</f>
        <v>Low</v>
      </c>
      <c r="Y4279" s="1" t="str">
        <f>IFERROR(IF(SUMIF(salesdata[Year],salesdata[[#This Row],[Year]],salesdata[Total Revenue])&gt;SUMIF(salesdata[Year],salesdata[[#This Row],[Year]]-1,salesdata[Total Revenue]),"Growth Year","Decline Year"),"")</f>
        <v>Decline Year</v>
      </c>
    </row>
    <row r="4280" spans="1:25" x14ac:dyDescent="0.3">
      <c r="A4280" s="1">
        <v>4279</v>
      </c>
      <c r="B4280" s="2">
        <v>44636</v>
      </c>
      <c r="C4280" s="1">
        <v>2022</v>
      </c>
      <c r="D4280" s="1" t="s">
        <v>28</v>
      </c>
      <c r="E4280" s="1">
        <v>3</v>
      </c>
      <c r="F4280" s="3">
        <v>2483</v>
      </c>
      <c r="G4280" s="10">
        <v>7871.11</v>
      </c>
      <c r="H4280" s="12">
        <f>IFERROR(salesdata[[#This Row],[S-P1]]/salesdata[[#This Row],[Q-P1]],0)</f>
        <v>3.17</v>
      </c>
      <c r="I4280" s="3">
        <v>1967</v>
      </c>
      <c r="J4280" s="10">
        <v>12470.78</v>
      </c>
      <c r="K4280" s="12">
        <f>IFERROR(salesdata[[#This Row],[S-P2]]/salesdata[[#This Row],[Q-P2]],0)</f>
        <v>6.3400000000000007</v>
      </c>
      <c r="L4280" s="3">
        <v>633</v>
      </c>
      <c r="M4280" s="10">
        <v>3430.86</v>
      </c>
      <c r="N4280" s="12">
        <f>IFERROR(salesdata[[#This Row],[S-P3]]/salesdata[[#This Row],[Q-P3]],0)</f>
        <v>5.42</v>
      </c>
      <c r="O4280" s="3">
        <v>388</v>
      </c>
      <c r="P4280" s="10">
        <v>2766.44</v>
      </c>
      <c r="Q4280" s="12">
        <f>IFERROR(salesdata[[#This Row],[S-P4]]/salesdata[[#This Row],[Q-P4]],0)</f>
        <v>7.13</v>
      </c>
      <c r="R4280" s="3">
        <v>5471</v>
      </c>
      <c r="S4280" s="10">
        <v>26539.19</v>
      </c>
      <c r="T4280" s="1" t="str">
        <f>"Q"&amp;ROUNDUP(salesdata[[#This Row],[Month No.]]/3,0)</f>
        <v>Q1</v>
      </c>
      <c r="U4280" s="1" t="str">
        <f>TEXT(salesdata[[#This Row],[Date]],"dddd")</f>
        <v>Wednesday</v>
      </c>
      <c r="V4280" s="12">
        <f>IFERROR(salesdata[[#This Row],[Total Revenue]]/salesdata[[#This Row],[Total Units Sold]],0)</f>
        <v>4.8508846645951378</v>
      </c>
      <c r="W4280" s="1" t="str">
        <f>INDEX({"Product1","Product2","Product3","Product4"},MATCH(MAX(salesdata[[#This Row],[S-P1]],salesdata[[#This Row],[S-P2]],salesdata[[#This Row],[S-P3]],salesdata[[#This Row],[S-P4]]),CHOOSE({1,2,3,4},salesdata[[#This Row],[S-P1]],salesdata[[#This Row],[S-P2]],salesdata[[#This Row],[S-P3]],salesdata[[#This Row],[S-P4]]),0))</f>
        <v>Product2</v>
      </c>
      <c r="X4280" s="1" t="str">
        <f>IF(salesdata[[#This Row],[Total Revenue]]&gt;=70000,"High",IF(salesdata[[#This Row],[Total Revenue]]&gt;=40000,"Medium","Low"))</f>
        <v>Low</v>
      </c>
      <c r="Y4280" s="1" t="str">
        <f>IFERROR(IF(SUMIF(salesdata[Year],salesdata[[#This Row],[Year]],salesdata[Total Revenue])&gt;SUMIF(salesdata[Year],salesdata[[#This Row],[Year]]-1,salesdata[Total Revenue]),"Growth Year","Decline Year"),"")</f>
        <v>Decline Year</v>
      </c>
    </row>
    <row r="4281" spans="1:25" x14ac:dyDescent="0.3">
      <c r="A4281" s="1">
        <v>4280</v>
      </c>
      <c r="B4281" s="2">
        <v>44637</v>
      </c>
      <c r="C4281" s="1">
        <v>2022</v>
      </c>
      <c r="D4281" s="1" t="s">
        <v>28</v>
      </c>
      <c r="E4281" s="1">
        <v>3</v>
      </c>
      <c r="F4281" s="3">
        <v>6837</v>
      </c>
      <c r="G4281" s="10">
        <v>21673.29</v>
      </c>
      <c r="H4281" s="12">
        <f>IFERROR(salesdata[[#This Row],[S-P1]]/salesdata[[#This Row],[Q-P1]],0)</f>
        <v>3.17</v>
      </c>
      <c r="I4281" s="3">
        <v>977</v>
      </c>
      <c r="J4281" s="10">
        <v>6194.18</v>
      </c>
      <c r="K4281" s="12">
        <f>IFERROR(salesdata[[#This Row],[S-P2]]/salesdata[[#This Row],[Q-P2]],0)</f>
        <v>6.34</v>
      </c>
      <c r="L4281" s="3">
        <v>4708</v>
      </c>
      <c r="M4281" s="10">
        <v>25517.360000000001</v>
      </c>
      <c r="N4281" s="12">
        <f>IFERROR(salesdata[[#This Row],[S-P3]]/salesdata[[#This Row],[Q-P3]],0)</f>
        <v>5.42</v>
      </c>
      <c r="O4281" s="3">
        <v>502</v>
      </c>
      <c r="P4281" s="10">
        <v>3579.26</v>
      </c>
      <c r="Q4281" s="12">
        <f>IFERROR(salesdata[[#This Row],[S-P4]]/salesdata[[#This Row],[Q-P4]],0)</f>
        <v>7.1300000000000008</v>
      </c>
      <c r="R4281" s="3">
        <v>13024</v>
      </c>
      <c r="S4281" s="10">
        <v>56964.09</v>
      </c>
      <c r="T4281" s="1" t="str">
        <f>"Q"&amp;ROUNDUP(salesdata[[#This Row],[Month No.]]/3,0)</f>
        <v>Q1</v>
      </c>
      <c r="U4281" s="1" t="str">
        <f>TEXT(salesdata[[#This Row],[Date]],"dddd")</f>
        <v>Thursday</v>
      </c>
      <c r="V4281" s="12">
        <f>IFERROR(salesdata[[#This Row],[Total Revenue]]/salesdata[[#This Row],[Total Units Sold]],0)</f>
        <v>4.3737784090909084</v>
      </c>
      <c r="W4281" s="1" t="str">
        <f>INDEX({"Product1","Product2","Product3","Product4"},MATCH(MAX(salesdata[[#This Row],[S-P1]],salesdata[[#This Row],[S-P2]],salesdata[[#This Row],[S-P3]],salesdata[[#This Row],[S-P4]]),CHOOSE({1,2,3,4},salesdata[[#This Row],[S-P1]],salesdata[[#This Row],[S-P2]],salesdata[[#This Row],[S-P3]],salesdata[[#This Row],[S-P4]]),0))</f>
        <v>Product3</v>
      </c>
      <c r="X4281" s="1" t="str">
        <f>IF(salesdata[[#This Row],[Total Revenue]]&gt;=70000,"High",IF(salesdata[[#This Row],[Total Revenue]]&gt;=40000,"Medium","Low"))</f>
        <v>Medium</v>
      </c>
      <c r="Y4281" s="1" t="str">
        <f>IFERROR(IF(SUMIF(salesdata[Year],salesdata[[#This Row],[Year]],salesdata[Total Revenue])&gt;SUMIF(salesdata[Year],salesdata[[#This Row],[Year]]-1,salesdata[Total Revenue]),"Growth Year","Decline Year"),"")</f>
        <v>Decline Year</v>
      </c>
    </row>
    <row r="4282" spans="1:25" x14ac:dyDescent="0.3">
      <c r="A4282" s="1">
        <v>4281</v>
      </c>
      <c r="B4282" s="2">
        <v>44638</v>
      </c>
      <c r="C4282" s="1">
        <v>2022</v>
      </c>
      <c r="D4282" s="1" t="s">
        <v>28</v>
      </c>
      <c r="E4282" s="1">
        <v>3</v>
      </c>
      <c r="F4282" s="3">
        <v>5178</v>
      </c>
      <c r="G4282" s="10">
        <v>16414.259999999998</v>
      </c>
      <c r="H4282" s="12">
        <f>IFERROR(salesdata[[#This Row],[S-P1]]/salesdata[[#This Row],[Q-P1]],0)</f>
        <v>3.1699999999999995</v>
      </c>
      <c r="I4282" s="3">
        <v>3383</v>
      </c>
      <c r="J4282" s="10">
        <v>21448.22</v>
      </c>
      <c r="K4282" s="12">
        <f>IFERROR(salesdata[[#This Row],[S-P2]]/salesdata[[#This Row],[Q-P2]],0)</f>
        <v>6.3400000000000007</v>
      </c>
      <c r="L4282" s="3">
        <v>2659</v>
      </c>
      <c r="M4282" s="10">
        <v>14411.78</v>
      </c>
      <c r="N4282" s="12">
        <f>IFERROR(salesdata[[#This Row],[S-P3]]/salesdata[[#This Row],[Q-P3]],0)</f>
        <v>5.42</v>
      </c>
      <c r="O4282" s="3">
        <v>516</v>
      </c>
      <c r="P4282" s="10">
        <v>3679.08</v>
      </c>
      <c r="Q4282" s="12">
        <f>IFERROR(salesdata[[#This Row],[S-P4]]/salesdata[[#This Row],[Q-P4]],0)</f>
        <v>7.13</v>
      </c>
      <c r="R4282" s="3">
        <v>11736</v>
      </c>
      <c r="S4282" s="10">
        <v>55953.34</v>
      </c>
      <c r="T4282" s="1" t="str">
        <f>"Q"&amp;ROUNDUP(salesdata[[#This Row],[Month No.]]/3,0)</f>
        <v>Q1</v>
      </c>
      <c r="U4282" s="1" t="str">
        <f>TEXT(salesdata[[#This Row],[Date]],"dddd")</f>
        <v>Friday</v>
      </c>
      <c r="V4282" s="12">
        <f>IFERROR(salesdata[[#This Row],[Total Revenue]]/salesdata[[#This Row],[Total Units Sold]],0)</f>
        <v>4.7676670074982956</v>
      </c>
      <c r="W4282" s="1" t="str">
        <f>INDEX({"Product1","Product2","Product3","Product4"},MATCH(MAX(salesdata[[#This Row],[S-P1]],salesdata[[#This Row],[S-P2]],salesdata[[#This Row],[S-P3]],salesdata[[#This Row],[S-P4]]),CHOOSE({1,2,3,4},salesdata[[#This Row],[S-P1]],salesdata[[#This Row],[S-P2]],salesdata[[#This Row],[S-P3]],salesdata[[#This Row],[S-P4]]),0))</f>
        <v>Product2</v>
      </c>
      <c r="X4282" s="1" t="str">
        <f>IF(salesdata[[#This Row],[Total Revenue]]&gt;=70000,"High",IF(salesdata[[#This Row],[Total Revenue]]&gt;=40000,"Medium","Low"))</f>
        <v>Medium</v>
      </c>
      <c r="Y4282" s="1" t="str">
        <f>IFERROR(IF(SUMIF(salesdata[Year],salesdata[[#This Row],[Year]],salesdata[Total Revenue])&gt;SUMIF(salesdata[Year],salesdata[[#This Row],[Year]]-1,salesdata[Total Revenue]),"Growth Year","Decline Year"),"")</f>
        <v>Decline Year</v>
      </c>
    </row>
    <row r="4283" spans="1:25" x14ac:dyDescent="0.3">
      <c r="A4283" s="1">
        <v>4282</v>
      </c>
      <c r="B4283" s="2">
        <v>44639</v>
      </c>
      <c r="C4283" s="1">
        <v>2022</v>
      </c>
      <c r="D4283" s="1" t="s">
        <v>28</v>
      </c>
      <c r="E4283" s="1">
        <v>3</v>
      </c>
      <c r="F4283" s="3">
        <v>4827</v>
      </c>
      <c r="G4283" s="10">
        <v>15301.59</v>
      </c>
      <c r="H4283" s="12">
        <f>IFERROR(salesdata[[#This Row],[S-P1]]/salesdata[[#This Row],[Q-P1]],0)</f>
        <v>3.17</v>
      </c>
      <c r="I4283" s="3">
        <v>3428</v>
      </c>
      <c r="J4283" s="10">
        <v>21733.52</v>
      </c>
      <c r="K4283" s="12">
        <f>IFERROR(salesdata[[#This Row],[S-P2]]/salesdata[[#This Row],[Q-P2]],0)</f>
        <v>6.34</v>
      </c>
      <c r="L4283" s="3">
        <v>2976</v>
      </c>
      <c r="M4283" s="10">
        <v>16129.92</v>
      </c>
      <c r="N4283" s="12">
        <f>IFERROR(salesdata[[#This Row],[S-P3]]/salesdata[[#This Row],[Q-P3]],0)</f>
        <v>5.42</v>
      </c>
      <c r="O4283" s="3">
        <v>1337</v>
      </c>
      <c r="P4283" s="10">
        <v>9532.81</v>
      </c>
      <c r="Q4283" s="12">
        <f>IFERROR(salesdata[[#This Row],[S-P4]]/salesdata[[#This Row],[Q-P4]],0)</f>
        <v>7.13</v>
      </c>
      <c r="R4283" s="3">
        <v>12568</v>
      </c>
      <c r="S4283" s="10">
        <v>62697.84</v>
      </c>
      <c r="T4283" s="1" t="str">
        <f>"Q"&amp;ROUNDUP(salesdata[[#This Row],[Month No.]]/3,0)</f>
        <v>Q1</v>
      </c>
      <c r="U4283" s="1" t="str">
        <f>TEXT(salesdata[[#This Row],[Date]],"dddd")</f>
        <v>Saturday</v>
      </c>
      <c r="V4283" s="12">
        <f>IFERROR(salesdata[[#This Row],[Total Revenue]]/salesdata[[#This Row],[Total Units Sold]],0)</f>
        <v>4.9886887332908971</v>
      </c>
      <c r="W4283" s="1" t="str">
        <f>INDEX({"Product1","Product2","Product3","Product4"},MATCH(MAX(salesdata[[#This Row],[S-P1]],salesdata[[#This Row],[S-P2]],salesdata[[#This Row],[S-P3]],salesdata[[#This Row],[S-P4]]),CHOOSE({1,2,3,4},salesdata[[#This Row],[S-P1]],salesdata[[#This Row],[S-P2]],salesdata[[#This Row],[S-P3]],salesdata[[#This Row],[S-P4]]),0))</f>
        <v>Product2</v>
      </c>
      <c r="X4283" s="1" t="str">
        <f>IF(salesdata[[#This Row],[Total Revenue]]&gt;=70000,"High",IF(salesdata[[#This Row],[Total Revenue]]&gt;=40000,"Medium","Low"))</f>
        <v>Medium</v>
      </c>
      <c r="Y4283" s="1" t="str">
        <f>IFERROR(IF(SUMIF(salesdata[Year],salesdata[[#This Row],[Year]],salesdata[Total Revenue])&gt;SUMIF(salesdata[Year],salesdata[[#This Row],[Year]]-1,salesdata[Total Revenue]),"Growth Year","Decline Year"),"")</f>
        <v>Decline Year</v>
      </c>
    </row>
    <row r="4284" spans="1:25" x14ac:dyDescent="0.3">
      <c r="A4284" s="1">
        <v>4283</v>
      </c>
      <c r="B4284" s="2">
        <v>44640</v>
      </c>
      <c r="C4284" s="1">
        <v>2022</v>
      </c>
      <c r="D4284" s="1" t="s">
        <v>28</v>
      </c>
      <c r="E4284" s="1">
        <v>3</v>
      </c>
      <c r="F4284" s="3">
        <v>1976</v>
      </c>
      <c r="G4284" s="10">
        <v>6263.92</v>
      </c>
      <c r="H4284" s="12">
        <f>IFERROR(salesdata[[#This Row],[S-P1]]/salesdata[[#This Row],[Q-P1]],0)</f>
        <v>3.17</v>
      </c>
      <c r="I4284" s="3">
        <v>2112</v>
      </c>
      <c r="J4284" s="10">
        <v>13390.08</v>
      </c>
      <c r="K4284" s="12">
        <f>IFERROR(salesdata[[#This Row],[S-P2]]/salesdata[[#This Row],[Q-P2]],0)</f>
        <v>6.34</v>
      </c>
      <c r="L4284" s="3">
        <v>5527</v>
      </c>
      <c r="M4284" s="10">
        <v>29956.34</v>
      </c>
      <c r="N4284" s="12">
        <f>IFERROR(salesdata[[#This Row],[S-P3]]/salesdata[[#This Row],[Q-P3]],0)</f>
        <v>5.42</v>
      </c>
      <c r="O4284" s="3">
        <v>1381</v>
      </c>
      <c r="P4284" s="10">
        <v>9846.5300000000007</v>
      </c>
      <c r="Q4284" s="12">
        <f>IFERROR(salesdata[[#This Row],[S-P4]]/salesdata[[#This Row],[Q-P4]],0)</f>
        <v>7.1300000000000008</v>
      </c>
      <c r="R4284" s="3">
        <v>10996</v>
      </c>
      <c r="S4284" s="10">
        <v>59456.87</v>
      </c>
      <c r="T4284" s="1" t="str">
        <f>"Q"&amp;ROUNDUP(salesdata[[#This Row],[Month No.]]/3,0)</f>
        <v>Q1</v>
      </c>
      <c r="U4284" s="1" t="str">
        <f>TEXT(salesdata[[#This Row],[Date]],"dddd")</f>
        <v>Sunday</v>
      </c>
      <c r="V4284" s="12">
        <f>IFERROR(salesdata[[#This Row],[Total Revenue]]/salesdata[[#This Row],[Total Units Sold]],0)</f>
        <v>5.4071362313568576</v>
      </c>
      <c r="W4284" s="1" t="str">
        <f>INDEX({"Product1","Product2","Product3","Product4"},MATCH(MAX(salesdata[[#This Row],[S-P1]],salesdata[[#This Row],[S-P2]],salesdata[[#This Row],[S-P3]],salesdata[[#This Row],[S-P4]]),CHOOSE({1,2,3,4},salesdata[[#This Row],[S-P1]],salesdata[[#This Row],[S-P2]],salesdata[[#This Row],[S-P3]],salesdata[[#This Row],[S-P4]]),0))</f>
        <v>Product3</v>
      </c>
      <c r="X4284" s="1" t="str">
        <f>IF(salesdata[[#This Row],[Total Revenue]]&gt;=70000,"High",IF(salesdata[[#This Row],[Total Revenue]]&gt;=40000,"Medium","Low"))</f>
        <v>Medium</v>
      </c>
      <c r="Y4284" s="1" t="str">
        <f>IFERROR(IF(SUMIF(salesdata[Year],salesdata[[#This Row],[Year]],salesdata[Total Revenue])&gt;SUMIF(salesdata[Year],salesdata[[#This Row],[Year]]-1,salesdata[Total Revenue]),"Growth Year","Decline Year"),"")</f>
        <v>Decline Year</v>
      </c>
    </row>
    <row r="4285" spans="1:25" x14ac:dyDescent="0.3">
      <c r="A4285" s="1">
        <v>4284</v>
      </c>
      <c r="B4285" s="2">
        <v>44641</v>
      </c>
      <c r="C4285" s="1">
        <v>2022</v>
      </c>
      <c r="D4285" s="1" t="s">
        <v>28</v>
      </c>
      <c r="E4285" s="1">
        <v>3</v>
      </c>
      <c r="F4285" s="3">
        <v>2598</v>
      </c>
      <c r="G4285" s="10">
        <v>8235.66</v>
      </c>
      <c r="H4285" s="12">
        <f>IFERROR(salesdata[[#This Row],[S-P1]]/salesdata[[#This Row],[Q-P1]],0)</f>
        <v>3.17</v>
      </c>
      <c r="I4285" s="3">
        <v>699</v>
      </c>
      <c r="J4285" s="10">
        <v>4431.66</v>
      </c>
      <c r="K4285" s="12">
        <f>IFERROR(salesdata[[#This Row],[S-P2]]/salesdata[[#This Row],[Q-P2]],0)</f>
        <v>6.34</v>
      </c>
      <c r="L4285" s="3">
        <v>2880</v>
      </c>
      <c r="M4285" s="10">
        <v>15609.6</v>
      </c>
      <c r="N4285" s="12">
        <f>IFERROR(salesdata[[#This Row],[S-P3]]/salesdata[[#This Row],[Q-P3]],0)</f>
        <v>5.42</v>
      </c>
      <c r="O4285" s="3">
        <v>811</v>
      </c>
      <c r="P4285" s="10">
        <v>5782.43</v>
      </c>
      <c r="Q4285" s="12">
        <f>IFERROR(salesdata[[#This Row],[S-P4]]/salesdata[[#This Row],[Q-P4]],0)</f>
        <v>7.1300000000000008</v>
      </c>
      <c r="R4285" s="3">
        <v>6988</v>
      </c>
      <c r="S4285" s="10">
        <v>34059.35</v>
      </c>
      <c r="T4285" s="1" t="str">
        <f>"Q"&amp;ROUNDUP(salesdata[[#This Row],[Month No.]]/3,0)</f>
        <v>Q1</v>
      </c>
      <c r="U4285" s="1" t="str">
        <f>TEXT(salesdata[[#This Row],[Date]],"dddd")</f>
        <v>Monday</v>
      </c>
      <c r="V4285" s="12">
        <f>IFERROR(salesdata[[#This Row],[Total Revenue]]/salesdata[[#This Row],[Total Units Sold]],0)</f>
        <v>4.8739768174012594</v>
      </c>
      <c r="W4285" s="1" t="str">
        <f>INDEX({"Product1","Product2","Product3","Product4"},MATCH(MAX(salesdata[[#This Row],[S-P1]],salesdata[[#This Row],[S-P2]],salesdata[[#This Row],[S-P3]],salesdata[[#This Row],[S-P4]]),CHOOSE({1,2,3,4},salesdata[[#This Row],[S-P1]],salesdata[[#This Row],[S-P2]],salesdata[[#This Row],[S-P3]],salesdata[[#This Row],[S-P4]]),0))</f>
        <v>Product3</v>
      </c>
      <c r="X4285" s="1" t="str">
        <f>IF(salesdata[[#This Row],[Total Revenue]]&gt;=70000,"High",IF(salesdata[[#This Row],[Total Revenue]]&gt;=40000,"Medium","Low"))</f>
        <v>Low</v>
      </c>
      <c r="Y4285" s="1" t="str">
        <f>IFERROR(IF(SUMIF(salesdata[Year],salesdata[[#This Row],[Year]],salesdata[Total Revenue])&gt;SUMIF(salesdata[Year],salesdata[[#This Row],[Year]]-1,salesdata[Total Revenue]),"Growth Year","Decline Year"),"")</f>
        <v>Decline Year</v>
      </c>
    </row>
    <row r="4286" spans="1:25" x14ac:dyDescent="0.3">
      <c r="A4286" s="1">
        <v>4285</v>
      </c>
      <c r="B4286" s="2">
        <v>44642</v>
      </c>
      <c r="C4286" s="1">
        <v>2022</v>
      </c>
      <c r="D4286" s="1" t="s">
        <v>28</v>
      </c>
      <c r="E4286" s="1">
        <v>3</v>
      </c>
      <c r="F4286" s="3">
        <v>4482</v>
      </c>
      <c r="G4286" s="10">
        <v>14207.94</v>
      </c>
      <c r="H4286" s="12">
        <f>IFERROR(salesdata[[#This Row],[S-P1]]/salesdata[[#This Row],[Q-P1]],0)</f>
        <v>3.17</v>
      </c>
      <c r="I4286" s="3">
        <v>2785</v>
      </c>
      <c r="J4286" s="10">
        <v>17656.900000000001</v>
      </c>
      <c r="K4286" s="12">
        <f>IFERROR(salesdata[[#This Row],[S-P2]]/salesdata[[#This Row],[Q-P2]],0)</f>
        <v>6.3400000000000007</v>
      </c>
      <c r="L4286" s="3">
        <v>4348</v>
      </c>
      <c r="M4286" s="10">
        <v>23566.16</v>
      </c>
      <c r="N4286" s="12">
        <f>IFERROR(salesdata[[#This Row],[S-P3]]/salesdata[[#This Row],[Q-P3]],0)</f>
        <v>5.42</v>
      </c>
      <c r="O4286" s="3">
        <v>306</v>
      </c>
      <c r="P4286" s="10">
        <v>2181.7800000000002</v>
      </c>
      <c r="Q4286" s="12">
        <f>IFERROR(salesdata[[#This Row],[S-P4]]/salesdata[[#This Row],[Q-P4]],0)</f>
        <v>7.1300000000000008</v>
      </c>
      <c r="R4286" s="3">
        <v>11921</v>
      </c>
      <c r="S4286" s="10">
        <v>57612.78</v>
      </c>
      <c r="T4286" s="1" t="str">
        <f>"Q"&amp;ROUNDUP(salesdata[[#This Row],[Month No.]]/3,0)</f>
        <v>Q1</v>
      </c>
      <c r="U4286" s="1" t="str">
        <f>TEXT(salesdata[[#This Row],[Date]],"dddd")</f>
        <v>Tuesday</v>
      </c>
      <c r="V4286" s="12">
        <f>IFERROR(salesdata[[#This Row],[Total Revenue]]/salesdata[[#This Row],[Total Units Sold]],0)</f>
        <v>4.832881469675363</v>
      </c>
      <c r="W4286" s="1" t="str">
        <f>INDEX({"Product1","Product2","Product3","Product4"},MATCH(MAX(salesdata[[#This Row],[S-P1]],salesdata[[#This Row],[S-P2]],salesdata[[#This Row],[S-P3]],salesdata[[#This Row],[S-P4]]),CHOOSE({1,2,3,4},salesdata[[#This Row],[S-P1]],salesdata[[#This Row],[S-P2]],salesdata[[#This Row],[S-P3]],salesdata[[#This Row],[S-P4]]),0))</f>
        <v>Product3</v>
      </c>
      <c r="X4286" s="1" t="str">
        <f>IF(salesdata[[#This Row],[Total Revenue]]&gt;=70000,"High",IF(salesdata[[#This Row],[Total Revenue]]&gt;=40000,"Medium","Low"))</f>
        <v>Medium</v>
      </c>
      <c r="Y4286" s="1" t="str">
        <f>IFERROR(IF(SUMIF(salesdata[Year],salesdata[[#This Row],[Year]],salesdata[Total Revenue])&gt;SUMIF(salesdata[Year],salesdata[[#This Row],[Year]]-1,salesdata[Total Revenue]),"Growth Year","Decline Year"),"")</f>
        <v>Decline Year</v>
      </c>
    </row>
    <row r="4287" spans="1:25" x14ac:dyDescent="0.3">
      <c r="A4287" s="1">
        <v>4286</v>
      </c>
      <c r="B4287" s="2">
        <v>44643</v>
      </c>
      <c r="C4287" s="1">
        <v>2022</v>
      </c>
      <c r="D4287" s="1" t="s">
        <v>28</v>
      </c>
      <c r="E4287" s="1">
        <v>3</v>
      </c>
      <c r="F4287" s="3">
        <v>4380</v>
      </c>
      <c r="G4287" s="10">
        <v>13884.6</v>
      </c>
      <c r="H4287" s="12">
        <f>IFERROR(salesdata[[#This Row],[S-P1]]/salesdata[[#This Row],[Q-P1]],0)</f>
        <v>3.17</v>
      </c>
      <c r="I4287" s="3">
        <v>1149</v>
      </c>
      <c r="J4287" s="10">
        <v>7284.66</v>
      </c>
      <c r="K4287" s="12">
        <f>IFERROR(salesdata[[#This Row],[S-P2]]/salesdata[[#This Row],[Q-P2]],0)</f>
        <v>6.34</v>
      </c>
      <c r="L4287" s="3">
        <v>5221</v>
      </c>
      <c r="M4287" s="10">
        <v>28297.82</v>
      </c>
      <c r="N4287" s="12">
        <f>IFERROR(salesdata[[#This Row],[S-P3]]/salesdata[[#This Row],[Q-P3]],0)</f>
        <v>5.42</v>
      </c>
      <c r="O4287" s="3">
        <v>771</v>
      </c>
      <c r="P4287" s="10">
        <v>5497.23</v>
      </c>
      <c r="Q4287" s="12">
        <f>IFERROR(salesdata[[#This Row],[S-P4]]/salesdata[[#This Row],[Q-P4]],0)</f>
        <v>7.129999999999999</v>
      </c>
      <c r="R4287" s="3">
        <v>11521</v>
      </c>
      <c r="S4287" s="10">
        <v>54964.31</v>
      </c>
      <c r="T4287" s="1" t="str">
        <f>"Q"&amp;ROUNDUP(salesdata[[#This Row],[Month No.]]/3,0)</f>
        <v>Q1</v>
      </c>
      <c r="U4287" s="1" t="str">
        <f>TEXT(salesdata[[#This Row],[Date]],"dddd")</f>
        <v>Wednesday</v>
      </c>
      <c r="V4287" s="12">
        <f>IFERROR(salesdata[[#This Row],[Total Revenue]]/salesdata[[#This Row],[Total Units Sold]],0)</f>
        <v>4.7707933339119863</v>
      </c>
      <c r="W4287" s="1" t="str">
        <f>INDEX({"Product1","Product2","Product3","Product4"},MATCH(MAX(salesdata[[#This Row],[S-P1]],salesdata[[#This Row],[S-P2]],salesdata[[#This Row],[S-P3]],salesdata[[#This Row],[S-P4]]),CHOOSE({1,2,3,4},salesdata[[#This Row],[S-P1]],salesdata[[#This Row],[S-P2]],salesdata[[#This Row],[S-P3]],salesdata[[#This Row],[S-P4]]),0))</f>
        <v>Product3</v>
      </c>
      <c r="X4287" s="1" t="str">
        <f>IF(salesdata[[#This Row],[Total Revenue]]&gt;=70000,"High",IF(salesdata[[#This Row],[Total Revenue]]&gt;=40000,"Medium","Low"))</f>
        <v>Medium</v>
      </c>
      <c r="Y4287" s="1" t="str">
        <f>IFERROR(IF(SUMIF(salesdata[Year],salesdata[[#This Row],[Year]],salesdata[Total Revenue])&gt;SUMIF(salesdata[Year],salesdata[[#This Row],[Year]]-1,salesdata[Total Revenue]),"Growth Year","Decline Year"),"")</f>
        <v>Decline Year</v>
      </c>
    </row>
    <row r="4288" spans="1:25" x14ac:dyDescent="0.3">
      <c r="A4288" s="1">
        <v>4287</v>
      </c>
      <c r="B4288" s="2">
        <v>44644</v>
      </c>
      <c r="C4288" s="1">
        <v>2022</v>
      </c>
      <c r="D4288" s="1" t="s">
        <v>28</v>
      </c>
      <c r="E4288" s="1">
        <v>3</v>
      </c>
      <c r="F4288" s="3">
        <v>2101</v>
      </c>
      <c r="G4288" s="10">
        <v>6660.17</v>
      </c>
      <c r="H4288" s="12">
        <f>IFERROR(salesdata[[#This Row],[S-P1]]/salesdata[[#This Row],[Q-P1]],0)</f>
        <v>3.17</v>
      </c>
      <c r="I4288" s="3">
        <v>1396</v>
      </c>
      <c r="J4288" s="10">
        <v>8850.64</v>
      </c>
      <c r="K4288" s="12">
        <f>IFERROR(salesdata[[#This Row],[S-P2]]/salesdata[[#This Row],[Q-P2]],0)</f>
        <v>6.34</v>
      </c>
      <c r="L4288" s="3">
        <v>4803</v>
      </c>
      <c r="M4288" s="10">
        <v>26032.26</v>
      </c>
      <c r="N4288" s="12">
        <f>IFERROR(salesdata[[#This Row],[S-P3]]/salesdata[[#This Row],[Q-P3]],0)</f>
        <v>5.42</v>
      </c>
      <c r="O4288" s="3">
        <v>1158</v>
      </c>
      <c r="P4288" s="10">
        <v>8256.5400000000009</v>
      </c>
      <c r="Q4288" s="12">
        <f>IFERROR(salesdata[[#This Row],[S-P4]]/salesdata[[#This Row],[Q-P4]],0)</f>
        <v>7.1300000000000008</v>
      </c>
      <c r="R4288" s="3">
        <v>9458</v>
      </c>
      <c r="S4288" s="10">
        <v>49799.61</v>
      </c>
      <c r="T4288" s="1" t="str">
        <f>"Q"&amp;ROUNDUP(salesdata[[#This Row],[Month No.]]/3,0)</f>
        <v>Q1</v>
      </c>
      <c r="U4288" s="1" t="str">
        <f>TEXT(salesdata[[#This Row],[Date]],"dddd")</f>
        <v>Thursday</v>
      </c>
      <c r="V4288" s="12">
        <f>IFERROR(salesdata[[#This Row],[Total Revenue]]/salesdata[[#This Row],[Total Units Sold]],0)</f>
        <v>5.26534256713893</v>
      </c>
      <c r="W4288" s="1" t="str">
        <f>INDEX({"Product1","Product2","Product3","Product4"},MATCH(MAX(salesdata[[#This Row],[S-P1]],salesdata[[#This Row],[S-P2]],salesdata[[#This Row],[S-P3]],salesdata[[#This Row],[S-P4]]),CHOOSE({1,2,3,4},salesdata[[#This Row],[S-P1]],salesdata[[#This Row],[S-P2]],salesdata[[#This Row],[S-P3]],salesdata[[#This Row],[S-P4]]),0))</f>
        <v>Product3</v>
      </c>
      <c r="X4288" s="1" t="str">
        <f>IF(salesdata[[#This Row],[Total Revenue]]&gt;=70000,"High",IF(salesdata[[#This Row],[Total Revenue]]&gt;=40000,"Medium","Low"))</f>
        <v>Medium</v>
      </c>
      <c r="Y4288" s="1" t="str">
        <f>IFERROR(IF(SUMIF(salesdata[Year],salesdata[[#This Row],[Year]],salesdata[Total Revenue])&gt;SUMIF(salesdata[Year],salesdata[[#This Row],[Year]]-1,salesdata[Total Revenue]),"Growth Year","Decline Year"),"")</f>
        <v>Decline Year</v>
      </c>
    </row>
    <row r="4289" spans="1:25" x14ac:dyDescent="0.3">
      <c r="A4289" s="1">
        <v>4288</v>
      </c>
      <c r="B4289" s="2">
        <v>44645</v>
      </c>
      <c r="C4289" s="1">
        <v>2022</v>
      </c>
      <c r="D4289" s="1" t="s">
        <v>28</v>
      </c>
      <c r="E4289" s="1">
        <v>3</v>
      </c>
      <c r="F4289" s="3">
        <v>5591</v>
      </c>
      <c r="G4289" s="10">
        <v>17723.47</v>
      </c>
      <c r="H4289" s="12">
        <f>IFERROR(salesdata[[#This Row],[S-P1]]/salesdata[[#This Row],[Q-P1]],0)</f>
        <v>3.1700000000000004</v>
      </c>
      <c r="I4289" s="3">
        <v>552</v>
      </c>
      <c r="J4289" s="10">
        <v>3499.68</v>
      </c>
      <c r="K4289" s="12">
        <f>IFERROR(salesdata[[#This Row],[S-P2]]/salesdata[[#This Row],[Q-P2]],0)</f>
        <v>6.34</v>
      </c>
      <c r="L4289" s="3">
        <v>579</v>
      </c>
      <c r="M4289" s="10">
        <v>3138.18</v>
      </c>
      <c r="N4289" s="12">
        <f>IFERROR(salesdata[[#This Row],[S-P3]]/salesdata[[#This Row],[Q-P3]],0)</f>
        <v>5.42</v>
      </c>
      <c r="O4289" s="3">
        <v>1360</v>
      </c>
      <c r="P4289" s="10">
        <v>9696.7999999999993</v>
      </c>
      <c r="Q4289" s="12">
        <f>IFERROR(salesdata[[#This Row],[S-P4]]/salesdata[[#This Row],[Q-P4]],0)</f>
        <v>7.13</v>
      </c>
      <c r="R4289" s="3">
        <v>8082</v>
      </c>
      <c r="S4289" s="10">
        <v>34058.129999999997</v>
      </c>
      <c r="T4289" s="1" t="str">
        <f>"Q"&amp;ROUNDUP(salesdata[[#This Row],[Month No.]]/3,0)</f>
        <v>Q1</v>
      </c>
      <c r="U4289" s="1" t="str">
        <f>TEXT(salesdata[[#This Row],[Date]],"dddd")</f>
        <v>Friday</v>
      </c>
      <c r="V4289" s="12">
        <f>IFERROR(salesdata[[#This Row],[Total Revenue]]/salesdata[[#This Row],[Total Units Sold]],0)</f>
        <v>4.2140720118782475</v>
      </c>
      <c r="W4289" s="1" t="str">
        <f>INDEX({"Product1","Product2","Product3","Product4"},MATCH(MAX(salesdata[[#This Row],[S-P1]],salesdata[[#This Row],[S-P2]],salesdata[[#This Row],[S-P3]],salesdata[[#This Row],[S-P4]]),CHOOSE({1,2,3,4},salesdata[[#This Row],[S-P1]],salesdata[[#This Row],[S-P2]],salesdata[[#This Row],[S-P3]],salesdata[[#This Row],[S-P4]]),0))</f>
        <v>Product1</v>
      </c>
      <c r="X4289" s="1" t="str">
        <f>IF(salesdata[[#This Row],[Total Revenue]]&gt;=70000,"High",IF(salesdata[[#This Row],[Total Revenue]]&gt;=40000,"Medium","Low"))</f>
        <v>Low</v>
      </c>
      <c r="Y4289" s="1" t="str">
        <f>IFERROR(IF(SUMIF(salesdata[Year],salesdata[[#This Row],[Year]],salesdata[Total Revenue])&gt;SUMIF(salesdata[Year],salesdata[[#This Row],[Year]]-1,salesdata[Total Revenue]),"Growth Year","Decline Year"),"")</f>
        <v>Decline Year</v>
      </c>
    </row>
    <row r="4290" spans="1:25" x14ac:dyDescent="0.3">
      <c r="A4290" s="1">
        <v>4289</v>
      </c>
      <c r="B4290" s="2">
        <v>44646</v>
      </c>
      <c r="C4290" s="1">
        <v>2022</v>
      </c>
      <c r="D4290" s="1" t="s">
        <v>28</v>
      </c>
      <c r="E4290" s="1">
        <v>3</v>
      </c>
      <c r="F4290" s="3">
        <v>4958</v>
      </c>
      <c r="G4290" s="10">
        <v>15716.86</v>
      </c>
      <c r="H4290" s="12">
        <f>IFERROR(salesdata[[#This Row],[S-P1]]/salesdata[[#This Row],[Q-P1]],0)</f>
        <v>3.17</v>
      </c>
      <c r="I4290" s="3">
        <v>1570</v>
      </c>
      <c r="J4290" s="10">
        <v>9953.7999999999993</v>
      </c>
      <c r="K4290" s="12">
        <f>IFERROR(salesdata[[#This Row],[S-P2]]/salesdata[[#This Row],[Q-P2]],0)</f>
        <v>6.34</v>
      </c>
      <c r="L4290" s="3">
        <v>3309</v>
      </c>
      <c r="M4290" s="10">
        <v>17934.78</v>
      </c>
      <c r="N4290" s="12">
        <f>IFERROR(salesdata[[#This Row],[S-P3]]/salesdata[[#This Row],[Q-P3]],0)</f>
        <v>5.42</v>
      </c>
      <c r="O4290" s="3">
        <v>876</v>
      </c>
      <c r="P4290" s="10">
        <v>6245.88</v>
      </c>
      <c r="Q4290" s="12">
        <f>IFERROR(salesdata[[#This Row],[S-P4]]/salesdata[[#This Row],[Q-P4]],0)</f>
        <v>7.13</v>
      </c>
      <c r="R4290" s="3">
        <v>10713</v>
      </c>
      <c r="S4290" s="10">
        <v>49851.32</v>
      </c>
      <c r="T4290" s="1" t="str">
        <f>"Q"&amp;ROUNDUP(salesdata[[#This Row],[Month No.]]/3,0)</f>
        <v>Q1</v>
      </c>
      <c r="U4290" s="1" t="str">
        <f>TEXT(salesdata[[#This Row],[Date]],"dddd")</f>
        <v>Saturday</v>
      </c>
      <c r="V4290" s="12">
        <f>IFERROR(salesdata[[#This Row],[Total Revenue]]/salesdata[[#This Row],[Total Units Sold]],0)</f>
        <v>4.6533482684588821</v>
      </c>
      <c r="W4290" s="1" t="str">
        <f>INDEX({"Product1","Product2","Product3","Product4"},MATCH(MAX(salesdata[[#This Row],[S-P1]],salesdata[[#This Row],[S-P2]],salesdata[[#This Row],[S-P3]],salesdata[[#This Row],[S-P4]]),CHOOSE({1,2,3,4},salesdata[[#This Row],[S-P1]],salesdata[[#This Row],[S-P2]],salesdata[[#This Row],[S-P3]],salesdata[[#This Row],[S-P4]]),0))</f>
        <v>Product3</v>
      </c>
      <c r="X4290" s="1" t="str">
        <f>IF(salesdata[[#This Row],[Total Revenue]]&gt;=70000,"High",IF(salesdata[[#This Row],[Total Revenue]]&gt;=40000,"Medium","Low"))</f>
        <v>Medium</v>
      </c>
      <c r="Y4290" s="1" t="str">
        <f>IFERROR(IF(SUMIF(salesdata[Year],salesdata[[#This Row],[Year]],salesdata[Total Revenue])&gt;SUMIF(salesdata[Year],salesdata[[#This Row],[Year]]-1,salesdata[Total Revenue]),"Growth Year","Decline Year"),"")</f>
        <v>Decline Year</v>
      </c>
    </row>
    <row r="4291" spans="1:25" x14ac:dyDescent="0.3">
      <c r="A4291" s="1">
        <v>4290</v>
      </c>
      <c r="B4291" s="2">
        <v>44647</v>
      </c>
      <c r="C4291" s="1">
        <v>2022</v>
      </c>
      <c r="D4291" s="1" t="s">
        <v>28</v>
      </c>
      <c r="E4291" s="1">
        <v>3</v>
      </c>
      <c r="F4291" s="3">
        <v>2146</v>
      </c>
      <c r="G4291" s="10">
        <v>6802.82</v>
      </c>
      <c r="H4291" s="12">
        <f>IFERROR(salesdata[[#This Row],[S-P1]]/salesdata[[#This Row],[Q-P1]],0)</f>
        <v>3.17</v>
      </c>
      <c r="I4291" s="3">
        <v>2048</v>
      </c>
      <c r="J4291" s="10">
        <v>12984.32</v>
      </c>
      <c r="K4291" s="12">
        <f>IFERROR(salesdata[[#This Row],[S-P2]]/salesdata[[#This Row],[Q-P2]],0)</f>
        <v>6.34</v>
      </c>
      <c r="L4291" s="3">
        <v>1853</v>
      </c>
      <c r="M4291" s="10">
        <v>10043.26</v>
      </c>
      <c r="N4291" s="12">
        <f>IFERROR(salesdata[[#This Row],[S-P3]]/salesdata[[#This Row],[Q-P3]],0)</f>
        <v>5.42</v>
      </c>
      <c r="O4291" s="3">
        <v>1367</v>
      </c>
      <c r="P4291" s="10">
        <v>9746.7099999999991</v>
      </c>
      <c r="Q4291" s="12">
        <f>IFERROR(salesdata[[#This Row],[S-P4]]/salesdata[[#This Row],[Q-P4]],0)</f>
        <v>7.129999999999999</v>
      </c>
      <c r="R4291" s="3">
        <v>7414</v>
      </c>
      <c r="S4291" s="10">
        <v>39577.11</v>
      </c>
      <c r="T4291" s="1" t="str">
        <f>"Q"&amp;ROUNDUP(salesdata[[#This Row],[Month No.]]/3,0)</f>
        <v>Q1</v>
      </c>
      <c r="U4291" s="1" t="str">
        <f>TEXT(salesdata[[#This Row],[Date]],"dddd")</f>
        <v>Sunday</v>
      </c>
      <c r="V4291" s="12">
        <f>IFERROR(salesdata[[#This Row],[Total Revenue]]/salesdata[[#This Row],[Total Units Sold]],0)</f>
        <v>5.338158888589156</v>
      </c>
      <c r="W4291" s="1" t="str">
        <f>INDEX({"Product1","Product2","Product3","Product4"},MATCH(MAX(salesdata[[#This Row],[S-P1]],salesdata[[#This Row],[S-P2]],salesdata[[#This Row],[S-P3]],salesdata[[#This Row],[S-P4]]),CHOOSE({1,2,3,4},salesdata[[#This Row],[S-P1]],salesdata[[#This Row],[S-P2]],salesdata[[#This Row],[S-P3]],salesdata[[#This Row],[S-P4]]),0))</f>
        <v>Product2</v>
      </c>
      <c r="X4291" s="1" t="str">
        <f>IF(salesdata[[#This Row],[Total Revenue]]&gt;=70000,"High",IF(salesdata[[#This Row],[Total Revenue]]&gt;=40000,"Medium","Low"))</f>
        <v>Low</v>
      </c>
      <c r="Y4291" s="1" t="str">
        <f>IFERROR(IF(SUMIF(salesdata[Year],salesdata[[#This Row],[Year]],salesdata[Total Revenue])&gt;SUMIF(salesdata[Year],salesdata[[#This Row],[Year]]-1,salesdata[Total Revenue]),"Growth Year","Decline Year"),"")</f>
        <v>Decline Year</v>
      </c>
    </row>
    <row r="4292" spans="1:25" x14ac:dyDescent="0.3">
      <c r="A4292" s="1">
        <v>4291</v>
      </c>
      <c r="B4292" s="2">
        <v>44648</v>
      </c>
      <c r="C4292" s="1">
        <v>2022</v>
      </c>
      <c r="D4292" s="1" t="s">
        <v>28</v>
      </c>
      <c r="E4292" s="1">
        <v>3</v>
      </c>
      <c r="F4292" s="3">
        <v>6293</v>
      </c>
      <c r="G4292" s="10">
        <v>19948.810000000001</v>
      </c>
      <c r="H4292" s="12">
        <f>IFERROR(salesdata[[#This Row],[S-P1]]/salesdata[[#This Row],[Q-P1]],0)</f>
        <v>3.1700000000000004</v>
      </c>
      <c r="I4292" s="3">
        <v>3169</v>
      </c>
      <c r="J4292" s="10">
        <v>20091.46</v>
      </c>
      <c r="K4292" s="12">
        <f>IFERROR(salesdata[[#This Row],[S-P2]]/salesdata[[#This Row],[Q-P2]],0)</f>
        <v>6.34</v>
      </c>
      <c r="L4292" s="3">
        <v>1366</v>
      </c>
      <c r="M4292" s="10">
        <v>7403.72</v>
      </c>
      <c r="N4292" s="12">
        <f>IFERROR(salesdata[[#This Row],[S-P3]]/salesdata[[#This Row],[Q-P3]],0)</f>
        <v>5.42</v>
      </c>
      <c r="O4292" s="3">
        <v>704</v>
      </c>
      <c r="P4292" s="10">
        <v>5019.5200000000004</v>
      </c>
      <c r="Q4292" s="12">
        <f>IFERROR(salesdata[[#This Row],[S-P4]]/salesdata[[#This Row],[Q-P4]],0)</f>
        <v>7.1300000000000008</v>
      </c>
      <c r="R4292" s="3">
        <v>11532</v>
      </c>
      <c r="S4292" s="10">
        <v>52463.51</v>
      </c>
      <c r="T4292" s="1" t="str">
        <f>"Q"&amp;ROUNDUP(salesdata[[#This Row],[Month No.]]/3,0)</f>
        <v>Q1</v>
      </c>
      <c r="U4292" s="1" t="str">
        <f>TEXT(salesdata[[#This Row],[Date]],"dddd")</f>
        <v>Monday</v>
      </c>
      <c r="V4292" s="12">
        <f>IFERROR(salesdata[[#This Row],[Total Revenue]]/salesdata[[#This Row],[Total Units Sold]],0)</f>
        <v>4.5493851890391959</v>
      </c>
      <c r="W4292" s="1" t="str">
        <f>INDEX({"Product1","Product2","Product3","Product4"},MATCH(MAX(salesdata[[#This Row],[S-P1]],salesdata[[#This Row],[S-P2]],salesdata[[#This Row],[S-P3]],salesdata[[#This Row],[S-P4]]),CHOOSE({1,2,3,4},salesdata[[#This Row],[S-P1]],salesdata[[#This Row],[S-P2]],salesdata[[#This Row],[S-P3]],salesdata[[#This Row],[S-P4]]),0))</f>
        <v>Product2</v>
      </c>
      <c r="X4292" s="1" t="str">
        <f>IF(salesdata[[#This Row],[Total Revenue]]&gt;=70000,"High",IF(salesdata[[#This Row],[Total Revenue]]&gt;=40000,"Medium","Low"))</f>
        <v>Medium</v>
      </c>
      <c r="Y4292" s="1" t="str">
        <f>IFERROR(IF(SUMIF(salesdata[Year],salesdata[[#This Row],[Year]],salesdata[Total Revenue])&gt;SUMIF(salesdata[Year],salesdata[[#This Row],[Year]]-1,salesdata[Total Revenue]),"Growth Year","Decline Year"),"")</f>
        <v>Decline Year</v>
      </c>
    </row>
    <row r="4293" spans="1:25" x14ac:dyDescent="0.3">
      <c r="A4293" s="1">
        <v>4292</v>
      </c>
      <c r="B4293" s="2">
        <v>44649</v>
      </c>
      <c r="C4293" s="1">
        <v>2022</v>
      </c>
      <c r="D4293" s="1" t="s">
        <v>28</v>
      </c>
      <c r="E4293" s="1">
        <v>3</v>
      </c>
      <c r="F4293" s="3">
        <v>2320</v>
      </c>
      <c r="G4293" s="10">
        <v>7354.4</v>
      </c>
      <c r="H4293" s="12">
        <f>IFERROR(salesdata[[#This Row],[S-P1]]/salesdata[[#This Row],[Q-P1]],0)</f>
        <v>3.17</v>
      </c>
      <c r="I4293" s="3">
        <v>496</v>
      </c>
      <c r="J4293" s="10">
        <v>3144.64</v>
      </c>
      <c r="K4293" s="12">
        <f>IFERROR(salesdata[[#This Row],[S-P2]]/salesdata[[#This Row],[Q-P2]],0)</f>
        <v>6.34</v>
      </c>
      <c r="L4293" s="3">
        <v>891</v>
      </c>
      <c r="M4293" s="10">
        <v>4829.22</v>
      </c>
      <c r="N4293" s="12">
        <f>IFERROR(salesdata[[#This Row],[S-P3]]/salesdata[[#This Row],[Q-P3]],0)</f>
        <v>5.42</v>
      </c>
      <c r="O4293" s="3">
        <v>1950</v>
      </c>
      <c r="P4293" s="10">
        <v>13903.5</v>
      </c>
      <c r="Q4293" s="12">
        <f>IFERROR(salesdata[[#This Row],[S-P4]]/salesdata[[#This Row],[Q-P4]],0)</f>
        <v>7.13</v>
      </c>
      <c r="R4293" s="3">
        <v>5657</v>
      </c>
      <c r="S4293" s="10">
        <v>29231.759999999998</v>
      </c>
      <c r="T4293" s="1" t="str">
        <f>"Q"&amp;ROUNDUP(salesdata[[#This Row],[Month No.]]/3,0)</f>
        <v>Q1</v>
      </c>
      <c r="U4293" s="1" t="str">
        <f>TEXT(salesdata[[#This Row],[Date]],"dddd")</f>
        <v>Tuesday</v>
      </c>
      <c r="V4293" s="12">
        <f>IFERROR(salesdata[[#This Row],[Total Revenue]]/salesdata[[#This Row],[Total Units Sold]],0)</f>
        <v>5.1673607919391902</v>
      </c>
      <c r="W4293" s="1" t="str">
        <f>INDEX({"Product1","Product2","Product3","Product4"},MATCH(MAX(salesdata[[#This Row],[S-P1]],salesdata[[#This Row],[S-P2]],salesdata[[#This Row],[S-P3]],salesdata[[#This Row],[S-P4]]),CHOOSE({1,2,3,4},salesdata[[#This Row],[S-P1]],salesdata[[#This Row],[S-P2]],salesdata[[#This Row],[S-P3]],salesdata[[#This Row],[S-P4]]),0))</f>
        <v>Product4</v>
      </c>
      <c r="X4293" s="1" t="str">
        <f>IF(salesdata[[#This Row],[Total Revenue]]&gt;=70000,"High",IF(salesdata[[#This Row],[Total Revenue]]&gt;=40000,"Medium","Low"))</f>
        <v>Low</v>
      </c>
      <c r="Y4293" s="1" t="str">
        <f>IFERROR(IF(SUMIF(salesdata[Year],salesdata[[#This Row],[Year]],salesdata[Total Revenue])&gt;SUMIF(salesdata[Year],salesdata[[#This Row],[Year]]-1,salesdata[Total Revenue]),"Growth Year","Decline Year"),"")</f>
        <v>Decline Year</v>
      </c>
    </row>
    <row r="4294" spans="1:25" x14ac:dyDescent="0.3">
      <c r="A4294" s="1">
        <v>4293</v>
      </c>
      <c r="B4294" s="2">
        <v>44650</v>
      </c>
      <c r="C4294" s="1">
        <v>2022</v>
      </c>
      <c r="D4294" s="1" t="s">
        <v>28</v>
      </c>
      <c r="E4294" s="1">
        <v>3</v>
      </c>
      <c r="F4294" s="3">
        <v>1600</v>
      </c>
      <c r="G4294" s="10">
        <v>5072</v>
      </c>
      <c r="H4294" s="12">
        <f>IFERROR(salesdata[[#This Row],[S-P1]]/salesdata[[#This Row],[Q-P1]],0)</f>
        <v>3.17</v>
      </c>
      <c r="I4294" s="3">
        <v>3975</v>
      </c>
      <c r="J4294" s="10">
        <v>25201.5</v>
      </c>
      <c r="K4294" s="12">
        <f>IFERROR(salesdata[[#This Row],[S-P2]]/salesdata[[#This Row],[Q-P2]],0)</f>
        <v>6.34</v>
      </c>
      <c r="L4294" s="3">
        <v>4249</v>
      </c>
      <c r="M4294" s="10">
        <v>23029.58</v>
      </c>
      <c r="N4294" s="12">
        <f>IFERROR(salesdata[[#This Row],[S-P3]]/salesdata[[#This Row],[Q-P3]],0)</f>
        <v>5.4200000000000008</v>
      </c>
      <c r="O4294" s="3">
        <v>1590</v>
      </c>
      <c r="P4294" s="10">
        <v>11336.7</v>
      </c>
      <c r="Q4294" s="12">
        <f>IFERROR(salesdata[[#This Row],[S-P4]]/salesdata[[#This Row],[Q-P4]],0)</f>
        <v>7.1300000000000008</v>
      </c>
      <c r="R4294" s="3">
        <v>11414</v>
      </c>
      <c r="S4294" s="10">
        <v>64639.78</v>
      </c>
      <c r="T4294" s="1" t="str">
        <f>"Q"&amp;ROUNDUP(salesdata[[#This Row],[Month No.]]/3,0)</f>
        <v>Q1</v>
      </c>
      <c r="U4294" s="1" t="str">
        <f>TEXT(salesdata[[#This Row],[Date]],"dddd")</f>
        <v>Wednesday</v>
      </c>
      <c r="V4294" s="12">
        <f>IFERROR(salesdata[[#This Row],[Total Revenue]]/salesdata[[#This Row],[Total Units Sold]],0)</f>
        <v>5.6632013316979144</v>
      </c>
      <c r="W4294" s="1" t="str">
        <f>INDEX({"Product1","Product2","Product3","Product4"},MATCH(MAX(salesdata[[#This Row],[S-P1]],salesdata[[#This Row],[S-P2]],salesdata[[#This Row],[S-P3]],salesdata[[#This Row],[S-P4]]),CHOOSE({1,2,3,4},salesdata[[#This Row],[S-P1]],salesdata[[#This Row],[S-P2]],salesdata[[#This Row],[S-P3]],salesdata[[#This Row],[S-P4]]),0))</f>
        <v>Product2</v>
      </c>
      <c r="X4294" s="1" t="str">
        <f>IF(salesdata[[#This Row],[Total Revenue]]&gt;=70000,"High",IF(salesdata[[#This Row],[Total Revenue]]&gt;=40000,"Medium","Low"))</f>
        <v>Medium</v>
      </c>
      <c r="Y4294" s="1" t="str">
        <f>IFERROR(IF(SUMIF(salesdata[Year],salesdata[[#This Row],[Year]],salesdata[Total Revenue])&gt;SUMIF(salesdata[Year],salesdata[[#This Row],[Year]]-1,salesdata[Total Revenue]),"Growth Year","Decline Year"),"")</f>
        <v>Decline Year</v>
      </c>
    </row>
    <row r="4295" spans="1:25" x14ac:dyDescent="0.3">
      <c r="A4295" s="1">
        <v>4294</v>
      </c>
      <c r="B4295" s="2">
        <v>44651</v>
      </c>
      <c r="C4295" s="1">
        <v>2022</v>
      </c>
      <c r="D4295" s="1" t="s">
        <v>28</v>
      </c>
      <c r="E4295" s="1">
        <v>3</v>
      </c>
      <c r="F4295" s="3">
        <v>3092</v>
      </c>
      <c r="G4295" s="10">
        <v>9801.64</v>
      </c>
      <c r="H4295" s="12">
        <f>IFERROR(salesdata[[#This Row],[S-P1]]/salesdata[[#This Row],[Q-P1]],0)</f>
        <v>3.17</v>
      </c>
      <c r="I4295" s="3">
        <v>1645</v>
      </c>
      <c r="J4295" s="10">
        <v>10429.299999999999</v>
      </c>
      <c r="K4295" s="12">
        <f>IFERROR(salesdata[[#This Row],[S-P2]]/salesdata[[#This Row],[Q-P2]],0)</f>
        <v>6.34</v>
      </c>
      <c r="L4295" s="3">
        <v>4823</v>
      </c>
      <c r="M4295" s="10">
        <v>26140.66</v>
      </c>
      <c r="N4295" s="12">
        <f>IFERROR(salesdata[[#This Row],[S-P3]]/salesdata[[#This Row],[Q-P3]],0)</f>
        <v>5.42</v>
      </c>
      <c r="O4295" s="3">
        <v>1864</v>
      </c>
      <c r="P4295" s="10">
        <v>13290.32</v>
      </c>
      <c r="Q4295" s="12">
        <f>IFERROR(salesdata[[#This Row],[S-P4]]/salesdata[[#This Row],[Q-P4]],0)</f>
        <v>7.13</v>
      </c>
      <c r="R4295" s="3">
        <v>11424</v>
      </c>
      <c r="S4295" s="10">
        <v>59661.919999999998</v>
      </c>
      <c r="T4295" s="1" t="str">
        <f>"Q"&amp;ROUNDUP(salesdata[[#This Row],[Month No.]]/3,0)</f>
        <v>Q1</v>
      </c>
      <c r="U4295" s="1" t="str">
        <f>TEXT(salesdata[[#This Row],[Date]],"dddd")</f>
        <v>Thursday</v>
      </c>
      <c r="V4295" s="12">
        <f>IFERROR(salesdata[[#This Row],[Total Revenue]]/salesdata[[#This Row],[Total Units Sold]],0)</f>
        <v>5.2225070028011205</v>
      </c>
      <c r="W4295" s="1" t="str">
        <f>INDEX({"Product1","Product2","Product3","Product4"},MATCH(MAX(salesdata[[#This Row],[S-P1]],salesdata[[#This Row],[S-P2]],salesdata[[#This Row],[S-P3]],salesdata[[#This Row],[S-P4]]),CHOOSE({1,2,3,4},salesdata[[#This Row],[S-P1]],salesdata[[#This Row],[S-P2]],salesdata[[#This Row],[S-P3]],salesdata[[#This Row],[S-P4]]),0))</f>
        <v>Product3</v>
      </c>
      <c r="X4295" s="1" t="str">
        <f>IF(salesdata[[#This Row],[Total Revenue]]&gt;=70000,"High",IF(salesdata[[#This Row],[Total Revenue]]&gt;=40000,"Medium","Low"))</f>
        <v>Medium</v>
      </c>
      <c r="Y4295" s="1" t="str">
        <f>IFERROR(IF(SUMIF(salesdata[Year],salesdata[[#This Row],[Year]],salesdata[Total Revenue])&gt;SUMIF(salesdata[Year],salesdata[[#This Row],[Year]]-1,salesdata[Total Revenue]),"Growth Year","Decline Year"),"")</f>
        <v>Decline Year</v>
      </c>
    </row>
    <row r="4296" spans="1:25" x14ac:dyDescent="0.3">
      <c r="A4296" s="1">
        <v>4295</v>
      </c>
      <c r="B4296" s="2">
        <v>44652</v>
      </c>
      <c r="C4296" s="1">
        <v>2022</v>
      </c>
      <c r="D4296" s="1" t="s">
        <v>29</v>
      </c>
      <c r="E4296" s="1">
        <v>4</v>
      </c>
      <c r="F4296" s="3">
        <v>2308</v>
      </c>
      <c r="G4296" s="10">
        <v>7316.36</v>
      </c>
      <c r="H4296" s="12">
        <f>IFERROR(salesdata[[#This Row],[S-P1]]/salesdata[[#This Row],[Q-P1]],0)</f>
        <v>3.17</v>
      </c>
      <c r="I4296" s="3">
        <v>706</v>
      </c>
      <c r="J4296" s="10">
        <v>4476.04</v>
      </c>
      <c r="K4296" s="12">
        <f>IFERROR(salesdata[[#This Row],[S-P2]]/salesdata[[#This Row],[Q-P2]],0)</f>
        <v>6.34</v>
      </c>
      <c r="L4296" s="3">
        <v>1036</v>
      </c>
      <c r="M4296" s="10">
        <v>5615.12</v>
      </c>
      <c r="N4296" s="12">
        <f>IFERROR(salesdata[[#This Row],[S-P3]]/salesdata[[#This Row],[Q-P3]],0)</f>
        <v>5.42</v>
      </c>
      <c r="O4296" s="3">
        <v>539</v>
      </c>
      <c r="P4296" s="10">
        <v>3843.07</v>
      </c>
      <c r="Q4296" s="12">
        <f>IFERROR(salesdata[[#This Row],[S-P4]]/salesdata[[#This Row],[Q-P4]],0)</f>
        <v>7.13</v>
      </c>
      <c r="R4296" s="3">
        <v>4589</v>
      </c>
      <c r="S4296" s="10">
        <v>21250.59</v>
      </c>
      <c r="T4296" s="1" t="str">
        <f>"Q"&amp;ROUNDUP(salesdata[[#This Row],[Month No.]]/3,0)</f>
        <v>Q2</v>
      </c>
      <c r="U4296" s="1" t="str">
        <f>TEXT(salesdata[[#This Row],[Date]],"dddd")</f>
        <v>Friday</v>
      </c>
      <c r="V4296" s="12">
        <f>IFERROR(salesdata[[#This Row],[Total Revenue]]/salesdata[[#This Row],[Total Units Sold]],0)</f>
        <v>4.6307670516452388</v>
      </c>
      <c r="W4296" s="1" t="str">
        <f>INDEX({"Product1","Product2","Product3","Product4"},MATCH(MAX(salesdata[[#This Row],[S-P1]],salesdata[[#This Row],[S-P2]],salesdata[[#This Row],[S-P3]],salesdata[[#This Row],[S-P4]]),CHOOSE({1,2,3,4},salesdata[[#This Row],[S-P1]],salesdata[[#This Row],[S-P2]],salesdata[[#This Row],[S-P3]],salesdata[[#This Row],[S-P4]]),0))</f>
        <v>Product1</v>
      </c>
      <c r="X4296" s="1" t="str">
        <f>IF(salesdata[[#This Row],[Total Revenue]]&gt;=70000,"High",IF(salesdata[[#This Row],[Total Revenue]]&gt;=40000,"Medium","Low"))</f>
        <v>Low</v>
      </c>
      <c r="Y4296" s="1" t="str">
        <f>IFERROR(IF(SUMIF(salesdata[Year],salesdata[[#This Row],[Year]],salesdata[Total Revenue])&gt;SUMIF(salesdata[Year],salesdata[[#This Row],[Year]]-1,salesdata[Total Revenue]),"Growth Year","Decline Year"),"")</f>
        <v>Decline Year</v>
      </c>
    </row>
    <row r="4297" spans="1:25" x14ac:dyDescent="0.3">
      <c r="A4297" s="1">
        <v>4296</v>
      </c>
      <c r="B4297" s="2">
        <v>44653</v>
      </c>
      <c r="C4297" s="1">
        <v>2022</v>
      </c>
      <c r="D4297" s="1" t="s">
        <v>29</v>
      </c>
      <c r="E4297" s="1">
        <v>4</v>
      </c>
      <c r="F4297" s="3">
        <v>5708</v>
      </c>
      <c r="G4297" s="10">
        <v>18094.36</v>
      </c>
      <c r="H4297" s="12">
        <f>IFERROR(salesdata[[#This Row],[S-P1]]/salesdata[[#This Row],[Q-P1]],0)</f>
        <v>3.17</v>
      </c>
      <c r="I4297" s="3">
        <v>3005</v>
      </c>
      <c r="J4297" s="10">
        <v>19051.7</v>
      </c>
      <c r="K4297" s="12">
        <f>IFERROR(salesdata[[#This Row],[S-P2]]/salesdata[[#This Row],[Q-P2]],0)</f>
        <v>6.34</v>
      </c>
      <c r="L4297" s="3">
        <v>5349</v>
      </c>
      <c r="M4297" s="10">
        <v>28991.58</v>
      </c>
      <c r="N4297" s="12">
        <f>IFERROR(salesdata[[#This Row],[S-P3]]/salesdata[[#This Row],[Q-P3]],0)</f>
        <v>5.42</v>
      </c>
      <c r="O4297" s="3">
        <v>1217</v>
      </c>
      <c r="P4297" s="10">
        <v>8677.2099999999991</v>
      </c>
      <c r="Q4297" s="12">
        <f>IFERROR(salesdata[[#This Row],[S-P4]]/salesdata[[#This Row],[Q-P4]],0)</f>
        <v>7.129999999999999</v>
      </c>
      <c r="R4297" s="3">
        <v>15279</v>
      </c>
      <c r="S4297" s="10">
        <v>74814.850000000006</v>
      </c>
      <c r="T4297" s="1" t="str">
        <f>"Q"&amp;ROUNDUP(salesdata[[#This Row],[Month No.]]/3,0)</f>
        <v>Q2</v>
      </c>
      <c r="U4297" s="1" t="str">
        <f>TEXT(salesdata[[#This Row],[Date]],"dddd")</f>
        <v>Saturday</v>
      </c>
      <c r="V4297" s="12">
        <f>IFERROR(salesdata[[#This Row],[Total Revenue]]/salesdata[[#This Row],[Total Units Sold]],0)</f>
        <v>4.8965802735781141</v>
      </c>
      <c r="W4297" s="1" t="str">
        <f>INDEX({"Product1","Product2","Product3","Product4"},MATCH(MAX(salesdata[[#This Row],[S-P1]],salesdata[[#This Row],[S-P2]],salesdata[[#This Row],[S-P3]],salesdata[[#This Row],[S-P4]]),CHOOSE({1,2,3,4},salesdata[[#This Row],[S-P1]],salesdata[[#This Row],[S-P2]],salesdata[[#This Row],[S-P3]],salesdata[[#This Row],[S-P4]]),0))</f>
        <v>Product3</v>
      </c>
      <c r="X4297" s="1" t="str">
        <f>IF(salesdata[[#This Row],[Total Revenue]]&gt;=70000,"High",IF(salesdata[[#This Row],[Total Revenue]]&gt;=40000,"Medium","Low"))</f>
        <v>High</v>
      </c>
      <c r="Y4297" s="1" t="str">
        <f>IFERROR(IF(SUMIF(salesdata[Year],salesdata[[#This Row],[Year]],salesdata[Total Revenue])&gt;SUMIF(salesdata[Year],salesdata[[#This Row],[Year]]-1,salesdata[Total Revenue]),"Growth Year","Decline Year"),"")</f>
        <v>Decline Year</v>
      </c>
    </row>
    <row r="4298" spans="1:25" x14ac:dyDescent="0.3">
      <c r="A4298" s="1">
        <v>4297</v>
      </c>
      <c r="B4298" s="2">
        <v>44654</v>
      </c>
      <c r="C4298" s="1">
        <v>2022</v>
      </c>
      <c r="D4298" s="1" t="s">
        <v>29</v>
      </c>
      <c r="E4298" s="1">
        <v>4</v>
      </c>
      <c r="F4298" s="3">
        <v>5416</v>
      </c>
      <c r="G4298" s="10">
        <v>17168.72</v>
      </c>
      <c r="H4298" s="12">
        <f>IFERROR(salesdata[[#This Row],[S-P1]]/salesdata[[#This Row],[Q-P1]],0)</f>
        <v>3.1700000000000004</v>
      </c>
      <c r="I4298" s="3">
        <v>3926</v>
      </c>
      <c r="J4298" s="10">
        <v>24890.84</v>
      </c>
      <c r="K4298" s="12">
        <f>IFERROR(salesdata[[#This Row],[S-P2]]/salesdata[[#This Row],[Q-P2]],0)</f>
        <v>6.34</v>
      </c>
      <c r="L4298" s="3">
        <v>2631</v>
      </c>
      <c r="M4298" s="10">
        <v>14260.02</v>
      </c>
      <c r="N4298" s="12">
        <f>IFERROR(salesdata[[#This Row],[S-P3]]/salesdata[[#This Row],[Q-P3]],0)</f>
        <v>5.42</v>
      </c>
      <c r="O4298" s="3">
        <v>1368</v>
      </c>
      <c r="P4298" s="10">
        <v>9753.84</v>
      </c>
      <c r="Q4298" s="12">
        <f>IFERROR(salesdata[[#This Row],[S-P4]]/salesdata[[#This Row],[Q-P4]],0)</f>
        <v>7.13</v>
      </c>
      <c r="R4298" s="3">
        <v>13341</v>
      </c>
      <c r="S4298" s="10">
        <v>66073.42</v>
      </c>
      <c r="T4298" s="1" t="str">
        <f>"Q"&amp;ROUNDUP(salesdata[[#This Row],[Month No.]]/3,0)</f>
        <v>Q2</v>
      </c>
      <c r="U4298" s="1" t="str">
        <f>TEXT(salesdata[[#This Row],[Date]],"dddd")</f>
        <v>Sunday</v>
      </c>
      <c r="V4298" s="12">
        <f>IFERROR(salesdata[[#This Row],[Total Revenue]]/salesdata[[#This Row],[Total Units Sold]],0)</f>
        <v>4.9526587212352897</v>
      </c>
      <c r="W4298" s="1" t="str">
        <f>INDEX({"Product1","Product2","Product3","Product4"},MATCH(MAX(salesdata[[#This Row],[S-P1]],salesdata[[#This Row],[S-P2]],salesdata[[#This Row],[S-P3]],salesdata[[#This Row],[S-P4]]),CHOOSE({1,2,3,4},salesdata[[#This Row],[S-P1]],salesdata[[#This Row],[S-P2]],salesdata[[#This Row],[S-P3]],salesdata[[#This Row],[S-P4]]),0))</f>
        <v>Product2</v>
      </c>
      <c r="X4298" s="1" t="str">
        <f>IF(salesdata[[#This Row],[Total Revenue]]&gt;=70000,"High",IF(salesdata[[#This Row],[Total Revenue]]&gt;=40000,"Medium","Low"))</f>
        <v>Medium</v>
      </c>
      <c r="Y4298" s="1" t="str">
        <f>IFERROR(IF(SUMIF(salesdata[Year],salesdata[[#This Row],[Year]],salesdata[Total Revenue])&gt;SUMIF(salesdata[Year],salesdata[[#This Row],[Year]]-1,salesdata[Total Revenue]),"Growth Year","Decline Year"),"")</f>
        <v>Decline Year</v>
      </c>
    </row>
    <row r="4299" spans="1:25" x14ac:dyDescent="0.3">
      <c r="A4299" s="1">
        <v>4298</v>
      </c>
      <c r="B4299" s="2">
        <v>44655</v>
      </c>
      <c r="C4299" s="1">
        <v>2022</v>
      </c>
      <c r="D4299" s="1" t="s">
        <v>29</v>
      </c>
      <c r="E4299" s="1">
        <v>4</v>
      </c>
      <c r="F4299" s="3">
        <v>6550</v>
      </c>
      <c r="G4299" s="10">
        <v>20763.5</v>
      </c>
      <c r="H4299" s="12">
        <f>IFERROR(salesdata[[#This Row],[S-P1]]/salesdata[[#This Row],[Q-P1]],0)</f>
        <v>3.17</v>
      </c>
      <c r="I4299" s="3">
        <v>3419</v>
      </c>
      <c r="J4299" s="10">
        <v>21676.46</v>
      </c>
      <c r="K4299" s="12">
        <f>IFERROR(salesdata[[#This Row],[S-P2]]/salesdata[[#This Row],[Q-P2]],0)</f>
        <v>6.34</v>
      </c>
      <c r="L4299" s="3">
        <v>3889</v>
      </c>
      <c r="M4299" s="10">
        <v>21078.38</v>
      </c>
      <c r="N4299" s="12">
        <f>IFERROR(salesdata[[#This Row],[S-P3]]/salesdata[[#This Row],[Q-P3]],0)</f>
        <v>5.42</v>
      </c>
      <c r="O4299" s="3">
        <v>693</v>
      </c>
      <c r="P4299" s="10">
        <v>4941.09</v>
      </c>
      <c r="Q4299" s="12">
        <f>IFERROR(salesdata[[#This Row],[S-P4]]/salesdata[[#This Row],[Q-P4]],0)</f>
        <v>7.13</v>
      </c>
      <c r="R4299" s="3">
        <v>14551</v>
      </c>
      <c r="S4299" s="10">
        <v>68459.429999999993</v>
      </c>
      <c r="T4299" s="1" t="str">
        <f>"Q"&amp;ROUNDUP(salesdata[[#This Row],[Month No.]]/3,0)</f>
        <v>Q2</v>
      </c>
      <c r="U4299" s="1" t="str">
        <f>TEXT(salesdata[[#This Row],[Date]],"dddd")</f>
        <v>Monday</v>
      </c>
      <c r="V4299" s="12">
        <f>IFERROR(salesdata[[#This Row],[Total Revenue]]/salesdata[[#This Row],[Total Units Sold]],0)</f>
        <v>4.7047921105078681</v>
      </c>
      <c r="W4299" s="1" t="str">
        <f>INDEX({"Product1","Product2","Product3","Product4"},MATCH(MAX(salesdata[[#This Row],[S-P1]],salesdata[[#This Row],[S-P2]],salesdata[[#This Row],[S-P3]],salesdata[[#This Row],[S-P4]]),CHOOSE({1,2,3,4},salesdata[[#This Row],[S-P1]],salesdata[[#This Row],[S-P2]],salesdata[[#This Row],[S-P3]],salesdata[[#This Row],[S-P4]]),0))</f>
        <v>Product2</v>
      </c>
      <c r="X4299" s="1" t="str">
        <f>IF(salesdata[[#This Row],[Total Revenue]]&gt;=70000,"High",IF(salesdata[[#This Row],[Total Revenue]]&gt;=40000,"Medium","Low"))</f>
        <v>Medium</v>
      </c>
      <c r="Y4299" s="1" t="str">
        <f>IFERROR(IF(SUMIF(salesdata[Year],salesdata[[#This Row],[Year]],salesdata[Total Revenue])&gt;SUMIF(salesdata[Year],salesdata[[#This Row],[Year]]-1,salesdata[Total Revenue]),"Growth Year","Decline Year"),"")</f>
        <v>Decline Year</v>
      </c>
    </row>
    <row r="4300" spans="1:25" x14ac:dyDescent="0.3">
      <c r="A4300" s="1">
        <v>4299</v>
      </c>
      <c r="B4300" s="2">
        <v>44656</v>
      </c>
      <c r="C4300" s="1">
        <v>2022</v>
      </c>
      <c r="D4300" s="1" t="s">
        <v>29</v>
      </c>
      <c r="E4300" s="1">
        <v>4</v>
      </c>
      <c r="F4300" s="3">
        <v>7705</v>
      </c>
      <c r="G4300" s="10">
        <v>24424.85</v>
      </c>
      <c r="H4300" s="12">
        <f>IFERROR(salesdata[[#This Row],[S-P1]]/salesdata[[#This Row],[Q-P1]],0)</f>
        <v>3.17</v>
      </c>
      <c r="I4300" s="3">
        <v>1201</v>
      </c>
      <c r="J4300" s="10">
        <v>7614.34</v>
      </c>
      <c r="K4300" s="12">
        <f>IFERROR(salesdata[[#This Row],[S-P2]]/salesdata[[#This Row],[Q-P2]],0)</f>
        <v>6.34</v>
      </c>
      <c r="L4300" s="3">
        <v>2316</v>
      </c>
      <c r="M4300" s="10">
        <v>12552.72</v>
      </c>
      <c r="N4300" s="12">
        <f>IFERROR(salesdata[[#This Row],[S-P3]]/salesdata[[#This Row],[Q-P3]],0)</f>
        <v>5.42</v>
      </c>
      <c r="O4300" s="3">
        <v>551</v>
      </c>
      <c r="P4300" s="10">
        <v>3928.63</v>
      </c>
      <c r="Q4300" s="12">
        <f>IFERROR(salesdata[[#This Row],[S-P4]]/salesdata[[#This Row],[Q-P4]],0)</f>
        <v>7.13</v>
      </c>
      <c r="R4300" s="3">
        <v>11773</v>
      </c>
      <c r="S4300" s="10">
        <v>48520.54</v>
      </c>
      <c r="T4300" s="1" t="str">
        <f>"Q"&amp;ROUNDUP(salesdata[[#This Row],[Month No.]]/3,0)</f>
        <v>Q2</v>
      </c>
      <c r="U4300" s="1" t="str">
        <f>TEXT(salesdata[[#This Row],[Date]],"dddd")</f>
        <v>Tuesday</v>
      </c>
      <c r="V4300" s="12">
        <f>IFERROR(salesdata[[#This Row],[Total Revenue]]/salesdata[[#This Row],[Total Units Sold]],0)</f>
        <v>4.1213403550496901</v>
      </c>
      <c r="W4300" s="1" t="str">
        <f>INDEX({"Product1","Product2","Product3","Product4"},MATCH(MAX(salesdata[[#This Row],[S-P1]],salesdata[[#This Row],[S-P2]],salesdata[[#This Row],[S-P3]],salesdata[[#This Row],[S-P4]]),CHOOSE({1,2,3,4},salesdata[[#This Row],[S-P1]],salesdata[[#This Row],[S-P2]],salesdata[[#This Row],[S-P3]],salesdata[[#This Row],[S-P4]]),0))</f>
        <v>Product1</v>
      </c>
      <c r="X4300" s="1" t="str">
        <f>IF(salesdata[[#This Row],[Total Revenue]]&gt;=70000,"High",IF(salesdata[[#This Row],[Total Revenue]]&gt;=40000,"Medium","Low"))</f>
        <v>Medium</v>
      </c>
      <c r="Y4300" s="1" t="str">
        <f>IFERROR(IF(SUMIF(salesdata[Year],salesdata[[#This Row],[Year]],salesdata[Total Revenue])&gt;SUMIF(salesdata[Year],salesdata[[#This Row],[Year]]-1,salesdata[Total Revenue]),"Growth Year","Decline Year"),"")</f>
        <v>Decline Year</v>
      </c>
    </row>
    <row r="4301" spans="1:25" x14ac:dyDescent="0.3">
      <c r="A4301" s="1">
        <v>4300</v>
      </c>
      <c r="B4301" s="2">
        <v>44657</v>
      </c>
      <c r="C4301" s="1">
        <v>2022</v>
      </c>
      <c r="D4301" s="1" t="s">
        <v>29</v>
      </c>
      <c r="E4301" s="1">
        <v>4</v>
      </c>
      <c r="F4301" s="3">
        <v>6411</v>
      </c>
      <c r="G4301" s="10">
        <v>20322.87</v>
      </c>
      <c r="H4301" s="12">
        <f>IFERROR(salesdata[[#This Row],[S-P1]]/salesdata[[#This Row],[Q-P1]],0)</f>
        <v>3.17</v>
      </c>
      <c r="I4301" s="3">
        <v>273</v>
      </c>
      <c r="J4301" s="10">
        <v>1730.82</v>
      </c>
      <c r="K4301" s="12">
        <f>IFERROR(salesdata[[#This Row],[S-P2]]/salesdata[[#This Row],[Q-P2]],0)</f>
        <v>6.34</v>
      </c>
      <c r="L4301" s="3">
        <v>4434</v>
      </c>
      <c r="M4301" s="10">
        <v>24032.28</v>
      </c>
      <c r="N4301" s="12">
        <f>IFERROR(salesdata[[#This Row],[S-P3]]/salesdata[[#This Row],[Q-P3]],0)</f>
        <v>5.42</v>
      </c>
      <c r="O4301" s="3">
        <v>1932</v>
      </c>
      <c r="P4301" s="10">
        <v>13775.16</v>
      </c>
      <c r="Q4301" s="12">
        <f>IFERROR(salesdata[[#This Row],[S-P4]]/salesdata[[#This Row],[Q-P4]],0)</f>
        <v>7.13</v>
      </c>
      <c r="R4301" s="3">
        <v>13050</v>
      </c>
      <c r="S4301" s="10">
        <v>59861.13</v>
      </c>
      <c r="T4301" s="1" t="str">
        <f>"Q"&amp;ROUNDUP(salesdata[[#This Row],[Month No.]]/3,0)</f>
        <v>Q2</v>
      </c>
      <c r="U4301" s="1" t="str">
        <f>TEXT(salesdata[[#This Row],[Date]],"dddd")</f>
        <v>Wednesday</v>
      </c>
      <c r="V4301" s="12">
        <f>IFERROR(salesdata[[#This Row],[Total Revenue]]/salesdata[[#This Row],[Total Units Sold]],0)</f>
        <v>4.5870597701149425</v>
      </c>
      <c r="W4301" s="1" t="str">
        <f>INDEX({"Product1","Product2","Product3","Product4"},MATCH(MAX(salesdata[[#This Row],[S-P1]],salesdata[[#This Row],[S-P2]],salesdata[[#This Row],[S-P3]],salesdata[[#This Row],[S-P4]]),CHOOSE({1,2,3,4},salesdata[[#This Row],[S-P1]],salesdata[[#This Row],[S-P2]],salesdata[[#This Row],[S-P3]],salesdata[[#This Row],[S-P4]]),0))</f>
        <v>Product3</v>
      </c>
      <c r="X4301" s="1" t="str">
        <f>IF(salesdata[[#This Row],[Total Revenue]]&gt;=70000,"High",IF(salesdata[[#This Row],[Total Revenue]]&gt;=40000,"Medium","Low"))</f>
        <v>Medium</v>
      </c>
      <c r="Y4301" s="1" t="str">
        <f>IFERROR(IF(SUMIF(salesdata[Year],salesdata[[#This Row],[Year]],salesdata[Total Revenue])&gt;SUMIF(salesdata[Year],salesdata[[#This Row],[Year]]-1,salesdata[Total Revenue]),"Growth Year","Decline Year"),"")</f>
        <v>Decline Year</v>
      </c>
    </row>
    <row r="4302" spans="1:25" x14ac:dyDescent="0.3">
      <c r="A4302" s="1">
        <v>4301</v>
      </c>
      <c r="B4302" s="2">
        <v>44658</v>
      </c>
      <c r="C4302" s="1">
        <v>2022</v>
      </c>
      <c r="D4302" s="1" t="s">
        <v>29</v>
      </c>
      <c r="E4302" s="1">
        <v>4</v>
      </c>
      <c r="F4302" s="3">
        <v>3520</v>
      </c>
      <c r="G4302" s="10">
        <v>11158.4</v>
      </c>
      <c r="H4302" s="12">
        <f>IFERROR(salesdata[[#This Row],[S-P1]]/salesdata[[#This Row],[Q-P1]],0)</f>
        <v>3.17</v>
      </c>
      <c r="I4302" s="3">
        <v>2073</v>
      </c>
      <c r="J4302" s="10">
        <v>13142.82</v>
      </c>
      <c r="K4302" s="12">
        <f>IFERROR(salesdata[[#This Row],[S-P2]]/salesdata[[#This Row],[Q-P2]],0)</f>
        <v>6.34</v>
      </c>
      <c r="L4302" s="3">
        <v>4588</v>
      </c>
      <c r="M4302" s="10">
        <v>24866.959999999999</v>
      </c>
      <c r="N4302" s="12">
        <f>IFERROR(salesdata[[#This Row],[S-P3]]/salesdata[[#This Row],[Q-P3]],0)</f>
        <v>5.42</v>
      </c>
      <c r="O4302" s="3">
        <v>1141</v>
      </c>
      <c r="P4302" s="10">
        <v>8135.33</v>
      </c>
      <c r="Q4302" s="12">
        <f>IFERROR(salesdata[[#This Row],[S-P4]]/salesdata[[#This Row],[Q-P4]],0)</f>
        <v>7.13</v>
      </c>
      <c r="R4302" s="3">
        <v>11322</v>
      </c>
      <c r="S4302" s="10">
        <v>57303.51</v>
      </c>
      <c r="T4302" s="1" t="str">
        <f>"Q"&amp;ROUNDUP(salesdata[[#This Row],[Month No.]]/3,0)</f>
        <v>Q2</v>
      </c>
      <c r="U4302" s="1" t="str">
        <f>TEXT(salesdata[[#This Row],[Date]],"dddd")</f>
        <v>Thursday</v>
      </c>
      <c r="V4302" s="12">
        <f>IFERROR(salesdata[[#This Row],[Total Revenue]]/salesdata[[#This Row],[Total Units Sold]],0)</f>
        <v>5.0612533121356655</v>
      </c>
      <c r="W4302" s="1" t="str">
        <f>INDEX({"Product1","Product2","Product3","Product4"},MATCH(MAX(salesdata[[#This Row],[S-P1]],salesdata[[#This Row],[S-P2]],salesdata[[#This Row],[S-P3]],salesdata[[#This Row],[S-P4]]),CHOOSE({1,2,3,4},salesdata[[#This Row],[S-P1]],salesdata[[#This Row],[S-P2]],salesdata[[#This Row],[S-P3]],salesdata[[#This Row],[S-P4]]),0))</f>
        <v>Product3</v>
      </c>
      <c r="X4302" s="1" t="str">
        <f>IF(salesdata[[#This Row],[Total Revenue]]&gt;=70000,"High",IF(salesdata[[#This Row],[Total Revenue]]&gt;=40000,"Medium","Low"))</f>
        <v>Medium</v>
      </c>
      <c r="Y4302" s="1" t="str">
        <f>IFERROR(IF(SUMIF(salesdata[Year],salesdata[[#This Row],[Year]],salesdata[Total Revenue])&gt;SUMIF(salesdata[Year],salesdata[[#This Row],[Year]]-1,salesdata[Total Revenue]),"Growth Year","Decline Year"),"")</f>
        <v>Decline Year</v>
      </c>
    </row>
    <row r="4303" spans="1:25" x14ac:dyDescent="0.3">
      <c r="A4303" s="1">
        <v>4302</v>
      </c>
      <c r="B4303" s="2">
        <v>44659</v>
      </c>
      <c r="C4303" s="1">
        <v>2022</v>
      </c>
      <c r="D4303" s="1" t="s">
        <v>29</v>
      </c>
      <c r="E4303" s="1">
        <v>4</v>
      </c>
      <c r="F4303" s="3">
        <v>1992</v>
      </c>
      <c r="G4303" s="10">
        <v>6314.64</v>
      </c>
      <c r="H4303" s="12">
        <f>IFERROR(salesdata[[#This Row],[S-P1]]/salesdata[[#This Row],[Q-P1]],0)</f>
        <v>3.1700000000000004</v>
      </c>
      <c r="I4303" s="3">
        <v>1574</v>
      </c>
      <c r="J4303" s="10">
        <v>9979.16</v>
      </c>
      <c r="K4303" s="12">
        <f>IFERROR(salesdata[[#This Row],[S-P2]]/salesdata[[#This Row],[Q-P2]],0)</f>
        <v>6.34</v>
      </c>
      <c r="L4303" s="3">
        <v>5419</v>
      </c>
      <c r="M4303" s="10">
        <v>29370.98</v>
      </c>
      <c r="N4303" s="12">
        <f>IFERROR(salesdata[[#This Row],[S-P3]]/salesdata[[#This Row],[Q-P3]],0)</f>
        <v>5.42</v>
      </c>
      <c r="O4303" s="3">
        <v>1301</v>
      </c>
      <c r="P4303" s="10">
        <v>9276.1299999999992</v>
      </c>
      <c r="Q4303" s="12">
        <f>IFERROR(salesdata[[#This Row],[S-P4]]/salesdata[[#This Row],[Q-P4]],0)</f>
        <v>7.129999999999999</v>
      </c>
      <c r="R4303" s="3">
        <v>10286</v>
      </c>
      <c r="S4303" s="10">
        <v>54940.91</v>
      </c>
      <c r="T4303" s="1" t="str">
        <f>"Q"&amp;ROUNDUP(salesdata[[#This Row],[Month No.]]/3,0)</f>
        <v>Q2</v>
      </c>
      <c r="U4303" s="1" t="str">
        <f>TEXT(salesdata[[#This Row],[Date]],"dddd")</f>
        <v>Friday</v>
      </c>
      <c r="V4303" s="12">
        <f>IFERROR(salesdata[[#This Row],[Total Revenue]]/salesdata[[#This Row],[Total Units Sold]],0)</f>
        <v>5.3413289908613653</v>
      </c>
      <c r="W4303" s="1" t="str">
        <f>INDEX({"Product1","Product2","Product3","Product4"},MATCH(MAX(salesdata[[#This Row],[S-P1]],salesdata[[#This Row],[S-P2]],salesdata[[#This Row],[S-P3]],salesdata[[#This Row],[S-P4]]),CHOOSE({1,2,3,4},salesdata[[#This Row],[S-P1]],salesdata[[#This Row],[S-P2]],salesdata[[#This Row],[S-P3]],salesdata[[#This Row],[S-P4]]),0))</f>
        <v>Product3</v>
      </c>
      <c r="X4303" s="1" t="str">
        <f>IF(salesdata[[#This Row],[Total Revenue]]&gt;=70000,"High",IF(salesdata[[#This Row],[Total Revenue]]&gt;=40000,"Medium","Low"))</f>
        <v>Medium</v>
      </c>
      <c r="Y4303" s="1" t="str">
        <f>IFERROR(IF(SUMIF(salesdata[Year],salesdata[[#This Row],[Year]],salesdata[Total Revenue])&gt;SUMIF(salesdata[Year],salesdata[[#This Row],[Year]]-1,salesdata[Total Revenue]),"Growth Year","Decline Year"),"")</f>
        <v>Decline Year</v>
      </c>
    </row>
    <row r="4304" spans="1:25" x14ac:dyDescent="0.3">
      <c r="A4304" s="1">
        <v>4303</v>
      </c>
      <c r="B4304" s="2">
        <v>44660</v>
      </c>
      <c r="C4304" s="1">
        <v>2022</v>
      </c>
      <c r="D4304" s="1" t="s">
        <v>29</v>
      </c>
      <c r="E4304" s="1">
        <v>4</v>
      </c>
      <c r="F4304" s="3">
        <v>1936</v>
      </c>
      <c r="G4304" s="10">
        <v>6137.12</v>
      </c>
      <c r="H4304" s="12">
        <f>IFERROR(salesdata[[#This Row],[S-P1]]/salesdata[[#This Row],[Q-P1]],0)</f>
        <v>3.17</v>
      </c>
      <c r="I4304" s="3">
        <v>2431</v>
      </c>
      <c r="J4304" s="10">
        <v>15412.54</v>
      </c>
      <c r="K4304" s="12">
        <f>IFERROR(salesdata[[#This Row],[S-P2]]/salesdata[[#This Row],[Q-P2]],0)</f>
        <v>6.3400000000000007</v>
      </c>
      <c r="L4304" s="3">
        <v>4477</v>
      </c>
      <c r="M4304" s="10">
        <v>24265.34</v>
      </c>
      <c r="N4304" s="12">
        <f>IFERROR(salesdata[[#This Row],[S-P3]]/salesdata[[#This Row],[Q-P3]],0)</f>
        <v>5.42</v>
      </c>
      <c r="O4304" s="3">
        <v>1144</v>
      </c>
      <c r="P4304" s="10">
        <v>8156.72</v>
      </c>
      <c r="Q4304" s="12">
        <f>IFERROR(salesdata[[#This Row],[S-P4]]/salesdata[[#This Row],[Q-P4]],0)</f>
        <v>7.13</v>
      </c>
      <c r="R4304" s="3">
        <v>9988</v>
      </c>
      <c r="S4304" s="10">
        <v>53971.72</v>
      </c>
      <c r="T4304" s="1" t="str">
        <f>"Q"&amp;ROUNDUP(salesdata[[#This Row],[Month No.]]/3,0)</f>
        <v>Q2</v>
      </c>
      <c r="U4304" s="1" t="str">
        <f>TEXT(salesdata[[#This Row],[Date]],"dddd")</f>
        <v>Saturday</v>
      </c>
      <c r="V4304" s="12">
        <f>IFERROR(salesdata[[#This Row],[Total Revenue]]/salesdata[[#This Row],[Total Units Sold]],0)</f>
        <v>5.4036563876651984</v>
      </c>
      <c r="W4304" s="1" t="str">
        <f>INDEX({"Product1","Product2","Product3","Product4"},MATCH(MAX(salesdata[[#This Row],[S-P1]],salesdata[[#This Row],[S-P2]],salesdata[[#This Row],[S-P3]],salesdata[[#This Row],[S-P4]]),CHOOSE({1,2,3,4},salesdata[[#This Row],[S-P1]],salesdata[[#This Row],[S-P2]],salesdata[[#This Row],[S-P3]],salesdata[[#This Row],[S-P4]]),0))</f>
        <v>Product3</v>
      </c>
      <c r="X4304" s="1" t="str">
        <f>IF(salesdata[[#This Row],[Total Revenue]]&gt;=70000,"High",IF(salesdata[[#This Row],[Total Revenue]]&gt;=40000,"Medium","Low"))</f>
        <v>Medium</v>
      </c>
      <c r="Y4304" s="1" t="str">
        <f>IFERROR(IF(SUMIF(salesdata[Year],salesdata[[#This Row],[Year]],salesdata[Total Revenue])&gt;SUMIF(salesdata[Year],salesdata[[#This Row],[Year]]-1,salesdata[Total Revenue]),"Growth Year","Decline Year"),"")</f>
        <v>Decline Year</v>
      </c>
    </row>
    <row r="4305" spans="1:25" x14ac:dyDescent="0.3">
      <c r="A4305" s="1">
        <v>4304</v>
      </c>
      <c r="B4305" s="2">
        <v>44661</v>
      </c>
      <c r="C4305" s="1">
        <v>2022</v>
      </c>
      <c r="D4305" s="1" t="s">
        <v>29</v>
      </c>
      <c r="E4305" s="1">
        <v>4</v>
      </c>
      <c r="F4305" s="3">
        <v>5311</v>
      </c>
      <c r="G4305" s="10">
        <v>16835.87</v>
      </c>
      <c r="H4305" s="12">
        <f>IFERROR(salesdata[[#This Row],[S-P1]]/salesdata[[#This Row],[Q-P1]],0)</f>
        <v>3.17</v>
      </c>
      <c r="I4305" s="3">
        <v>2555</v>
      </c>
      <c r="J4305" s="10">
        <v>16198.7</v>
      </c>
      <c r="K4305" s="12">
        <f>IFERROR(salesdata[[#This Row],[S-P2]]/salesdata[[#This Row],[Q-P2]],0)</f>
        <v>6.34</v>
      </c>
      <c r="L4305" s="3">
        <v>4264</v>
      </c>
      <c r="M4305" s="10">
        <v>23110.880000000001</v>
      </c>
      <c r="N4305" s="12">
        <f>IFERROR(salesdata[[#This Row],[S-P3]]/salesdata[[#This Row],[Q-P3]],0)</f>
        <v>5.42</v>
      </c>
      <c r="O4305" s="3">
        <v>1194</v>
      </c>
      <c r="P4305" s="10">
        <v>8513.2199999999993</v>
      </c>
      <c r="Q4305" s="12">
        <f>IFERROR(salesdata[[#This Row],[S-P4]]/salesdata[[#This Row],[Q-P4]],0)</f>
        <v>7.13</v>
      </c>
      <c r="R4305" s="3">
        <v>13324</v>
      </c>
      <c r="S4305" s="10">
        <v>64658.67</v>
      </c>
      <c r="T4305" s="1" t="str">
        <f>"Q"&amp;ROUNDUP(salesdata[[#This Row],[Month No.]]/3,0)</f>
        <v>Q2</v>
      </c>
      <c r="U4305" s="1" t="str">
        <f>TEXT(salesdata[[#This Row],[Date]],"dddd")</f>
        <v>Sunday</v>
      </c>
      <c r="V4305" s="12">
        <f>IFERROR(salesdata[[#This Row],[Total Revenue]]/salesdata[[#This Row],[Total Units Sold]],0)</f>
        <v>4.8527972080456321</v>
      </c>
      <c r="W4305" s="1" t="str">
        <f>INDEX({"Product1","Product2","Product3","Product4"},MATCH(MAX(salesdata[[#This Row],[S-P1]],salesdata[[#This Row],[S-P2]],salesdata[[#This Row],[S-P3]],salesdata[[#This Row],[S-P4]]),CHOOSE({1,2,3,4},salesdata[[#This Row],[S-P1]],salesdata[[#This Row],[S-P2]],salesdata[[#This Row],[S-P3]],salesdata[[#This Row],[S-P4]]),0))</f>
        <v>Product3</v>
      </c>
      <c r="X4305" s="1" t="str">
        <f>IF(salesdata[[#This Row],[Total Revenue]]&gt;=70000,"High",IF(salesdata[[#This Row],[Total Revenue]]&gt;=40000,"Medium","Low"))</f>
        <v>Medium</v>
      </c>
      <c r="Y4305" s="1" t="str">
        <f>IFERROR(IF(SUMIF(salesdata[Year],salesdata[[#This Row],[Year]],salesdata[Total Revenue])&gt;SUMIF(salesdata[Year],salesdata[[#This Row],[Year]]-1,salesdata[Total Revenue]),"Growth Year","Decline Year"),"")</f>
        <v>Decline Year</v>
      </c>
    </row>
    <row r="4306" spans="1:25" x14ac:dyDescent="0.3">
      <c r="A4306" s="1">
        <v>4305</v>
      </c>
      <c r="B4306" s="2">
        <v>44662</v>
      </c>
      <c r="C4306" s="1">
        <v>2022</v>
      </c>
      <c r="D4306" s="1" t="s">
        <v>29</v>
      </c>
      <c r="E4306" s="1">
        <v>4</v>
      </c>
      <c r="F4306" s="3">
        <v>6501</v>
      </c>
      <c r="G4306" s="10">
        <v>20608.169999999998</v>
      </c>
      <c r="H4306" s="12">
        <f>IFERROR(salesdata[[#This Row],[S-P1]]/salesdata[[#This Row],[Q-P1]],0)</f>
        <v>3.17</v>
      </c>
      <c r="I4306" s="3">
        <v>721</v>
      </c>
      <c r="J4306" s="10">
        <v>4571.1400000000003</v>
      </c>
      <c r="K4306" s="12">
        <f>IFERROR(salesdata[[#This Row],[S-P2]]/salesdata[[#This Row],[Q-P2]],0)</f>
        <v>6.3400000000000007</v>
      </c>
      <c r="L4306" s="3">
        <v>2568</v>
      </c>
      <c r="M4306" s="10">
        <v>13918.56</v>
      </c>
      <c r="N4306" s="12">
        <f>IFERROR(salesdata[[#This Row],[S-P3]]/salesdata[[#This Row],[Q-P3]],0)</f>
        <v>5.42</v>
      </c>
      <c r="O4306" s="3">
        <v>341</v>
      </c>
      <c r="P4306" s="10">
        <v>2431.33</v>
      </c>
      <c r="Q4306" s="12">
        <f>IFERROR(salesdata[[#This Row],[S-P4]]/salesdata[[#This Row],[Q-P4]],0)</f>
        <v>7.13</v>
      </c>
      <c r="R4306" s="3">
        <v>10131</v>
      </c>
      <c r="S4306" s="10">
        <v>41529.199999999997</v>
      </c>
      <c r="T4306" s="1" t="str">
        <f>"Q"&amp;ROUNDUP(salesdata[[#This Row],[Month No.]]/3,0)</f>
        <v>Q2</v>
      </c>
      <c r="U4306" s="1" t="str">
        <f>TEXT(salesdata[[#This Row],[Date]],"dddd")</f>
        <v>Monday</v>
      </c>
      <c r="V4306" s="12">
        <f>IFERROR(salesdata[[#This Row],[Total Revenue]]/salesdata[[#This Row],[Total Units Sold]],0)</f>
        <v>4.099220215181127</v>
      </c>
      <c r="W4306" s="1" t="str">
        <f>INDEX({"Product1","Product2","Product3","Product4"},MATCH(MAX(salesdata[[#This Row],[S-P1]],salesdata[[#This Row],[S-P2]],salesdata[[#This Row],[S-P3]],salesdata[[#This Row],[S-P4]]),CHOOSE({1,2,3,4},salesdata[[#This Row],[S-P1]],salesdata[[#This Row],[S-P2]],salesdata[[#This Row],[S-P3]],salesdata[[#This Row],[S-P4]]),0))</f>
        <v>Product1</v>
      </c>
      <c r="X4306" s="1" t="str">
        <f>IF(salesdata[[#This Row],[Total Revenue]]&gt;=70000,"High",IF(salesdata[[#This Row],[Total Revenue]]&gt;=40000,"Medium","Low"))</f>
        <v>Medium</v>
      </c>
      <c r="Y4306" s="1" t="str">
        <f>IFERROR(IF(SUMIF(salesdata[Year],salesdata[[#This Row],[Year]],salesdata[Total Revenue])&gt;SUMIF(salesdata[Year],salesdata[[#This Row],[Year]]-1,salesdata[Total Revenue]),"Growth Year","Decline Year"),"")</f>
        <v>Decline Year</v>
      </c>
    </row>
    <row r="4307" spans="1:25" x14ac:dyDescent="0.3">
      <c r="A4307" s="1">
        <v>4306</v>
      </c>
      <c r="B4307" s="2">
        <v>44663</v>
      </c>
      <c r="C4307" s="1">
        <v>2022</v>
      </c>
      <c r="D4307" s="1" t="s">
        <v>29</v>
      </c>
      <c r="E4307" s="1">
        <v>4</v>
      </c>
      <c r="F4307" s="3">
        <v>2618</v>
      </c>
      <c r="G4307" s="10">
        <v>8299.06</v>
      </c>
      <c r="H4307" s="12">
        <f>IFERROR(salesdata[[#This Row],[S-P1]]/salesdata[[#This Row],[Q-P1]],0)</f>
        <v>3.17</v>
      </c>
      <c r="I4307" s="3">
        <v>2384</v>
      </c>
      <c r="J4307" s="10">
        <v>15114.56</v>
      </c>
      <c r="K4307" s="12">
        <f>IFERROR(salesdata[[#This Row],[S-P2]]/salesdata[[#This Row],[Q-P2]],0)</f>
        <v>6.34</v>
      </c>
      <c r="L4307" s="3">
        <v>5577</v>
      </c>
      <c r="M4307" s="10">
        <v>30227.34</v>
      </c>
      <c r="N4307" s="12">
        <f>IFERROR(salesdata[[#This Row],[S-P3]]/salesdata[[#This Row],[Q-P3]],0)</f>
        <v>5.42</v>
      </c>
      <c r="O4307" s="3">
        <v>669</v>
      </c>
      <c r="P4307" s="10">
        <v>4769.97</v>
      </c>
      <c r="Q4307" s="12">
        <f>IFERROR(salesdata[[#This Row],[S-P4]]/salesdata[[#This Row],[Q-P4]],0)</f>
        <v>7.1300000000000008</v>
      </c>
      <c r="R4307" s="3">
        <v>11248</v>
      </c>
      <c r="S4307" s="10">
        <v>58410.93</v>
      </c>
      <c r="T4307" s="1" t="str">
        <f>"Q"&amp;ROUNDUP(salesdata[[#This Row],[Month No.]]/3,0)</f>
        <v>Q2</v>
      </c>
      <c r="U4307" s="1" t="str">
        <f>TEXT(salesdata[[#This Row],[Date]],"dddd")</f>
        <v>Tuesday</v>
      </c>
      <c r="V4307" s="12">
        <f>IFERROR(salesdata[[#This Row],[Total Revenue]]/salesdata[[#This Row],[Total Units Sold]],0)</f>
        <v>5.1930058677098154</v>
      </c>
      <c r="W4307" s="1" t="str">
        <f>INDEX({"Product1","Product2","Product3","Product4"},MATCH(MAX(salesdata[[#This Row],[S-P1]],salesdata[[#This Row],[S-P2]],salesdata[[#This Row],[S-P3]],salesdata[[#This Row],[S-P4]]),CHOOSE({1,2,3,4},salesdata[[#This Row],[S-P1]],salesdata[[#This Row],[S-P2]],salesdata[[#This Row],[S-P3]],salesdata[[#This Row],[S-P4]]),0))</f>
        <v>Product3</v>
      </c>
      <c r="X4307" s="1" t="str">
        <f>IF(salesdata[[#This Row],[Total Revenue]]&gt;=70000,"High",IF(salesdata[[#This Row],[Total Revenue]]&gt;=40000,"Medium","Low"))</f>
        <v>Medium</v>
      </c>
      <c r="Y4307" s="1" t="str">
        <f>IFERROR(IF(SUMIF(salesdata[Year],salesdata[[#This Row],[Year]],salesdata[Total Revenue])&gt;SUMIF(salesdata[Year],salesdata[[#This Row],[Year]]-1,salesdata[Total Revenue]),"Growth Year","Decline Year"),"")</f>
        <v>Decline Year</v>
      </c>
    </row>
    <row r="4308" spans="1:25" x14ac:dyDescent="0.3">
      <c r="A4308" s="1">
        <v>4307</v>
      </c>
      <c r="B4308" s="2">
        <v>44664</v>
      </c>
      <c r="C4308" s="1">
        <v>2022</v>
      </c>
      <c r="D4308" s="1" t="s">
        <v>29</v>
      </c>
      <c r="E4308" s="1">
        <v>4</v>
      </c>
      <c r="F4308" s="3">
        <v>3632</v>
      </c>
      <c r="G4308" s="10">
        <v>11513.44</v>
      </c>
      <c r="H4308" s="12">
        <f>IFERROR(salesdata[[#This Row],[S-P1]]/salesdata[[#This Row],[Q-P1]],0)</f>
        <v>3.17</v>
      </c>
      <c r="I4308" s="3">
        <v>3688</v>
      </c>
      <c r="J4308" s="10">
        <v>23381.919999999998</v>
      </c>
      <c r="K4308" s="12">
        <f>IFERROR(salesdata[[#This Row],[S-P2]]/salesdata[[#This Row],[Q-P2]],0)</f>
        <v>6.34</v>
      </c>
      <c r="L4308" s="3">
        <v>402</v>
      </c>
      <c r="M4308" s="10">
        <v>2178.84</v>
      </c>
      <c r="N4308" s="12">
        <f>IFERROR(salesdata[[#This Row],[S-P3]]/salesdata[[#This Row],[Q-P3]],0)</f>
        <v>5.42</v>
      </c>
      <c r="O4308" s="3">
        <v>1422</v>
      </c>
      <c r="P4308" s="10">
        <v>10138.86</v>
      </c>
      <c r="Q4308" s="12">
        <f>IFERROR(salesdata[[#This Row],[S-P4]]/salesdata[[#This Row],[Q-P4]],0)</f>
        <v>7.1300000000000008</v>
      </c>
      <c r="R4308" s="3">
        <v>9144</v>
      </c>
      <c r="S4308" s="10">
        <v>47213.06</v>
      </c>
      <c r="T4308" s="1" t="str">
        <f>"Q"&amp;ROUNDUP(salesdata[[#This Row],[Month No.]]/3,0)</f>
        <v>Q2</v>
      </c>
      <c r="U4308" s="1" t="str">
        <f>TEXT(salesdata[[#This Row],[Date]],"dddd")</f>
        <v>Wednesday</v>
      </c>
      <c r="V4308" s="12">
        <f>IFERROR(salesdata[[#This Row],[Total Revenue]]/salesdata[[#This Row],[Total Units Sold]],0)</f>
        <v>5.1632830271216097</v>
      </c>
      <c r="W4308" s="1" t="str">
        <f>INDEX({"Product1","Product2","Product3","Product4"},MATCH(MAX(salesdata[[#This Row],[S-P1]],salesdata[[#This Row],[S-P2]],salesdata[[#This Row],[S-P3]],salesdata[[#This Row],[S-P4]]),CHOOSE({1,2,3,4},salesdata[[#This Row],[S-P1]],salesdata[[#This Row],[S-P2]],salesdata[[#This Row],[S-P3]],salesdata[[#This Row],[S-P4]]),0))</f>
        <v>Product2</v>
      </c>
      <c r="X4308" s="1" t="str">
        <f>IF(salesdata[[#This Row],[Total Revenue]]&gt;=70000,"High",IF(salesdata[[#This Row],[Total Revenue]]&gt;=40000,"Medium","Low"))</f>
        <v>Medium</v>
      </c>
      <c r="Y4308" s="1" t="str">
        <f>IFERROR(IF(SUMIF(salesdata[Year],salesdata[[#This Row],[Year]],salesdata[Total Revenue])&gt;SUMIF(salesdata[Year],salesdata[[#This Row],[Year]]-1,salesdata[Total Revenue]),"Growth Year","Decline Year"),"")</f>
        <v>Decline Year</v>
      </c>
    </row>
    <row r="4309" spans="1:25" x14ac:dyDescent="0.3">
      <c r="A4309" s="1">
        <v>4308</v>
      </c>
      <c r="B4309" s="2">
        <v>44665</v>
      </c>
      <c r="C4309" s="1">
        <v>2022</v>
      </c>
      <c r="D4309" s="1" t="s">
        <v>29</v>
      </c>
      <c r="E4309" s="1">
        <v>4</v>
      </c>
      <c r="F4309" s="3">
        <v>6373</v>
      </c>
      <c r="G4309" s="10">
        <v>20202.41</v>
      </c>
      <c r="H4309" s="12">
        <f>IFERROR(salesdata[[#This Row],[S-P1]]/salesdata[[#This Row],[Q-P1]],0)</f>
        <v>3.17</v>
      </c>
      <c r="I4309" s="3">
        <v>423</v>
      </c>
      <c r="J4309" s="10">
        <v>2681.82</v>
      </c>
      <c r="K4309" s="12">
        <f>IFERROR(salesdata[[#This Row],[S-P2]]/salesdata[[#This Row],[Q-P2]],0)</f>
        <v>6.3400000000000007</v>
      </c>
      <c r="L4309" s="3">
        <v>2961</v>
      </c>
      <c r="M4309" s="10">
        <v>16048.62</v>
      </c>
      <c r="N4309" s="12">
        <f>IFERROR(salesdata[[#This Row],[S-P3]]/salesdata[[#This Row],[Q-P3]],0)</f>
        <v>5.42</v>
      </c>
      <c r="O4309" s="3">
        <v>1675</v>
      </c>
      <c r="P4309" s="10">
        <v>11942.75</v>
      </c>
      <c r="Q4309" s="12">
        <f>IFERROR(salesdata[[#This Row],[S-P4]]/salesdata[[#This Row],[Q-P4]],0)</f>
        <v>7.13</v>
      </c>
      <c r="R4309" s="3">
        <v>11432</v>
      </c>
      <c r="S4309" s="10">
        <v>50875.6</v>
      </c>
      <c r="T4309" s="1" t="str">
        <f>"Q"&amp;ROUNDUP(salesdata[[#This Row],[Month No.]]/3,0)</f>
        <v>Q2</v>
      </c>
      <c r="U4309" s="1" t="str">
        <f>TEXT(salesdata[[#This Row],[Date]],"dddd")</f>
        <v>Thursday</v>
      </c>
      <c r="V4309" s="12">
        <f>IFERROR(salesdata[[#This Row],[Total Revenue]]/salesdata[[#This Row],[Total Units Sold]],0)</f>
        <v>4.4502799160251927</v>
      </c>
      <c r="W4309" s="1" t="str">
        <f>INDEX({"Product1","Product2","Product3","Product4"},MATCH(MAX(salesdata[[#This Row],[S-P1]],salesdata[[#This Row],[S-P2]],salesdata[[#This Row],[S-P3]],salesdata[[#This Row],[S-P4]]),CHOOSE({1,2,3,4},salesdata[[#This Row],[S-P1]],salesdata[[#This Row],[S-P2]],salesdata[[#This Row],[S-P3]],salesdata[[#This Row],[S-P4]]),0))</f>
        <v>Product1</v>
      </c>
      <c r="X4309" s="1" t="str">
        <f>IF(salesdata[[#This Row],[Total Revenue]]&gt;=70000,"High",IF(salesdata[[#This Row],[Total Revenue]]&gt;=40000,"Medium","Low"))</f>
        <v>Medium</v>
      </c>
      <c r="Y4309" s="1" t="str">
        <f>IFERROR(IF(SUMIF(salesdata[Year],salesdata[[#This Row],[Year]],salesdata[Total Revenue])&gt;SUMIF(salesdata[Year],salesdata[[#This Row],[Year]]-1,salesdata[Total Revenue]),"Growth Year","Decline Year"),"")</f>
        <v>Decline Year</v>
      </c>
    </row>
    <row r="4310" spans="1:25" x14ac:dyDescent="0.3">
      <c r="A4310" s="1">
        <v>4309</v>
      </c>
      <c r="B4310" s="2">
        <v>44666</v>
      </c>
      <c r="C4310" s="1">
        <v>2022</v>
      </c>
      <c r="D4310" s="1" t="s">
        <v>29</v>
      </c>
      <c r="E4310" s="1">
        <v>4</v>
      </c>
      <c r="F4310" s="3">
        <v>484</v>
      </c>
      <c r="G4310" s="10">
        <v>1534.28</v>
      </c>
      <c r="H4310" s="12">
        <f>IFERROR(salesdata[[#This Row],[S-P1]]/salesdata[[#This Row],[Q-P1]],0)</f>
        <v>3.17</v>
      </c>
      <c r="I4310" s="3">
        <v>1942</v>
      </c>
      <c r="J4310" s="10">
        <v>12312.28</v>
      </c>
      <c r="K4310" s="12">
        <f>IFERROR(salesdata[[#This Row],[S-P2]]/salesdata[[#This Row],[Q-P2]],0)</f>
        <v>6.3400000000000007</v>
      </c>
      <c r="L4310" s="3">
        <v>5292</v>
      </c>
      <c r="M4310" s="10">
        <v>28682.639999999999</v>
      </c>
      <c r="N4310" s="12">
        <f>IFERROR(salesdata[[#This Row],[S-P3]]/salesdata[[#This Row],[Q-P3]],0)</f>
        <v>5.42</v>
      </c>
      <c r="O4310" s="3">
        <v>1174</v>
      </c>
      <c r="P4310" s="10">
        <v>8370.6200000000008</v>
      </c>
      <c r="Q4310" s="12">
        <f>IFERROR(salesdata[[#This Row],[S-P4]]/salesdata[[#This Row],[Q-P4]],0)</f>
        <v>7.1300000000000008</v>
      </c>
      <c r="R4310" s="3">
        <v>8892</v>
      </c>
      <c r="S4310" s="10">
        <v>50899.82</v>
      </c>
      <c r="T4310" s="1" t="str">
        <f>"Q"&amp;ROUNDUP(salesdata[[#This Row],[Month No.]]/3,0)</f>
        <v>Q2</v>
      </c>
      <c r="U4310" s="1" t="str">
        <f>TEXT(salesdata[[#This Row],[Date]],"dddd")</f>
        <v>Friday</v>
      </c>
      <c r="V4310" s="12">
        <f>IFERROR(salesdata[[#This Row],[Total Revenue]]/salesdata[[#This Row],[Total Units Sold]],0)</f>
        <v>5.7242262708052181</v>
      </c>
      <c r="W4310" s="1" t="str">
        <f>INDEX({"Product1","Product2","Product3","Product4"},MATCH(MAX(salesdata[[#This Row],[S-P1]],salesdata[[#This Row],[S-P2]],salesdata[[#This Row],[S-P3]],salesdata[[#This Row],[S-P4]]),CHOOSE({1,2,3,4},salesdata[[#This Row],[S-P1]],salesdata[[#This Row],[S-P2]],salesdata[[#This Row],[S-P3]],salesdata[[#This Row],[S-P4]]),0))</f>
        <v>Product3</v>
      </c>
      <c r="X4310" s="1" t="str">
        <f>IF(salesdata[[#This Row],[Total Revenue]]&gt;=70000,"High",IF(salesdata[[#This Row],[Total Revenue]]&gt;=40000,"Medium","Low"))</f>
        <v>Medium</v>
      </c>
      <c r="Y4310" s="1" t="str">
        <f>IFERROR(IF(SUMIF(salesdata[Year],salesdata[[#This Row],[Year]],salesdata[Total Revenue])&gt;SUMIF(salesdata[Year],salesdata[[#This Row],[Year]]-1,salesdata[Total Revenue]),"Growth Year","Decline Year"),"")</f>
        <v>Decline Year</v>
      </c>
    </row>
    <row r="4311" spans="1:25" x14ac:dyDescent="0.3">
      <c r="A4311" s="1">
        <v>4310</v>
      </c>
      <c r="B4311" s="2">
        <v>44667</v>
      </c>
      <c r="C4311" s="1">
        <v>2022</v>
      </c>
      <c r="D4311" s="1" t="s">
        <v>29</v>
      </c>
      <c r="E4311" s="1">
        <v>4</v>
      </c>
      <c r="F4311" s="3">
        <v>2610</v>
      </c>
      <c r="G4311" s="10">
        <v>8273.7000000000007</v>
      </c>
      <c r="H4311" s="12">
        <f>IFERROR(salesdata[[#This Row],[S-P1]]/salesdata[[#This Row],[Q-P1]],0)</f>
        <v>3.1700000000000004</v>
      </c>
      <c r="I4311" s="3">
        <v>2603</v>
      </c>
      <c r="J4311" s="10">
        <v>16503.02</v>
      </c>
      <c r="K4311" s="12">
        <f>IFERROR(salesdata[[#This Row],[S-P2]]/salesdata[[#This Row],[Q-P2]],0)</f>
        <v>6.34</v>
      </c>
      <c r="L4311" s="3">
        <v>1231</v>
      </c>
      <c r="M4311" s="10">
        <v>6672.02</v>
      </c>
      <c r="N4311" s="12">
        <f>IFERROR(salesdata[[#This Row],[S-P3]]/salesdata[[#This Row],[Q-P3]],0)</f>
        <v>5.42</v>
      </c>
      <c r="O4311" s="3">
        <v>391</v>
      </c>
      <c r="P4311" s="10">
        <v>2787.83</v>
      </c>
      <c r="Q4311" s="12">
        <f>IFERROR(salesdata[[#This Row],[S-P4]]/salesdata[[#This Row],[Q-P4]],0)</f>
        <v>7.13</v>
      </c>
      <c r="R4311" s="3">
        <v>6835</v>
      </c>
      <c r="S4311" s="10">
        <v>34236.57</v>
      </c>
      <c r="T4311" s="1" t="str">
        <f>"Q"&amp;ROUNDUP(salesdata[[#This Row],[Month No.]]/3,0)</f>
        <v>Q2</v>
      </c>
      <c r="U4311" s="1" t="str">
        <f>TEXT(salesdata[[#This Row],[Date]],"dddd")</f>
        <v>Saturday</v>
      </c>
      <c r="V4311" s="12">
        <f>IFERROR(salesdata[[#This Row],[Total Revenue]]/salesdata[[#This Row],[Total Units Sold]],0)</f>
        <v>5.0090080468178488</v>
      </c>
      <c r="W4311" s="1" t="str">
        <f>INDEX({"Product1","Product2","Product3","Product4"},MATCH(MAX(salesdata[[#This Row],[S-P1]],salesdata[[#This Row],[S-P2]],salesdata[[#This Row],[S-P3]],salesdata[[#This Row],[S-P4]]),CHOOSE({1,2,3,4},salesdata[[#This Row],[S-P1]],salesdata[[#This Row],[S-P2]],salesdata[[#This Row],[S-P3]],salesdata[[#This Row],[S-P4]]),0))</f>
        <v>Product2</v>
      </c>
      <c r="X4311" s="1" t="str">
        <f>IF(salesdata[[#This Row],[Total Revenue]]&gt;=70000,"High",IF(salesdata[[#This Row],[Total Revenue]]&gt;=40000,"Medium","Low"))</f>
        <v>Low</v>
      </c>
      <c r="Y4311" s="1" t="str">
        <f>IFERROR(IF(SUMIF(salesdata[Year],salesdata[[#This Row],[Year]],salesdata[Total Revenue])&gt;SUMIF(salesdata[Year],salesdata[[#This Row],[Year]]-1,salesdata[Total Revenue]),"Growth Year","Decline Year"),"")</f>
        <v>Decline Year</v>
      </c>
    </row>
    <row r="4312" spans="1:25" x14ac:dyDescent="0.3">
      <c r="A4312" s="1">
        <v>4311</v>
      </c>
      <c r="B4312" s="2">
        <v>44668</v>
      </c>
      <c r="C4312" s="1">
        <v>2022</v>
      </c>
      <c r="D4312" s="1" t="s">
        <v>29</v>
      </c>
      <c r="E4312" s="1">
        <v>4</v>
      </c>
      <c r="F4312" s="3">
        <v>7896</v>
      </c>
      <c r="G4312" s="10">
        <v>25030.32</v>
      </c>
      <c r="H4312" s="12">
        <f>IFERROR(salesdata[[#This Row],[S-P1]]/salesdata[[#This Row],[Q-P1]],0)</f>
        <v>3.17</v>
      </c>
      <c r="I4312" s="3">
        <v>1998</v>
      </c>
      <c r="J4312" s="10">
        <v>12667.32</v>
      </c>
      <c r="K4312" s="12">
        <f>IFERROR(salesdata[[#This Row],[S-P2]]/salesdata[[#This Row],[Q-P2]],0)</f>
        <v>6.34</v>
      </c>
      <c r="L4312" s="3">
        <v>1846</v>
      </c>
      <c r="M4312" s="10">
        <v>10005.32</v>
      </c>
      <c r="N4312" s="12">
        <f>IFERROR(salesdata[[#This Row],[S-P3]]/salesdata[[#This Row],[Q-P3]],0)</f>
        <v>5.42</v>
      </c>
      <c r="O4312" s="3">
        <v>636</v>
      </c>
      <c r="P4312" s="10">
        <v>4534.68</v>
      </c>
      <c r="Q4312" s="12">
        <f>IFERROR(salesdata[[#This Row],[S-P4]]/salesdata[[#This Row],[Q-P4]],0)</f>
        <v>7.1300000000000008</v>
      </c>
      <c r="R4312" s="3">
        <v>12376</v>
      </c>
      <c r="S4312" s="10">
        <v>52237.64</v>
      </c>
      <c r="T4312" s="1" t="str">
        <f>"Q"&amp;ROUNDUP(salesdata[[#This Row],[Month No.]]/3,0)</f>
        <v>Q2</v>
      </c>
      <c r="U4312" s="1" t="str">
        <f>TEXT(salesdata[[#This Row],[Date]],"dddd")</f>
        <v>Sunday</v>
      </c>
      <c r="V4312" s="12">
        <f>IFERROR(salesdata[[#This Row],[Total Revenue]]/salesdata[[#This Row],[Total Units Sold]],0)</f>
        <v>4.2208823529411763</v>
      </c>
      <c r="W4312" s="1" t="str">
        <f>INDEX({"Product1","Product2","Product3","Product4"},MATCH(MAX(salesdata[[#This Row],[S-P1]],salesdata[[#This Row],[S-P2]],salesdata[[#This Row],[S-P3]],salesdata[[#This Row],[S-P4]]),CHOOSE({1,2,3,4},salesdata[[#This Row],[S-P1]],salesdata[[#This Row],[S-P2]],salesdata[[#This Row],[S-P3]],salesdata[[#This Row],[S-P4]]),0))</f>
        <v>Product1</v>
      </c>
      <c r="X4312" s="1" t="str">
        <f>IF(salesdata[[#This Row],[Total Revenue]]&gt;=70000,"High",IF(salesdata[[#This Row],[Total Revenue]]&gt;=40000,"Medium","Low"))</f>
        <v>Medium</v>
      </c>
      <c r="Y4312" s="1" t="str">
        <f>IFERROR(IF(SUMIF(salesdata[Year],salesdata[[#This Row],[Year]],salesdata[Total Revenue])&gt;SUMIF(salesdata[Year],salesdata[[#This Row],[Year]]-1,salesdata[Total Revenue]),"Growth Year","Decline Year"),"")</f>
        <v>Decline Year</v>
      </c>
    </row>
    <row r="4313" spans="1:25" x14ac:dyDescent="0.3">
      <c r="A4313" s="1">
        <v>4312</v>
      </c>
      <c r="B4313" s="2">
        <v>44669</v>
      </c>
      <c r="C4313" s="1">
        <v>2022</v>
      </c>
      <c r="D4313" s="1" t="s">
        <v>29</v>
      </c>
      <c r="E4313" s="1">
        <v>4</v>
      </c>
      <c r="F4313" s="3">
        <v>5806</v>
      </c>
      <c r="G4313" s="10">
        <v>18405.02</v>
      </c>
      <c r="H4313" s="12">
        <f>IFERROR(salesdata[[#This Row],[S-P1]]/salesdata[[#This Row],[Q-P1]],0)</f>
        <v>3.17</v>
      </c>
      <c r="I4313" s="3">
        <v>3441</v>
      </c>
      <c r="J4313" s="10">
        <v>21815.94</v>
      </c>
      <c r="K4313" s="12">
        <f>IFERROR(salesdata[[#This Row],[S-P2]]/salesdata[[#This Row],[Q-P2]],0)</f>
        <v>6.34</v>
      </c>
      <c r="L4313" s="3">
        <v>3766</v>
      </c>
      <c r="M4313" s="10">
        <v>20411.72</v>
      </c>
      <c r="N4313" s="12">
        <f>IFERROR(salesdata[[#This Row],[S-P3]]/salesdata[[#This Row],[Q-P3]],0)</f>
        <v>5.42</v>
      </c>
      <c r="O4313" s="3">
        <v>993</v>
      </c>
      <c r="P4313" s="10">
        <v>7080.09</v>
      </c>
      <c r="Q4313" s="12">
        <f>IFERROR(salesdata[[#This Row],[S-P4]]/salesdata[[#This Row],[Q-P4]],0)</f>
        <v>7.13</v>
      </c>
      <c r="R4313" s="3">
        <v>14006</v>
      </c>
      <c r="S4313" s="10">
        <v>67712.77</v>
      </c>
      <c r="T4313" s="1" t="str">
        <f>"Q"&amp;ROUNDUP(salesdata[[#This Row],[Month No.]]/3,0)</f>
        <v>Q2</v>
      </c>
      <c r="U4313" s="1" t="str">
        <f>TEXT(salesdata[[#This Row],[Date]],"dddd")</f>
        <v>Monday</v>
      </c>
      <c r="V4313" s="12">
        <f>IFERROR(salesdata[[#This Row],[Total Revenue]]/salesdata[[#This Row],[Total Units Sold]],0)</f>
        <v>4.8345544766528636</v>
      </c>
      <c r="W4313" s="1" t="str">
        <f>INDEX({"Product1","Product2","Product3","Product4"},MATCH(MAX(salesdata[[#This Row],[S-P1]],salesdata[[#This Row],[S-P2]],salesdata[[#This Row],[S-P3]],salesdata[[#This Row],[S-P4]]),CHOOSE({1,2,3,4},salesdata[[#This Row],[S-P1]],salesdata[[#This Row],[S-P2]],salesdata[[#This Row],[S-P3]],salesdata[[#This Row],[S-P4]]),0))</f>
        <v>Product2</v>
      </c>
      <c r="X4313" s="1" t="str">
        <f>IF(salesdata[[#This Row],[Total Revenue]]&gt;=70000,"High",IF(salesdata[[#This Row],[Total Revenue]]&gt;=40000,"Medium","Low"))</f>
        <v>Medium</v>
      </c>
      <c r="Y4313" s="1" t="str">
        <f>IFERROR(IF(SUMIF(salesdata[Year],salesdata[[#This Row],[Year]],salesdata[Total Revenue])&gt;SUMIF(salesdata[Year],salesdata[[#This Row],[Year]]-1,salesdata[Total Revenue]),"Growth Year","Decline Year"),"")</f>
        <v>Decline Year</v>
      </c>
    </row>
    <row r="4314" spans="1:25" x14ac:dyDescent="0.3">
      <c r="A4314" s="1">
        <v>4313</v>
      </c>
      <c r="B4314" s="2">
        <v>44670</v>
      </c>
      <c r="C4314" s="1">
        <v>2022</v>
      </c>
      <c r="D4314" s="1" t="s">
        <v>29</v>
      </c>
      <c r="E4314" s="1">
        <v>4</v>
      </c>
      <c r="F4314" s="3">
        <v>5880</v>
      </c>
      <c r="G4314" s="10">
        <v>18639.599999999999</v>
      </c>
      <c r="H4314" s="12">
        <f>IFERROR(salesdata[[#This Row],[S-P1]]/salesdata[[#This Row],[Q-P1]],0)</f>
        <v>3.17</v>
      </c>
      <c r="I4314" s="3">
        <v>3267</v>
      </c>
      <c r="J4314" s="10">
        <v>20712.78</v>
      </c>
      <c r="K4314" s="12">
        <f>IFERROR(salesdata[[#This Row],[S-P2]]/salesdata[[#This Row],[Q-P2]],0)</f>
        <v>6.34</v>
      </c>
      <c r="L4314" s="3">
        <v>5027</v>
      </c>
      <c r="M4314" s="10">
        <v>27246.34</v>
      </c>
      <c r="N4314" s="12">
        <f>IFERROR(salesdata[[#This Row],[S-P3]]/salesdata[[#This Row],[Q-P3]],0)</f>
        <v>5.42</v>
      </c>
      <c r="O4314" s="3">
        <v>331</v>
      </c>
      <c r="P4314" s="10">
        <v>2360.0300000000002</v>
      </c>
      <c r="Q4314" s="12">
        <f>IFERROR(salesdata[[#This Row],[S-P4]]/salesdata[[#This Row],[Q-P4]],0)</f>
        <v>7.1300000000000008</v>
      </c>
      <c r="R4314" s="3">
        <v>14505</v>
      </c>
      <c r="S4314" s="10">
        <v>68958.75</v>
      </c>
      <c r="T4314" s="1" t="str">
        <f>"Q"&amp;ROUNDUP(salesdata[[#This Row],[Month No.]]/3,0)</f>
        <v>Q2</v>
      </c>
      <c r="U4314" s="1" t="str">
        <f>TEXT(salesdata[[#This Row],[Date]],"dddd")</f>
        <v>Tuesday</v>
      </c>
      <c r="V4314" s="12">
        <f>IFERROR(salesdata[[#This Row],[Total Revenue]]/salesdata[[#This Row],[Total Units Sold]],0)</f>
        <v>4.7541365046535677</v>
      </c>
      <c r="W4314" s="1" t="str">
        <f>INDEX({"Product1","Product2","Product3","Product4"},MATCH(MAX(salesdata[[#This Row],[S-P1]],salesdata[[#This Row],[S-P2]],salesdata[[#This Row],[S-P3]],salesdata[[#This Row],[S-P4]]),CHOOSE({1,2,3,4},salesdata[[#This Row],[S-P1]],salesdata[[#This Row],[S-P2]],salesdata[[#This Row],[S-P3]],salesdata[[#This Row],[S-P4]]),0))</f>
        <v>Product3</v>
      </c>
      <c r="X4314" s="1" t="str">
        <f>IF(salesdata[[#This Row],[Total Revenue]]&gt;=70000,"High",IF(salesdata[[#This Row],[Total Revenue]]&gt;=40000,"Medium","Low"))</f>
        <v>Medium</v>
      </c>
      <c r="Y4314" s="1" t="str">
        <f>IFERROR(IF(SUMIF(salesdata[Year],salesdata[[#This Row],[Year]],salesdata[Total Revenue])&gt;SUMIF(salesdata[Year],salesdata[[#This Row],[Year]]-1,salesdata[Total Revenue]),"Growth Year","Decline Year"),"")</f>
        <v>Decline Year</v>
      </c>
    </row>
    <row r="4315" spans="1:25" x14ac:dyDescent="0.3">
      <c r="A4315" s="1">
        <v>4314</v>
      </c>
      <c r="B4315" s="2">
        <v>44671</v>
      </c>
      <c r="C4315" s="1">
        <v>2022</v>
      </c>
      <c r="D4315" s="1" t="s">
        <v>29</v>
      </c>
      <c r="E4315" s="1">
        <v>4</v>
      </c>
      <c r="F4315" s="3">
        <v>1450</v>
      </c>
      <c r="G4315" s="10">
        <v>4596.5</v>
      </c>
      <c r="H4315" s="12">
        <f>IFERROR(salesdata[[#This Row],[S-P1]]/salesdata[[#This Row],[Q-P1]],0)</f>
        <v>3.17</v>
      </c>
      <c r="I4315" s="3">
        <v>1681</v>
      </c>
      <c r="J4315" s="10">
        <v>10657.54</v>
      </c>
      <c r="K4315" s="12">
        <f>IFERROR(salesdata[[#This Row],[S-P2]]/salesdata[[#This Row],[Q-P2]],0)</f>
        <v>6.3400000000000007</v>
      </c>
      <c r="L4315" s="3">
        <v>2741</v>
      </c>
      <c r="M4315" s="10">
        <v>14856.22</v>
      </c>
      <c r="N4315" s="12">
        <f>IFERROR(salesdata[[#This Row],[S-P3]]/salesdata[[#This Row],[Q-P3]],0)</f>
        <v>5.42</v>
      </c>
      <c r="O4315" s="3">
        <v>705</v>
      </c>
      <c r="P4315" s="10">
        <v>5026.6499999999996</v>
      </c>
      <c r="Q4315" s="12">
        <f>IFERROR(salesdata[[#This Row],[S-P4]]/salesdata[[#This Row],[Q-P4]],0)</f>
        <v>7.13</v>
      </c>
      <c r="R4315" s="3">
        <v>6577</v>
      </c>
      <c r="S4315" s="10">
        <v>35136.910000000003</v>
      </c>
      <c r="T4315" s="1" t="str">
        <f>"Q"&amp;ROUNDUP(salesdata[[#This Row],[Month No.]]/3,0)</f>
        <v>Q2</v>
      </c>
      <c r="U4315" s="1" t="str">
        <f>TEXT(salesdata[[#This Row],[Date]],"dddd")</f>
        <v>Wednesday</v>
      </c>
      <c r="V4315" s="12">
        <f>IFERROR(salesdata[[#This Row],[Total Revenue]]/salesdata[[#This Row],[Total Units Sold]],0)</f>
        <v>5.3423916679337093</v>
      </c>
      <c r="W4315" s="1" t="str">
        <f>INDEX({"Product1","Product2","Product3","Product4"},MATCH(MAX(salesdata[[#This Row],[S-P1]],salesdata[[#This Row],[S-P2]],salesdata[[#This Row],[S-P3]],salesdata[[#This Row],[S-P4]]),CHOOSE({1,2,3,4},salesdata[[#This Row],[S-P1]],salesdata[[#This Row],[S-P2]],salesdata[[#This Row],[S-P3]],salesdata[[#This Row],[S-P4]]),0))</f>
        <v>Product3</v>
      </c>
      <c r="X4315" s="1" t="str">
        <f>IF(salesdata[[#This Row],[Total Revenue]]&gt;=70000,"High",IF(salesdata[[#This Row],[Total Revenue]]&gt;=40000,"Medium","Low"))</f>
        <v>Low</v>
      </c>
      <c r="Y4315" s="1" t="str">
        <f>IFERROR(IF(SUMIF(salesdata[Year],salesdata[[#This Row],[Year]],salesdata[Total Revenue])&gt;SUMIF(salesdata[Year],salesdata[[#This Row],[Year]]-1,salesdata[Total Revenue]),"Growth Year","Decline Year"),"")</f>
        <v>Decline Year</v>
      </c>
    </row>
    <row r="4316" spans="1:25" x14ac:dyDescent="0.3">
      <c r="A4316" s="1">
        <v>4315</v>
      </c>
      <c r="B4316" s="2">
        <v>44672</v>
      </c>
      <c r="C4316" s="1">
        <v>2022</v>
      </c>
      <c r="D4316" s="1" t="s">
        <v>29</v>
      </c>
      <c r="E4316" s="1">
        <v>4</v>
      </c>
      <c r="F4316" s="3">
        <v>1480</v>
      </c>
      <c r="G4316" s="10">
        <v>4691.6000000000004</v>
      </c>
      <c r="H4316" s="12">
        <f>IFERROR(salesdata[[#This Row],[S-P1]]/salesdata[[#This Row],[Q-P1]],0)</f>
        <v>3.1700000000000004</v>
      </c>
      <c r="I4316" s="3">
        <v>3367</v>
      </c>
      <c r="J4316" s="10">
        <v>21346.78</v>
      </c>
      <c r="K4316" s="12">
        <f>IFERROR(salesdata[[#This Row],[S-P2]]/salesdata[[#This Row],[Q-P2]],0)</f>
        <v>6.34</v>
      </c>
      <c r="L4316" s="3">
        <v>2353</v>
      </c>
      <c r="M4316" s="10">
        <v>12753.26</v>
      </c>
      <c r="N4316" s="12">
        <f>IFERROR(salesdata[[#This Row],[S-P3]]/salesdata[[#This Row],[Q-P3]],0)</f>
        <v>5.42</v>
      </c>
      <c r="O4316" s="3">
        <v>794</v>
      </c>
      <c r="P4316" s="10">
        <v>5661.22</v>
      </c>
      <c r="Q4316" s="12">
        <f>IFERROR(salesdata[[#This Row],[S-P4]]/salesdata[[#This Row],[Q-P4]],0)</f>
        <v>7.13</v>
      </c>
      <c r="R4316" s="3">
        <v>7994</v>
      </c>
      <c r="S4316" s="10">
        <v>44452.86</v>
      </c>
      <c r="T4316" s="1" t="str">
        <f>"Q"&amp;ROUNDUP(salesdata[[#This Row],[Month No.]]/3,0)</f>
        <v>Q2</v>
      </c>
      <c r="U4316" s="1" t="str">
        <f>TEXT(salesdata[[#This Row],[Date]],"dddd")</f>
        <v>Thursday</v>
      </c>
      <c r="V4316" s="12">
        <f>IFERROR(salesdata[[#This Row],[Total Revenue]]/salesdata[[#This Row],[Total Units Sold]],0)</f>
        <v>5.5607780835626723</v>
      </c>
      <c r="W4316" s="1" t="str">
        <f>INDEX({"Product1","Product2","Product3","Product4"},MATCH(MAX(salesdata[[#This Row],[S-P1]],salesdata[[#This Row],[S-P2]],salesdata[[#This Row],[S-P3]],salesdata[[#This Row],[S-P4]]),CHOOSE({1,2,3,4},salesdata[[#This Row],[S-P1]],salesdata[[#This Row],[S-P2]],salesdata[[#This Row],[S-P3]],salesdata[[#This Row],[S-P4]]),0))</f>
        <v>Product2</v>
      </c>
      <c r="X4316" s="1" t="str">
        <f>IF(salesdata[[#This Row],[Total Revenue]]&gt;=70000,"High",IF(salesdata[[#This Row],[Total Revenue]]&gt;=40000,"Medium","Low"))</f>
        <v>Medium</v>
      </c>
      <c r="Y4316" s="1" t="str">
        <f>IFERROR(IF(SUMIF(salesdata[Year],salesdata[[#This Row],[Year]],salesdata[Total Revenue])&gt;SUMIF(salesdata[Year],salesdata[[#This Row],[Year]]-1,salesdata[Total Revenue]),"Growth Year","Decline Year"),"")</f>
        <v>Decline Year</v>
      </c>
    </row>
    <row r="4317" spans="1:25" x14ac:dyDescent="0.3">
      <c r="A4317" s="1">
        <v>4316</v>
      </c>
      <c r="B4317" s="2">
        <v>44673</v>
      </c>
      <c r="C4317" s="1">
        <v>2022</v>
      </c>
      <c r="D4317" s="1" t="s">
        <v>29</v>
      </c>
      <c r="E4317" s="1">
        <v>4</v>
      </c>
      <c r="F4317" s="3">
        <v>673</v>
      </c>
      <c r="G4317" s="10">
        <v>2133.41</v>
      </c>
      <c r="H4317" s="12">
        <f>IFERROR(salesdata[[#This Row],[S-P1]]/salesdata[[#This Row],[Q-P1]],0)</f>
        <v>3.17</v>
      </c>
      <c r="I4317" s="3">
        <v>2291</v>
      </c>
      <c r="J4317" s="10">
        <v>14524.94</v>
      </c>
      <c r="K4317" s="12">
        <f>IFERROR(salesdata[[#This Row],[S-P2]]/salesdata[[#This Row],[Q-P2]],0)</f>
        <v>6.34</v>
      </c>
      <c r="L4317" s="3">
        <v>4845</v>
      </c>
      <c r="M4317" s="10">
        <v>26259.9</v>
      </c>
      <c r="N4317" s="12">
        <f>IFERROR(salesdata[[#This Row],[S-P3]]/salesdata[[#This Row],[Q-P3]],0)</f>
        <v>5.42</v>
      </c>
      <c r="O4317" s="3">
        <v>1761</v>
      </c>
      <c r="P4317" s="10">
        <v>12555.93</v>
      </c>
      <c r="Q4317" s="12">
        <f>IFERROR(salesdata[[#This Row],[S-P4]]/salesdata[[#This Row],[Q-P4]],0)</f>
        <v>7.13</v>
      </c>
      <c r="R4317" s="3">
        <v>9570</v>
      </c>
      <c r="S4317" s="10">
        <v>55474.18</v>
      </c>
      <c r="T4317" s="1" t="str">
        <f>"Q"&amp;ROUNDUP(salesdata[[#This Row],[Month No.]]/3,0)</f>
        <v>Q2</v>
      </c>
      <c r="U4317" s="1" t="str">
        <f>TEXT(salesdata[[#This Row],[Date]],"dddd")</f>
        <v>Friday</v>
      </c>
      <c r="V4317" s="12">
        <f>IFERROR(salesdata[[#This Row],[Total Revenue]]/salesdata[[#This Row],[Total Units Sold]],0)</f>
        <v>5.7966750261233022</v>
      </c>
      <c r="W4317" s="1" t="str">
        <f>INDEX({"Product1","Product2","Product3","Product4"},MATCH(MAX(salesdata[[#This Row],[S-P1]],salesdata[[#This Row],[S-P2]],salesdata[[#This Row],[S-P3]],salesdata[[#This Row],[S-P4]]),CHOOSE({1,2,3,4},salesdata[[#This Row],[S-P1]],salesdata[[#This Row],[S-P2]],salesdata[[#This Row],[S-P3]],salesdata[[#This Row],[S-P4]]),0))</f>
        <v>Product3</v>
      </c>
      <c r="X4317" s="1" t="str">
        <f>IF(salesdata[[#This Row],[Total Revenue]]&gt;=70000,"High",IF(salesdata[[#This Row],[Total Revenue]]&gt;=40000,"Medium","Low"))</f>
        <v>Medium</v>
      </c>
      <c r="Y4317" s="1" t="str">
        <f>IFERROR(IF(SUMIF(salesdata[Year],salesdata[[#This Row],[Year]],salesdata[Total Revenue])&gt;SUMIF(salesdata[Year],salesdata[[#This Row],[Year]]-1,salesdata[Total Revenue]),"Growth Year","Decline Year"),"")</f>
        <v>Decline Year</v>
      </c>
    </row>
    <row r="4318" spans="1:25" x14ac:dyDescent="0.3">
      <c r="A4318" s="1">
        <v>4317</v>
      </c>
      <c r="B4318" s="2">
        <v>44674</v>
      </c>
      <c r="C4318" s="1">
        <v>2022</v>
      </c>
      <c r="D4318" s="1" t="s">
        <v>29</v>
      </c>
      <c r="E4318" s="1">
        <v>4</v>
      </c>
      <c r="F4318" s="3">
        <v>4431</v>
      </c>
      <c r="G4318" s="10">
        <v>14046.27</v>
      </c>
      <c r="H4318" s="12">
        <f>IFERROR(salesdata[[#This Row],[S-P1]]/salesdata[[#This Row],[Q-P1]],0)</f>
        <v>3.17</v>
      </c>
      <c r="I4318" s="3">
        <v>1057</v>
      </c>
      <c r="J4318" s="10">
        <v>6701.38</v>
      </c>
      <c r="K4318" s="12">
        <f>IFERROR(salesdata[[#This Row],[S-P2]]/salesdata[[#This Row],[Q-P2]],0)</f>
        <v>6.34</v>
      </c>
      <c r="L4318" s="3">
        <v>5068</v>
      </c>
      <c r="M4318" s="10">
        <v>27468.560000000001</v>
      </c>
      <c r="N4318" s="12">
        <f>IFERROR(salesdata[[#This Row],[S-P3]]/salesdata[[#This Row],[Q-P3]],0)</f>
        <v>5.42</v>
      </c>
      <c r="O4318" s="3">
        <v>1048</v>
      </c>
      <c r="P4318" s="10">
        <v>7472.24</v>
      </c>
      <c r="Q4318" s="12">
        <f>IFERROR(salesdata[[#This Row],[S-P4]]/salesdata[[#This Row],[Q-P4]],0)</f>
        <v>7.13</v>
      </c>
      <c r="R4318" s="3">
        <v>11604</v>
      </c>
      <c r="S4318" s="10">
        <v>55688.45</v>
      </c>
      <c r="T4318" s="1" t="str">
        <f>"Q"&amp;ROUNDUP(salesdata[[#This Row],[Month No.]]/3,0)</f>
        <v>Q2</v>
      </c>
      <c r="U4318" s="1" t="str">
        <f>TEXT(salesdata[[#This Row],[Date]],"dddd")</f>
        <v>Saturday</v>
      </c>
      <c r="V4318" s="12">
        <f>IFERROR(salesdata[[#This Row],[Total Revenue]]/salesdata[[#This Row],[Total Units Sold]],0)</f>
        <v>4.7990735953119614</v>
      </c>
      <c r="W4318" s="1" t="str">
        <f>INDEX({"Product1","Product2","Product3","Product4"},MATCH(MAX(salesdata[[#This Row],[S-P1]],salesdata[[#This Row],[S-P2]],salesdata[[#This Row],[S-P3]],salesdata[[#This Row],[S-P4]]),CHOOSE({1,2,3,4},salesdata[[#This Row],[S-P1]],salesdata[[#This Row],[S-P2]],salesdata[[#This Row],[S-P3]],salesdata[[#This Row],[S-P4]]),0))</f>
        <v>Product3</v>
      </c>
      <c r="X4318" s="1" t="str">
        <f>IF(salesdata[[#This Row],[Total Revenue]]&gt;=70000,"High",IF(salesdata[[#This Row],[Total Revenue]]&gt;=40000,"Medium","Low"))</f>
        <v>Medium</v>
      </c>
      <c r="Y4318" s="1" t="str">
        <f>IFERROR(IF(SUMIF(salesdata[Year],salesdata[[#This Row],[Year]],salesdata[Total Revenue])&gt;SUMIF(salesdata[Year],salesdata[[#This Row],[Year]]-1,salesdata[Total Revenue]),"Growth Year","Decline Year"),"")</f>
        <v>Decline Year</v>
      </c>
    </row>
    <row r="4319" spans="1:25" x14ac:dyDescent="0.3">
      <c r="A4319" s="1">
        <v>4318</v>
      </c>
      <c r="B4319" s="2">
        <v>44675</v>
      </c>
      <c r="C4319" s="1">
        <v>2022</v>
      </c>
      <c r="D4319" s="1" t="s">
        <v>29</v>
      </c>
      <c r="E4319" s="1">
        <v>4</v>
      </c>
      <c r="F4319" s="3">
        <v>6905</v>
      </c>
      <c r="G4319" s="10">
        <v>21888.85</v>
      </c>
      <c r="H4319" s="12">
        <f>IFERROR(salesdata[[#This Row],[S-P1]]/salesdata[[#This Row],[Q-P1]],0)</f>
        <v>3.17</v>
      </c>
      <c r="I4319" s="3">
        <v>2062</v>
      </c>
      <c r="J4319" s="10">
        <v>13073.08</v>
      </c>
      <c r="K4319" s="12">
        <f>IFERROR(salesdata[[#This Row],[S-P2]]/salesdata[[#This Row],[Q-P2]],0)</f>
        <v>6.34</v>
      </c>
      <c r="L4319" s="3">
        <v>579</v>
      </c>
      <c r="M4319" s="10">
        <v>3138.18</v>
      </c>
      <c r="N4319" s="12">
        <f>IFERROR(salesdata[[#This Row],[S-P3]]/salesdata[[#This Row],[Q-P3]],0)</f>
        <v>5.42</v>
      </c>
      <c r="O4319" s="3">
        <v>1707</v>
      </c>
      <c r="P4319" s="10">
        <v>12170.91</v>
      </c>
      <c r="Q4319" s="12">
        <f>IFERROR(salesdata[[#This Row],[S-P4]]/salesdata[[#This Row],[Q-P4]],0)</f>
        <v>7.13</v>
      </c>
      <c r="R4319" s="3">
        <v>11253</v>
      </c>
      <c r="S4319" s="10">
        <v>50271.02</v>
      </c>
      <c r="T4319" s="1" t="str">
        <f>"Q"&amp;ROUNDUP(salesdata[[#This Row],[Month No.]]/3,0)</f>
        <v>Q2</v>
      </c>
      <c r="U4319" s="1" t="str">
        <f>TEXT(salesdata[[#This Row],[Date]],"dddd")</f>
        <v>Sunday</v>
      </c>
      <c r="V4319" s="12">
        <f>IFERROR(salesdata[[#This Row],[Total Revenue]]/salesdata[[#This Row],[Total Units Sold]],0)</f>
        <v>4.4673438194259303</v>
      </c>
      <c r="W4319" s="1" t="str">
        <f>INDEX({"Product1","Product2","Product3","Product4"},MATCH(MAX(salesdata[[#This Row],[S-P1]],salesdata[[#This Row],[S-P2]],salesdata[[#This Row],[S-P3]],salesdata[[#This Row],[S-P4]]),CHOOSE({1,2,3,4},salesdata[[#This Row],[S-P1]],salesdata[[#This Row],[S-P2]],salesdata[[#This Row],[S-P3]],salesdata[[#This Row],[S-P4]]),0))</f>
        <v>Product1</v>
      </c>
      <c r="X4319" s="1" t="str">
        <f>IF(salesdata[[#This Row],[Total Revenue]]&gt;=70000,"High",IF(salesdata[[#This Row],[Total Revenue]]&gt;=40000,"Medium","Low"))</f>
        <v>Medium</v>
      </c>
      <c r="Y4319" s="1" t="str">
        <f>IFERROR(IF(SUMIF(salesdata[Year],salesdata[[#This Row],[Year]],salesdata[Total Revenue])&gt;SUMIF(salesdata[Year],salesdata[[#This Row],[Year]]-1,salesdata[Total Revenue]),"Growth Year","Decline Year"),"")</f>
        <v>Decline Year</v>
      </c>
    </row>
    <row r="4320" spans="1:25" x14ac:dyDescent="0.3">
      <c r="A4320" s="1">
        <v>4319</v>
      </c>
      <c r="B4320" s="2">
        <v>44676</v>
      </c>
      <c r="C4320" s="1">
        <v>2022</v>
      </c>
      <c r="D4320" s="1" t="s">
        <v>29</v>
      </c>
      <c r="E4320" s="1">
        <v>4</v>
      </c>
      <c r="F4320" s="3">
        <v>5435</v>
      </c>
      <c r="G4320" s="10">
        <v>17228.95</v>
      </c>
      <c r="H4320" s="12">
        <f>IFERROR(salesdata[[#This Row],[S-P1]]/salesdata[[#This Row],[Q-P1]],0)</f>
        <v>3.17</v>
      </c>
      <c r="I4320" s="3">
        <v>541</v>
      </c>
      <c r="J4320" s="10">
        <v>3429.94</v>
      </c>
      <c r="K4320" s="12">
        <f>IFERROR(salesdata[[#This Row],[S-P2]]/salesdata[[#This Row],[Q-P2]],0)</f>
        <v>6.34</v>
      </c>
      <c r="L4320" s="3">
        <v>2474</v>
      </c>
      <c r="M4320" s="10">
        <v>13409.08</v>
      </c>
      <c r="N4320" s="12">
        <f>IFERROR(salesdata[[#This Row],[S-P3]]/salesdata[[#This Row],[Q-P3]],0)</f>
        <v>5.42</v>
      </c>
      <c r="O4320" s="3">
        <v>832</v>
      </c>
      <c r="P4320" s="10">
        <v>5932.16</v>
      </c>
      <c r="Q4320" s="12">
        <f>IFERROR(salesdata[[#This Row],[S-P4]]/salesdata[[#This Row],[Q-P4]],0)</f>
        <v>7.13</v>
      </c>
      <c r="R4320" s="3">
        <v>9282</v>
      </c>
      <c r="S4320" s="10">
        <v>40000.129999999997</v>
      </c>
      <c r="T4320" s="1" t="str">
        <f>"Q"&amp;ROUNDUP(salesdata[[#This Row],[Month No.]]/3,0)</f>
        <v>Q2</v>
      </c>
      <c r="U4320" s="1" t="str">
        <f>TEXT(salesdata[[#This Row],[Date]],"dddd")</f>
        <v>Monday</v>
      </c>
      <c r="V4320" s="12">
        <f>IFERROR(salesdata[[#This Row],[Total Revenue]]/salesdata[[#This Row],[Total Units Sold]],0)</f>
        <v>4.3094300797241969</v>
      </c>
      <c r="W4320" s="1" t="str">
        <f>INDEX({"Product1","Product2","Product3","Product4"},MATCH(MAX(salesdata[[#This Row],[S-P1]],salesdata[[#This Row],[S-P2]],salesdata[[#This Row],[S-P3]],salesdata[[#This Row],[S-P4]]),CHOOSE({1,2,3,4},salesdata[[#This Row],[S-P1]],salesdata[[#This Row],[S-P2]],salesdata[[#This Row],[S-P3]],salesdata[[#This Row],[S-P4]]),0))</f>
        <v>Product1</v>
      </c>
      <c r="X4320" s="1" t="str">
        <f>IF(salesdata[[#This Row],[Total Revenue]]&gt;=70000,"High",IF(salesdata[[#This Row],[Total Revenue]]&gt;=40000,"Medium","Low"))</f>
        <v>Medium</v>
      </c>
      <c r="Y4320" s="1" t="str">
        <f>IFERROR(IF(SUMIF(salesdata[Year],salesdata[[#This Row],[Year]],salesdata[Total Revenue])&gt;SUMIF(salesdata[Year],salesdata[[#This Row],[Year]]-1,salesdata[Total Revenue]),"Growth Year","Decline Year"),"")</f>
        <v>Decline Year</v>
      </c>
    </row>
    <row r="4321" spans="1:25" x14ac:dyDescent="0.3">
      <c r="A4321" s="1">
        <v>4320</v>
      </c>
      <c r="B4321" s="2">
        <v>44677</v>
      </c>
      <c r="C4321" s="1">
        <v>2022</v>
      </c>
      <c r="D4321" s="1" t="s">
        <v>29</v>
      </c>
      <c r="E4321" s="1">
        <v>4</v>
      </c>
      <c r="F4321" s="3">
        <v>4425</v>
      </c>
      <c r="G4321" s="10">
        <v>14027.25</v>
      </c>
      <c r="H4321" s="12">
        <f>IFERROR(salesdata[[#This Row],[S-P1]]/salesdata[[#This Row],[Q-P1]],0)</f>
        <v>3.17</v>
      </c>
      <c r="I4321" s="3">
        <v>2998</v>
      </c>
      <c r="J4321" s="10">
        <v>19007.32</v>
      </c>
      <c r="K4321" s="12">
        <f>IFERROR(salesdata[[#This Row],[S-P2]]/salesdata[[#This Row],[Q-P2]],0)</f>
        <v>6.34</v>
      </c>
      <c r="L4321" s="3">
        <v>5725</v>
      </c>
      <c r="M4321" s="10">
        <v>31029.5</v>
      </c>
      <c r="N4321" s="12">
        <f>IFERROR(salesdata[[#This Row],[S-P3]]/salesdata[[#This Row],[Q-P3]],0)</f>
        <v>5.42</v>
      </c>
      <c r="O4321" s="3">
        <v>1891</v>
      </c>
      <c r="P4321" s="10">
        <v>13482.83</v>
      </c>
      <c r="Q4321" s="12">
        <f>IFERROR(salesdata[[#This Row],[S-P4]]/salesdata[[#This Row],[Q-P4]],0)</f>
        <v>7.13</v>
      </c>
      <c r="R4321" s="3">
        <v>15039</v>
      </c>
      <c r="S4321" s="10">
        <v>77546.899999999994</v>
      </c>
      <c r="T4321" s="1" t="str">
        <f>"Q"&amp;ROUNDUP(salesdata[[#This Row],[Month No.]]/3,0)</f>
        <v>Q2</v>
      </c>
      <c r="U4321" s="1" t="str">
        <f>TEXT(salesdata[[#This Row],[Date]],"dddd")</f>
        <v>Tuesday</v>
      </c>
      <c r="V4321" s="12">
        <f>IFERROR(salesdata[[#This Row],[Total Revenue]]/salesdata[[#This Row],[Total Units Sold]],0)</f>
        <v>5.1563867278409461</v>
      </c>
      <c r="W4321" s="1" t="str">
        <f>INDEX({"Product1","Product2","Product3","Product4"},MATCH(MAX(salesdata[[#This Row],[S-P1]],salesdata[[#This Row],[S-P2]],salesdata[[#This Row],[S-P3]],salesdata[[#This Row],[S-P4]]),CHOOSE({1,2,3,4},salesdata[[#This Row],[S-P1]],salesdata[[#This Row],[S-P2]],salesdata[[#This Row],[S-P3]],salesdata[[#This Row],[S-P4]]),0))</f>
        <v>Product3</v>
      </c>
      <c r="X4321" s="1" t="str">
        <f>IF(salesdata[[#This Row],[Total Revenue]]&gt;=70000,"High",IF(salesdata[[#This Row],[Total Revenue]]&gt;=40000,"Medium","Low"))</f>
        <v>High</v>
      </c>
      <c r="Y4321" s="1" t="str">
        <f>IFERROR(IF(SUMIF(salesdata[Year],salesdata[[#This Row],[Year]],salesdata[Total Revenue])&gt;SUMIF(salesdata[Year],salesdata[[#This Row],[Year]]-1,salesdata[Total Revenue]),"Growth Year","Decline Year"),"")</f>
        <v>Decline Year</v>
      </c>
    </row>
    <row r="4322" spans="1:25" x14ac:dyDescent="0.3">
      <c r="A4322" s="1">
        <v>4321</v>
      </c>
      <c r="B4322" s="2">
        <v>44678</v>
      </c>
      <c r="C4322" s="1">
        <v>2022</v>
      </c>
      <c r="D4322" s="1" t="s">
        <v>29</v>
      </c>
      <c r="E4322" s="1">
        <v>4</v>
      </c>
      <c r="F4322" s="3">
        <v>3273</v>
      </c>
      <c r="G4322" s="10">
        <v>10375.41</v>
      </c>
      <c r="H4322" s="12">
        <f>IFERROR(salesdata[[#This Row],[S-P1]]/salesdata[[#This Row],[Q-P1]],0)</f>
        <v>3.17</v>
      </c>
      <c r="I4322" s="3">
        <v>2357</v>
      </c>
      <c r="J4322" s="10">
        <v>14943.38</v>
      </c>
      <c r="K4322" s="12">
        <f>IFERROR(salesdata[[#This Row],[S-P2]]/salesdata[[#This Row],[Q-P2]],0)</f>
        <v>6.34</v>
      </c>
      <c r="L4322" s="3">
        <v>3062</v>
      </c>
      <c r="M4322" s="10">
        <v>16596.04</v>
      </c>
      <c r="N4322" s="12">
        <f>IFERROR(salesdata[[#This Row],[S-P3]]/salesdata[[#This Row],[Q-P3]],0)</f>
        <v>5.42</v>
      </c>
      <c r="O4322" s="3">
        <v>707</v>
      </c>
      <c r="P4322" s="10">
        <v>5040.91</v>
      </c>
      <c r="Q4322" s="12">
        <f>IFERROR(salesdata[[#This Row],[S-P4]]/salesdata[[#This Row],[Q-P4]],0)</f>
        <v>7.13</v>
      </c>
      <c r="R4322" s="3">
        <v>9399</v>
      </c>
      <c r="S4322" s="10">
        <v>46955.74</v>
      </c>
      <c r="T4322" s="1" t="str">
        <f>"Q"&amp;ROUNDUP(salesdata[[#This Row],[Month No.]]/3,0)</f>
        <v>Q2</v>
      </c>
      <c r="U4322" s="1" t="str">
        <f>TEXT(salesdata[[#This Row],[Date]],"dddd")</f>
        <v>Wednesday</v>
      </c>
      <c r="V4322" s="12">
        <f>IFERROR(salesdata[[#This Row],[Total Revenue]]/salesdata[[#This Row],[Total Units Sold]],0)</f>
        <v>4.9958229598893498</v>
      </c>
      <c r="W4322" s="1" t="str">
        <f>INDEX({"Product1","Product2","Product3","Product4"},MATCH(MAX(salesdata[[#This Row],[S-P1]],salesdata[[#This Row],[S-P2]],salesdata[[#This Row],[S-P3]],salesdata[[#This Row],[S-P4]]),CHOOSE({1,2,3,4},salesdata[[#This Row],[S-P1]],salesdata[[#This Row],[S-P2]],salesdata[[#This Row],[S-P3]],salesdata[[#This Row],[S-P4]]),0))</f>
        <v>Product3</v>
      </c>
      <c r="X4322" s="1" t="str">
        <f>IF(salesdata[[#This Row],[Total Revenue]]&gt;=70000,"High",IF(salesdata[[#This Row],[Total Revenue]]&gt;=40000,"Medium","Low"))</f>
        <v>Medium</v>
      </c>
      <c r="Y4322" s="1" t="str">
        <f>IFERROR(IF(SUMIF(salesdata[Year],salesdata[[#This Row],[Year]],salesdata[Total Revenue])&gt;SUMIF(salesdata[Year],salesdata[[#This Row],[Year]]-1,salesdata[Total Revenue]),"Growth Year","Decline Year"),"")</f>
        <v>Decline Year</v>
      </c>
    </row>
    <row r="4323" spans="1:25" x14ac:dyDescent="0.3">
      <c r="A4323" s="1">
        <v>4322</v>
      </c>
      <c r="B4323" s="2">
        <v>44679</v>
      </c>
      <c r="C4323" s="1">
        <v>2022</v>
      </c>
      <c r="D4323" s="1" t="s">
        <v>29</v>
      </c>
      <c r="E4323" s="1">
        <v>4</v>
      </c>
      <c r="F4323" s="3">
        <v>2159</v>
      </c>
      <c r="G4323" s="10">
        <v>6844.03</v>
      </c>
      <c r="H4323" s="12">
        <f>IFERROR(salesdata[[#This Row],[S-P1]]/salesdata[[#This Row],[Q-P1]],0)</f>
        <v>3.17</v>
      </c>
      <c r="I4323" s="3">
        <v>1532</v>
      </c>
      <c r="J4323" s="10">
        <v>9712.8799999999992</v>
      </c>
      <c r="K4323" s="12">
        <f>IFERROR(salesdata[[#This Row],[S-P2]]/salesdata[[#This Row],[Q-P2]],0)</f>
        <v>6.34</v>
      </c>
      <c r="L4323" s="3">
        <v>1483</v>
      </c>
      <c r="M4323" s="10">
        <v>8037.86</v>
      </c>
      <c r="N4323" s="12">
        <f>IFERROR(salesdata[[#This Row],[S-P3]]/salesdata[[#This Row],[Q-P3]],0)</f>
        <v>5.42</v>
      </c>
      <c r="O4323" s="3">
        <v>1474</v>
      </c>
      <c r="P4323" s="10">
        <v>10509.62</v>
      </c>
      <c r="Q4323" s="12">
        <f>IFERROR(salesdata[[#This Row],[S-P4]]/salesdata[[#This Row],[Q-P4]],0)</f>
        <v>7.1300000000000008</v>
      </c>
      <c r="R4323" s="3">
        <v>6648</v>
      </c>
      <c r="S4323" s="10">
        <v>35104.39</v>
      </c>
      <c r="T4323" s="1" t="str">
        <f>"Q"&amp;ROUNDUP(salesdata[[#This Row],[Month No.]]/3,0)</f>
        <v>Q2</v>
      </c>
      <c r="U4323" s="1" t="str">
        <f>TEXT(salesdata[[#This Row],[Date]],"dddd")</f>
        <v>Thursday</v>
      </c>
      <c r="V4323" s="12">
        <f>IFERROR(salesdata[[#This Row],[Total Revenue]]/salesdata[[#This Row],[Total Units Sold]],0)</f>
        <v>5.2804437424789405</v>
      </c>
      <c r="W4323" s="1" t="str">
        <f>INDEX({"Product1","Product2","Product3","Product4"},MATCH(MAX(salesdata[[#This Row],[S-P1]],salesdata[[#This Row],[S-P2]],salesdata[[#This Row],[S-P3]],salesdata[[#This Row],[S-P4]]),CHOOSE({1,2,3,4},salesdata[[#This Row],[S-P1]],salesdata[[#This Row],[S-P2]],salesdata[[#This Row],[S-P3]],salesdata[[#This Row],[S-P4]]),0))</f>
        <v>Product4</v>
      </c>
      <c r="X4323" s="1" t="str">
        <f>IF(salesdata[[#This Row],[Total Revenue]]&gt;=70000,"High",IF(salesdata[[#This Row],[Total Revenue]]&gt;=40000,"Medium","Low"))</f>
        <v>Low</v>
      </c>
      <c r="Y4323" s="1" t="str">
        <f>IFERROR(IF(SUMIF(salesdata[Year],salesdata[[#This Row],[Year]],salesdata[Total Revenue])&gt;SUMIF(salesdata[Year],salesdata[[#This Row],[Year]]-1,salesdata[Total Revenue]),"Growth Year","Decline Year"),"")</f>
        <v>Decline Year</v>
      </c>
    </row>
    <row r="4324" spans="1:25" x14ac:dyDescent="0.3">
      <c r="A4324" s="1">
        <v>4323</v>
      </c>
      <c r="B4324" s="2">
        <v>44680</v>
      </c>
      <c r="C4324" s="1">
        <v>2022</v>
      </c>
      <c r="D4324" s="1" t="s">
        <v>29</v>
      </c>
      <c r="E4324" s="1">
        <v>4</v>
      </c>
      <c r="F4324" s="3">
        <v>2051</v>
      </c>
      <c r="G4324" s="10">
        <v>6501.67</v>
      </c>
      <c r="H4324" s="12">
        <f>IFERROR(salesdata[[#This Row],[S-P1]]/salesdata[[#This Row],[Q-P1]],0)</f>
        <v>3.17</v>
      </c>
      <c r="I4324" s="3">
        <v>1385</v>
      </c>
      <c r="J4324" s="10">
        <v>8780.9</v>
      </c>
      <c r="K4324" s="12">
        <f>IFERROR(salesdata[[#This Row],[S-P2]]/salesdata[[#This Row],[Q-P2]],0)</f>
        <v>6.34</v>
      </c>
      <c r="L4324" s="3">
        <v>1538</v>
      </c>
      <c r="M4324" s="10">
        <v>8335.9599999999991</v>
      </c>
      <c r="N4324" s="12">
        <f>IFERROR(salesdata[[#This Row],[S-P3]]/salesdata[[#This Row],[Q-P3]],0)</f>
        <v>5.419999999999999</v>
      </c>
      <c r="O4324" s="3">
        <v>888</v>
      </c>
      <c r="P4324" s="10">
        <v>6331.44</v>
      </c>
      <c r="Q4324" s="12">
        <f>IFERROR(salesdata[[#This Row],[S-P4]]/salesdata[[#This Row],[Q-P4]],0)</f>
        <v>7.13</v>
      </c>
      <c r="R4324" s="3">
        <v>5862</v>
      </c>
      <c r="S4324" s="10">
        <v>29949.97</v>
      </c>
      <c r="T4324" s="1" t="str">
        <f>"Q"&amp;ROUNDUP(salesdata[[#This Row],[Month No.]]/3,0)</f>
        <v>Q2</v>
      </c>
      <c r="U4324" s="1" t="str">
        <f>TEXT(salesdata[[#This Row],[Date]],"dddd")</f>
        <v>Friday</v>
      </c>
      <c r="V4324" s="12">
        <f>IFERROR(salesdata[[#This Row],[Total Revenue]]/salesdata[[#This Row],[Total Units Sold]],0)</f>
        <v>5.1091726373251456</v>
      </c>
      <c r="W4324" s="1" t="str">
        <f>INDEX({"Product1","Product2","Product3","Product4"},MATCH(MAX(salesdata[[#This Row],[S-P1]],salesdata[[#This Row],[S-P2]],salesdata[[#This Row],[S-P3]],salesdata[[#This Row],[S-P4]]),CHOOSE({1,2,3,4},salesdata[[#This Row],[S-P1]],salesdata[[#This Row],[S-P2]],salesdata[[#This Row],[S-P3]],salesdata[[#This Row],[S-P4]]),0))</f>
        <v>Product2</v>
      </c>
      <c r="X4324" s="1" t="str">
        <f>IF(salesdata[[#This Row],[Total Revenue]]&gt;=70000,"High",IF(salesdata[[#This Row],[Total Revenue]]&gt;=40000,"Medium","Low"))</f>
        <v>Low</v>
      </c>
      <c r="Y4324" s="1" t="str">
        <f>IFERROR(IF(SUMIF(salesdata[Year],salesdata[[#This Row],[Year]],salesdata[Total Revenue])&gt;SUMIF(salesdata[Year],salesdata[[#This Row],[Year]]-1,salesdata[Total Revenue]),"Growth Year","Decline Year"),"")</f>
        <v>Decline Year</v>
      </c>
    </row>
    <row r="4325" spans="1:25" x14ac:dyDescent="0.3">
      <c r="A4325" s="1">
        <v>4324</v>
      </c>
      <c r="B4325" s="2">
        <v>44681</v>
      </c>
      <c r="C4325" s="1">
        <v>2022</v>
      </c>
      <c r="D4325" s="1" t="s">
        <v>29</v>
      </c>
      <c r="E4325" s="1">
        <v>4</v>
      </c>
      <c r="F4325" s="3">
        <v>6766</v>
      </c>
      <c r="G4325" s="10">
        <v>21448.22</v>
      </c>
      <c r="H4325" s="12">
        <f>IFERROR(salesdata[[#This Row],[S-P1]]/salesdata[[#This Row],[Q-P1]],0)</f>
        <v>3.1700000000000004</v>
      </c>
      <c r="I4325" s="3">
        <v>1356</v>
      </c>
      <c r="J4325" s="10">
        <v>8597.0400000000009</v>
      </c>
      <c r="K4325" s="12">
        <f>IFERROR(salesdata[[#This Row],[S-P2]]/salesdata[[#This Row],[Q-P2]],0)</f>
        <v>6.3400000000000007</v>
      </c>
      <c r="L4325" s="3">
        <v>5096</v>
      </c>
      <c r="M4325" s="10">
        <v>27620.32</v>
      </c>
      <c r="N4325" s="12">
        <f>IFERROR(salesdata[[#This Row],[S-P3]]/salesdata[[#This Row],[Q-P3]],0)</f>
        <v>5.42</v>
      </c>
      <c r="O4325" s="3">
        <v>1131</v>
      </c>
      <c r="P4325" s="10">
        <v>8064.03</v>
      </c>
      <c r="Q4325" s="12">
        <f>IFERROR(salesdata[[#This Row],[S-P4]]/salesdata[[#This Row],[Q-P4]],0)</f>
        <v>7.13</v>
      </c>
      <c r="R4325" s="3">
        <v>14349</v>
      </c>
      <c r="S4325" s="10">
        <v>65729.61</v>
      </c>
      <c r="T4325" s="1" t="str">
        <f>"Q"&amp;ROUNDUP(salesdata[[#This Row],[Month No.]]/3,0)</f>
        <v>Q2</v>
      </c>
      <c r="U4325" s="1" t="str">
        <f>TEXT(salesdata[[#This Row],[Date]],"dddd")</f>
        <v>Saturday</v>
      </c>
      <c r="V4325" s="12">
        <f>IFERROR(salesdata[[#This Row],[Total Revenue]]/salesdata[[#This Row],[Total Units Sold]],0)</f>
        <v>4.5807798452853854</v>
      </c>
      <c r="W4325" s="1" t="str">
        <f>INDEX({"Product1","Product2","Product3","Product4"},MATCH(MAX(salesdata[[#This Row],[S-P1]],salesdata[[#This Row],[S-P2]],salesdata[[#This Row],[S-P3]],salesdata[[#This Row],[S-P4]]),CHOOSE({1,2,3,4},salesdata[[#This Row],[S-P1]],salesdata[[#This Row],[S-P2]],salesdata[[#This Row],[S-P3]],salesdata[[#This Row],[S-P4]]),0))</f>
        <v>Product3</v>
      </c>
      <c r="X4325" s="1" t="str">
        <f>IF(salesdata[[#This Row],[Total Revenue]]&gt;=70000,"High",IF(salesdata[[#This Row],[Total Revenue]]&gt;=40000,"Medium","Low"))</f>
        <v>Medium</v>
      </c>
      <c r="Y4325" s="1" t="str">
        <f>IFERROR(IF(SUMIF(salesdata[Year],salesdata[[#This Row],[Year]],salesdata[Total Revenue])&gt;SUMIF(salesdata[Year],salesdata[[#This Row],[Year]]-1,salesdata[Total Revenue]),"Growth Year","Decline Year"),"")</f>
        <v>Decline Year</v>
      </c>
    </row>
    <row r="4326" spans="1:25" x14ac:dyDescent="0.3">
      <c r="A4326" s="1">
        <v>4325</v>
      </c>
      <c r="B4326" s="2">
        <v>44682</v>
      </c>
      <c r="C4326" s="1">
        <v>2022</v>
      </c>
      <c r="D4326" s="1" t="s">
        <v>30</v>
      </c>
      <c r="E4326" s="1">
        <v>5</v>
      </c>
      <c r="F4326" s="3">
        <v>2524</v>
      </c>
      <c r="G4326" s="10">
        <v>8001.08</v>
      </c>
      <c r="H4326" s="12">
        <f>IFERROR(salesdata[[#This Row],[S-P1]]/salesdata[[#This Row],[Q-P1]],0)</f>
        <v>3.17</v>
      </c>
      <c r="I4326" s="3">
        <v>500</v>
      </c>
      <c r="J4326" s="10">
        <v>3170</v>
      </c>
      <c r="K4326" s="12">
        <f>IFERROR(salesdata[[#This Row],[S-P2]]/salesdata[[#This Row],[Q-P2]],0)</f>
        <v>6.34</v>
      </c>
      <c r="L4326" s="3">
        <v>279</v>
      </c>
      <c r="M4326" s="10">
        <v>1512.18</v>
      </c>
      <c r="N4326" s="12">
        <f>IFERROR(salesdata[[#This Row],[S-P3]]/salesdata[[#This Row],[Q-P3]],0)</f>
        <v>5.42</v>
      </c>
      <c r="O4326" s="3">
        <v>661</v>
      </c>
      <c r="P4326" s="10">
        <v>4712.93</v>
      </c>
      <c r="Q4326" s="12">
        <f>IFERROR(salesdata[[#This Row],[S-P4]]/salesdata[[#This Row],[Q-P4]],0)</f>
        <v>7.1300000000000008</v>
      </c>
      <c r="R4326" s="3">
        <v>3964</v>
      </c>
      <c r="S4326" s="10">
        <v>17396.189999999999</v>
      </c>
      <c r="T4326" s="1" t="str">
        <f>"Q"&amp;ROUNDUP(salesdata[[#This Row],[Month No.]]/3,0)</f>
        <v>Q2</v>
      </c>
      <c r="U4326" s="1" t="str">
        <f>TEXT(salesdata[[#This Row],[Date]],"dddd")</f>
        <v>Sunday</v>
      </c>
      <c r="V4326" s="12">
        <f>IFERROR(salesdata[[#This Row],[Total Revenue]]/salesdata[[#This Row],[Total Units Sold]],0)</f>
        <v>4.3885443995963671</v>
      </c>
      <c r="W4326" s="1" t="str">
        <f>INDEX({"Product1","Product2","Product3","Product4"},MATCH(MAX(salesdata[[#This Row],[S-P1]],salesdata[[#This Row],[S-P2]],salesdata[[#This Row],[S-P3]],salesdata[[#This Row],[S-P4]]),CHOOSE({1,2,3,4},salesdata[[#This Row],[S-P1]],salesdata[[#This Row],[S-P2]],salesdata[[#This Row],[S-P3]],salesdata[[#This Row],[S-P4]]),0))</f>
        <v>Product1</v>
      </c>
      <c r="X4326" s="1" t="str">
        <f>IF(salesdata[[#This Row],[Total Revenue]]&gt;=70000,"High",IF(salesdata[[#This Row],[Total Revenue]]&gt;=40000,"Medium","Low"))</f>
        <v>Low</v>
      </c>
      <c r="Y4326" s="1" t="str">
        <f>IFERROR(IF(SUMIF(salesdata[Year],salesdata[[#This Row],[Year]],salesdata[Total Revenue])&gt;SUMIF(salesdata[Year],salesdata[[#This Row],[Year]]-1,salesdata[Total Revenue]),"Growth Year","Decline Year"),"")</f>
        <v>Decline Year</v>
      </c>
    </row>
    <row r="4327" spans="1:25" x14ac:dyDescent="0.3">
      <c r="A4327" s="1">
        <v>4326</v>
      </c>
      <c r="B4327" s="2">
        <v>44683</v>
      </c>
      <c r="C4327" s="1">
        <v>2022</v>
      </c>
      <c r="D4327" s="1" t="s">
        <v>30</v>
      </c>
      <c r="E4327" s="1">
        <v>5</v>
      </c>
      <c r="F4327" s="3">
        <v>3138</v>
      </c>
      <c r="G4327" s="10">
        <v>9947.4599999999991</v>
      </c>
      <c r="H4327" s="12">
        <f>IFERROR(salesdata[[#This Row],[S-P1]]/salesdata[[#This Row],[Q-P1]],0)</f>
        <v>3.17</v>
      </c>
      <c r="I4327" s="3">
        <v>1075</v>
      </c>
      <c r="J4327" s="10">
        <v>6815.5</v>
      </c>
      <c r="K4327" s="12">
        <f>IFERROR(salesdata[[#This Row],[S-P2]]/salesdata[[#This Row],[Q-P2]],0)</f>
        <v>6.34</v>
      </c>
      <c r="L4327" s="3">
        <v>3797</v>
      </c>
      <c r="M4327" s="10">
        <v>20579.740000000002</v>
      </c>
      <c r="N4327" s="12">
        <f>IFERROR(salesdata[[#This Row],[S-P3]]/salesdata[[#This Row],[Q-P3]],0)</f>
        <v>5.4200000000000008</v>
      </c>
      <c r="O4327" s="3">
        <v>386</v>
      </c>
      <c r="P4327" s="10">
        <v>2752.18</v>
      </c>
      <c r="Q4327" s="12">
        <f>IFERROR(salesdata[[#This Row],[S-P4]]/salesdata[[#This Row],[Q-P4]],0)</f>
        <v>7.13</v>
      </c>
      <c r="R4327" s="3">
        <v>8396</v>
      </c>
      <c r="S4327" s="10">
        <v>40094.879999999997</v>
      </c>
      <c r="T4327" s="1" t="str">
        <f>"Q"&amp;ROUNDUP(salesdata[[#This Row],[Month No.]]/3,0)</f>
        <v>Q2</v>
      </c>
      <c r="U4327" s="1" t="str">
        <f>TEXT(salesdata[[#This Row],[Date]],"dddd")</f>
        <v>Monday</v>
      </c>
      <c r="V4327" s="12">
        <f>IFERROR(salesdata[[#This Row],[Total Revenue]]/salesdata[[#This Row],[Total Units Sold]],0)</f>
        <v>4.7754740352548826</v>
      </c>
      <c r="W4327" s="1" t="str">
        <f>INDEX({"Product1","Product2","Product3","Product4"},MATCH(MAX(salesdata[[#This Row],[S-P1]],salesdata[[#This Row],[S-P2]],salesdata[[#This Row],[S-P3]],salesdata[[#This Row],[S-P4]]),CHOOSE({1,2,3,4},salesdata[[#This Row],[S-P1]],salesdata[[#This Row],[S-P2]],salesdata[[#This Row],[S-P3]],salesdata[[#This Row],[S-P4]]),0))</f>
        <v>Product3</v>
      </c>
      <c r="X4327" s="1" t="str">
        <f>IF(salesdata[[#This Row],[Total Revenue]]&gt;=70000,"High",IF(salesdata[[#This Row],[Total Revenue]]&gt;=40000,"Medium","Low"))</f>
        <v>Medium</v>
      </c>
      <c r="Y4327" s="1" t="str">
        <f>IFERROR(IF(SUMIF(salesdata[Year],salesdata[[#This Row],[Year]],salesdata[Total Revenue])&gt;SUMIF(salesdata[Year],salesdata[[#This Row],[Year]]-1,salesdata[Total Revenue]),"Growth Year","Decline Year"),"")</f>
        <v>Decline Year</v>
      </c>
    </row>
    <row r="4328" spans="1:25" x14ac:dyDescent="0.3">
      <c r="A4328" s="1">
        <v>4327</v>
      </c>
      <c r="B4328" s="2">
        <v>44684</v>
      </c>
      <c r="C4328" s="1">
        <v>2022</v>
      </c>
      <c r="D4328" s="1" t="s">
        <v>30</v>
      </c>
      <c r="E4328" s="1">
        <v>5</v>
      </c>
      <c r="F4328" s="3">
        <v>4372</v>
      </c>
      <c r="G4328" s="10">
        <v>13859.24</v>
      </c>
      <c r="H4328" s="12">
        <f>IFERROR(salesdata[[#This Row],[S-P1]]/salesdata[[#This Row],[Q-P1]],0)</f>
        <v>3.17</v>
      </c>
      <c r="I4328" s="3">
        <v>439</v>
      </c>
      <c r="J4328" s="10">
        <v>2783.26</v>
      </c>
      <c r="K4328" s="12">
        <f>IFERROR(salesdata[[#This Row],[S-P2]]/salesdata[[#This Row],[Q-P2]],0)</f>
        <v>6.3400000000000007</v>
      </c>
      <c r="L4328" s="3">
        <v>3815</v>
      </c>
      <c r="M4328" s="10">
        <v>20677.3</v>
      </c>
      <c r="N4328" s="12">
        <f>IFERROR(salesdata[[#This Row],[S-P3]]/salesdata[[#This Row],[Q-P3]],0)</f>
        <v>5.42</v>
      </c>
      <c r="O4328" s="3">
        <v>520</v>
      </c>
      <c r="P4328" s="10">
        <v>3707.6</v>
      </c>
      <c r="Q4328" s="12">
        <f>IFERROR(salesdata[[#This Row],[S-P4]]/salesdata[[#This Row],[Q-P4]],0)</f>
        <v>7.13</v>
      </c>
      <c r="R4328" s="3">
        <v>9146</v>
      </c>
      <c r="S4328" s="10">
        <v>41027.4</v>
      </c>
      <c r="T4328" s="1" t="str">
        <f>"Q"&amp;ROUNDUP(salesdata[[#This Row],[Month No.]]/3,0)</f>
        <v>Q2</v>
      </c>
      <c r="U4328" s="1" t="str">
        <f>TEXT(salesdata[[#This Row],[Date]],"dddd")</f>
        <v>Tuesday</v>
      </c>
      <c r="V4328" s="12">
        <f>IFERROR(salesdata[[#This Row],[Total Revenue]]/salesdata[[#This Row],[Total Units Sold]],0)</f>
        <v>4.48582987098185</v>
      </c>
      <c r="W4328" s="1" t="str">
        <f>INDEX({"Product1","Product2","Product3","Product4"},MATCH(MAX(salesdata[[#This Row],[S-P1]],salesdata[[#This Row],[S-P2]],salesdata[[#This Row],[S-P3]],salesdata[[#This Row],[S-P4]]),CHOOSE({1,2,3,4},salesdata[[#This Row],[S-P1]],salesdata[[#This Row],[S-P2]],salesdata[[#This Row],[S-P3]],salesdata[[#This Row],[S-P4]]),0))</f>
        <v>Product3</v>
      </c>
      <c r="X4328" s="1" t="str">
        <f>IF(salesdata[[#This Row],[Total Revenue]]&gt;=70000,"High",IF(salesdata[[#This Row],[Total Revenue]]&gt;=40000,"Medium","Low"))</f>
        <v>Medium</v>
      </c>
      <c r="Y4328" s="1" t="str">
        <f>IFERROR(IF(SUMIF(salesdata[Year],salesdata[[#This Row],[Year]],salesdata[Total Revenue])&gt;SUMIF(salesdata[Year],salesdata[[#This Row],[Year]]-1,salesdata[Total Revenue]),"Growth Year","Decline Year"),"")</f>
        <v>Decline Year</v>
      </c>
    </row>
    <row r="4329" spans="1:25" x14ac:dyDescent="0.3">
      <c r="A4329" s="1">
        <v>4328</v>
      </c>
      <c r="B4329" s="2">
        <v>44685</v>
      </c>
      <c r="C4329" s="1">
        <v>2022</v>
      </c>
      <c r="D4329" s="1" t="s">
        <v>30</v>
      </c>
      <c r="E4329" s="1">
        <v>5</v>
      </c>
      <c r="F4329" s="3">
        <v>5785</v>
      </c>
      <c r="G4329" s="10">
        <v>18338.45</v>
      </c>
      <c r="H4329" s="12">
        <f>IFERROR(salesdata[[#This Row],[S-P1]]/salesdata[[#This Row],[Q-P1]],0)</f>
        <v>3.17</v>
      </c>
      <c r="I4329" s="3">
        <v>2301</v>
      </c>
      <c r="J4329" s="10">
        <v>14588.34</v>
      </c>
      <c r="K4329" s="12">
        <f>IFERROR(salesdata[[#This Row],[S-P2]]/salesdata[[#This Row],[Q-P2]],0)</f>
        <v>6.34</v>
      </c>
      <c r="L4329" s="3">
        <v>5086</v>
      </c>
      <c r="M4329" s="10">
        <v>27566.12</v>
      </c>
      <c r="N4329" s="12">
        <f>IFERROR(salesdata[[#This Row],[S-P3]]/salesdata[[#This Row],[Q-P3]],0)</f>
        <v>5.42</v>
      </c>
      <c r="O4329" s="3">
        <v>1965</v>
      </c>
      <c r="P4329" s="10">
        <v>14010.45</v>
      </c>
      <c r="Q4329" s="12">
        <f>IFERROR(salesdata[[#This Row],[S-P4]]/salesdata[[#This Row],[Q-P4]],0)</f>
        <v>7.1300000000000008</v>
      </c>
      <c r="R4329" s="3">
        <v>15137</v>
      </c>
      <c r="S4329" s="10">
        <v>74503.360000000001</v>
      </c>
      <c r="T4329" s="1" t="str">
        <f>"Q"&amp;ROUNDUP(salesdata[[#This Row],[Month No.]]/3,0)</f>
        <v>Q2</v>
      </c>
      <c r="U4329" s="1" t="str">
        <f>TEXT(salesdata[[#This Row],[Date]],"dddd")</f>
        <v>Wednesday</v>
      </c>
      <c r="V4329" s="12">
        <f>IFERROR(salesdata[[#This Row],[Total Revenue]]/salesdata[[#This Row],[Total Units Sold]],0)</f>
        <v>4.9219369756226463</v>
      </c>
      <c r="W4329" s="1" t="str">
        <f>INDEX({"Product1","Product2","Product3","Product4"},MATCH(MAX(salesdata[[#This Row],[S-P1]],salesdata[[#This Row],[S-P2]],salesdata[[#This Row],[S-P3]],salesdata[[#This Row],[S-P4]]),CHOOSE({1,2,3,4},salesdata[[#This Row],[S-P1]],salesdata[[#This Row],[S-P2]],salesdata[[#This Row],[S-P3]],salesdata[[#This Row],[S-P4]]),0))</f>
        <v>Product3</v>
      </c>
      <c r="X4329" s="1" t="str">
        <f>IF(salesdata[[#This Row],[Total Revenue]]&gt;=70000,"High",IF(salesdata[[#This Row],[Total Revenue]]&gt;=40000,"Medium","Low"))</f>
        <v>High</v>
      </c>
      <c r="Y4329" s="1" t="str">
        <f>IFERROR(IF(SUMIF(salesdata[Year],salesdata[[#This Row],[Year]],salesdata[Total Revenue])&gt;SUMIF(salesdata[Year],salesdata[[#This Row],[Year]]-1,salesdata[Total Revenue]),"Growth Year","Decline Year"),"")</f>
        <v>Decline Year</v>
      </c>
    </row>
    <row r="4330" spans="1:25" x14ac:dyDescent="0.3">
      <c r="A4330" s="1">
        <v>4329</v>
      </c>
      <c r="B4330" s="2">
        <v>44686</v>
      </c>
      <c r="C4330" s="1">
        <v>2022</v>
      </c>
      <c r="D4330" s="1" t="s">
        <v>30</v>
      </c>
      <c r="E4330" s="1">
        <v>5</v>
      </c>
      <c r="F4330" s="3">
        <v>1144</v>
      </c>
      <c r="G4330" s="10">
        <v>3626.48</v>
      </c>
      <c r="H4330" s="12">
        <f>IFERROR(salesdata[[#This Row],[S-P1]]/salesdata[[#This Row],[Q-P1]],0)</f>
        <v>3.17</v>
      </c>
      <c r="I4330" s="3">
        <v>3025</v>
      </c>
      <c r="J4330" s="10">
        <v>19178.5</v>
      </c>
      <c r="K4330" s="12">
        <f>IFERROR(salesdata[[#This Row],[S-P2]]/salesdata[[#This Row],[Q-P2]],0)</f>
        <v>6.34</v>
      </c>
      <c r="L4330" s="3">
        <v>4500</v>
      </c>
      <c r="M4330" s="10">
        <v>24390</v>
      </c>
      <c r="N4330" s="12">
        <f>IFERROR(salesdata[[#This Row],[S-P3]]/salesdata[[#This Row],[Q-P3]],0)</f>
        <v>5.42</v>
      </c>
      <c r="O4330" s="3">
        <v>1435</v>
      </c>
      <c r="P4330" s="10">
        <v>10231.549999999999</v>
      </c>
      <c r="Q4330" s="12">
        <f>IFERROR(salesdata[[#This Row],[S-P4]]/salesdata[[#This Row],[Q-P4]],0)</f>
        <v>7.13</v>
      </c>
      <c r="R4330" s="3">
        <v>10104</v>
      </c>
      <c r="S4330" s="10">
        <v>57426.53</v>
      </c>
      <c r="T4330" s="1" t="str">
        <f>"Q"&amp;ROUNDUP(salesdata[[#This Row],[Month No.]]/3,0)</f>
        <v>Q2</v>
      </c>
      <c r="U4330" s="1" t="str">
        <f>TEXT(salesdata[[#This Row],[Date]],"dddd")</f>
        <v>Thursday</v>
      </c>
      <c r="V4330" s="12">
        <f>IFERROR(salesdata[[#This Row],[Total Revenue]]/salesdata[[#This Row],[Total Units Sold]],0)</f>
        <v>5.6835441409342833</v>
      </c>
      <c r="W4330" s="1" t="str">
        <f>INDEX({"Product1","Product2","Product3","Product4"},MATCH(MAX(salesdata[[#This Row],[S-P1]],salesdata[[#This Row],[S-P2]],salesdata[[#This Row],[S-P3]],salesdata[[#This Row],[S-P4]]),CHOOSE({1,2,3,4},salesdata[[#This Row],[S-P1]],salesdata[[#This Row],[S-P2]],salesdata[[#This Row],[S-P3]],salesdata[[#This Row],[S-P4]]),0))</f>
        <v>Product3</v>
      </c>
      <c r="X4330" s="1" t="str">
        <f>IF(salesdata[[#This Row],[Total Revenue]]&gt;=70000,"High",IF(salesdata[[#This Row],[Total Revenue]]&gt;=40000,"Medium","Low"))</f>
        <v>Medium</v>
      </c>
      <c r="Y4330" s="1" t="str">
        <f>IFERROR(IF(SUMIF(salesdata[Year],salesdata[[#This Row],[Year]],salesdata[Total Revenue])&gt;SUMIF(salesdata[Year],salesdata[[#This Row],[Year]]-1,salesdata[Total Revenue]),"Growth Year","Decline Year"),"")</f>
        <v>Decline Year</v>
      </c>
    </row>
    <row r="4331" spans="1:25" x14ac:dyDescent="0.3">
      <c r="A4331" s="1">
        <v>4330</v>
      </c>
      <c r="B4331" s="2">
        <v>44687</v>
      </c>
      <c r="C4331" s="1">
        <v>2022</v>
      </c>
      <c r="D4331" s="1" t="s">
        <v>30</v>
      </c>
      <c r="E4331" s="1">
        <v>5</v>
      </c>
      <c r="F4331" s="3">
        <v>3280</v>
      </c>
      <c r="G4331" s="10">
        <v>10397.6</v>
      </c>
      <c r="H4331" s="12">
        <f>IFERROR(salesdata[[#This Row],[S-P1]]/salesdata[[#This Row],[Q-P1]],0)</f>
        <v>3.17</v>
      </c>
      <c r="I4331" s="3">
        <v>3774</v>
      </c>
      <c r="J4331" s="10">
        <v>23927.16</v>
      </c>
      <c r="K4331" s="12">
        <f>IFERROR(salesdata[[#This Row],[S-P2]]/salesdata[[#This Row],[Q-P2]],0)</f>
        <v>6.34</v>
      </c>
      <c r="L4331" s="3">
        <v>4757</v>
      </c>
      <c r="M4331" s="10">
        <v>25782.94</v>
      </c>
      <c r="N4331" s="12">
        <f>IFERROR(salesdata[[#This Row],[S-P3]]/salesdata[[#This Row],[Q-P3]],0)</f>
        <v>5.42</v>
      </c>
      <c r="O4331" s="3">
        <v>1350</v>
      </c>
      <c r="P4331" s="10">
        <v>9625.5</v>
      </c>
      <c r="Q4331" s="12">
        <f>IFERROR(salesdata[[#This Row],[S-P4]]/salesdata[[#This Row],[Q-P4]],0)</f>
        <v>7.13</v>
      </c>
      <c r="R4331" s="3">
        <v>13161</v>
      </c>
      <c r="S4331" s="10">
        <v>69733.2</v>
      </c>
      <c r="T4331" s="1" t="str">
        <f>"Q"&amp;ROUNDUP(salesdata[[#This Row],[Month No.]]/3,0)</f>
        <v>Q2</v>
      </c>
      <c r="U4331" s="1" t="str">
        <f>TEXT(salesdata[[#This Row],[Date]],"dddd")</f>
        <v>Friday</v>
      </c>
      <c r="V4331" s="12">
        <f>IFERROR(salesdata[[#This Row],[Total Revenue]]/salesdata[[#This Row],[Total Units Sold]],0)</f>
        <v>5.2984727604285382</v>
      </c>
      <c r="W4331" s="1" t="str">
        <f>INDEX({"Product1","Product2","Product3","Product4"},MATCH(MAX(salesdata[[#This Row],[S-P1]],salesdata[[#This Row],[S-P2]],salesdata[[#This Row],[S-P3]],salesdata[[#This Row],[S-P4]]),CHOOSE({1,2,3,4},salesdata[[#This Row],[S-P1]],salesdata[[#This Row],[S-P2]],salesdata[[#This Row],[S-P3]],salesdata[[#This Row],[S-P4]]),0))</f>
        <v>Product3</v>
      </c>
      <c r="X4331" s="1" t="str">
        <f>IF(salesdata[[#This Row],[Total Revenue]]&gt;=70000,"High",IF(salesdata[[#This Row],[Total Revenue]]&gt;=40000,"Medium","Low"))</f>
        <v>Medium</v>
      </c>
      <c r="Y4331" s="1" t="str">
        <f>IFERROR(IF(SUMIF(salesdata[Year],salesdata[[#This Row],[Year]],salesdata[Total Revenue])&gt;SUMIF(salesdata[Year],salesdata[[#This Row],[Year]]-1,salesdata[Total Revenue]),"Growth Year","Decline Year"),"")</f>
        <v>Decline Year</v>
      </c>
    </row>
    <row r="4332" spans="1:25" x14ac:dyDescent="0.3">
      <c r="A4332" s="1">
        <v>4331</v>
      </c>
      <c r="B4332" s="2">
        <v>44688</v>
      </c>
      <c r="C4332" s="1">
        <v>2022</v>
      </c>
      <c r="D4332" s="1" t="s">
        <v>30</v>
      </c>
      <c r="E4332" s="1">
        <v>5</v>
      </c>
      <c r="F4332" s="3">
        <v>901</v>
      </c>
      <c r="G4332" s="10">
        <v>2856.17</v>
      </c>
      <c r="H4332" s="12">
        <f>IFERROR(salesdata[[#This Row],[S-P1]]/salesdata[[#This Row],[Q-P1]],0)</f>
        <v>3.17</v>
      </c>
      <c r="I4332" s="3">
        <v>3213</v>
      </c>
      <c r="J4332" s="10">
        <v>20370.419999999998</v>
      </c>
      <c r="K4332" s="12">
        <f>IFERROR(salesdata[[#This Row],[S-P2]]/salesdata[[#This Row],[Q-P2]],0)</f>
        <v>6.34</v>
      </c>
      <c r="L4332" s="3">
        <v>3421</v>
      </c>
      <c r="M4332" s="10">
        <v>18541.82</v>
      </c>
      <c r="N4332" s="12">
        <f>IFERROR(salesdata[[#This Row],[S-P3]]/salesdata[[#This Row],[Q-P3]],0)</f>
        <v>5.42</v>
      </c>
      <c r="O4332" s="3">
        <v>1306</v>
      </c>
      <c r="P4332" s="10">
        <v>9311.7800000000007</v>
      </c>
      <c r="Q4332" s="12">
        <f>IFERROR(salesdata[[#This Row],[S-P4]]/salesdata[[#This Row],[Q-P4]],0)</f>
        <v>7.1300000000000008</v>
      </c>
      <c r="R4332" s="3">
        <v>8841</v>
      </c>
      <c r="S4332" s="10">
        <v>51080.19</v>
      </c>
      <c r="T4332" s="1" t="str">
        <f>"Q"&amp;ROUNDUP(salesdata[[#This Row],[Month No.]]/3,0)</f>
        <v>Q2</v>
      </c>
      <c r="U4332" s="1" t="str">
        <f>TEXT(salesdata[[#This Row],[Date]],"dddd")</f>
        <v>Saturday</v>
      </c>
      <c r="V4332" s="12">
        <f>IFERROR(salesdata[[#This Row],[Total Revenue]]/salesdata[[#This Row],[Total Units Sold]],0)</f>
        <v>5.7776484560570074</v>
      </c>
      <c r="W4332" s="1" t="str">
        <f>INDEX({"Product1","Product2","Product3","Product4"},MATCH(MAX(salesdata[[#This Row],[S-P1]],salesdata[[#This Row],[S-P2]],salesdata[[#This Row],[S-P3]],salesdata[[#This Row],[S-P4]]),CHOOSE({1,2,3,4},salesdata[[#This Row],[S-P1]],salesdata[[#This Row],[S-P2]],salesdata[[#This Row],[S-P3]],salesdata[[#This Row],[S-P4]]),0))</f>
        <v>Product2</v>
      </c>
      <c r="X4332" s="1" t="str">
        <f>IF(salesdata[[#This Row],[Total Revenue]]&gt;=70000,"High",IF(salesdata[[#This Row],[Total Revenue]]&gt;=40000,"Medium","Low"))</f>
        <v>Medium</v>
      </c>
      <c r="Y4332" s="1" t="str">
        <f>IFERROR(IF(SUMIF(salesdata[Year],salesdata[[#This Row],[Year]],salesdata[Total Revenue])&gt;SUMIF(salesdata[Year],salesdata[[#This Row],[Year]]-1,salesdata[Total Revenue]),"Growth Year","Decline Year"),"")</f>
        <v>Decline Year</v>
      </c>
    </row>
    <row r="4333" spans="1:25" x14ac:dyDescent="0.3">
      <c r="A4333" s="1">
        <v>4332</v>
      </c>
      <c r="B4333" s="2">
        <v>44689</v>
      </c>
      <c r="C4333" s="1">
        <v>2022</v>
      </c>
      <c r="D4333" s="1" t="s">
        <v>30</v>
      </c>
      <c r="E4333" s="1">
        <v>5</v>
      </c>
      <c r="F4333" s="3">
        <v>975</v>
      </c>
      <c r="G4333" s="10">
        <v>3090.75</v>
      </c>
      <c r="H4333" s="12">
        <f>IFERROR(salesdata[[#This Row],[S-P1]]/salesdata[[#This Row],[Q-P1]],0)</f>
        <v>3.17</v>
      </c>
      <c r="I4333" s="3">
        <v>1689</v>
      </c>
      <c r="J4333" s="10">
        <v>10708.26</v>
      </c>
      <c r="K4333" s="12">
        <f>IFERROR(salesdata[[#This Row],[S-P2]]/salesdata[[#This Row],[Q-P2]],0)</f>
        <v>6.34</v>
      </c>
      <c r="L4333" s="3">
        <v>5393</v>
      </c>
      <c r="M4333" s="10">
        <v>29230.06</v>
      </c>
      <c r="N4333" s="12">
        <f>IFERROR(salesdata[[#This Row],[S-P3]]/salesdata[[#This Row],[Q-P3]],0)</f>
        <v>5.42</v>
      </c>
      <c r="O4333" s="3">
        <v>362</v>
      </c>
      <c r="P4333" s="10">
        <v>2581.06</v>
      </c>
      <c r="Q4333" s="12">
        <f>IFERROR(salesdata[[#This Row],[S-P4]]/salesdata[[#This Row],[Q-P4]],0)</f>
        <v>7.13</v>
      </c>
      <c r="R4333" s="3">
        <v>8419</v>
      </c>
      <c r="S4333" s="10">
        <v>45610.13</v>
      </c>
      <c r="T4333" s="1" t="str">
        <f>"Q"&amp;ROUNDUP(salesdata[[#This Row],[Month No.]]/3,0)</f>
        <v>Q2</v>
      </c>
      <c r="U4333" s="1" t="str">
        <f>TEXT(salesdata[[#This Row],[Date]],"dddd")</f>
        <v>Sunday</v>
      </c>
      <c r="V4333" s="12">
        <f>IFERROR(salesdata[[#This Row],[Total Revenue]]/salesdata[[#This Row],[Total Units Sold]],0)</f>
        <v>5.4175234588430925</v>
      </c>
      <c r="W4333" s="1" t="str">
        <f>INDEX({"Product1","Product2","Product3","Product4"},MATCH(MAX(salesdata[[#This Row],[S-P1]],salesdata[[#This Row],[S-P2]],salesdata[[#This Row],[S-P3]],salesdata[[#This Row],[S-P4]]),CHOOSE({1,2,3,4},salesdata[[#This Row],[S-P1]],salesdata[[#This Row],[S-P2]],salesdata[[#This Row],[S-P3]],salesdata[[#This Row],[S-P4]]),0))</f>
        <v>Product3</v>
      </c>
      <c r="X4333" s="1" t="str">
        <f>IF(salesdata[[#This Row],[Total Revenue]]&gt;=70000,"High",IF(salesdata[[#This Row],[Total Revenue]]&gt;=40000,"Medium","Low"))</f>
        <v>Medium</v>
      </c>
      <c r="Y4333" s="1" t="str">
        <f>IFERROR(IF(SUMIF(salesdata[Year],salesdata[[#This Row],[Year]],salesdata[Total Revenue])&gt;SUMIF(salesdata[Year],salesdata[[#This Row],[Year]]-1,salesdata[Total Revenue]),"Growth Year","Decline Year"),"")</f>
        <v>Decline Year</v>
      </c>
    </row>
    <row r="4334" spans="1:25" x14ac:dyDescent="0.3">
      <c r="A4334" s="1">
        <v>4333</v>
      </c>
      <c r="B4334" s="2">
        <v>44690</v>
      </c>
      <c r="C4334" s="1">
        <v>2022</v>
      </c>
      <c r="D4334" s="1" t="s">
        <v>30</v>
      </c>
      <c r="E4334" s="1">
        <v>5</v>
      </c>
      <c r="F4334" s="3">
        <v>6122</v>
      </c>
      <c r="G4334" s="10">
        <v>19406.740000000002</v>
      </c>
      <c r="H4334" s="12">
        <f>IFERROR(salesdata[[#This Row],[S-P1]]/salesdata[[#This Row],[Q-P1]],0)</f>
        <v>3.1700000000000004</v>
      </c>
      <c r="I4334" s="3">
        <v>2819</v>
      </c>
      <c r="J4334" s="10">
        <v>17872.46</v>
      </c>
      <c r="K4334" s="12">
        <f>IFERROR(salesdata[[#This Row],[S-P2]]/salesdata[[#This Row],[Q-P2]],0)</f>
        <v>6.34</v>
      </c>
      <c r="L4334" s="3">
        <v>1734</v>
      </c>
      <c r="M4334" s="10">
        <v>9398.2800000000007</v>
      </c>
      <c r="N4334" s="12">
        <f>IFERROR(salesdata[[#This Row],[S-P3]]/salesdata[[#This Row],[Q-P3]],0)</f>
        <v>5.4200000000000008</v>
      </c>
      <c r="O4334" s="3">
        <v>551</v>
      </c>
      <c r="P4334" s="10">
        <v>3928.63</v>
      </c>
      <c r="Q4334" s="12">
        <f>IFERROR(salesdata[[#This Row],[S-P4]]/salesdata[[#This Row],[Q-P4]],0)</f>
        <v>7.13</v>
      </c>
      <c r="R4334" s="3">
        <v>11226</v>
      </c>
      <c r="S4334" s="10">
        <v>50606.11</v>
      </c>
      <c r="T4334" s="1" t="str">
        <f>"Q"&amp;ROUNDUP(salesdata[[#This Row],[Month No.]]/3,0)</f>
        <v>Q2</v>
      </c>
      <c r="U4334" s="1" t="str">
        <f>TEXT(salesdata[[#This Row],[Date]],"dddd")</f>
        <v>Monday</v>
      </c>
      <c r="V4334" s="12">
        <f>IFERROR(salesdata[[#This Row],[Total Revenue]]/salesdata[[#This Row],[Total Units Sold]],0)</f>
        <v>4.5079378229110993</v>
      </c>
      <c r="W4334" s="1" t="str">
        <f>INDEX({"Product1","Product2","Product3","Product4"},MATCH(MAX(salesdata[[#This Row],[S-P1]],salesdata[[#This Row],[S-P2]],salesdata[[#This Row],[S-P3]],salesdata[[#This Row],[S-P4]]),CHOOSE({1,2,3,4},salesdata[[#This Row],[S-P1]],salesdata[[#This Row],[S-P2]],salesdata[[#This Row],[S-P3]],salesdata[[#This Row],[S-P4]]),0))</f>
        <v>Product1</v>
      </c>
      <c r="X4334" s="1" t="str">
        <f>IF(salesdata[[#This Row],[Total Revenue]]&gt;=70000,"High",IF(salesdata[[#This Row],[Total Revenue]]&gt;=40000,"Medium","Low"))</f>
        <v>Medium</v>
      </c>
      <c r="Y4334" s="1" t="str">
        <f>IFERROR(IF(SUMIF(salesdata[Year],salesdata[[#This Row],[Year]],salesdata[Total Revenue])&gt;SUMIF(salesdata[Year],salesdata[[#This Row],[Year]]-1,salesdata[Total Revenue]),"Growth Year","Decline Year"),"")</f>
        <v>Decline Year</v>
      </c>
    </row>
    <row r="4335" spans="1:25" x14ac:dyDescent="0.3">
      <c r="A4335" s="1">
        <v>4334</v>
      </c>
      <c r="B4335" s="2">
        <v>44691</v>
      </c>
      <c r="C4335" s="1">
        <v>2022</v>
      </c>
      <c r="D4335" s="1" t="s">
        <v>30</v>
      </c>
      <c r="E4335" s="1">
        <v>5</v>
      </c>
      <c r="F4335" s="3">
        <v>683</v>
      </c>
      <c r="G4335" s="10">
        <v>2165.11</v>
      </c>
      <c r="H4335" s="12">
        <f>IFERROR(salesdata[[#This Row],[S-P1]]/salesdata[[#This Row],[Q-P1]],0)</f>
        <v>3.1700000000000004</v>
      </c>
      <c r="I4335" s="3">
        <v>2071</v>
      </c>
      <c r="J4335" s="10">
        <v>13130.14</v>
      </c>
      <c r="K4335" s="12">
        <f>IFERROR(salesdata[[#This Row],[S-P2]]/salesdata[[#This Row],[Q-P2]],0)</f>
        <v>6.34</v>
      </c>
      <c r="L4335" s="3">
        <v>2012</v>
      </c>
      <c r="M4335" s="10">
        <v>10905.04</v>
      </c>
      <c r="N4335" s="12">
        <f>IFERROR(salesdata[[#This Row],[S-P3]]/salesdata[[#This Row],[Q-P3]],0)</f>
        <v>5.4200000000000008</v>
      </c>
      <c r="O4335" s="3">
        <v>1480</v>
      </c>
      <c r="P4335" s="10">
        <v>10552.4</v>
      </c>
      <c r="Q4335" s="12">
        <f>IFERROR(salesdata[[#This Row],[S-P4]]/salesdata[[#This Row],[Q-P4]],0)</f>
        <v>7.13</v>
      </c>
      <c r="R4335" s="3">
        <v>6246</v>
      </c>
      <c r="S4335" s="10">
        <v>36752.69</v>
      </c>
      <c r="T4335" s="1" t="str">
        <f>"Q"&amp;ROUNDUP(salesdata[[#This Row],[Month No.]]/3,0)</f>
        <v>Q2</v>
      </c>
      <c r="U4335" s="1" t="str">
        <f>TEXT(salesdata[[#This Row],[Date]],"dddd")</f>
        <v>Tuesday</v>
      </c>
      <c r="V4335" s="12">
        <f>IFERROR(salesdata[[#This Row],[Total Revenue]]/salesdata[[#This Row],[Total Units Sold]],0)</f>
        <v>5.8841962856227994</v>
      </c>
      <c r="W4335" s="1" t="str">
        <f>INDEX({"Product1","Product2","Product3","Product4"},MATCH(MAX(salesdata[[#This Row],[S-P1]],salesdata[[#This Row],[S-P2]],salesdata[[#This Row],[S-P3]],salesdata[[#This Row],[S-P4]]),CHOOSE({1,2,3,4},salesdata[[#This Row],[S-P1]],salesdata[[#This Row],[S-P2]],salesdata[[#This Row],[S-P3]],salesdata[[#This Row],[S-P4]]),0))</f>
        <v>Product2</v>
      </c>
      <c r="X4335" s="1" t="str">
        <f>IF(salesdata[[#This Row],[Total Revenue]]&gt;=70000,"High",IF(salesdata[[#This Row],[Total Revenue]]&gt;=40000,"Medium","Low"))</f>
        <v>Low</v>
      </c>
      <c r="Y4335" s="1" t="str">
        <f>IFERROR(IF(SUMIF(salesdata[Year],salesdata[[#This Row],[Year]],salesdata[Total Revenue])&gt;SUMIF(salesdata[Year],salesdata[[#This Row],[Year]]-1,salesdata[Total Revenue]),"Growth Year","Decline Year"),"")</f>
        <v>Decline Year</v>
      </c>
    </row>
    <row r="4336" spans="1:25" x14ac:dyDescent="0.3">
      <c r="A4336" s="1">
        <v>4335</v>
      </c>
      <c r="B4336" s="2">
        <v>44692</v>
      </c>
      <c r="C4336" s="1">
        <v>2022</v>
      </c>
      <c r="D4336" s="1" t="s">
        <v>30</v>
      </c>
      <c r="E4336" s="1">
        <v>5</v>
      </c>
      <c r="F4336" s="3">
        <v>904</v>
      </c>
      <c r="G4336" s="10">
        <v>2865.68</v>
      </c>
      <c r="H4336" s="12">
        <f>IFERROR(salesdata[[#This Row],[S-P1]]/salesdata[[#This Row],[Q-P1]],0)</f>
        <v>3.17</v>
      </c>
      <c r="I4336" s="3">
        <v>3803</v>
      </c>
      <c r="J4336" s="10">
        <v>24111.02</v>
      </c>
      <c r="K4336" s="12">
        <f>IFERROR(salesdata[[#This Row],[S-P2]]/salesdata[[#This Row],[Q-P2]],0)</f>
        <v>6.34</v>
      </c>
      <c r="L4336" s="3">
        <v>3970</v>
      </c>
      <c r="M4336" s="10">
        <v>21517.4</v>
      </c>
      <c r="N4336" s="12">
        <f>IFERROR(salesdata[[#This Row],[S-P3]]/salesdata[[#This Row],[Q-P3]],0)</f>
        <v>5.42</v>
      </c>
      <c r="O4336" s="3">
        <v>303</v>
      </c>
      <c r="P4336" s="10">
        <v>2160.39</v>
      </c>
      <c r="Q4336" s="12">
        <f>IFERROR(salesdata[[#This Row],[S-P4]]/salesdata[[#This Row],[Q-P4]],0)</f>
        <v>7.13</v>
      </c>
      <c r="R4336" s="3">
        <v>8980</v>
      </c>
      <c r="S4336" s="10">
        <v>50654.49</v>
      </c>
      <c r="T4336" s="1" t="str">
        <f>"Q"&amp;ROUNDUP(salesdata[[#This Row],[Month No.]]/3,0)</f>
        <v>Q2</v>
      </c>
      <c r="U4336" s="1" t="str">
        <f>TEXT(salesdata[[#This Row],[Date]],"dddd")</f>
        <v>Wednesday</v>
      </c>
      <c r="V4336" s="12">
        <f>IFERROR(salesdata[[#This Row],[Total Revenue]]/salesdata[[#This Row],[Total Units Sold]],0)</f>
        <v>5.6408118040089086</v>
      </c>
      <c r="W4336" s="1" t="str">
        <f>INDEX({"Product1","Product2","Product3","Product4"},MATCH(MAX(salesdata[[#This Row],[S-P1]],salesdata[[#This Row],[S-P2]],salesdata[[#This Row],[S-P3]],salesdata[[#This Row],[S-P4]]),CHOOSE({1,2,3,4},salesdata[[#This Row],[S-P1]],salesdata[[#This Row],[S-P2]],salesdata[[#This Row],[S-P3]],salesdata[[#This Row],[S-P4]]),0))</f>
        <v>Product2</v>
      </c>
      <c r="X4336" s="1" t="str">
        <f>IF(salesdata[[#This Row],[Total Revenue]]&gt;=70000,"High",IF(salesdata[[#This Row],[Total Revenue]]&gt;=40000,"Medium","Low"))</f>
        <v>Medium</v>
      </c>
      <c r="Y4336" s="1" t="str">
        <f>IFERROR(IF(SUMIF(salesdata[Year],salesdata[[#This Row],[Year]],salesdata[Total Revenue])&gt;SUMIF(salesdata[Year],salesdata[[#This Row],[Year]]-1,salesdata[Total Revenue]),"Growth Year","Decline Year"),"")</f>
        <v>Decline Year</v>
      </c>
    </row>
    <row r="4337" spans="1:25" x14ac:dyDescent="0.3">
      <c r="A4337" s="1">
        <v>4336</v>
      </c>
      <c r="B4337" s="2">
        <v>44693</v>
      </c>
      <c r="C4337" s="1">
        <v>2022</v>
      </c>
      <c r="D4337" s="1" t="s">
        <v>30</v>
      </c>
      <c r="E4337" s="1">
        <v>5</v>
      </c>
      <c r="F4337" s="3">
        <v>368</v>
      </c>
      <c r="G4337" s="10">
        <v>1166.56</v>
      </c>
      <c r="H4337" s="12">
        <f>IFERROR(salesdata[[#This Row],[S-P1]]/salesdata[[#This Row],[Q-P1]],0)</f>
        <v>3.17</v>
      </c>
      <c r="I4337" s="3">
        <v>780</v>
      </c>
      <c r="J4337" s="10">
        <v>4945.2</v>
      </c>
      <c r="K4337" s="12">
        <f>IFERROR(salesdata[[#This Row],[S-P2]]/salesdata[[#This Row],[Q-P2]],0)</f>
        <v>6.34</v>
      </c>
      <c r="L4337" s="3">
        <v>1963</v>
      </c>
      <c r="M4337" s="10">
        <v>10639.46</v>
      </c>
      <c r="N4337" s="12">
        <f>IFERROR(salesdata[[#This Row],[S-P3]]/salesdata[[#This Row],[Q-P3]],0)</f>
        <v>5.42</v>
      </c>
      <c r="O4337" s="3">
        <v>724</v>
      </c>
      <c r="P4337" s="10">
        <v>5162.12</v>
      </c>
      <c r="Q4337" s="12">
        <f>IFERROR(salesdata[[#This Row],[S-P4]]/salesdata[[#This Row],[Q-P4]],0)</f>
        <v>7.13</v>
      </c>
      <c r="R4337" s="3">
        <v>3835</v>
      </c>
      <c r="S4337" s="10">
        <v>21913.34</v>
      </c>
      <c r="T4337" s="1" t="str">
        <f>"Q"&amp;ROUNDUP(salesdata[[#This Row],[Month No.]]/3,0)</f>
        <v>Q2</v>
      </c>
      <c r="U4337" s="1" t="str">
        <f>TEXT(salesdata[[#This Row],[Date]],"dddd")</f>
        <v>Thursday</v>
      </c>
      <c r="V4337" s="12">
        <f>IFERROR(salesdata[[#This Row],[Total Revenue]]/salesdata[[#This Row],[Total Units Sold]],0)</f>
        <v>5.7140391134289441</v>
      </c>
      <c r="W4337" s="1" t="str">
        <f>INDEX({"Product1","Product2","Product3","Product4"},MATCH(MAX(salesdata[[#This Row],[S-P1]],salesdata[[#This Row],[S-P2]],salesdata[[#This Row],[S-P3]],salesdata[[#This Row],[S-P4]]),CHOOSE({1,2,3,4},salesdata[[#This Row],[S-P1]],salesdata[[#This Row],[S-P2]],salesdata[[#This Row],[S-P3]],salesdata[[#This Row],[S-P4]]),0))</f>
        <v>Product3</v>
      </c>
      <c r="X4337" s="1" t="str">
        <f>IF(salesdata[[#This Row],[Total Revenue]]&gt;=70000,"High",IF(salesdata[[#This Row],[Total Revenue]]&gt;=40000,"Medium","Low"))</f>
        <v>Low</v>
      </c>
      <c r="Y4337" s="1" t="str">
        <f>IFERROR(IF(SUMIF(salesdata[Year],salesdata[[#This Row],[Year]],salesdata[Total Revenue])&gt;SUMIF(salesdata[Year],salesdata[[#This Row],[Year]]-1,salesdata[Total Revenue]),"Growth Year","Decline Year"),"")</f>
        <v>Decline Year</v>
      </c>
    </row>
    <row r="4338" spans="1:25" x14ac:dyDescent="0.3">
      <c r="A4338" s="1">
        <v>4337</v>
      </c>
      <c r="B4338" s="2">
        <v>44694</v>
      </c>
      <c r="C4338" s="1">
        <v>2022</v>
      </c>
      <c r="D4338" s="1" t="s">
        <v>30</v>
      </c>
      <c r="E4338" s="1">
        <v>5</v>
      </c>
      <c r="F4338" s="3">
        <v>7516</v>
      </c>
      <c r="G4338" s="10">
        <v>23825.72</v>
      </c>
      <c r="H4338" s="12">
        <f>IFERROR(salesdata[[#This Row],[S-P1]]/salesdata[[#This Row],[Q-P1]],0)</f>
        <v>3.1700000000000004</v>
      </c>
      <c r="I4338" s="3">
        <v>3661</v>
      </c>
      <c r="J4338" s="10">
        <v>23210.74</v>
      </c>
      <c r="K4338" s="12">
        <f>IFERROR(salesdata[[#This Row],[S-P2]]/salesdata[[#This Row],[Q-P2]],0)</f>
        <v>6.3400000000000007</v>
      </c>
      <c r="L4338" s="3">
        <v>4823</v>
      </c>
      <c r="M4338" s="10">
        <v>26140.66</v>
      </c>
      <c r="N4338" s="12">
        <f>IFERROR(salesdata[[#This Row],[S-P3]]/salesdata[[#This Row],[Q-P3]],0)</f>
        <v>5.42</v>
      </c>
      <c r="O4338" s="3">
        <v>1517</v>
      </c>
      <c r="P4338" s="10">
        <v>10816.21</v>
      </c>
      <c r="Q4338" s="12">
        <f>IFERROR(salesdata[[#This Row],[S-P4]]/salesdata[[#This Row],[Q-P4]],0)</f>
        <v>7.129999999999999</v>
      </c>
      <c r="R4338" s="3">
        <v>17517</v>
      </c>
      <c r="S4338" s="10">
        <v>83993.33</v>
      </c>
      <c r="T4338" s="1" t="str">
        <f>"Q"&amp;ROUNDUP(salesdata[[#This Row],[Month No.]]/3,0)</f>
        <v>Q2</v>
      </c>
      <c r="U4338" s="1" t="str">
        <f>TEXT(salesdata[[#This Row],[Date]],"dddd")</f>
        <v>Friday</v>
      </c>
      <c r="V4338" s="12">
        <f>IFERROR(salesdata[[#This Row],[Total Revenue]]/salesdata[[#This Row],[Total Units Sold]],0)</f>
        <v>4.794960895130445</v>
      </c>
      <c r="W4338" s="1" t="str">
        <f>INDEX({"Product1","Product2","Product3","Product4"},MATCH(MAX(salesdata[[#This Row],[S-P1]],salesdata[[#This Row],[S-P2]],salesdata[[#This Row],[S-P3]],salesdata[[#This Row],[S-P4]]),CHOOSE({1,2,3,4},salesdata[[#This Row],[S-P1]],salesdata[[#This Row],[S-P2]],salesdata[[#This Row],[S-P3]],salesdata[[#This Row],[S-P4]]),0))</f>
        <v>Product3</v>
      </c>
      <c r="X4338" s="1" t="str">
        <f>IF(salesdata[[#This Row],[Total Revenue]]&gt;=70000,"High",IF(salesdata[[#This Row],[Total Revenue]]&gt;=40000,"Medium","Low"))</f>
        <v>High</v>
      </c>
      <c r="Y4338" s="1" t="str">
        <f>IFERROR(IF(SUMIF(salesdata[Year],salesdata[[#This Row],[Year]],salesdata[Total Revenue])&gt;SUMIF(salesdata[Year],salesdata[[#This Row],[Year]]-1,salesdata[Total Revenue]),"Growth Year","Decline Year"),"")</f>
        <v>Decline Year</v>
      </c>
    </row>
    <row r="4339" spans="1:25" x14ac:dyDescent="0.3">
      <c r="A4339" s="1">
        <v>4338</v>
      </c>
      <c r="B4339" s="2">
        <v>44695</v>
      </c>
      <c r="C4339" s="1">
        <v>2022</v>
      </c>
      <c r="D4339" s="1" t="s">
        <v>30</v>
      </c>
      <c r="E4339" s="1">
        <v>5</v>
      </c>
      <c r="F4339" s="3">
        <v>7438</v>
      </c>
      <c r="G4339" s="10">
        <v>23578.46</v>
      </c>
      <c r="H4339" s="12">
        <f>IFERROR(salesdata[[#This Row],[S-P1]]/salesdata[[#This Row],[Q-P1]],0)</f>
        <v>3.17</v>
      </c>
      <c r="I4339" s="3">
        <v>1470</v>
      </c>
      <c r="J4339" s="10">
        <v>9319.7999999999993</v>
      </c>
      <c r="K4339" s="12">
        <f>IFERROR(salesdata[[#This Row],[S-P2]]/salesdata[[#This Row],[Q-P2]],0)</f>
        <v>6.34</v>
      </c>
      <c r="L4339" s="3">
        <v>5123</v>
      </c>
      <c r="M4339" s="10">
        <v>27766.66</v>
      </c>
      <c r="N4339" s="12">
        <f>IFERROR(salesdata[[#This Row],[S-P3]]/salesdata[[#This Row],[Q-P3]],0)</f>
        <v>5.42</v>
      </c>
      <c r="O4339" s="3">
        <v>325</v>
      </c>
      <c r="P4339" s="10">
        <v>2317.25</v>
      </c>
      <c r="Q4339" s="12">
        <f>IFERROR(salesdata[[#This Row],[S-P4]]/salesdata[[#This Row],[Q-P4]],0)</f>
        <v>7.13</v>
      </c>
      <c r="R4339" s="3">
        <v>14356</v>
      </c>
      <c r="S4339" s="10">
        <v>62982.17</v>
      </c>
      <c r="T4339" s="1" t="str">
        <f>"Q"&amp;ROUNDUP(salesdata[[#This Row],[Month No.]]/3,0)</f>
        <v>Q2</v>
      </c>
      <c r="U4339" s="1" t="str">
        <f>TEXT(salesdata[[#This Row],[Date]],"dddd")</f>
        <v>Saturday</v>
      </c>
      <c r="V4339" s="12">
        <f>IFERROR(salesdata[[#This Row],[Total Revenue]]/salesdata[[#This Row],[Total Units Sold]],0)</f>
        <v>4.3871670381721923</v>
      </c>
      <c r="W4339" s="1" t="str">
        <f>INDEX({"Product1","Product2","Product3","Product4"},MATCH(MAX(salesdata[[#This Row],[S-P1]],salesdata[[#This Row],[S-P2]],salesdata[[#This Row],[S-P3]],salesdata[[#This Row],[S-P4]]),CHOOSE({1,2,3,4},salesdata[[#This Row],[S-P1]],salesdata[[#This Row],[S-P2]],salesdata[[#This Row],[S-P3]],salesdata[[#This Row],[S-P4]]),0))</f>
        <v>Product3</v>
      </c>
      <c r="X4339" s="1" t="str">
        <f>IF(salesdata[[#This Row],[Total Revenue]]&gt;=70000,"High",IF(salesdata[[#This Row],[Total Revenue]]&gt;=40000,"Medium","Low"))</f>
        <v>Medium</v>
      </c>
      <c r="Y4339" s="1" t="str">
        <f>IFERROR(IF(SUMIF(salesdata[Year],salesdata[[#This Row],[Year]],salesdata[Total Revenue])&gt;SUMIF(salesdata[Year],salesdata[[#This Row],[Year]]-1,salesdata[Total Revenue]),"Growth Year","Decline Year"),"")</f>
        <v>Decline Year</v>
      </c>
    </row>
    <row r="4340" spans="1:25" x14ac:dyDescent="0.3">
      <c r="A4340" s="1">
        <v>4339</v>
      </c>
      <c r="B4340" s="2">
        <v>44696</v>
      </c>
      <c r="C4340" s="1">
        <v>2022</v>
      </c>
      <c r="D4340" s="1" t="s">
        <v>30</v>
      </c>
      <c r="E4340" s="1">
        <v>5</v>
      </c>
      <c r="F4340" s="3">
        <v>7751</v>
      </c>
      <c r="G4340" s="10">
        <v>24570.67</v>
      </c>
      <c r="H4340" s="12">
        <f>IFERROR(salesdata[[#This Row],[S-P1]]/salesdata[[#This Row],[Q-P1]],0)</f>
        <v>3.17</v>
      </c>
      <c r="I4340" s="3">
        <v>1955</v>
      </c>
      <c r="J4340" s="10">
        <v>12394.7</v>
      </c>
      <c r="K4340" s="12">
        <f>IFERROR(salesdata[[#This Row],[S-P2]]/salesdata[[#This Row],[Q-P2]],0)</f>
        <v>6.3400000000000007</v>
      </c>
      <c r="L4340" s="3">
        <v>566</v>
      </c>
      <c r="M4340" s="10">
        <v>3067.72</v>
      </c>
      <c r="N4340" s="12">
        <f>IFERROR(salesdata[[#This Row],[S-P3]]/salesdata[[#This Row],[Q-P3]],0)</f>
        <v>5.42</v>
      </c>
      <c r="O4340" s="3">
        <v>1032</v>
      </c>
      <c r="P4340" s="10">
        <v>7358.16</v>
      </c>
      <c r="Q4340" s="12">
        <f>IFERROR(salesdata[[#This Row],[S-P4]]/salesdata[[#This Row],[Q-P4]],0)</f>
        <v>7.13</v>
      </c>
      <c r="R4340" s="3">
        <v>11304</v>
      </c>
      <c r="S4340" s="10">
        <v>47391.25</v>
      </c>
      <c r="T4340" s="1" t="str">
        <f>"Q"&amp;ROUNDUP(salesdata[[#This Row],[Month No.]]/3,0)</f>
        <v>Q2</v>
      </c>
      <c r="U4340" s="1" t="str">
        <f>TEXT(salesdata[[#This Row],[Date]],"dddd")</f>
        <v>Sunday</v>
      </c>
      <c r="V4340" s="12">
        <f>IFERROR(salesdata[[#This Row],[Total Revenue]]/salesdata[[#This Row],[Total Units Sold]],0)</f>
        <v>4.192431882519462</v>
      </c>
      <c r="W4340" s="1" t="str">
        <f>INDEX({"Product1","Product2","Product3","Product4"},MATCH(MAX(salesdata[[#This Row],[S-P1]],salesdata[[#This Row],[S-P2]],salesdata[[#This Row],[S-P3]],salesdata[[#This Row],[S-P4]]),CHOOSE({1,2,3,4},salesdata[[#This Row],[S-P1]],salesdata[[#This Row],[S-P2]],salesdata[[#This Row],[S-P3]],salesdata[[#This Row],[S-P4]]),0))</f>
        <v>Product1</v>
      </c>
      <c r="X4340" s="1" t="str">
        <f>IF(salesdata[[#This Row],[Total Revenue]]&gt;=70000,"High",IF(salesdata[[#This Row],[Total Revenue]]&gt;=40000,"Medium","Low"))</f>
        <v>Medium</v>
      </c>
      <c r="Y4340" s="1" t="str">
        <f>IFERROR(IF(SUMIF(salesdata[Year],salesdata[[#This Row],[Year]],salesdata[Total Revenue])&gt;SUMIF(salesdata[Year],salesdata[[#This Row],[Year]]-1,salesdata[Total Revenue]),"Growth Year","Decline Year"),"")</f>
        <v>Decline Year</v>
      </c>
    </row>
    <row r="4341" spans="1:25" x14ac:dyDescent="0.3">
      <c r="A4341" s="1">
        <v>4340</v>
      </c>
      <c r="B4341" s="2">
        <v>44697</v>
      </c>
      <c r="C4341" s="1">
        <v>2022</v>
      </c>
      <c r="D4341" s="1" t="s">
        <v>30</v>
      </c>
      <c r="E4341" s="1">
        <v>5</v>
      </c>
      <c r="F4341" s="3">
        <v>2978</v>
      </c>
      <c r="G4341" s="10">
        <v>9440.26</v>
      </c>
      <c r="H4341" s="12">
        <f>IFERROR(salesdata[[#This Row],[S-P1]]/salesdata[[#This Row],[Q-P1]],0)</f>
        <v>3.17</v>
      </c>
      <c r="I4341" s="3">
        <v>1474</v>
      </c>
      <c r="J4341" s="10">
        <v>9345.16</v>
      </c>
      <c r="K4341" s="12">
        <f>IFERROR(salesdata[[#This Row],[S-P2]]/salesdata[[#This Row],[Q-P2]],0)</f>
        <v>6.34</v>
      </c>
      <c r="L4341" s="3">
        <v>1499</v>
      </c>
      <c r="M4341" s="10">
        <v>8124.58</v>
      </c>
      <c r="N4341" s="12">
        <f>IFERROR(salesdata[[#This Row],[S-P3]]/salesdata[[#This Row],[Q-P3]],0)</f>
        <v>5.42</v>
      </c>
      <c r="O4341" s="3">
        <v>564</v>
      </c>
      <c r="P4341" s="10">
        <v>4021.32</v>
      </c>
      <c r="Q4341" s="12">
        <f>IFERROR(salesdata[[#This Row],[S-P4]]/salesdata[[#This Row],[Q-P4]],0)</f>
        <v>7.13</v>
      </c>
      <c r="R4341" s="3">
        <v>6515</v>
      </c>
      <c r="S4341" s="10">
        <v>30931.32</v>
      </c>
      <c r="T4341" s="1" t="str">
        <f>"Q"&amp;ROUNDUP(salesdata[[#This Row],[Month No.]]/3,0)</f>
        <v>Q2</v>
      </c>
      <c r="U4341" s="1" t="str">
        <f>TEXT(salesdata[[#This Row],[Date]],"dddd")</f>
        <v>Monday</v>
      </c>
      <c r="V4341" s="12">
        <f>IFERROR(salesdata[[#This Row],[Total Revenue]]/salesdata[[#This Row],[Total Units Sold]],0)</f>
        <v>4.747708365310821</v>
      </c>
      <c r="W4341" s="1" t="str">
        <f>INDEX({"Product1","Product2","Product3","Product4"},MATCH(MAX(salesdata[[#This Row],[S-P1]],salesdata[[#This Row],[S-P2]],salesdata[[#This Row],[S-P3]],salesdata[[#This Row],[S-P4]]),CHOOSE({1,2,3,4},salesdata[[#This Row],[S-P1]],salesdata[[#This Row],[S-P2]],salesdata[[#This Row],[S-P3]],salesdata[[#This Row],[S-P4]]),0))</f>
        <v>Product1</v>
      </c>
      <c r="X4341" s="1" t="str">
        <f>IF(salesdata[[#This Row],[Total Revenue]]&gt;=70000,"High",IF(salesdata[[#This Row],[Total Revenue]]&gt;=40000,"Medium","Low"))</f>
        <v>Low</v>
      </c>
      <c r="Y4341" s="1" t="str">
        <f>IFERROR(IF(SUMIF(salesdata[Year],salesdata[[#This Row],[Year]],salesdata[Total Revenue])&gt;SUMIF(salesdata[Year],salesdata[[#This Row],[Year]]-1,salesdata[Total Revenue]),"Growth Year","Decline Year"),"")</f>
        <v>Decline Year</v>
      </c>
    </row>
    <row r="4342" spans="1:25" x14ac:dyDescent="0.3">
      <c r="A4342" s="1">
        <v>4341</v>
      </c>
      <c r="B4342" s="2">
        <v>44698</v>
      </c>
      <c r="C4342" s="1">
        <v>2022</v>
      </c>
      <c r="D4342" s="1" t="s">
        <v>30</v>
      </c>
      <c r="E4342" s="1">
        <v>5</v>
      </c>
      <c r="F4342" s="3">
        <v>5702</v>
      </c>
      <c r="G4342" s="10">
        <v>18075.34</v>
      </c>
      <c r="H4342" s="12">
        <f>IFERROR(salesdata[[#This Row],[S-P1]]/salesdata[[#This Row],[Q-P1]],0)</f>
        <v>3.17</v>
      </c>
      <c r="I4342" s="3">
        <v>3117</v>
      </c>
      <c r="J4342" s="10">
        <v>19761.78</v>
      </c>
      <c r="K4342" s="12">
        <f>IFERROR(salesdata[[#This Row],[S-P2]]/salesdata[[#This Row],[Q-P2]],0)</f>
        <v>6.34</v>
      </c>
      <c r="L4342" s="3">
        <v>5009</v>
      </c>
      <c r="M4342" s="10">
        <v>27148.78</v>
      </c>
      <c r="N4342" s="12">
        <f>IFERROR(salesdata[[#This Row],[S-P3]]/salesdata[[#This Row],[Q-P3]],0)</f>
        <v>5.42</v>
      </c>
      <c r="O4342" s="3">
        <v>543</v>
      </c>
      <c r="P4342" s="10">
        <v>3871.59</v>
      </c>
      <c r="Q4342" s="12">
        <f>IFERROR(salesdata[[#This Row],[S-P4]]/salesdata[[#This Row],[Q-P4]],0)</f>
        <v>7.13</v>
      </c>
      <c r="R4342" s="3">
        <v>14371</v>
      </c>
      <c r="S4342" s="10">
        <v>68857.490000000005</v>
      </c>
      <c r="T4342" s="1" t="str">
        <f>"Q"&amp;ROUNDUP(salesdata[[#This Row],[Month No.]]/3,0)</f>
        <v>Q2</v>
      </c>
      <c r="U4342" s="1" t="str">
        <f>TEXT(salesdata[[#This Row],[Date]],"dddd")</f>
        <v>Tuesday</v>
      </c>
      <c r="V4342" s="12">
        <f>IFERROR(salesdata[[#This Row],[Total Revenue]]/salesdata[[#This Row],[Total Units Sold]],0)</f>
        <v>4.791419525433164</v>
      </c>
      <c r="W4342" s="1" t="str">
        <f>INDEX({"Product1","Product2","Product3","Product4"},MATCH(MAX(salesdata[[#This Row],[S-P1]],salesdata[[#This Row],[S-P2]],salesdata[[#This Row],[S-P3]],salesdata[[#This Row],[S-P4]]),CHOOSE({1,2,3,4},salesdata[[#This Row],[S-P1]],salesdata[[#This Row],[S-P2]],salesdata[[#This Row],[S-P3]],salesdata[[#This Row],[S-P4]]),0))</f>
        <v>Product3</v>
      </c>
      <c r="X4342" s="1" t="str">
        <f>IF(salesdata[[#This Row],[Total Revenue]]&gt;=70000,"High",IF(salesdata[[#This Row],[Total Revenue]]&gt;=40000,"Medium","Low"))</f>
        <v>Medium</v>
      </c>
      <c r="Y4342" s="1" t="str">
        <f>IFERROR(IF(SUMIF(salesdata[Year],salesdata[[#This Row],[Year]],salesdata[Total Revenue])&gt;SUMIF(salesdata[Year],salesdata[[#This Row],[Year]]-1,salesdata[Total Revenue]),"Growth Year","Decline Year"),"")</f>
        <v>Decline Year</v>
      </c>
    </row>
    <row r="4343" spans="1:25" x14ac:dyDescent="0.3">
      <c r="A4343" s="1">
        <v>4342</v>
      </c>
      <c r="B4343" s="2">
        <v>44699</v>
      </c>
      <c r="C4343" s="1">
        <v>2022</v>
      </c>
      <c r="D4343" s="1" t="s">
        <v>30</v>
      </c>
      <c r="E4343" s="1">
        <v>5</v>
      </c>
      <c r="F4343" s="3">
        <v>3936</v>
      </c>
      <c r="G4343" s="10">
        <v>12477.12</v>
      </c>
      <c r="H4343" s="12">
        <f>IFERROR(salesdata[[#This Row],[S-P1]]/salesdata[[#This Row],[Q-P1]],0)</f>
        <v>3.1700000000000004</v>
      </c>
      <c r="I4343" s="3">
        <v>3429</v>
      </c>
      <c r="J4343" s="10">
        <v>21739.86</v>
      </c>
      <c r="K4343" s="12">
        <f>IFERROR(salesdata[[#This Row],[S-P2]]/salesdata[[#This Row],[Q-P2]],0)</f>
        <v>6.34</v>
      </c>
      <c r="L4343" s="3">
        <v>3904</v>
      </c>
      <c r="M4343" s="10">
        <v>21159.68</v>
      </c>
      <c r="N4343" s="12">
        <f>IFERROR(salesdata[[#This Row],[S-P3]]/salesdata[[#This Row],[Q-P3]],0)</f>
        <v>5.42</v>
      </c>
      <c r="O4343" s="3">
        <v>482</v>
      </c>
      <c r="P4343" s="10">
        <v>3436.66</v>
      </c>
      <c r="Q4343" s="12">
        <f>IFERROR(salesdata[[#This Row],[S-P4]]/salesdata[[#This Row],[Q-P4]],0)</f>
        <v>7.13</v>
      </c>
      <c r="R4343" s="3">
        <v>11751</v>
      </c>
      <c r="S4343" s="10">
        <v>58813.32</v>
      </c>
      <c r="T4343" s="1" t="str">
        <f>"Q"&amp;ROUNDUP(salesdata[[#This Row],[Month No.]]/3,0)</f>
        <v>Q2</v>
      </c>
      <c r="U4343" s="1" t="str">
        <f>TEXT(salesdata[[#This Row],[Date]],"dddd")</f>
        <v>Wednesday</v>
      </c>
      <c r="V4343" s="12">
        <f>IFERROR(salesdata[[#This Row],[Total Revenue]]/salesdata[[#This Row],[Total Units Sold]],0)</f>
        <v>5.0049629818738834</v>
      </c>
      <c r="W4343" s="1" t="str">
        <f>INDEX({"Product1","Product2","Product3","Product4"},MATCH(MAX(salesdata[[#This Row],[S-P1]],salesdata[[#This Row],[S-P2]],salesdata[[#This Row],[S-P3]],salesdata[[#This Row],[S-P4]]),CHOOSE({1,2,3,4},salesdata[[#This Row],[S-P1]],salesdata[[#This Row],[S-P2]],salesdata[[#This Row],[S-P3]],salesdata[[#This Row],[S-P4]]),0))</f>
        <v>Product2</v>
      </c>
      <c r="X4343" s="1" t="str">
        <f>IF(salesdata[[#This Row],[Total Revenue]]&gt;=70000,"High",IF(salesdata[[#This Row],[Total Revenue]]&gt;=40000,"Medium","Low"))</f>
        <v>Medium</v>
      </c>
      <c r="Y4343" s="1" t="str">
        <f>IFERROR(IF(SUMIF(salesdata[Year],salesdata[[#This Row],[Year]],salesdata[Total Revenue])&gt;SUMIF(salesdata[Year],salesdata[[#This Row],[Year]]-1,salesdata[Total Revenue]),"Growth Year","Decline Year"),"")</f>
        <v>Decline Year</v>
      </c>
    </row>
    <row r="4344" spans="1:25" x14ac:dyDescent="0.3">
      <c r="A4344" s="1">
        <v>4343</v>
      </c>
      <c r="B4344" s="2">
        <v>44700</v>
      </c>
      <c r="C4344" s="1">
        <v>2022</v>
      </c>
      <c r="D4344" s="1" t="s">
        <v>30</v>
      </c>
      <c r="E4344" s="1">
        <v>5</v>
      </c>
      <c r="F4344" s="3">
        <v>2707</v>
      </c>
      <c r="G4344" s="10">
        <v>8581.19</v>
      </c>
      <c r="H4344" s="12">
        <f>IFERROR(salesdata[[#This Row],[S-P1]]/salesdata[[#This Row],[Q-P1]],0)</f>
        <v>3.1700000000000004</v>
      </c>
      <c r="I4344" s="3">
        <v>3502</v>
      </c>
      <c r="J4344" s="10">
        <v>22202.68</v>
      </c>
      <c r="K4344" s="12">
        <f>IFERROR(salesdata[[#This Row],[S-P2]]/salesdata[[#This Row],[Q-P2]],0)</f>
        <v>6.34</v>
      </c>
      <c r="L4344" s="3">
        <v>1212</v>
      </c>
      <c r="M4344" s="10">
        <v>6569.04</v>
      </c>
      <c r="N4344" s="12">
        <f>IFERROR(salesdata[[#This Row],[S-P3]]/salesdata[[#This Row],[Q-P3]],0)</f>
        <v>5.42</v>
      </c>
      <c r="O4344" s="3">
        <v>892</v>
      </c>
      <c r="P4344" s="10">
        <v>6359.96</v>
      </c>
      <c r="Q4344" s="12">
        <f>IFERROR(salesdata[[#This Row],[S-P4]]/salesdata[[#This Row],[Q-P4]],0)</f>
        <v>7.13</v>
      </c>
      <c r="R4344" s="3">
        <v>8313</v>
      </c>
      <c r="S4344" s="10">
        <v>43712.87</v>
      </c>
      <c r="T4344" s="1" t="str">
        <f>"Q"&amp;ROUNDUP(salesdata[[#This Row],[Month No.]]/3,0)</f>
        <v>Q2</v>
      </c>
      <c r="U4344" s="1" t="str">
        <f>TEXT(salesdata[[#This Row],[Date]],"dddd")</f>
        <v>Thursday</v>
      </c>
      <c r="V4344" s="12">
        <f>IFERROR(salesdata[[#This Row],[Total Revenue]]/salesdata[[#This Row],[Total Units Sold]],0)</f>
        <v>5.2583748345964159</v>
      </c>
      <c r="W4344" s="1" t="str">
        <f>INDEX({"Product1","Product2","Product3","Product4"},MATCH(MAX(salesdata[[#This Row],[S-P1]],salesdata[[#This Row],[S-P2]],salesdata[[#This Row],[S-P3]],salesdata[[#This Row],[S-P4]]),CHOOSE({1,2,3,4},salesdata[[#This Row],[S-P1]],salesdata[[#This Row],[S-P2]],salesdata[[#This Row],[S-P3]],salesdata[[#This Row],[S-P4]]),0))</f>
        <v>Product2</v>
      </c>
      <c r="X4344" s="1" t="str">
        <f>IF(salesdata[[#This Row],[Total Revenue]]&gt;=70000,"High",IF(salesdata[[#This Row],[Total Revenue]]&gt;=40000,"Medium","Low"))</f>
        <v>Medium</v>
      </c>
      <c r="Y4344" s="1" t="str">
        <f>IFERROR(IF(SUMIF(salesdata[Year],salesdata[[#This Row],[Year]],salesdata[Total Revenue])&gt;SUMIF(salesdata[Year],salesdata[[#This Row],[Year]]-1,salesdata[Total Revenue]),"Growth Year","Decline Year"),"")</f>
        <v>Decline Year</v>
      </c>
    </row>
    <row r="4345" spans="1:25" x14ac:dyDescent="0.3">
      <c r="A4345" s="1">
        <v>4344</v>
      </c>
      <c r="B4345" s="2">
        <v>44701</v>
      </c>
      <c r="C4345" s="1">
        <v>2022</v>
      </c>
      <c r="D4345" s="1" t="s">
        <v>30</v>
      </c>
      <c r="E4345" s="1">
        <v>5</v>
      </c>
      <c r="F4345" s="3">
        <v>757</v>
      </c>
      <c r="G4345" s="10">
        <v>2399.69</v>
      </c>
      <c r="H4345" s="12">
        <f>IFERROR(salesdata[[#This Row],[S-P1]]/salesdata[[#This Row],[Q-P1]],0)</f>
        <v>3.17</v>
      </c>
      <c r="I4345" s="3">
        <v>3614</v>
      </c>
      <c r="J4345" s="10">
        <v>22912.76</v>
      </c>
      <c r="K4345" s="12">
        <f>IFERROR(salesdata[[#This Row],[S-P2]]/salesdata[[#This Row],[Q-P2]],0)</f>
        <v>6.34</v>
      </c>
      <c r="L4345" s="3">
        <v>1355</v>
      </c>
      <c r="M4345" s="10">
        <v>7344.1</v>
      </c>
      <c r="N4345" s="12">
        <f>IFERROR(salesdata[[#This Row],[S-P3]]/salesdata[[#This Row],[Q-P3]],0)</f>
        <v>5.42</v>
      </c>
      <c r="O4345" s="3">
        <v>1049</v>
      </c>
      <c r="P4345" s="10">
        <v>7479.37</v>
      </c>
      <c r="Q4345" s="12">
        <f>IFERROR(salesdata[[#This Row],[S-P4]]/salesdata[[#This Row],[Q-P4]],0)</f>
        <v>7.13</v>
      </c>
      <c r="R4345" s="3">
        <v>6775</v>
      </c>
      <c r="S4345" s="10">
        <v>40135.919999999998</v>
      </c>
      <c r="T4345" s="1" t="str">
        <f>"Q"&amp;ROUNDUP(salesdata[[#This Row],[Month No.]]/3,0)</f>
        <v>Q2</v>
      </c>
      <c r="U4345" s="1" t="str">
        <f>TEXT(salesdata[[#This Row],[Date]],"dddd")</f>
        <v>Friday</v>
      </c>
      <c r="V4345" s="12">
        <f>IFERROR(salesdata[[#This Row],[Total Revenue]]/salesdata[[#This Row],[Total Units Sold]],0)</f>
        <v>5.9241210332103318</v>
      </c>
      <c r="W4345" s="1" t="str">
        <f>INDEX({"Product1","Product2","Product3","Product4"},MATCH(MAX(salesdata[[#This Row],[S-P1]],salesdata[[#This Row],[S-P2]],salesdata[[#This Row],[S-P3]],salesdata[[#This Row],[S-P4]]),CHOOSE({1,2,3,4},salesdata[[#This Row],[S-P1]],salesdata[[#This Row],[S-P2]],salesdata[[#This Row],[S-P3]],salesdata[[#This Row],[S-P4]]),0))</f>
        <v>Product2</v>
      </c>
      <c r="X4345" s="1" t="str">
        <f>IF(salesdata[[#This Row],[Total Revenue]]&gt;=70000,"High",IF(salesdata[[#This Row],[Total Revenue]]&gt;=40000,"Medium","Low"))</f>
        <v>Medium</v>
      </c>
      <c r="Y4345" s="1" t="str">
        <f>IFERROR(IF(SUMIF(salesdata[Year],salesdata[[#This Row],[Year]],salesdata[Total Revenue])&gt;SUMIF(salesdata[Year],salesdata[[#This Row],[Year]]-1,salesdata[Total Revenue]),"Growth Year","Decline Year"),"")</f>
        <v>Decline Year</v>
      </c>
    </row>
    <row r="4346" spans="1:25" x14ac:dyDescent="0.3">
      <c r="A4346" s="1">
        <v>4345</v>
      </c>
      <c r="B4346" s="2">
        <v>44702</v>
      </c>
      <c r="C4346" s="1">
        <v>2022</v>
      </c>
      <c r="D4346" s="1" t="s">
        <v>30</v>
      </c>
      <c r="E4346" s="1">
        <v>5</v>
      </c>
      <c r="F4346" s="3">
        <v>2718</v>
      </c>
      <c r="G4346" s="10">
        <v>8616.06</v>
      </c>
      <c r="H4346" s="12">
        <f>IFERROR(salesdata[[#This Row],[S-P1]]/salesdata[[#This Row],[Q-P1]],0)</f>
        <v>3.17</v>
      </c>
      <c r="I4346" s="3">
        <v>942</v>
      </c>
      <c r="J4346" s="10">
        <v>5972.28</v>
      </c>
      <c r="K4346" s="12">
        <f>IFERROR(salesdata[[#This Row],[S-P2]]/salesdata[[#This Row],[Q-P2]],0)</f>
        <v>6.34</v>
      </c>
      <c r="L4346" s="3">
        <v>5570</v>
      </c>
      <c r="M4346" s="10">
        <v>30189.4</v>
      </c>
      <c r="N4346" s="12">
        <f>IFERROR(salesdata[[#This Row],[S-P3]]/salesdata[[#This Row],[Q-P3]],0)</f>
        <v>5.42</v>
      </c>
      <c r="O4346" s="3">
        <v>538</v>
      </c>
      <c r="P4346" s="10">
        <v>3835.94</v>
      </c>
      <c r="Q4346" s="12">
        <f>IFERROR(salesdata[[#This Row],[S-P4]]/salesdata[[#This Row],[Q-P4]],0)</f>
        <v>7.13</v>
      </c>
      <c r="R4346" s="3">
        <v>9768</v>
      </c>
      <c r="S4346" s="10">
        <v>48613.68</v>
      </c>
      <c r="T4346" s="1" t="str">
        <f>"Q"&amp;ROUNDUP(salesdata[[#This Row],[Month No.]]/3,0)</f>
        <v>Q2</v>
      </c>
      <c r="U4346" s="1" t="str">
        <f>TEXT(salesdata[[#This Row],[Date]],"dddd")</f>
        <v>Saturday</v>
      </c>
      <c r="V4346" s="12">
        <f>IFERROR(salesdata[[#This Row],[Total Revenue]]/salesdata[[#This Row],[Total Units Sold]],0)</f>
        <v>4.9768304668304673</v>
      </c>
      <c r="W4346" s="1" t="str">
        <f>INDEX({"Product1","Product2","Product3","Product4"},MATCH(MAX(salesdata[[#This Row],[S-P1]],salesdata[[#This Row],[S-P2]],salesdata[[#This Row],[S-P3]],salesdata[[#This Row],[S-P4]]),CHOOSE({1,2,3,4},salesdata[[#This Row],[S-P1]],salesdata[[#This Row],[S-P2]],salesdata[[#This Row],[S-P3]],salesdata[[#This Row],[S-P4]]),0))</f>
        <v>Product3</v>
      </c>
      <c r="X4346" s="1" t="str">
        <f>IF(salesdata[[#This Row],[Total Revenue]]&gt;=70000,"High",IF(salesdata[[#This Row],[Total Revenue]]&gt;=40000,"Medium","Low"))</f>
        <v>Medium</v>
      </c>
      <c r="Y4346" s="1" t="str">
        <f>IFERROR(IF(SUMIF(salesdata[Year],salesdata[[#This Row],[Year]],salesdata[Total Revenue])&gt;SUMIF(salesdata[Year],salesdata[[#This Row],[Year]]-1,salesdata[Total Revenue]),"Growth Year","Decline Year"),"")</f>
        <v>Decline Year</v>
      </c>
    </row>
    <row r="4347" spans="1:25" x14ac:dyDescent="0.3">
      <c r="A4347" s="1">
        <v>4346</v>
      </c>
      <c r="B4347" s="2">
        <v>44703</v>
      </c>
      <c r="C4347" s="1">
        <v>2022</v>
      </c>
      <c r="D4347" s="1" t="s">
        <v>30</v>
      </c>
      <c r="E4347" s="1">
        <v>5</v>
      </c>
      <c r="F4347" s="3">
        <v>7271</v>
      </c>
      <c r="G4347" s="10">
        <v>23049.07</v>
      </c>
      <c r="H4347" s="12">
        <f>IFERROR(salesdata[[#This Row],[S-P1]]/salesdata[[#This Row],[Q-P1]],0)</f>
        <v>3.17</v>
      </c>
      <c r="I4347" s="3">
        <v>930</v>
      </c>
      <c r="J4347" s="10">
        <v>5896.2</v>
      </c>
      <c r="K4347" s="12">
        <f>IFERROR(salesdata[[#This Row],[S-P2]]/salesdata[[#This Row],[Q-P2]],0)</f>
        <v>6.34</v>
      </c>
      <c r="L4347" s="3">
        <v>2651</v>
      </c>
      <c r="M4347" s="10">
        <v>14368.42</v>
      </c>
      <c r="N4347" s="12">
        <f>IFERROR(salesdata[[#This Row],[S-P3]]/salesdata[[#This Row],[Q-P3]],0)</f>
        <v>5.42</v>
      </c>
      <c r="O4347" s="3">
        <v>1382</v>
      </c>
      <c r="P4347" s="10">
        <v>9853.66</v>
      </c>
      <c r="Q4347" s="12">
        <f>IFERROR(salesdata[[#This Row],[S-P4]]/salesdata[[#This Row],[Q-P4]],0)</f>
        <v>7.13</v>
      </c>
      <c r="R4347" s="3">
        <v>12234</v>
      </c>
      <c r="S4347" s="10">
        <v>53167.35</v>
      </c>
      <c r="T4347" s="1" t="str">
        <f>"Q"&amp;ROUNDUP(salesdata[[#This Row],[Month No.]]/3,0)</f>
        <v>Q2</v>
      </c>
      <c r="U4347" s="1" t="str">
        <f>TEXT(salesdata[[#This Row],[Date]],"dddd")</f>
        <v>Sunday</v>
      </c>
      <c r="V4347" s="12">
        <f>IFERROR(salesdata[[#This Row],[Total Revenue]]/salesdata[[#This Row],[Total Units Sold]],0)</f>
        <v>4.3458680725846</v>
      </c>
      <c r="W4347" s="1" t="str">
        <f>INDEX({"Product1","Product2","Product3","Product4"},MATCH(MAX(salesdata[[#This Row],[S-P1]],salesdata[[#This Row],[S-P2]],salesdata[[#This Row],[S-P3]],salesdata[[#This Row],[S-P4]]),CHOOSE({1,2,3,4},salesdata[[#This Row],[S-P1]],salesdata[[#This Row],[S-P2]],salesdata[[#This Row],[S-P3]],salesdata[[#This Row],[S-P4]]),0))</f>
        <v>Product1</v>
      </c>
      <c r="X4347" s="1" t="str">
        <f>IF(salesdata[[#This Row],[Total Revenue]]&gt;=70000,"High",IF(salesdata[[#This Row],[Total Revenue]]&gt;=40000,"Medium","Low"))</f>
        <v>Medium</v>
      </c>
      <c r="Y4347" s="1" t="str">
        <f>IFERROR(IF(SUMIF(salesdata[Year],salesdata[[#This Row],[Year]],salesdata[Total Revenue])&gt;SUMIF(salesdata[Year],salesdata[[#This Row],[Year]]-1,salesdata[Total Revenue]),"Growth Year","Decline Year"),"")</f>
        <v>Decline Year</v>
      </c>
    </row>
    <row r="4348" spans="1:25" x14ac:dyDescent="0.3">
      <c r="A4348" s="1">
        <v>4347</v>
      </c>
      <c r="B4348" s="2">
        <v>44704</v>
      </c>
      <c r="C4348" s="1">
        <v>2022</v>
      </c>
      <c r="D4348" s="1" t="s">
        <v>30</v>
      </c>
      <c r="E4348" s="1">
        <v>5</v>
      </c>
      <c r="F4348" s="3">
        <v>2545</v>
      </c>
      <c r="G4348" s="10">
        <v>8067.65</v>
      </c>
      <c r="H4348" s="12">
        <f>IFERROR(salesdata[[#This Row],[S-P1]]/salesdata[[#This Row],[Q-P1]],0)</f>
        <v>3.17</v>
      </c>
      <c r="I4348" s="3">
        <v>1574</v>
      </c>
      <c r="J4348" s="10">
        <v>9979.16</v>
      </c>
      <c r="K4348" s="12">
        <f>IFERROR(salesdata[[#This Row],[S-P2]]/salesdata[[#This Row],[Q-P2]],0)</f>
        <v>6.34</v>
      </c>
      <c r="L4348" s="3">
        <v>3823</v>
      </c>
      <c r="M4348" s="10">
        <v>20720.66</v>
      </c>
      <c r="N4348" s="12">
        <f>IFERROR(salesdata[[#This Row],[S-P3]]/salesdata[[#This Row],[Q-P3]],0)</f>
        <v>5.42</v>
      </c>
      <c r="O4348" s="3">
        <v>1981</v>
      </c>
      <c r="P4348" s="10">
        <v>14124.53</v>
      </c>
      <c r="Q4348" s="12">
        <f>IFERROR(salesdata[[#This Row],[S-P4]]/salesdata[[#This Row],[Q-P4]],0)</f>
        <v>7.13</v>
      </c>
      <c r="R4348" s="3">
        <v>9923</v>
      </c>
      <c r="S4348" s="10">
        <v>52892</v>
      </c>
      <c r="T4348" s="1" t="str">
        <f>"Q"&amp;ROUNDUP(salesdata[[#This Row],[Month No.]]/3,0)</f>
        <v>Q2</v>
      </c>
      <c r="U4348" s="1" t="str">
        <f>TEXT(salesdata[[#This Row],[Date]],"dddd")</f>
        <v>Monday</v>
      </c>
      <c r="V4348" s="12">
        <f>IFERROR(salesdata[[#This Row],[Total Revenue]]/salesdata[[#This Row],[Total Units Sold]],0)</f>
        <v>5.3302428700997684</v>
      </c>
      <c r="W4348" s="1" t="str">
        <f>INDEX({"Product1","Product2","Product3","Product4"},MATCH(MAX(salesdata[[#This Row],[S-P1]],salesdata[[#This Row],[S-P2]],salesdata[[#This Row],[S-P3]],salesdata[[#This Row],[S-P4]]),CHOOSE({1,2,3,4},salesdata[[#This Row],[S-P1]],salesdata[[#This Row],[S-P2]],salesdata[[#This Row],[S-P3]],salesdata[[#This Row],[S-P4]]),0))</f>
        <v>Product3</v>
      </c>
      <c r="X4348" s="1" t="str">
        <f>IF(salesdata[[#This Row],[Total Revenue]]&gt;=70000,"High",IF(salesdata[[#This Row],[Total Revenue]]&gt;=40000,"Medium","Low"))</f>
        <v>Medium</v>
      </c>
      <c r="Y4348" s="1" t="str">
        <f>IFERROR(IF(SUMIF(salesdata[Year],salesdata[[#This Row],[Year]],salesdata[Total Revenue])&gt;SUMIF(salesdata[Year],salesdata[[#This Row],[Year]]-1,salesdata[Total Revenue]),"Growth Year","Decline Year"),"")</f>
        <v>Decline Year</v>
      </c>
    </row>
    <row r="4349" spans="1:25" x14ac:dyDescent="0.3">
      <c r="A4349" s="1">
        <v>4348</v>
      </c>
      <c r="B4349" s="2">
        <v>44705</v>
      </c>
      <c r="C4349" s="1">
        <v>2022</v>
      </c>
      <c r="D4349" s="1" t="s">
        <v>30</v>
      </c>
      <c r="E4349" s="1">
        <v>5</v>
      </c>
      <c r="F4349" s="3">
        <v>6894</v>
      </c>
      <c r="G4349" s="10">
        <v>21853.98</v>
      </c>
      <c r="H4349" s="12">
        <f>IFERROR(salesdata[[#This Row],[S-P1]]/salesdata[[#This Row],[Q-P1]],0)</f>
        <v>3.17</v>
      </c>
      <c r="I4349" s="3">
        <v>366</v>
      </c>
      <c r="J4349" s="10">
        <v>2320.44</v>
      </c>
      <c r="K4349" s="12">
        <f>IFERROR(salesdata[[#This Row],[S-P2]]/salesdata[[#This Row],[Q-P2]],0)</f>
        <v>6.34</v>
      </c>
      <c r="L4349" s="3">
        <v>5555</v>
      </c>
      <c r="M4349" s="10">
        <v>30108.1</v>
      </c>
      <c r="N4349" s="12">
        <f>IFERROR(salesdata[[#This Row],[S-P3]]/salesdata[[#This Row],[Q-P3]],0)</f>
        <v>5.42</v>
      </c>
      <c r="O4349" s="3">
        <v>501</v>
      </c>
      <c r="P4349" s="10">
        <v>3572.13</v>
      </c>
      <c r="Q4349" s="12">
        <f>IFERROR(salesdata[[#This Row],[S-P4]]/salesdata[[#This Row],[Q-P4]],0)</f>
        <v>7.13</v>
      </c>
      <c r="R4349" s="3">
        <v>13316</v>
      </c>
      <c r="S4349" s="10">
        <v>57854.65</v>
      </c>
      <c r="T4349" s="1" t="str">
        <f>"Q"&amp;ROUNDUP(salesdata[[#This Row],[Month No.]]/3,0)</f>
        <v>Q2</v>
      </c>
      <c r="U4349" s="1" t="str">
        <f>TEXT(salesdata[[#This Row],[Date]],"dddd")</f>
        <v>Tuesday</v>
      </c>
      <c r="V4349" s="12">
        <f>IFERROR(salesdata[[#This Row],[Total Revenue]]/salesdata[[#This Row],[Total Units Sold]],0)</f>
        <v>4.3447469209972969</v>
      </c>
      <c r="W4349" s="1" t="str">
        <f>INDEX({"Product1","Product2","Product3","Product4"},MATCH(MAX(salesdata[[#This Row],[S-P1]],salesdata[[#This Row],[S-P2]],salesdata[[#This Row],[S-P3]],salesdata[[#This Row],[S-P4]]),CHOOSE({1,2,3,4},salesdata[[#This Row],[S-P1]],salesdata[[#This Row],[S-P2]],salesdata[[#This Row],[S-P3]],salesdata[[#This Row],[S-P4]]),0))</f>
        <v>Product3</v>
      </c>
      <c r="X4349" s="1" t="str">
        <f>IF(salesdata[[#This Row],[Total Revenue]]&gt;=70000,"High",IF(salesdata[[#This Row],[Total Revenue]]&gt;=40000,"Medium","Low"))</f>
        <v>Medium</v>
      </c>
      <c r="Y4349" s="1" t="str">
        <f>IFERROR(IF(SUMIF(salesdata[Year],salesdata[[#This Row],[Year]],salesdata[Total Revenue])&gt;SUMIF(salesdata[Year],salesdata[[#This Row],[Year]]-1,salesdata[Total Revenue]),"Growth Year","Decline Year"),"")</f>
        <v>Decline Year</v>
      </c>
    </row>
    <row r="4350" spans="1:25" x14ac:dyDescent="0.3">
      <c r="A4350" s="1">
        <v>4349</v>
      </c>
      <c r="B4350" s="2">
        <v>44706</v>
      </c>
      <c r="C4350" s="1">
        <v>2022</v>
      </c>
      <c r="D4350" s="1" t="s">
        <v>30</v>
      </c>
      <c r="E4350" s="1">
        <v>5</v>
      </c>
      <c r="F4350" s="3">
        <v>1929</v>
      </c>
      <c r="G4350" s="10">
        <v>6114.93</v>
      </c>
      <c r="H4350" s="12">
        <f>IFERROR(salesdata[[#This Row],[S-P1]]/salesdata[[#This Row],[Q-P1]],0)</f>
        <v>3.17</v>
      </c>
      <c r="I4350" s="3">
        <v>3700</v>
      </c>
      <c r="J4350" s="10">
        <v>23458</v>
      </c>
      <c r="K4350" s="12">
        <f>IFERROR(salesdata[[#This Row],[S-P2]]/salesdata[[#This Row],[Q-P2]],0)</f>
        <v>6.34</v>
      </c>
      <c r="L4350" s="3">
        <v>2555</v>
      </c>
      <c r="M4350" s="10">
        <v>13848.1</v>
      </c>
      <c r="N4350" s="12">
        <f>IFERROR(salesdata[[#This Row],[S-P3]]/salesdata[[#This Row],[Q-P3]],0)</f>
        <v>5.42</v>
      </c>
      <c r="O4350" s="3">
        <v>1139</v>
      </c>
      <c r="P4350" s="10">
        <v>8121.07</v>
      </c>
      <c r="Q4350" s="12">
        <f>IFERROR(salesdata[[#This Row],[S-P4]]/salesdata[[#This Row],[Q-P4]],0)</f>
        <v>7.13</v>
      </c>
      <c r="R4350" s="3">
        <v>9323</v>
      </c>
      <c r="S4350" s="10">
        <v>51542.1</v>
      </c>
      <c r="T4350" s="1" t="str">
        <f>"Q"&amp;ROUNDUP(salesdata[[#This Row],[Month No.]]/3,0)</f>
        <v>Q2</v>
      </c>
      <c r="U4350" s="1" t="str">
        <f>TEXT(salesdata[[#This Row],[Date]],"dddd")</f>
        <v>Wednesday</v>
      </c>
      <c r="V4350" s="12">
        <f>IFERROR(salesdata[[#This Row],[Total Revenue]]/salesdata[[#This Row],[Total Units Sold]],0)</f>
        <v>5.528488683900032</v>
      </c>
      <c r="W4350" s="1" t="str">
        <f>INDEX({"Product1","Product2","Product3","Product4"},MATCH(MAX(salesdata[[#This Row],[S-P1]],salesdata[[#This Row],[S-P2]],salesdata[[#This Row],[S-P3]],salesdata[[#This Row],[S-P4]]),CHOOSE({1,2,3,4},salesdata[[#This Row],[S-P1]],salesdata[[#This Row],[S-P2]],salesdata[[#This Row],[S-P3]],salesdata[[#This Row],[S-P4]]),0))</f>
        <v>Product2</v>
      </c>
      <c r="X4350" s="1" t="str">
        <f>IF(salesdata[[#This Row],[Total Revenue]]&gt;=70000,"High",IF(salesdata[[#This Row],[Total Revenue]]&gt;=40000,"Medium","Low"))</f>
        <v>Medium</v>
      </c>
      <c r="Y4350" s="1" t="str">
        <f>IFERROR(IF(SUMIF(salesdata[Year],salesdata[[#This Row],[Year]],salesdata[Total Revenue])&gt;SUMIF(salesdata[Year],salesdata[[#This Row],[Year]]-1,salesdata[Total Revenue]),"Growth Year","Decline Year"),"")</f>
        <v>Decline Year</v>
      </c>
    </row>
    <row r="4351" spans="1:25" x14ac:dyDescent="0.3">
      <c r="A4351" s="1">
        <v>4350</v>
      </c>
      <c r="B4351" s="2">
        <v>44707</v>
      </c>
      <c r="C4351" s="1">
        <v>2022</v>
      </c>
      <c r="D4351" s="1" t="s">
        <v>30</v>
      </c>
      <c r="E4351" s="1">
        <v>5</v>
      </c>
      <c r="F4351" s="3">
        <v>5353</v>
      </c>
      <c r="G4351" s="10">
        <v>16969.009999999998</v>
      </c>
      <c r="H4351" s="12">
        <f>IFERROR(salesdata[[#This Row],[S-P1]]/salesdata[[#This Row],[Q-P1]],0)</f>
        <v>3.1699999999999995</v>
      </c>
      <c r="I4351" s="3">
        <v>1136</v>
      </c>
      <c r="J4351" s="10">
        <v>7202.24</v>
      </c>
      <c r="K4351" s="12">
        <f>IFERROR(salesdata[[#This Row],[S-P2]]/salesdata[[#This Row],[Q-P2]],0)</f>
        <v>6.34</v>
      </c>
      <c r="L4351" s="3">
        <v>5198</v>
      </c>
      <c r="M4351" s="10">
        <v>28173.16</v>
      </c>
      <c r="N4351" s="12">
        <f>IFERROR(salesdata[[#This Row],[S-P3]]/salesdata[[#This Row],[Q-P3]],0)</f>
        <v>5.42</v>
      </c>
      <c r="O4351" s="3">
        <v>1357</v>
      </c>
      <c r="P4351" s="10">
        <v>9675.41</v>
      </c>
      <c r="Q4351" s="12">
        <f>IFERROR(salesdata[[#This Row],[S-P4]]/salesdata[[#This Row],[Q-P4]],0)</f>
        <v>7.13</v>
      </c>
      <c r="R4351" s="3">
        <v>13044</v>
      </c>
      <c r="S4351" s="10">
        <v>62019.82</v>
      </c>
      <c r="T4351" s="1" t="str">
        <f>"Q"&amp;ROUNDUP(salesdata[[#This Row],[Month No.]]/3,0)</f>
        <v>Q2</v>
      </c>
      <c r="U4351" s="1" t="str">
        <f>TEXT(salesdata[[#This Row],[Date]],"dddd")</f>
        <v>Thursday</v>
      </c>
      <c r="V4351" s="12">
        <f>IFERROR(salesdata[[#This Row],[Total Revenue]]/salesdata[[#This Row],[Total Units Sold]],0)</f>
        <v>4.75466268015946</v>
      </c>
      <c r="W4351" s="1" t="str">
        <f>INDEX({"Product1","Product2","Product3","Product4"},MATCH(MAX(salesdata[[#This Row],[S-P1]],salesdata[[#This Row],[S-P2]],salesdata[[#This Row],[S-P3]],salesdata[[#This Row],[S-P4]]),CHOOSE({1,2,3,4},salesdata[[#This Row],[S-P1]],salesdata[[#This Row],[S-P2]],salesdata[[#This Row],[S-P3]],salesdata[[#This Row],[S-P4]]),0))</f>
        <v>Product3</v>
      </c>
      <c r="X4351" s="1" t="str">
        <f>IF(salesdata[[#This Row],[Total Revenue]]&gt;=70000,"High",IF(salesdata[[#This Row],[Total Revenue]]&gt;=40000,"Medium","Low"))</f>
        <v>Medium</v>
      </c>
      <c r="Y4351" s="1" t="str">
        <f>IFERROR(IF(SUMIF(salesdata[Year],salesdata[[#This Row],[Year]],salesdata[Total Revenue])&gt;SUMIF(salesdata[Year],salesdata[[#This Row],[Year]]-1,salesdata[Total Revenue]),"Growth Year","Decline Year"),"")</f>
        <v>Decline Year</v>
      </c>
    </row>
    <row r="4352" spans="1:25" x14ac:dyDescent="0.3">
      <c r="A4352" s="1">
        <v>4351</v>
      </c>
      <c r="B4352" s="2">
        <v>44708</v>
      </c>
      <c r="C4352" s="1">
        <v>2022</v>
      </c>
      <c r="D4352" s="1" t="s">
        <v>30</v>
      </c>
      <c r="E4352" s="1">
        <v>5</v>
      </c>
      <c r="F4352" s="3">
        <v>3433</v>
      </c>
      <c r="G4352" s="10">
        <v>10882.61</v>
      </c>
      <c r="H4352" s="12">
        <f>IFERROR(salesdata[[#This Row],[S-P1]]/salesdata[[#This Row],[Q-P1]],0)</f>
        <v>3.1700000000000004</v>
      </c>
      <c r="I4352" s="3">
        <v>2406</v>
      </c>
      <c r="J4352" s="10">
        <v>15254.04</v>
      </c>
      <c r="K4352" s="12">
        <f>IFERROR(salesdata[[#This Row],[S-P2]]/salesdata[[#This Row],[Q-P2]],0)</f>
        <v>6.3400000000000007</v>
      </c>
      <c r="L4352" s="3">
        <v>913</v>
      </c>
      <c r="M4352" s="10">
        <v>4948.46</v>
      </c>
      <c r="N4352" s="12">
        <f>IFERROR(salesdata[[#This Row],[S-P3]]/salesdata[[#This Row],[Q-P3]],0)</f>
        <v>5.42</v>
      </c>
      <c r="O4352" s="3">
        <v>941</v>
      </c>
      <c r="P4352" s="10">
        <v>6709.33</v>
      </c>
      <c r="Q4352" s="12">
        <f>IFERROR(salesdata[[#This Row],[S-P4]]/salesdata[[#This Row],[Q-P4]],0)</f>
        <v>7.13</v>
      </c>
      <c r="R4352" s="3">
        <v>7693</v>
      </c>
      <c r="S4352" s="10">
        <v>37794.44</v>
      </c>
      <c r="T4352" s="1" t="str">
        <f>"Q"&amp;ROUNDUP(salesdata[[#This Row],[Month No.]]/3,0)</f>
        <v>Q2</v>
      </c>
      <c r="U4352" s="1" t="str">
        <f>TEXT(salesdata[[#This Row],[Date]],"dddd")</f>
        <v>Friday</v>
      </c>
      <c r="V4352" s="12">
        <f>IFERROR(salesdata[[#This Row],[Total Revenue]]/salesdata[[#This Row],[Total Units Sold]],0)</f>
        <v>4.9128350448459646</v>
      </c>
      <c r="W4352" s="1" t="str">
        <f>INDEX({"Product1","Product2","Product3","Product4"},MATCH(MAX(salesdata[[#This Row],[S-P1]],salesdata[[#This Row],[S-P2]],salesdata[[#This Row],[S-P3]],salesdata[[#This Row],[S-P4]]),CHOOSE({1,2,3,4},salesdata[[#This Row],[S-P1]],salesdata[[#This Row],[S-P2]],salesdata[[#This Row],[S-P3]],salesdata[[#This Row],[S-P4]]),0))</f>
        <v>Product2</v>
      </c>
      <c r="X4352" s="1" t="str">
        <f>IF(salesdata[[#This Row],[Total Revenue]]&gt;=70000,"High",IF(salesdata[[#This Row],[Total Revenue]]&gt;=40000,"Medium","Low"))</f>
        <v>Low</v>
      </c>
      <c r="Y4352" s="1" t="str">
        <f>IFERROR(IF(SUMIF(salesdata[Year],salesdata[[#This Row],[Year]],salesdata[Total Revenue])&gt;SUMIF(salesdata[Year],salesdata[[#This Row],[Year]]-1,salesdata[Total Revenue]),"Growth Year","Decline Year"),"")</f>
        <v>Decline Year</v>
      </c>
    </row>
    <row r="4353" spans="1:25" x14ac:dyDescent="0.3">
      <c r="A4353" s="1">
        <v>4352</v>
      </c>
      <c r="B4353" s="2">
        <v>44709</v>
      </c>
      <c r="C4353" s="1">
        <v>2022</v>
      </c>
      <c r="D4353" s="1" t="s">
        <v>30</v>
      </c>
      <c r="E4353" s="1">
        <v>5</v>
      </c>
      <c r="F4353" s="3">
        <v>4517</v>
      </c>
      <c r="G4353" s="10">
        <v>14318.89</v>
      </c>
      <c r="H4353" s="12">
        <f>IFERROR(salesdata[[#This Row],[S-P1]]/salesdata[[#This Row],[Q-P1]],0)</f>
        <v>3.17</v>
      </c>
      <c r="I4353" s="3">
        <v>3153</v>
      </c>
      <c r="J4353" s="10">
        <v>19990.02</v>
      </c>
      <c r="K4353" s="12">
        <f>IFERROR(salesdata[[#This Row],[S-P2]]/salesdata[[#This Row],[Q-P2]],0)</f>
        <v>6.34</v>
      </c>
      <c r="L4353" s="3">
        <v>4297</v>
      </c>
      <c r="M4353" s="10">
        <v>23289.74</v>
      </c>
      <c r="N4353" s="12">
        <f>IFERROR(salesdata[[#This Row],[S-P3]]/salesdata[[#This Row],[Q-P3]],0)</f>
        <v>5.42</v>
      </c>
      <c r="O4353" s="3">
        <v>1057</v>
      </c>
      <c r="P4353" s="10">
        <v>7536.41</v>
      </c>
      <c r="Q4353" s="12">
        <f>IFERROR(salesdata[[#This Row],[S-P4]]/salesdata[[#This Row],[Q-P4]],0)</f>
        <v>7.13</v>
      </c>
      <c r="R4353" s="3">
        <v>13024</v>
      </c>
      <c r="S4353" s="10">
        <v>65135.06</v>
      </c>
      <c r="T4353" s="1" t="str">
        <f>"Q"&amp;ROUNDUP(salesdata[[#This Row],[Month No.]]/3,0)</f>
        <v>Q2</v>
      </c>
      <c r="U4353" s="1" t="str">
        <f>TEXT(salesdata[[#This Row],[Date]],"dddd")</f>
        <v>Saturday</v>
      </c>
      <c r="V4353" s="12">
        <f>IFERROR(salesdata[[#This Row],[Total Revenue]]/salesdata[[#This Row],[Total Units Sold]],0)</f>
        <v>5.0011563267813264</v>
      </c>
      <c r="W4353" s="1" t="str">
        <f>INDEX({"Product1","Product2","Product3","Product4"},MATCH(MAX(salesdata[[#This Row],[S-P1]],salesdata[[#This Row],[S-P2]],salesdata[[#This Row],[S-P3]],salesdata[[#This Row],[S-P4]]),CHOOSE({1,2,3,4},salesdata[[#This Row],[S-P1]],salesdata[[#This Row],[S-P2]],salesdata[[#This Row],[S-P3]],salesdata[[#This Row],[S-P4]]),0))</f>
        <v>Product3</v>
      </c>
      <c r="X4353" s="1" t="str">
        <f>IF(salesdata[[#This Row],[Total Revenue]]&gt;=70000,"High",IF(salesdata[[#This Row],[Total Revenue]]&gt;=40000,"Medium","Low"))</f>
        <v>Medium</v>
      </c>
      <c r="Y4353" s="1" t="str">
        <f>IFERROR(IF(SUMIF(salesdata[Year],salesdata[[#This Row],[Year]],salesdata[Total Revenue])&gt;SUMIF(salesdata[Year],salesdata[[#This Row],[Year]]-1,salesdata[Total Revenue]),"Growth Year","Decline Year"),"")</f>
        <v>Decline Year</v>
      </c>
    </row>
    <row r="4354" spans="1:25" x14ac:dyDescent="0.3">
      <c r="A4354" s="1">
        <v>4353</v>
      </c>
      <c r="B4354" s="2">
        <v>44710</v>
      </c>
      <c r="C4354" s="1">
        <v>2022</v>
      </c>
      <c r="D4354" s="1" t="s">
        <v>30</v>
      </c>
      <c r="E4354" s="1">
        <v>5</v>
      </c>
      <c r="F4354" s="3">
        <v>7441</v>
      </c>
      <c r="G4354" s="10">
        <v>23587.97</v>
      </c>
      <c r="H4354" s="12">
        <f>IFERROR(salesdata[[#This Row],[S-P1]]/salesdata[[#This Row],[Q-P1]],0)</f>
        <v>3.1700000000000004</v>
      </c>
      <c r="I4354" s="3">
        <v>1491</v>
      </c>
      <c r="J4354" s="10">
        <v>9452.94</v>
      </c>
      <c r="K4354" s="12">
        <f>IFERROR(salesdata[[#This Row],[S-P2]]/salesdata[[#This Row],[Q-P2]],0)</f>
        <v>6.3400000000000007</v>
      </c>
      <c r="L4354" s="3">
        <v>4385</v>
      </c>
      <c r="M4354" s="10">
        <v>23766.7</v>
      </c>
      <c r="N4354" s="12">
        <f>IFERROR(salesdata[[#This Row],[S-P3]]/salesdata[[#This Row],[Q-P3]],0)</f>
        <v>5.42</v>
      </c>
      <c r="O4354" s="3">
        <v>910</v>
      </c>
      <c r="P4354" s="10">
        <v>6488.3</v>
      </c>
      <c r="Q4354" s="12">
        <f>IFERROR(salesdata[[#This Row],[S-P4]]/salesdata[[#This Row],[Q-P4]],0)</f>
        <v>7.13</v>
      </c>
      <c r="R4354" s="3">
        <v>14227</v>
      </c>
      <c r="S4354" s="10">
        <v>63295.91</v>
      </c>
      <c r="T4354" s="1" t="str">
        <f>"Q"&amp;ROUNDUP(salesdata[[#This Row],[Month No.]]/3,0)</f>
        <v>Q2</v>
      </c>
      <c r="U4354" s="1" t="str">
        <f>TEXT(salesdata[[#This Row],[Date]],"dddd")</f>
        <v>Sunday</v>
      </c>
      <c r="V4354" s="12">
        <f>IFERROR(salesdata[[#This Row],[Total Revenue]]/salesdata[[#This Row],[Total Units Sold]],0)</f>
        <v>4.4489990862444646</v>
      </c>
      <c r="W4354" s="1" t="str">
        <f>INDEX({"Product1","Product2","Product3","Product4"},MATCH(MAX(salesdata[[#This Row],[S-P1]],salesdata[[#This Row],[S-P2]],salesdata[[#This Row],[S-P3]],salesdata[[#This Row],[S-P4]]),CHOOSE({1,2,3,4},salesdata[[#This Row],[S-P1]],salesdata[[#This Row],[S-P2]],salesdata[[#This Row],[S-P3]],salesdata[[#This Row],[S-P4]]),0))</f>
        <v>Product3</v>
      </c>
      <c r="X4354" s="1" t="str">
        <f>IF(salesdata[[#This Row],[Total Revenue]]&gt;=70000,"High",IF(salesdata[[#This Row],[Total Revenue]]&gt;=40000,"Medium","Low"))</f>
        <v>Medium</v>
      </c>
      <c r="Y4354" s="1" t="str">
        <f>IFERROR(IF(SUMIF(salesdata[Year],salesdata[[#This Row],[Year]],salesdata[Total Revenue])&gt;SUMIF(salesdata[Year],salesdata[[#This Row],[Year]]-1,salesdata[Total Revenue]),"Growth Year","Decline Year"),"")</f>
        <v>Decline Year</v>
      </c>
    </row>
    <row r="4355" spans="1:25" x14ac:dyDescent="0.3">
      <c r="A4355" s="1">
        <v>4354</v>
      </c>
      <c r="B4355" s="2">
        <v>44711</v>
      </c>
      <c r="C4355" s="1">
        <v>2022</v>
      </c>
      <c r="D4355" s="1" t="s">
        <v>30</v>
      </c>
      <c r="E4355" s="1">
        <v>5</v>
      </c>
      <c r="F4355" s="3">
        <v>5426</v>
      </c>
      <c r="G4355" s="10">
        <v>17200.419999999998</v>
      </c>
      <c r="H4355" s="12">
        <f>IFERROR(salesdata[[#This Row],[S-P1]]/salesdata[[#This Row],[Q-P1]],0)</f>
        <v>3.1699999999999995</v>
      </c>
      <c r="I4355" s="3">
        <v>1014</v>
      </c>
      <c r="J4355" s="10">
        <v>6428.76</v>
      </c>
      <c r="K4355" s="12">
        <f>IFERROR(salesdata[[#This Row],[S-P2]]/salesdata[[#This Row],[Q-P2]],0)</f>
        <v>6.34</v>
      </c>
      <c r="L4355" s="3">
        <v>3830</v>
      </c>
      <c r="M4355" s="10">
        <v>20758.599999999999</v>
      </c>
      <c r="N4355" s="12">
        <f>IFERROR(salesdata[[#This Row],[S-P3]]/salesdata[[#This Row],[Q-P3]],0)</f>
        <v>5.42</v>
      </c>
      <c r="O4355" s="3">
        <v>1379</v>
      </c>
      <c r="P4355" s="10">
        <v>9832.27</v>
      </c>
      <c r="Q4355" s="12">
        <f>IFERROR(salesdata[[#This Row],[S-P4]]/salesdata[[#This Row],[Q-P4]],0)</f>
        <v>7.13</v>
      </c>
      <c r="R4355" s="3">
        <v>11649</v>
      </c>
      <c r="S4355" s="10">
        <v>54220.05</v>
      </c>
      <c r="T4355" s="1" t="str">
        <f>"Q"&amp;ROUNDUP(salesdata[[#This Row],[Month No.]]/3,0)</f>
        <v>Q2</v>
      </c>
      <c r="U4355" s="1" t="str">
        <f>TEXT(salesdata[[#This Row],[Date]],"dddd")</f>
        <v>Monday</v>
      </c>
      <c r="V4355" s="12">
        <f>IFERROR(salesdata[[#This Row],[Total Revenue]]/salesdata[[#This Row],[Total Units Sold]],0)</f>
        <v>4.6544810713365958</v>
      </c>
      <c r="W4355" s="1" t="str">
        <f>INDEX({"Product1","Product2","Product3","Product4"},MATCH(MAX(salesdata[[#This Row],[S-P1]],salesdata[[#This Row],[S-P2]],salesdata[[#This Row],[S-P3]],salesdata[[#This Row],[S-P4]]),CHOOSE({1,2,3,4},salesdata[[#This Row],[S-P1]],salesdata[[#This Row],[S-P2]],salesdata[[#This Row],[S-P3]],salesdata[[#This Row],[S-P4]]),0))</f>
        <v>Product3</v>
      </c>
      <c r="X4355" s="1" t="str">
        <f>IF(salesdata[[#This Row],[Total Revenue]]&gt;=70000,"High",IF(salesdata[[#This Row],[Total Revenue]]&gt;=40000,"Medium","Low"))</f>
        <v>Medium</v>
      </c>
      <c r="Y4355" s="1" t="str">
        <f>IFERROR(IF(SUMIF(salesdata[Year],salesdata[[#This Row],[Year]],salesdata[Total Revenue])&gt;SUMIF(salesdata[Year],salesdata[[#This Row],[Year]]-1,salesdata[Total Revenue]),"Growth Year","Decline Year"),"")</f>
        <v>Decline Year</v>
      </c>
    </row>
    <row r="4356" spans="1:25" x14ac:dyDescent="0.3">
      <c r="A4356" s="1">
        <v>4355</v>
      </c>
      <c r="B4356" s="2">
        <v>44712</v>
      </c>
      <c r="C4356" s="1">
        <v>2022</v>
      </c>
      <c r="D4356" s="1" t="s">
        <v>30</v>
      </c>
      <c r="E4356" s="1">
        <v>5</v>
      </c>
      <c r="F4356" s="3">
        <v>3669</v>
      </c>
      <c r="G4356" s="10">
        <v>11630.73</v>
      </c>
      <c r="H4356" s="12">
        <f>IFERROR(salesdata[[#This Row],[S-P1]]/salesdata[[#This Row],[Q-P1]],0)</f>
        <v>3.17</v>
      </c>
      <c r="I4356" s="3">
        <v>2710</v>
      </c>
      <c r="J4356" s="10">
        <v>17181.400000000001</v>
      </c>
      <c r="K4356" s="12">
        <f>IFERROR(salesdata[[#This Row],[S-P2]]/salesdata[[#This Row],[Q-P2]],0)</f>
        <v>6.3400000000000007</v>
      </c>
      <c r="L4356" s="3">
        <v>3067</v>
      </c>
      <c r="M4356" s="10">
        <v>16623.14</v>
      </c>
      <c r="N4356" s="12">
        <f>IFERROR(salesdata[[#This Row],[S-P3]]/salesdata[[#This Row],[Q-P3]],0)</f>
        <v>5.42</v>
      </c>
      <c r="O4356" s="3">
        <v>1593</v>
      </c>
      <c r="P4356" s="10">
        <v>11358.09</v>
      </c>
      <c r="Q4356" s="12">
        <f>IFERROR(salesdata[[#This Row],[S-P4]]/salesdata[[#This Row],[Q-P4]],0)</f>
        <v>7.13</v>
      </c>
      <c r="R4356" s="3">
        <v>11039</v>
      </c>
      <c r="S4356" s="10">
        <v>56793.36</v>
      </c>
      <c r="T4356" s="1" t="str">
        <f>"Q"&amp;ROUNDUP(salesdata[[#This Row],[Month No.]]/3,0)</f>
        <v>Q2</v>
      </c>
      <c r="U4356" s="1" t="str">
        <f>TEXT(salesdata[[#This Row],[Date]],"dddd")</f>
        <v>Tuesday</v>
      </c>
      <c r="V4356" s="12">
        <f>IFERROR(salesdata[[#This Row],[Total Revenue]]/salesdata[[#This Row],[Total Units Sold]],0)</f>
        <v>5.1447921007337625</v>
      </c>
      <c r="W4356" s="1" t="str">
        <f>INDEX({"Product1","Product2","Product3","Product4"},MATCH(MAX(salesdata[[#This Row],[S-P1]],salesdata[[#This Row],[S-P2]],salesdata[[#This Row],[S-P3]],salesdata[[#This Row],[S-P4]]),CHOOSE({1,2,3,4},salesdata[[#This Row],[S-P1]],salesdata[[#This Row],[S-P2]],salesdata[[#This Row],[S-P3]],salesdata[[#This Row],[S-P4]]),0))</f>
        <v>Product2</v>
      </c>
      <c r="X4356" s="1" t="str">
        <f>IF(salesdata[[#This Row],[Total Revenue]]&gt;=70000,"High",IF(salesdata[[#This Row],[Total Revenue]]&gt;=40000,"Medium","Low"))</f>
        <v>Medium</v>
      </c>
      <c r="Y4356" s="1" t="str">
        <f>IFERROR(IF(SUMIF(salesdata[Year],salesdata[[#This Row],[Year]],salesdata[Total Revenue])&gt;SUMIF(salesdata[Year],salesdata[[#This Row],[Year]]-1,salesdata[Total Revenue]),"Growth Year","Decline Year"),"")</f>
        <v>Decline Year</v>
      </c>
    </row>
    <row r="4357" spans="1:25" x14ac:dyDescent="0.3">
      <c r="A4357" s="1">
        <v>4356</v>
      </c>
      <c r="B4357" s="2">
        <v>44713</v>
      </c>
      <c r="C4357" s="1">
        <v>2022</v>
      </c>
      <c r="D4357" s="1" t="s">
        <v>19</v>
      </c>
      <c r="E4357" s="1">
        <v>6</v>
      </c>
      <c r="F4357" s="3">
        <v>4051</v>
      </c>
      <c r="G4357" s="10">
        <v>12841.67</v>
      </c>
      <c r="H4357" s="12">
        <f>IFERROR(salesdata[[#This Row],[S-P1]]/salesdata[[#This Row],[Q-P1]],0)</f>
        <v>3.17</v>
      </c>
      <c r="I4357" s="3">
        <v>3728</v>
      </c>
      <c r="J4357" s="10">
        <v>23635.52</v>
      </c>
      <c r="K4357" s="12">
        <f>IFERROR(salesdata[[#This Row],[S-P2]]/salesdata[[#This Row],[Q-P2]],0)</f>
        <v>6.34</v>
      </c>
      <c r="L4357" s="3">
        <v>4855</v>
      </c>
      <c r="M4357" s="10">
        <v>26314.1</v>
      </c>
      <c r="N4357" s="12">
        <f>IFERROR(salesdata[[#This Row],[S-P3]]/salesdata[[#This Row],[Q-P3]],0)</f>
        <v>5.42</v>
      </c>
      <c r="O4357" s="3">
        <v>1923</v>
      </c>
      <c r="P4357" s="10">
        <v>13710.99</v>
      </c>
      <c r="Q4357" s="12">
        <f>IFERROR(salesdata[[#This Row],[S-P4]]/salesdata[[#This Row],[Q-P4]],0)</f>
        <v>7.13</v>
      </c>
      <c r="R4357" s="3">
        <v>14557</v>
      </c>
      <c r="S4357" s="10">
        <v>76502.28</v>
      </c>
      <c r="T4357" s="1" t="str">
        <f>"Q"&amp;ROUNDUP(salesdata[[#This Row],[Month No.]]/3,0)</f>
        <v>Q2</v>
      </c>
      <c r="U4357" s="1" t="str">
        <f>TEXT(salesdata[[#This Row],[Date]],"dddd")</f>
        <v>Wednesday</v>
      </c>
      <c r="V4357" s="12">
        <f>IFERROR(salesdata[[#This Row],[Total Revenue]]/salesdata[[#This Row],[Total Units Sold]],0)</f>
        <v>5.2553603077557192</v>
      </c>
      <c r="W4357" s="1" t="str">
        <f>INDEX({"Product1","Product2","Product3","Product4"},MATCH(MAX(salesdata[[#This Row],[S-P1]],salesdata[[#This Row],[S-P2]],salesdata[[#This Row],[S-P3]],salesdata[[#This Row],[S-P4]]),CHOOSE({1,2,3,4},salesdata[[#This Row],[S-P1]],salesdata[[#This Row],[S-P2]],salesdata[[#This Row],[S-P3]],salesdata[[#This Row],[S-P4]]),0))</f>
        <v>Product3</v>
      </c>
      <c r="X4357" s="1" t="str">
        <f>IF(salesdata[[#This Row],[Total Revenue]]&gt;=70000,"High",IF(salesdata[[#This Row],[Total Revenue]]&gt;=40000,"Medium","Low"))</f>
        <v>High</v>
      </c>
      <c r="Y4357" s="1" t="str">
        <f>IFERROR(IF(SUMIF(salesdata[Year],salesdata[[#This Row],[Year]],salesdata[Total Revenue])&gt;SUMIF(salesdata[Year],salesdata[[#This Row],[Year]]-1,salesdata[Total Revenue]),"Growth Year","Decline Year"),"")</f>
        <v>Decline Year</v>
      </c>
    </row>
    <row r="4358" spans="1:25" x14ac:dyDescent="0.3">
      <c r="A4358" s="1">
        <v>4357</v>
      </c>
      <c r="B4358" s="2">
        <v>44714</v>
      </c>
      <c r="C4358" s="1">
        <v>2022</v>
      </c>
      <c r="D4358" s="1" t="s">
        <v>19</v>
      </c>
      <c r="E4358" s="1">
        <v>6</v>
      </c>
      <c r="F4358" s="3">
        <v>3443</v>
      </c>
      <c r="G4358" s="10">
        <v>10914.31</v>
      </c>
      <c r="H4358" s="12">
        <f>IFERROR(salesdata[[#This Row],[S-P1]]/salesdata[[#This Row],[Q-P1]],0)</f>
        <v>3.17</v>
      </c>
      <c r="I4358" s="3">
        <v>3033</v>
      </c>
      <c r="J4358" s="10">
        <v>19229.22</v>
      </c>
      <c r="K4358" s="12">
        <f>IFERROR(salesdata[[#This Row],[S-P2]]/salesdata[[#This Row],[Q-P2]],0)</f>
        <v>6.3400000000000007</v>
      </c>
      <c r="L4358" s="3">
        <v>1834</v>
      </c>
      <c r="M4358" s="10">
        <v>9940.2800000000007</v>
      </c>
      <c r="N4358" s="12">
        <f>IFERROR(salesdata[[#This Row],[S-P3]]/salesdata[[#This Row],[Q-P3]],0)</f>
        <v>5.42</v>
      </c>
      <c r="O4358" s="3">
        <v>1475</v>
      </c>
      <c r="P4358" s="10">
        <v>10516.75</v>
      </c>
      <c r="Q4358" s="12">
        <f>IFERROR(salesdata[[#This Row],[S-P4]]/salesdata[[#This Row],[Q-P4]],0)</f>
        <v>7.13</v>
      </c>
      <c r="R4358" s="3">
        <v>9785</v>
      </c>
      <c r="S4358" s="10">
        <v>50600.56</v>
      </c>
      <c r="T4358" s="1" t="str">
        <f>"Q"&amp;ROUNDUP(salesdata[[#This Row],[Month No.]]/3,0)</f>
        <v>Q2</v>
      </c>
      <c r="U4358" s="1" t="str">
        <f>TEXT(salesdata[[#This Row],[Date]],"dddd")</f>
        <v>Thursday</v>
      </c>
      <c r="V4358" s="12">
        <f>IFERROR(salesdata[[#This Row],[Total Revenue]]/salesdata[[#This Row],[Total Units Sold]],0)</f>
        <v>5.1712376085845682</v>
      </c>
      <c r="W4358" s="1" t="str">
        <f>INDEX({"Product1","Product2","Product3","Product4"},MATCH(MAX(salesdata[[#This Row],[S-P1]],salesdata[[#This Row],[S-P2]],salesdata[[#This Row],[S-P3]],salesdata[[#This Row],[S-P4]]),CHOOSE({1,2,3,4},salesdata[[#This Row],[S-P1]],salesdata[[#This Row],[S-P2]],salesdata[[#This Row],[S-P3]],salesdata[[#This Row],[S-P4]]),0))</f>
        <v>Product2</v>
      </c>
      <c r="X4358" s="1" t="str">
        <f>IF(salesdata[[#This Row],[Total Revenue]]&gt;=70000,"High",IF(salesdata[[#This Row],[Total Revenue]]&gt;=40000,"Medium","Low"))</f>
        <v>Medium</v>
      </c>
      <c r="Y4358" s="1" t="str">
        <f>IFERROR(IF(SUMIF(salesdata[Year],salesdata[[#This Row],[Year]],salesdata[Total Revenue])&gt;SUMIF(salesdata[Year],salesdata[[#This Row],[Year]]-1,salesdata[Total Revenue]),"Growth Year","Decline Year"),"")</f>
        <v>Decline Year</v>
      </c>
    </row>
    <row r="4359" spans="1:25" x14ac:dyDescent="0.3">
      <c r="A4359" s="1">
        <v>4358</v>
      </c>
      <c r="B4359" s="2">
        <v>44715</v>
      </c>
      <c r="C4359" s="1">
        <v>2022</v>
      </c>
      <c r="D4359" s="1" t="s">
        <v>19</v>
      </c>
      <c r="E4359" s="1">
        <v>6</v>
      </c>
      <c r="F4359" s="3">
        <v>3971</v>
      </c>
      <c r="G4359" s="10">
        <v>12588.07</v>
      </c>
      <c r="H4359" s="12">
        <f>IFERROR(salesdata[[#This Row],[S-P1]]/salesdata[[#This Row],[Q-P1]],0)</f>
        <v>3.17</v>
      </c>
      <c r="I4359" s="3">
        <v>1846</v>
      </c>
      <c r="J4359" s="10">
        <v>11703.64</v>
      </c>
      <c r="K4359" s="12">
        <f>IFERROR(salesdata[[#This Row],[S-P2]]/salesdata[[#This Row],[Q-P2]],0)</f>
        <v>6.34</v>
      </c>
      <c r="L4359" s="3">
        <v>871</v>
      </c>
      <c r="M4359" s="10">
        <v>4720.82</v>
      </c>
      <c r="N4359" s="12">
        <f>IFERROR(salesdata[[#This Row],[S-P3]]/salesdata[[#This Row],[Q-P3]],0)</f>
        <v>5.42</v>
      </c>
      <c r="O4359" s="3">
        <v>328</v>
      </c>
      <c r="P4359" s="10">
        <v>2338.64</v>
      </c>
      <c r="Q4359" s="12">
        <f>IFERROR(salesdata[[#This Row],[S-P4]]/salesdata[[#This Row],[Q-P4]],0)</f>
        <v>7.13</v>
      </c>
      <c r="R4359" s="3">
        <v>7016</v>
      </c>
      <c r="S4359" s="10">
        <v>31351.17</v>
      </c>
      <c r="T4359" s="1" t="str">
        <f>"Q"&amp;ROUNDUP(salesdata[[#This Row],[Month No.]]/3,0)</f>
        <v>Q2</v>
      </c>
      <c r="U4359" s="1" t="str">
        <f>TEXT(salesdata[[#This Row],[Date]],"dddd")</f>
        <v>Friday</v>
      </c>
      <c r="V4359" s="12">
        <f>IFERROR(salesdata[[#This Row],[Total Revenue]]/salesdata[[#This Row],[Total Units Sold]],0)</f>
        <v>4.4685248004561</v>
      </c>
      <c r="W4359" s="1" t="str">
        <f>INDEX({"Product1","Product2","Product3","Product4"},MATCH(MAX(salesdata[[#This Row],[S-P1]],salesdata[[#This Row],[S-P2]],salesdata[[#This Row],[S-P3]],salesdata[[#This Row],[S-P4]]),CHOOSE({1,2,3,4},salesdata[[#This Row],[S-P1]],salesdata[[#This Row],[S-P2]],salesdata[[#This Row],[S-P3]],salesdata[[#This Row],[S-P4]]),0))</f>
        <v>Product1</v>
      </c>
      <c r="X4359" s="1" t="str">
        <f>IF(salesdata[[#This Row],[Total Revenue]]&gt;=70000,"High",IF(salesdata[[#This Row],[Total Revenue]]&gt;=40000,"Medium","Low"))</f>
        <v>Low</v>
      </c>
      <c r="Y4359" s="1" t="str">
        <f>IFERROR(IF(SUMIF(salesdata[Year],salesdata[[#This Row],[Year]],salesdata[Total Revenue])&gt;SUMIF(salesdata[Year],salesdata[[#This Row],[Year]]-1,salesdata[Total Revenue]),"Growth Year","Decline Year"),"")</f>
        <v>Decline Year</v>
      </c>
    </row>
    <row r="4360" spans="1:25" x14ac:dyDescent="0.3">
      <c r="A4360" s="1">
        <v>4359</v>
      </c>
      <c r="B4360" s="2">
        <v>44716</v>
      </c>
      <c r="C4360" s="1">
        <v>2022</v>
      </c>
      <c r="D4360" s="1" t="s">
        <v>19</v>
      </c>
      <c r="E4360" s="1">
        <v>6</v>
      </c>
      <c r="F4360" s="3">
        <v>3927</v>
      </c>
      <c r="G4360" s="10">
        <v>12448.59</v>
      </c>
      <c r="H4360" s="12">
        <f>IFERROR(salesdata[[#This Row],[S-P1]]/salesdata[[#This Row],[Q-P1]],0)</f>
        <v>3.17</v>
      </c>
      <c r="I4360" s="3">
        <v>2854</v>
      </c>
      <c r="J4360" s="10">
        <v>18094.36</v>
      </c>
      <c r="K4360" s="12">
        <f>IFERROR(salesdata[[#This Row],[S-P2]]/salesdata[[#This Row],[Q-P2]],0)</f>
        <v>6.34</v>
      </c>
      <c r="L4360" s="3">
        <v>3434</v>
      </c>
      <c r="M4360" s="10">
        <v>18612.28</v>
      </c>
      <c r="N4360" s="12">
        <f>IFERROR(salesdata[[#This Row],[S-P3]]/salesdata[[#This Row],[Q-P3]],0)</f>
        <v>5.42</v>
      </c>
      <c r="O4360" s="3">
        <v>1797</v>
      </c>
      <c r="P4360" s="10">
        <v>12812.61</v>
      </c>
      <c r="Q4360" s="12">
        <f>IFERROR(salesdata[[#This Row],[S-P4]]/salesdata[[#This Row],[Q-P4]],0)</f>
        <v>7.13</v>
      </c>
      <c r="R4360" s="3">
        <v>12012</v>
      </c>
      <c r="S4360" s="10">
        <v>61967.839999999997</v>
      </c>
      <c r="T4360" s="1" t="str">
        <f>"Q"&amp;ROUNDUP(salesdata[[#This Row],[Month No.]]/3,0)</f>
        <v>Q2</v>
      </c>
      <c r="U4360" s="1" t="str">
        <f>TEXT(salesdata[[#This Row],[Date]],"dddd")</f>
        <v>Saturday</v>
      </c>
      <c r="V4360" s="12">
        <f>IFERROR(salesdata[[#This Row],[Total Revenue]]/salesdata[[#This Row],[Total Units Sold]],0)</f>
        <v>5.1588278388278388</v>
      </c>
      <c r="W4360" s="1" t="str">
        <f>INDEX({"Product1","Product2","Product3","Product4"},MATCH(MAX(salesdata[[#This Row],[S-P1]],salesdata[[#This Row],[S-P2]],salesdata[[#This Row],[S-P3]],salesdata[[#This Row],[S-P4]]),CHOOSE({1,2,3,4},salesdata[[#This Row],[S-P1]],salesdata[[#This Row],[S-P2]],salesdata[[#This Row],[S-P3]],salesdata[[#This Row],[S-P4]]),0))</f>
        <v>Product3</v>
      </c>
      <c r="X4360" s="1" t="str">
        <f>IF(salesdata[[#This Row],[Total Revenue]]&gt;=70000,"High",IF(salesdata[[#This Row],[Total Revenue]]&gt;=40000,"Medium","Low"))</f>
        <v>Medium</v>
      </c>
      <c r="Y4360" s="1" t="str">
        <f>IFERROR(IF(SUMIF(salesdata[Year],salesdata[[#This Row],[Year]],salesdata[Total Revenue])&gt;SUMIF(salesdata[Year],salesdata[[#This Row],[Year]]-1,salesdata[Total Revenue]),"Growth Year","Decline Year"),"")</f>
        <v>Decline Year</v>
      </c>
    </row>
    <row r="4361" spans="1:25" x14ac:dyDescent="0.3">
      <c r="A4361" s="1">
        <v>4360</v>
      </c>
      <c r="B4361" s="2">
        <v>44717</v>
      </c>
      <c r="C4361" s="1">
        <v>2022</v>
      </c>
      <c r="D4361" s="1" t="s">
        <v>19</v>
      </c>
      <c r="E4361" s="1">
        <v>6</v>
      </c>
      <c r="F4361" s="3">
        <v>3996</v>
      </c>
      <c r="G4361" s="10">
        <v>12667.32</v>
      </c>
      <c r="H4361" s="12">
        <f>IFERROR(salesdata[[#This Row],[S-P1]]/salesdata[[#This Row],[Q-P1]],0)</f>
        <v>3.17</v>
      </c>
      <c r="I4361" s="3">
        <v>474</v>
      </c>
      <c r="J4361" s="10">
        <v>3005.16</v>
      </c>
      <c r="K4361" s="12">
        <f>IFERROR(salesdata[[#This Row],[S-P2]]/salesdata[[#This Row],[Q-P2]],0)</f>
        <v>6.34</v>
      </c>
      <c r="L4361" s="3">
        <v>2822</v>
      </c>
      <c r="M4361" s="10">
        <v>15295.24</v>
      </c>
      <c r="N4361" s="12">
        <f>IFERROR(salesdata[[#This Row],[S-P3]]/salesdata[[#This Row],[Q-P3]],0)</f>
        <v>5.42</v>
      </c>
      <c r="O4361" s="3">
        <v>497</v>
      </c>
      <c r="P4361" s="10">
        <v>3543.61</v>
      </c>
      <c r="Q4361" s="12">
        <f>IFERROR(salesdata[[#This Row],[S-P4]]/salesdata[[#This Row],[Q-P4]],0)</f>
        <v>7.13</v>
      </c>
      <c r="R4361" s="3">
        <v>7789</v>
      </c>
      <c r="S4361" s="10">
        <v>34511.33</v>
      </c>
      <c r="T4361" s="1" t="str">
        <f>"Q"&amp;ROUNDUP(salesdata[[#This Row],[Month No.]]/3,0)</f>
        <v>Q2</v>
      </c>
      <c r="U4361" s="1" t="str">
        <f>TEXT(salesdata[[#This Row],[Date]],"dddd")</f>
        <v>Sunday</v>
      </c>
      <c r="V4361" s="12">
        <f>IFERROR(salesdata[[#This Row],[Total Revenue]]/salesdata[[#This Row],[Total Units Sold]],0)</f>
        <v>4.4307780202850173</v>
      </c>
      <c r="W4361" s="1" t="str">
        <f>INDEX({"Product1","Product2","Product3","Product4"},MATCH(MAX(salesdata[[#This Row],[S-P1]],salesdata[[#This Row],[S-P2]],salesdata[[#This Row],[S-P3]],salesdata[[#This Row],[S-P4]]),CHOOSE({1,2,3,4},salesdata[[#This Row],[S-P1]],salesdata[[#This Row],[S-P2]],salesdata[[#This Row],[S-P3]],salesdata[[#This Row],[S-P4]]),0))</f>
        <v>Product3</v>
      </c>
      <c r="X4361" s="1" t="str">
        <f>IF(salesdata[[#This Row],[Total Revenue]]&gt;=70000,"High",IF(salesdata[[#This Row],[Total Revenue]]&gt;=40000,"Medium","Low"))</f>
        <v>Low</v>
      </c>
      <c r="Y4361" s="1" t="str">
        <f>IFERROR(IF(SUMIF(salesdata[Year],salesdata[[#This Row],[Year]],salesdata[Total Revenue])&gt;SUMIF(salesdata[Year],salesdata[[#This Row],[Year]]-1,salesdata[Total Revenue]),"Growth Year","Decline Year"),"")</f>
        <v>Decline Year</v>
      </c>
    </row>
    <row r="4362" spans="1:25" x14ac:dyDescent="0.3">
      <c r="A4362" s="1">
        <v>4361</v>
      </c>
      <c r="B4362" s="2">
        <v>44718</v>
      </c>
      <c r="C4362" s="1">
        <v>2022</v>
      </c>
      <c r="D4362" s="1" t="s">
        <v>19</v>
      </c>
      <c r="E4362" s="1">
        <v>6</v>
      </c>
      <c r="F4362" s="3">
        <v>3032</v>
      </c>
      <c r="G4362" s="10">
        <v>9611.44</v>
      </c>
      <c r="H4362" s="12">
        <f>IFERROR(salesdata[[#This Row],[S-P1]]/salesdata[[#This Row],[Q-P1]],0)</f>
        <v>3.1700000000000004</v>
      </c>
      <c r="I4362" s="3">
        <v>3492</v>
      </c>
      <c r="J4362" s="10">
        <v>22139.279999999999</v>
      </c>
      <c r="K4362" s="12">
        <f>IFERROR(salesdata[[#This Row],[S-P2]]/salesdata[[#This Row],[Q-P2]],0)</f>
        <v>6.34</v>
      </c>
      <c r="L4362" s="3">
        <v>5214</v>
      </c>
      <c r="M4362" s="10">
        <v>28259.88</v>
      </c>
      <c r="N4362" s="12">
        <f>IFERROR(salesdata[[#This Row],[S-P3]]/salesdata[[#This Row],[Q-P3]],0)</f>
        <v>5.42</v>
      </c>
      <c r="O4362" s="3">
        <v>1780</v>
      </c>
      <c r="P4362" s="10">
        <v>12691.4</v>
      </c>
      <c r="Q4362" s="12">
        <f>IFERROR(salesdata[[#This Row],[S-P4]]/salesdata[[#This Row],[Q-P4]],0)</f>
        <v>7.13</v>
      </c>
      <c r="R4362" s="3">
        <v>13518</v>
      </c>
      <c r="S4362" s="10">
        <v>72702</v>
      </c>
      <c r="T4362" s="1" t="str">
        <f>"Q"&amp;ROUNDUP(salesdata[[#This Row],[Month No.]]/3,0)</f>
        <v>Q2</v>
      </c>
      <c r="U4362" s="1" t="str">
        <f>TEXT(salesdata[[#This Row],[Date]],"dddd")</f>
        <v>Monday</v>
      </c>
      <c r="V4362" s="12">
        <f>IFERROR(salesdata[[#This Row],[Total Revenue]]/salesdata[[#This Row],[Total Units Sold]],0)</f>
        <v>5.3781624500665783</v>
      </c>
      <c r="W4362" s="1" t="str">
        <f>INDEX({"Product1","Product2","Product3","Product4"},MATCH(MAX(salesdata[[#This Row],[S-P1]],salesdata[[#This Row],[S-P2]],salesdata[[#This Row],[S-P3]],salesdata[[#This Row],[S-P4]]),CHOOSE({1,2,3,4},salesdata[[#This Row],[S-P1]],salesdata[[#This Row],[S-P2]],salesdata[[#This Row],[S-P3]],salesdata[[#This Row],[S-P4]]),0))</f>
        <v>Product3</v>
      </c>
      <c r="X4362" s="1" t="str">
        <f>IF(salesdata[[#This Row],[Total Revenue]]&gt;=70000,"High",IF(salesdata[[#This Row],[Total Revenue]]&gt;=40000,"Medium","Low"))</f>
        <v>High</v>
      </c>
      <c r="Y4362" s="1" t="str">
        <f>IFERROR(IF(SUMIF(salesdata[Year],salesdata[[#This Row],[Year]],salesdata[Total Revenue])&gt;SUMIF(salesdata[Year],salesdata[[#This Row],[Year]]-1,salesdata[Total Revenue]),"Growth Year","Decline Year"),"")</f>
        <v>Decline Year</v>
      </c>
    </row>
    <row r="4363" spans="1:25" x14ac:dyDescent="0.3">
      <c r="A4363" s="1">
        <v>4362</v>
      </c>
      <c r="B4363" s="2">
        <v>44719</v>
      </c>
      <c r="C4363" s="1">
        <v>2022</v>
      </c>
      <c r="D4363" s="1" t="s">
        <v>19</v>
      </c>
      <c r="E4363" s="1">
        <v>6</v>
      </c>
      <c r="F4363" s="3">
        <v>4035</v>
      </c>
      <c r="G4363" s="10">
        <v>12790.95</v>
      </c>
      <c r="H4363" s="12">
        <f>IFERROR(salesdata[[#This Row],[S-P1]]/salesdata[[#This Row],[Q-P1]],0)</f>
        <v>3.1700000000000004</v>
      </c>
      <c r="I4363" s="3">
        <v>1774</v>
      </c>
      <c r="J4363" s="10">
        <v>11247.16</v>
      </c>
      <c r="K4363" s="12">
        <f>IFERROR(salesdata[[#This Row],[S-P2]]/salesdata[[#This Row],[Q-P2]],0)</f>
        <v>6.34</v>
      </c>
      <c r="L4363" s="3">
        <v>1834</v>
      </c>
      <c r="M4363" s="10">
        <v>9940.2800000000007</v>
      </c>
      <c r="N4363" s="12">
        <f>IFERROR(salesdata[[#This Row],[S-P3]]/salesdata[[#This Row],[Q-P3]],0)</f>
        <v>5.42</v>
      </c>
      <c r="O4363" s="3">
        <v>1378</v>
      </c>
      <c r="P4363" s="10">
        <v>9825.14</v>
      </c>
      <c r="Q4363" s="12">
        <f>IFERROR(salesdata[[#This Row],[S-P4]]/salesdata[[#This Row],[Q-P4]],0)</f>
        <v>7.13</v>
      </c>
      <c r="R4363" s="3">
        <v>9021</v>
      </c>
      <c r="S4363" s="10">
        <v>43803.53</v>
      </c>
      <c r="T4363" s="1" t="str">
        <f>"Q"&amp;ROUNDUP(salesdata[[#This Row],[Month No.]]/3,0)</f>
        <v>Q2</v>
      </c>
      <c r="U4363" s="1" t="str">
        <f>TEXT(salesdata[[#This Row],[Date]],"dddd")</f>
        <v>Tuesday</v>
      </c>
      <c r="V4363" s="12">
        <f>IFERROR(salesdata[[#This Row],[Total Revenue]]/salesdata[[#This Row],[Total Units Sold]],0)</f>
        <v>4.855728854894136</v>
      </c>
      <c r="W4363" s="1" t="str">
        <f>INDEX({"Product1","Product2","Product3","Product4"},MATCH(MAX(salesdata[[#This Row],[S-P1]],salesdata[[#This Row],[S-P2]],salesdata[[#This Row],[S-P3]],salesdata[[#This Row],[S-P4]]),CHOOSE({1,2,3,4},salesdata[[#This Row],[S-P1]],salesdata[[#This Row],[S-P2]],salesdata[[#This Row],[S-P3]],salesdata[[#This Row],[S-P4]]),0))</f>
        <v>Product1</v>
      </c>
      <c r="X4363" s="1" t="str">
        <f>IF(salesdata[[#This Row],[Total Revenue]]&gt;=70000,"High",IF(salesdata[[#This Row],[Total Revenue]]&gt;=40000,"Medium","Low"))</f>
        <v>Medium</v>
      </c>
      <c r="Y4363" s="1" t="str">
        <f>IFERROR(IF(SUMIF(salesdata[Year],salesdata[[#This Row],[Year]],salesdata[Total Revenue])&gt;SUMIF(salesdata[Year],salesdata[[#This Row],[Year]]-1,salesdata[Total Revenue]),"Growth Year","Decline Year"),"")</f>
        <v>Decline Year</v>
      </c>
    </row>
    <row r="4364" spans="1:25" x14ac:dyDescent="0.3">
      <c r="A4364" s="1">
        <v>4363</v>
      </c>
      <c r="B4364" s="2">
        <v>44720</v>
      </c>
      <c r="C4364" s="1">
        <v>2022</v>
      </c>
      <c r="D4364" s="1" t="s">
        <v>19</v>
      </c>
      <c r="E4364" s="1">
        <v>6</v>
      </c>
      <c r="F4364" s="3">
        <v>5878</v>
      </c>
      <c r="G4364" s="10">
        <v>18633.259999999998</v>
      </c>
      <c r="H4364" s="12">
        <f>IFERROR(salesdata[[#This Row],[S-P1]]/salesdata[[#This Row],[Q-P1]],0)</f>
        <v>3.17</v>
      </c>
      <c r="I4364" s="3">
        <v>3041</v>
      </c>
      <c r="J4364" s="10">
        <v>19279.939999999999</v>
      </c>
      <c r="K4364" s="12">
        <f>IFERROR(salesdata[[#This Row],[S-P2]]/salesdata[[#This Row],[Q-P2]],0)</f>
        <v>6.34</v>
      </c>
      <c r="L4364" s="3">
        <v>3071</v>
      </c>
      <c r="M4364" s="10">
        <v>16644.82</v>
      </c>
      <c r="N4364" s="12">
        <f>IFERROR(salesdata[[#This Row],[S-P3]]/salesdata[[#This Row],[Q-P3]],0)</f>
        <v>5.42</v>
      </c>
      <c r="O4364" s="3">
        <v>467</v>
      </c>
      <c r="P4364" s="10">
        <v>3329.71</v>
      </c>
      <c r="Q4364" s="12">
        <f>IFERROR(salesdata[[#This Row],[S-P4]]/salesdata[[#This Row],[Q-P4]],0)</f>
        <v>7.13</v>
      </c>
      <c r="R4364" s="3">
        <v>12457</v>
      </c>
      <c r="S4364" s="10">
        <v>57887.73</v>
      </c>
      <c r="T4364" s="1" t="str">
        <f>"Q"&amp;ROUNDUP(salesdata[[#This Row],[Month No.]]/3,0)</f>
        <v>Q2</v>
      </c>
      <c r="U4364" s="1" t="str">
        <f>TEXT(salesdata[[#This Row],[Date]],"dddd")</f>
        <v>Wednesday</v>
      </c>
      <c r="V4364" s="12">
        <f>IFERROR(salesdata[[#This Row],[Total Revenue]]/salesdata[[#This Row],[Total Units Sold]],0)</f>
        <v>4.6470040940836483</v>
      </c>
      <c r="W4364" s="1" t="str">
        <f>INDEX({"Product1","Product2","Product3","Product4"},MATCH(MAX(salesdata[[#This Row],[S-P1]],salesdata[[#This Row],[S-P2]],salesdata[[#This Row],[S-P3]],salesdata[[#This Row],[S-P4]]),CHOOSE({1,2,3,4},salesdata[[#This Row],[S-P1]],salesdata[[#This Row],[S-P2]],salesdata[[#This Row],[S-P3]],salesdata[[#This Row],[S-P4]]),0))</f>
        <v>Product2</v>
      </c>
      <c r="X4364" s="1" t="str">
        <f>IF(salesdata[[#This Row],[Total Revenue]]&gt;=70000,"High",IF(salesdata[[#This Row],[Total Revenue]]&gt;=40000,"Medium","Low"))</f>
        <v>Medium</v>
      </c>
      <c r="Y4364" s="1" t="str">
        <f>IFERROR(IF(SUMIF(salesdata[Year],salesdata[[#This Row],[Year]],salesdata[Total Revenue])&gt;SUMIF(salesdata[Year],salesdata[[#This Row],[Year]]-1,salesdata[Total Revenue]),"Growth Year","Decline Year"),"")</f>
        <v>Decline Year</v>
      </c>
    </row>
    <row r="4365" spans="1:25" x14ac:dyDescent="0.3">
      <c r="A4365" s="1">
        <v>4364</v>
      </c>
      <c r="B4365" s="2">
        <v>44721</v>
      </c>
      <c r="C4365" s="1">
        <v>2022</v>
      </c>
      <c r="D4365" s="1" t="s">
        <v>19</v>
      </c>
      <c r="E4365" s="1">
        <v>6</v>
      </c>
      <c r="F4365" s="3">
        <v>7661</v>
      </c>
      <c r="G4365" s="10">
        <v>24285.37</v>
      </c>
      <c r="H4365" s="12">
        <f>IFERROR(salesdata[[#This Row],[S-P1]]/salesdata[[#This Row],[Q-P1]],0)</f>
        <v>3.17</v>
      </c>
      <c r="I4365" s="3">
        <v>3727</v>
      </c>
      <c r="J4365" s="10">
        <v>23629.18</v>
      </c>
      <c r="K4365" s="12">
        <f>IFERROR(salesdata[[#This Row],[S-P2]]/salesdata[[#This Row],[Q-P2]],0)</f>
        <v>6.34</v>
      </c>
      <c r="L4365" s="3">
        <v>824</v>
      </c>
      <c r="M4365" s="10">
        <v>4466.08</v>
      </c>
      <c r="N4365" s="12">
        <f>IFERROR(salesdata[[#This Row],[S-P3]]/salesdata[[#This Row],[Q-P3]],0)</f>
        <v>5.42</v>
      </c>
      <c r="O4365" s="3">
        <v>554</v>
      </c>
      <c r="P4365" s="10">
        <v>3950.02</v>
      </c>
      <c r="Q4365" s="12">
        <f>IFERROR(salesdata[[#This Row],[S-P4]]/salesdata[[#This Row],[Q-P4]],0)</f>
        <v>7.13</v>
      </c>
      <c r="R4365" s="3">
        <v>12766</v>
      </c>
      <c r="S4365" s="10">
        <v>56330.65</v>
      </c>
      <c r="T4365" s="1" t="str">
        <f>"Q"&amp;ROUNDUP(salesdata[[#This Row],[Month No.]]/3,0)</f>
        <v>Q2</v>
      </c>
      <c r="U4365" s="1" t="str">
        <f>TEXT(salesdata[[#This Row],[Date]],"dddd")</f>
        <v>Thursday</v>
      </c>
      <c r="V4365" s="12">
        <f>IFERROR(salesdata[[#This Row],[Total Revenue]]/salesdata[[#This Row],[Total Units Sold]],0)</f>
        <v>4.412552874823751</v>
      </c>
      <c r="W4365" s="1" t="str">
        <f>INDEX({"Product1","Product2","Product3","Product4"},MATCH(MAX(salesdata[[#This Row],[S-P1]],salesdata[[#This Row],[S-P2]],salesdata[[#This Row],[S-P3]],salesdata[[#This Row],[S-P4]]),CHOOSE({1,2,3,4},salesdata[[#This Row],[S-P1]],salesdata[[#This Row],[S-P2]],salesdata[[#This Row],[S-P3]],salesdata[[#This Row],[S-P4]]),0))</f>
        <v>Product1</v>
      </c>
      <c r="X4365" s="1" t="str">
        <f>IF(salesdata[[#This Row],[Total Revenue]]&gt;=70000,"High",IF(salesdata[[#This Row],[Total Revenue]]&gt;=40000,"Medium","Low"))</f>
        <v>Medium</v>
      </c>
      <c r="Y4365" s="1" t="str">
        <f>IFERROR(IF(SUMIF(salesdata[Year],salesdata[[#This Row],[Year]],salesdata[Total Revenue])&gt;SUMIF(salesdata[Year],salesdata[[#This Row],[Year]]-1,salesdata[Total Revenue]),"Growth Year","Decline Year"),"")</f>
        <v>Decline Year</v>
      </c>
    </row>
    <row r="4366" spans="1:25" x14ac:dyDescent="0.3">
      <c r="A4366" s="1">
        <v>4365</v>
      </c>
      <c r="B4366" s="2">
        <v>44722</v>
      </c>
      <c r="C4366" s="1">
        <v>2022</v>
      </c>
      <c r="D4366" s="1" t="s">
        <v>19</v>
      </c>
      <c r="E4366" s="1">
        <v>6</v>
      </c>
      <c r="F4366" s="3">
        <v>4072</v>
      </c>
      <c r="G4366" s="10">
        <v>12908.24</v>
      </c>
      <c r="H4366" s="12">
        <f>IFERROR(salesdata[[#This Row],[S-P1]]/salesdata[[#This Row],[Q-P1]],0)</f>
        <v>3.17</v>
      </c>
      <c r="I4366" s="3">
        <v>1158</v>
      </c>
      <c r="J4366" s="10">
        <v>7341.72</v>
      </c>
      <c r="K4366" s="12">
        <f>IFERROR(salesdata[[#This Row],[S-P2]]/salesdata[[#This Row],[Q-P2]],0)</f>
        <v>6.34</v>
      </c>
      <c r="L4366" s="3">
        <v>1356</v>
      </c>
      <c r="M4366" s="10">
        <v>7349.52</v>
      </c>
      <c r="N4366" s="12">
        <f>IFERROR(salesdata[[#This Row],[S-P3]]/salesdata[[#This Row],[Q-P3]],0)</f>
        <v>5.42</v>
      </c>
      <c r="O4366" s="3">
        <v>1282</v>
      </c>
      <c r="P4366" s="10">
        <v>9140.66</v>
      </c>
      <c r="Q4366" s="12">
        <f>IFERROR(salesdata[[#This Row],[S-P4]]/salesdata[[#This Row],[Q-P4]],0)</f>
        <v>7.13</v>
      </c>
      <c r="R4366" s="3">
        <v>7868</v>
      </c>
      <c r="S4366" s="10">
        <v>36740.14</v>
      </c>
      <c r="T4366" s="1" t="str">
        <f>"Q"&amp;ROUNDUP(salesdata[[#This Row],[Month No.]]/3,0)</f>
        <v>Q2</v>
      </c>
      <c r="U4366" s="1" t="str">
        <f>TEXT(salesdata[[#This Row],[Date]],"dddd")</f>
        <v>Friday</v>
      </c>
      <c r="V4366" s="12">
        <f>IFERROR(salesdata[[#This Row],[Total Revenue]]/salesdata[[#This Row],[Total Units Sold]],0)</f>
        <v>4.6695653279105231</v>
      </c>
      <c r="W4366" s="1" t="str">
        <f>INDEX({"Product1","Product2","Product3","Product4"},MATCH(MAX(salesdata[[#This Row],[S-P1]],salesdata[[#This Row],[S-P2]],salesdata[[#This Row],[S-P3]],salesdata[[#This Row],[S-P4]]),CHOOSE({1,2,3,4},salesdata[[#This Row],[S-P1]],salesdata[[#This Row],[S-P2]],salesdata[[#This Row],[S-P3]],salesdata[[#This Row],[S-P4]]),0))</f>
        <v>Product1</v>
      </c>
      <c r="X4366" s="1" t="str">
        <f>IF(salesdata[[#This Row],[Total Revenue]]&gt;=70000,"High",IF(salesdata[[#This Row],[Total Revenue]]&gt;=40000,"Medium","Low"))</f>
        <v>Low</v>
      </c>
      <c r="Y4366" s="1" t="str">
        <f>IFERROR(IF(SUMIF(salesdata[Year],salesdata[[#This Row],[Year]],salesdata[Total Revenue])&gt;SUMIF(salesdata[Year],salesdata[[#This Row],[Year]]-1,salesdata[Total Revenue]),"Growth Year","Decline Year"),"")</f>
        <v>Decline Year</v>
      </c>
    </row>
    <row r="4367" spans="1:25" x14ac:dyDescent="0.3">
      <c r="A4367" s="1">
        <v>4366</v>
      </c>
      <c r="B4367" s="2">
        <v>44723</v>
      </c>
      <c r="C4367" s="1">
        <v>2022</v>
      </c>
      <c r="D4367" s="1" t="s">
        <v>19</v>
      </c>
      <c r="E4367" s="1">
        <v>6</v>
      </c>
      <c r="F4367" s="3">
        <v>827</v>
      </c>
      <c r="G4367" s="10">
        <v>2621.59</v>
      </c>
      <c r="H4367" s="12">
        <f>IFERROR(salesdata[[#This Row],[S-P1]]/salesdata[[#This Row],[Q-P1]],0)</f>
        <v>3.1700000000000004</v>
      </c>
      <c r="I4367" s="3">
        <v>999</v>
      </c>
      <c r="J4367" s="10">
        <v>6333.66</v>
      </c>
      <c r="K4367" s="12">
        <f>IFERROR(salesdata[[#This Row],[S-P2]]/salesdata[[#This Row],[Q-P2]],0)</f>
        <v>6.34</v>
      </c>
      <c r="L4367" s="3">
        <v>969</v>
      </c>
      <c r="M4367" s="10">
        <v>5251.98</v>
      </c>
      <c r="N4367" s="12">
        <f>IFERROR(salesdata[[#This Row],[S-P3]]/salesdata[[#This Row],[Q-P3]],0)</f>
        <v>5.42</v>
      </c>
      <c r="O4367" s="3">
        <v>631</v>
      </c>
      <c r="P4367" s="10">
        <v>4499.03</v>
      </c>
      <c r="Q4367" s="12">
        <f>IFERROR(salesdata[[#This Row],[S-P4]]/salesdata[[#This Row],[Q-P4]],0)</f>
        <v>7.13</v>
      </c>
      <c r="R4367" s="3">
        <v>3426</v>
      </c>
      <c r="S4367" s="10">
        <v>18706.259999999998</v>
      </c>
      <c r="T4367" s="1" t="str">
        <f>"Q"&amp;ROUNDUP(salesdata[[#This Row],[Month No.]]/3,0)</f>
        <v>Q2</v>
      </c>
      <c r="U4367" s="1" t="str">
        <f>TEXT(salesdata[[#This Row],[Date]],"dddd")</f>
        <v>Saturday</v>
      </c>
      <c r="V4367" s="12">
        <f>IFERROR(salesdata[[#This Row],[Total Revenue]]/salesdata[[#This Row],[Total Units Sold]],0)</f>
        <v>5.4600875656742556</v>
      </c>
      <c r="W4367" s="1" t="str">
        <f>INDEX({"Product1","Product2","Product3","Product4"},MATCH(MAX(salesdata[[#This Row],[S-P1]],salesdata[[#This Row],[S-P2]],salesdata[[#This Row],[S-P3]],salesdata[[#This Row],[S-P4]]),CHOOSE({1,2,3,4},salesdata[[#This Row],[S-P1]],salesdata[[#This Row],[S-P2]],salesdata[[#This Row],[S-P3]],salesdata[[#This Row],[S-P4]]),0))</f>
        <v>Product2</v>
      </c>
      <c r="X4367" s="1" t="str">
        <f>IF(salesdata[[#This Row],[Total Revenue]]&gt;=70000,"High",IF(salesdata[[#This Row],[Total Revenue]]&gt;=40000,"Medium","Low"))</f>
        <v>Low</v>
      </c>
      <c r="Y4367" s="1" t="str">
        <f>IFERROR(IF(SUMIF(salesdata[Year],salesdata[[#This Row],[Year]],salesdata[Total Revenue])&gt;SUMIF(salesdata[Year],salesdata[[#This Row],[Year]]-1,salesdata[Total Revenue]),"Growth Year","Decline Year"),"")</f>
        <v>Decline Year</v>
      </c>
    </row>
    <row r="4368" spans="1:25" x14ac:dyDescent="0.3">
      <c r="A4368" s="1">
        <v>4367</v>
      </c>
      <c r="B4368" s="2">
        <v>44724</v>
      </c>
      <c r="C4368" s="1">
        <v>2022</v>
      </c>
      <c r="D4368" s="1" t="s">
        <v>19</v>
      </c>
      <c r="E4368" s="1">
        <v>6</v>
      </c>
      <c r="F4368" s="3">
        <v>2209</v>
      </c>
      <c r="G4368" s="10">
        <v>7002.53</v>
      </c>
      <c r="H4368" s="12">
        <f>IFERROR(salesdata[[#This Row],[S-P1]]/salesdata[[#This Row],[Q-P1]],0)</f>
        <v>3.17</v>
      </c>
      <c r="I4368" s="3">
        <v>3184</v>
      </c>
      <c r="J4368" s="10">
        <v>20186.560000000001</v>
      </c>
      <c r="K4368" s="12">
        <f>IFERROR(salesdata[[#This Row],[S-P2]]/salesdata[[#This Row],[Q-P2]],0)</f>
        <v>6.3400000000000007</v>
      </c>
      <c r="L4368" s="3">
        <v>4423</v>
      </c>
      <c r="M4368" s="10">
        <v>23972.66</v>
      </c>
      <c r="N4368" s="12">
        <f>IFERROR(salesdata[[#This Row],[S-P3]]/salesdata[[#This Row],[Q-P3]],0)</f>
        <v>5.42</v>
      </c>
      <c r="O4368" s="3">
        <v>417</v>
      </c>
      <c r="P4368" s="10">
        <v>2973.21</v>
      </c>
      <c r="Q4368" s="12">
        <f>IFERROR(salesdata[[#This Row],[S-P4]]/salesdata[[#This Row],[Q-P4]],0)</f>
        <v>7.13</v>
      </c>
      <c r="R4368" s="3">
        <v>10233</v>
      </c>
      <c r="S4368" s="10">
        <v>54134.96</v>
      </c>
      <c r="T4368" s="1" t="str">
        <f>"Q"&amp;ROUNDUP(salesdata[[#This Row],[Month No.]]/3,0)</f>
        <v>Q2</v>
      </c>
      <c r="U4368" s="1" t="str">
        <f>TEXT(salesdata[[#This Row],[Date]],"dddd")</f>
        <v>Sunday</v>
      </c>
      <c r="V4368" s="12">
        <f>IFERROR(salesdata[[#This Row],[Total Revenue]]/salesdata[[#This Row],[Total Units Sold]],0)</f>
        <v>5.2902335580963546</v>
      </c>
      <c r="W4368" s="1" t="str">
        <f>INDEX({"Product1","Product2","Product3","Product4"},MATCH(MAX(salesdata[[#This Row],[S-P1]],salesdata[[#This Row],[S-P2]],salesdata[[#This Row],[S-P3]],salesdata[[#This Row],[S-P4]]),CHOOSE({1,2,3,4},salesdata[[#This Row],[S-P1]],salesdata[[#This Row],[S-P2]],salesdata[[#This Row],[S-P3]],salesdata[[#This Row],[S-P4]]),0))</f>
        <v>Product3</v>
      </c>
      <c r="X4368" s="1" t="str">
        <f>IF(salesdata[[#This Row],[Total Revenue]]&gt;=70000,"High",IF(salesdata[[#This Row],[Total Revenue]]&gt;=40000,"Medium","Low"))</f>
        <v>Medium</v>
      </c>
      <c r="Y4368" s="1" t="str">
        <f>IFERROR(IF(SUMIF(salesdata[Year],salesdata[[#This Row],[Year]],salesdata[Total Revenue])&gt;SUMIF(salesdata[Year],salesdata[[#This Row],[Year]]-1,salesdata[Total Revenue]),"Growth Year","Decline Year"),"")</f>
        <v>Decline Year</v>
      </c>
    </row>
    <row r="4369" spans="1:25" x14ac:dyDescent="0.3">
      <c r="A4369" s="1">
        <v>4368</v>
      </c>
      <c r="B4369" s="2">
        <v>44725</v>
      </c>
      <c r="C4369" s="1">
        <v>2022</v>
      </c>
      <c r="D4369" s="1" t="s">
        <v>19</v>
      </c>
      <c r="E4369" s="1">
        <v>6</v>
      </c>
      <c r="F4369" s="3">
        <v>2115</v>
      </c>
      <c r="G4369" s="10">
        <v>6704.55</v>
      </c>
      <c r="H4369" s="12">
        <f>IFERROR(salesdata[[#This Row],[S-P1]]/salesdata[[#This Row],[Q-P1]],0)</f>
        <v>3.17</v>
      </c>
      <c r="I4369" s="3">
        <v>593</v>
      </c>
      <c r="J4369" s="10">
        <v>3759.62</v>
      </c>
      <c r="K4369" s="12">
        <f>IFERROR(salesdata[[#This Row],[S-P2]]/salesdata[[#This Row],[Q-P2]],0)</f>
        <v>6.34</v>
      </c>
      <c r="L4369" s="3">
        <v>2112</v>
      </c>
      <c r="M4369" s="10">
        <v>11447.04</v>
      </c>
      <c r="N4369" s="12">
        <f>IFERROR(salesdata[[#This Row],[S-P3]]/salesdata[[#This Row],[Q-P3]],0)</f>
        <v>5.4200000000000008</v>
      </c>
      <c r="O4369" s="3">
        <v>776</v>
      </c>
      <c r="P4369" s="10">
        <v>5532.88</v>
      </c>
      <c r="Q4369" s="12">
        <f>IFERROR(salesdata[[#This Row],[S-P4]]/salesdata[[#This Row],[Q-P4]],0)</f>
        <v>7.13</v>
      </c>
      <c r="R4369" s="3">
        <v>5596</v>
      </c>
      <c r="S4369" s="10">
        <v>27444.09</v>
      </c>
      <c r="T4369" s="1" t="str">
        <f>"Q"&amp;ROUNDUP(salesdata[[#This Row],[Month No.]]/3,0)</f>
        <v>Q2</v>
      </c>
      <c r="U4369" s="1" t="str">
        <f>TEXT(salesdata[[#This Row],[Date]],"dddd")</f>
        <v>Monday</v>
      </c>
      <c r="V4369" s="12">
        <f>IFERROR(salesdata[[#This Row],[Total Revenue]]/salesdata[[#This Row],[Total Units Sold]],0)</f>
        <v>4.9042333809864189</v>
      </c>
      <c r="W4369" s="1" t="str">
        <f>INDEX({"Product1","Product2","Product3","Product4"},MATCH(MAX(salesdata[[#This Row],[S-P1]],salesdata[[#This Row],[S-P2]],salesdata[[#This Row],[S-P3]],salesdata[[#This Row],[S-P4]]),CHOOSE({1,2,3,4},salesdata[[#This Row],[S-P1]],salesdata[[#This Row],[S-P2]],salesdata[[#This Row],[S-P3]],salesdata[[#This Row],[S-P4]]),0))</f>
        <v>Product3</v>
      </c>
      <c r="X4369" s="1" t="str">
        <f>IF(salesdata[[#This Row],[Total Revenue]]&gt;=70000,"High",IF(salesdata[[#This Row],[Total Revenue]]&gt;=40000,"Medium","Low"))</f>
        <v>Low</v>
      </c>
      <c r="Y4369" s="1" t="str">
        <f>IFERROR(IF(SUMIF(salesdata[Year],salesdata[[#This Row],[Year]],salesdata[Total Revenue])&gt;SUMIF(salesdata[Year],salesdata[[#This Row],[Year]]-1,salesdata[Total Revenue]),"Growth Year","Decline Year"),"")</f>
        <v>Decline Year</v>
      </c>
    </row>
    <row r="4370" spans="1:25" x14ac:dyDescent="0.3">
      <c r="A4370" s="1">
        <v>4369</v>
      </c>
      <c r="B4370" s="2">
        <v>44726</v>
      </c>
      <c r="C4370" s="1">
        <v>2022</v>
      </c>
      <c r="D4370" s="1" t="s">
        <v>19</v>
      </c>
      <c r="E4370" s="1">
        <v>6</v>
      </c>
      <c r="F4370" s="3">
        <v>3034</v>
      </c>
      <c r="G4370" s="10">
        <v>9617.7800000000007</v>
      </c>
      <c r="H4370" s="12">
        <f>IFERROR(salesdata[[#This Row],[S-P1]]/salesdata[[#This Row],[Q-P1]],0)</f>
        <v>3.1700000000000004</v>
      </c>
      <c r="I4370" s="3">
        <v>1954</v>
      </c>
      <c r="J4370" s="10">
        <v>12388.36</v>
      </c>
      <c r="K4370" s="12">
        <f>IFERROR(salesdata[[#This Row],[S-P2]]/salesdata[[#This Row],[Q-P2]],0)</f>
        <v>6.34</v>
      </c>
      <c r="L4370" s="3">
        <v>1364</v>
      </c>
      <c r="M4370" s="10">
        <v>7392.88</v>
      </c>
      <c r="N4370" s="12">
        <f>IFERROR(salesdata[[#This Row],[S-P3]]/salesdata[[#This Row],[Q-P3]],0)</f>
        <v>5.42</v>
      </c>
      <c r="O4370" s="3">
        <v>701</v>
      </c>
      <c r="P4370" s="10">
        <v>4998.13</v>
      </c>
      <c r="Q4370" s="12">
        <f>IFERROR(salesdata[[#This Row],[S-P4]]/salesdata[[#This Row],[Q-P4]],0)</f>
        <v>7.13</v>
      </c>
      <c r="R4370" s="3">
        <v>7053</v>
      </c>
      <c r="S4370" s="10">
        <v>34397.15</v>
      </c>
      <c r="T4370" s="1" t="str">
        <f>"Q"&amp;ROUNDUP(salesdata[[#This Row],[Month No.]]/3,0)</f>
        <v>Q2</v>
      </c>
      <c r="U4370" s="1" t="str">
        <f>TEXT(salesdata[[#This Row],[Date]],"dddd")</f>
        <v>Tuesday</v>
      </c>
      <c r="V4370" s="12">
        <f>IFERROR(salesdata[[#This Row],[Total Revenue]]/salesdata[[#This Row],[Total Units Sold]],0)</f>
        <v>4.8769530696157668</v>
      </c>
      <c r="W4370" s="1" t="str">
        <f>INDEX({"Product1","Product2","Product3","Product4"},MATCH(MAX(salesdata[[#This Row],[S-P1]],salesdata[[#This Row],[S-P2]],salesdata[[#This Row],[S-P3]],salesdata[[#This Row],[S-P4]]),CHOOSE({1,2,3,4},salesdata[[#This Row],[S-P1]],salesdata[[#This Row],[S-P2]],salesdata[[#This Row],[S-P3]],salesdata[[#This Row],[S-P4]]),0))</f>
        <v>Product2</v>
      </c>
      <c r="X4370" s="1" t="str">
        <f>IF(salesdata[[#This Row],[Total Revenue]]&gt;=70000,"High",IF(salesdata[[#This Row],[Total Revenue]]&gt;=40000,"Medium","Low"))</f>
        <v>Low</v>
      </c>
      <c r="Y4370" s="1" t="str">
        <f>IFERROR(IF(SUMIF(salesdata[Year],salesdata[[#This Row],[Year]],salesdata[Total Revenue])&gt;SUMIF(salesdata[Year],salesdata[[#This Row],[Year]]-1,salesdata[Total Revenue]),"Growth Year","Decline Year"),"")</f>
        <v>Decline Year</v>
      </c>
    </row>
    <row r="4371" spans="1:25" x14ac:dyDescent="0.3">
      <c r="A4371" s="1">
        <v>4370</v>
      </c>
      <c r="B4371" s="2">
        <v>44727</v>
      </c>
      <c r="C4371" s="1">
        <v>2022</v>
      </c>
      <c r="D4371" s="1" t="s">
        <v>19</v>
      </c>
      <c r="E4371" s="1">
        <v>6</v>
      </c>
      <c r="F4371" s="3">
        <v>5410</v>
      </c>
      <c r="G4371" s="10">
        <v>17149.7</v>
      </c>
      <c r="H4371" s="12">
        <f>IFERROR(salesdata[[#This Row],[S-P1]]/salesdata[[#This Row],[Q-P1]],0)</f>
        <v>3.17</v>
      </c>
      <c r="I4371" s="3">
        <v>691</v>
      </c>
      <c r="J4371" s="10">
        <v>4380.9399999999996</v>
      </c>
      <c r="K4371" s="12">
        <f>IFERROR(salesdata[[#This Row],[S-P2]]/salesdata[[#This Row],[Q-P2]],0)</f>
        <v>6.34</v>
      </c>
      <c r="L4371" s="3">
        <v>365</v>
      </c>
      <c r="M4371" s="10">
        <v>1978.3</v>
      </c>
      <c r="N4371" s="12">
        <f>IFERROR(salesdata[[#This Row],[S-P3]]/salesdata[[#This Row],[Q-P3]],0)</f>
        <v>5.42</v>
      </c>
      <c r="O4371" s="3">
        <v>1245</v>
      </c>
      <c r="P4371" s="10">
        <v>8876.85</v>
      </c>
      <c r="Q4371" s="12">
        <f>IFERROR(salesdata[[#This Row],[S-P4]]/salesdata[[#This Row],[Q-P4]],0)</f>
        <v>7.13</v>
      </c>
      <c r="R4371" s="3">
        <v>7711</v>
      </c>
      <c r="S4371" s="10">
        <v>32385.79</v>
      </c>
      <c r="T4371" s="1" t="str">
        <f>"Q"&amp;ROUNDUP(salesdata[[#This Row],[Month No.]]/3,0)</f>
        <v>Q2</v>
      </c>
      <c r="U4371" s="1" t="str">
        <f>TEXT(salesdata[[#This Row],[Date]],"dddd")</f>
        <v>Wednesday</v>
      </c>
      <c r="V4371" s="12">
        <f>IFERROR(salesdata[[#This Row],[Total Revenue]]/salesdata[[#This Row],[Total Units Sold]],0)</f>
        <v>4.1999468292050315</v>
      </c>
      <c r="W4371" s="1" t="str">
        <f>INDEX({"Product1","Product2","Product3","Product4"},MATCH(MAX(salesdata[[#This Row],[S-P1]],salesdata[[#This Row],[S-P2]],salesdata[[#This Row],[S-P3]],salesdata[[#This Row],[S-P4]]),CHOOSE({1,2,3,4},salesdata[[#This Row],[S-P1]],salesdata[[#This Row],[S-P2]],salesdata[[#This Row],[S-P3]],salesdata[[#This Row],[S-P4]]),0))</f>
        <v>Product1</v>
      </c>
      <c r="X4371" s="1" t="str">
        <f>IF(salesdata[[#This Row],[Total Revenue]]&gt;=70000,"High",IF(salesdata[[#This Row],[Total Revenue]]&gt;=40000,"Medium","Low"))</f>
        <v>Low</v>
      </c>
      <c r="Y4371" s="1" t="str">
        <f>IFERROR(IF(SUMIF(salesdata[Year],salesdata[[#This Row],[Year]],salesdata[Total Revenue])&gt;SUMIF(salesdata[Year],salesdata[[#This Row],[Year]]-1,salesdata[Total Revenue]),"Growth Year","Decline Year"),"")</f>
        <v>Decline Year</v>
      </c>
    </row>
    <row r="4372" spans="1:25" x14ac:dyDescent="0.3">
      <c r="A4372" s="1">
        <v>4371</v>
      </c>
      <c r="B4372" s="2">
        <v>44728</v>
      </c>
      <c r="C4372" s="1">
        <v>2022</v>
      </c>
      <c r="D4372" s="1" t="s">
        <v>19</v>
      </c>
      <c r="E4372" s="1">
        <v>6</v>
      </c>
      <c r="F4372" s="3">
        <v>3525</v>
      </c>
      <c r="G4372" s="10">
        <v>11174.25</v>
      </c>
      <c r="H4372" s="12">
        <f>IFERROR(salesdata[[#This Row],[S-P1]]/salesdata[[#This Row],[Q-P1]],0)</f>
        <v>3.17</v>
      </c>
      <c r="I4372" s="3">
        <v>2829</v>
      </c>
      <c r="J4372" s="10">
        <v>17935.86</v>
      </c>
      <c r="K4372" s="12">
        <f>IFERROR(salesdata[[#This Row],[S-P2]]/salesdata[[#This Row],[Q-P2]],0)</f>
        <v>6.34</v>
      </c>
      <c r="L4372" s="3">
        <v>5319</v>
      </c>
      <c r="M4372" s="10">
        <v>28828.98</v>
      </c>
      <c r="N4372" s="12">
        <f>IFERROR(salesdata[[#This Row],[S-P3]]/salesdata[[#This Row],[Q-P3]],0)</f>
        <v>5.42</v>
      </c>
      <c r="O4372" s="3">
        <v>1846</v>
      </c>
      <c r="P4372" s="10">
        <v>13161.98</v>
      </c>
      <c r="Q4372" s="12">
        <f>IFERROR(salesdata[[#This Row],[S-P4]]/salesdata[[#This Row],[Q-P4]],0)</f>
        <v>7.13</v>
      </c>
      <c r="R4372" s="3">
        <v>13519</v>
      </c>
      <c r="S4372" s="10">
        <v>71101.070000000007</v>
      </c>
      <c r="T4372" s="1" t="str">
        <f>"Q"&amp;ROUNDUP(salesdata[[#This Row],[Month No.]]/3,0)</f>
        <v>Q2</v>
      </c>
      <c r="U4372" s="1" t="str">
        <f>TEXT(salesdata[[#This Row],[Date]],"dddd")</f>
        <v>Thursday</v>
      </c>
      <c r="V4372" s="12">
        <f>IFERROR(salesdata[[#This Row],[Total Revenue]]/salesdata[[#This Row],[Total Units Sold]],0)</f>
        <v>5.2593438863821298</v>
      </c>
      <c r="W4372" s="1" t="str">
        <f>INDEX({"Product1","Product2","Product3","Product4"},MATCH(MAX(salesdata[[#This Row],[S-P1]],salesdata[[#This Row],[S-P2]],salesdata[[#This Row],[S-P3]],salesdata[[#This Row],[S-P4]]),CHOOSE({1,2,3,4},salesdata[[#This Row],[S-P1]],salesdata[[#This Row],[S-P2]],salesdata[[#This Row],[S-P3]],salesdata[[#This Row],[S-P4]]),0))</f>
        <v>Product3</v>
      </c>
      <c r="X4372" s="1" t="str">
        <f>IF(salesdata[[#This Row],[Total Revenue]]&gt;=70000,"High",IF(salesdata[[#This Row],[Total Revenue]]&gt;=40000,"Medium","Low"))</f>
        <v>High</v>
      </c>
      <c r="Y4372" s="1" t="str">
        <f>IFERROR(IF(SUMIF(salesdata[Year],salesdata[[#This Row],[Year]],salesdata[Total Revenue])&gt;SUMIF(salesdata[Year],salesdata[[#This Row],[Year]]-1,salesdata[Total Revenue]),"Growth Year","Decline Year"),"")</f>
        <v>Decline Year</v>
      </c>
    </row>
    <row r="4373" spans="1:25" x14ac:dyDescent="0.3">
      <c r="A4373" s="1">
        <v>4372</v>
      </c>
      <c r="B4373" s="2">
        <v>44729</v>
      </c>
      <c r="C4373" s="1">
        <v>2022</v>
      </c>
      <c r="D4373" s="1" t="s">
        <v>19</v>
      </c>
      <c r="E4373" s="1">
        <v>6</v>
      </c>
      <c r="F4373" s="3">
        <v>6996</v>
      </c>
      <c r="G4373" s="10">
        <v>22177.32</v>
      </c>
      <c r="H4373" s="12">
        <f>IFERROR(salesdata[[#This Row],[S-P1]]/salesdata[[#This Row],[Q-P1]],0)</f>
        <v>3.17</v>
      </c>
      <c r="I4373" s="3">
        <v>366</v>
      </c>
      <c r="J4373" s="10">
        <v>2320.44</v>
      </c>
      <c r="K4373" s="12">
        <f>IFERROR(salesdata[[#This Row],[S-P2]]/salesdata[[#This Row],[Q-P2]],0)</f>
        <v>6.34</v>
      </c>
      <c r="L4373" s="3">
        <v>2186</v>
      </c>
      <c r="M4373" s="10">
        <v>11848.12</v>
      </c>
      <c r="N4373" s="12">
        <f>IFERROR(salesdata[[#This Row],[S-P3]]/salesdata[[#This Row],[Q-P3]],0)</f>
        <v>5.42</v>
      </c>
      <c r="O4373" s="3">
        <v>1855</v>
      </c>
      <c r="P4373" s="10">
        <v>13226.15</v>
      </c>
      <c r="Q4373" s="12">
        <f>IFERROR(salesdata[[#This Row],[S-P4]]/salesdata[[#This Row],[Q-P4]],0)</f>
        <v>7.13</v>
      </c>
      <c r="R4373" s="3">
        <v>11403</v>
      </c>
      <c r="S4373" s="10">
        <v>49572.03</v>
      </c>
      <c r="T4373" s="1" t="str">
        <f>"Q"&amp;ROUNDUP(salesdata[[#This Row],[Month No.]]/3,0)</f>
        <v>Q2</v>
      </c>
      <c r="U4373" s="1" t="str">
        <f>TEXT(salesdata[[#This Row],[Date]],"dddd")</f>
        <v>Friday</v>
      </c>
      <c r="V4373" s="12">
        <f>IFERROR(salesdata[[#This Row],[Total Revenue]]/salesdata[[#This Row],[Total Units Sold]],0)</f>
        <v>4.347279663246514</v>
      </c>
      <c r="W4373" s="1" t="str">
        <f>INDEX({"Product1","Product2","Product3","Product4"},MATCH(MAX(salesdata[[#This Row],[S-P1]],salesdata[[#This Row],[S-P2]],salesdata[[#This Row],[S-P3]],salesdata[[#This Row],[S-P4]]),CHOOSE({1,2,3,4},salesdata[[#This Row],[S-P1]],salesdata[[#This Row],[S-P2]],salesdata[[#This Row],[S-P3]],salesdata[[#This Row],[S-P4]]),0))</f>
        <v>Product1</v>
      </c>
      <c r="X4373" s="1" t="str">
        <f>IF(salesdata[[#This Row],[Total Revenue]]&gt;=70000,"High",IF(salesdata[[#This Row],[Total Revenue]]&gt;=40000,"Medium","Low"))</f>
        <v>Medium</v>
      </c>
      <c r="Y4373" s="1" t="str">
        <f>IFERROR(IF(SUMIF(salesdata[Year],salesdata[[#This Row],[Year]],salesdata[Total Revenue])&gt;SUMIF(salesdata[Year],salesdata[[#This Row],[Year]]-1,salesdata[Total Revenue]),"Growth Year","Decline Year"),"")</f>
        <v>Decline Year</v>
      </c>
    </row>
    <row r="4374" spans="1:25" x14ac:dyDescent="0.3">
      <c r="A4374" s="1">
        <v>4373</v>
      </c>
      <c r="B4374" s="2">
        <v>44730</v>
      </c>
      <c r="C4374" s="1">
        <v>2022</v>
      </c>
      <c r="D4374" s="1" t="s">
        <v>19</v>
      </c>
      <c r="E4374" s="1">
        <v>6</v>
      </c>
      <c r="F4374" s="3">
        <v>4683</v>
      </c>
      <c r="G4374" s="10">
        <v>14845.11</v>
      </c>
      <c r="H4374" s="12">
        <f>IFERROR(salesdata[[#This Row],[S-P1]]/salesdata[[#This Row],[Q-P1]],0)</f>
        <v>3.17</v>
      </c>
      <c r="I4374" s="3">
        <v>3615</v>
      </c>
      <c r="J4374" s="10">
        <v>22919.1</v>
      </c>
      <c r="K4374" s="12">
        <f>IFERROR(salesdata[[#This Row],[S-P2]]/salesdata[[#This Row],[Q-P2]],0)</f>
        <v>6.34</v>
      </c>
      <c r="L4374" s="3">
        <v>299</v>
      </c>
      <c r="M4374" s="10">
        <v>1620.58</v>
      </c>
      <c r="N4374" s="12">
        <f>IFERROR(salesdata[[#This Row],[S-P3]]/salesdata[[#This Row],[Q-P3]],0)</f>
        <v>5.42</v>
      </c>
      <c r="O4374" s="3">
        <v>1315</v>
      </c>
      <c r="P4374" s="10">
        <v>9375.9500000000007</v>
      </c>
      <c r="Q4374" s="12">
        <f>IFERROR(salesdata[[#This Row],[S-P4]]/salesdata[[#This Row],[Q-P4]],0)</f>
        <v>7.1300000000000008</v>
      </c>
      <c r="R4374" s="3">
        <v>9912</v>
      </c>
      <c r="S4374" s="10">
        <v>48760.74</v>
      </c>
      <c r="T4374" s="1" t="str">
        <f>"Q"&amp;ROUNDUP(salesdata[[#This Row],[Month No.]]/3,0)</f>
        <v>Q2</v>
      </c>
      <c r="U4374" s="1" t="str">
        <f>TEXT(salesdata[[#This Row],[Date]],"dddd")</f>
        <v>Saturday</v>
      </c>
      <c r="V4374" s="12">
        <f>IFERROR(salesdata[[#This Row],[Total Revenue]]/salesdata[[#This Row],[Total Units Sold]],0)</f>
        <v>4.9193644067796605</v>
      </c>
      <c r="W4374" s="1" t="str">
        <f>INDEX({"Product1","Product2","Product3","Product4"},MATCH(MAX(salesdata[[#This Row],[S-P1]],salesdata[[#This Row],[S-P2]],salesdata[[#This Row],[S-P3]],salesdata[[#This Row],[S-P4]]),CHOOSE({1,2,3,4},salesdata[[#This Row],[S-P1]],salesdata[[#This Row],[S-P2]],salesdata[[#This Row],[S-P3]],salesdata[[#This Row],[S-P4]]),0))</f>
        <v>Product2</v>
      </c>
      <c r="X4374" s="1" t="str">
        <f>IF(salesdata[[#This Row],[Total Revenue]]&gt;=70000,"High",IF(salesdata[[#This Row],[Total Revenue]]&gt;=40000,"Medium","Low"))</f>
        <v>Medium</v>
      </c>
      <c r="Y4374" s="1" t="str">
        <f>IFERROR(IF(SUMIF(salesdata[Year],salesdata[[#This Row],[Year]],salesdata[Total Revenue])&gt;SUMIF(salesdata[Year],salesdata[[#This Row],[Year]]-1,salesdata[Total Revenue]),"Growth Year","Decline Year"),"")</f>
        <v>Decline Year</v>
      </c>
    </row>
    <row r="4375" spans="1:25" x14ac:dyDescent="0.3">
      <c r="A4375" s="1">
        <v>4374</v>
      </c>
      <c r="B4375" s="2">
        <v>44731</v>
      </c>
      <c r="C4375" s="1">
        <v>2022</v>
      </c>
      <c r="D4375" s="1" t="s">
        <v>19</v>
      </c>
      <c r="E4375" s="1">
        <v>6</v>
      </c>
      <c r="F4375" s="3">
        <v>1137</v>
      </c>
      <c r="G4375" s="10">
        <v>3604.29</v>
      </c>
      <c r="H4375" s="12">
        <f>IFERROR(salesdata[[#This Row],[S-P1]]/salesdata[[#This Row],[Q-P1]],0)</f>
        <v>3.17</v>
      </c>
      <c r="I4375" s="3">
        <v>3096</v>
      </c>
      <c r="J4375" s="10">
        <v>19628.64</v>
      </c>
      <c r="K4375" s="12">
        <f>IFERROR(salesdata[[#This Row],[S-P2]]/salesdata[[#This Row],[Q-P2]],0)</f>
        <v>6.34</v>
      </c>
      <c r="L4375" s="3">
        <v>2205</v>
      </c>
      <c r="M4375" s="10">
        <v>11951.1</v>
      </c>
      <c r="N4375" s="12">
        <f>IFERROR(salesdata[[#This Row],[S-P3]]/salesdata[[#This Row],[Q-P3]],0)</f>
        <v>5.42</v>
      </c>
      <c r="O4375" s="3">
        <v>1998</v>
      </c>
      <c r="P4375" s="10">
        <v>14245.74</v>
      </c>
      <c r="Q4375" s="12">
        <f>IFERROR(salesdata[[#This Row],[S-P4]]/salesdata[[#This Row],[Q-P4]],0)</f>
        <v>7.13</v>
      </c>
      <c r="R4375" s="3">
        <v>8436</v>
      </c>
      <c r="S4375" s="10">
        <v>49429.77</v>
      </c>
      <c r="T4375" s="1" t="str">
        <f>"Q"&amp;ROUNDUP(salesdata[[#This Row],[Month No.]]/3,0)</f>
        <v>Q2</v>
      </c>
      <c r="U4375" s="1" t="str">
        <f>TEXT(salesdata[[#This Row],[Date]],"dddd")</f>
        <v>Sunday</v>
      </c>
      <c r="V4375" s="12">
        <f>IFERROR(salesdata[[#This Row],[Total Revenue]]/salesdata[[#This Row],[Total Units Sold]],0)</f>
        <v>5.8593847795163585</v>
      </c>
      <c r="W4375" s="1" t="str">
        <f>INDEX({"Product1","Product2","Product3","Product4"},MATCH(MAX(salesdata[[#This Row],[S-P1]],salesdata[[#This Row],[S-P2]],salesdata[[#This Row],[S-P3]],salesdata[[#This Row],[S-P4]]),CHOOSE({1,2,3,4},salesdata[[#This Row],[S-P1]],salesdata[[#This Row],[S-P2]],salesdata[[#This Row],[S-P3]],salesdata[[#This Row],[S-P4]]),0))</f>
        <v>Product2</v>
      </c>
      <c r="X4375" s="1" t="str">
        <f>IF(salesdata[[#This Row],[Total Revenue]]&gt;=70000,"High",IF(salesdata[[#This Row],[Total Revenue]]&gt;=40000,"Medium","Low"))</f>
        <v>Medium</v>
      </c>
      <c r="Y4375" s="1" t="str">
        <f>IFERROR(IF(SUMIF(salesdata[Year],salesdata[[#This Row],[Year]],salesdata[Total Revenue])&gt;SUMIF(salesdata[Year],salesdata[[#This Row],[Year]]-1,salesdata[Total Revenue]),"Growth Year","Decline Year"),"")</f>
        <v>Decline Year</v>
      </c>
    </row>
    <row r="4376" spans="1:25" x14ac:dyDescent="0.3">
      <c r="A4376" s="1">
        <v>4375</v>
      </c>
      <c r="B4376" s="2">
        <v>44732</v>
      </c>
      <c r="C4376" s="1">
        <v>2022</v>
      </c>
      <c r="D4376" s="1" t="s">
        <v>19</v>
      </c>
      <c r="E4376" s="1">
        <v>6</v>
      </c>
      <c r="F4376" s="3">
        <v>2705</v>
      </c>
      <c r="G4376" s="10">
        <v>8574.85</v>
      </c>
      <c r="H4376" s="12">
        <f>IFERROR(salesdata[[#This Row],[S-P1]]/salesdata[[#This Row],[Q-P1]],0)</f>
        <v>3.17</v>
      </c>
      <c r="I4376" s="3">
        <v>637</v>
      </c>
      <c r="J4376" s="10">
        <v>4038.58</v>
      </c>
      <c r="K4376" s="12">
        <f>IFERROR(salesdata[[#This Row],[S-P2]]/salesdata[[#This Row],[Q-P2]],0)</f>
        <v>6.34</v>
      </c>
      <c r="L4376" s="3">
        <v>4542</v>
      </c>
      <c r="M4376" s="10">
        <v>24617.64</v>
      </c>
      <c r="N4376" s="12">
        <f>IFERROR(salesdata[[#This Row],[S-P3]]/salesdata[[#This Row],[Q-P3]],0)</f>
        <v>5.42</v>
      </c>
      <c r="O4376" s="3">
        <v>942</v>
      </c>
      <c r="P4376" s="10">
        <v>6716.46</v>
      </c>
      <c r="Q4376" s="12">
        <f>IFERROR(salesdata[[#This Row],[S-P4]]/salesdata[[#This Row],[Q-P4]],0)</f>
        <v>7.13</v>
      </c>
      <c r="R4376" s="3">
        <v>8826</v>
      </c>
      <c r="S4376" s="10">
        <v>43947.53</v>
      </c>
      <c r="T4376" s="1" t="str">
        <f>"Q"&amp;ROUNDUP(salesdata[[#This Row],[Month No.]]/3,0)</f>
        <v>Q2</v>
      </c>
      <c r="U4376" s="1" t="str">
        <f>TEXT(salesdata[[#This Row],[Date]],"dddd")</f>
        <v>Monday</v>
      </c>
      <c r="V4376" s="12">
        <f>IFERROR(salesdata[[#This Row],[Total Revenue]]/salesdata[[#This Row],[Total Units Sold]],0)</f>
        <v>4.9793258554271471</v>
      </c>
      <c r="W4376" s="1" t="str">
        <f>INDEX({"Product1","Product2","Product3","Product4"},MATCH(MAX(salesdata[[#This Row],[S-P1]],salesdata[[#This Row],[S-P2]],salesdata[[#This Row],[S-P3]],salesdata[[#This Row],[S-P4]]),CHOOSE({1,2,3,4},salesdata[[#This Row],[S-P1]],salesdata[[#This Row],[S-P2]],salesdata[[#This Row],[S-P3]],salesdata[[#This Row],[S-P4]]),0))</f>
        <v>Product3</v>
      </c>
      <c r="X4376" s="1" t="str">
        <f>IF(salesdata[[#This Row],[Total Revenue]]&gt;=70000,"High",IF(salesdata[[#This Row],[Total Revenue]]&gt;=40000,"Medium","Low"))</f>
        <v>Medium</v>
      </c>
      <c r="Y4376" s="1" t="str">
        <f>IFERROR(IF(SUMIF(salesdata[Year],salesdata[[#This Row],[Year]],salesdata[Total Revenue])&gt;SUMIF(salesdata[Year],salesdata[[#This Row],[Year]]-1,salesdata[Total Revenue]),"Growth Year","Decline Year"),"")</f>
        <v>Decline Year</v>
      </c>
    </row>
    <row r="4377" spans="1:25" x14ac:dyDescent="0.3">
      <c r="A4377" s="1">
        <v>4376</v>
      </c>
      <c r="B4377" s="2">
        <v>44733</v>
      </c>
      <c r="C4377" s="1">
        <v>2022</v>
      </c>
      <c r="D4377" s="1" t="s">
        <v>19</v>
      </c>
      <c r="E4377" s="1">
        <v>6</v>
      </c>
      <c r="F4377" s="3">
        <v>6214</v>
      </c>
      <c r="G4377" s="10">
        <v>19698.38</v>
      </c>
      <c r="H4377" s="12">
        <f>IFERROR(salesdata[[#This Row],[S-P1]]/salesdata[[#This Row],[Q-P1]],0)</f>
        <v>3.1700000000000004</v>
      </c>
      <c r="I4377" s="3">
        <v>2277</v>
      </c>
      <c r="J4377" s="10">
        <v>14436.18</v>
      </c>
      <c r="K4377" s="12">
        <f>IFERROR(salesdata[[#This Row],[S-P2]]/salesdata[[#This Row],[Q-P2]],0)</f>
        <v>6.34</v>
      </c>
      <c r="L4377" s="3">
        <v>2324</v>
      </c>
      <c r="M4377" s="10">
        <v>12596.08</v>
      </c>
      <c r="N4377" s="12">
        <f>IFERROR(salesdata[[#This Row],[S-P3]]/salesdata[[#This Row],[Q-P3]],0)</f>
        <v>5.42</v>
      </c>
      <c r="O4377" s="3">
        <v>489</v>
      </c>
      <c r="P4377" s="10">
        <v>3486.57</v>
      </c>
      <c r="Q4377" s="12">
        <f>IFERROR(salesdata[[#This Row],[S-P4]]/salesdata[[#This Row],[Q-P4]],0)</f>
        <v>7.13</v>
      </c>
      <c r="R4377" s="3">
        <v>11304</v>
      </c>
      <c r="S4377" s="10">
        <v>50217.21</v>
      </c>
      <c r="T4377" s="1" t="str">
        <f>"Q"&amp;ROUNDUP(salesdata[[#This Row],[Month No.]]/3,0)</f>
        <v>Q2</v>
      </c>
      <c r="U4377" s="1" t="str">
        <f>TEXT(salesdata[[#This Row],[Date]],"dddd")</f>
        <v>Tuesday</v>
      </c>
      <c r="V4377" s="12">
        <f>IFERROR(salesdata[[#This Row],[Total Revenue]]/salesdata[[#This Row],[Total Units Sold]],0)</f>
        <v>4.4424283439490448</v>
      </c>
      <c r="W4377" s="1" t="str">
        <f>INDEX({"Product1","Product2","Product3","Product4"},MATCH(MAX(salesdata[[#This Row],[S-P1]],salesdata[[#This Row],[S-P2]],salesdata[[#This Row],[S-P3]],salesdata[[#This Row],[S-P4]]),CHOOSE({1,2,3,4},salesdata[[#This Row],[S-P1]],salesdata[[#This Row],[S-P2]],salesdata[[#This Row],[S-P3]],salesdata[[#This Row],[S-P4]]),0))</f>
        <v>Product1</v>
      </c>
      <c r="X4377" s="1" t="str">
        <f>IF(salesdata[[#This Row],[Total Revenue]]&gt;=70000,"High",IF(salesdata[[#This Row],[Total Revenue]]&gt;=40000,"Medium","Low"))</f>
        <v>Medium</v>
      </c>
      <c r="Y4377" s="1" t="str">
        <f>IFERROR(IF(SUMIF(salesdata[Year],salesdata[[#This Row],[Year]],salesdata[Total Revenue])&gt;SUMIF(salesdata[Year],salesdata[[#This Row],[Year]]-1,salesdata[Total Revenue]),"Growth Year","Decline Year"),"")</f>
        <v>Decline Year</v>
      </c>
    </row>
    <row r="4378" spans="1:25" x14ac:dyDescent="0.3">
      <c r="A4378" s="1">
        <v>4377</v>
      </c>
      <c r="B4378" s="2">
        <v>44734</v>
      </c>
      <c r="C4378" s="1">
        <v>2022</v>
      </c>
      <c r="D4378" s="1" t="s">
        <v>19</v>
      </c>
      <c r="E4378" s="1">
        <v>6</v>
      </c>
      <c r="F4378" s="3">
        <v>6265</v>
      </c>
      <c r="G4378" s="10">
        <v>19860.05</v>
      </c>
      <c r="H4378" s="12">
        <f>IFERROR(salesdata[[#This Row],[S-P1]]/salesdata[[#This Row],[Q-P1]],0)</f>
        <v>3.17</v>
      </c>
      <c r="I4378" s="3">
        <v>3267</v>
      </c>
      <c r="J4378" s="10">
        <v>20712.78</v>
      </c>
      <c r="K4378" s="12">
        <f>IFERROR(salesdata[[#This Row],[S-P2]]/salesdata[[#This Row],[Q-P2]],0)</f>
        <v>6.34</v>
      </c>
      <c r="L4378" s="3">
        <v>821</v>
      </c>
      <c r="M4378" s="10">
        <v>4449.82</v>
      </c>
      <c r="N4378" s="12">
        <f>IFERROR(salesdata[[#This Row],[S-P3]]/salesdata[[#This Row],[Q-P3]],0)</f>
        <v>5.42</v>
      </c>
      <c r="O4378" s="3">
        <v>982</v>
      </c>
      <c r="P4378" s="10">
        <v>7001.66</v>
      </c>
      <c r="Q4378" s="12">
        <f>IFERROR(salesdata[[#This Row],[S-P4]]/salesdata[[#This Row],[Q-P4]],0)</f>
        <v>7.13</v>
      </c>
      <c r="R4378" s="3">
        <v>11335</v>
      </c>
      <c r="S4378" s="10">
        <v>52024.31</v>
      </c>
      <c r="T4378" s="1" t="str">
        <f>"Q"&amp;ROUNDUP(salesdata[[#This Row],[Month No.]]/3,0)</f>
        <v>Q2</v>
      </c>
      <c r="U4378" s="1" t="str">
        <f>TEXT(salesdata[[#This Row],[Date]],"dddd")</f>
        <v>Wednesday</v>
      </c>
      <c r="V4378" s="12">
        <f>IFERROR(salesdata[[#This Row],[Total Revenue]]/salesdata[[#This Row],[Total Units Sold]],0)</f>
        <v>4.5897053374503747</v>
      </c>
      <c r="W4378" s="1" t="str">
        <f>INDEX({"Product1","Product2","Product3","Product4"},MATCH(MAX(salesdata[[#This Row],[S-P1]],salesdata[[#This Row],[S-P2]],salesdata[[#This Row],[S-P3]],salesdata[[#This Row],[S-P4]]),CHOOSE({1,2,3,4},salesdata[[#This Row],[S-P1]],salesdata[[#This Row],[S-P2]],salesdata[[#This Row],[S-P3]],salesdata[[#This Row],[S-P4]]),0))</f>
        <v>Product2</v>
      </c>
      <c r="X4378" s="1" t="str">
        <f>IF(salesdata[[#This Row],[Total Revenue]]&gt;=70000,"High",IF(salesdata[[#This Row],[Total Revenue]]&gt;=40000,"Medium","Low"))</f>
        <v>Medium</v>
      </c>
      <c r="Y4378" s="1" t="str">
        <f>IFERROR(IF(SUMIF(salesdata[Year],salesdata[[#This Row],[Year]],salesdata[Total Revenue])&gt;SUMIF(salesdata[Year],salesdata[[#This Row],[Year]]-1,salesdata[Total Revenue]),"Growth Year","Decline Year"),"")</f>
        <v>Decline Year</v>
      </c>
    </row>
    <row r="4379" spans="1:25" x14ac:dyDescent="0.3">
      <c r="A4379" s="1">
        <v>4378</v>
      </c>
      <c r="B4379" s="2">
        <v>44735</v>
      </c>
      <c r="C4379" s="1">
        <v>2022</v>
      </c>
      <c r="D4379" s="1" t="s">
        <v>19</v>
      </c>
      <c r="E4379" s="1">
        <v>6</v>
      </c>
      <c r="F4379" s="3">
        <v>3137</v>
      </c>
      <c r="G4379" s="10">
        <v>9944.2900000000009</v>
      </c>
      <c r="H4379" s="12">
        <f>IFERROR(salesdata[[#This Row],[S-P1]]/salesdata[[#This Row],[Q-P1]],0)</f>
        <v>3.1700000000000004</v>
      </c>
      <c r="I4379" s="3">
        <v>2062</v>
      </c>
      <c r="J4379" s="10">
        <v>13073.08</v>
      </c>
      <c r="K4379" s="12">
        <f>IFERROR(salesdata[[#This Row],[S-P2]]/salesdata[[#This Row],[Q-P2]],0)</f>
        <v>6.34</v>
      </c>
      <c r="L4379" s="3">
        <v>3324</v>
      </c>
      <c r="M4379" s="10">
        <v>18016.080000000002</v>
      </c>
      <c r="N4379" s="12">
        <f>IFERROR(salesdata[[#This Row],[S-P3]]/salesdata[[#This Row],[Q-P3]],0)</f>
        <v>5.4200000000000008</v>
      </c>
      <c r="O4379" s="3">
        <v>624</v>
      </c>
      <c r="P4379" s="10">
        <v>4449.12</v>
      </c>
      <c r="Q4379" s="12">
        <f>IFERROR(salesdata[[#This Row],[S-P4]]/salesdata[[#This Row],[Q-P4]],0)</f>
        <v>7.13</v>
      </c>
      <c r="R4379" s="3">
        <v>9147</v>
      </c>
      <c r="S4379" s="10">
        <v>45482.57</v>
      </c>
      <c r="T4379" s="1" t="str">
        <f>"Q"&amp;ROUNDUP(salesdata[[#This Row],[Month No.]]/3,0)</f>
        <v>Q2</v>
      </c>
      <c r="U4379" s="1" t="str">
        <f>TEXT(salesdata[[#This Row],[Date]],"dddd")</f>
        <v>Thursday</v>
      </c>
      <c r="V4379" s="12">
        <f>IFERROR(salesdata[[#This Row],[Total Revenue]]/salesdata[[#This Row],[Total Units Sold]],0)</f>
        <v>4.9724029736525637</v>
      </c>
      <c r="W4379" s="1" t="str">
        <f>INDEX({"Product1","Product2","Product3","Product4"},MATCH(MAX(salesdata[[#This Row],[S-P1]],salesdata[[#This Row],[S-P2]],salesdata[[#This Row],[S-P3]],salesdata[[#This Row],[S-P4]]),CHOOSE({1,2,3,4},salesdata[[#This Row],[S-P1]],salesdata[[#This Row],[S-P2]],salesdata[[#This Row],[S-P3]],salesdata[[#This Row],[S-P4]]),0))</f>
        <v>Product3</v>
      </c>
      <c r="X4379" s="1" t="str">
        <f>IF(salesdata[[#This Row],[Total Revenue]]&gt;=70000,"High",IF(salesdata[[#This Row],[Total Revenue]]&gt;=40000,"Medium","Low"))</f>
        <v>Medium</v>
      </c>
      <c r="Y4379" s="1" t="str">
        <f>IFERROR(IF(SUMIF(salesdata[Year],salesdata[[#This Row],[Year]],salesdata[Total Revenue])&gt;SUMIF(salesdata[Year],salesdata[[#This Row],[Year]]-1,salesdata[Total Revenue]),"Growth Year","Decline Year"),"")</f>
        <v>Decline Year</v>
      </c>
    </row>
    <row r="4380" spans="1:25" x14ac:dyDescent="0.3">
      <c r="A4380" s="1">
        <v>4379</v>
      </c>
      <c r="B4380" s="2">
        <v>44736</v>
      </c>
      <c r="C4380" s="1">
        <v>2022</v>
      </c>
      <c r="D4380" s="1" t="s">
        <v>19</v>
      </c>
      <c r="E4380" s="1">
        <v>6</v>
      </c>
      <c r="F4380" s="3">
        <v>1575</v>
      </c>
      <c r="G4380" s="10">
        <v>4992.75</v>
      </c>
      <c r="H4380" s="12">
        <f>IFERROR(salesdata[[#This Row],[S-P1]]/salesdata[[#This Row],[Q-P1]],0)</f>
        <v>3.17</v>
      </c>
      <c r="I4380" s="3">
        <v>2680</v>
      </c>
      <c r="J4380" s="10">
        <v>16991.2</v>
      </c>
      <c r="K4380" s="12">
        <f>IFERROR(salesdata[[#This Row],[S-P2]]/salesdata[[#This Row],[Q-P2]],0)</f>
        <v>6.34</v>
      </c>
      <c r="L4380" s="3">
        <v>2989</v>
      </c>
      <c r="M4380" s="10">
        <v>16200.38</v>
      </c>
      <c r="N4380" s="12">
        <f>IFERROR(salesdata[[#This Row],[S-P3]]/salesdata[[#This Row],[Q-P3]],0)</f>
        <v>5.42</v>
      </c>
      <c r="O4380" s="3">
        <v>1184</v>
      </c>
      <c r="P4380" s="10">
        <v>8441.92</v>
      </c>
      <c r="Q4380" s="12">
        <f>IFERROR(salesdata[[#This Row],[S-P4]]/salesdata[[#This Row],[Q-P4]],0)</f>
        <v>7.13</v>
      </c>
      <c r="R4380" s="3">
        <v>8428</v>
      </c>
      <c r="S4380" s="10">
        <v>46626.25</v>
      </c>
      <c r="T4380" s="1" t="str">
        <f>"Q"&amp;ROUNDUP(salesdata[[#This Row],[Month No.]]/3,0)</f>
        <v>Q2</v>
      </c>
      <c r="U4380" s="1" t="str">
        <f>TEXT(salesdata[[#This Row],[Date]],"dddd")</f>
        <v>Friday</v>
      </c>
      <c r="V4380" s="12">
        <f>IFERROR(salesdata[[#This Row],[Total Revenue]]/salesdata[[#This Row],[Total Units Sold]],0)</f>
        <v>5.5323030374940672</v>
      </c>
      <c r="W4380" s="1" t="str">
        <f>INDEX({"Product1","Product2","Product3","Product4"},MATCH(MAX(salesdata[[#This Row],[S-P1]],salesdata[[#This Row],[S-P2]],salesdata[[#This Row],[S-P3]],salesdata[[#This Row],[S-P4]]),CHOOSE({1,2,3,4},salesdata[[#This Row],[S-P1]],salesdata[[#This Row],[S-P2]],salesdata[[#This Row],[S-P3]],salesdata[[#This Row],[S-P4]]),0))</f>
        <v>Product2</v>
      </c>
      <c r="X4380" s="1" t="str">
        <f>IF(salesdata[[#This Row],[Total Revenue]]&gt;=70000,"High",IF(salesdata[[#This Row],[Total Revenue]]&gt;=40000,"Medium","Low"))</f>
        <v>Medium</v>
      </c>
      <c r="Y4380" s="1" t="str">
        <f>IFERROR(IF(SUMIF(salesdata[Year],salesdata[[#This Row],[Year]],salesdata[Total Revenue])&gt;SUMIF(salesdata[Year],salesdata[[#This Row],[Year]]-1,salesdata[Total Revenue]),"Growth Year","Decline Year"),"")</f>
        <v>Decline Year</v>
      </c>
    </row>
    <row r="4381" spans="1:25" x14ac:dyDescent="0.3">
      <c r="A4381" s="1">
        <v>4380</v>
      </c>
      <c r="B4381" s="2">
        <v>44737</v>
      </c>
      <c r="C4381" s="1">
        <v>2022</v>
      </c>
      <c r="D4381" s="1" t="s">
        <v>19</v>
      </c>
      <c r="E4381" s="1">
        <v>6</v>
      </c>
      <c r="F4381" s="3">
        <v>6717</v>
      </c>
      <c r="G4381" s="10">
        <v>21292.89</v>
      </c>
      <c r="H4381" s="12">
        <f>IFERROR(salesdata[[#This Row],[S-P1]]/salesdata[[#This Row],[Q-P1]],0)</f>
        <v>3.17</v>
      </c>
      <c r="I4381" s="3">
        <v>2843</v>
      </c>
      <c r="J4381" s="10">
        <v>18024.62</v>
      </c>
      <c r="K4381" s="12">
        <f>IFERROR(salesdata[[#This Row],[S-P2]]/salesdata[[#This Row],[Q-P2]],0)</f>
        <v>6.34</v>
      </c>
      <c r="L4381" s="3">
        <v>3610</v>
      </c>
      <c r="M4381" s="10">
        <v>19566.2</v>
      </c>
      <c r="N4381" s="12">
        <f>IFERROR(salesdata[[#This Row],[S-P3]]/salesdata[[#This Row],[Q-P3]],0)</f>
        <v>5.42</v>
      </c>
      <c r="O4381" s="3">
        <v>763</v>
      </c>
      <c r="P4381" s="10">
        <v>5440.19</v>
      </c>
      <c r="Q4381" s="12">
        <f>IFERROR(salesdata[[#This Row],[S-P4]]/salesdata[[#This Row],[Q-P4]],0)</f>
        <v>7.13</v>
      </c>
      <c r="R4381" s="3">
        <v>13933</v>
      </c>
      <c r="S4381" s="10">
        <v>64323.9</v>
      </c>
      <c r="T4381" s="1" t="str">
        <f>"Q"&amp;ROUNDUP(salesdata[[#This Row],[Month No.]]/3,0)</f>
        <v>Q2</v>
      </c>
      <c r="U4381" s="1" t="str">
        <f>TEXT(salesdata[[#This Row],[Date]],"dddd")</f>
        <v>Saturday</v>
      </c>
      <c r="V4381" s="12">
        <f>IFERROR(salesdata[[#This Row],[Total Revenue]]/salesdata[[#This Row],[Total Units Sold]],0)</f>
        <v>4.6166582932606044</v>
      </c>
      <c r="W4381" s="1" t="str">
        <f>INDEX({"Product1","Product2","Product3","Product4"},MATCH(MAX(salesdata[[#This Row],[S-P1]],salesdata[[#This Row],[S-P2]],salesdata[[#This Row],[S-P3]],salesdata[[#This Row],[S-P4]]),CHOOSE({1,2,3,4},salesdata[[#This Row],[S-P1]],salesdata[[#This Row],[S-P2]],salesdata[[#This Row],[S-P3]],salesdata[[#This Row],[S-P4]]),0))</f>
        <v>Product1</v>
      </c>
      <c r="X4381" s="1" t="str">
        <f>IF(salesdata[[#This Row],[Total Revenue]]&gt;=70000,"High",IF(salesdata[[#This Row],[Total Revenue]]&gt;=40000,"Medium","Low"))</f>
        <v>Medium</v>
      </c>
      <c r="Y4381" s="1" t="str">
        <f>IFERROR(IF(SUMIF(salesdata[Year],salesdata[[#This Row],[Year]],salesdata[Total Revenue])&gt;SUMIF(salesdata[Year],salesdata[[#This Row],[Year]]-1,salesdata[Total Revenue]),"Growth Year","Decline Year"),"")</f>
        <v>Decline Year</v>
      </c>
    </row>
    <row r="4382" spans="1:25" x14ac:dyDescent="0.3">
      <c r="A4382" s="1">
        <v>4381</v>
      </c>
      <c r="B4382" s="2">
        <v>44738</v>
      </c>
      <c r="C4382" s="1">
        <v>2022</v>
      </c>
      <c r="D4382" s="1" t="s">
        <v>19</v>
      </c>
      <c r="E4382" s="1">
        <v>6</v>
      </c>
      <c r="F4382" s="3">
        <v>2381</v>
      </c>
      <c r="G4382" s="10">
        <v>7547.77</v>
      </c>
      <c r="H4382" s="12">
        <f>IFERROR(salesdata[[#This Row],[S-P1]]/salesdata[[#This Row],[Q-P1]],0)</f>
        <v>3.1700000000000004</v>
      </c>
      <c r="I4382" s="3">
        <v>1137</v>
      </c>
      <c r="J4382" s="10">
        <v>7208.58</v>
      </c>
      <c r="K4382" s="12">
        <f>IFERROR(salesdata[[#This Row],[S-P2]]/salesdata[[#This Row],[Q-P2]],0)</f>
        <v>6.34</v>
      </c>
      <c r="L4382" s="3">
        <v>1719</v>
      </c>
      <c r="M4382" s="10">
        <v>9316.98</v>
      </c>
      <c r="N4382" s="12">
        <f>IFERROR(salesdata[[#This Row],[S-P3]]/salesdata[[#This Row],[Q-P3]],0)</f>
        <v>5.42</v>
      </c>
      <c r="O4382" s="3">
        <v>517</v>
      </c>
      <c r="P4382" s="10">
        <v>3686.21</v>
      </c>
      <c r="Q4382" s="12">
        <f>IFERROR(salesdata[[#This Row],[S-P4]]/salesdata[[#This Row],[Q-P4]],0)</f>
        <v>7.13</v>
      </c>
      <c r="R4382" s="3">
        <v>5754</v>
      </c>
      <c r="S4382" s="10">
        <v>27759.54</v>
      </c>
      <c r="T4382" s="1" t="str">
        <f>"Q"&amp;ROUNDUP(salesdata[[#This Row],[Month No.]]/3,0)</f>
        <v>Q2</v>
      </c>
      <c r="U4382" s="1" t="str">
        <f>TEXT(salesdata[[#This Row],[Date]],"dddd")</f>
        <v>Sunday</v>
      </c>
      <c r="V4382" s="12">
        <f>IFERROR(salesdata[[#This Row],[Total Revenue]]/salesdata[[#This Row],[Total Units Sold]],0)</f>
        <v>4.8243899895724711</v>
      </c>
      <c r="W4382" s="1" t="str">
        <f>INDEX({"Product1","Product2","Product3","Product4"},MATCH(MAX(salesdata[[#This Row],[S-P1]],salesdata[[#This Row],[S-P2]],salesdata[[#This Row],[S-P3]],salesdata[[#This Row],[S-P4]]),CHOOSE({1,2,3,4},salesdata[[#This Row],[S-P1]],salesdata[[#This Row],[S-P2]],salesdata[[#This Row],[S-P3]],salesdata[[#This Row],[S-P4]]),0))</f>
        <v>Product3</v>
      </c>
      <c r="X4382" s="1" t="str">
        <f>IF(salesdata[[#This Row],[Total Revenue]]&gt;=70000,"High",IF(salesdata[[#This Row],[Total Revenue]]&gt;=40000,"Medium","Low"))</f>
        <v>Low</v>
      </c>
      <c r="Y4382" s="1" t="str">
        <f>IFERROR(IF(SUMIF(salesdata[Year],salesdata[[#This Row],[Year]],salesdata[Total Revenue])&gt;SUMIF(salesdata[Year],salesdata[[#This Row],[Year]]-1,salesdata[Total Revenue]),"Growth Year","Decline Year"),"")</f>
        <v>Decline Year</v>
      </c>
    </row>
    <row r="4383" spans="1:25" x14ac:dyDescent="0.3">
      <c r="A4383" s="1">
        <v>4382</v>
      </c>
      <c r="B4383" s="2">
        <v>44739</v>
      </c>
      <c r="C4383" s="1">
        <v>2022</v>
      </c>
      <c r="D4383" s="1" t="s">
        <v>19</v>
      </c>
      <c r="E4383" s="1">
        <v>6</v>
      </c>
      <c r="F4383" s="3">
        <v>3549</v>
      </c>
      <c r="G4383" s="10">
        <v>11250.33</v>
      </c>
      <c r="H4383" s="12">
        <f>IFERROR(salesdata[[#This Row],[S-P1]]/salesdata[[#This Row],[Q-P1]],0)</f>
        <v>3.17</v>
      </c>
      <c r="I4383" s="3">
        <v>635</v>
      </c>
      <c r="J4383" s="10">
        <v>4025.9</v>
      </c>
      <c r="K4383" s="12">
        <f>IFERROR(salesdata[[#This Row],[S-P2]]/salesdata[[#This Row],[Q-P2]],0)</f>
        <v>6.34</v>
      </c>
      <c r="L4383" s="3">
        <v>1703</v>
      </c>
      <c r="M4383" s="10">
        <v>9230.26</v>
      </c>
      <c r="N4383" s="12">
        <f>IFERROR(salesdata[[#This Row],[S-P3]]/salesdata[[#This Row],[Q-P3]],0)</f>
        <v>5.42</v>
      </c>
      <c r="O4383" s="3">
        <v>1492</v>
      </c>
      <c r="P4383" s="10">
        <v>10637.96</v>
      </c>
      <c r="Q4383" s="12">
        <f>IFERROR(salesdata[[#This Row],[S-P4]]/salesdata[[#This Row],[Q-P4]],0)</f>
        <v>7.129999999999999</v>
      </c>
      <c r="R4383" s="3">
        <v>7379</v>
      </c>
      <c r="S4383" s="10">
        <v>35144.449999999997</v>
      </c>
      <c r="T4383" s="1" t="str">
        <f>"Q"&amp;ROUNDUP(salesdata[[#This Row],[Month No.]]/3,0)</f>
        <v>Q2</v>
      </c>
      <c r="U4383" s="1" t="str">
        <f>TEXT(salesdata[[#This Row],[Date]],"dddd")</f>
        <v>Monday</v>
      </c>
      <c r="V4383" s="12">
        <f>IFERROR(salesdata[[#This Row],[Total Revenue]]/salesdata[[#This Row],[Total Units Sold]],0)</f>
        <v>4.762765957446808</v>
      </c>
      <c r="W4383" s="1" t="str">
        <f>INDEX({"Product1","Product2","Product3","Product4"},MATCH(MAX(salesdata[[#This Row],[S-P1]],salesdata[[#This Row],[S-P2]],salesdata[[#This Row],[S-P3]],salesdata[[#This Row],[S-P4]]),CHOOSE({1,2,3,4},salesdata[[#This Row],[S-P1]],salesdata[[#This Row],[S-P2]],salesdata[[#This Row],[S-P3]],salesdata[[#This Row],[S-P4]]),0))</f>
        <v>Product1</v>
      </c>
      <c r="X4383" s="1" t="str">
        <f>IF(salesdata[[#This Row],[Total Revenue]]&gt;=70000,"High",IF(salesdata[[#This Row],[Total Revenue]]&gt;=40000,"Medium","Low"))</f>
        <v>Low</v>
      </c>
      <c r="Y4383" s="1" t="str">
        <f>IFERROR(IF(SUMIF(salesdata[Year],salesdata[[#This Row],[Year]],salesdata[Total Revenue])&gt;SUMIF(salesdata[Year],salesdata[[#This Row],[Year]]-1,salesdata[Total Revenue]),"Growth Year","Decline Year"),"")</f>
        <v>Decline Year</v>
      </c>
    </row>
    <row r="4384" spans="1:25" x14ac:dyDescent="0.3">
      <c r="A4384" s="1">
        <v>4383</v>
      </c>
      <c r="B4384" s="2">
        <v>44740</v>
      </c>
      <c r="C4384" s="1">
        <v>2022</v>
      </c>
      <c r="D4384" s="1" t="s">
        <v>19</v>
      </c>
      <c r="E4384" s="1">
        <v>6</v>
      </c>
      <c r="F4384" s="3">
        <v>7076</v>
      </c>
      <c r="G4384" s="10">
        <v>22430.92</v>
      </c>
      <c r="H4384" s="12">
        <f>IFERROR(salesdata[[#This Row],[S-P1]]/salesdata[[#This Row],[Q-P1]],0)</f>
        <v>3.17</v>
      </c>
      <c r="I4384" s="3">
        <v>2341</v>
      </c>
      <c r="J4384" s="10">
        <v>14841.94</v>
      </c>
      <c r="K4384" s="12">
        <f>IFERROR(salesdata[[#This Row],[S-P2]]/salesdata[[#This Row],[Q-P2]],0)</f>
        <v>6.34</v>
      </c>
      <c r="L4384" s="3">
        <v>3521</v>
      </c>
      <c r="M4384" s="10">
        <v>19083.82</v>
      </c>
      <c r="N4384" s="12">
        <f>IFERROR(salesdata[[#This Row],[S-P3]]/salesdata[[#This Row],[Q-P3]],0)</f>
        <v>5.42</v>
      </c>
      <c r="O4384" s="3">
        <v>1192</v>
      </c>
      <c r="P4384" s="10">
        <v>8498.9599999999991</v>
      </c>
      <c r="Q4384" s="12">
        <f>IFERROR(salesdata[[#This Row],[S-P4]]/salesdata[[#This Row],[Q-P4]],0)</f>
        <v>7.129999999999999</v>
      </c>
      <c r="R4384" s="3">
        <v>14130</v>
      </c>
      <c r="S4384" s="10">
        <v>64855.64</v>
      </c>
      <c r="T4384" s="1" t="str">
        <f>"Q"&amp;ROUNDUP(salesdata[[#This Row],[Month No.]]/3,0)</f>
        <v>Q2</v>
      </c>
      <c r="U4384" s="1" t="str">
        <f>TEXT(salesdata[[#This Row],[Date]],"dddd")</f>
        <v>Tuesday</v>
      </c>
      <c r="V4384" s="12">
        <f>IFERROR(salesdata[[#This Row],[Total Revenue]]/salesdata[[#This Row],[Total Units Sold]],0)</f>
        <v>4.5899249823071475</v>
      </c>
      <c r="W4384" s="1" t="str">
        <f>INDEX({"Product1","Product2","Product3","Product4"},MATCH(MAX(salesdata[[#This Row],[S-P1]],salesdata[[#This Row],[S-P2]],salesdata[[#This Row],[S-P3]],salesdata[[#This Row],[S-P4]]),CHOOSE({1,2,3,4},salesdata[[#This Row],[S-P1]],salesdata[[#This Row],[S-P2]],salesdata[[#This Row],[S-P3]],salesdata[[#This Row],[S-P4]]),0))</f>
        <v>Product1</v>
      </c>
      <c r="X4384" s="1" t="str">
        <f>IF(salesdata[[#This Row],[Total Revenue]]&gt;=70000,"High",IF(salesdata[[#This Row],[Total Revenue]]&gt;=40000,"Medium","Low"))</f>
        <v>Medium</v>
      </c>
      <c r="Y4384" s="1" t="str">
        <f>IFERROR(IF(SUMIF(salesdata[Year],salesdata[[#This Row],[Year]],salesdata[Total Revenue])&gt;SUMIF(salesdata[Year],salesdata[[#This Row],[Year]]-1,salesdata[Total Revenue]),"Growth Year","Decline Year"),"")</f>
        <v>Decline Year</v>
      </c>
    </row>
    <row r="4385" spans="1:25" x14ac:dyDescent="0.3">
      <c r="A4385" s="1">
        <v>4384</v>
      </c>
      <c r="B4385" s="2">
        <v>44741</v>
      </c>
      <c r="C4385" s="1">
        <v>2022</v>
      </c>
      <c r="D4385" s="1" t="s">
        <v>19</v>
      </c>
      <c r="E4385" s="1">
        <v>6</v>
      </c>
      <c r="F4385" s="3">
        <v>1392</v>
      </c>
      <c r="G4385" s="10">
        <v>4412.6400000000003</v>
      </c>
      <c r="H4385" s="12">
        <f>IFERROR(salesdata[[#This Row],[S-P1]]/salesdata[[#This Row],[Q-P1]],0)</f>
        <v>3.1700000000000004</v>
      </c>
      <c r="I4385" s="3">
        <v>1589</v>
      </c>
      <c r="J4385" s="10">
        <v>10074.26</v>
      </c>
      <c r="K4385" s="12">
        <f>IFERROR(salesdata[[#This Row],[S-P2]]/salesdata[[#This Row],[Q-P2]],0)</f>
        <v>6.34</v>
      </c>
      <c r="L4385" s="3">
        <v>3505</v>
      </c>
      <c r="M4385" s="10">
        <v>18997.099999999999</v>
      </c>
      <c r="N4385" s="12">
        <f>IFERROR(salesdata[[#This Row],[S-P3]]/salesdata[[#This Row],[Q-P3]],0)</f>
        <v>5.42</v>
      </c>
      <c r="O4385" s="3">
        <v>1524</v>
      </c>
      <c r="P4385" s="10">
        <v>10866.12</v>
      </c>
      <c r="Q4385" s="12">
        <f>IFERROR(salesdata[[#This Row],[S-P4]]/salesdata[[#This Row],[Q-P4]],0)</f>
        <v>7.1300000000000008</v>
      </c>
      <c r="R4385" s="3">
        <v>8010</v>
      </c>
      <c r="S4385" s="10">
        <v>44350.12</v>
      </c>
      <c r="T4385" s="1" t="str">
        <f>"Q"&amp;ROUNDUP(salesdata[[#This Row],[Month No.]]/3,0)</f>
        <v>Q2</v>
      </c>
      <c r="U4385" s="1" t="str">
        <f>TEXT(salesdata[[#This Row],[Date]],"dddd")</f>
        <v>Wednesday</v>
      </c>
      <c r="V4385" s="12">
        <f>IFERROR(salesdata[[#This Row],[Total Revenue]]/salesdata[[#This Row],[Total Units Sold]],0)</f>
        <v>5.5368439450686644</v>
      </c>
      <c r="W4385" s="1" t="str">
        <f>INDEX({"Product1","Product2","Product3","Product4"},MATCH(MAX(salesdata[[#This Row],[S-P1]],salesdata[[#This Row],[S-P2]],salesdata[[#This Row],[S-P3]],salesdata[[#This Row],[S-P4]]),CHOOSE({1,2,3,4},salesdata[[#This Row],[S-P1]],salesdata[[#This Row],[S-P2]],salesdata[[#This Row],[S-P3]],salesdata[[#This Row],[S-P4]]),0))</f>
        <v>Product3</v>
      </c>
      <c r="X4385" s="1" t="str">
        <f>IF(salesdata[[#This Row],[Total Revenue]]&gt;=70000,"High",IF(salesdata[[#This Row],[Total Revenue]]&gt;=40000,"Medium","Low"))</f>
        <v>Medium</v>
      </c>
      <c r="Y4385" s="1" t="str">
        <f>IFERROR(IF(SUMIF(salesdata[Year],salesdata[[#This Row],[Year]],salesdata[Total Revenue])&gt;SUMIF(salesdata[Year],salesdata[[#This Row],[Year]]-1,salesdata[Total Revenue]),"Growth Year","Decline Year"),"")</f>
        <v>Decline Year</v>
      </c>
    </row>
    <row r="4386" spans="1:25" x14ac:dyDescent="0.3">
      <c r="A4386" s="1">
        <v>4385</v>
      </c>
      <c r="B4386" s="2">
        <v>44742</v>
      </c>
      <c r="C4386" s="1">
        <v>2022</v>
      </c>
      <c r="D4386" s="1" t="s">
        <v>19</v>
      </c>
      <c r="E4386" s="1">
        <v>6</v>
      </c>
      <c r="F4386" s="3">
        <v>3534</v>
      </c>
      <c r="G4386" s="10">
        <v>11202.78</v>
      </c>
      <c r="H4386" s="12">
        <f>IFERROR(salesdata[[#This Row],[S-P1]]/salesdata[[#This Row],[Q-P1]],0)</f>
        <v>3.1700000000000004</v>
      </c>
      <c r="I4386" s="3">
        <v>2909</v>
      </c>
      <c r="J4386" s="10">
        <v>18443.060000000001</v>
      </c>
      <c r="K4386" s="12">
        <f>IFERROR(salesdata[[#This Row],[S-P2]]/salesdata[[#This Row],[Q-P2]],0)</f>
        <v>6.3400000000000007</v>
      </c>
      <c r="L4386" s="3">
        <v>5443</v>
      </c>
      <c r="M4386" s="10">
        <v>29501.06</v>
      </c>
      <c r="N4386" s="12">
        <f>IFERROR(salesdata[[#This Row],[S-P3]]/salesdata[[#This Row],[Q-P3]],0)</f>
        <v>5.42</v>
      </c>
      <c r="O4386" s="3">
        <v>748</v>
      </c>
      <c r="P4386" s="10">
        <v>5333.24</v>
      </c>
      <c r="Q4386" s="12">
        <f>IFERROR(salesdata[[#This Row],[S-P4]]/salesdata[[#This Row],[Q-P4]],0)</f>
        <v>7.13</v>
      </c>
      <c r="R4386" s="3">
        <v>12634</v>
      </c>
      <c r="S4386" s="10">
        <v>64480.14</v>
      </c>
      <c r="T4386" s="1" t="str">
        <f>"Q"&amp;ROUNDUP(salesdata[[#This Row],[Month No.]]/3,0)</f>
        <v>Q2</v>
      </c>
      <c r="U4386" s="1" t="str">
        <f>TEXT(salesdata[[#This Row],[Date]],"dddd")</f>
        <v>Thursday</v>
      </c>
      <c r="V4386" s="12">
        <f>IFERROR(salesdata[[#This Row],[Total Revenue]]/salesdata[[#This Row],[Total Units Sold]],0)</f>
        <v>5.1036995409213235</v>
      </c>
      <c r="W4386" s="1" t="str">
        <f>INDEX({"Product1","Product2","Product3","Product4"},MATCH(MAX(salesdata[[#This Row],[S-P1]],salesdata[[#This Row],[S-P2]],salesdata[[#This Row],[S-P3]],salesdata[[#This Row],[S-P4]]),CHOOSE({1,2,3,4},salesdata[[#This Row],[S-P1]],salesdata[[#This Row],[S-P2]],salesdata[[#This Row],[S-P3]],salesdata[[#This Row],[S-P4]]),0))</f>
        <v>Product3</v>
      </c>
      <c r="X4386" s="1" t="str">
        <f>IF(salesdata[[#This Row],[Total Revenue]]&gt;=70000,"High",IF(salesdata[[#This Row],[Total Revenue]]&gt;=40000,"Medium","Low"))</f>
        <v>Medium</v>
      </c>
      <c r="Y4386" s="1" t="str">
        <f>IFERROR(IF(SUMIF(salesdata[Year],salesdata[[#This Row],[Year]],salesdata[Total Revenue])&gt;SUMIF(salesdata[Year],salesdata[[#This Row],[Year]]-1,salesdata[Total Revenue]),"Growth Year","Decline Year"),"")</f>
        <v>Decline Year</v>
      </c>
    </row>
    <row r="4387" spans="1:25" x14ac:dyDescent="0.3">
      <c r="A4387" s="1">
        <v>4386</v>
      </c>
      <c r="B4387" s="2">
        <v>44743</v>
      </c>
      <c r="C4387" s="1">
        <v>2022</v>
      </c>
      <c r="D4387" s="1" t="s">
        <v>20</v>
      </c>
      <c r="E4387" s="1">
        <v>7</v>
      </c>
      <c r="F4387" s="3">
        <v>1998</v>
      </c>
      <c r="G4387" s="10">
        <v>6333.66</v>
      </c>
      <c r="H4387" s="12">
        <f>IFERROR(salesdata[[#This Row],[S-P1]]/salesdata[[#This Row],[Q-P1]],0)</f>
        <v>3.17</v>
      </c>
      <c r="I4387" s="3">
        <v>2892</v>
      </c>
      <c r="J4387" s="10">
        <v>18335.28</v>
      </c>
      <c r="K4387" s="12">
        <f>IFERROR(salesdata[[#This Row],[S-P2]]/salesdata[[#This Row],[Q-P2]],0)</f>
        <v>6.34</v>
      </c>
      <c r="L4387" s="3">
        <v>3009</v>
      </c>
      <c r="M4387" s="10">
        <v>16308.78</v>
      </c>
      <c r="N4387" s="12">
        <f>IFERROR(salesdata[[#This Row],[S-P3]]/salesdata[[#This Row],[Q-P3]],0)</f>
        <v>5.42</v>
      </c>
      <c r="O4387" s="3">
        <v>946</v>
      </c>
      <c r="P4387" s="10">
        <v>6744.98</v>
      </c>
      <c r="Q4387" s="12">
        <f>IFERROR(salesdata[[#This Row],[S-P4]]/salesdata[[#This Row],[Q-P4]],0)</f>
        <v>7.13</v>
      </c>
      <c r="R4387" s="3">
        <v>8845</v>
      </c>
      <c r="S4387" s="10">
        <v>47722.7</v>
      </c>
      <c r="T4387" s="1" t="str">
        <f>"Q"&amp;ROUNDUP(salesdata[[#This Row],[Month No.]]/3,0)</f>
        <v>Q3</v>
      </c>
      <c r="U4387" s="1" t="str">
        <f>TEXT(salesdata[[#This Row],[Date]],"dddd")</f>
        <v>Friday</v>
      </c>
      <c r="V4387" s="12">
        <f>IFERROR(salesdata[[#This Row],[Total Revenue]]/salesdata[[#This Row],[Total Units Sold]],0)</f>
        <v>5.395443753533069</v>
      </c>
      <c r="W4387" s="1" t="str">
        <f>INDEX({"Product1","Product2","Product3","Product4"},MATCH(MAX(salesdata[[#This Row],[S-P1]],salesdata[[#This Row],[S-P2]],salesdata[[#This Row],[S-P3]],salesdata[[#This Row],[S-P4]]),CHOOSE({1,2,3,4},salesdata[[#This Row],[S-P1]],salesdata[[#This Row],[S-P2]],salesdata[[#This Row],[S-P3]],salesdata[[#This Row],[S-P4]]),0))</f>
        <v>Product2</v>
      </c>
      <c r="X4387" s="1" t="str">
        <f>IF(salesdata[[#This Row],[Total Revenue]]&gt;=70000,"High",IF(salesdata[[#This Row],[Total Revenue]]&gt;=40000,"Medium","Low"))</f>
        <v>Medium</v>
      </c>
      <c r="Y4387" s="1" t="str">
        <f>IFERROR(IF(SUMIF(salesdata[Year],salesdata[[#This Row],[Year]],salesdata[Total Revenue])&gt;SUMIF(salesdata[Year],salesdata[[#This Row],[Year]]-1,salesdata[Total Revenue]),"Growth Year","Decline Year"),"")</f>
        <v>Decline Year</v>
      </c>
    </row>
    <row r="4388" spans="1:25" x14ac:dyDescent="0.3">
      <c r="A4388" s="1">
        <v>4387</v>
      </c>
      <c r="B4388" s="2">
        <v>44744</v>
      </c>
      <c r="C4388" s="1">
        <v>2022</v>
      </c>
      <c r="D4388" s="1" t="s">
        <v>20</v>
      </c>
      <c r="E4388" s="1">
        <v>7</v>
      </c>
      <c r="F4388" s="3">
        <v>3456</v>
      </c>
      <c r="G4388" s="10">
        <v>10955.52</v>
      </c>
      <c r="H4388" s="12">
        <f>IFERROR(salesdata[[#This Row],[S-P1]]/salesdata[[#This Row],[Q-P1]],0)</f>
        <v>3.17</v>
      </c>
      <c r="I4388" s="3">
        <v>3649</v>
      </c>
      <c r="J4388" s="10">
        <v>23134.66</v>
      </c>
      <c r="K4388" s="12">
        <f>IFERROR(salesdata[[#This Row],[S-P2]]/salesdata[[#This Row],[Q-P2]],0)</f>
        <v>6.34</v>
      </c>
      <c r="L4388" s="3">
        <v>357</v>
      </c>
      <c r="M4388" s="10">
        <v>1934.94</v>
      </c>
      <c r="N4388" s="12">
        <f>IFERROR(salesdata[[#This Row],[S-P3]]/salesdata[[#This Row],[Q-P3]],0)</f>
        <v>5.42</v>
      </c>
      <c r="O4388" s="3">
        <v>727</v>
      </c>
      <c r="P4388" s="10">
        <v>5183.51</v>
      </c>
      <c r="Q4388" s="12">
        <f>IFERROR(salesdata[[#This Row],[S-P4]]/salesdata[[#This Row],[Q-P4]],0)</f>
        <v>7.13</v>
      </c>
      <c r="R4388" s="3">
        <v>8189</v>
      </c>
      <c r="S4388" s="10">
        <v>41208.629999999997</v>
      </c>
      <c r="T4388" s="1" t="str">
        <f>"Q"&amp;ROUNDUP(salesdata[[#This Row],[Month No.]]/3,0)</f>
        <v>Q3</v>
      </c>
      <c r="U4388" s="1" t="str">
        <f>TEXT(salesdata[[#This Row],[Date]],"dddd")</f>
        <v>Saturday</v>
      </c>
      <c r="V4388" s="12">
        <f>IFERROR(salesdata[[#This Row],[Total Revenue]]/salesdata[[#This Row],[Total Units Sold]],0)</f>
        <v>5.0321931859811944</v>
      </c>
      <c r="W4388" s="1" t="str">
        <f>INDEX({"Product1","Product2","Product3","Product4"},MATCH(MAX(salesdata[[#This Row],[S-P1]],salesdata[[#This Row],[S-P2]],salesdata[[#This Row],[S-P3]],salesdata[[#This Row],[S-P4]]),CHOOSE({1,2,3,4},salesdata[[#This Row],[S-P1]],salesdata[[#This Row],[S-P2]],salesdata[[#This Row],[S-P3]],salesdata[[#This Row],[S-P4]]),0))</f>
        <v>Product2</v>
      </c>
      <c r="X4388" s="1" t="str">
        <f>IF(salesdata[[#This Row],[Total Revenue]]&gt;=70000,"High",IF(salesdata[[#This Row],[Total Revenue]]&gt;=40000,"Medium","Low"))</f>
        <v>Medium</v>
      </c>
      <c r="Y4388" s="1" t="str">
        <f>IFERROR(IF(SUMIF(salesdata[Year],salesdata[[#This Row],[Year]],salesdata[Total Revenue])&gt;SUMIF(salesdata[Year],salesdata[[#This Row],[Year]]-1,salesdata[Total Revenue]),"Growth Year","Decline Year"),"")</f>
        <v>Decline Year</v>
      </c>
    </row>
    <row r="4389" spans="1:25" x14ac:dyDescent="0.3">
      <c r="A4389" s="1">
        <v>4388</v>
      </c>
      <c r="B4389" s="2">
        <v>44745</v>
      </c>
      <c r="C4389" s="1">
        <v>2022</v>
      </c>
      <c r="D4389" s="1" t="s">
        <v>20</v>
      </c>
      <c r="E4389" s="1">
        <v>7</v>
      </c>
      <c r="F4389" s="3">
        <v>3651</v>
      </c>
      <c r="G4389" s="10">
        <v>11573.67</v>
      </c>
      <c r="H4389" s="12">
        <f>IFERROR(salesdata[[#This Row],[S-P1]]/salesdata[[#This Row],[Q-P1]],0)</f>
        <v>3.17</v>
      </c>
      <c r="I4389" s="3">
        <v>3637</v>
      </c>
      <c r="J4389" s="10">
        <v>23058.58</v>
      </c>
      <c r="K4389" s="12">
        <f>IFERROR(salesdata[[#This Row],[S-P2]]/salesdata[[#This Row],[Q-P2]],0)</f>
        <v>6.3400000000000007</v>
      </c>
      <c r="L4389" s="3">
        <v>4779</v>
      </c>
      <c r="M4389" s="10">
        <v>25902.18</v>
      </c>
      <c r="N4389" s="12">
        <f>IFERROR(salesdata[[#This Row],[S-P3]]/salesdata[[#This Row],[Q-P3]],0)</f>
        <v>5.42</v>
      </c>
      <c r="O4389" s="3">
        <v>1940</v>
      </c>
      <c r="P4389" s="10">
        <v>13832.2</v>
      </c>
      <c r="Q4389" s="12">
        <f>IFERROR(salesdata[[#This Row],[S-P4]]/salesdata[[#This Row],[Q-P4]],0)</f>
        <v>7.1300000000000008</v>
      </c>
      <c r="R4389" s="3">
        <v>14007</v>
      </c>
      <c r="S4389" s="10">
        <v>74366.63</v>
      </c>
      <c r="T4389" s="1" t="str">
        <f>"Q"&amp;ROUNDUP(salesdata[[#This Row],[Month No.]]/3,0)</f>
        <v>Q3</v>
      </c>
      <c r="U4389" s="1" t="str">
        <f>TEXT(salesdata[[#This Row],[Date]],"dddd")</f>
        <v>Sunday</v>
      </c>
      <c r="V4389" s="12">
        <f>IFERROR(salesdata[[#This Row],[Total Revenue]]/salesdata[[#This Row],[Total Units Sold]],0)</f>
        <v>5.3092475190975943</v>
      </c>
      <c r="W4389" s="1" t="str">
        <f>INDEX({"Product1","Product2","Product3","Product4"},MATCH(MAX(salesdata[[#This Row],[S-P1]],salesdata[[#This Row],[S-P2]],salesdata[[#This Row],[S-P3]],salesdata[[#This Row],[S-P4]]),CHOOSE({1,2,3,4},salesdata[[#This Row],[S-P1]],salesdata[[#This Row],[S-P2]],salesdata[[#This Row],[S-P3]],salesdata[[#This Row],[S-P4]]),0))</f>
        <v>Product3</v>
      </c>
      <c r="X4389" s="1" t="str">
        <f>IF(salesdata[[#This Row],[Total Revenue]]&gt;=70000,"High",IF(salesdata[[#This Row],[Total Revenue]]&gt;=40000,"Medium","Low"))</f>
        <v>High</v>
      </c>
      <c r="Y4389" s="1" t="str">
        <f>IFERROR(IF(SUMIF(salesdata[Year],salesdata[[#This Row],[Year]],salesdata[Total Revenue])&gt;SUMIF(salesdata[Year],salesdata[[#This Row],[Year]]-1,salesdata[Total Revenue]),"Growth Year","Decline Year"),"")</f>
        <v>Decline Year</v>
      </c>
    </row>
    <row r="4390" spans="1:25" x14ac:dyDescent="0.3">
      <c r="A4390" s="1">
        <v>4389</v>
      </c>
      <c r="B4390" s="2">
        <v>44746</v>
      </c>
      <c r="C4390" s="1">
        <v>2022</v>
      </c>
      <c r="D4390" s="1" t="s">
        <v>20</v>
      </c>
      <c r="E4390" s="1">
        <v>7</v>
      </c>
      <c r="F4390" s="3">
        <v>7147</v>
      </c>
      <c r="G4390" s="10">
        <v>22655.99</v>
      </c>
      <c r="H4390" s="12">
        <f>IFERROR(salesdata[[#This Row],[S-P1]]/salesdata[[#This Row],[Q-P1]],0)</f>
        <v>3.1700000000000004</v>
      </c>
      <c r="I4390" s="3">
        <v>335</v>
      </c>
      <c r="J4390" s="10">
        <v>2123.9</v>
      </c>
      <c r="K4390" s="12">
        <f>IFERROR(salesdata[[#This Row],[S-P2]]/salesdata[[#This Row],[Q-P2]],0)</f>
        <v>6.34</v>
      </c>
      <c r="L4390" s="3">
        <v>1589</v>
      </c>
      <c r="M4390" s="10">
        <v>8612.3799999999992</v>
      </c>
      <c r="N4390" s="12">
        <f>IFERROR(salesdata[[#This Row],[S-P3]]/salesdata[[#This Row],[Q-P3]],0)</f>
        <v>5.42</v>
      </c>
      <c r="O4390" s="3">
        <v>1428</v>
      </c>
      <c r="P4390" s="10">
        <v>10181.64</v>
      </c>
      <c r="Q4390" s="12">
        <f>IFERROR(salesdata[[#This Row],[S-P4]]/salesdata[[#This Row],[Q-P4]],0)</f>
        <v>7.13</v>
      </c>
      <c r="R4390" s="3">
        <v>10499</v>
      </c>
      <c r="S4390" s="10">
        <v>43573.91</v>
      </c>
      <c r="T4390" s="1" t="str">
        <f>"Q"&amp;ROUNDUP(salesdata[[#This Row],[Month No.]]/3,0)</f>
        <v>Q3</v>
      </c>
      <c r="U4390" s="1" t="str">
        <f>TEXT(salesdata[[#This Row],[Date]],"dddd")</f>
        <v>Monday</v>
      </c>
      <c r="V4390" s="12">
        <f>IFERROR(salesdata[[#This Row],[Total Revenue]]/salesdata[[#This Row],[Total Units Sold]],0)</f>
        <v>4.1502914563291746</v>
      </c>
      <c r="W4390" s="1" t="str">
        <f>INDEX({"Product1","Product2","Product3","Product4"},MATCH(MAX(salesdata[[#This Row],[S-P1]],salesdata[[#This Row],[S-P2]],salesdata[[#This Row],[S-P3]],salesdata[[#This Row],[S-P4]]),CHOOSE({1,2,3,4},salesdata[[#This Row],[S-P1]],salesdata[[#This Row],[S-P2]],salesdata[[#This Row],[S-P3]],salesdata[[#This Row],[S-P4]]),0))</f>
        <v>Product1</v>
      </c>
      <c r="X4390" s="1" t="str">
        <f>IF(salesdata[[#This Row],[Total Revenue]]&gt;=70000,"High",IF(salesdata[[#This Row],[Total Revenue]]&gt;=40000,"Medium","Low"))</f>
        <v>Medium</v>
      </c>
      <c r="Y4390" s="1" t="str">
        <f>IFERROR(IF(SUMIF(salesdata[Year],salesdata[[#This Row],[Year]],salesdata[Total Revenue])&gt;SUMIF(salesdata[Year],salesdata[[#This Row],[Year]]-1,salesdata[Total Revenue]),"Growth Year","Decline Year"),"")</f>
        <v>Decline Year</v>
      </c>
    </row>
    <row r="4391" spans="1:25" x14ac:dyDescent="0.3">
      <c r="A4391" s="1">
        <v>4390</v>
      </c>
      <c r="B4391" s="2">
        <v>44747</v>
      </c>
      <c r="C4391" s="1">
        <v>2022</v>
      </c>
      <c r="D4391" s="1" t="s">
        <v>20</v>
      </c>
      <c r="E4391" s="1">
        <v>7</v>
      </c>
      <c r="F4391" s="3">
        <v>4117</v>
      </c>
      <c r="G4391" s="10">
        <v>13050.89</v>
      </c>
      <c r="H4391" s="12">
        <f>IFERROR(salesdata[[#This Row],[S-P1]]/salesdata[[#This Row],[Q-P1]],0)</f>
        <v>3.17</v>
      </c>
      <c r="I4391" s="3">
        <v>2506</v>
      </c>
      <c r="J4391" s="10">
        <v>15888.04</v>
      </c>
      <c r="K4391" s="12">
        <f>IFERROR(salesdata[[#This Row],[S-P2]]/salesdata[[#This Row],[Q-P2]],0)</f>
        <v>6.3400000000000007</v>
      </c>
      <c r="L4391" s="3">
        <v>1466</v>
      </c>
      <c r="M4391" s="10">
        <v>7945.72</v>
      </c>
      <c r="N4391" s="12">
        <f>IFERROR(salesdata[[#This Row],[S-P3]]/salesdata[[#This Row],[Q-P3]],0)</f>
        <v>5.42</v>
      </c>
      <c r="O4391" s="3">
        <v>600</v>
      </c>
      <c r="P4391" s="10">
        <v>4278</v>
      </c>
      <c r="Q4391" s="12">
        <f>IFERROR(salesdata[[#This Row],[S-P4]]/salesdata[[#This Row],[Q-P4]],0)</f>
        <v>7.13</v>
      </c>
      <c r="R4391" s="3">
        <v>8689</v>
      </c>
      <c r="S4391" s="10">
        <v>41162.65</v>
      </c>
      <c r="T4391" s="1" t="str">
        <f>"Q"&amp;ROUNDUP(salesdata[[#This Row],[Month No.]]/3,0)</f>
        <v>Q3</v>
      </c>
      <c r="U4391" s="1" t="str">
        <f>TEXT(salesdata[[#This Row],[Date]],"dddd")</f>
        <v>Tuesday</v>
      </c>
      <c r="V4391" s="12">
        <f>IFERROR(salesdata[[#This Row],[Total Revenue]]/salesdata[[#This Row],[Total Units Sold]],0)</f>
        <v>4.7373288065370014</v>
      </c>
      <c r="W4391" s="1" t="str">
        <f>INDEX({"Product1","Product2","Product3","Product4"},MATCH(MAX(salesdata[[#This Row],[S-P1]],salesdata[[#This Row],[S-P2]],salesdata[[#This Row],[S-P3]],salesdata[[#This Row],[S-P4]]),CHOOSE({1,2,3,4},salesdata[[#This Row],[S-P1]],salesdata[[#This Row],[S-P2]],salesdata[[#This Row],[S-P3]],salesdata[[#This Row],[S-P4]]),0))</f>
        <v>Product2</v>
      </c>
      <c r="X4391" s="1" t="str">
        <f>IF(salesdata[[#This Row],[Total Revenue]]&gt;=70000,"High",IF(salesdata[[#This Row],[Total Revenue]]&gt;=40000,"Medium","Low"))</f>
        <v>Medium</v>
      </c>
      <c r="Y4391" s="1" t="str">
        <f>IFERROR(IF(SUMIF(salesdata[Year],salesdata[[#This Row],[Year]],salesdata[Total Revenue])&gt;SUMIF(salesdata[Year],salesdata[[#This Row],[Year]]-1,salesdata[Total Revenue]),"Growth Year","Decline Year"),"")</f>
        <v>Decline Year</v>
      </c>
    </row>
    <row r="4392" spans="1:25" x14ac:dyDescent="0.3">
      <c r="A4392" s="1">
        <v>4391</v>
      </c>
      <c r="B4392" s="2">
        <v>44748</v>
      </c>
      <c r="C4392" s="1">
        <v>2022</v>
      </c>
      <c r="D4392" s="1" t="s">
        <v>20</v>
      </c>
      <c r="E4392" s="1">
        <v>7</v>
      </c>
      <c r="F4392" s="3">
        <v>1652</v>
      </c>
      <c r="G4392" s="10">
        <v>5236.84</v>
      </c>
      <c r="H4392" s="12">
        <f>IFERROR(salesdata[[#This Row],[S-P1]]/salesdata[[#This Row],[Q-P1]],0)</f>
        <v>3.17</v>
      </c>
      <c r="I4392" s="3">
        <v>3418</v>
      </c>
      <c r="J4392" s="10">
        <v>21670.12</v>
      </c>
      <c r="K4392" s="12">
        <f>IFERROR(salesdata[[#This Row],[S-P2]]/salesdata[[#This Row],[Q-P2]],0)</f>
        <v>6.34</v>
      </c>
      <c r="L4392" s="3">
        <v>4993</v>
      </c>
      <c r="M4392" s="10">
        <v>27062.06</v>
      </c>
      <c r="N4392" s="12">
        <f>IFERROR(salesdata[[#This Row],[S-P3]]/salesdata[[#This Row],[Q-P3]],0)</f>
        <v>5.42</v>
      </c>
      <c r="O4392" s="3">
        <v>1458</v>
      </c>
      <c r="P4392" s="10">
        <v>10395.540000000001</v>
      </c>
      <c r="Q4392" s="12">
        <f>IFERROR(salesdata[[#This Row],[S-P4]]/salesdata[[#This Row],[Q-P4]],0)</f>
        <v>7.1300000000000008</v>
      </c>
      <c r="R4392" s="3">
        <v>11521</v>
      </c>
      <c r="S4392" s="10">
        <v>64364.56</v>
      </c>
      <c r="T4392" s="1" t="str">
        <f>"Q"&amp;ROUNDUP(salesdata[[#This Row],[Month No.]]/3,0)</f>
        <v>Q3</v>
      </c>
      <c r="U4392" s="1" t="str">
        <f>TEXT(salesdata[[#This Row],[Date]],"dddd")</f>
        <v>Wednesday</v>
      </c>
      <c r="V4392" s="12">
        <f>IFERROR(salesdata[[#This Row],[Total Revenue]]/salesdata[[#This Row],[Total Units Sold]],0)</f>
        <v>5.5867164308653763</v>
      </c>
      <c r="W4392" s="1" t="str">
        <f>INDEX({"Product1","Product2","Product3","Product4"},MATCH(MAX(salesdata[[#This Row],[S-P1]],salesdata[[#This Row],[S-P2]],salesdata[[#This Row],[S-P3]],salesdata[[#This Row],[S-P4]]),CHOOSE({1,2,3,4},salesdata[[#This Row],[S-P1]],salesdata[[#This Row],[S-P2]],salesdata[[#This Row],[S-P3]],salesdata[[#This Row],[S-P4]]),0))</f>
        <v>Product3</v>
      </c>
      <c r="X4392" s="1" t="str">
        <f>IF(salesdata[[#This Row],[Total Revenue]]&gt;=70000,"High",IF(salesdata[[#This Row],[Total Revenue]]&gt;=40000,"Medium","Low"))</f>
        <v>Medium</v>
      </c>
      <c r="Y4392" s="1" t="str">
        <f>IFERROR(IF(SUMIF(salesdata[Year],salesdata[[#This Row],[Year]],salesdata[Total Revenue])&gt;SUMIF(salesdata[Year],salesdata[[#This Row],[Year]]-1,salesdata[Total Revenue]),"Growth Year","Decline Year"),"")</f>
        <v>Decline Year</v>
      </c>
    </row>
    <row r="4393" spans="1:25" x14ac:dyDescent="0.3">
      <c r="A4393" s="1">
        <v>4392</v>
      </c>
      <c r="B4393" s="2">
        <v>44749</v>
      </c>
      <c r="C4393" s="1">
        <v>2022</v>
      </c>
      <c r="D4393" s="1" t="s">
        <v>20</v>
      </c>
      <c r="E4393" s="1">
        <v>7</v>
      </c>
      <c r="F4393" s="3">
        <v>3038</v>
      </c>
      <c r="G4393" s="10">
        <v>9630.4599999999991</v>
      </c>
      <c r="H4393" s="12">
        <f>IFERROR(salesdata[[#This Row],[S-P1]]/salesdata[[#This Row],[Q-P1]],0)</f>
        <v>3.17</v>
      </c>
      <c r="I4393" s="3">
        <v>1293</v>
      </c>
      <c r="J4393" s="10">
        <v>8197.6200000000008</v>
      </c>
      <c r="K4393" s="12">
        <f>IFERROR(salesdata[[#This Row],[S-P2]]/salesdata[[#This Row],[Q-P2]],0)</f>
        <v>6.3400000000000007</v>
      </c>
      <c r="L4393" s="3">
        <v>647</v>
      </c>
      <c r="M4393" s="10">
        <v>3506.74</v>
      </c>
      <c r="N4393" s="12">
        <f>IFERROR(salesdata[[#This Row],[S-P3]]/salesdata[[#This Row],[Q-P3]],0)</f>
        <v>5.42</v>
      </c>
      <c r="O4393" s="3">
        <v>1205</v>
      </c>
      <c r="P4393" s="10">
        <v>8591.65</v>
      </c>
      <c r="Q4393" s="12">
        <f>IFERROR(salesdata[[#This Row],[S-P4]]/salesdata[[#This Row],[Q-P4]],0)</f>
        <v>7.13</v>
      </c>
      <c r="R4393" s="3">
        <v>6183</v>
      </c>
      <c r="S4393" s="10">
        <v>29926.47</v>
      </c>
      <c r="T4393" s="1" t="str">
        <f>"Q"&amp;ROUNDUP(salesdata[[#This Row],[Month No.]]/3,0)</f>
        <v>Q3</v>
      </c>
      <c r="U4393" s="1" t="str">
        <f>TEXT(salesdata[[#This Row],[Date]],"dddd")</f>
        <v>Thursday</v>
      </c>
      <c r="V4393" s="12">
        <f>IFERROR(salesdata[[#This Row],[Total Revenue]]/salesdata[[#This Row],[Total Units Sold]],0)</f>
        <v>4.8401213003396411</v>
      </c>
      <c r="W4393" s="1" t="str">
        <f>INDEX({"Product1","Product2","Product3","Product4"},MATCH(MAX(salesdata[[#This Row],[S-P1]],salesdata[[#This Row],[S-P2]],salesdata[[#This Row],[S-P3]],salesdata[[#This Row],[S-P4]]),CHOOSE({1,2,3,4},salesdata[[#This Row],[S-P1]],salesdata[[#This Row],[S-P2]],salesdata[[#This Row],[S-P3]],salesdata[[#This Row],[S-P4]]),0))</f>
        <v>Product1</v>
      </c>
      <c r="X4393" s="1" t="str">
        <f>IF(salesdata[[#This Row],[Total Revenue]]&gt;=70000,"High",IF(salesdata[[#This Row],[Total Revenue]]&gt;=40000,"Medium","Low"))</f>
        <v>Low</v>
      </c>
      <c r="Y4393" s="1" t="str">
        <f>IFERROR(IF(SUMIF(salesdata[Year],salesdata[[#This Row],[Year]],salesdata[Total Revenue])&gt;SUMIF(salesdata[Year],salesdata[[#This Row],[Year]]-1,salesdata[Total Revenue]),"Growth Year","Decline Year"),"")</f>
        <v>Decline Year</v>
      </c>
    </row>
    <row r="4394" spans="1:25" x14ac:dyDescent="0.3">
      <c r="A4394" s="1">
        <v>4393</v>
      </c>
      <c r="B4394" s="2">
        <v>44750</v>
      </c>
      <c r="C4394" s="1">
        <v>2022</v>
      </c>
      <c r="D4394" s="1" t="s">
        <v>20</v>
      </c>
      <c r="E4394" s="1">
        <v>7</v>
      </c>
      <c r="F4394" s="3">
        <v>5877</v>
      </c>
      <c r="G4394" s="10">
        <v>18630.09</v>
      </c>
      <c r="H4394" s="12">
        <f>IFERROR(salesdata[[#This Row],[S-P1]]/salesdata[[#This Row],[Q-P1]],0)</f>
        <v>3.17</v>
      </c>
      <c r="I4394" s="3">
        <v>2192</v>
      </c>
      <c r="J4394" s="10">
        <v>13897.28</v>
      </c>
      <c r="K4394" s="12">
        <f>IFERROR(salesdata[[#This Row],[S-P2]]/salesdata[[#This Row],[Q-P2]],0)</f>
        <v>6.34</v>
      </c>
      <c r="L4394" s="3">
        <v>2524</v>
      </c>
      <c r="M4394" s="10">
        <v>13680.08</v>
      </c>
      <c r="N4394" s="12">
        <f>IFERROR(salesdata[[#This Row],[S-P3]]/salesdata[[#This Row],[Q-P3]],0)</f>
        <v>5.42</v>
      </c>
      <c r="O4394" s="3">
        <v>1501</v>
      </c>
      <c r="P4394" s="10">
        <v>10702.13</v>
      </c>
      <c r="Q4394" s="12">
        <f>IFERROR(salesdata[[#This Row],[S-P4]]/salesdata[[#This Row],[Q-P4]],0)</f>
        <v>7.13</v>
      </c>
      <c r="R4394" s="3">
        <v>12094</v>
      </c>
      <c r="S4394" s="10">
        <v>56909.58</v>
      </c>
      <c r="T4394" s="1" t="str">
        <f>"Q"&amp;ROUNDUP(salesdata[[#This Row],[Month No.]]/3,0)</f>
        <v>Q3</v>
      </c>
      <c r="U4394" s="1" t="str">
        <f>TEXT(salesdata[[#This Row],[Date]],"dddd")</f>
        <v>Friday</v>
      </c>
      <c r="V4394" s="12">
        <f>IFERROR(salesdata[[#This Row],[Total Revenue]]/salesdata[[#This Row],[Total Units Sold]],0)</f>
        <v>4.7056044319497277</v>
      </c>
      <c r="W4394" s="1" t="str">
        <f>INDEX({"Product1","Product2","Product3","Product4"},MATCH(MAX(salesdata[[#This Row],[S-P1]],salesdata[[#This Row],[S-P2]],salesdata[[#This Row],[S-P3]],salesdata[[#This Row],[S-P4]]),CHOOSE({1,2,3,4},salesdata[[#This Row],[S-P1]],salesdata[[#This Row],[S-P2]],salesdata[[#This Row],[S-P3]],salesdata[[#This Row],[S-P4]]),0))</f>
        <v>Product1</v>
      </c>
      <c r="X4394" s="1" t="str">
        <f>IF(salesdata[[#This Row],[Total Revenue]]&gt;=70000,"High",IF(salesdata[[#This Row],[Total Revenue]]&gt;=40000,"Medium","Low"))</f>
        <v>Medium</v>
      </c>
      <c r="Y4394" s="1" t="str">
        <f>IFERROR(IF(SUMIF(salesdata[Year],salesdata[[#This Row],[Year]],salesdata[Total Revenue])&gt;SUMIF(salesdata[Year],salesdata[[#This Row],[Year]]-1,salesdata[Total Revenue]),"Growth Year","Decline Year"),"")</f>
        <v>Decline Year</v>
      </c>
    </row>
    <row r="4395" spans="1:25" x14ac:dyDescent="0.3">
      <c r="A4395" s="1">
        <v>4394</v>
      </c>
      <c r="B4395" s="2">
        <v>44751</v>
      </c>
      <c r="C4395" s="1">
        <v>2022</v>
      </c>
      <c r="D4395" s="1" t="s">
        <v>20</v>
      </c>
      <c r="E4395" s="1">
        <v>7</v>
      </c>
      <c r="F4395" s="3">
        <v>7471</v>
      </c>
      <c r="G4395" s="10">
        <v>23683.07</v>
      </c>
      <c r="H4395" s="12">
        <f>IFERROR(salesdata[[#This Row],[S-P1]]/salesdata[[#This Row],[Q-P1]],0)</f>
        <v>3.17</v>
      </c>
      <c r="I4395" s="3">
        <v>3769</v>
      </c>
      <c r="J4395" s="10">
        <v>23895.46</v>
      </c>
      <c r="K4395" s="12">
        <f>IFERROR(salesdata[[#This Row],[S-P2]]/salesdata[[#This Row],[Q-P2]],0)</f>
        <v>6.34</v>
      </c>
      <c r="L4395" s="3">
        <v>5126</v>
      </c>
      <c r="M4395" s="10">
        <v>27782.92</v>
      </c>
      <c r="N4395" s="12">
        <f>IFERROR(salesdata[[#This Row],[S-P3]]/salesdata[[#This Row],[Q-P3]],0)</f>
        <v>5.42</v>
      </c>
      <c r="O4395" s="3">
        <v>601</v>
      </c>
      <c r="P4395" s="10">
        <v>4285.13</v>
      </c>
      <c r="Q4395" s="12">
        <f>IFERROR(salesdata[[#This Row],[S-P4]]/salesdata[[#This Row],[Q-P4]],0)</f>
        <v>7.13</v>
      </c>
      <c r="R4395" s="3">
        <v>16967</v>
      </c>
      <c r="S4395" s="10">
        <v>79646.58</v>
      </c>
      <c r="T4395" s="1" t="str">
        <f>"Q"&amp;ROUNDUP(salesdata[[#This Row],[Month No.]]/3,0)</f>
        <v>Q3</v>
      </c>
      <c r="U4395" s="1" t="str">
        <f>TEXT(salesdata[[#This Row],[Date]],"dddd")</f>
        <v>Saturday</v>
      </c>
      <c r="V4395" s="12">
        <f>IFERROR(salesdata[[#This Row],[Total Revenue]]/salesdata[[#This Row],[Total Units Sold]],0)</f>
        <v>4.6942052219013384</v>
      </c>
      <c r="W4395" s="1" t="str">
        <f>INDEX({"Product1","Product2","Product3","Product4"},MATCH(MAX(salesdata[[#This Row],[S-P1]],salesdata[[#This Row],[S-P2]],salesdata[[#This Row],[S-P3]],salesdata[[#This Row],[S-P4]]),CHOOSE({1,2,3,4},salesdata[[#This Row],[S-P1]],salesdata[[#This Row],[S-P2]],salesdata[[#This Row],[S-P3]],salesdata[[#This Row],[S-P4]]),0))</f>
        <v>Product3</v>
      </c>
      <c r="X4395" s="1" t="str">
        <f>IF(salesdata[[#This Row],[Total Revenue]]&gt;=70000,"High",IF(salesdata[[#This Row],[Total Revenue]]&gt;=40000,"Medium","Low"))</f>
        <v>High</v>
      </c>
      <c r="Y4395" s="1" t="str">
        <f>IFERROR(IF(SUMIF(salesdata[Year],salesdata[[#This Row],[Year]],salesdata[Total Revenue])&gt;SUMIF(salesdata[Year],salesdata[[#This Row],[Year]]-1,salesdata[Total Revenue]),"Growth Year","Decline Year"),"")</f>
        <v>Decline Year</v>
      </c>
    </row>
    <row r="4396" spans="1:25" x14ac:dyDescent="0.3">
      <c r="A4396" s="1">
        <v>4395</v>
      </c>
      <c r="B4396" s="2">
        <v>44752</v>
      </c>
      <c r="C4396" s="1">
        <v>2022</v>
      </c>
      <c r="D4396" s="1" t="s">
        <v>20</v>
      </c>
      <c r="E4396" s="1">
        <v>7</v>
      </c>
      <c r="F4396" s="3">
        <v>2188</v>
      </c>
      <c r="G4396" s="10">
        <v>6935.96</v>
      </c>
      <c r="H4396" s="12">
        <f>IFERROR(salesdata[[#This Row],[S-P1]]/salesdata[[#This Row],[Q-P1]],0)</f>
        <v>3.17</v>
      </c>
      <c r="I4396" s="3">
        <v>2980</v>
      </c>
      <c r="J4396" s="10">
        <v>18893.2</v>
      </c>
      <c r="K4396" s="12">
        <f>IFERROR(salesdata[[#This Row],[S-P2]]/salesdata[[#This Row],[Q-P2]],0)</f>
        <v>6.34</v>
      </c>
      <c r="L4396" s="3">
        <v>608</v>
      </c>
      <c r="M4396" s="10">
        <v>3295.36</v>
      </c>
      <c r="N4396" s="12">
        <f>IFERROR(salesdata[[#This Row],[S-P3]]/salesdata[[#This Row],[Q-P3]],0)</f>
        <v>5.42</v>
      </c>
      <c r="O4396" s="3">
        <v>1082</v>
      </c>
      <c r="P4396" s="10">
        <v>7714.66</v>
      </c>
      <c r="Q4396" s="12">
        <f>IFERROR(salesdata[[#This Row],[S-P4]]/salesdata[[#This Row],[Q-P4]],0)</f>
        <v>7.13</v>
      </c>
      <c r="R4396" s="3">
        <v>6858</v>
      </c>
      <c r="S4396" s="10">
        <v>36839.18</v>
      </c>
      <c r="T4396" s="1" t="str">
        <f>"Q"&amp;ROUNDUP(salesdata[[#This Row],[Month No.]]/3,0)</f>
        <v>Q3</v>
      </c>
      <c r="U4396" s="1" t="str">
        <f>TEXT(salesdata[[#This Row],[Date]],"dddd")</f>
        <v>Sunday</v>
      </c>
      <c r="V4396" s="12">
        <f>IFERROR(salesdata[[#This Row],[Total Revenue]]/salesdata[[#This Row],[Total Units Sold]],0)</f>
        <v>5.3717089530475359</v>
      </c>
      <c r="W4396" s="1" t="str">
        <f>INDEX({"Product1","Product2","Product3","Product4"},MATCH(MAX(salesdata[[#This Row],[S-P1]],salesdata[[#This Row],[S-P2]],salesdata[[#This Row],[S-P3]],salesdata[[#This Row],[S-P4]]),CHOOSE({1,2,3,4},salesdata[[#This Row],[S-P1]],salesdata[[#This Row],[S-P2]],salesdata[[#This Row],[S-P3]],salesdata[[#This Row],[S-P4]]),0))</f>
        <v>Product2</v>
      </c>
      <c r="X4396" s="1" t="str">
        <f>IF(salesdata[[#This Row],[Total Revenue]]&gt;=70000,"High",IF(salesdata[[#This Row],[Total Revenue]]&gt;=40000,"Medium","Low"))</f>
        <v>Low</v>
      </c>
      <c r="Y4396" s="1" t="str">
        <f>IFERROR(IF(SUMIF(salesdata[Year],salesdata[[#This Row],[Year]],salesdata[Total Revenue])&gt;SUMIF(salesdata[Year],salesdata[[#This Row],[Year]]-1,salesdata[Total Revenue]),"Growth Year","Decline Year"),"")</f>
        <v>Decline Year</v>
      </c>
    </row>
    <row r="4397" spans="1:25" x14ac:dyDescent="0.3">
      <c r="A4397" s="1">
        <v>4396</v>
      </c>
      <c r="B4397" s="2">
        <v>44753</v>
      </c>
      <c r="C4397" s="1">
        <v>2022</v>
      </c>
      <c r="D4397" s="1" t="s">
        <v>20</v>
      </c>
      <c r="E4397" s="1">
        <v>7</v>
      </c>
      <c r="F4397" s="3">
        <v>6741</v>
      </c>
      <c r="G4397" s="10">
        <v>21368.97</v>
      </c>
      <c r="H4397" s="12">
        <f>IFERROR(salesdata[[#This Row],[S-P1]]/salesdata[[#This Row],[Q-P1]],0)</f>
        <v>3.1700000000000004</v>
      </c>
      <c r="I4397" s="3">
        <v>2586</v>
      </c>
      <c r="J4397" s="10">
        <v>16395.240000000002</v>
      </c>
      <c r="K4397" s="12">
        <f>IFERROR(salesdata[[#This Row],[S-P2]]/salesdata[[#This Row],[Q-P2]],0)</f>
        <v>6.3400000000000007</v>
      </c>
      <c r="L4397" s="3">
        <v>5737</v>
      </c>
      <c r="M4397" s="10">
        <v>31094.54</v>
      </c>
      <c r="N4397" s="12">
        <f>IFERROR(salesdata[[#This Row],[S-P3]]/salesdata[[#This Row],[Q-P3]],0)</f>
        <v>5.42</v>
      </c>
      <c r="O4397" s="3">
        <v>1159</v>
      </c>
      <c r="P4397" s="10">
        <v>8263.67</v>
      </c>
      <c r="Q4397" s="12">
        <f>IFERROR(salesdata[[#This Row],[S-P4]]/salesdata[[#This Row],[Q-P4]],0)</f>
        <v>7.13</v>
      </c>
      <c r="R4397" s="3">
        <v>16223</v>
      </c>
      <c r="S4397" s="10">
        <v>77122.42</v>
      </c>
      <c r="T4397" s="1" t="str">
        <f>"Q"&amp;ROUNDUP(salesdata[[#This Row],[Month No.]]/3,0)</f>
        <v>Q3</v>
      </c>
      <c r="U4397" s="1" t="str">
        <f>TEXT(salesdata[[#This Row],[Date]],"dddd")</f>
        <v>Monday</v>
      </c>
      <c r="V4397" s="12">
        <f>IFERROR(salesdata[[#This Row],[Total Revenue]]/salesdata[[#This Row],[Total Units Sold]],0)</f>
        <v>4.7538938544042404</v>
      </c>
      <c r="W4397" s="1" t="str">
        <f>INDEX({"Product1","Product2","Product3","Product4"},MATCH(MAX(salesdata[[#This Row],[S-P1]],salesdata[[#This Row],[S-P2]],salesdata[[#This Row],[S-P3]],salesdata[[#This Row],[S-P4]]),CHOOSE({1,2,3,4},salesdata[[#This Row],[S-P1]],salesdata[[#This Row],[S-P2]],salesdata[[#This Row],[S-P3]],salesdata[[#This Row],[S-P4]]),0))</f>
        <v>Product3</v>
      </c>
      <c r="X4397" s="1" t="str">
        <f>IF(salesdata[[#This Row],[Total Revenue]]&gt;=70000,"High",IF(salesdata[[#This Row],[Total Revenue]]&gt;=40000,"Medium","Low"))</f>
        <v>High</v>
      </c>
      <c r="Y4397" s="1" t="str">
        <f>IFERROR(IF(SUMIF(salesdata[Year],salesdata[[#This Row],[Year]],salesdata[Total Revenue])&gt;SUMIF(salesdata[Year],salesdata[[#This Row],[Year]]-1,salesdata[Total Revenue]),"Growth Year","Decline Year"),"")</f>
        <v>Decline Year</v>
      </c>
    </row>
    <row r="4398" spans="1:25" x14ac:dyDescent="0.3">
      <c r="A4398" s="1">
        <v>4397</v>
      </c>
      <c r="B4398" s="2">
        <v>44754</v>
      </c>
      <c r="C4398" s="1">
        <v>2022</v>
      </c>
      <c r="D4398" s="1" t="s">
        <v>20</v>
      </c>
      <c r="E4398" s="1">
        <v>7</v>
      </c>
      <c r="F4398" s="3">
        <v>7738</v>
      </c>
      <c r="G4398" s="10">
        <v>24529.46</v>
      </c>
      <c r="H4398" s="12">
        <f>IFERROR(salesdata[[#This Row],[S-P1]]/salesdata[[#This Row],[Q-P1]],0)</f>
        <v>3.17</v>
      </c>
      <c r="I4398" s="3">
        <v>913</v>
      </c>
      <c r="J4398" s="10">
        <v>5788.42</v>
      </c>
      <c r="K4398" s="12">
        <f>IFERROR(salesdata[[#This Row],[S-P2]]/salesdata[[#This Row],[Q-P2]],0)</f>
        <v>6.34</v>
      </c>
      <c r="L4398" s="3">
        <v>995</v>
      </c>
      <c r="M4398" s="10">
        <v>5392.9</v>
      </c>
      <c r="N4398" s="12">
        <f>IFERROR(salesdata[[#This Row],[S-P3]]/salesdata[[#This Row],[Q-P3]],0)</f>
        <v>5.42</v>
      </c>
      <c r="O4398" s="3">
        <v>1851</v>
      </c>
      <c r="P4398" s="10">
        <v>13197.63</v>
      </c>
      <c r="Q4398" s="12">
        <f>IFERROR(salesdata[[#This Row],[S-P4]]/salesdata[[#This Row],[Q-P4]],0)</f>
        <v>7.13</v>
      </c>
      <c r="R4398" s="3">
        <v>11497</v>
      </c>
      <c r="S4398" s="10">
        <v>48908.41</v>
      </c>
      <c r="T4398" s="1" t="str">
        <f>"Q"&amp;ROUNDUP(salesdata[[#This Row],[Month No.]]/3,0)</f>
        <v>Q3</v>
      </c>
      <c r="U4398" s="1" t="str">
        <f>TEXT(salesdata[[#This Row],[Date]],"dddd")</f>
        <v>Tuesday</v>
      </c>
      <c r="V4398" s="12">
        <f>IFERROR(salesdata[[#This Row],[Total Revenue]]/salesdata[[#This Row],[Total Units Sold]],0)</f>
        <v>4.2540149604244588</v>
      </c>
      <c r="W4398" s="1" t="str">
        <f>INDEX({"Product1","Product2","Product3","Product4"},MATCH(MAX(salesdata[[#This Row],[S-P1]],salesdata[[#This Row],[S-P2]],salesdata[[#This Row],[S-P3]],salesdata[[#This Row],[S-P4]]),CHOOSE({1,2,3,4},salesdata[[#This Row],[S-P1]],salesdata[[#This Row],[S-P2]],salesdata[[#This Row],[S-P3]],salesdata[[#This Row],[S-P4]]),0))</f>
        <v>Product1</v>
      </c>
      <c r="X4398" s="1" t="str">
        <f>IF(salesdata[[#This Row],[Total Revenue]]&gt;=70000,"High",IF(salesdata[[#This Row],[Total Revenue]]&gt;=40000,"Medium","Low"))</f>
        <v>Medium</v>
      </c>
      <c r="Y4398" s="1" t="str">
        <f>IFERROR(IF(SUMIF(salesdata[Year],salesdata[[#This Row],[Year]],salesdata[Total Revenue])&gt;SUMIF(salesdata[Year],salesdata[[#This Row],[Year]]-1,salesdata[Total Revenue]),"Growth Year","Decline Year"),"")</f>
        <v>Decline Year</v>
      </c>
    </row>
    <row r="4399" spans="1:25" x14ac:dyDescent="0.3">
      <c r="A4399" s="1">
        <v>4398</v>
      </c>
      <c r="B4399" s="2">
        <v>44755</v>
      </c>
      <c r="C4399" s="1">
        <v>2022</v>
      </c>
      <c r="D4399" s="1" t="s">
        <v>20</v>
      </c>
      <c r="E4399" s="1">
        <v>7</v>
      </c>
      <c r="F4399" s="3">
        <v>297</v>
      </c>
      <c r="G4399" s="10">
        <v>941.49</v>
      </c>
      <c r="H4399" s="12">
        <f>IFERROR(salesdata[[#This Row],[S-P1]]/salesdata[[#This Row],[Q-P1]],0)</f>
        <v>3.17</v>
      </c>
      <c r="I4399" s="3">
        <v>401</v>
      </c>
      <c r="J4399" s="10">
        <v>2542.34</v>
      </c>
      <c r="K4399" s="12">
        <f>IFERROR(salesdata[[#This Row],[S-P2]]/salesdata[[#This Row],[Q-P2]],0)</f>
        <v>6.3400000000000007</v>
      </c>
      <c r="L4399" s="3">
        <v>5591</v>
      </c>
      <c r="M4399" s="10">
        <v>30303.22</v>
      </c>
      <c r="N4399" s="12">
        <f>IFERROR(salesdata[[#This Row],[S-P3]]/salesdata[[#This Row],[Q-P3]],0)</f>
        <v>5.42</v>
      </c>
      <c r="O4399" s="3">
        <v>427</v>
      </c>
      <c r="P4399" s="10">
        <v>3044.51</v>
      </c>
      <c r="Q4399" s="12">
        <f>IFERROR(salesdata[[#This Row],[S-P4]]/salesdata[[#This Row],[Q-P4]],0)</f>
        <v>7.1300000000000008</v>
      </c>
      <c r="R4399" s="3">
        <v>6716</v>
      </c>
      <c r="S4399" s="10">
        <v>36831.56</v>
      </c>
      <c r="T4399" s="1" t="str">
        <f>"Q"&amp;ROUNDUP(salesdata[[#This Row],[Month No.]]/3,0)</f>
        <v>Q3</v>
      </c>
      <c r="U4399" s="1" t="str">
        <f>TEXT(salesdata[[#This Row],[Date]],"dddd")</f>
        <v>Wednesday</v>
      </c>
      <c r="V4399" s="12">
        <f>IFERROR(salesdata[[#This Row],[Total Revenue]]/salesdata[[#This Row],[Total Units Sold]],0)</f>
        <v>5.484151280524121</v>
      </c>
      <c r="W4399" s="1" t="str">
        <f>INDEX({"Product1","Product2","Product3","Product4"},MATCH(MAX(salesdata[[#This Row],[S-P1]],salesdata[[#This Row],[S-P2]],salesdata[[#This Row],[S-P3]],salesdata[[#This Row],[S-P4]]),CHOOSE({1,2,3,4},salesdata[[#This Row],[S-P1]],salesdata[[#This Row],[S-P2]],salesdata[[#This Row],[S-P3]],salesdata[[#This Row],[S-P4]]),0))</f>
        <v>Product3</v>
      </c>
      <c r="X4399" s="1" t="str">
        <f>IF(salesdata[[#This Row],[Total Revenue]]&gt;=70000,"High",IF(salesdata[[#This Row],[Total Revenue]]&gt;=40000,"Medium","Low"))</f>
        <v>Low</v>
      </c>
      <c r="Y4399" s="1" t="str">
        <f>IFERROR(IF(SUMIF(salesdata[Year],salesdata[[#This Row],[Year]],salesdata[Total Revenue])&gt;SUMIF(salesdata[Year],salesdata[[#This Row],[Year]]-1,salesdata[Total Revenue]),"Growth Year","Decline Year"),"")</f>
        <v>Decline Year</v>
      </c>
    </row>
    <row r="4400" spans="1:25" x14ac:dyDescent="0.3">
      <c r="A4400" s="1">
        <v>4399</v>
      </c>
      <c r="B4400" s="2">
        <v>44756</v>
      </c>
      <c r="C4400" s="1">
        <v>2022</v>
      </c>
      <c r="D4400" s="1" t="s">
        <v>20</v>
      </c>
      <c r="E4400" s="1">
        <v>7</v>
      </c>
      <c r="F4400" s="3">
        <v>1557</v>
      </c>
      <c r="G4400" s="10">
        <v>4935.6899999999996</v>
      </c>
      <c r="H4400" s="12">
        <f>IFERROR(salesdata[[#This Row],[S-P1]]/salesdata[[#This Row],[Q-P1]],0)</f>
        <v>3.17</v>
      </c>
      <c r="I4400" s="3">
        <v>464</v>
      </c>
      <c r="J4400" s="10">
        <v>2941.76</v>
      </c>
      <c r="K4400" s="12">
        <f>IFERROR(salesdata[[#This Row],[S-P2]]/salesdata[[#This Row],[Q-P2]],0)</f>
        <v>6.3400000000000007</v>
      </c>
      <c r="L4400" s="3">
        <v>3284</v>
      </c>
      <c r="M4400" s="10">
        <v>17799.28</v>
      </c>
      <c r="N4400" s="12">
        <f>IFERROR(salesdata[[#This Row],[S-P3]]/salesdata[[#This Row],[Q-P3]],0)</f>
        <v>5.42</v>
      </c>
      <c r="O4400" s="3">
        <v>1800</v>
      </c>
      <c r="P4400" s="10">
        <v>12834</v>
      </c>
      <c r="Q4400" s="12">
        <f>IFERROR(salesdata[[#This Row],[S-P4]]/salesdata[[#This Row],[Q-P4]],0)</f>
        <v>7.13</v>
      </c>
      <c r="R4400" s="3">
        <v>7105</v>
      </c>
      <c r="S4400" s="10">
        <v>38510.730000000003</v>
      </c>
      <c r="T4400" s="1" t="str">
        <f>"Q"&amp;ROUNDUP(salesdata[[#This Row],[Month No.]]/3,0)</f>
        <v>Q3</v>
      </c>
      <c r="U4400" s="1" t="str">
        <f>TEXT(salesdata[[#This Row],[Date]],"dddd")</f>
        <v>Thursday</v>
      </c>
      <c r="V4400" s="12">
        <f>IFERROR(salesdata[[#This Row],[Total Revenue]]/salesdata[[#This Row],[Total Units Sold]],0)</f>
        <v>5.4202294159042932</v>
      </c>
      <c r="W4400" s="1" t="str">
        <f>INDEX({"Product1","Product2","Product3","Product4"},MATCH(MAX(salesdata[[#This Row],[S-P1]],salesdata[[#This Row],[S-P2]],salesdata[[#This Row],[S-P3]],salesdata[[#This Row],[S-P4]]),CHOOSE({1,2,3,4},salesdata[[#This Row],[S-P1]],salesdata[[#This Row],[S-P2]],salesdata[[#This Row],[S-P3]],salesdata[[#This Row],[S-P4]]),0))</f>
        <v>Product3</v>
      </c>
      <c r="X4400" s="1" t="str">
        <f>IF(salesdata[[#This Row],[Total Revenue]]&gt;=70000,"High",IF(salesdata[[#This Row],[Total Revenue]]&gt;=40000,"Medium","Low"))</f>
        <v>Low</v>
      </c>
      <c r="Y4400" s="1" t="str">
        <f>IFERROR(IF(SUMIF(salesdata[Year],salesdata[[#This Row],[Year]],salesdata[Total Revenue])&gt;SUMIF(salesdata[Year],salesdata[[#This Row],[Year]]-1,salesdata[Total Revenue]),"Growth Year","Decline Year"),"")</f>
        <v>Decline Year</v>
      </c>
    </row>
    <row r="4401" spans="1:25" x14ac:dyDescent="0.3">
      <c r="A4401" s="1">
        <v>4400</v>
      </c>
      <c r="B4401" s="2">
        <v>44757</v>
      </c>
      <c r="C4401" s="1">
        <v>2022</v>
      </c>
      <c r="D4401" s="1" t="s">
        <v>20</v>
      </c>
      <c r="E4401" s="1">
        <v>7</v>
      </c>
      <c r="F4401" s="3">
        <v>5813</v>
      </c>
      <c r="G4401" s="10">
        <v>18427.21</v>
      </c>
      <c r="H4401" s="12">
        <f>IFERROR(salesdata[[#This Row],[S-P1]]/salesdata[[#This Row],[Q-P1]],0)</f>
        <v>3.17</v>
      </c>
      <c r="I4401" s="3">
        <v>1058</v>
      </c>
      <c r="J4401" s="10">
        <v>6707.72</v>
      </c>
      <c r="K4401" s="12">
        <f>IFERROR(salesdata[[#This Row],[S-P2]]/salesdata[[#This Row],[Q-P2]],0)</f>
        <v>6.34</v>
      </c>
      <c r="L4401" s="3">
        <v>571</v>
      </c>
      <c r="M4401" s="10">
        <v>3094.82</v>
      </c>
      <c r="N4401" s="12">
        <f>IFERROR(salesdata[[#This Row],[S-P3]]/salesdata[[#This Row],[Q-P3]],0)</f>
        <v>5.42</v>
      </c>
      <c r="O4401" s="3">
        <v>658</v>
      </c>
      <c r="P4401" s="10">
        <v>4691.54</v>
      </c>
      <c r="Q4401" s="12">
        <f>IFERROR(salesdata[[#This Row],[S-P4]]/salesdata[[#This Row],[Q-P4]],0)</f>
        <v>7.13</v>
      </c>
      <c r="R4401" s="3">
        <v>8100</v>
      </c>
      <c r="S4401" s="10">
        <v>32921.29</v>
      </c>
      <c r="T4401" s="1" t="str">
        <f>"Q"&amp;ROUNDUP(salesdata[[#This Row],[Month No.]]/3,0)</f>
        <v>Q3</v>
      </c>
      <c r="U4401" s="1" t="str">
        <f>TEXT(salesdata[[#This Row],[Date]],"dddd")</f>
        <v>Friday</v>
      </c>
      <c r="V4401" s="12">
        <f>IFERROR(salesdata[[#This Row],[Total Revenue]]/salesdata[[#This Row],[Total Units Sold]],0)</f>
        <v>4.0643567901234565</v>
      </c>
      <c r="W4401" s="1" t="str">
        <f>INDEX({"Product1","Product2","Product3","Product4"},MATCH(MAX(salesdata[[#This Row],[S-P1]],salesdata[[#This Row],[S-P2]],salesdata[[#This Row],[S-P3]],salesdata[[#This Row],[S-P4]]),CHOOSE({1,2,3,4},salesdata[[#This Row],[S-P1]],salesdata[[#This Row],[S-P2]],salesdata[[#This Row],[S-P3]],salesdata[[#This Row],[S-P4]]),0))</f>
        <v>Product1</v>
      </c>
      <c r="X4401" s="1" t="str">
        <f>IF(salesdata[[#This Row],[Total Revenue]]&gt;=70000,"High",IF(salesdata[[#This Row],[Total Revenue]]&gt;=40000,"Medium","Low"))</f>
        <v>Low</v>
      </c>
      <c r="Y4401" s="1" t="str">
        <f>IFERROR(IF(SUMIF(salesdata[Year],salesdata[[#This Row],[Year]],salesdata[Total Revenue])&gt;SUMIF(salesdata[Year],salesdata[[#This Row],[Year]]-1,salesdata[Total Revenue]),"Growth Year","Decline Year"),"")</f>
        <v>Decline Year</v>
      </c>
    </row>
    <row r="4402" spans="1:25" x14ac:dyDescent="0.3">
      <c r="A4402" s="1">
        <v>4401</v>
      </c>
      <c r="B4402" s="2">
        <v>44758</v>
      </c>
      <c r="C4402" s="1">
        <v>2022</v>
      </c>
      <c r="D4402" s="1" t="s">
        <v>20</v>
      </c>
      <c r="E4402" s="1">
        <v>7</v>
      </c>
      <c r="F4402" s="3">
        <v>2012</v>
      </c>
      <c r="G4402" s="10">
        <v>6378.04</v>
      </c>
      <c r="H4402" s="12">
        <f>IFERROR(salesdata[[#This Row],[S-P1]]/salesdata[[#This Row],[Q-P1]],0)</f>
        <v>3.17</v>
      </c>
      <c r="I4402" s="3">
        <v>888</v>
      </c>
      <c r="J4402" s="10">
        <v>5629.92</v>
      </c>
      <c r="K4402" s="12">
        <f>IFERROR(salesdata[[#This Row],[S-P2]]/salesdata[[#This Row],[Q-P2]],0)</f>
        <v>6.34</v>
      </c>
      <c r="L4402" s="3">
        <v>2706</v>
      </c>
      <c r="M4402" s="10">
        <v>14666.52</v>
      </c>
      <c r="N4402" s="12">
        <f>IFERROR(salesdata[[#This Row],[S-P3]]/salesdata[[#This Row],[Q-P3]],0)</f>
        <v>5.42</v>
      </c>
      <c r="O4402" s="3">
        <v>485</v>
      </c>
      <c r="P4402" s="10">
        <v>3458.05</v>
      </c>
      <c r="Q4402" s="12">
        <f>IFERROR(salesdata[[#This Row],[S-P4]]/salesdata[[#This Row],[Q-P4]],0)</f>
        <v>7.1300000000000008</v>
      </c>
      <c r="R4402" s="3">
        <v>6091</v>
      </c>
      <c r="S4402" s="10">
        <v>30132.53</v>
      </c>
      <c r="T4402" s="1" t="str">
        <f>"Q"&amp;ROUNDUP(salesdata[[#This Row],[Month No.]]/3,0)</f>
        <v>Q3</v>
      </c>
      <c r="U4402" s="1" t="str">
        <f>TEXT(salesdata[[#This Row],[Date]],"dddd")</f>
        <v>Saturday</v>
      </c>
      <c r="V4402" s="12">
        <f>IFERROR(salesdata[[#This Row],[Total Revenue]]/salesdata[[#This Row],[Total Units Sold]],0)</f>
        <v>4.9470579543588897</v>
      </c>
      <c r="W4402" s="1" t="str">
        <f>INDEX({"Product1","Product2","Product3","Product4"},MATCH(MAX(salesdata[[#This Row],[S-P1]],salesdata[[#This Row],[S-P2]],salesdata[[#This Row],[S-P3]],salesdata[[#This Row],[S-P4]]),CHOOSE({1,2,3,4},salesdata[[#This Row],[S-P1]],salesdata[[#This Row],[S-P2]],salesdata[[#This Row],[S-P3]],salesdata[[#This Row],[S-P4]]),0))</f>
        <v>Product3</v>
      </c>
      <c r="X4402" s="1" t="str">
        <f>IF(salesdata[[#This Row],[Total Revenue]]&gt;=70000,"High",IF(salesdata[[#This Row],[Total Revenue]]&gt;=40000,"Medium","Low"))</f>
        <v>Low</v>
      </c>
      <c r="Y4402" s="1" t="str">
        <f>IFERROR(IF(SUMIF(salesdata[Year],salesdata[[#This Row],[Year]],salesdata[Total Revenue])&gt;SUMIF(salesdata[Year],salesdata[[#This Row],[Year]]-1,salesdata[Total Revenue]),"Growth Year","Decline Year"),"")</f>
        <v>Decline Year</v>
      </c>
    </row>
    <row r="4403" spans="1:25" x14ac:dyDescent="0.3">
      <c r="A4403" s="1">
        <v>4402</v>
      </c>
      <c r="B4403" s="2">
        <v>44759</v>
      </c>
      <c r="C4403" s="1">
        <v>2022</v>
      </c>
      <c r="D4403" s="1" t="s">
        <v>20</v>
      </c>
      <c r="E4403" s="1">
        <v>7</v>
      </c>
      <c r="F4403" s="3">
        <v>4065</v>
      </c>
      <c r="G4403" s="10">
        <v>12886.05</v>
      </c>
      <c r="H4403" s="12">
        <f>IFERROR(salesdata[[#This Row],[S-P1]]/salesdata[[#This Row],[Q-P1]],0)</f>
        <v>3.17</v>
      </c>
      <c r="I4403" s="3">
        <v>3687</v>
      </c>
      <c r="J4403" s="10">
        <v>23375.58</v>
      </c>
      <c r="K4403" s="12">
        <f>IFERROR(salesdata[[#This Row],[S-P2]]/salesdata[[#This Row],[Q-P2]],0)</f>
        <v>6.3400000000000007</v>
      </c>
      <c r="L4403" s="3">
        <v>2374</v>
      </c>
      <c r="M4403" s="10">
        <v>12867.08</v>
      </c>
      <c r="N4403" s="12">
        <f>IFERROR(salesdata[[#This Row],[S-P3]]/salesdata[[#This Row],[Q-P3]],0)</f>
        <v>5.42</v>
      </c>
      <c r="O4403" s="3">
        <v>716</v>
      </c>
      <c r="P4403" s="10">
        <v>5105.08</v>
      </c>
      <c r="Q4403" s="12">
        <f>IFERROR(salesdata[[#This Row],[S-P4]]/salesdata[[#This Row],[Q-P4]],0)</f>
        <v>7.13</v>
      </c>
      <c r="R4403" s="3">
        <v>10842</v>
      </c>
      <c r="S4403" s="10">
        <v>54233.79</v>
      </c>
      <c r="T4403" s="1" t="str">
        <f>"Q"&amp;ROUNDUP(salesdata[[#This Row],[Month No.]]/3,0)</f>
        <v>Q3</v>
      </c>
      <c r="U4403" s="1" t="str">
        <f>TEXT(salesdata[[#This Row],[Date]],"dddd")</f>
        <v>Sunday</v>
      </c>
      <c r="V4403" s="12">
        <f>IFERROR(salesdata[[#This Row],[Total Revenue]]/salesdata[[#This Row],[Total Units Sold]],0)</f>
        <v>5.0021942446043166</v>
      </c>
      <c r="W4403" s="1" t="str">
        <f>INDEX({"Product1","Product2","Product3","Product4"},MATCH(MAX(salesdata[[#This Row],[S-P1]],salesdata[[#This Row],[S-P2]],salesdata[[#This Row],[S-P3]],salesdata[[#This Row],[S-P4]]),CHOOSE({1,2,3,4},salesdata[[#This Row],[S-P1]],salesdata[[#This Row],[S-P2]],salesdata[[#This Row],[S-P3]],salesdata[[#This Row],[S-P4]]),0))</f>
        <v>Product2</v>
      </c>
      <c r="X4403" s="1" t="str">
        <f>IF(salesdata[[#This Row],[Total Revenue]]&gt;=70000,"High",IF(salesdata[[#This Row],[Total Revenue]]&gt;=40000,"Medium","Low"))</f>
        <v>Medium</v>
      </c>
      <c r="Y4403" s="1" t="str">
        <f>IFERROR(IF(SUMIF(salesdata[Year],salesdata[[#This Row],[Year]],salesdata[Total Revenue])&gt;SUMIF(salesdata[Year],salesdata[[#This Row],[Year]]-1,salesdata[Total Revenue]),"Growth Year","Decline Year"),"")</f>
        <v>Decline Year</v>
      </c>
    </row>
    <row r="4404" spans="1:25" x14ac:dyDescent="0.3">
      <c r="A4404" s="1">
        <v>4403</v>
      </c>
      <c r="B4404" s="2">
        <v>44760</v>
      </c>
      <c r="C4404" s="1">
        <v>2022</v>
      </c>
      <c r="D4404" s="1" t="s">
        <v>20</v>
      </c>
      <c r="E4404" s="1">
        <v>7</v>
      </c>
      <c r="F4404" s="3">
        <v>7948</v>
      </c>
      <c r="G4404" s="10">
        <v>25195.16</v>
      </c>
      <c r="H4404" s="12">
        <f>IFERROR(salesdata[[#This Row],[S-P1]]/salesdata[[#This Row],[Q-P1]],0)</f>
        <v>3.17</v>
      </c>
      <c r="I4404" s="3">
        <v>560</v>
      </c>
      <c r="J4404" s="10">
        <v>3550.4</v>
      </c>
      <c r="K4404" s="12">
        <f>IFERROR(salesdata[[#This Row],[S-P2]]/salesdata[[#This Row],[Q-P2]],0)</f>
        <v>6.34</v>
      </c>
      <c r="L4404" s="3">
        <v>387</v>
      </c>
      <c r="M4404" s="10">
        <v>2097.54</v>
      </c>
      <c r="N4404" s="12">
        <f>IFERROR(salesdata[[#This Row],[S-P3]]/salesdata[[#This Row],[Q-P3]],0)</f>
        <v>5.42</v>
      </c>
      <c r="O4404" s="3">
        <v>1850</v>
      </c>
      <c r="P4404" s="10">
        <v>13190.5</v>
      </c>
      <c r="Q4404" s="12">
        <f>IFERROR(salesdata[[#This Row],[S-P4]]/salesdata[[#This Row],[Q-P4]],0)</f>
        <v>7.13</v>
      </c>
      <c r="R4404" s="3">
        <v>10745</v>
      </c>
      <c r="S4404" s="10">
        <v>44033.599999999999</v>
      </c>
      <c r="T4404" s="1" t="str">
        <f>"Q"&amp;ROUNDUP(salesdata[[#This Row],[Month No.]]/3,0)</f>
        <v>Q3</v>
      </c>
      <c r="U4404" s="1" t="str">
        <f>TEXT(salesdata[[#This Row],[Date]],"dddd")</f>
        <v>Monday</v>
      </c>
      <c r="V4404" s="12">
        <f>IFERROR(salesdata[[#This Row],[Total Revenue]]/salesdata[[#This Row],[Total Units Sold]],0)</f>
        <v>4.0980549092601208</v>
      </c>
      <c r="W4404" s="1" t="str">
        <f>INDEX({"Product1","Product2","Product3","Product4"},MATCH(MAX(salesdata[[#This Row],[S-P1]],salesdata[[#This Row],[S-P2]],salesdata[[#This Row],[S-P3]],salesdata[[#This Row],[S-P4]]),CHOOSE({1,2,3,4},salesdata[[#This Row],[S-P1]],salesdata[[#This Row],[S-P2]],salesdata[[#This Row],[S-P3]],salesdata[[#This Row],[S-P4]]),0))</f>
        <v>Product1</v>
      </c>
      <c r="X4404" s="1" t="str">
        <f>IF(salesdata[[#This Row],[Total Revenue]]&gt;=70000,"High",IF(salesdata[[#This Row],[Total Revenue]]&gt;=40000,"Medium","Low"))</f>
        <v>Medium</v>
      </c>
      <c r="Y4404" s="1" t="str">
        <f>IFERROR(IF(SUMIF(salesdata[Year],salesdata[[#This Row],[Year]],salesdata[Total Revenue])&gt;SUMIF(salesdata[Year],salesdata[[#This Row],[Year]]-1,salesdata[Total Revenue]),"Growth Year","Decline Year"),"")</f>
        <v>Decline Year</v>
      </c>
    </row>
    <row r="4405" spans="1:25" x14ac:dyDescent="0.3">
      <c r="A4405" s="1">
        <v>4404</v>
      </c>
      <c r="B4405" s="2">
        <v>44761</v>
      </c>
      <c r="C4405" s="1">
        <v>2022</v>
      </c>
      <c r="D4405" s="1" t="s">
        <v>20</v>
      </c>
      <c r="E4405" s="1">
        <v>7</v>
      </c>
      <c r="F4405" s="3">
        <v>5003</v>
      </c>
      <c r="G4405" s="10">
        <v>15859.51</v>
      </c>
      <c r="H4405" s="12">
        <f>IFERROR(salesdata[[#This Row],[S-P1]]/salesdata[[#This Row],[Q-P1]],0)</f>
        <v>3.17</v>
      </c>
      <c r="I4405" s="3">
        <v>2976</v>
      </c>
      <c r="J4405" s="10">
        <v>18867.84</v>
      </c>
      <c r="K4405" s="12">
        <f>IFERROR(salesdata[[#This Row],[S-P2]]/salesdata[[#This Row],[Q-P2]],0)</f>
        <v>6.34</v>
      </c>
      <c r="L4405" s="3">
        <v>3239</v>
      </c>
      <c r="M4405" s="10">
        <v>17555.38</v>
      </c>
      <c r="N4405" s="12">
        <f>IFERROR(salesdata[[#This Row],[S-P3]]/salesdata[[#This Row],[Q-P3]],0)</f>
        <v>5.42</v>
      </c>
      <c r="O4405" s="3">
        <v>1085</v>
      </c>
      <c r="P4405" s="10">
        <v>7736.05</v>
      </c>
      <c r="Q4405" s="12">
        <f>IFERROR(salesdata[[#This Row],[S-P4]]/salesdata[[#This Row],[Q-P4]],0)</f>
        <v>7.13</v>
      </c>
      <c r="R4405" s="3">
        <v>12303</v>
      </c>
      <c r="S4405" s="10">
        <v>60018.78</v>
      </c>
      <c r="T4405" s="1" t="str">
        <f>"Q"&amp;ROUNDUP(salesdata[[#This Row],[Month No.]]/3,0)</f>
        <v>Q3</v>
      </c>
      <c r="U4405" s="1" t="str">
        <f>TEXT(salesdata[[#This Row],[Date]],"dddd")</f>
        <v>Tuesday</v>
      </c>
      <c r="V4405" s="12">
        <f>IFERROR(salesdata[[#This Row],[Total Revenue]]/salesdata[[#This Row],[Total Units Sold]],0)</f>
        <v>4.8783857595708362</v>
      </c>
      <c r="W4405" s="1" t="str">
        <f>INDEX({"Product1","Product2","Product3","Product4"},MATCH(MAX(salesdata[[#This Row],[S-P1]],salesdata[[#This Row],[S-P2]],salesdata[[#This Row],[S-P3]],salesdata[[#This Row],[S-P4]]),CHOOSE({1,2,3,4},salesdata[[#This Row],[S-P1]],salesdata[[#This Row],[S-P2]],salesdata[[#This Row],[S-P3]],salesdata[[#This Row],[S-P4]]),0))</f>
        <v>Product2</v>
      </c>
      <c r="X4405" s="1" t="str">
        <f>IF(salesdata[[#This Row],[Total Revenue]]&gt;=70000,"High",IF(salesdata[[#This Row],[Total Revenue]]&gt;=40000,"Medium","Low"))</f>
        <v>Medium</v>
      </c>
      <c r="Y4405" s="1" t="str">
        <f>IFERROR(IF(SUMIF(salesdata[Year],salesdata[[#This Row],[Year]],salesdata[Total Revenue])&gt;SUMIF(salesdata[Year],salesdata[[#This Row],[Year]]-1,salesdata[Total Revenue]),"Growth Year","Decline Year"),"")</f>
        <v>Decline Year</v>
      </c>
    </row>
    <row r="4406" spans="1:25" x14ac:dyDescent="0.3">
      <c r="A4406" s="1">
        <v>4405</v>
      </c>
      <c r="B4406" s="2">
        <v>44762</v>
      </c>
      <c r="C4406" s="1">
        <v>2022</v>
      </c>
      <c r="D4406" s="1" t="s">
        <v>20</v>
      </c>
      <c r="E4406" s="1">
        <v>7</v>
      </c>
      <c r="F4406" s="3">
        <v>5847</v>
      </c>
      <c r="G4406" s="10">
        <v>18534.990000000002</v>
      </c>
      <c r="H4406" s="12">
        <f>IFERROR(salesdata[[#This Row],[S-P1]]/salesdata[[#This Row],[Q-P1]],0)</f>
        <v>3.1700000000000004</v>
      </c>
      <c r="I4406" s="3">
        <v>1887</v>
      </c>
      <c r="J4406" s="10">
        <v>11963.58</v>
      </c>
      <c r="K4406" s="12">
        <f>IFERROR(salesdata[[#This Row],[S-P2]]/salesdata[[#This Row],[Q-P2]],0)</f>
        <v>6.34</v>
      </c>
      <c r="L4406" s="3">
        <v>2093</v>
      </c>
      <c r="M4406" s="10">
        <v>11344.06</v>
      </c>
      <c r="N4406" s="12">
        <f>IFERROR(salesdata[[#This Row],[S-P3]]/salesdata[[#This Row],[Q-P3]],0)</f>
        <v>5.42</v>
      </c>
      <c r="O4406" s="3">
        <v>1672</v>
      </c>
      <c r="P4406" s="10">
        <v>11921.36</v>
      </c>
      <c r="Q4406" s="12">
        <f>IFERROR(salesdata[[#This Row],[S-P4]]/salesdata[[#This Row],[Q-P4]],0)</f>
        <v>7.1300000000000008</v>
      </c>
      <c r="R4406" s="3">
        <v>11499</v>
      </c>
      <c r="S4406" s="10">
        <v>53763.99</v>
      </c>
      <c r="T4406" s="1" t="str">
        <f>"Q"&amp;ROUNDUP(salesdata[[#This Row],[Month No.]]/3,0)</f>
        <v>Q3</v>
      </c>
      <c r="U4406" s="1" t="str">
        <f>TEXT(salesdata[[#This Row],[Date]],"dddd")</f>
        <v>Wednesday</v>
      </c>
      <c r="V4406" s="12">
        <f>IFERROR(salesdata[[#This Row],[Total Revenue]]/salesdata[[#This Row],[Total Units Sold]],0)</f>
        <v>4.6755361335768324</v>
      </c>
      <c r="W4406" s="1" t="str">
        <f>INDEX({"Product1","Product2","Product3","Product4"},MATCH(MAX(salesdata[[#This Row],[S-P1]],salesdata[[#This Row],[S-P2]],salesdata[[#This Row],[S-P3]],salesdata[[#This Row],[S-P4]]),CHOOSE({1,2,3,4},salesdata[[#This Row],[S-P1]],salesdata[[#This Row],[S-P2]],salesdata[[#This Row],[S-P3]],salesdata[[#This Row],[S-P4]]),0))</f>
        <v>Product1</v>
      </c>
      <c r="X4406" s="1" t="str">
        <f>IF(salesdata[[#This Row],[Total Revenue]]&gt;=70000,"High",IF(salesdata[[#This Row],[Total Revenue]]&gt;=40000,"Medium","Low"))</f>
        <v>Medium</v>
      </c>
      <c r="Y4406" s="1" t="str">
        <f>IFERROR(IF(SUMIF(salesdata[Year],salesdata[[#This Row],[Year]],salesdata[Total Revenue])&gt;SUMIF(salesdata[Year],salesdata[[#This Row],[Year]]-1,salesdata[Total Revenue]),"Growth Year","Decline Year"),"")</f>
        <v>Decline Year</v>
      </c>
    </row>
    <row r="4407" spans="1:25" x14ac:dyDescent="0.3">
      <c r="A4407" s="1">
        <v>4406</v>
      </c>
      <c r="B4407" s="2">
        <v>44763</v>
      </c>
      <c r="C4407" s="1">
        <v>2022</v>
      </c>
      <c r="D4407" s="1" t="s">
        <v>20</v>
      </c>
      <c r="E4407" s="1">
        <v>7</v>
      </c>
      <c r="F4407" s="3">
        <v>6090</v>
      </c>
      <c r="G4407" s="10">
        <v>19305.3</v>
      </c>
      <c r="H4407" s="12">
        <f>IFERROR(salesdata[[#This Row],[S-P1]]/salesdata[[#This Row],[Q-P1]],0)</f>
        <v>3.17</v>
      </c>
      <c r="I4407" s="3">
        <v>2908</v>
      </c>
      <c r="J4407" s="10">
        <v>18436.72</v>
      </c>
      <c r="K4407" s="12">
        <f>IFERROR(salesdata[[#This Row],[S-P2]]/salesdata[[#This Row],[Q-P2]],0)</f>
        <v>6.3400000000000007</v>
      </c>
      <c r="L4407" s="3">
        <v>307</v>
      </c>
      <c r="M4407" s="10">
        <v>1663.94</v>
      </c>
      <c r="N4407" s="12">
        <f>IFERROR(salesdata[[#This Row],[S-P3]]/salesdata[[#This Row],[Q-P3]],0)</f>
        <v>5.42</v>
      </c>
      <c r="O4407" s="3">
        <v>313</v>
      </c>
      <c r="P4407" s="10">
        <v>2231.69</v>
      </c>
      <c r="Q4407" s="12">
        <f>IFERROR(salesdata[[#This Row],[S-P4]]/salesdata[[#This Row],[Q-P4]],0)</f>
        <v>7.13</v>
      </c>
      <c r="R4407" s="3">
        <v>9618</v>
      </c>
      <c r="S4407" s="10">
        <v>41637.65</v>
      </c>
      <c r="T4407" s="1" t="str">
        <f>"Q"&amp;ROUNDUP(salesdata[[#This Row],[Month No.]]/3,0)</f>
        <v>Q3</v>
      </c>
      <c r="U4407" s="1" t="str">
        <f>TEXT(salesdata[[#This Row],[Date]],"dddd")</f>
        <v>Thursday</v>
      </c>
      <c r="V4407" s="12">
        <f>IFERROR(salesdata[[#This Row],[Total Revenue]]/salesdata[[#This Row],[Total Units Sold]],0)</f>
        <v>4.3291380744437511</v>
      </c>
      <c r="W4407" s="1" t="str">
        <f>INDEX({"Product1","Product2","Product3","Product4"},MATCH(MAX(salesdata[[#This Row],[S-P1]],salesdata[[#This Row],[S-P2]],salesdata[[#This Row],[S-P3]],salesdata[[#This Row],[S-P4]]),CHOOSE({1,2,3,4},salesdata[[#This Row],[S-P1]],salesdata[[#This Row],[S-P2]],salesdata[[#This Row],[S-P3]],salesdata[[#This Row],[S-P4]]),0))</f>
        <v>Product1</v>
      </c>
      <c r="X4407" s="1" t="str">
        <f>IF(salesdata[[#This Row],[Total Revenue]]&gt;=70000,"High",IF(salesdata[[#This Row],[Total Revenue]]&gt;=40000,"Medium","Low"))</f>
        <v>Medium</v>
      </c>
      <c r="Y4407" s="1" t="str">
        <f>IFERROR(IF(SUMIF(salesdata[Year],salesdata[[#This Row],[Year]],salesdata[Total Revenue])&gt;SUMIF(salesdata[Year],salesdata[[#This Row],[Year]]-1,salesdata[Total Revenue]),"Growth Year","Decline Year"),"")</f>
        <v>Decline Year</v>
      </c>
    </row>
    <row r="4408" spans="1:25" x14ac:dyDescent="0.3">
      <c r="A4408" s="1">
        <v>4407</v>
      </c>
      <c r="B4408" s="2">
        <v>44764</v>
      </c>
      <c r="C4408" s="1">
        <v>2022</v>
      </c>
      <c r="D4408" s="1" t="s">
        <v>20</v>
      </c>
      <c r="E4408" s="1">
        <v>7</v>
      </c>
      <c r="F4408" s="3">
        <v>5681</v>
      </c>
      <c r="G4408" s="10">
        <v>18008.77</v>
      </c>
      <c r="H4408" s="12">
        <f>IFERROR(salesdata[[#This Row],[S-P1]]/salesdata[[#This Row],[Q-P1]],0)</f>
        <v>3.17</v>
      </c>
      <c r="I4408" s="3">
        <v>1677</v>
      </c>
      <c r="J4408" s="10">
        <v>10632.18</v>
      </c>
      <c r="K4408" s="12">
        <f>IFERROR(salesdata[[#This Row],[S-P2]]/salesdata[[#This Row],[Q-P2]],0)</f>
        <v>6.34</v>
      </c>
      <c r="L4408" s="3">
        <v>5690</v>
      </c>
      <c r="M4408" s="10">
        <v>30839.8</v>
      </c>
      <c r="N4408" s="12">
        <f>IFERROR(salesdata[[#This Row],[S-P3]]/salesdata[[#This Row],[Q-P3]],0)</f>
        <v>5.42</v>
      </c>
      <c r="O4408" s="3">
        <v>901</v>
      </c>
      <c r="P4408" s="10">
        <v>6424.13</v>
      </c>
      <c r="Q4408" s="12">
        <f>IFERROR(salesdata[[#This Row],[S-P4]]/salesdata[[#This Row],[Q-P4]],0)</f>
        <v>7.13</v>
      </c>
      <c r="R4408" s="3">
        <v>13949</v>
      </c>
      <c r="S4408" s="10">
        <v>65904.88</v>
      </c>
      <c r="T4408" s="1" t="str">
        <f>"Q"&amp;ROUNDUP(salesdata[[#This Row],[Month No.]]/3,0)</f>
        <v>Q3</v>
      </c>
      <c r="U4408" s="1" t="str">
        <f>TEXT(salesdata[[#This Row],[Date]],"dddd")</f>
        <v>Friday</v>
      </c>
      <c r="V4408" s="12">
        <f>IFERROR(salesdata[[#This Row],[Total Revenue]]/salesdata[[#This Row],[Total Units Sold]],0)</f>
        <v>4.724702846082157</v>
      </c>
      <c r="W4408" s="1" t="str">
        <f>INDEX({"Product1","Product2","Product3","Product4"},MATCH(MAX(salesdata[[#This Row],[S-P1]],salesdata[[#This Row],[S-P2]],salesdata[[#This Row],[S-P3]],salesdata[[#This Row],[S-P4]]),CHOOSE({1,2,3,4},salesdata[[#This Row],[S-P1]],salesdata[[#This Row],[S-P2]],salesdata[[#This Row],[S-P3]],salesdata[[#This Row],[S-P4]]),0))</f>
        <v>Product3</v>
      </c>
      <c r="X4408" s="1" t="str">
        <f>IF(salesdata[[#This Row],[Total Revenue]]&gt;=70000,"High",IF(salesdata[[#This Row],[Total Revenue]]&gt;=40000,"Medium","Low"))</f>
        <v>Medium</v>
      </c>
      <c r="Y4408" s="1" t="str">
        <f>IFERROR(IF(SUMIF(salesdata[Year],salesdata[[#This Row],[Year]],salesdata[Total Revenue])&gt;SUMIF(salesdata[Year],salesdata[[#This Row],[Year]]-1,salesdata[Total Revenue]),"Growth Year","Decline Year"),"")</f>
        <v>Decline Year</v>
      </c>
    </row>
    <row r="4409" spans="1:25" x14ac:dyDescent="0.3">
      <c r="A4409" s="1">
        <v>4408</v>
      </c>
      <c r="B4409" s="2">
        <v>44765</v>
      </c>
      <c r="C4409" s="1">
        <v>2022</v>
      </c>
      <c r="D4409" s="1" t="s">
        <v>20</v>
      </c>
      <c r="E4409" s="1">
        <v>7</v>
      </c>
      <c r="F4409" s="3">
        <v>602</v>
      </c>
      <c r="G4409" s="10">
        <v>1908.34</v>
      </c>
      <c r="H4409" s="12">
        <f>IFERROR(salesdata[[#This Row],[S-P1]]/salesdata[[#This Row],[Q-P1]],0)</f>
        <v>3.17</v>
      </c>
      <c r="I4409" s="3">
        <v>2990</v>
      </c>
      <c r="J4409" s="10">
        <v>18956.599999999999</v>
      </c>
      <c r="K4409" s="12">
        <f>IFERROR(salesdata[[#This Row],[S-P2]]/salesdata[[#This Row],[Q-P2]],0)</f>
        <v>6.34</v>
      </c>
      <c r="L4409" s="3">
        <v>4711</v>
      </c>
      <c r="M4409" s="10">
        <v>25533.62</v>
      </c>
      <c r="N4409" s="12">
        <f>IFERROR(salesdata[[#This Row],[S-P3]]/salesdata[[#This Row],[Q-P3]],0)</f>
        <v>5.42</v>
      </c>
      <c r="O4409" s="3">
        <v>440</v>
      </c>
      <c r="P4409" s="10">
        <v>3137.2</v>
      </c>
      <c r="Q4409" s="12">
        <f>IFERROR(salesdata[[#This Row],[S-P4]]/salesdata[[#This Row],[Q-P4]],0)</f>
        <v>7.13</v>
      </c>
      <c r="R4409" s="3">
        <v>8743</v>
      </c>
      <c r="S4409" s="10">
        <v>49535.76</v>
      </c>
      <c r="T4409" s="1" t="str">
        <f>"Q"&amp;ROUNDUP(salesdata[[#This Row],[Month No.]]/3,0)</f>
        <v>Q3</v>
      </c>
      <c r="U4409" s="1" t="str">
        <f>TEXT(salesdata[[#This Row],[Date]],"dddd")</f>
        <v>Saturday</v>
      </c>
      <c r="V4409" s="12">
        <f>IFERROR(salesdata[[#This Row],[Total Revenue]]/salesdata[[#This Row],[Total Units Sold]],0)</f>
        <v>5.6657623241450308</v>
      </c>
      <c r="W4409" s="1" t="str">
        <f>INDEX({"Product1","Product2","Product3","Product4"},MATCH(MAX(salesdata[[#This Row],[S-P1]],salesdata[[#This Row],[S-P2]],salesdata[[#This Row],[S-P3]],salesdata[[#This Row],[S-P4]]),CHOOSE({1,2,3,4},salesdata[[#This Row],[S-P1]],salesdata[[#This Row],[S-P2]],salesdata[[#This Row],[S-P3]],salesdata[[#This Row],[S-P4]]),0))</f>
        <v>Product3</v>
      </c>
      <c r="X4409" s="1" t="str">
        <f>IF(salesdata[[#This Row],[Total Revenue]]&gt;=70000,"High",IF(salesdata[[#This Row],[Total Revenue]]&gt;=40000,"Medium","Low"))</f>
        <v>Medium</v>
      </c>
      <c r="Y4409" s="1" t="str">
        <f>IFERROR(IF(SUMIF(salesdata[Year],salesdata[[#This Row],[Year]],salesdata[Total Revenue])&gt;SUMIF(salesdata[Year],salesdata[[#This Row],[Year]]-1,salesdata[Total Revenue]),"Growth Year","Decline Year"),"")</f>
        <v>Decline Year</v>
      </c>
    </row>
    <row r="4410" spans="1:25" x14ac:dyDescent="0.3">
      <c r="A4410" s="1">
        <v>4409</v>
      </c>
      <c r="B4410" s="2">
        <v>44766</v>
      </c>
      <c r="C4410" s="1">
        <v>2022</v>
      </c>
      <c r="D4410" s="1" t="s">
        <v>20</v>
      </c>
      <c r="E4410" s="1">
        <v>7</v>
      </c>
      <c r="F4410" s="3">
        <v>3864</v>
      </c>
      <c r="G4410" s="10">
        <v>12248.88</v>
      </c>
      <c r="H4410" s="12">
        <f>IFERROR(salesdata[[#This Row],[S-P1]]/salesdata[[#This Row],[Q-P1]],0)</f>
        <v>3.17</v>
      </c>
      <c r="I4410" s="3">
        <v>3485</v>
      </c>
      <c r="J4410" s="10">
        <v>22094.9</v>
      </c>
      <c r="K4410" s="12">
        <f>IFERROR(salesdata[[#This Row],[S-P2]]/salesdata[[#This Row],[Q-P2]],0)</f>
        <v>6.3400000000000007</v>
      </c>
      <c r="L4410" s="3">
        <v>502</v>
      </c>
      <c r="M4410" s="10">
        <v>2720.84</v>
      </c>
      <c r="N4410" s="12">
        <f>IFERROR(salesdata[[#This Row],[S-P3]]/salesdata[[#This Row],[Q-P3]],0)</f>
        <v>5.42</v>
      </c>
      <c r="O4410" s="3">
        <v>1447</v>
      </c>
      <c r="P4410" s="10">
        <v>10317.11</v>
      </c>
      <c r="Q4410" s="12">
        <f>IFERROR(salesdata[[#This Row],[S-P4]]/salesdata[[#This Row],[Q-P4]],0)</f>
        <v>7.1300000000000008</v>
      </c>
      <c r="R4410" s="3">
        <v>9298</v>
      </c>
      <c r="S4410" s="10">
        <v>47381.73</v>
      </c>
      <c r="T4410" s="1" t="str">
        <f>"Q"&amp;ROUNDUP(salesdata[[#This Row],[Month No.]]/3,0)</f>
        <v>Q3</v>
      </c>
      <c r="U4410" s="1" t="str">
        <f>TEXT(salesdata[[#This Row],[Date]],"dddd")</f>
        <v>Sunday</v>
      </c>
      <c r="V4410" s="12">
        <f>IFERROR(salesdata[[#This Row],[Total Revenue]]/salesdata[[#This Row],[Total Units Sold]],0)</f>
        <v>5.0959055710905572</v>
      </c>
      <c r="W4410" s="1" t="str">
        <f>INDEX({"Product1","Product2","Product3","Product4"},MATCH(MAX(salesdata[[#This Row],[S-P1]],salesdata[[#This Row],[S-P2]],salesdata[[#This Row],[S-P3]],salesdata[[#This Row],[S-P4]]),CHOOSE({1,2,3,4},salesdata[[#This Row],[S-P1]],salesdata[[#This Row],[S-P2]],salesdata[[#This Row],[S-P3]],salesdata[[#This Row],[S-P4]]),0))</f>
        <v>Product2</v>
      </c>
      <c r="X4410" s="1" t="str">
        <f>IF(salesdata[[#This Row],[Total Revenue]]&gt;=70000,"High",IF(salesdata[[#This Row],[Total Revenue]]&gt;=40000,"Medium","Low"))</f>
        <v>Medium</v>
      </c>
      <c r="Y4410" s="1" t="str">
        <f>IFERROR(IF(SUMIF(salesdata[Year],salesdata[[#This Row],[Year]],salesdata[Total Revenue])&gt;SUMIF(salesdata[Year],salesdata[[#This Row],[Year]]-1,salesdata[Total Revenue]),"Growth Year","Decline Year"),"")</f>
        <v>Decline Year</v>
      </c>
    </row>
    <row r="4411" spans="1:25" x14ac:dyDescent="0.3">
      <c r="A4411" s="1">
        <v>4410</v>
      </c>
      <c r="B4411" s="2">
        <v>44767</v>
      </c>
      <c r="C4411" s="1">
        <v>2022</v>
      </c>
      <c r="D4411" s="1" t="s">
        <v>20</v>
      </c>
      <c r="E4411" s="1">
        <v>7</v>
      </c>
      <c r="F4411" s="3">
        <v>7754</v>
      </c>
      <c r="G4411" s="10">
        <v>24580.18</v>
      </c>
      <c r="H4411" s="12">
        <f>IFERROR(salesdata[[#This Row],[S-P1]]/salesdata[[#This Row],[Q-P1]],0)</f>
        <v>3.17</v>
      </c>
      <c r="I4411" s="3">
        <v>452</v>
      </c>
      <c r="J4411" s="10">
        <v>2865.68</v>
      </c>
      <c r="K4411" s="12">
        <f>IFERROR(salesdata[[#This Row],[S-P2]]/salesdata[[#This Row],[Q-P2]],0)</f>
        <v>6.34</v>
      </c>
      <c r="L4411" s="3">
        <v>4882</v>
      </c>
      <c r="M4411" s="10">
        <v>26460.44</v>
      </c>
      <c r="N4411" s="12">
        <f>IFERROR(salesdata[[#This Row],[S-P3]]/salesdata[[#This Row],[Q-P3]],0)</f>
        <v>5.42</v>
      </c>
      <c r="O4411" s="3">
        <v>1928</v>
      </c>
      <c r="P4411" s="10">
        <v>13746.64</v>
      </c>
      <c r="Q4411" s="12">
        <f>IFERROR(salesdata[[#This Row],[S-P4]]/salesdata[[#This Row],[Q-P4]],0)</f>
        <v>7.13</v>
      </c>
      <c r="R4411" s="3">
        <v>15016</v>
      </c>
      <c r="S4411" s="10">
        <v>67652.94</v>
      </c>
      <c r="T4411" s="1" t="str">
        <f>"Q"&amp;ROUNDUP(salesdata[[#This Row],[Month No.]]/3,0)</f>
        <v>Q3</v>
      </c>
      <c r="U4411" s="1" t="str">
        <f>TEXT(salesdata[[#This Row],[Date]],"dddd")</f>
        <v>Monday</v>
      </c>
      <c r="V4411" s="12">
        <f>IFERROR(salesdata[[#This Row],[Total Revenue]]/salesdata[[#This Row],[Total Units Sold]],0)</f>
        <v>4.5053902503995742</v>
      </c>
      <c r="W4411" s="1" t="str">
        <f>INDEX({"Product1","Product2","Product3","Product4"},MATCH(MAX(salesdata[[#This Row],[S-P1]],salesdata[[#This Row],[S-P2]],salesdata[[#This Row],[S-P3]],salesdata[[#This Row],[S-P4]]),CHOOSE({1,2,3,4},salesdata[[#This Row],[S-P1]],salesdata[[#This Row],[S-P2]],salesdata[[#This Row],[S-P3]],salesdata[[#This Row],[S-P4]]),0))</f>
        <v>Product3</v>
      </c>
      <c r="X4411" s="1" t="str">
        <f>IF(salesdata[[#This Row],[Total Revenue]]&gt;=70000,"High",IF(salesdata[[#This Row],[Total Revenue]]&gt;=40000,"Medium","Low"))</f>
        <v>Medium</v>
      </c>
      <c r="Y4411" s="1" t="str">
        <f>IFERROR(IF(SUMIF(salesdata[Year],salesdata[[#This Row],[Year]],salesdata[Total Revenue])&gt;SUMIF(salesdata[Year],salesdata[[#This Row],[Year]]-1,salesdata[Total Revenue]),"Growth Year","Decline Year"),"")</f>
        <v>Decline Year</v>
      </c>
    </row>
    <row r="4412" spans="1:25" x14ac:dyDescent="0.3">
      <c r="A4412" s="1">
        <v>4411</v>
      </c>
      <c r="B4412" s="2">
        <v>44768</v>
      </c>
      <c r="C4412" s="1">
        <v>2022</v>
      </c>
      <c r="D4412" s="1" t="s">
        <v>20</v>
      </c>
      <c r="E4412" s="1">
        <v>7</v>
      </c>
      <c r="F4412" s="3">
        <v>7473</v>
      </c>
      <c r="G4412" s="10">
        <v>23689.41</v>
      </c>
      <c r="H4412" s="12">
        <f>IFERROR(salesdata[[#This Row],[S-P1]]/salesdata[[#This Row],[Q-P1]],0)</f>
        <v>3.17</v>
      </c>
      <c r="I4412" s="3">
        <v>3257</v>
      </c>
      <c r="J4412" s="10">
        <v>20649.38</v>
      </c>
      <c r="K4412" s="12">
        <f>IFERROR(salesdata[[#This Row],[S-P2]]/salesdata[[#This Row],[Q-P2]],0)</f>
        <v>6.3400000000000007</v>
      </c>
      <c r="L4412" s="3">
        <v>789</v>
      </c>
      <c r="M4412" s="10">
        <v>4276.38</v>
      </c>
      <c r="N4412" s="12">
        <f>IFERROR(salesdata[[#This Row],[S-P3]]/salesdata[[#This Row],[Q-P3]],0)</f>
        <v>5.42</v>
      </c>
      <c r="O4412" s="3">
        <v>967</v>
      </c>
      <c r="P4412" s="10">
        <v>6894.71</v>
      </c>
      <c r="Q4412" s="12">
        <f>IFERROR(salesdata[[#This Row],[S-P4]]/salesdata[[#This Row],[Q-P4]],0)</f>
        <v>7.13</v>
      </c>
      <c r="R4412" s="3">
        <v>12486</v>
      </c>
      <c r="S4412" s="10">
        <v>55509.88</v>
      </c>
      <c r="T4412" s="1" t="str">
        <f>"Q"&amp;ROUNDUP(salesdata[[#This Row],[Month No.]]/3,0)</f>
        <v>Q3</v>
      </c>
      <c r="U4412" s="1" t="str">
        <f>TEXT(salesdata[[#This Row],[Date]],"dddd")</f>
        <v>Tuesday</v>
      </c>
      <c r="V4412" s="12">
        <f>IFERROR(salesdata[[#This Row],[Total Revenue]]/salesdata[[#This Row],[Total Units Sold]],0)</f>
        <v>4.4457696620214637</v>
      </c>
      <c r="W4412" s="1" t="str">
        <f>INDEX({"Product1","Product2","Product3","Product4"},MATCH(MAX(salesdata[[#This Row],[S-P1]],salesdata[[#This Row],[S-P2]],salesdata[[#This Row],[S-P3]],salesdata[[#This Row],[S-P4]]),CHOOSE({1,2,3,4},salesdata[[#This Row],[S-P1]],salesdata[[#This Row],[S-P2]],salesdata[[#This Row],[S-P3]],salesdata[[#This Row],[S-P4]]),0))</f>
        <v>Product1</v>
      </c>
      <c r="X4412" s="1" t="str">
        <f>IF(salesdata[[#This Row],[Total Revenue]]&gt;=70000,"High",IF(salesdata[[#This Row],[Total Revenue]]&gt;=40000,"Medium","Low"))</f>
        <v>Medium</v>
      </c>
      <c r="Y4412" s="1" t="str">
        <f>IFERROR(IF(SUMIF(salesdata[Year],salesdata[[#This Row],[Year]],salesdata[Total Revenue])&gt;SUMIF(salesdata[Year],salesdata[[#This Row],[Year]]-1,salesdata[Total Revenue]),"Growth Year","Decline Year"),"")</f>
        <v>Decline Year</v>
      </c>
    </row>
    <row r="4413" spans="1:25" x14ac:dyDescent="0.3">
      <c r="A4413" s="1">
        <v>4412</v>
      </c>
      <c r="B4413" s="2">
        <v>44769</v>
      </c>
      <c r="C4413" s="1">
        <v>2022</v>
      </c>
      <c r="D4413" s="1" t="s">
        <v>20</v>
      </c>
      <c r="E4413" s="1">
        <v>7</v>
      </c>
      <c r="F4413" s="3">
        <v>4987</v>
      </c>
      <c r="G4413" s="10">
        <v>15808.79</v>
      </c>
      <c r="H4413" s="12">
        <f>IFERROR(salesdata[[#This Row],[S-P1]]/salesdata[[#This Row],[Q-P1]],0)</f>
        <v>3.1700000000000004</v>
      </c>
      <c r="I4413" s="3">
        <v>549</v>
      </c>
      <c r="J4413" s="10">
        <v>3480.66</v>
      </c>
      <c r="K4413" s="12">
        <f>IFERROR(salesdata[[#This Row],[S-P2]]/salesdata[[#This Row],[Q-P2]],0)</f>
        <v>6.34</v>
      </c>
      <c r="L4413" s="3">
        <v>2407</v>
      </c>
      <c r="M4413" s="10">
        <v>13045.94</v>
      </c>
      <c r="N4413" s="12">
        <f>IFERROR(salesdata[[#This Row],[S-P3]]/salesdata[[#This Row],[Q-P3]],0)</f>
        <v>5.42</v>
      </c>
      <c r="O4413" s="3">
        <v>1220</v>
      </c>
      <c r="P4413" s="10">
        <v>8698.6</v>
      </c>
      <c r="Q4413" s="12">
        <f>IFERROR(salesdata[[#This Row],[S-P4]]/salesdata[[#This Row],[Q-P4]],0)</f>
        <v>7.13</v>
      </c>
      <c r="R4413" s="3">
        <v>9163</v>
      </c>
      <c r="S4413" s="10">
        <v>41033.99</v>
      </c>
      <c r="T4413" s="1" t="str">
        <f>"Q"&amp;ROUNDUP(salesdata[[#This Row],[Month No.]]/3,0)</f>
        <v>Q3</v>
      </c>
      <c r="U4413" s="1" t="str">
        <f>TEXT(salesdata[[#This Row],[Date]],"dddd")</f>
        <v>Wednesday</v>
      </c>
      <c r="V4413" s="12">
        <f>IFERROR(salesdata[[#This Row],[Total Revenue]]/salesdata[[#This Row],[Total Units Sold]],0)</f>
        <v>4.4782265633526137</v>
      </c>
      <c r="W4413" s="1" t="str">
        <f>INDEX({"Product1","Product2","Product3","Product4"},MATCH(MAX(salesdata[[#This Row],[S-P1]],salesdata[[#This Row],[S-P2]],salesdata[[#This Row],[S-P3]],salesdata[[#This Row],[S-P4]]),CHOOSE({1,2,3,4},salesdata[[#This Row],[S-P1]],salesdata[[#This Row],[S-P2]],salesdata[[#This Row],[S-P3]],salesdata[[#This Row],[S-P4]]),0))</f>
        <v>Product1</v>
      </c>
      <c r="X4413" s="1" t="str">
        <f>IF(salesdata[[#This Row],[Total Revenue]]&gt;=70000,"High",IF(salesdata[[#This Row],[Total Revenue]]&gt;=40000,"Medium","Low"))</f>
        <v>Medium</v>
      </c>
      <c r="Y4413" s="1" t="str">
        <f>IFERROR(IF(SUMIF(salesdata[Year],salesdata[[#This Row],[Year]],salesdata[Total Revenue])&gt;SUMIF(salesdata[Year],salesdata[[#This Row],[Year]]-1,salesdata[Total Revenue]),"Growth Year","Decline Year"),"")</f>
        <v>Decline Year</v>
      </c>
    </row>
    <row r="4414" spans="1:25" x14ac:dyDescent="0.3">
      <c r="A4414" s="1">
        <v>4413</v>
      </c>
      <c r="B4414" s="2">
        <v>44770</v>
      </c>
      <c r="C4414" s="1">
        <v>2022</v>
      </c>
      <c r="D4414" s="1" t="s">
        <v>20</v>
      </c>
      <c r="E4414" s="1">
        <v>7</v>
      </c>
      <c r="F4414" s="3">
        <v>3693</v>
      </c>
      <c r="G4414" s="10">
        <v>11706.81</v>
      </c>
      <c r="H4414" s="12">
        <f>IFERROR(salesdata[[#This Row],[S-P1]]/salesdata[[#This Row],[Q-P1]],0)</f>
        <v>3.17</v>
      </c>
      <c r="I4414" s="3">
        <v>2860</v>
      </c>
      <c r="J4414" s="10">
        <v>18132.400000000001</v>
      </c>
      <c r="K4414" s="12">
        <f>IFERROR(salesdata[[#This Row],[S-P2]]/salesdata[[#This Row],[Q-P2]],0)</f>
        <v>6.3400000000000007</v>
      </c>
      <c r="L4414" s="3">
        <v>1252</v>
      </c>
      <c r="M4414" s="10">
        <v>6785.84</v>
      </c>
      <c r="N4414" s="12">
        <f>IFERROR(salesdata[[#This Row],[S-P3]]/salesdata[[#This Row],[Q-P3]],0)</f>
        <v>5.42</v>
      </c>
      <c r="O4414" s="3">
        <v>468</v>
      </c>
      <c r="P4414" s="10">
        <v>3336.84</v>
      </c>
      <c r="Q4414" s="12">
        <f>IFERROR(salesdata[[#This Row],[S-P4]]/salesdata[[#This Row],[Q-P4]],0)</f>
        <v>7.13</v>
      </c>
      <c r="R4414" s="3">
        <v>8273</v>
      </c>
      <c r="S4414" s="10">
        <v>39961.89</v>
      </c>
      <c r="T4414" s="1" t="str">
        <f>"Q"&amp;ROUNDUP(salesdata[[#This Row],[Month No.]]/3,0)</f>
        <v>Q3</v>
      </c>
      <c r="U4414" s="1" t="str">
        <f>TEXT(salesdata[[#This Row],[Date]],"dddd")</f>
        <v>Thursday</v>
      </c>
      <c r="V4414" s="12">
        <f>IFERROR(salesdata[[#This Row],[Total Revenue]]/salesdata[[#This Row],[Total Units Sold]],0)</f>
        <v>4.8303988879487489</v>
      </c>
      <c r="W4414" s="1" t="str">
        <f>INDEX({"Product1","Product2","Product3","Product4"},MATCH(MAX(salesdata[[#This Row],[S-P1]],salesdata[[#This Row],[S-P2]],salesdata[[#This Row],[S-P3]],salesdata[[#This Row],[S-P4]]),CHOOSE({1,2,3,4},salesdata[[#This Row],[S-P1]],salesdata[[#This Row],[S-P2]],salesdata[[#This Row],[S-P3]],salesdata[[#This Row],[S-P4]]),0))</f>
        <v>Product2</v>
      </c>
      <c r="X4414" s="1" t="str">
        <f>IF(salesdata[[#This Row],[Total Revenue]]&gt;=70000,"High",IF(salesdata[[#This Row],[Total Revenue]]&gt;=40000,"Medium","Low"))</f>
        <v>Low</v>
      </c>
      <c r="Y4414" s="1" t="str">
        <f>IFERROR(IF(SUMIF(salesdata[Year],salesdata[[#This Row],[Year]],salesdata[Total Revenue])&gt;SUMIF(salesdata[Year],salesdata[[#This Row],[Year]]-1,salesdata[Total Revenue]),"Growth Year","Decline Year"),"")</f>
        <v>Decline Year</v>
      </c>
    </row>
    <row r="4415" spans="1:25" x14ac:dyDescent="0.3">
      <c r="A4415" s="1">
        <v>4414</v>
      </c>
      <c r="B4415" s="2">
        <v>44771</v>
      </c>
      <c r="C4415" s="1">
        <v>2022</v>
      </c>
      <c r="D4415" s="1" t="s">
        <v>20</v>
      </c>
      <c r="E4415" s="1">
        <v>7</v>
      </c>
      <c r="F4415" s="3">
        <v>1180</v>
      </c>
      <c r="G4415" s="10">
        <v>3740.6</v>
      </c>
      <c r="H4415" s="12">
        <f>IFERROR(salesdata[[#This Row],[S-P1]]/salesdata[[#This Row],[Q-P1]],0)</f>
        <v>3.17</v>
      </c>
      <c r="I4415" s="3">
        <v>1840</v>
      </c>
      <c r="J4415" s="10">
        <v>11665.6</v>
      </c>
      <c r="K4415" s="12">
        <f>IFERROR(salesdata[[#This Row],[S-P2]]/salesdata[[#This Row],[Q-P2]],0)</f>
        <v>6.34</v>
      </c>
      <c r="L4415" s="3">
        <v>4423</v>
      </c>
      <c r="M4415" s="10">
        <v>23972.66</v>
      </c>
      <c r="N4415" s="12">
        <f>IFERROR(salesdata[[#This Row],[S-P3]]/salesdata[[#This Row],[Q-P3]],0)</f>
        <v>5.42</v>
      </c>
      <c r="O4415" s="3">
        <v>561</v>
      </c>
      <c r="P4415" s="10">
        <v>3999.93</v>
      </c>
      <c r="Q4415" s="12">
        <f>IFERROR(salesdata[[#This Row],[S-P4]]/salesdata[[#This Row],[Q-P4]],0)</f>
        <v>7.13</v>
      </c>
      <c r="R4415" s="3">
        <v>8004</v>
      </c>
      <c r="S4415" s="10">
        <v>43378.79</v>
      </c>
      <c r="T4415" s="1" t="str">
        <f>"Q"&amp;ROUNDUP(salesdata[[#This Row],[Month No.]]/3,0)</f>
        <v>Q3</v>
      </c>
      <c r="U4415" s="1" t="str">
        <f>TEXT(salesdata[[#This Row],[Date]],"dddd")</f>
        <v>Friday</v>
      </c>
      <c r="V4415" s="12">
        <f>IFERROR(salesdata[[#This Row],[Total Revenue]]/salesdata[[#This Row],[Total Units Sold]],0)</f>
        <v>5.4196389305347328</v>
      </c>
      <c r="W4415" s="1" t="str">
        <f>INDEX({"Product1","Product2","Product3","Product4"},MATCH(MAX(salesdata[[#This Row],[S-P1]],salesdata[[#This Row],[S-P2]],salesdata[[#This Row],[S-P3]],salesdata[[#This Row],[S-P4]]),CHOOSE({1,2,3,4},salesdata[[#This Row],[S-P1]],salesdata[[#This Row],[S-P2]],salesdata[[#This Row],[S-P3]],salesdata[[#This Row],[S-P4]]),0))</f>
        <v>Product3</v>
      </c>
      <c r="X4415" s="1" t="str">
        <f>IF(salesdata[[#This Row],[Total Revenue]]&gt;=70000,"High",IF(salesdata[[#This Row],[Total Revenue]]&gt;=40000,"Medium","Low"))</f>
        <v>Medium</v>
      </c>
      <c r="Y4415" s="1" t="str">
        <f>IFERROR(IF(SUMIF(salesdata[Year],salesdata[[#This Row],[Year]],salesdata[Total Revenue])&gt;SUMIF(salesdata[Year],salesdata[[#This Row],[Year]]-1,salesdata[Total Revenue]),"Growth Year","Decline Year"),"")</f>
        <v>Decline Year</v>
      </c>
    </row>
    <row r="4416" spans="1:25" x14ac:dyDescent="0.3">
      <c r="A4416" s="1">
        <v>4415</v>
      </c>
      <c r="B4416" s="2">
        <v>44772</v>
      </c>
      <c r="C4416" s="1">
        <v>2022</v>
      </c>
      <c r="D4416" s="1" t="s">
        <v>20</v>
      </c>
      <c r="E4416" s="1">
        <v>7</v>
      </c>
      <c r="F4416" s="3">
        <v>7982</v>
      </c>
      <c r="G4416" s="10">
        <v>25302.94</v>
      </c>
      <c r="H4416" s="12">
        <f>IFERROR(salesdata[[#This Row],[S-P1]]/salesdata[[#This Row],[Q-P1]],0)</f>
        <v>3.17</v>
      </c>
      <c r="I4416" s="3">
        <v>401</v>
      </c>
      <c r="J4416" s="10">
        <v>2542.34</v>
      </c>
      <c r="K4416" s="12">
        <f>IFERROR(salesdata[[#This Row],[S-P2]]/salesdata[[#This Row],[Q-P2]],0)</f>
        <v>6.3400000000000007</v>
      </c>
      <c r="L4416" s="3">
        <v>1226</v>
      </c>
      <c r="M4416" s="10">
        <v>6644.92</v>
      </c>
      <c r="N4416" s="12">
        <f>IFERROR(salesdata[[#This Row],[S-P3]]/salesdata[[#This Row],[Q-P3]],0)</f>
        <v>5.42</v>
      </c>
      <c r="O4416" s="3">
        <v>251</v>
      </c>
      <c r="P4416" s="10">
        <v>1789.63</v>
      </c>
      <c r="Q4416" s="12">
        <f>IFERROR(salesdata[[#This Row],[S-P4]]/salesdata[[#This Row],[Q-P4]],0)</f>
        <v>7.1300000000000008</v>
      </c>
      <c r="R4416" s="3">
        <v>9860</v>
      </c>
      <c r="S4416" s="10">
        <v>36279.83</v>
      </c>
      <c r="T4416" s="1" t="str">
        <f>"Q"&amp;ROUNDUP(salesdata[[#This Row],[Month No.]]/3,0)</f>
        <v>Q3</v>
      </c>
      <c r="U4416" s="1" t="str">
        <f>TEXT(salesdata[[#This Row],[Date]],"dddd")</f>
        <v>Saturday</v>
      </c>
      <c r="V4416" s="12">
        <f>IFERROR(salesdata[[#This Row],[Total Revenue]]/salesdata[[#This Row],[Total Units Sold]],0)</f>
        <v>3.6794959432048682</v>
      </c>
      <c r="W4416" s="1" t="str">
        <f>INDEX({"Product1","Product2","Product3","Product4"},MATCH(MAX(salesdata[[#This Row],[S-P1]],salesdata[[#This Row],[S-P2]],salesdata[[#This Row],[S-P3]],salesdata[[#This Row],[S-P4]]),CHOOSE({1,2,3,4},salesdata[[#This Row],[S-P1]],salesdata[[#This Row],[S-P2]],salesdata[[#This Row],[S-P3]],salesdata[[#This Row],[S-P4]]),0))</f>
        <v>Product1</v>
      </c>
      <c r="X4416" s="1" t="str">
        <f>IF(salesdata[[#This Row],[Total Revenue]]&gt;=70000,"High",IF(salesdata[[#This Row],[Total Revenue]]&gt;=40000,"Medium","Low"))</f>
        <v>Low</v>
      </c>
      <c r="Y4416" s="1" t="str">
        <f>IFERROR(IF(SUMIF(salesdata[Year],salesdata[[#This Row],[Year]],salesdata[Total Revenue])&gt;SUMIF(salesdata[Year],salesdata[[#This Row],[Year]]-1,salesdata[Total Revenue]),"Growth Year","Decline Year"),"")</f>
        <v>Decline Year</v>
      </c>
    </row>
    <row r="4417" spans="1:25" x14ac:dyDescent="0.3">
      <c r="A4417" s="1">
        <v>4416</v>
      </c>
      <c r="B4417" s="2">
        <v>44773</v>
      </c>
      <c r="C4417" s="1">
        <v>2022</v>
      </c>
      <c r="D4417" s="1" t="s">
        <v>20</v>
      </c>
      <c r="E4417" s="1">
        <v>7</v>
      </c>
      <c r="F4417" s="3">
        <v>1437</v>
      </c>
      <c r="G4417" s="10">
        <v>4555.29</v>
      </c>
      <c r="H4417" s="12">
        <f>IFERROR(salesdata[[#This Row],[S-P1]]/salesdata[[#This Row],[Q-P1]],0)</f>
        <v>3.17</v>
      </c>
      <c r="I4417" s="3">
        <v>833</v>
      </c>
      <c r="J4417" s="10">
        <v>5281.22</v>
      </c>
      <c r="K4417" s="12">
        <f>IFERROR(salesdata[[#This Row],[S-P2]]/salesdata[[#This Row],[Q-P2]],0)</f>
        <v>6.3400000000000007</v>
      </c>
      <c r="L4417" s="3">
        <v>1867</v>
      </c>
      <c r="M4417" s="10">
        <v>10119.14</v>
      </c>
      <c r="N4417" s="12">
        <f>IFERROR(salesdata[[#This Row],[S-P3]]/salesdata[[#This Row],[Q-P3]],0)</f>
        <v>5.42</v>
      </c>
      <c r="O4417" s="3">
        <v>1270</v>
      </c>
      <c r="P4417" s="10">
        <v>9055.1</v>
      </c>
      <c r="Q4417" s="12">
        <f>IFERROR(salesdata[[#This Row],[S-P4]]/salesdata[[#This Row],[Q-P4]],0)</f>
        <v>7.13</v>
      </c>
      <c r="R4417" s="3">
        <v>5407</v>
      </c>
      <c r="S4417" s="10">
        <v>29010.75</v>
      </c>
      <c r="T4417" s="1" t="str">
        <f>"Q"&amp;ROUNDUP(salesdata[[#This Row],[Month No.]]/3,0)</f>
        <v>Q3</v>
      </c>
      <c r="U4417" s="1" t="str">
        <f>TEXT(salesdata[[#This Row],[Date]],"dddd")</f>
        <v>Sunday</v>
      </c>
      <c r="V4417" s="12">
        <f>IFERROR(salesdata[[#This Row],[Total Revenue]]/salesdata[[#This Row],[Total Units Sold]],0)</f>
        <v>5.3654059552432036</v>
      </c>
      <c r="W4417" s="1" t="str">
        <f>INDEX({"Product1","Product2","Product3","Product4"},MATCH(MAX(salesdata[[#This Row],[S-P1]],salesdata[[#This Row],[S-P2]],salesdata[[#This Row],[S-P3]],salesdata[[#This Row],[S-P4]]),CHOOSE({1,2,3,4},salesdata[[#This Row],[S-P1]],salesdata[[#This Row],[S-P2]],salesdata[[#This Row],[S-P3]],salesdata[[#This Row],[S-P4]]),0))</f>
        <v>Product3</v>
      </c>
      <c r="X4417" s="1" t="str">
        <f>IF(salesdata[[#This Row],[Total Revenue]]&gt;=70000,"High",IF(salesdata[[#This Row],[Total Revenue]]&gt;=40000,"Medium","Low"))</f>
        <v>Low</v>
      </c>
      <c r="Y4417" s="1" t="str">
        <f>IFERROR(IF(SUMIF(salesdata[Year],salesdata[[#This Row],[Year]],salesdata[Total Revenue])&gt;SUMIF(salesdata[Year],salesdata[[#This Row],[Year]]-1,salesdata[Total Revenue]),"Growth Year","Decline Year"),"")</f>
        <v>Decline Year</v>
      </c>
    </row>
    <row r="4418" spans="1:25" x14ac:dyDescent="0.3">
      <c r="A4418" s="1">
        <v>4417</v>
      </c>
      <c r="B4418" s="2">
        <v>44774</v>
      </c>
      <c r="C4418" s="1">
        <v>2022</v>
      </c>
      <c r="D4418" s="1" t="s">
        <v>21</v>
      </c>
      <c r="E4418" s="1">
        <v>8</v>
      </c>
      <c r="F4418" s="3">
        <v>4628</v>
      </c>
      <c r="G4418" s="10">
        <v>14670.76</v>
      </c>
      <c r="H4418" s="12">
        <f>IFERROR(salesdata[[#This Row],[S-P1]]/salesdata[[#This Row],[Q-P1]],0)</f>
        <v>3.17</v>
      </c>
      <c r="I4418" s="3">
        <v>2266</v>
      </c>
      <c r="J4418" s="10">
        <v>14366.44</v>
      </c>
      <c r="K4418" s="12">
        <f>IFERROR(salesdata[[#This Row],[S-P2]]/salesdata[[#This Row],[Q-P2]],0)</f>
        <v>6.34</v>
      </c>
      <c r="L4418" s="3">
        <v>2900</v>
      </c>
      <c r="M4418" s="10">
        <v>15718</v>
      </c>
      <c r="N4418" s="12">
        <f>IFERROR(salesdata[[#This Row],[S-P3]]/salesdata[[#This Row],[Q-P3]],0)</f>
        <v>5.42</v>
      </c>
      <c r="O4418" s="3">
        <v>921</v>
      </c>
      <c r="P4418" s="10">
        <v>6566.73</v>
      </c>
      <c r="Q4418" s="12">
        <f>IFERROR(salesdata[[#This Row],[S-P4]]/salesdata[[#This Row],[Q-P4]],0)</f>
        <v>7.13</v>
      </c>
      <c r="R4418" s="3">
        <v>10715</v>
      </c>
      <c r="S4418" s="10">
        <v>51321.93</v>
      </c>
      <c r="T4418" s="1" t="str">
        <f>"Q"&amp;ROUNDUP(salesdata[[#This Row],[Month No.]]/3,0)</f>
        <v>Q3</v>
      </c>
      <c r="U4418" s="1" t="str">
        <f>TEXT(salesdata[[#This Row],[Date]],"dddd")</f>
        <v>Monday</v>
      </c>
      <c r="V4418" s="12">
        <f>IFERROR(salesdata[[#This Row],[Total Revenue]]/salesdata[[#This Row],[Total Units Sold]],0)</f>
        <v>4.7897274848343443</v>
      </c>
      <c r="W4418" s="1" t="str">
        <f>INDEX({"Product1","Product2","Product3","Product4"},MATCH(MAX(salesdata[[#This Row],[S-P1]],salesdata[[#This Row],[S-P2]],salesdata[[#This Row],[S-P3]],salesdata[[#This Row],[S-P4]]),CHOOSE({1,2,3,4},salesdata[[#This Row],[S-P1]],salesdata[[#This Row],[S-P2]],salesdata[[#This Row],[S-P3]],salesdata[[#This Row],[S-P4]]),0))</f>
        <v>Product3</v>
      </c>
      <c r="X4418" s="1" t="str">
        <f>IF(salesdata[[#This Row],[Total Revenue]]&gt;=70000,"High",IF(salesdata[[#This Row],[Total Revenue]]&gt;=40000,"Medium","Low"))</f>
        <v>Medium</v>
      </c>
      <c r="Y4418" s="1" t="str">
        <f>IFERROR(IF(SUMIF(salesdata[Year],salesdata[[#This Row],[Year]],salesdata[Total Revenue])&gt;SUMIF(salesdata[Year],salesdata[[#This Row],[Year]]-1,salesdata[Total Revenue]),"Growth Year","Decline Year"),"")</f>
        <v>Decline Year</v>
      </c>
    </row>
    <row r="4419" spans="1:25" x14ac:dyDescent="0.3">
      <c r="A4419" s="1">
        <v>4418</v>
      </c>
      <c r="B4419" s="2">
        <v>44775</v>
      </c>
      <c r="C4419" s="1">
        <v>2022</v>
      </c>
      <c r="D4419" s="1" t="s">
        <v>21</v>
      </c>
      <c r="E4419" s="1">
        <v>8</v>
      </c>
      <c r="F4419" s="3">
        <v>2929</v>
      </c>
      <c r="G4419" s="10">
        <v>9284.93</v>
      </c>
      <c r="H4419" s="12">
        <f>IFERROR(salesdata[[#This Row],[S-P1]]/salesdata[[#This Row],[Q-P1]],0)</f>
        <v>3.17</v>
      </c>
      <c r="I4419" s="3">
        <v>2104</v>
      </c>
      <c r="J4419" s="10">
        <v>13339.36</v>
      </c>
      <c r="K4419" s="12">
        <f>IFERROR(salesdata[[#This Row],[S-P2]]/salesdata[[#This Row],[Q-P2]],0)</f>
        <v>6.34</v>
      </c>
      <c r="L4419" s="3">
        <v>757</v>
      </c>
      <c r="M4419" s="10">
        <v>4102.9399999999996</v>
      </c>
      <c r="N4419" s="12">
        <f>IFERROR(salesdata[[#This Row],[S-P3]]/salesdata[[#This Row],[Q-P3]],0)</f>
        <v>5.419999999999999</v>
      </c>
      <c r="O4419" s="3">
        <v>762</v>
      </c>
      <c r="P4419" s="10">
        <v>5433.06</v>
      </c>
      <c r="Q4419" s="12">
        <f>IFERROR(salesdata[[#This Row],[S-P4]]/salesdata[[#This Row],[Q-P4]],0)</f>
        <v>7.1300000000000008</v>
      </c>
      <c r="R4419" s="3">
        <v>6552</v>
      </c>
      <c r="S4419" s="10">
        <v>32160.29</v>
      </c>
      <c r="T4419" s="1" t="str">
        <f>"Q"&amp;ROUNDUP(salesdata[[#This Row],[Month No.]]/3,0)</f>
        <v>Q3</v>
      </c>
      <c r="U4419" s="1" t="str">
        <f>TEXT(salesdata[[#This Row],[Date]],"dddd")</f>
        <v>Tuesday</v>
      </c>
      <c r="V4419" s="12">
        <f>IFERROR(salesdata[[#This Row],[Total Revenue]]/salesdata[[#This Row],[Total Units Sold]],0)</f>
        <v>4.9084691697191696</v>
      </c>
      <c r="W4419" s="1" t="str">
        <f>INDEX({"Product1","Product2","Product3","Product4"},MATCH(MAX(salesdata[[#This Row],[S-P1]],salesdata[[#This Row],[S-P2]],salesdata[[#This Row],[S-P3]],salesdata[[#This Row],[S-P4]]),CHOOSE({1,2,3,4},salesdata[[#This Row],[S-P1]],salesdata[[#This Row],[S-P2]],salesdata[[#This Row],[S-P3]],salesdata[[#This Row],[S-P4]]),0))</f>
        <v>Product2</v>
      </c>
      <c r="X4419" s="1" t="str">
        <f>IF(salesdata[[#This Row],[Total Revenue]]&gt;=70000,"High",IF(salesdata[[#This Row],[Total Revenue]]&gt;=40000,"Medium","Low"))</f>
        <v>Low</v>
      </c>
      <c r="Y4419" s="1" t="str">
        <f>IFERROR(IF(SUMIF(salesdata[Year],salesdata[[#This Row],[Year]],salesdata[Total Revenue])&gt;SUMIF(salesdata[Year],salesdata[[#This Row],[Year]]-1,salesdata[Total Revenue]),"Growth Year","Decline Year"),"")</f>
        <v>Decline Year</v>
      </c>
    </row>
    <row r="4420" spans="1:25" x14ac:dyDescent="0.3">
      <c r="A4420" s="1">
        <v>4419</v>
      </c>
      <c r="B4420" s="2">
        <v>44776</v>
      </c>
      <c r="C4420" s="1">
        <v>2022</v>
      </c>
      <c r="D4420" s="1" t="s">
        <v>21</v>
      </c>
      <c r="E4420" s="1">
        <v>8</v>
      </c>
      <c r="F4420" s="3">
        <v>1121</v>
      </c>
      <c r="G4420" s="10">
        <v>3553.57</v>
      </c>
      <c r="H4420" s="12">
        <f>IFERROR(salesdata[[#This Row],[S-P1]]/salesdata[[#This Row],[Q-P1]],0)</f>
        <v>3.17</v>
      </c>
      <c r="I4420" s="3">
        <v>3169</v>
      </c>
      <c r="J4420" s="10">
        <v>20091.46</v>
      </c>
      <c r="K4420" s="12">
        <f>IFERROR(salesdata[[#This Row],[S-P2]]/salesdata[[#This Row],[Q-P2]],0)</f>
        <v>6.34</v>
      </c>
      <c r="L4420" s="3">
        <v>3109</v>
      </c>
      <c r="M4420" s="10">
        <v>16850.78</v>
      </c>
      <c r="N4420" s="12">
        <f>IFERROR(salesdata[[#This Row],[S-P3]]/salesdata[[#This Row],[Q-P3]],0)</f>
        <v>5.42</v>
      </c>
      <c r="O4420" s="3">
        <v>1259</v>
      </c>
      <c r="P4420" s="10">
        <v>8976.67</v>
      </c>
      <c r="Q4420" s="12">
        <f>IFERROR(salesdata[[#This Row],[S-P4]]/salesdata[[#This Row],[Q-P4]],0)</f>
        <v>7.13</v>
      </c>
      <c r="R4420" s="3">
        <v>8658</v>
      </c>
      <c r="S4420" s="10">
        <v>49472.480000000003</v>
      </c>
      <c r="T4420" s="1" t="str">
        <f>"Q"&amp;ROUNDUP(salesdata[[#This Row],[Month No.]]/3,0)</f>
        <v>Q3</v>
      </c>
      <c r="U4420" s="1" t="str">
        <f>TEXT(salesdata[[#This Row],[Date]],"dddd")</f>
        <v>Wednesday</v>
      </c>
      <c r="V4420" s="12">
        <f>IFERROR(salesdata[[#This Row],[Total Revenue]]/salesdata[[#This Row],[Total Units Sold]],0)</f>
        <v>5.7140771540771542</v>
      </c>
      <c r="W4420" s="1" t="str">
        <f>INDEX({"Product1","Product2","Product3","Product4"},MATCH(MAX(salesdata[[#This Row],[S-P1]],salesdata[[#This Row],[S-P2]],salesdata[[#This Row],[S-P3]],salesdata[[#This Row],[S-P4]]),CHOOSE({1,2,3,4},salesdata[[#This Row],[S-P1]],salesdata[[#This Row],[S-P2]],salesdata[[#This Row],[S-P3]],salesdata[[#This Row],[S-P4]]),0))</f>
        <v>Product2</v>
      </c>
      <c r="X4420" s="1" t="str">
        <f>IF(salesdata[[#This Row],[Total Revenue]]&gt;=70000,"High",IF(salesdata[[#This Row],[Total Revenue]]&gt;=40000,"Medium","Low"))</f>
        <v>Medium</v>
      </c>
      <c r="Y4420" s="1" t="str">
        <f>IFERROR(IF(SUMIF(salesdata[Year],salesdata[[#This Row],[Year]],salesdata[Total Revenue])&gt;SUMIF(salesdata[Year],salesdata[[#This Row],[Year]]-1,salesdata[Total Revenue]),"Growth Year","Decline Year"),"")</f>
        <v>Decline Year</v>
      </c>
    </row>
    <row r="4421" spans="1:25" x14ac:dyDescent="0.3">
      <c r="A4421" s="1">
        <v>4420</v>
      </c>
      <c r="B4421" s="2">
        <v>44777</v>
      </c>
      <c r="C4421" s="1">
        <v>2022</v>
      </c>
      <c r="D4421" s="1" t="s">
        <v>21</v>
      </c>
      <c r="E4421" s="1">
        <v>8</v>
      </c>
      <c r="F4421" s="3">
        <v>726</v>
      </c>
      <c r="G4421" s="10">
        <v>2301.42</v>
      </c>
      <c r="H4421" s="12">
        <f>IFERROR(salesdata[[#This Row],[S-P1]]/salesdata[[#This Row],[Q-P1]],0)</f>
        <v>3.17</v>
      </c>
      <c r="I4421" s="3">
        <v>2511</v>
      </c>
      <c r="J4421" s="10">
        <v>15919.74</v>
      </c>
      <c r="K4421" s="12">
        <f>IFERROR(salesdata[[#This Row],[S-P2]]/salesdata[[#This Row],[Q-P2]],0)</f>
        <v>6.34</v>
      </c>
      <c r="L4421" s="3">
        <v>4365</v>
      </c>
      <c r="M4421" s="10">
        <v>23658.3</v>
      </c>
      <c r="N4421" s="12">
        <f>IFERROR(salesdata[[#This Row],[S-P3]]/salesdata[[#This Row],[Q-P3]],0)</f>
        <v>5.42</v>
      </c>
      <c r="O4421" s="3">
        <v>1836</v>
      </c>
      <c r="P4421" s="10">
        <v>13090.68</v>
      </c>
      <c r="Q4421" s="12">
        <f>IFERROR(salesdata[[#This Row],[S-P4]]/salesdata[[#This Row],[Q-P4]],0)</f>
        <v>7.13</v>
      </c>
      <c r="R4421" s="3">
        <v>9438</v>
      </c>
      <c r="S4421" s="10">
        <v>54970.14</v>
      </c>
      <c r="T4421" s="1" t="str">
        <f>"Q"&amp;ROUNDUP(salesdata[[#This Row],[Month No.]]/3,0)</f>
        <v>Q3</v>
      </c>
      <c r="U4421" s="1" t="str">
        <f>TEXT(salesdata[[#This Row],[Date]],"dddd")</f>
        <v>Thursday</v>
      </c>
      <c r="V4421" s="12">
        <f>IFERROR(salesdata[[#This Row],[Total Revenue]]/salesdata[[#This Row],[Total Units Sold]],0)</f>
        <v>5.8243420216147488</v>
      </c>
      <c r="W4421" s="1" t="str">
        <f>INDEX({"Product1","Product2","Product3","Product4"},MATCH(MAX(salesdata[[#This Row],[S-P1]],salesdata[[#This Row],[S-P2]],salesdata[[#This Row],[S-P3]],salesdata[[#This Row],[S-P4]]),CHOOSE({1,2,3,4},salesdata[[#This Row],[S-P1]],salesdata[[#This Row],[S-P2]],salesdata[[#This Row],[S-P3]],salesdata[[#This Row],[S-P4]]),0))</f>
        <v>Product3</v>
      </c>
      <c r="X4421" s="1" t="str">
        <f>IF(salesdata[[#This Row],[Total Revenue]]&gt;=70000,"High",IF(salesdata[[#This Row],[Total Revenue]]&gt;=40000,"Medium","Low"))</f>
        <v>Medium</v>
      </c>
      <c r="Y4421" s="1" t="str">
        <f>IFERROR(IF(SUMIF(salesdata[Year],salesdata[[#This Row],[Year]],salesdata[Total Revenue])&gt;SUMIF(salesdata[Year],salesdata[[#This Row],[Year]]-1,salesdata[Total Revenue]),"Growth Year","Decline Year"),"")</f>
        <v>Decline Year</v>
      </c>
    </row>
    <row r="4422" spans="1:25" x14ac:dyDescent="0.3">
      <c r="A4422" s="1">
        <v>4421</v>
      </c>
      <c r="B4422" s="2">
        <v>44778</v>
      </c>
      <c r="C4422" s="1">
        <v>2022</v>
      </c>
      <c r="D4422" s="1" t="s">
        <v>21</v>
      </c>
      <c r="E4422" s="1">
        <v>8</v>
      </c>
      <c r="F4422" s="3">
        <v>2502</v>
      </c>
      <c r="G4422" s="10">
        <v>7931.34</v>
      </c>
      <c r="H4422" s="12">
        <f>IFERROR(salesdata[[#This Row],[S-P1]]/salesdata[[#This Row],[Q-P1]],0)</f>
        <v>3.17</v>
      </c>
      <c r="I4422" s="3">
        <v>2225</v>
      </c>
      <c r="J4422" s="10">
        <v>14106.5</v>
      </c>
      <c r="K4422" s="12">
        <f>IFERROR(salesdata[[#This Row],[S-P2]]/salesdata[[#This Row],[Q-P2]],0)</f>
        <v>6.34</v>
      </c>
      <c r="L4422" s="3">
        <v>1646</v>
      </c>
      <c r="M4422" s="10">
        <v>8921.32</v>
      </c>
      <c r="N4422" s="12">
        <f>IFERROR(salesdata[[#This Row],[S-P3]]/salesdata[[#This Row],[Q-P3]],0)</f>
        <v>5.42</v>
      </c>
      <c r="O4422" s="3">
        <v>1522</v>
      </c>
      <c r="P4422" s="10">
        <v>10851.86</v>
      </c>
      <c r="Q4422" s="12">
        <f>IFERROR(salesdata[[#This Row],[S-P4]]/salesdata[[#This Row],[Q-P4]],0)</f>
        <v>7.1300000000000008</v>
      </c>
      <c r="R4422" s="3">
        <v>7895</v>
      </c>
      <c r="S4422" s="10">
        <v>41811.019999999997</v>
      </c>
      <c r="T4422" s="1" t="str">
        <f>"Q"&amp;ROUNDUP(salesdata[[#This Row],[Month No.]]/3,0)</f>
        <v>Q3</v>
      </c>
      <c r="U4422" s="1" t="str">
        <f>TEXT(salesdata[[#This Row],[Date]],"dddd")</f>
        <v>Friday</v>
      </c>
      <c r="V4422" s="12">
        <f>IFERROR(salesdata[[#This Row],[Total Revenue]]/salesdata[[#This Row],[Total Units Sold]],0)</f>
        <v>5.2958860037998727</v>
      </c>
      <c r="W4422" s="1" t="str">
        <f>INDEX({"Product1","Product2","Product3","Product4"},MATCH(MAX(salesdata[[#This Row],[S-P1]],salesdata[[#This Row],[S-P2]],salesdata[[#This Row],[S-P3]],salesdata[[#This Row],[S-P4]]),CHOOSE({1,2,3,4},salesdata[[#This Row],[S-P1]],salesdata[[#This Row],[S-P2]],salesdata[[#This Row],[S-P3]],salesdata[[#This Row],[S-P4]]),0))</f>
        <v>Product2</v>
      </c>
      <c r="X4422" s="1" t="str">
        <f>IF(salesdata[[#This Row],[Total Revenue]]&gt;=70000,"High",IF(salesdata[[#This Row],[Total Revenue]]&gt;=40000,"Medium","Low"))</f>
        <v>Medium</v>
      </c>
      <c r="Y4422" s="1" t="str">
        <f>IFERROR(IF(SUMIF(salesdata[Year],salesdata[[#This Row],[Year]],salesdata[Total Revenue])&gt;SUMIF(salesdata[Year],salesdata[[#This Row],[Year]]-1,salesdata[Total Revenue]),"Growth Year","Decline Year"),"")</f>
        <v>Decline Year</v>
      </c>
    </row>
    <row r="4423" spans="1:25" x14ac:dyDescent="0.3">
      <c r="A4423" s="1">
        <v>4422</v>
      </c>
      <c r="B4423" s="2">
        <v>44779</v>
      </c>
      <c r="C4423" s="1">
        <v>2022</v>
      </c>
      <c r="D4423" s="1" t="s">
        <v>21</v>
      </c>
      <c r="E4423" s="1">
        <v>8</v>
      </c>
      <c r="F4423" s="3">
        <v>381</v>
      </c>
      <c r="G4423" s="10">
        <v>1207.77</v>
      </c>
      <c r="H4423" s="12">
        <f>IFERROR(salesdata[[#This Row],[S-P1]]/salesdata[[#This Row],[Q-P1]],0)</f>
        <v>3.17</v>
      </c>
      <c r="I4423" s="3">
        <v>3161</v>
      </c>
      <c r="J4423" s="10">
        <v>20040.740000000002</v>
      </c>
      <c r="K4423" s="12">
        <f>IFERROR(salesdata[[#This Row],[S-P2]]/salesdata[[#This Row],[Q-P2]],0)</f>
        <v>6.3400000000000007</v>
      </c>
      <c r="L4423" s="3">
        <v>5042</v>
      </c>
      <c r="M4423" s="10">
        <v>27327.64</v>
      </c>
      <c r="N4423" s="12">
        <f>IFERROR(salesdata[[#This Row],[S-P3]]/salesdata[[#This Row],[Q-P3]],0)</f>
        <v>5.42</v>
      </c>
      <c r="O4423" s="3">
        <v>802</v>
      </c>
      <c r="P4423" s="10">
        <v>5718.26</v>
      </c>
      <c r="Q4423" s="12">
        <f>IFERROR(salesdata[[#This Row],[S-P4]]/salesdata[[#This Row],[Q-P4]],0)</f>
        <v>7.13</v>
      </c>
      <c r="R4423" s="3">
        <v>9386</v>
      </c>
      <c r="S4423" s="10">
        <v>54294.41</v>
      </c>
      <c r="T4423" s="1" t="str">
        <f>"Q"&amp;ROUNDUP(salesdata[[#This Row],[Month No.]]/3,0)</f>
        <v>Q3</v>
      </c>
      <c r="U4423" s="1" t="str">
        <f>TEXT(salesdata[[#This Row],[Date]],"dddd")</f>
        <v>Saturday</v>
      </c>
      <c r="V4423" s="12">
        <f>IFERROR(salesdata[[#This Row],[Total Revenue]]/salesdata[[#This Row],[Total Units Sold]],0)</f>
        <v>5.7846164500319626</v>
      </c>
      <c r="W4423" s="1" t="str">
        <f>INDEX({"Product1","Product2","Product3","Product4"},MATCH(MAX(salesdata[[#This Row],[S-P1]],salesdata[[#This Row],[S-P2]],salesdata[[#This Row],[S-P3]],salesdata[[#This Row],[S-P4]]),CHOOSE({1,2,3,4},salesdata[[#This Row],[S-P1]],salesdata[[#This Row],[S-P2]],salesdata[[#This Row],[S-P3]],salesdata[[#This Row],[S-P4]]),0))</f>
        <v>Product3</v>
      </c>
      <c r="X4423" s="1" t="str">
        <f>IF(salesdata[[#This Row],[Total Revenue]]&gt;=70000,"High",IF(salesdata[[#This Row],[Total Revenue]]&gt;=40000,"Medium","Low"))</f>
        <v>Medium</v>
      </c>
      <c r="Y4423" s="1" t="str">
        <f>IFERROR(IF(SUMIF(salesdata[Year],salesdata[[#This Row],[Year]],salesdata[Total Revenue])&gt;SUMIF(salesdata[Year],salesdata[[#This Row],[Year]]-1,salesdata[Total Revenue]),"Growth Year","Decline Year"),"")</f>
        <v>Decline Year</v>
      </c>
    </row>
    <row r="4424" spans="1:25" x14ac:dyDescent="0.3">
      <c r="A4424" s="1">
        <v>4423</v>
      </c>
      <c r="B4424" s="2">
        <v>44780</v>
      </c>
      <c r="C4424" s="1">
        <v>2022</v>
      </c>
      <c r="D4424" s="1" t="s">
        <v>21</v>
      </c>
      <c r="E4424" s="1">
        <v>8</v>
      </c>
      <c r="F4424" s="3">
        <v>1703</v>
      </c>
      <c r="G4424" s="10">
        <v>5398.51</v>
      </c>
      <c r="H4424" s="12">
        <f>IFERROR(salesdata[[#This Row],[S-P1]]/salesdata[[#This Row],[Q-P1]],0)</f>
        <v>3.17</v>
      </c>
      <c r="I4424" s="3">
        <v>2168</v>
      </c>
      <c r="J4424" s="10">
        <v>13745.12</v>
      </c>
      <c r="K4424" s="12">
        <f>IFERROR(salesdata[[#This Row],[S-P2]]/salesdata[[#This Row],[Q-P2]],0)</f>
        <v>6.3400000000000007</v>
      </c>
      <c r="L4424" s="3">
        <v>641</v>
      </c>
      <c r="M4424" s="10">
        <v>3474.22</v>
      </c>
      <c r="N4424" s="12">
        <f>IFERROR(salesdata[[#This Row],[S-P3]]/salesdata[[#This Row],[Q-P3]],0)</f>
        <v>5.42</v>
      </c>
      <c r="O4424" s="3">
        <v>351</v>
      </c>
      <c r="P4424" s="10">
        <v>2502.63</v>
      </c>
      <c r="Q4424" s="12">
        <f>IFERROR(salesdata[[#This Row],[S-P4]]/salesdata[[#This Row],[Q-P4]],0)</f>
        <v>7.13</v>
      </c>
      <c r="R4424" s="3">
        <v>4863</v>
      </c>
      <c r="S4424" s="10">
        <v>25120.48</v>
      </c>
      <c r="T4424" s="1" t="str">
        <f>"Q"&amp;ROUNDUP(salesdata[[#This Row],[Month No.]]/3,0)</f>
        <v>Q3</v>
      </c>
      <c r="U4424" s="1" t="str">
        <f>TEXT(salesdata[[#This Row],[Date]],"dddd")</f>
        <v>Sunday</v>
      </c>
      <c r="V4424" s="12">
        <f>IFERROR(salesdata[[#This Row],[Total Revenue]]/salesdata[[#This Row],[Total Units Sold]],0)</f>
        <v>5.1656343820686814</v>
      </c>
      <c r="W4424" s="1" t="str">
        <f>INDEX({"Product1","Product2","Product3","Product4"},MATCH(MAX(salesdata[[#This Row],[S-P1]],salesdata[[#This Row],[S-P2]],salesdata[[#This Row],[S-P3]],salesdata[[#This Row],[S-P4]]),CHOOSE({1,2,3,4},salesdata[[#This Row],[S-P1]],salesdata[[#This Row],[S-P2]],salesdata[[#This Row],[S-P3]],salesdata[[#This Row],[S-P4]]),0))</f>
        <v>Product2</v>
      </c>
      <c r="X4424" s="1" t="str">
        <f>IF(salesdata[[#This Row],[Total Revenue]]&gt;=70000,"High",IF(salesdata[[#This Row],[Total Revenue]]&gt;=40000,"Medium","Low"))</f>
        <v>Low</v>
      </c>
      <c r="Y4424" s="1" t="str">
        <f>IFERROR(IF(SUMIF(salesdata[Year],salesdata[[#This Row],[Year]],salesdata[Total Revenue])&gt;SUMIF(salesdata[Year],salesdata[[#This Row],[Year]]-1,salesdata[Total Revenue]),"Growth Year","Decline Year"),"")</f>
        <v>Decline Year</v>
      </c>
    </row>
    <row r="4425" spans="1:25" x14ac:dyDescent="0.3">
      <c r="A4425" s="1">
        <v>4424</v>
      </c>
      <c r="B4425" s="2">
        <v>44781</v>
      </c>
      <c r="C4425" s="1">
        <v>2022</v>
      </c>
      <c r="D4425" s="1" t="s">
        <v>21</v>
      </c>
      <c r="E4425" s="1">
        <v>8</v>
      </c>
      <c r="F4425" s="3">
        <v>703</v>
      </c>
      <c r="G4425" s="10">
        <v>2228.5100000000002</v>
      </c>
      <c r="H4425" s="12">
        <f>IFERROR(salesdata[[#This Row],[S-P1]]/salesdata[[#This Row],[Q-P1]],0)</f>
        <v>3.1700000000000004</v>
      </c>
      <c r="I4425" s="3">
        <v>3458</v>
      </c>
      <c r="J4425" s="10">
        <v>21923.72</v>
      </c>
      <c r="K4425" s="12">
        <f>IFERROR(salesdata[[#This Row],[S-P2]]/salesdata[[#This Row],[Q-P2]],0)</f>
        <v>6.3400000000000007</v>
      </c>
      <c r="L4425" s="3">
        <v>878</v>
      </c>
      <c r="M4425" s="10">
        <v>4758.76</v>
      </c>
      <c r="N4425" s="12">
        <f>IFERROR(salesdata[[#This Row],[S-P3]]/salesdata[[#This Row],[Q-P3]],0)</f>
        <v>5.42</v>
      </c>
      <c r="O4425" s="3">
        <v>1851</v>
      </c>
      <c r="P4425" s="10">
        <v>13197.63</v>
      </c>
      <c r="Q4425" s="12">
        <f>IFERROR(salesdata[[#This Row],[S-P4]]/salesdata[[#This Row],[Q-P4]],0)</f>
        <v>7.13</v>
      </c>
      <c r="R4425" s="3">
        <v>6890</v>
      </c>
      <c r="S4425" s="10">
        <v>42108.62</v>
      </c>
      <c r="T4425" s="1" t="str">
        <f>"Q"&amp;ROUNDUP(salesdata[[#This Row],[Month No.]]/3,0)</f>
        <v>Q3</v>
      </c>
      <c r="U4425" s="1" t="str">
        <f>TEXT(salesdata[[#This Row],[Date]],"dddd")</f>
        <v>Monday</v>
      </c>
      <c r="V4425" s="12">
        <f>IFERROR(salesdata[[#This Row],[Total Revenue]]/salesdata[[#This Row],[Total Units Sold]],0)</f>
        <v>6.1115558780841805</v>
      </c>
      <c r="W4425" s="1" t="str">
        <f>INDEX({"Product1","Product2","Product3","Product4"},MATCH(MAX(salesdata[[#This Row],[S-P1]],salesdata[[#This Row],[S-P2]],salesdata[[#This Row],[S-P3]],salesdata[[#This Row],[S-P4]]),CHOOSE({1,2,3,4},salesdata[[#This Row],[S-P1]],salesdata[[#This Row],[S-P2]],salesdata[[#This Row],[S-P3]],salesdata[[#This Row],[S-P4]]),0))</f>
        <v>Product2</v>
      </c>
      <c r="X4425" s="1" t="str">
        <f>IF(salesdata[[#This Row],[Total Revenue]]&gt;=70000,"High",IF(salesdata[[#This Row],[Total Revenue]]&gt;=40000,"Medium","Low"))</f>
        <v>Medium</v>
      </c>
      <c r="Y4425" s="1" t="str">
        <f>IFERROR(IF(SUMIF(salesdata[Year],salesdata[[#This Row],[Year]],salesdata[Total Revenue])&gt;SUMIF(salesdata[Year],salesdata[[#This Row],[Year]]-1,salesdata[Total Revenue]),"Growth Year","Decline Year"),"")</f>
        <v>Decline Year</v>
      </c>
    </row>
    <row r="4426" spans="1:25" x14ac:dyDescent="0.3">
      <c r="A4426" s="1">
        <v>4425</v>
      </c>
      <c r="B4426" s="2">
        <v>44782</v>
      </c>
      <c r="C4426" s="1">
        <v>2022</v>
      </c>
      <c r="D4426" s="1" t="s">
        <v>21</v>
      </c>
      <c r="E4426" s="1">
        <v>8</v>
      </c>
      <c r="F4426" s="3">
        <v>5915</v>
      </c>
      <c r="G4426" s="10">
        <v>18750.55</v>
      </c>
      <c r="H4426" s="12">
        <f>IFERROR(salesdata[[#This Row],[S-P1]]/salesdata[[#This Row],[Q-P1]],0)</f>
        <v>3.17</v>
      </c>
      <c r="I4426" s="3">
        <v>1303</v>
      </c>
      <c r="J4426" s="10">
        <v>8261.02</v>
      </c>
      <c r="K4426" s="12">
        <f>IFERROR(salesdata[[#This Row],[S-P2]]/salesdata[[#This Row],[Q-P2]],0)</f>
        <v>6.3400000000000007</v>
      </c>
      <c r="L4426" s="3">
        <v>1930</v>
      </c>
      <c r="M4426" s="10">
        <v>10460.6</v>
      </c>
      <c r="N4426" s="12">
        <f>IFERROR(salesdata[[#This Row],[S-P3]]/salesdata[[#This Row],[Q-P3]],0)</f>
        <v>5.42</v>
      </c>
      <c r="O4426" s="3">
        <v>1195</v>
      </c>
      <c r="P4426" s="10">
        <v>8520.35</v>
      </c>
      <c r="Q4426" s="12">
        <f>IFERROR(salesdata[[#This Row],[S-P4]]/salesdata[[#This Row],[Q-P4]],0)</f>
        <v>7.13</v>
      </c>
      <c r="R4426" s="3">
        <v>10343</v>
      </c>
      <c r="S4426" s="10">
        <v>45992.52</v>
      </c>
      <c r="T4426" s="1" t="str">
        <f>"Q"&amp;ROUNDUP(salesdata[[#This Row],[Month No.]]/3,0)</f>
        <v>Q3</v>
      </c>
      <c r="U4426" s="1" t="str">
        <f>TEXT(salesdata[[#This Row],[Date]],"dddd")</f>
        <v>Tuesday</v>
      </c>
      <c r="V4426" s="12">
        <f>IFERROR(salesdata[[#This Row],[Total Revenue]]/salesdata[[#This Row],[Total Units Sold]],0)</f>
        <v>4.4467291888233582</v>
      </c>
      <c r="W4426" s="1" t="str">
        <f>INDEX({"Product1","Product2","Product3","Product4"},MATCH(MAX(salesdata[[#This Row],[S-P1]],salesdata[[#This Row],[S-P2]],salesdata[[#This Row],[S-P3]],salesdata[[#This Row],[S-P4]]),CHOOSE({1,2,3,4},salesdata[[#This Row],[S-P1]],salesdata[[#This Row],[S-P2]],salesdata[[#This Row],[S-P3]],salesdata[[#This Row],[S-P4]]),0))</f>
        <v>Product1</v>
      </c>
      <c r="X4426" s="1" t="str">
        <f>IF(salesdata[[#This Row],[Total Revenue]]&gt;=70000,"High",IF(salesdata[[#This Row],[Total Revenue]]&gt;=40000,"Medium","Low"))</f>
        <v>Medium</v>
      </c>
      <c r="Y4426" s="1" t="str">
        <f>IFERROR(IF(SUMIF(salesdata[Year],salesdata[[#This Row],[Year]],salesdata[Total Revenue])&gt;SUMIF(salesdata[Year],salesdata[[#This Row],[Year]]-1,salesdata[Total Revenue]),"Growth Year","Decline Year"),"")</f>
        <v>Decline Year</v>
      </c>
    </row>
    <row r="4427" spans="1:25" x14ac:dyDescent="0.3">
      <c r="A4427" s="1">
        <v>4426</v>
      </c>
      <c r="B4427" s="2">
        <v>44783</v>
      </c>
      <c r="C4427" s="1">
        <v>2022</v>
      </c>
      <c r="D4427" s="1" t="s">
        <v>21</v>
      </c>
      <c r="E4427" s="1">
        <v>8</v>
      </c>
      <c r="F4427" s="3">
        <v>7130</v>
      </c>
      <c r="G4427" s="10">
        <v>22602.1</v>
      </c>
      <c r="H4427" s="12">
        <f>IFERROR(salesdata[[#This Row],[S-P1]]/salesdata[[#This Row],[Q-P1]],0)</f>
        <v>3.17</v>
      </c>
      <c r="I4427" s="3">
        <v>325</v>
      </c>
      <c r="J4427" s="10">
        <v>2060.5</v>
      </c>
      <c r="K4427" s="12">
        <f>IFERROR(salesdata[[#This Row],[S-P2]]/salesdata[[#This Row],[Q-P2]],0)</f>
        <v>6.34</v>
      </c>
      <c r="L4427" s="3">
        <v>1458</v>
      </c>
      <c r="M4427" s="10">
        <v>7902.36</v>
      </c>
      <c r="N4427" s="12">
        <f>IFERROR(salesdata[[#This Row],[S-P3]]/salesdata[[#This Row],[Q-P3]],0)</f>
        <v>5.42</v>
      </c>
      <c r="O4427" s="3">
        <v>272</v>
      </c>
      <c r="P4427" s="10">
        <v>1939.36</v>
      </c>
      <c r="Q4427" s="12">
        <f>IFERROR(salesdata[[#This Row],[S-P4]]/salesdata[[#This Row],[Q-P4]],0)</f>
        <v>7.13</v>
      </c>
      <c r="R4427" s="3">
        <v>9185</v>
      </c>
      <c r="S4427" s="10">
        <v>34504.32</v>
      </c>
      <c r="T4427" s="1" t="str">
        <f>"Q"&amp;ROUNDUP(salesdata[[#This Row],[Month No.]]/3,0)</f>
        <v>Q3</v>
      </c>
      <c r="U4427" s="1" t="str">
        <f>TEXT(salesdata[[#This Row],[Date]],"dddd")</f>
        <v>Wednesday</v>
      </c>
      <c r="V4427" s="12">
        <f>IFERROR(salesdata[[#This Row],[Total Revenue]]/salesdata[[#This Row],[Total Units Sold]],0)</f>
        <v>3.7565944474686987</v>
      </c>
      <c r="W4427" s="1" t="str">
        <f>INDEX({"Product1","Product2","Product3","Product4"},MATCH(MAX(salesdata[[#This Row],[S-P1]],salesdata[[#This Row],[S-P2]],salesdata[[#This Row],[S-P3]],salesdata[[#This Row],[S-P4]]),CHOOSE({1,2,3,4},salesdata[[#This Row],[S-P1]],salesdata[[#This Row],[S-P2]],salesdata[[#This Row],[S-P3]],salesdata[[#This Row],[S-P4]]),0))</f>
        <v>Product1</v>
      </c>
      <c r="X4427" s="1" t="str">
        <f>IF(salesdata[[#This Row],[Total Revenue]]&gt;=70000,"High",IF(salesdata[[#This Row],[Total Revenue]]&gt;=40000,"Medium","Low"))</f>
        <v>Low</v>
      </c>
      <c r="Y4427" s="1" t="str">
        <f>IFERROR(IF(SUMIF(salesdata[Year],salesdata[[#This Row],[Year]],salesdata[Total Revenue])&gt;SUMIF(salesdata[Year],salesdata[[#This Row],[Year]]-1,salesdata[Total Revenue]),"Growth Year","Decline Year"),"")</f>
        <v>Decline Year</v>
      </c>
    </row>
    <row r="4428" spans="1:25" x14ac:dyDescent="0.3">
      <c r="A4428" s="1">
        <v>4427</v>
      </c>
      <c r="B4428" s="2">
        <v>44784</v>
      </c>
      <c r="C4428" s="1">
        <v>2022</v>
      </c>
      <c r="D4428" s="1" t="s">
        <v>21</v>
      </c>
      <c r="E4428" s="1">
        <v>8</v>
      </c>
      <c r="F4428" s="3">
        <v>5276</v>
      </c>
      <c r="G4428" s="10">
        <v>16724.919999999998</v>
      </c>
      <c r="H4428" s="12">
        <f>IFERROR(salesdata[[#This Row],[S-P1]]/salesdata[[#This Row],[Q-P1]],0)</f>
        <v>3.1699999999999995</v>
      </c>
      <c r="I4428" s="3">
        <v>1883</v>
      </c>
      <c r="J4428" s="10">
        <v>11938.22</v>
      </c>
      <c r="K4428" s="12">
        <f>IFERROR(salesdata[[#This Row],[S-P2]]/salesdata[[#This Row],[Q-P2]],0)</f>
        <v>6.34</v>
      </c>
      <c r="L4428" s="3">
        <v>4142</v>
      </c>
      <c r="M4428" s="10">
        <v>22449.64</v>
      </c>
      <c r="N4428" s="12">
        <f>IFERROR(salesdata[[#This Row],[S-P3]]/salesdata[[#This Row],[Q-P3]],0)</f>
        <v>5.42</v>
      </c>
      <c r="O4428" s="3">
        <v>1740</v>
      </c>
      <c r="P4428" s="10">
        <v>12406.2</v>
      </c>
      <c r="Q4428" s="12">
        <f>IFERROR(salesdata[[#This Row],[S-P4]]/salesdata[[#This Row],[Q-P4]],0)</f>
        <v>7.1300000000000008</v>
      </c>
      <c r="R4428" s="3">
        <v>13041</v>
      </c>
      <c r="S4428" s="10">
        <v>63518.98</v>
      </c>
      <c r="T4428" s="1" t="str">
        <f>"Q"&amp;ROUNDUP(salesdata[[#This Row],[Month No.]]/3,0)</f>
        <v>Q3</v>
      </c>
      <c r="U4428" s="1" t="str">
        <f>TEXT(salesdata[[#This Row],[Date]],"dddd")</f>
        <v>Thursday</v>
      </c>
      <c r="V4428" s="12">
        <f>IFERROR(salesdata[[#This Row],[Total Revenue]]/salesdata[[#This Row],[Total Units Sold]],0)</f>
        <v>4.8707139023081059</v>
      </c>
      <c r="W4428" s="1" t="str">
        <f>INDEX({"Product1","Product2","Product3","Product4"},MATCH(MAX(salesdata[[#This Row],[S-P1]],salesdata[[#This Row],[S-P2]],salesdata[[#This Row],[S-P3]],salesdata[[#This Row],[S-P4]]),CHOOSE({1,2,3,4},salesdata[[#This Row],[S-P1]],salesdata[[#This Row],[S-P2]],salesdata[[#This Row],[S-P3]],salesdata[[#This Row],[S-P4]]),0))</f>
        <v>Product3</v>
      </c>
      <c r="X4428" s="1" t="str">
        <f>IF(salesdata[[#This Row],[Total Revenue]]&gt;=70000,"High",IF(salesdata[[#This Row],[Total Revenue]]&gt;=40000,"Medium","Low"))</f>
        <v>Medium</v>
      </c>
      <c r="Y4428" s="1" t="str">
        <f>IFERROR(IF(SUMIF(salesdata[Year],salesdata[[#This Row],[Year]],salesdata[Total Revenue])&gt;SUMIF(salesdata[Year],salesdata[[#This Row],[Year]]-1,salesdata[Total Revenue]),"Growth Year","Decline Year"),"")</f>
        <v>Decline Year</v>
      </c>
    </row>
    <row r="4429" spans="1:25" x14ac:dyDescent="0.3">
      <c r="A4429" s="1">
        <v>4428</v>
      </c>
      <c r="B4429" s="2">
        <v>44785</v>
      </c>
      <c r="C4429" s="1">
        <v>2022</v>
      </c>
      <c r="D4429" s="1" t="s">
        <v>21</v>
      </c>
      <c r="E4429" s="1">
        <v>8</v>
      </c>
      <c r="F4429" s="3">
        <v>1286</v>
      </c>
      <c r="G4429" s="10">
        <v>4076.62</v>
      </c>
      <c r="H4429" s="12">
        <f>IFERROR(salesdata[[#This Row],[S-P1]]/salesdata[[#This Row],[Q-P1]],0)</f>
        <v>3.17</v>
      </c>
      <c r="I4429" s="3">
        <v>3694</v>
      </c>
      <c r="J4429" s="10">
        <v>23419.96</v>
      </c>
      <c r="K4429" s="12">
        <f>IFERROR(salesdata[[#This Row],[S-P2]]/salesdata[[#This Row],[Q-P2]],0)</f>
        <v>6.34</v>
      </c>
      <c r="L4429" s="3">
        <v>5502</v>
      </c>
      <c r="M4429" s="10">
        <v>29820.84</v>
      </c>
      <c r="N4429" s="12">
        <f>IFERROR(salesdata[[#This Row],[S-P3]]/salesdata[[#This Row],[Q-P3]],0)</f>
        <v>5.42</v>
      </c>
      <c r="O4429" s="3">
        <v>1648</v>
      </c>
      <c r="P4429" s="10">
        <v>11750.24</v>
      </c>
      <c r="Q4429" s="12">
        <f>IFERROR(salesdata[[#This Row],[S-P4]]/salesdata[[#This Row],[Q-P4]],0)</f>
        <v>7.13</v>
      </c>
      <c r="R4429" s="3">
        <v>12130</v>
      </c>
      <c r="S4429" s="10">
        <v>69067.66</v>
      </c>
      <c r="T4429" s="1" t="str">
        <f>"Q"&amp;ROUNDUP(salesdata[[#This Row],[Month No.]]/3,0)</f>
        <v>Q3</v>
      </c>
      <c r="U4429" s="1" t="str">
        <f>TEXT(salesdata[[#This Row],[Date]],"dddd")</f>
        <v>Friday</v>
      </c>
      <c r="V4429" s="12">
        <f>IFERROR(salesdata[[#This Row],[Total Revenue]]/salesdata[[#This Row],[Total Units Sold]],0)</f>
        <v>5.6939538334707338</v>
      </c>
      <c r="W4429" s="1" t="str">
        <f>INDEX({"Product1","Product2","Product3","Product4"},MATCH(MAX(salesdata[[#This Row],[S-P1]],salesdata[[#This Row],[S-P2]],salesdata[[#This Row],[S-P3]],salesdata[[#This Row],[S-P4]]),CHOOSE({1,2,3,4},salesdata[[#This Row],[S-P1]],salesdata[[#This Row],[S-P2]],salesdata[[#This Row],[S-P3]],salesdata[[#This Row],[S-P4]]),0))</f>
        <v>Product3</v>
      </c>
      <c r="X4429" s="1" t="str">
        <f>IF(salesdata[[#This Row],[Total Revenue]]&gt;=70000,"High",IF(salesdata[[#This Row],[Total Revenue]]&gt;=40000,"Medium","Low"))</f>
        <v>Medium</v>
      </c>
      <c r="Y4429" s="1" t="str">
        <f>IFERROR(IF(SUMIF(salesdata[Year],salesdata[[#This Row],[Year]],salesdata[Total Revenue])&gt;SUMIF(salesdata[Year],salesdata[[#This Row],[Year]]-1,salesdata[Total Revenue]),"Growth Year","Decline Year"),"")</f>
        <v>Decline Year</v>
      </c>
    </row>
    <row r="4430" spans="1:25" x14ac:dyDescent="0.3">
      <c r="A4430" s="1">
        <v>4429</v>
      </c>
      <c r="B4430" s="2">
        <v>44786</v>
      </c>
      <c r="C4430" s="1">
        <v>2022</v>
      </c>
      <c r="D4430" s="1" t="s">
        <v>21</v>
      </c>
      <c r="E4430" s="1">
        <v>8</v>
      </c>
      <c r="F4430" s="3">
        <v>1773</v>
      </c>
      <c r="G4430" s="10">
        <v>5620.41</v>
      </c>
      <c r="H4430" s="12">
        <f>IFERROR(salesdata[[#This Row],[S-P1]]/salesdata[[#This Row],[Q-P1]],0)</f>
        <v>3.17</v>
      </c>
      <c r="I4430" s="3">
        <v>2410</v>
      </c>
      <c r="J4430" s="10">
        <v>15279.4</v>
      </c>
      <c r="K4430" s="12">
        <f>IFERROR(salesdata[[#This Row],[S-P2]]/salesdata[[#This Row],[Q-P2]],0)</f>
        <v>6.34</v>
      </c>
      <c r="L4430" s="3">
        <v>1637</v>
      </c>
      <c r="M4430" s="10">
        <v>8872.5400000000009</v>
      </c>
      <c r="N4430" s="12">
        <f>IFERROR(salesdata[[#This Row],[S-P3]]/salesdata[[#This Row],[Q-P3]],0)</f>
        <v>5.4200000000000008</v>
      </c>
      <c r="O4430" s="3">
        <v>1448</v>
      </c>
      <c r="P4430" s="10">
        <v>10324.24</v>
      </c>
      <c r="Q4430" s="12">
        <f>IFERROR(salesdata[[#This Row],[S-P4]]/salesdata[[#This Row],[Q-P4]],0)</f>
        <v>7.13</v>
      </c>
      <c r="R4430" s="3">
        <v>7268</v>
      </c>
      <c r="S4430" s="10">
        <v>40096.589999999997</v>
      </c>
      <c r="T4430" s="1" t="str">
        <f>"Q"&amp;ROUNDUP(salesdata[[#This Row],[Month No.]]/3,0)</f>
        <v>Q3</v>
      </c>
      <c r="U4430" s="1" t="str">
        <f>TEXT(salesdata[[#This Row],[Date]],"dddd")</f>
        <v>Saturday</v>
      </c>
      <c r="V4430" s="12">
        <f>IFERROR(salesdata[[#This Row],[Total Revenue]]/salesdata[[#This Row],[Total Units Sold]],0)</f>
        <v>5.5168670886075946</v>
      </c>
      <c r="W4430" s="1" t="str">
        <f>INDEX({"Product1","Product2","Product3","Product4"},MATCH(MAX(salesdata[[#This Row],[S-P1]],salesdata[[#This Row],[S-P2]],salesdata[[#This Row],[S-P3]],salesdata[[#This Row],[S-P4]]),CHOOSE({1,2,3,4},salesdata[[#This Row],[S-P1]],salesdata[[#This Row],[S-P2]],salesdata[[#This Row],[S-P3]],salesdata[[#This Row],[S-P4]]),0))</f>
        <v>Product2</v>
      </c>
      <c r="X4430" s="1" t="str">
        <f>IF(salesdata[[#This Row],[Total Revenue]]&gt;=70000,"High",IF(salesdata[[#This Row],[Total Revenue]]&gt;=40000,"Medium","Low"))</f>
        <v>Medium</v>
      </c>
      <c r="Y4430" s="1" t="str">
        <f>IFERROR(IF(SUMIF(salesdata[Year],salesdata[[#This Row],[Year]],salesdata[Total Revenue])&gt;SUMIF(salesdata[Year],salesdata[[#This Row],[Year]]-1,salesdata[Total Revenue]),"Growth Year","Decline Year"),"")</f>
        <v>Decline Year</v>
      </c>
    </row>
    <row r="4431" spans="1:25" x14ac:dyDescent="0.3">
      <c r="A4431" s="1">
        <v>4430</v>
      </c>
      <c r="B4431" s="2">
        <v>44787</v>
      </c>
      <c r="C4431" s="1">
        <v>2022</v>
      </c>
      <c r="D4431" s="1" t="s">
        <v>21</v>
      </c>
      <c r="E4431" s="1">
        <v>8</v>
      </c>
      <c r="F4431" s="3">
        <v>2467</v>
      </c>
      <c r="G4431" s="10">
        <v>7820.39</v>
      </c>
      <c r="H4431" s="12">
        <f>IFERROR(salesdata[[#This Row],[S-P1]]/salesdata[[#This Row],[Q-P1]],0)</f>
        <v>3.17</v>
      </c>
      <c r="I4431" s="3">
        <v>3517</v>
      </c>
      <c r="J4431" s="10">
        <v>22297.78</v>
      </c>
      <c r="K4431" s="12">
        <f>IFERROR(salesdata[[#This Row],[S-P2]]/salesdata[[#This Row],[Q-P2]],0)</f>
        <v>6.34</v>
      </c>
      <c r="L4431" s="3">
        <v>5422</v>
      </c>
      <c r="M4431" s="10">
        <v>29387.24</v>
      </c>
      <c r="N4431" s="12">
        <f>IFERROR(salesdata[[#This Row],[S-P3]]/salesdata[[#This Row],[Q-P3]],0)</f>
        <v>5.42</v>
      </c>
      <c r="O4431" s="3">
        <v>1611</v>
      </c>
      <c r="P4431" s="10">
        <v>11486.43</v>
      </c>
      <c r="Q4431" s="12">
        <f>IFERROR(salesdata[[#This Row],[S-P4]]/salesdata[[#This Row],[Q-P4]],0)</f>
        <v>7.13</v>
      </c>
      <c r="R4431" s="3">
        <v>13017</v>
      </c>
      <c r="S4431" s="10">
        <v>70991.839999999997</v>
      </c>
      <c r="T4431" s="1" t="str">
        <f>"Q"&amp;ROUNDUP(salesdata[[#This Row],[Month No.]]/3,0)</f>
        <v>Q3</v>
      </c>
      <c r="U4431" s="1" t="str">
        <f>TEXT(salesdata[[#This Row],[Date]],"dddd")</f>
        <v>Sunday</v>
      </c>
      <c r="V4431" s="12">
        <f>IFERROR(salesdata[[#This Row],[Total Revenue]]/salesdata[[#This Row],[Total Units Sold]],0)</f>
        <v>5.4537789045094875</v>
      </c>
      <c r="W4431" s="1" t="str">
        <f>INDEX({"Product1","Product2","Product3","Product4"},MATCH(MAX(salesdata[[#This Row],[S-P1]],salesdata[[#This Row],[S-P2]],salesdata[[#This Row],[S-P3]],salesdata[[#This Row],[S-P4]]),CHOOSE({1,2,3,4},salesdata[[#This Row],[S-P1]],salesdata[[#This Row],[S-P2]],salesdata[[#This Row],[S-P3]],salesdata[[#This Row],[S-P4]]),0))</f>
        <v>Product3</v>
      </c>
      <c r="X4431" s="1" t="str">
        <f>IF(salesdata[[#This Row],[Total Revenue]]&gt;=70000,"High",IF(salesdata[[#This Row],[Total Revenue]]&gt;=40000,"Medium","Low"))</f>
        <v>High</v>
      </c>
      <c r="Y4431" s="1" t="str">
        <f>IFERROR(IF(SUMIF(salesdata[Year],salesdata[[#This Row],[Year]],salesdata[Total Revenue])&gt;SUMIF(salesdata[Year],salesdata[[#This Row],[Year]]-1,salesdata[Total Revenue]),"Growth Year","Decline Year"),"")</f>
        <v>Decline Year</v>
      </c>
    </row>
    <row r="4432" spans="1:25" x14ac:dyDescent="0.3">
      <c r="A4432" s="1">
        <v>4431</v>
      </c>
      <c r="B4432" s="2">
        <v>44788</v>
      </c>
      <c r="C4432" s="1">
        <v>2022</v>
      </c>
      <c r="D4432" s="1" t="s">
        <v>21</v>
      </c>
      <c r="E4432" s="1">
        <v>8</v>
      </c>
      <c r="F4432" s="3">
        <v>6143</v>
      </c>
      <c r="G4432" s="10">
        <v>19473.310000000001</v>
      </c>
      <c r="H4432" s="12">
        <f>IFERROR(salesdata[[#This Row],[S-P1]]/salesdata[[#This Row],[Q-P1]],0)</f>
        <v>3.1700000000000004</v>
      </c>
      <c r="I4432" s="3">
        <v>1400</v>
      </c>
      <c r="J4432" s="10">
        <v>8876</v>
      </c>
      <c r="K4432" s="12">
        <f>IFERROR(salesdata[[#This Row],[S-P2]]/salesdata[[#This Row],[Q-P2]],0)</f>
        <v>6.34</v>
      </c>
      <c r="L4432" s="3">
        <v>2926</v>
      </c>
      <c r="M4432" s="10">
        <v>15858.92</v>
      </c>
      <c r="N4432" s="12">
        <f>IFERROR(salesdata[[#This Row],[S-P3]]/salesdata[[#This Row],[Q-P3]],0)</f>
        <v>5.42</v>
      </c>
      <c r="O4432" s="3">
        <v>1055</v>
      </c>
      <c r="P4432" s="10">
        <v>7522.15</v>
      </c>
      <c r="Q4432" s="12">
        <f>IFERROR(salesdata[[#This Row],[S-P4]]/salesdata[[#This Row],[Q-P4]],0)</f>
        <v>7.13</v>
      </c>
      <c r="R4432" s="3">
        <v>11524</v>
      </c>
      <c r="S4432" s="10">
        <v>51730.38</v>
      </c>
      <c r="T4432" s="1" t="str">
        <f>"Q"&amp;ROUNDUP(salesdata[[#This Row],[Month No.]]/3,0)</f>
        <v>Q3</v>
      </c>
      <c r="U4432" s="1" t="str">
        <f>TEXT(salesdata[[#This Row],[Date]],"dddd")</f>
        <v>Monday</v>
      </c>
      <c r="V4432" s="12">
        <f>IFERROR(salesdata[[#This Row],[Total Revenue]]/salesdata[[#This Row],[Total Units Sold]],0)</f>
        <v>4.4889257202360291</v>
      </c>
      <c r="W4432" s="1" t="str">
        <f>INDEX({"Product1","Product2","Product3","Product4"},MATCH(MAX(salesdata[[#This Row],[S-P1]],salesdata[[#This Row],[S-P2]],salesdata[[#This Row],[S-P3]],salesdata[[#This Row],[S-P4]]),CHOOSE({1,2,3,4},salesdata[[#This Row],[S-P1]],salesdata[[#This Row],[S-P2]],salesdata[[#This Row],[S-P3]],salesdata[[#This Row],[S-P4]]),0))</f>
        <v>Product1</v>
      </c>
      <c r="X4432" s="1" t="str">
        <f>IF(salesdata[[#This Row],[Total Revenue]]&gt;=70000,"High",IF(salesdata[[#This Row],[Total Revenue]]&gt;=40000,"Medium","Low"))</f>
        <v>Medium</v>
      </c>
      <c r="Y4432" s="1" t="str">
        <f>IFERROR(IF(SUMIF(salesdata[Year],salesdata[[#This Row],[Year]],salesdata[Total Revenue])&gt;SUMIF(salesdata[Year],salesdata[[#This Row],[Year]]-1,salesdata[Total Revenue]),"Growth Year","Decline Year"),"")</f>
        <v>Decline Year</v>
      </c>
    </row>
    <row r="4433" spans="1:25" x14ac:dyDescent="0.3">
      <c r="A4433" s="1">
        <v>4432</v>
      </c>
      <c r="B4433" s="2">
        <v>44789</v>
      </c>
      <c r="C4433" s="1">
        <v>2022</v>
      </c>
      <c r="D4433" s="1" t="s">
        <v>21</v>
      </c>
      <c r="E4433" s="1">
        <v>8</v>
      </c>
      <c r="F4433" s="3">
        <v>3964</v>
      </c>
      <c r="G4433" s="10">
        <v>12565.88</v>
      </c>
      <c r="H4433" s="12">
        <f>IFERROR(salesdata[[#This Row],[S-P1]]/salesdata[[#This Row],[Q-P1]],0)</f>
        <v>3.17</v>
      </c>
      <c r="I4433" s="3">
        <v>3012</v>
      </c>
      <c r="J4433" s="10">
        <v>19096.080000000002</v>
      </c>
      <c r="K4433" s="12">
        <f>IFERROR(salesdata[[#This Row],[S-P2]]/salesdata[[#This Row],[Q-P2]],0)</f>
        <v>6.3400000000000007</v>
      </c>
      <c r="L4433" s="3">
        <v>1873</v>
      </c>
      <c r="M4433" s="10">
        <v>10151.66</v>
      </c>
      <c r="N4433" s="12">
        <f>IFERROR(salesdata[[#This Row],[S-P3]]/salesdata[[#This Row],[Q-P3]],0)</f>
        <v>5.42</v>
      </c>
      <c r="O4433" s="3">
        <v>1079</v>
      </c>
      <c r="P4433" s="10">
        <v>7693.27</v>
      </c>
      <c r="Q4433" s="12">
        <f>IFERROR(salesdata[[#This Row],[S-P4]]/salesdata[[#This Row],[Q-P4]],0)</f>
        <v>7.1300000000000008</v>
      </c>
      <c r="R4433" s="3">
        <v>9928</v>
      </c>
      <c r="S4433" s="10">
        <v>49506.89</v>
      </c>
      <c r="T4433" s="1" t="str">
        <f>"Q"&amp;ROUNDUP(salesdata[[#This Row],[Month No.]]/3,0)</f>
        <v>Q3</v>
      </c>
      <c r="U4433" s="1" t="str">
        <f>TEXT(salesdata[[#This Row],[Date]],"dddd")</f>
        <v>Tuesday</v>
      </c>
      <c r="V4433" s="12">
        <f>IFERROR(salesdata[[#This Row],[Total Revenue]]/salesdata[[#This Row],[Total Units Sold]],0)</f>
        <v>4.9865924657534242</v>
      </c>
      <c r="W4433" s="1" t="str">
        <f>INDEX({"Product1","Product2","Product3","Product4"},MATCH(MAX(salesdata[[#This Row],[S-P1]],salesdata[[#This Row],[S-P2]],salesdata[[#This Row],[S-P3]],salesdata[[#This Row],[S-P4]]),CHOOSE({1,2,3,4},salesdata[[#This Row],[S-P1]],salesdata[[#This Row],[S-P2]],salesdata[[#This Row],[S-P3]],salesdata[[#This Row],[S-P4]]),0))</f>
        <v>Product2</v>
      </c>
      <c r="X4433" s="1" t="str">
        <f>IF(salesdata[[#This Row],[Total Revenue]]&gt;=70000,"High",IF(salesdata[[#This Row],[Total Revenue]]&gt;=40000,"Medium","Low"))</f>
        <v>Medium</v>
      </c>
      <c r="Y4433" s="1" t="str">
        <f>IFERROR(IF(SUMIF(salesdata[Year],salesdata[[#This Row],[Year]],salesdata[Total Revenue])&gt;SUMIF(salesdata[Year],salesdata[[#This Row],[Year]]-1,salesdata[Total Revenue]),"Growth Year","Decline Year"),"")</f>
        <v>Decline Year</v>
      </c>
    </row>
    <row r="4434" spans="1:25" x14ac:dyDescent="0.3">
      <c r="A4434" s="1">
        <v>4433</v>
      </c>
      <c r="B4434" s="2">
        <v>44790</v>
      </c>
      <c r="C4434" s="1">
        <v>2022</v>
      </c>
      <c r="D4434" s="1" t="s">
        <v>21</v>
      </c>
      <c r="E4434" s="1">
        <v>8</v>
      </c>
      <c r="F4434" s="3">
        <v>6175</v>
      </c>
      <c r="G4434" s="10">
        <v>19574.75</v>
      </c>
      <c r="H4434" s="12">
        <f>IFERROR(salesdata[[#This Row],[S-P1]]/salesdata[[#This Row],[Q-P1]],0)</f>
        <v>3.17</v>
      </c>
      <c r="I4434" s="3">
        <v>3884</v>
      </c>
      <c r="J4434" s="10">
        <v>24624.560000000001</v>
      </c>
      <c r="K4434" s="12">
        <f>IFERROR(salesdata[[#This Row],[S-P2]]/salesdata[[#This Row],[Q-P2]],0)</f>
        <v>6.3400000000000007</v>
      </c>
      <c r="L4434" s="3">
        <v>3932</v>
      </c>
      <c r="M4434" s="10">
        <v>21311.439999999999</v>
      </c>
      <c r="N4434" s="12">
        <f>IFERROR(salesdata[[#This Row],[S-P3]]/salesdata[[#This Row],[Q-P3]],0)</f>
        <v>5.42</v>
      </c>
      <c r="O4434" s="3">
        <v>637</v>
      </c>
      <c r="P4434" s="10">
        <v>4541.8100000000004</v>
      </c>
      <c r="Q4434" s="12">
        <f>IFERROR(salesdata[[#This Row],[S-P4]]/salesdata[[#This Row],[Q-P4]],0)</f>
        <v>7.1300000000000008</v>
      </c>
      <c r="R4434" s="3">
        <v>14628</v>
      </c>
      <c r="S4434" s="10">
        <v>70052.56</v>
      </c>
      <c r="T4434" s="1" t="str">
        <f>"Q"&amp;ROUNDUP(salesdata[[#This Row],[Month No.]]/3,0)</f>
        <v>Q3</v>
      </c>
      <c r="U4434" s="1" t="str">
        <f>TEXT(salesdata[[#This Row],[Date]],"dddd")</f>
        <v>Wednesday</v>
      </c>
      <c r="V4434" s="12">
        <f>IFERROR(salesdata[[#This Row],[Total Revenue]]/salesdata[[#This Row],[Total Units Sold]],0)</f>
        <v>4.7889362865736942</v>
      </c>
      <c r="W4434" s="1" t="str">
        <f>INDEX({"Product1","Product2","Product3","Product4"},MATCH(MAX(salesdata[[#This Row],[S-P1]],salesdata[[#This Row],[S-P2]],salesdata[[#This Row],[S-P3]],salesdata[[#This Row],[S-P4]]),CHOOSE({1,2,3,4},salesdata[[#This Row],[S-P1]],salesdata[[#This Row],[S-P2]],salesdata[[#This Row],[S-P3]],salesdata[[#This Row],[S-P4]]),0))</f>
        <v>Product2</v>
      </c>
      <c r="X4434" s="1" t="str">
        <f>IF(salesdata[[#This Row],[Total Revenue]]&gt;=70000,"High",IF(salesdata[[#This Row],[Total Revenue]]&gt;=40000,"Medium","Low"))</f>
        <v>High</v>
      </c>
      <c r="Y4434" s="1" t="str">
        <f>IFERROR(IF(SUMIF(salesdata[Year],salesdata[[#This Row],[Year]],salesdata[Total Revenue])&gt;SUMIF(salesdata[Year],salesdata[[#This Row],[Year]]-1,salesdata[Total Revenue]),"Growth Year","Decline Year"),"")</f>
        <v>Decline Year</v>
      </c>
    </row>
    <row r="4435" spans="1:25" x14ac:dyDescent="0.3">
      <c r="A4435" s="1">
        <v>4434</v>
      </c>
      <c r="B4435" s="2">
        <v>44791</v>
      </c>
      <c r="C4435" s="1">
        <v>2022</v>
      </c>
      <c r="D4435" s="1" t="s">
        <v>21</v>
      </c>
      <c r="E4435" s="1">
        <v>8</v>
      </c>
      <c r="F4435" s="3">
        <v>5118</v>
      </c>
      <c r="G4435" s="10">
        <v>16224.06</v>
      </c>
      <c r="H4435" s="12">
        <f>IFERROR(salesdata[[#This Row],[S-P1]]/salesdata[[#This Row],[Q-P1]],0)</f>
        <v>3.17</v>
      </c>
      <c r="I4435" s="3">
        <v>843</v>
      </c>
      <c r="J4435" s="10">
        <v>5344.62</v>
      </c>
      <c r="K4435" s="12">
        <f>IFERROR(salesdata[[#This Row],[S-P2]]/salesdata[[#This Row],[Q-P2]],0)</f>
        <v>6.34</v>
      </c>
      <c r="L4435" s="3">
        <v>4725</v>
      </c>
      <c r="M4435" s="10">
        <v>25609.5</v>
      </c>
      <c r="N4435" s="12">
        <f>IFERROR(salesdata[[#This Row],[S-P3]]/salesdata[[#This Row],[Q-P3]],0)</f>
        <v>5.42</v>
      </c>
      <c r="O4435" s="3">
        <v>1259</v>
      </c>
      <c r="P4435" s="10">
        <v>8976.67</v>
      </c>
      <c r="Q4435" s="12">
        <f>IFERROR(salesdata[[#This Row],[S-P4]]/salesdata[[#This Row],[Q-P4]],0)</f>
        <v>7.13</v>
      </c>
      <c r="R4435" s="3">
        <v>11945</v>
      </c>
      <c r="S4435" s="10">
        <v>56154.85</v>
      </c>
      <c r="T4435" s="1" t="str">
        <f>"Q"&amp;ROUNDUP(salesdata[[#This Row],[Month No.]]/3,0)</f>
        <v>Q3</v>
      </c>
      <c r="U4435" s="1" t="str">
        <f>TEXT(salesdata[[#This Row],[Date]],"dddd")</f>
        <v>Thursday</v>
      </c>
      <c r="V4435" s="12">
        <f>IFERROR(salesdata[[#This Row],[Total Revenue]]/salesdata[[#This Row],[Total Units Sold]],0)</f>
        <v>4.7011176224361657</v>
      </c>
      <c r="W4435" s="1" t="str">
        <f>INDEX({"Product1","Product2","Product3","Product4"},MATCH(MAX(salesdata[[#This Row],[S-P1]],salesdata[[#This Row],[S-P2]],salesdata[[#This Row],[S-P3]],salesdata[[#This Row],[S-P4]]),CHOOSE({1,2,3,4},salesdata[[#This Row],[S-P1]],salesdata[[#This Row],[S-P2]],salesdata[[#This Row],[S-P3]],salesdata[[#This Row],[S-P4]]),0))</f>
        <v>Product3</v>
      </c>
      <c r="X4435" s="1" t="str">
        <f>IF(salesdata[[#This Row],[Total Revenue]]&gt;=70000,"High",IF(salesdata[[#This Row],[Total Revenue]]&gt;=40000,"Medium","Low"))</f>
        <v>Medium</v>
      </c>
      <c r="Y4435" s="1" t="str">
        <f>IFERROR(IF(SUMIF(salesdata[Year],salesdata[[#This Row],[Year]],salesdata[Total Revenue])&gt;SUMIF(salesdata[Year],salesdata[[#This Row],[Year]]-1,salesdata[Total Revenue]),"Growth Year","Decline Year"),"")</f>
        <v>Decline Year</v>
      </c>
    </row>
    <row r="4436" spans="1:25" x14ac:dyDescent="0.3">
      <c r="A4436" s="1">
        <v>4435</v>
      </c>
      <c r="B4436" s="2">
        <v>44792</v>
      </c>
      <c r="C4436" s="1">
        <v>2022</v>
      </c>
      <c r="D4436" s="1" t="s">
        <v>21</v>
      </c>
      <c r="E4436" s="1">
        <v>8</v>
      </c>
      <c r="F4436" s="3">
        <v>3112</v>
      </c>
      <c r="G4436" s="10">
        <v>9865.0400000000009</v>
      </c>
      <c r="H4436" s="12">
        <f>IFERROR(salesdata[[#This Row],[S-P1]]/salesdata[[#This Row],[Q-P1]],0)</f>
        <v>3.1700000000000004</v>
      </c>
      <c r="I4436" s="3">
        <v>2762</v>
      </c>
      <c r="J4436" s="10">
        <v>17511.080000000002</v>
      </c>
      <c r="K4436" s="12">
        <f>IFERROR(salesdata[[#This Row],[S-P2]]/salesdata[[#This Row],[Q-P2]],0)</f>
        <v>6.3400000000000007</v>
      </c>
      <c r="L4436" s="3">
        <v>1357</v>
      </c>
      <c r="M4436" s="10">
        <v>7354.94</v>
      </c>
      <c r="N4436" s="12">
        <f>IFERROR(salesdata[[#This Row],[S-P3]]/salesdata[[#This Row],[Q-P3]],0)</f>
        <v>5.42</v>
      </c>
      <c r="O4436" s="3">
        <v>509</v>
      </c>
      <c r="P4436" s="10">
        <v>3629.17</v>
      </c>
      <c r="Q4436" s="12">
        <f>IFERROR(salesdata[[#This Row],[S-P4]]/salesdata[[#This Row],[Q-P4]],0)</f>
        <v>7.13</v>
      </c>
      <c r="R4436" s="3">
        <v>7740</v>
      </c>
      <c r="S4436" s="10">
        <v>38360.230000000003</v>
      </c>
      <c r="T4436" s="1" t="str">
        <f>"Q"&amp;ROUNDUP(salesdata[[#This Row],[Month No.]]/3,0)</f>
        <v>Q3</v>
      </c>
      <c r="U4436" s="1" t="str">
        <f>TEXT(salesdata[[#This Row],[Date]],"dddd")</f>
        <v>Friday</v>
      </c>
      <c r="V4436" s="12">
        <f>IFERROR(salesdata[[#This Row],[Total Revenue]]/salesdata[[#This Row],[Total Units Sold]],0)</f>
        <v>4.9561020671834628</v>
      </c>
      <c r="W4436" s="1" t="str">
        <f>INDEX({"Product1","Product2","Product3","Product4"},MATCH(MAX(salesdata[[#This Row],[S-P1]],salesdata[[#This Row],[S-P2]],salesdata[[#This Row],[S-P3]],salesdata[[#This Row],[S-P4]]),CHOOSE({1,2,3,4},salesdata[[#This Row],[S-P1]],salesdata[[#This Row],[S-P2]],salesdata[[#This Row],[S-P3]],salesdata[[#This Row],[S-P4]]),0))</f>
        <v>Product2</v>
      </c>
      <c r="X4436" s="1" t="str">
        <f>IF(salesdata[[#This Row],[Total Revenue]]&gt;=70000,"High",IF(salesdata[[#This Row],[Total Revenue]]&gt;=40000,"Medium","Low"))</f>
        <v>Low</v>
      </c>
      <c r="Y4436" s="1" t="str">
        <f>IFERROR(IF(SUMIF(salesdata[Year],salesdata[[#This Row],[Year]],salesdata[Total Revenue])&gt;SUMIF(salesdata[Year],salesdata[[#This Row],[Year]]-1,salesdata[Total Revenue]),"Growth Year","Decline Year"),"")</f>
        <v>Decline Year</v>
      </c>
    </row>
    <row r="4437" spans="1:25" x14ac:dyDescent="0.3">
      <c r="A4437" s="1">
        <v>4436</v>
      </c>
      <c r="B4437" s="2">
        <v>44793</v>
      </c>
      <c r="C4437" s="1">
        <v>2022</v>
      </c>
      <c r="D4437" s="1" t="s">
        <v>21</v>
      </c>
      <c r="E4437" s="1">
        <v>8</v>
      </c>
      <c r="F4437" s="3">
        <v>4216</v>
      </c>
      <c r="G4437" s="10">
        <v>13364.72</v>
      </c>
      <c r="H4437" s="12">
        <f>IFERROR(salesdata[[#This Row],[S-P1]]/salesdata[[#This Row],[Q-P1]],0)</f>
        <v>3.17</v>
      </c>
      <c r="I4437" s="3">
        <v>3330</v>
      </c>
      <c r="J4437" s="10">
        <v>21112.2</v>
      </c>
      <c r="K4437" s="12">
        <f>IFERROR(salesdata[[#This Row],[S-P2]]/salesdata[[#This Row],[Q-P2]],0)</f>
        <v>6.34</v>
      </c>
      <c r="L4437" s="3">
        <v>4450</v>
      </c>
      <c r="M4437" s="10">
        <v>24119</v>
      </c>
      <c r="N4437" s="12">
        <f>IFERROR(salesdata[[#This Row],[S-P3]]/salesdata[[#This Row],[Q-P3]],0)</f>
        <v>5.42</v>
      </c>
      <c r="O4437" s="3">
        <v>637</v>
      </c>
      <c r="P4437" s="10">
        <v>4541.8100000000004</v>
      </c>
      <c r="Q4437" s="12">
        <f>IFERROR(salesdata[[#This Row],[S-P4]]/salesdata[[#This Row],[Q-P4]],0)</f>
        <v>7.1300000000000008</v>
      </c>
      <c r="R4437" s="3">
        <v>12633</v>
      </c>
      <c r="S4437" s="10">
        <v>63137.73</v>
      </c>
      <c r="T4437" s="1" t="str">
        <f>"Q"&amp;ROUNDUP(salesdata[[#This Row],[Month No.]]/3,0)</f>
        <v>Q3</v>
      </c>
      <c r="U4437" s="1" t="str">
        <f>TEXT(salesdata[[#This Row],[Date]],"dddd")</f>
        <v>Saturday</v>
      </c>
      <c r="V4437" s="12">
        <f>IFERROR(salesdata[[#This Row],[Total Revenue]]/salesdata[[#This Row],[Total Units Sold]],0)</f>
        <v>4.9978413678461173</v>
      </c>
      <c r="W4437" s="1" t="str">
        <f>INDEX({"Product1","Product2","Product3","Product4"},MATCH(MAX(salesdata[[#This Row],[S-P1]],salesdata[[#This Row],[S-P2]],salesdata[[#This Row],[S-P3]],salesdata[[#This Row],[S-P4]]),CHOOSE({1,2,3,4},salesdata[[#This Row],[S-P1]],salesdata[[#This Row],[S-P2]],salesdata[[#This Row],[S-P3]],salesdata[[#This Row],[S-P4]]),0))</f>
        <v>Product3</v>
      </c>
      <c r="X4437" s="1" t="str">
        <f>IF(salesdata[[#This Row],[Total Revenue]]&gt;=70000,"High",IF(salesdata[[#This Row],[Total Revenue]]&gt;=40000,"Medium","Low"))</f>
        <v>Medium</v>
      </c>
      <c r="Y4437" s="1" t="str">
        <f>IFERROR(IF(SUMIF(salesdata[Year],salesdata[[#This Row],[Year]],salesdata[Total Revenue])&gt;SUMIF(salesdata[Year],salesdata[[#This Row],[Year]]-1,salesdata[Total Revenue]),"Growth Year","Decline Year"),"")</f>
        <v>Decline Year</v>
      </c>
    </row>
    <row r="4438" spans="1:25" x14ac:dyDescent="0.3">
      <c r="A4438" s="1">
        <v>4437</v>
      </c>
      <c r="B4438" s="2">
        <v>44794</v>
      </c>
      <c r="C4438" s="1">
        <v>2022</v>
      </c>
      <c r="D4438" s="1" t="s">
        <v>21</v>
      </c>
      <c r="E4438" s="1">
        <v>8</v>
      </c>
      <c r="F4438" s="3">
        <v>5927</v>
      </c>
      <c r="G4438" s="10">
        <v>18788.59</v>
      </c>
      <c r="H4438" s="12">
        <f>IFERROR(salesdata[[#This Row],[S-P1]]/salesdata[[#This Row],[Q-P1]],0)</f>
        <v>3.17</v>
      </c>
      <c r="I4438" s="3">
        <v>721</v>
      </c>
      <c r="J4438" s="10">
        <v>4571.1400000000003</v>
      </c>
      <c r="K4438" s="12">
        <f>IFERROR(salesdata[[#This Row],[S-P2]]/salesdata[[#This Row],[Q-P2]],0)</f>
        <v>6.3400000000000007</v>
      </c>
      <c r="L4438" s="3">
        <v>5711</v>
      </c>
      <c r="M4438" s="10">
        <v>30953.62</v>
      </c>
      <c r="N4438" s="12">
        <f>IFERROR(salesdata[[#This Row],[S-P3]]/salesdata[[#This Row],[Q-P3]],0)</f>
        <v>5.42</v>
      </c>
      <c r="O4438" s="3">
        <v>1897</v>
      </c>
      <c r="P4438" s="10">
        <v>13525.61</v>
      </c>
      <c r="Q4438" s="12">
        <f>IFERROR(salesdata[[#This Row],[S-P4]]/salesdata[[#This Row],[Q-P4]],0)</f>
        <v>7.13</v>
      </c>
      <c r="R4438" s="3">
        <v>14256</v>
      </c>
      <c r="S4438" s="10">
        <v>67838.960000000006</v>
      </c>
      <c r="T4438" s="1" t="str">
        <f>"Q"&amp;ROUNDUP(salesdata[[#This Row],[Month No.]]/3,0)</f>
        <v>Q3</v>
      </c>
      <c r="U4438" s="1" t="str">
        <f>TEXT(salesdata[[#This Row],[Date]],"dddd")</f>
        <v>Sunday</v>
      </c>
      <c r="V4438" s="12">
        <f>IFERROR(salesdata[[#This Row],[Total Revenue]]/salesdata[[#This Row],[Total Units Sold]],0)</f>
        <v>4.7586251402918078</v>
      </c>
      <c r="W4438" s="1" t="str">
        <f>INDEX({"Product1","Product2","Product3","Product4"},MATCH(MAX(salesdata[[#This Row],[S-P1]],salesdata[[#This Row],[S-P2]],salesdata[[#This Row],[S-P3]],salesdata[[#This Row],[S-P4]]),CHOOSE({1,2,3,4},salesdata[[#This Row],[S-P1]],salesdata[[#This Row],[S-P2]],salesdata[[#This Row],[S-P3]],salesdata[[#This Row],[S-P4]]),0))</f>
        <v>Product3</v>
      </c>
      <c r="X4438" s="1" t="str">
        <f>IF(salesdata[[#This Row],[Total Revenue]]&gt;=70000,"High",IF(salesdata[[#This Row],[Total Revenue]]&gt;=40000,"Medium","Low"))</f>
        <v>Medium</v>
      </c>
      <c r="Y4438" s="1" t="str">
        <f>IFERROR(IF(SUMIF(salesdata[Year],salesdata[[#This Row],[Year]],salesdata[Total Revenue])&gt;SUMIF(salesdata[Year],salesdata[[#This Row],[Year]]-1,salesdata[Total Revenue]),"Growth Year","Decline Year"),"")</f>
        <v>Decline Year</v>
      </c>
    </row>
    <row r="4439" spans="1:25" x14ac:dyDescent="0.3">
      <c r="A4439" s="1">
        <v>4438</v>
      </c>
      <c r="B4439" s="2">
        <v>44795</v>
      </c>
      <c r="C4439" s="1">
        <v>2022</v>
      </c>
      <c r="D4439" s="1" t="s">
        <v>21</v>
      </c>
      <c r="E4439" s="1">
        <v>8</v>
      </c>
      <c r="F4439" s="3">
        <v>2536</v>
      </c>
      <c r="G4439" s="10">
        <v>8039.12</v>
      </c>
      <c r="H4439" s="12">
        <f>IFERROR(salesdata[[#This Row],[S-P1]]/salesdata[[#This Row],[Q-P1]],0)</f>
        <v>3.17</v>
      </c>
      <c r="I4439" s="3">
        <v>1598</v>
      </c>
      <c r="J4439" s="10">
        <v>10131.32</v>
      </c>
      <c r="K4439" s="12">
        <f>IFERROR(salesdata[[#This Row],[S-P2]]/salesdata[[#This Row],[Q-P2]],0)</f>
        <v>6.34</v>
      </c>
      <c r="L4439" s="3">
        <v>5702</v>
      </c>
      <c r="M4439" s="10">
        <v>30904.84</v>
      </c>
      <c r="N4439" s="12">
        <f>IFERROR(salesdata[[#This Row],[S-P3]]/salesdata[[#This Row],[Q-P3]],0)</f>
        <v>5.42</v>
      </c>
      <c r="O4439" s="3">
        <v>1484</v>
      </c>
      <c r="P4439" s="10">
        <v>10580.92</v>
      </c>
      <c r="Q4439" s="12">
        <f>IFERROR(salesdata[[#This Row],[S-P4]]/salesdata[[#This Row],[Q-P4]],0)</f>
        <v>7.13</v>
      </c>
      <c r="R4439" s="3">
        <v>11320</v>
      </c>
      <c r="S4439" s="10">
        <v>59656.2</v>
      </c>
      <c r="T4439" s="1" t="str">
        <f>"Q"&amp;ROUNDUP(salesdata[[#This Row],[Month No.]]/3,0)</f>
        <v>Q3</v>
      </c>
      <c r="U4439" s="1" t="str">
        <f>TEXT(salesdata[[#This Row],[Date]],"dddd")</f>
        <v>Monday</v>
      </c>
      <c r="V4439" s="12">
        <f>IFERROR(salesdata[[#This Row],[Total Revenue]]/salesdata[[#This Row],[Total Units Sold]],0)</f>
        <v>5.2699823321554771</v>
      </c>
      <c r="W4439" s="1" t="str">
        <f>INDEX({"Product1","Product2","Product3","Product4"},MATCH(MAX(salesdata[[#This Row],[S-P1]],salesdata[[#This Row],[S-P2]],salesdata[[#This Row],[S-P3]],salesdata[[#This Row],[S-P4]]),CHOOSE({1,2,3,4},salesdata[[#This Row],[S-P1]],salesdata[[#This Row],[S-P2]],salesdata[[#This Row],[S-P3]],salesdata[[#This Row],[S-P4]]),0))</f>
        <v>Product3</v>
      </c>
      <c r="X4439" s="1" t="str">
        <f>IF(salesdata[[#This Row],[Total Revenue]]&gt;=70000,"High",IF(salesdata[[#This Row],[Total Revenue]]&gt;=40000,"Medium","Low"))</f>
        <v>Medium</v>
      </c>
      <c r="Y4439" s="1" t="str">
        <f>IFERROR(IF(SUMIF(salesdata[Year],salesdata[[#This Row],[Year]],salesdata[Total Revenue])&gt;SUMIF(salesdata[Year],salesdata[[#This Row],[Year]]-1,salesdata[Total Revenue]),"Growth Year","Decline Year"),"")</f>
        <v>Decline Year</v>
      </c>
    </row>
    <row r="4440" spans="1:25" x14ac:dyDescent="0.3">
      <c r="A4440" s="1">
        <v>4439</v>
      </c>
      <c r="B4440" s="2">
        <v>44796</v>
      </c>
      <c r="C4440" s="1">
        <v>2022</v>
      </c>
      <c r="D4440" s="1" t="s">
        <v>21</v>
      </c>
      <c r="E4440" s="1">
        <v>8</v>
      </c>
      <c r="F4440" s="3">
        <v>3618</v>
      </c>
      <c r="G4440" s="10">
        <v>11469.06</v>
      </c>
      <c r="H4440" s="12">
        <f>IFERROR(salesdata[[#This Row],[S-P1]]/salesdata[[#This Row],[Q-P1]],0)</f>
        <v>3.17</v>
      </c>
      <c r="I4440" s="3">
        <v>1976</v>
      </c>
      <c r="J4440" s="10">
        <v>12527.84</v>
      </c>
      <c r="K4440" s="12">
        <f>IFERROR(salesdata[[#This Row],[S-P2]]/salesdata[[#This Row],[Q-P2]],0)</f>
        <v>6.34</v>
      </c>
      <c r="L4440" s="3">
        <v>4813</v>
      </c>
      <c r="M4440" s="10">
        <v>26086.46</v>
      </c>
      <c r="N4440" s="12">
        <f>IFERROR(salesdata[[#This Row],[S-P3]]/salesdata[[#This Row],[Q-P3]],0)</f>
        <v>5.42</v>
      </c>
      <c r="O4440" s="3">
        <v>995</v>
      </c>
      <c r="P4440" s="10">
        <v>7094.35</v>
      </c>
      <c r="Q4440" s="12">
        <f>IFERROR(salesdata[[#This Row],[S-P4]]/salesdata[[#This Row],[Q-P4]],0)</f>
        <v>7.1300000000000008</v>
      </c>
      <c r="R4440" s="3">
        <v>11402</v>
      </c>
      <c r="S4440" s="10">
        <v>57177.71</v>
      </c>
      <c r="T4440" s="1" t="str">
        <f>"Q"&amp;ROUNDUP(salesdata[[#This Row],[Month No.]]/3,0)</f>
        <v>Q3</v>
      </c>
      <c r="U4440" s="1" t="str">
        <f>TEXT(salesdata[[#This Row],[Date]],"dddd")</f>
        <v>Tuesday</v>
      </c>
      <c r="V4440" s="12">
        <f>IFERROR(salesdata[[#This Row],[Total Revenue]]/salesdata[[#This Row],[Total Units Sold]],0)</f>
        <v>5.014708823013506</v>
      </c>
      <c r="W4440" s="1" t="str">
        <f>INDEX({"Product1","Product2","Product3","Product4"},MATCH(MAX(salesdata[[#This Row],[S-P1]],salesdata[[#This Row],[S-P2]],salesdata[[#This Row],[S-P3]],salesdata[[#This Row],[S-P4]]),CHOOSE({1,2,3,4},salesdata[[#This Row],[S-P1]],salesdata[[#This Row],[S-P2]],salesdata[[#This Row],[S-P3]],salesdata[[#This Row],[S-P4]]),0))</f>
        <v>Product3</v>
      </c>
      <c r="X4440" s="1" t="str">
        <f>IF(salesdata[[#This Row],[Total Revenue]]&gt;=70000,"High",IF(salesdata[[#This Row],[Total Revenue]]&gt;=40000,"Medium","Low"))</f>
        <v>Medium</v>
      </c>
      <c r="Y4440" s="1" t="str">
        <f>IFERROR(IF(SUMIF(salesdata[Year],salesdata[[#This Row],[Year]],salesdata[Total Revenue])&gt;SUMIF(salesdata[Year],salesdata[[#This Row],[Year]]-1,salesdata[Total Revenue]),"Growth Year","Decline Year"),"")</f>
        <v>Decline Year</v>
      </c>
    </row>
    <row r="4441" spans="1:25" x14ac:dyDescent="0.3">
      <c r="A4441" s="1">
        <v>4440</v>
      </c>
      <c r="B4441" s="2">
        <v>44797</v>
      </c>
      <c r="C4441" s="1">
        <v>2022</v>
      </c>
      <c r="D4441" s="1" t="s">
        <v>21</v>
      </c>
      <c r="E4441" s="1">
        <v>8</v>
      </c>
      <c r="F4441" s="3">
        <v>6253</v>
      </c>
      <c r="G4441" s="10">
        <v>19822.009999999998</v>
      </c>
      <c r="H4441" s="12">
        <f>IFERROR(salesdata[[#This Row],[S-P1]]/salesdata[[#This Row],[Q-P1]],0)</f>
        <v>3.17</v>
      </c>
      <c r="I4441" s="3">
        <v>2700</v>
      </c>
      <c r="J4441" s="10">
        <v>17118</v>
      </c>
      <c r="K4441" s="12">
        <f>IFERROR(salesdata[[#This Row],[S-P2]]/salesdata[[#This Row],[Q-P2]],0)</f>
        <v>6.34</v>
      </c>
      <c r="L4441" s="3">
        <v>4865</v>
      </c>
      <c r="M4441" s="10">
        <v>26368.3</v>
      </c>
      <c r="N4441" s="12">
        <f>IFERROR(salesdata[[#This Row],[S-P3]]/salesdata[[#This Row],[Q-P3]],0)</f>
        <v>5.42</v>
      </c>
      <c r="O4441" s="3">
        <v>927</v>
      </c>
      <c r="P4441" s="10">
        <v>6609.51</v>
      </c>
      <c r="Q4441" s="12">
        <f>IFERROR(salesdata[[#This Row],[S-P4]]/salesdata[[#This Row],[Q-P4]],0)</f>
        <v>7.13</v>
      </c>
      <c r="R4441" s="3">
        <v>14745</v>
      </c>
      <c r="S4441" s="10">
        <v>69917.820000000007</v>
      </c>
      <c r="T4441" s="1" t="str">
        <f>"Q"&amp;ROUNDUP(salesdata[[#This Row],[Month No.]]/3,0)</f>
        <v>Q3</v>
      </c>
      <c r="U4441" s="1" t="str">
        <f>TEXT(salesdata[[#This Row],[Date]],"dddd")</f>
        <v>Wednesday</v>
      </c>
      <c r="V4441" s="12">
        <f>IFERROR(salesdata[[#This Row],[Total Revenue]]/salesdata[[#This Row],[Total Units Sold]],0)</f>
        <v>4.7417985757884029</v>
      </c>
      <c r="W4441" s="1" t="str">
        <f>INDEX({"Product1","Product2","Product3","Product4"},MATCH(MAX(salesdata[[#This Row],[S-P1]],salesdata[[#This Row],[S-P2]],salesdata[[#This Row],[S-P3]],salesdata[[#This Row],[S-P4]]),CHOOSE({1,2,3,4},salesdata[[#This Row],[S-P1]],salesdata[[#This Row],[S-P2]],salesdata[[#This Row],[S-P3]],salesdata[[#This Row],[S-P4]]),0))</f>
        <v>Product3</v>
      </c>
      <c r="X4441" s="1" t="str">
        <f>IF(salesdata[[#This Row],[Total Revenue]]&gt;=70000,"High",IF(salesdata[[#This Row],[Total Revenue]]&gt;=40000,"Medium","Low"))</f>
        <v>Medium</v>
      </c>
      <c r="Y4441" s="1" t="str">
        <f>IFERROR(IF(SUMIF(salesdata[Year],salesdata[[#This Row],[Year]],salesdata[Total Revenue])&gt;SUMIF(salesdata[Year],salesdata[[#This Row],[Year]]-1,salesdata[Total Revenue]),"Growth Year","Decline Year"),"")</f>
        <v>Decline Year</v>
      </c>
    </row>
    <row r="4442" spans="1:25" x14ac:dyDescent="0.3">
      <c r="A4442" s="1">
        <v>4441</v>
      </c>
      <c r="B4442" s="2">
        <v>44798</v>
      </c>
      <c r="C4442" s="1">
        <v>2022</v>
      </c>
      <c r="D4442" s="1" t="s">
        <v>21</v>
      </c>
      <c r="E4442" s="1">
        <v>8</v>
      </c>
      <c r="F4442" s="3">
        <v>1578</v>
      </c>
      <c r="G4442" s="10">
        <v>5002.26</v>
      </c>
      <c r="H4442" s="12">
        <f>IFERROR(salesdata[[#This Row],[S-P1]]/salesdata[[#This Row],[Q-P1]],0)</f>
        <v>3.17</v>
      </c>
      <c r="I4442" s="3">
        <v>534</v>
      </c>
      <c r="J4442" s="10">
        <v>3385.56</v>
      </c>
      <c r="K4442" s="12">
        <f>IFERROR(salesdata[[#This Row],[S-P2]]/salesdata[[#This Row],[Q-P2]],0)</f>
        <v>6.34</v>
      </c>
      <c r="L4442" s="3">
        <v>824</v>
      </c>
      <c r="M4442" s="10">
        <v>4466.08</v>
      </c>
      <c r="N4442" s="12">
        <f>IFERROR(salesdata[[#This Row],[S-P3]]/salesdata[[#This Row],[Q-P3]],0)</f>
        <v>5.42</v>
      </c>
      <c r="O4442" s="3">
        <v>733</v>
      </c>
      <c r="P4442" s="10">
        <v>5226.29</v>
      </c>
      <c r="Q4442" s="12">
        <f>IFERROR(salesdata[[#This Row],[S-P4]]/salesdata[[#This Row],[Q-P4]],0)</f>
        <v>7.13</v>
      </c>
      <c r="R4442" s="3">
        <v>3669</v>
      </c>
      <c r="S4442" s="10">
        <v>18080.189999999999</v>
      </c>
      <c r="T4442" s="1" t="str">
        <f>"Q"&amp;ROUNDUP(salesdata[[#This Row],[Month No.]]/3,0)</f>
        <v>Q3</v>
      </c>
      <c r="U4442" s="1" t="str">
        <f>TEXT(salesdata[[#This Row],[Date]],"dddd")</f>
        <v>Thursday</v>
      </c>
      <c r="V4442" s="12">
        <f>IFERROR(salesdata[[#This Row],[Total Revenue]]/salesdata[[#This Row],[Total Units Sold]],0)</f>
        <v>4.9278250204415368</v>
      </c>
      <c r="W4442" s="1" t="str">
        <f>INDEX({"Product1","Product2","Product3","Product4"},MATCH(MAX(salesdata[[#This Row],[S-P1]],salesdata[[#This Row],[S-P2]],salesdata[[#This Row],[S-P3]],salesdata[[#This Row],[S-P4]]),CHOOSE({1,2,3,4},salesdata[[#This Row],[S-P1]],salesdata[[#This Row],[S-P2]],salesdata[[#This Row],[S-P3]],salesdata[[#This Row],[S-P4]]),0))</f>
        <v>Product4</v>
      </c>
      <c r="X4442" s="1" t="str">
        <f>IF(salesdata[[#This Row],[Total Revenue]]&gt;=70000,"High",IF(salesdata[[#This Row],[Total Revenue]]&gt;=40000,"Medium","Low"))</f>
        <v>Low</v>
      </c>
      <c r="Y4442" s="1" t="str">
        <f>IFERROR(IF(SUMIF(salesdata[Year],salesdata[[#This Row],[Year]],salesdata[Total Revenue])&gt;SUMIF(salesdata[Year],salesdata[[#This Row],[Year]]-1,salesdata[Total Revenue]),"Growth Year","Decline Year"),"")</f>
        <v>Decline Year</v>
      </c>
    </row>
    <row r="4443" spans="1:25" x14ac:dyDescent="0.3">
      <c r="A4443" s="1">
        <v>4442</v>
      </c>
      <c r="B4443" s="2">
        <v>44799</v>
      </c>
      <c r="C4443" s="1">
        <v>2022</v>
      </c>
      <c r="D4443" s="1" t="s">
        <v>21</v>
      </c>
      <c r="E4443" s="1">
        <v>8</v>
      </c>
      <c r="F4443" s="3">
        <v>5496</v>
      </c>
      <c r="G4443" s="10">
        <v>17422.32</v>
      </c>
      <c r="H4443" s="12">
        <f>IFERROR(salesdata[[#This Row],[S-P1]]/salesdata[[#This Row],[Q-P1]],0)</f>
        <v>3.17</v>
      </c>
      <c r="I4443" s="3">
        <v>2200</v>
      </c>
      <c r="J4443" s="10">
        <v>13948</v>
      </c>
      <c r="K4443" s="12">
        <f>IFERROR(salesdata[[#This Row],[S-P2]]/salesdata[[#This Row],[Q-P2]],0)</f>
        <v>6.34</v>
      </c>
      <c r="L4443" s="3">
        <v>386</v>
      </c>
      <c r="M4443" s="10">
        <v>2092.12</v>
      </c>
      <c r="N4443" s="12">
        <f>IFERROR(salesdata[[#This Row],[S-P3]]/salesdata[[#This Row],[Q-P3]],0)</f>
        <v>5.42</v>
      </c>
      <c r="O4443" s="3">
        <v>1140</v>
      </c>
      <c r="P4443" s="10">
        <v>8128.2</v>
      </c>
      <c r="Q4443" s="12">
        <f>IFERROR(salesdata[[#This Row],[S-P4]]/salesdata[[#This Row],[Q-P4]],0)</f>
        <v>7.13</v>
      </c>
      <c r="R4443" s="3">
        <v>9222</v>
      </c>
      <c r="S4443" s="10">
        <v>41590.639999999999</v>
      </c>
      <c r="T4443" s="1" t="str">
        <f>"Q"&amp;ROUNDUP(salesdata[[#This Row],[Month No.]]/3,0)</f>
        <v>Q3</v>
      </c>
      <c r="U4443" s="1" t="str">
        <f>TEXT(salesdata[[#This Row],[Date]],"dddd")</f>
        <v>Friday</v>
      </c>
      <c r="V4443" s="12">
        <f>IFERROR(salesdata[[#This Row],[Total Revenue]]/salesdata[[#This Row],[Total Units Sold]],0)</f>
        <v>4.5099371069182386</v>
      </c>
      <c r="W4443" s="1" t="str">
        <f>INDEX({"Product1","Product2","Product3","Product4"},MATCH(MAX(salesdata[[#This Row],[S-P1]],salesdata[[#This Row],[S-P2]],salesdata[[#This Row],[S-P3]],salesdata[[#This Row],[S-P4]]),CHOOSE({1,2,3,4},salesdata[[#This Row],[S-P1]],salesdata[[#This Row],[S-P2]],salesdata[[#This Row],[S-P3]],salesdata[[#This Row],[S-P4]]),0))</f>
        <v>Product1</v>
      </c>
      <c r="X4443" s="1" t="str">
        <f>IF(salesdata[[#This Row],[Total Revenue]]&gt;=70000,"High",IF(salesdata[[#This Row],[Total Revenue]]&gt;=40000,"Medium","Low"))</f>
        <v>Medium</v>
      </c>
      <c r="Y4443" s="1" t="str">
        <f>IFERROR(IF(SUMIF(salesdata[Year],salesdata[[#This Row],[Year]],salesdata[Total Revenue])&gt;SUMIF(salesdata[Year],salesdata[[#This Row],[Year]]-1,salesdata[Total Revenue]),"Growth Year","Decline Year"),"")</f>
        <v>Decline Year</v>
      </c>
    </row>
    <row r="4444" spans="1:25" x14ac:dyDescent="0.3">
      <c r="A4444" s="1">
        <v>4443</v>
      </c>
      <c r="B4444" s="2">
        <v>44800</v>
      </c>
      <c r="C4444" s="1">
        <v>2022</v>
      </c>
      <c r="D4444" s="1" t="s">
        <v>21</v>
      </c>
      <c r="E4444" s="1">
        <v>8</v>
      </c>
      <c r="F4444" s="3">
        <v>7301</v>
      </c>
      <c r="G4444" s="10">
        <v>23144.17</v>
      </c>
      <c r="H4444" s="12">
        <f>IFERROR(salesdata[[#This Row],[S-P1]]/salesdata[[#This Row],[Q-P1]],0)</f>
        <v>3.17</v>
      </c>
      <c r="I4444" s="3">
        <v>3558</v>
      </c>
      <c r="J4444" s="10">
        <v>22557.72</v>
      </c>
      <c r="K4444" s="12">
        <f>IFERROR(salesdata[[#This Row],[S-P2]]/salesdata[[#This Row],[Q-P2]],0)</f>
        <v>6.3400000000000007</v>
      </c>
      <c r="L4444" s="3">
        <v>5548</v>
      </c>
      <c r="M4444" s="10">
        <v>30070.16</v>
      </c>
      <c r="N4444" s="12">
        <f>IFERROR(salesdata[[#This Row],[S-P3]]/salesdata[[#This Row],[Q-P3]],0)</f>
        <v>5.42</v>
      </c>
      <c r="O4444" s="3">
        <v>676</v>
      </c>
      <c r="P4444" s="10">
        <v>4819.88</v>
      </c>
      <c r="Q4444" s="12">
        <f>IFERROR(salesdata[[#This Row],[S-P4]]/salesdata[[#This Row],[Q-P4]],0)</f>
        <v>7.13</v>
      </c>
      <c r="R4444" s="3">
        <v>17083</v>
      </c>
      <c r="S4444" s="10">
        <v>80591.929999999993</v>
      </c>
      <c r="T4444" s="1" t="str">
        <f>"Q"&amp;ROUNDUP(salesdata[[#This Row],[Month No.]]/3,0)</f>
        <v>Q3</v>
      </c>
      <c r="U4444" s="1" t="str">
        <f>TEXT(salesdata[[#This Row],[Date]],"dddd")</f>
        <v>Saturday</v>
      </c>
      <c r="V4444" s="12">
        <f>IFERROR(salesdata[[#This Row],[Total Revenue]]/salesdata[[#This Row],[Total Units Sold]],0)</f>
        <v>4.7176684423110693</v>
      </c>
      <c r="W4444" s="1" t="str">
        <f>INDEX({"Product1","Product2","Product3","Product4"},MATCH(MAX(salesdata[[#This Row],[S-P1]],salesdata[[#This Row],[S-P2]],salesdata[[#This Row],[S-P3]],salesdata[[#This Row],[S-P4]]),CHOOSE({1,2,3,4},salesdata[[#This Row],[S-P1]],salesdata[[#This Row],[S-P2]],salesdata[[#This Row],[S-P3]],salesdata[[#This Row],[S-P4]]),0))</f>
        <v>Product3</v>
      </c>
      <c r="X4444" s="1" t="str">
        <f>IF(salesdata[[#This Row],[Total Revenue]]&gt;=70000,"High",IF(salesdata[[#This Row],[Total Revenue]]&gt;=40000,"Medium","Low"))</f>
        <v>High</v>
      </c>
      <c r="Y4444" s="1" t="str">
        <f>IFERROR(IF(SUMIF(salesdata[Year],salesdata[[#This Row],[Year]],salesdata[Total Revenue])&gt;SUMIF(salesdata[Year],salesdata[[#This Row],[Year]]-1,salesdata[Total Revenue]),"Growth Year","Decline Year"),"")</f>
        <v>Decline Year</v>
      </c>
    </row>
    <row r="4445" spans="1:25" x14ac:dyDescent="0.3">
      <c r="A4445" s="1">
        <v>4444</v>
      </c>
      <c r="B4445" s="2">
        <v>44801</v>
      </c>
      <c r="C4445" s="1">
        <v>2022</v>
      </c>
      <c r="D4445" s="1" t="s">
        <v>21</v>
      </c>
      <c r="E4445" s="1">
        <v>8</v>
      </c>
      <c r="F4445" s="3">
        <v>5084</v>
      </c>
      <c r="G4445" s="10">
        <v>16116.28</v>
      </c>
      <c r="H4445" s="12">
        <f>IFERROR(salesdata[[#This Row],[S-P1]]/salesdata[[#This Row],[Q-P1]],0)</f>
        <v>3.17</v>
      </c>
      <c r="I4445" s="3">
        <v>3917</v>
      </c>
      <c r="J4445" s="10">
        <v>24833.78</v>
      </c>
      <c r="K4445" s="12">
        <f>IFERROR(salesdata[[#This Row],[S-P2]]/salesdata[[#This Row],[Q-P2]],0)</f>
        <v>6.34</v>
      </c>
      <c r="L4445" s="3">
        <v>4050</v>
      </c>
      <c r="M4445" s="10">
        <v>21951</v>
      </c>
      <c r="N4445" s="12">
        <f>IFERROR(salesdata[[#This Row],[S-P3]]/salesdata[[#This Row],[Q-P3]],0)</f>
        <v>5.42</v>
      </c>
      <c r="O4445" s="3">
        <v>1270</v>
      </c>
      <c r="P4445" s="10">
        <v>9055.1</v>
      </c>
      <c r="Q4445" s="12">
        <f>IFERROR(salesdata[[#This Row],[S-P4]]/salesdata[[#This Row],[Q-P4]],0)</f>
        <v>7.13</v>
      </c>
      <c r="R4445" s="3">
        <v>14321</v>
      </c>
      <c r="S4445" s="10">
        <v>71956.160000000003</v>
      </c>
      <c r="T4445" s="1" t="str">
        <f>"Q"&amp;ROUNDUP(salesdata[[#This Row],[Month No.]]/3,0)</f>
        <v>Q3</v>
      </c>
      <c r="U4445" s="1" t="str">
        <f>TEXT(salesdata[[#This Row],[Date]],"dddd")</f>
        <v>Sunday</v>
      </c>
      <c r="V4445" s="12">
        <f>IFERROR(salesdata[[#This Row],[Total Revenue]]/salesdata[[#This Row],[Total Units Sold]],0)</f>
        <v>5.0245206340339363</v>
      </c>
      <c r="W4445" s="1" t="str">
        <f>INDEX({"Product1","Product2","Product3","Product4"},MATCH(MAX(salesdata[[#This Row],[S-P1]],salesdata[[#This Row],[S-P2]],salesdata[[#This Row],[S-P3]],salesdata[[#This Row],[S-P4]]),CHOOSE({1,2,3,4},salesdata[[#This Row],[S-P1]],salesdata[[#This Row],[S-P2]],salesdata[[#This Row],[S-P3]],salesdata[[#This Row],[S-P4]]),0))</f>
        <v>Product2</v>
      </c>
      <c r="X4445" s="1" t="str">
        <f>IF(salesdata[[#This Row],[Total Revenue]]&gt;=70000,"High",IF(salesdata[[#This Row],[Total Revenue]]&gt;=40000,"Medium","Low"))</f>
        <v>High</v>
      </c>
      <c r="Y4445" s="1" t="str">
        <f>IFERROR(IF(SUMIF(salesdata[Year],salesdata[[#This Row],[Year]],salesdata[Total Revenue])&gt;SUMIF(salesdata[Year],salesdata[[#This Row],[Year]]-1,salesdata[Total Revenue]),"Growth Year","Decline Year"),"")</f>
        <v>Decline Year</v>
      </c>
    </row>
    <row r="4446" spans="1:25" x14ac:dyDescent="0.3">
      <c r="A4446" s="1">
        <v>4445</v>
      </c>
      <c r="B4446" s="2">
        <v>44802</v>
      </c>
      <c r="C4446" s="1">
        <v>2022</v>
      </c>
      <c r="D4446" s="1" t="s">
        <v>21</v>
      </c>
      <c r="E4446" s="1">
        <v>8</v>
      </c>
      <c r="F4446" s="3">
        <v>3782</v>
      </c>
      <c r="G4446" s="10">
        <v>11988.94</v>
      </c>
      <c r="H4446" s="12">
        <f>IFERROR(salesdata[[#This Row],[S-P1]]/salesdata[[#This Row],[Q-P1]],0)</f>
        <v>3.17</v>
      </c>
      <c r="I4446" s="3">
        <v>626</v>
      </c>
      <c r="J4446" s="10">
        <v>3968.84</v>
      </c>
      <c r="K4446" s="12">
        <f>IFERROR(salesdata[[#This Row],[S-P2]]/salesdata[[#This Row],[Q-P2]],0)</f>
        <v>6.34</v>
      </c>
      <c r="L4446" s="3">
        <v>1950</v>
      </c>
      <c r="M4446" s="10">
        <v>10569</v>
      </c>
      <c r="N4446" s="12">
        <f>IFERROR(salesdata[[#This Row],[S-P3]]/salesdata[[#This Row],[Q-P3]],0)</f>
        <v>5.42</v>
      </c>
      <c r="O4446" s="3">
        <v>723</v>
      </c>
      <c r="P4446" s="10">
        <v>5154.99</v>
      </c>
      <c r="Q4446" s="12">
        <f>IFERROR(salesdata[[#This Row],[S-P4]]/salesdata[[#This Row],[Q-P4]],0)</f>
        <v>7.13</v>
      </c>
      <c r="R4446" s="3">
        <v>7081</v>
      </c>
      <c r="S4446" s="10">
        <v>31681.77</v>
      </c>
      <c r="T4446" s="1" t="str">
        <f>"Q"&amp;ROUNDUP(salesdata[[#This Row],[Month No.]]/3,0)</f>
        <v>Q3</v>
      </c>
      <c r="U4446" s="1" t="str">
        <f>TEXT(salesdata[[#This Row],[Date]],"dddd")</f>
        <v>Monday</v>
      </c>
      <c r="V4446" s="12">
        <f>IFERROR(salesdata[[#This Row],[Total Revenue]]/salesdata[[#This Row],[Total Units Sold]],0)</f>
        <v>4.4741943228357579</v>
      </c>
      <c r="W4446" s="1" t="str">
        <f>INDEX({"Product1","Product2","Product3","Product4"},MATCH(MAX(salesdata[[#This Row],[S-P1]],salesdata[[#This Row],[S-P2]],salesdata[[#This Row],[S-P3]],salesdata[[#This Row],[S-P4]]),CHOOSE({1,2,3,4},salesdata[[#This Row],[S-P1]],salesdata[[#This Row],[S-P2]],salesdata[[#This Row],[S-P3]],salesdata[[#This Row],[S-P4]]),0))</f>
        <v>Product1</v>
      </c>
      <c r="X4446" s="1" t="str">
        <f>IF(salesdata[[#This Row],[Total Revenue]]&gt;=70000,"High",IF(salesdata[[#This Row],[Total Revenue]]&gt;=40000,"Medium","Low"))</f>
        <v>Low</v>
      </c>
      <c r="Y4446" s="1" t="str">
        <f>IFERROR(IF(SUMIF(salesdata[Year],salesdata[[#This Row],[Year]],salesdata[Total Revenue])&gt;SUMIF(salesdata[Year],salesdata[[#This Row],[Year]]-1,salesdata[Total Revenue]),"Growth Year","Decline Year"),"")</f>
        <v>Decline Year</v>
      </c>
    </row>
    <row r="4447" spans="1:25" x14ac:dyDescent="0.3">
      <c r="A4447" s="1">
        <v>4446</v>
      </c>
      <c r="B4447" s="2">
        <v>44804</v>
      </c>
      <c r="C4447" s="1">
        <v>2022</v>
      </c>
      <c r="D4447" s="1" t="s">
        <v>21</v>
      </c>
      <c r="E4447" s="1">
        <v>8</v>
      </c>
      <c r="F4447" s="3">
        <v>1035</v>
      </c>
      <c r="G4447" s="10">
        <v>3280.95</v>
      </c>
      <c r="H4447" s="12">
        <f>IFERROR(salesdata[[#This Row],[S-P1]]/salesdata[[#This Row],[Q-P1]],0)</f>
        <v>3.17</v>
      </c>
      <c r="I4447" s="3">
        <v>1639</v>
      </c>
      <c r="J4447" s="10">
        <v>10391.26</v>
      </c>
      <c r="K4447" s="12">
        <f>IFERROR(salesdata[[#This Row],[S-P2]]/salesdata[[#This Row],[Q-P2]],0)</f>
        <v>6.34</v>
      </c>
      <c r="L4447" s="3">
        <v>3658</v>
      </c>
      <c r="M4447" s="10">
        <v>19826.36</v>
      </c>
      <c r="N4447" s="12">
        <f>IFERROR(salesdata[[#This Row],[S-P3]]/salesdata[[#This Row],[Q-P3]],0)</f>
        <v>5.42</v>
      </c>
      <c r="O4447" s="3">
        <v>841</v>
      </c>
      <c r="P4447" s="10">
        <v>5996.33</v>
      </c>
      <c r="Q4447" s="12">
        <f>IFERROR(salesdata[[#This Row],[S-P4]]/salesdata[[#This Row],[Q-P4]],0)</f>
        <v>7.13</v>
      </c>
      <c r="R4447" s="3">
        <v>7173</v>
      </c>
      <c r="S4447" s="10">
        <v>39494.9</v>
      </c>
      <c r="T4447" s="1" t="str">
        <f>"Q"&amp;ROUNDUP(salesdata[[#This Row],[Month No.]]/3,0)</f>
        <v>Q3</v>
      </c>
      <c r="U4447" s="1" t="str">
        <f>TEXT(salesdata[[#This Row],[Date]],"dddd")</f>
        <v>Wednesday</v>
      </c>
      <c r="V4447" s="12">
        <f>IFERROR(salesdata[[#This Row],[Total Revenue]]/salesdata[[#This Row],[Total Units Sold]],0)</f>
        <v>5.5060504670291373</v>
      </c>
      <c r="W4447" s="1" t="str">
        <f>INDEX({"Product1","Product2","Product3","Product4"},MATCH(MAX(salesdata[[#This Row],[S-P1]],salesdata[[#This Row],[S-P2]],salesdata[[#This Row],[S-P3]],salesdata[[#This Row],[S-P4]]),CHOOSE({1,2,3,4},salesdata[[#This Row],[S-P1]],salesdata[[#This Row],[S-P2]],salesdata[[#This Row],[S-P3]],salesdata[[#This Row],[S-P4]]),0))</f>
        <v>Product3</v>
      </c>
      <c r="X4447" s="1" t="str">
        <f>IF(salesdata[[#This Row],[Total Revenue]]&gt;=70000,"High",IF(salesdata[[#This Row],[Total Revenue]]&gt;=40000,"Medium","Low"))</f>
        <v>Low</v>
      </c>
      <c r="Y4447" s="1" t="str">
        <f>IFERROR(IF(SUMIF(salesdata[Year],salesdata[[#This Row],[Year]],salesdata[Total Revenue])&gt;SUMIF(salesdata[Year],salesdata[[#This Row],[Year]]-1,salesdata[Total Revenue]),"Growth Year","Decline Year"),"")</f>
        <v>Decline Year</v>
      </c>
    </row>
    <row r="4448" spans="1:25" x14ac:dyDescent="0.3">
      <c r="A4448" s="1">
        <v>4447</v>
      </c>
      <c r="B4448" s="2">
        <v>44805</v>
      </c>
      <c r="C4448" s="1">
        <v>2022</v>
      </c>
      <c r="D4448" s="1" t="s">
        <v>22</v>
      </c>
      <c r="E4448" s="1">
        <v>9</v>
      </c>
      <c r="F4448" s="3">
        <v>4321</v>
      </c>
      <c r="G4448" s="10">
        <v>13697.57</v>
      </c>
      <c r="H4448" s="12">
        <f>IFERROR(salesdata[[#This Row],[S-P1]]/salesdata[[#This Row],[Q-P1]],0)</f>
        <v>3.17</v>
      </c>
      <c r="I4448" s="3">
        <v>3444</v>
      </c>
      <c r="J4448" s="10">
        <v>21834.959999999999</v>
      </c>
      <c r="K4448" s="12">
        <f>IFERROR(salesdata[[#This Row],[S-P2]]/salesdata[[#This Row],[Q-P2]],0)</f>
        <v>6.34</v>
      </c>
      <c r="L4448" s="3">
        <v>908</v>
      </c>
      <c r="M4448" s="10">
        <v>4921.3599999999997</v>
      </c>
      <c r="N4448" s="12">
        <f>IFERROR(salesdata[[#This Row],[S-P3]]/salesdata[[#This Row],[Q-P3]],0)</f>
        <v>5.42</v>
      </c>
      <c r="O4448" s="3">
        <v>965</v>
      </c>
      <c r="P4448" s="10">
        <v>6880.45</v>
      </c>
      <c r="Q4448" s="12">
        <f>IFERROR(salesdata[[#This Row],[S-P4]]/salesdata[[#This Row],[Q-P4]],0)</f>
        <v>7.13</v>
      </c>
      <c r="R4448" s="3">
        <v>9638</v>
      </c>
      <c r="S4448" s="10">
        <v>47334.34</v>
      </c>
      <c r="T4448" s="1" t="str">
        <f>"Q"&amp;ROUNDUP(salesdata[[#This Row],[Month No.]]/3,0)</f>
        <v>Q3</v>
      </c>
      <c r="U4448" s="1" t="str">
        <f>TEXT(salesdata[[#This Row],[Date]],"dddd")</f>
        <v>Thursday</v>
      </c>
      <c r="V4448" s="12">
        <f>IFERROR(salesdata[[#This Row],[Total Revenue]]/salesdata[[#This Row],[Total Units Sold]],0)</f>
        <v>4.9112201701597842</v>
      </c>
      <c r="W4448" s="1" t="str">
        <f>INDEX({"Product1","Product2","Product3","Product4"},MATCH(MAX(salesdata[[#This Row],[S-P1]],salesdata[[#This Row],[S-P2]],salesdata[[#This Row],[S-P3]],salesdata[[#This Row],[S-P4]]),CHOOSE({1,2,3,4},salesdata[[#This Row],[S-P1]],salesdata[[#This Row],[S-P2]],salesdata[[#This Row],[S-P3]],salesdata[[#This Row],[S-P4]]),0))</f>
        <v>Product2</v>
      </c>
      <c r="X4448" s="1" t="str">
        <f>IF(salesdata[[#This Row],[Total Revenue]]&gt;=70000,"High",IF(salesdata[[#This Row],[Total Revenue]]&gt;=40000,"Medium","Low"))</f>
        <v>Medium</v>
      </c>
      <c r="Y4448" s="1" t="str">
        <f>IFERROR(IF(SUMIF(salesdata[Year],salesdata[[#This Row],[Year]],salesdata[Total Revenue])&gt;SUMIF(salesdata[Year],salesdata[[#This Row],[Year]]-1,salesdata[Total Revenue]),"Growth Year","Decline Year"),"")</f>
        <v>Decline Year</v>
      </c>
    </row>
    <row r="4449" spans="1:25" x14ac:dyDescent="0.3">
      <c r="A4449" s="1">
        <v>4448</v>
      </c>
      <c r="B4449" s="2">
        <v>44806</v>
      </c>
      <c r="C4449" s="1">
        <v>2022</v>
      </c>
      <c r="D4449" s="1" t="s">
        <v>22</v>
      </c>
      <c r="E4449" s="1">
        <v>9</v>
      </c>
      <c r="F4449" s="3">
        <v>2073</v>
      </c>
      <c r="G4449" s="10">
        <v>6571.41</v>
      </c>
      <c r="H4449" s="12">
        <f>IFERROR(salesdata[[#This Row],[S-P1]]/salesdata[[#This Row],[Q-P1]],0)</f>
        <v>3.17</v>
      </c>
      <c r="I4449" s="3">
        <v>3675</v>
      </c>
      <c r="J4449" s="10">
        <v>23299.5</v>
      </c>
      <c r="K4449" s="12">
        <f>IFERROR(salesdata[[#This Row],[S-P2]]/salesdata[[#This Row],[Q-P2]],0)</f>
        <v>6.34</v>
      </c>
      <c r="L4449" s="3">
        <v>5661</v>
      </c>
      <c r="M4449" s="10">
        <v>30682.62</v>
      </c>
      <c r="N4449" s="12">
        <f>IFERROR(salesdata[[#This Row],[S-P3]]/salesdata[[#This Row],[Q-P3]],0)</f>
        <v>5.42</v>
      </c>
      <c r="O4449" s="3">
        <v>390</v>
      </c>
      <c r="P4449" s="10">
        <v>2780.7</v>
      </c>
      <c r="Q4449" s="12">
        <f>IFERROR(salesdata[[#This Row],[S-P4]]/salesdata[[#This Row],[Q-P4]],0)</f>
        <v>7.13</v>
      </c>
      <c r="R4449" s="3">
        <v>11799</v>
      </c>
      <c r="S4449" s="10">
        <v>63334.23</v>
      </c>
      <c r="T4449" s="1" t="str">
        <f>"Q"&amp;ROUNDUP(salesdata[[#This Row],[Month No.]]/3,0)</f>
        <v>Q3</v>
      </c>
      <c r="U4449" s="1" t="str">
        <f>TEXT(salesdata[[#This Row],[Date]],"dddd")</f>
        <v>Friday</v>
      </c>
      <c r="V4449" s="12">
        <f>IFERROR(salesdata[[#This Row],[Total Revenue]]/salesdata[[#This Row],[Total Units Sold]],0)</f>
        <v>5.3677625222476486</v>
      </c>
      <c r="W4449" s="1" t="str">
        <f>INDEX({"Product1","Product2","Product3","Product4"},MATCH(MAX(salesdata[[#This Row],[S-P1]],salesdata[[#This Row],[S-P2]],salesdata[[#This Row],[S-P3]],salesdata[[#This Row],[S-P4]]),CHOOSE({1,2,3,4},salesdata[[#This Row],[S-P1]],salesdata[[#This Row],[S-P2]],salesdata[[#This Row],[S-P3]],salesdata[[#This Row],[S-P4]]),0))</f>
        <v>Product3</v>
      </c>
      <c r="X4449" s="1" t="str">
        <f>IF(salesdata[[#This Row],[Total Revenue]]&gt;=70000,"High",IF(salesdata[[#This Row],[Total Revenue]]&gt;=40000,"Medium","Low"))</f>
        <v>Medium</v>
      </c>
      <c r="Y4449" s="1" t="str">
        <f>IFERROR(IF(SUMIF(salesdata[Year],salesdata[[#This Row],[Year]],salesdata[Total Revenue])&gt;SUMIF(salesdata[Year],salesdata[[#This Row],[Year]]-1,salesdata[Total Revenue]),"Growth Year","Decline Year"),"")</f>
        <v>Decline Year</v>
      </c>
    </row>
    <row r="4450" spans="1:25" x14ac:dyDescent="0.3">
      <c r="A4450" s="1">
        <v>4449</v>
      </c>
      <c r="B4450" s="2">
        <v>44807</v>
      </c>
      <c r="C4450" s="1">
        <v>2022</v>
      </c>
      <c r="D4450" s="1" t="s">
        <v>22</v>
      </c>
      <c r="E4450" s="1">
        <v>9</v>
      </c>
      <c r="F4450" s="3">
        <v>1038</v>
      </c>
      <c r="G4450" s="10">
        <v>3290.46</v>
      </c>
      <c r="H4450" s="12">
        <f>IFERROR(salesdata[[#This Row],[S-P1]]/salesdata[[#This Row],[Q-P1]],0)</f>
        <v>3.17</v>
      </c>
      <c r="I4450" s="3">
        <v>2005</v>
      </c>
      <c r="J4450" s="10">
        <v>12711.7</v>
      </c>
      <c r="K4450" s="12">
        <f>IFERROR(salesdata[[#This Row],[S-P2]]/salesdata[[#This Row],[Q-P2]],0)</f>
        <v>6.3400000000000007</v>
      </c>
      <c r="L4450" s="3">
        <v>5593</v>
      </c>
      <c r="M4450" s="10">
        <v>30314.06</v>
      </c>
      <c r="N4450" s="12">
        <f>IFERROR(salesdata[[#This Row],[S-P3]]/salesdata[[#This Row],[Q-P3]],0)</f>
        <v>5.42</v>
      </c>
      <c r="O4450" s="3">
        <v>1726</v>
      </c>
      <c r="P4450" s="10">
        <v>12306.38</v>
      </c>
      <c r="Q4450" s="12">
        <f>IFERROR(salesdata[[#This Row],[S-P4]]/salesdata[[#This Row],[Q-P4]],0)</f>
        <v>7.13</v>
      </c>
      <c r="R4450" s="3">
        <v>10362</v>
      </c>
      <c r="S4450" s="10">
        <v>58622.6</v>
      </c>
      <c r="T4450" s="1" t="str">
        <f>"Q"&amp;ROUNDUP(salesdata[[#This Row],[Month No.]]/3,0)</f>
        <v>Q3</v>
      </c>
      <c r="U4450" s="1" t="str">
        <f>TEXT(salesdata[[#This Row],[Date]],"dddd")</f>
        <v>Saturday</v>
      </c>
      <c r="V4450" s="12">
        <f>IFERROR(salesdata[[#This Row],[Total Revenue]]/salesdata[[#This Row],[Total Units Sold]],0)</f>
        <v>5.6574599498166371</v>
      </c>
      <c r="W4450" s="1" t="str">
        <f>INDEX({"Product1","Product2","Product3","Product4"},MATCH(MAX(salesdata[[#This Row],[S-P1]],salesdata[[#This Row],[S-P2]],salesdata[[#This Row],[S-P3]],salesdata[[#This Row],[S-P4]]),CHOOSE({1,2,3,4},salesdata[[#This Row],[S-P1]],salesdata[[#This Row],[S-P2]],salesdata[[#This Row],[S-P3]],salesdata[[#This Row],[S-P4]]),0))</f>
        <v>Product3</v>
      </c>
      <c r="X4450" s="1" t="str">
        <f>IF(salesdata[[#This Row],[Total Revenue]]&gt;=70000,"High",IF(salesdata[[#This Row],[Total Revenue]]&gt;=40000,"Medium","Low"))</f>
        <v>Medium</v>
      </c>
      <c r="Y4450" s="1" t="str">
        <f>IFERROR(IF(SUMIF(salesdata[Year],salesdata[[#This Row],[Year]],salesdata[Total Revenue])&gt;SUMIF(salesdata[Year],salesdata[[#This Row],[Year]]-1,salesdata[Total Revenue]),"Growth Year","Decline Year"),"")</f>
        <v>Decline Year</v>
      </c>
    </row>
    <row r="4451" spans="1:25" x14ac:dyDescent="0.3">
      <c r="A4451" s="1">
        <v>4450</v>
      </c>
      <c r="B4451" s="2">
        <v>44808</v>
      </c>
      <c r="C4451" s="1">
        <v>2022</v>
      </c>
      <c r="D4451" s="1" t="s">
        <v>22</v>
      </c>
      <c r="E4451" s="1">
        <v>9</v>
      </c>
      <c r="F4451" s="3">
        <v>1750</v>
      </c>
      <c r="G4451" s="10">
        <v>5547.5</v>
      </c>
      <c r="H4451" s="12">
        <f>IFERROR(salesdata[[#This Row],[S-P1]]/salesdata[[#This Row],[Q-P1]],0)</f>
        <v>3.17</v>
      </c>
      <c r="I4451" s="3">
        <v>3815</v>
      </c>
      <c r="J4451" s="10">
        <v>24187.1</v>
      </c>
      <c r="K4451" s="12">
        <f>IFERROR(salesdata[[#This Row],[S-P2]]/salesdata[[#This Row],[Q-P2]],0)</f>
        <v>6.34</v>
      </c>
      <c r="L4451" s="3">
        <v>2392</v>
      </c>
      <c r="M4451" s="10">
        <v>12964.64</v>
      </c>
      <c r="N4451" s="12">
        <f>IFERROR(salesdata[[#This Row],[S-P3]]/salesdata[[#This Row],[Q-P3]],0)</f>
        <v>5.42</v>
      </c>
      <c r="O4451" s="3">
        <v>1816</v>
      </c>
      <c r="P4451" s="10">
        <v>12948.08</v>
      </c>
      <c r="Q4451" s="12">
        <f>IFERROR(salesdata[[#This Row],[S-P4]]/salesdata[[#This Row],[Q-P4]],0)</f>
        <v>7.13</v>
      </c>
      <c r="R4451" s="3">
        <v>9773</v>
      </c>
      <c r="S4451" s="10">
        <v>55647.32</v>
      </c>
      <c r="T4451" s="1" t="str">
        <f>"Q"&amp;ROUNDUP(salesdata[[#This Row],[Month No.]]/3,0)</f>
        <v>Q3</v>
      </c>
      <c r="U4451" s="1" t="str">
        <f>TEXT(salesdata[[#This Row],[Date]],"dddd")</f>
        <v>Sunday</v>
      </c>
      <c r="V4451" s="12">
        <f>IFERROR(salesdata[[#This Row],[Total Revenue]]/salesdata[[#This Row],[Total Units Sold]],0)</f>
        <v>5.6939854701729251</v>
      </c>
      <c r="W4451" s="1" t="str">
        <f>INDEX({"Product1","Product2","Product3","Product4"},MATCH(MAX(salesdata[[#This Row],[S-P1]],salesdata[[#This Row],[S-P2]],salesdata[[#This Row],[S-P3]],salesdata[[#This Row],[S-P4]]),CHOOSE({1,2,3,4},salesdata[[#This Row],[S-P1]],salesdata[[#This Row],[S-P2]],salesdata[[#This Row],[S-P3]],salesdata[[#This Row],[S-P4]]),0))</f>
        <v>Product2</v>
      </c>
      <c r="X4451" s="1" t="str">
        <f>IF(salesdata[[#This Row],[Total Revenue]]&gt;=70000,"High",IF(salesdata[[#This Row],[Total Revenue]]&gt;=40000,"Medium","Low"))</f>
        <v>Medium</v>
      </c>
      <c r="Y4451" s="1" t="str">
        <f>IFERROR(IF(SUMIF(salesdata[Year],salesdata[[#This Row],[Year]],salesdata[Total Revenue])&gt;SUMIF(salesdata[Year],salesdata[[#This Row],[Year]]-1,salesdata[Total Revenue]),"Growth Year","Decline Year"),"")</f>
        <v>Decline Year</v>
      </c>
    </row>
    <row r="4452" spans="1:25" x14ac:dyDescent="0.3">
      <c r="A4452" s="1">
        <v>4451</v>
      </c>
      <c r="B4452" s="2">
        <v>44809</v>
      </c>
      <c r="C4452" s="1">
        <v>2022</v>
      </c>
      <c r="D4452" s="1" t="s">
        <v>22</v>
      </c>
      <c r="E4452" s="1">
        <v>9</v>
      </c>
      <c r="F4452" s="3">
        <v>1705</v>
      </c>
      <c r="G4452" s="10">
        <v>5404.85</v>
      </c>
      <c r="H4452" s="12">
        <f>IFERROR(salesdata[[#This Row],[S-P1]]/salesdata[[#This Row],[Q-P1]],0)</f>
        <v>3.1700000000000004</v>
      </c>
      <c r="I4452" s="3">
        <v>1099</v>
      </c>
      <c r="J4452" s="10">
        <v>6967.66</v>
      </c>
      <c r="K4452" s="12">
        <f>IFERROR(salesdata[[#This Row],[S-P2]]/salesdata[[#This Row],[Q-P2]],0)</f>
        <v>6.34</v>
      </c>
      <c r="L4452" s="3">
        <v>4150</v>
      </c>
      <c r="M4452" s="10">
        <v>22493</v>
      </c>
      <c r="N4452" s="12">
        <f>IFERROR(salesdata[[#This Row],[S-P3]]/salesdata[[#This Row],[Q-P3]],0)</f>
        <v>5.42</v>
      </c>
      <c r="O4452" s="3">
        <v>1851</v>
      </c>
      <c r="P4452" s="10">
        <v>13197.63</v>
      </c>
      <c r="Q4452" s="12">
        <f>IFERROR(salesdata[[#This Row],[S-P4]]/salesdata[[#This Row],[Q-P4]],0)</f>
        <v>7.13</v>
      </c>
      <c r="R4452" s="3">
        <v>8805</v>
      </c>
      <c r="S4452" s="10">
        <v>48063.14</v>
      </c>
      <c r="T4452" s="1" t="str">
        <f>"Q"&amp;ROUNDUP(salesdata[[#This Row],[Month No.]]/3,0)</f>
        <v>Q3</v>
      </c>
      <c r="U4452" s="1" t="str">
        <f>TEXT(salesdata[[#This Row],[Date]],"dddd")</f>
        <v>Monday</v>
      </c>
      <c r="V4452" s="12">
        <f>IFERROR(salesdata[[#This Row],[Total Revenue]]/salesdata[[#This Row],[Total Units Sold]],0)</f>
        <v>5.4586189664963092</v>
      </c>
      <c r="W4452" s="1" t="str">
        <f>INDEX({"Product1","Product2","Product3","Product4"},MATCH(MAX(salesdata[[#This Row],[S-P1]],salesdata[[#This Row],[S-P2]],salesdata[[#This Row],[S-P3]],salesdata[[#This Row],[S-P4]]),CHOOSE({1,2,3,4},salesdata[[#This Row],[S-P1]],salesdata[[#This Row],[S-P2]],salesdata[[#This Row],[S-P3]],salesdata[[#This Row],[S-P4]]),0))</f>
        <v>Product3</v>
      </c>
      <c r="X4452" s="1" t="str">
        <f>IF(salesdata[[#This Row],[Total Revenue]]&gt;=70000,"High",IF(salesdata[[#This Row],[Total Revenue]]&gt;=40000,"Medium","Low"))</f>
        <v>Medium</v>
      </c>
      <c r="Y4452" s="1" t="str">
        <f>IFERROR(IF(SUMIF(salesdata[Year],salesdata[[#This Row],[Year]],salesdata[Total Revenue])&gt;SUMIF(salesdata[Year],salesdata[[#This Row],[Year]]-1,salesdata[Total Revenue]),"Growth Year","Decline Year"),"")</f>
        <v>Decline Year</v>
      </c>
    </row>
    <row r="4453" spans="1:25" x14ac:dyDescent="0.3">
      <c r="A4453" s="1">
        <v>4452</v>
      </c>
      <c r="B4453" s="2">
        <v>44810</v>
      </c>
      <c r="C4453" s="1">
        <v>2022</v>
      </c>
      <c r="D4453" s="1" t="s">
        <v>22</v>
      </c>
      <c r="E4453" s="1">
        <v>9</v>
      </c>
      <c r="F4453" s="3">
        <v>7478</v>
      </c>
      <c r="G4453" s="10">
        <v>23705.26</v>
      </c>
      <c r="H4453" s="12">
        <f>IFERROR(salesdata[[#This Row],[S-P1]]/salesdata[[#This Row],[Q-P1]],0)</f>
        <v>3.17</v>
      </c>
      <c r="I4453" s="3">
        <v>1165</v>
      </c>
      <c r="J4453" s="10">
        <v>7386.1</v>
      </c>
      <c r="K4453" s="12">
        <f>IFERROR(salesdata[[#This Row],[S-P2]]/salesdata[[#This Row],[Q-P2]],0)</f>
        <v>6.3400000000000007</v>
      </c>
      <c r="L4453" s="3">
        <v>3756</v>
      </c>
      <c r="M4453" s="10">
        <v>20357.52</v>
      </c>
      <c r="N4453" s="12">
        <f>IFERROR(salesdata[[#This Row],[S-P3]]/salesdata[[#This Row],[Q-P3]],0)</f>
        <v>5.42</v>
      </c>
      <c r="O4453" s="3">
        <v>1051</v>
      </c>
      <c r="P4453" s="10">
        <v>7493.63</v>
      </c>
      <c r="Q4453" s="12">
        <f>IFERROR(salesdata[[#This Row],[S-P4]]/salesdata[[#This Row],[Q-P4]],0)</f>
        <v>7.13</v>
      </c>
      <c r="R4453" s="3">
        <v>13450</v>
      </c>
      <c r="S4453" s="10">
        <v>58942.51</v>
      </c>
      <c r="T4453" s="1" t="str">
        <f>"Q"&amp;ROUNDUP(salesdata[[#This Row],[Month No.]]/3,0)</f>
        <v>Q3</v>
      </c>
      <c r="U4453" s="1" t="str">
        <f>TEXT(salesdata[[#This Row],[Date]],"dddd")</f>
        <v>Tuesday</v>
      </c>
      <c r="V4453" s="12">
        <f>IFERROR(salesdata[[#This Row],[Total Revenue]]/salesdata[[#This Row],[Total Units Sold]],0)</f>
        <v>4.382342750929368</v>
      </c>
      <c r="W4453" s="1" t="str">
        <f>INDEX({"Product1","Product2","Product3","Product4"},MATCH(MAX(salesdata[[#This Row],[S-P1]],salesdata[[#This Row],[S-P2]],salesdata[[#This Row],[S-P3]],salesdata[[#This Row],[S-P4]]),CHOOSE({1,2,3,4},salesdata[[#This Row],[S-P1]],salesdata[[#This Row],[S-P2]],salesdata[[#This Row],[S-P3]],salesdata[[#This Row],[S-P4]]),0))</f>
        <v>Product1</v>
      </c>
      <c r="X4453" s="1" t="str">
        <f>IF(salesdata[[#This Row],[Total Revenue]]&gt;=70000,"High",IF(salesdata[[#This Row],[Total Revenue]]&gt;=40000,"Medium","Low"))</f>
        <v>Medium</v>
      </c>
      <c r="Y4453" s="1" t="str">
        <f>IFERROR(IF(SUMIF(salesdata[Year],salesdata[[#This Row],[Year]],salesdata[Total Revenue])&gt;SUMIF(salesdata[Year],salesdata[[#This Row],[Year]]-1,salesdata[Total Revenue]),"Growth Year","Decline Year"),"")</f>
        <v>Decline Year</v>
      </c>
    </row>
    <row r="4454" spans="1:25" x14ac:dyDescent="0.3">
      <c r="A4454" s="1">
        <v>4453</v>
      </c>
      <c r="B4454" s="2">
        <v>44811</v>
      </c>
      <c r="C4454" s="1">
        <v>2022</v>
      </c>
      <c r="D4454" s="1" t="s">
        <v>22</v>
      </c>
      <c r="E4454" s="1">
        <v>9</v>
      </c>
      <c r="F4454" s="3">
        <v>6757</v>
      </c>
      <c r="G4454" s="10">
        <v>21419.69</v>
      </c>
      <c r="H4454" s="12">
        <f>IFERROR(salesdata[[#This Row],[S-P1]]/salesdata[[#This Row],[Q-P1]],0)</f>
        <v>3.17</v>
      </c>
      <c r="I4454" s="3">
        <v>2997</v>
      </c>
      <c r="J4454" s="10">
        <v>19000.98</v>
      </c>
      <c r="K4454" s="12">
        <f>IFERROR(salesdata[[#This Row],[S-P2]]/salesdata[[#This Row],[Q-P2]],0)</f>
        <v>6.34</v>
      </c>
      <c r="L4454" s="3">
        <v>2397</v>
      </c>
      <c r="M4454" s="10">
        <v>12991.74</v>
      </c>
      <c r="N4454" s="12">
        <f>IFERROR(salesdata[[#This Row],[S-P3]]/salesdata[[#This Row],[Q-P3]],0)</f>
        <v>5.42</v>
      </c>
      <c r="O4454" s="3">
        <v>851</v>
      </c>
      <c r="P4454" s="10">
        <v>6067.63</v>
      </c>
      <c r="Q4454" s="12">
        <f>IFERROR(salesdata[[#This Row],[S-P4]]/salesdata[[#This Row],[Q-P4]],0)</f>
        <v>7.13</v>
      </c>
      <c r="R4454" s="3">
        <v>13002</v>
      </c>
      <c r="S4454" s="10">
        <v>59480.04</v>
      </c>
      <c r="T4454" s="1" t="str">
        <f>"Q"&amp;ROUNDUP(salesdata[[#This Row],[Month No.]]/3,0)</f>
        <v>Q3</v>
      </c>
      <c r="U4454" s="1" t="str">
        <f>TEXT(salesdata[[#This Row],[Date]],"dddd")</f>
        <v>Wednesday</v>
      </c>
      <c r="V4454" s="12">
        <f>IFERROR(salesdata[[#This Row],[Total Revenue]]/salesdata[[#This Row],[Total Units Sold]],0)</f>
        <v>4.5746838947854176</v>
      </c>
      <c r="W4454" s="1" t="str">
        <f>INDEX({"Product1","Product2","Product3","Product4"},MATCH(MAX(salesdata[[#This Row],[S-P1]],salesdata[[#This Row],[S-P2]],salesdata[[#This Row],[S-P3]],salesdata[[#This Row],[S-P4]]),CHOOSE({1,2,3,4},salesdata[[#This Row],[S-P1]],salesdata[[#This Row],[S-P2]],salesdata[[#This Row],[S-P3]],salesdata[[#This Row],[S-P4]]),0))</f>
        <v>Product1</v>
      </c>
      <c r="X4454" s="1" t="str">
        <f>IF(salesdata[[#This Row],[Total Revenue]]&gt;=70000,"High",IF(salesdata[[#This Row],[Total Revenue]]&gt;=40000,"Medium","Low"))</f>
        <v>Medium</v>
      </c>
      <c r="Y4454" s="1" t="str">
        <f>IFERROR(IF(SUMIF(salesdata[Year],salesdata[[#This Row],[Year]],salesdata[Total Revenue])&gt;SUMIF(salesdata[Year],salesdata[[#This Row],[Year]]-1,salesdata[Total Revenue]),"Growth Year","Decline Year"),"")</f>
        <v>Decline Year</v>
      </c>
    </row>
    <row r="4455" spans="1:25" x14ac:dyDescent="0.3">
      <c r="A4455" s="1">
        <v>4454</v>
      </c>
      <c r="B4455" s="2">
        <v>44812</v>
      </c>
      <c r="C4455" s="1">
        <v>2022</v>
      </c>
      <c r="D4455" s="1" t="s">
        <v>22</v>
      </c>
      <c r="E4455" s="1">
        <v>9</v>
      </c>
      <c r="F4455" s="3">
        <v>839</v>
      </c>
      <c r="G4455" s="10">
        <v>2659.63</v>
      </c>
      <c r="H4455" s="12">
        <f>IFERROR(salesdata[[#This Row],[S-P1]]/salesdata[[#This Row],[Q-P1]],0)</f>
        <v>3.17</v>
      </c>
      <c r="I4455" s="3">
        <v>371</v>
      </c>
      <c r="J4455" s="10">
        <v>2352.14</v>
      </c>
      <c r="K4455" s="12">
        <f>IFERROR(salesdata[[#This Row],[S-P2]]/salesdata[[#This Row],[Q-P2]],0)</f>
        <v>6.34</v>
      </c>
      <c r="L4455" s="3">
        <v>1859</v>
      </c>
      <c r="M4455" s="10">
        <v>10075.780000000001</v>
      </c>
      <c r="N4455" s="12">
        <f>IFERROR(salesdata[[#This Row],[S-P3]]/salesdata[[#This Row],[Q-P3]],0)</f>
        <v>5.42</v>
      </c>
      <c r="O4455" s="3">
        <v>290</v>
      </c>
      <c r="P4455" s="10">
        <v>2067.6999999999998</v>
      </c>
      <c r="Q4455" s="12">
        <f>IFERROR(salesdata[[#This Row],[S-P4]]/salesdata[[#This Row],[Q-P4]],0)</f>
        <v>7.129999999999999</v>
      </c>
      <c r="R4455" s="3">
        <v>3359</v>
      </c>
      <c r="S4455" s="10">
        <v>17155.25</v>
      </c>
      <c r="T4455" s="1" t="str">
        <f>"Q"&amp;ROUNDUP(salesdata[[#This Row],[Month No.]]/3,0)</f>
        <v>Q3</v>
      </c>
      <c r="U4455" s="1" t="str">
        <f>TEXT(salesdata[[#This Row],[Date]],"dddd")</f>
        <v>Thursday</v>
      </c>
      <c r="V4455" s="12">
        <f>IFERROR(salesdata[[#This Row],[Total Revenue]]/salesdata[[#This Row],[Total Units Sold]],0)</f>
        <v>5.1072491813039598</v>
      </c>
      <c r="W4455" s="1" t="str">
        <f>INDEX({"Product1","Product2","Product3","Product4"},MATCH(MAX(salesdata[[#This Row],[S-P1]],salesdata[[#This Row],[S-P2]],salesdata[[#This Row],[S-P3]],salesdata[[#This Row],[S-P4]]),CHOOSE({1,2,3,4},salesdata[[#This Row],[S-P1]],salesdata[[#This Row],[S-P2]],salesdata[[#This Row],[S-P3]],salesdata[[#This Row],[S-P4]]),0))</f>
        <v>Product3</v>
      </c>
      <c r="X4455" s="1" t="str">
        <f>IF(salesdata[[#This Row],[Total Revenue]]&gt;=70000,"High",IF(salesdata[[#This Row],[Total Revenue]]&gt;=40000,"Medium","Low"))</f>
        <v>Low</v>
      </c>
      <c r="Y4455" s="1" t="str">
        <f>IFERROR(IF(SUMIF(salesdata[Year],salesdata[[#This Row],[Year]],salesdata[Total Revenue])&gt;SUMIF(salesdata[Year],salesdata[[#This Row],[Year]]-1,salesdata[Total Revenue]),"Growth Year","Decline Year"),"")</f>
        <v>Decline Year</v>
      </c>
    </row>
    <row r="4456" spans="1:25" x14ac:dyDescent="0.3">
      <c r="A4456" s="1">
        <v>4455</v>
      </c>
      <c r="B4456" s="2">
        <v>44813</v>
      </c>
      <c r="C4456" s="1">
        <v>2022</v>
      </c>
      <c r="D4456" s="1" t="s">
        <v>22</v>
      </c>
      <c r="E4456" s="1">
        <v>9</v>
      </c>
      <c r="F4456" s="3">
        <v>2535</v>
      </c>
      <c r="G4456" s="10">
        <v>8035.95</v>
      </c>
      <c r="H4456" s="12">
        <f>IFERROR(salesdata[[#This Row],[S-P1]]/salesdata[[#This Row],[Q-P1]],0)</f>
        <v>3.17</v>
      </c>
      <c r="I4456" s="3">
        <v>3449</v>
      </c>
      <c r="J4456" s="10">
        <v>21866.66</v>
      </c>
      <c r="K4456" s="12">
        <f>IFERROR(salesdata[[#This Row],[S-P2]]/salesdata[[#This Row],[Q-P2]],0)</f>
        <v>6.34</v>
      </c>
      <c r="L4456" s="3">
        <v>1838</v>
      </c>
      <c r="M4456" s="10">
        <v>9961.9599999999991</v>
      </c>
      <c r="N4456" s="12">
        <f>IFERROR(salesdata[[#This Row],[S-P3]]/salesdata[[#This Row],[Q-P3]],0)</f>
        <v>5.42</v>
      </c>
      <c r="O4456" s="3">
        <v>1077</v>
      </c>
      <c r="P4456" s="10">
        <v>7679.01</v>
      </c>
      <c r="Q4456" s="12">
        <f>IFERROR(salesdata[[#This Row],[S-P4]]/salesdata[[#This Row],[Q-P4]],0)</f>
        <v>7.13</v>
      </c>
      <c r="R4456" s="3">
        <v>8899</v>
      </c>
      <c r="S4456" s="10">
        <v>47543.58</v>
      </c>
      <c r="T4456" s="1" t="str">
        <f>"Q"&amp;ROUNDUP(salesdata[[#This Row],[Month No.]]/3,0)</f>
        <v>Q3</v>
      </c>
      <c r="U4456" s="1" t="str">
        <f>TEXT(salesdata[[#This Row],[Date]],"dddd")</f>
        <v>Friday</v>
      </c>
      <c r="V4456" s="12">
        <f>IFERROR(salesdata[[#This Row],[Total Revenue]]/salesdata[[#This Row],[Total Units Sold]],0)</f>
        <v>5.3425755702887967</v>
      </c>
      <c r="W4456" s="1" t="str">
        <f>INDEX({"Product1","Product2","Product3","Product4"},MATCH(MAX(salesdata[[#This Row],[S-P1]],salesdata[[#This Row],[S-P2]],salesdata[[#This Row],[S-P3]],salesdata[[#This Row],[S-P4]]),CHOOSE({1,2,3,4},salesdata[[#This Row],[S-P1]],salesdata[[#This Row],[S-P2]],salesdata[[#This Row],[S-P3]],salesdata[[#This Row],[S-P4]]),0))</f>
        <v>Product2</v>
      </c>
      <c r="X4456" s="1" t="str">
        <f>IF(salesdata[[#This Row],[Total Revenue]]&gt;=70000,"High",IF(salesdata[[#This Row],[Total Revenue]]&gt;=40000,"Medium","Low"))</f>
        <v>Medium</v>
      </c>
      <c r="Y4456" s="1" t="str">
        <f>IFERROR(IF(SUMIF(salesdata[Year],salesdata[[#This Row],[Year]],salesdata[Total Revenue])&gt;SUMIF(salesdata[Year],salesdata[[#This Row],[Year]]-1,salesdata[Total Revenue]),"Growth Year","Decline Year"),"")</f>
        <v>Decline Year</v>
      </c>
    </row>
    <row r="4457" spans="1:25" x14ac:dyDescent="0.3">
      <c r="A4457" s="1">
        <v>4456</v>
      </c>
      <c r="B4457" s="2">
        <v>44814</v>
      </c>
      <c r="C4457" s="1">
        <v>2022</v>
      </c>
      <c r="D4457" s="1" t="s">
        <v>22</v>
      </c>
      <c r="E4457" s="1">
        <v>9</v>
      </c>
      <c r="F4457" s="3">
        <v>6508</v>
      </c>
      <c r="G4457" s="10">
        <v>20630.36</v>
      </c>
      <c r="H4457" s="12">
        <f>IFERROR(salesdata[[#This Row],[S-P1]]/salesdata[[#This Row],[Q-P1]],0)</f>
        <v>3.17</v>
      </c>
      <c r="I4457" s="3">
        <v>1595</v>
      </c>
      <c r="J4457" s="10">
        <v>10112.299999999999</v>
      </c>
      <c r="K4457" s="12">
        <f>IFERROR(salesdata[[#This Row],[S-P2]]/salesdata[[#This Row],[Q-P2]],0)</f>
        <v>6.34</v>
      </c>
      <c r="L4457" s="3">
        <v>2073</v>
      </c>
      <c r="M4457" s="10">
        <v>11235.66</v>
      </c>
      <c r="N4457" s="12">
        <f>IFERROR(salesdata[[#This Row],[S-P3]]/salesdata[[#This Row],[Q-P3]],0)</f>
        <v>5.42</v>
      </c>
      <c r="O4457" s="3">
        <v>279</v>
      </c>
      <c r="P4457" s="10">
        <v>1989.27</v>
      </c>
      <c r="Q4457" s="12">
        <f>IFERROR(salesdata[[#This Row],[S-P4]]/salesdata[[#This Row],[Q-P4]],0)</f>
        <v>7.13</v>
      </c>
      <c r="R4457" s="3">
        <v>10455</v>
      </c>
      <c r="S4457" s="10">
        <v>43967.59</v>
      </c>
      <c r="T4457" s="1" t="str">
        <f>"Q"&amp;ROUNDUP(salesdata[[#This Row],[Month No.]]/3,0)</f>
        <v>Q3</v>
      </c>
      <c r="U4457" s="1" t="str">
        <f>TEXT(salesdata[[#This Row],[Date]],"dddd")</f>
        <v>Saturday</v>
      </c>
      <c r="V4457" s="12">
        <f>IFERROR(salesdata[[#This Row],[Total Revenue]]/salesdata[[#This Row],[Total Units Sold]],0)</f>
        <v>4.2054127211860353</v>
      </c>
      <c r="W4457" s="1" t="str">
        <f>INDEX({"Product1","Product2","Product3","Product4"},MATCH(MAX(salesdata[[#This Row],[S-P1]],salesdata[[#This Row],[S-P2]],salesdata[[#This Row],[S-P3]],salesdata[[#This Row],[S-P4]]),CHOOSE({1,2,3,4},salesdata[[#This Row],[S-P1]],salesdata[[#This Row],[S-P2]],salesdata[[#This Row],[S-P3]],salesdata[[#This Row],[S-P4]]),0))</f>
        <v>Product1</v>
      </c>
      <c r="X4457" s="1" t="str">
        <f>IF(salesdata[[#This Row],[Total Revenue]]&gt;=70000,"High",IF(salesdata[[#This Row],[Total Revenue]]&gt;=40000,"Medium","Low"))</f>
        <v>Medium</v>
      </c>
      <c r="Y4457" s="1" t="str">
        <f>IFERROR(IF(SUMIF(salesdata[Year],salesdata[[#This Row],[Year]],salesdata[Total Revenue])&gt;SUMIF(salesdata[Year],salesdata[[#This Row],[Year]]-1,salesdata[Total Revenue]),"Growth Year","Decline Year"),"")</f>
        <v>Decline Year</v>
      </c>
    </row>
    <row r="4458" spans="1:25" x14ac:dyDescent="0.3">
      <c r="A4458" s="1">
        <v>4457</v>
      </c>
      <c r="B4458" s="2">
        <v>44815</v>
      </c>
      <c r="C4458" s="1">
        <v>2022</v>
      </c>
      <c r="D4458" s="1" t="s">
        <v>22</v>
      </c>
      <c r="E4458" s="1">
        <v>9</v>
      </c>
      <c r="F4458" s="3">
        <v>7163</v>
      </c>
      <c r="G4458" s="10">
        <v>22706.71</v>
      </c>
      <c r="H4458" s="12">
        <f>IFERROR(salesdata[[#This Row],[S-P1]]/salesdata[[#This Row],[Q-P1]],0)</f>
        <v>3.17</v>
      </c>
      <c r="I4458" s="3">
        <v>2317</v>
      </c>
      <c r="J4458" s="10">
        <v>14689.78</v>
      </c>
      <c r="K4458" s="12">
        <f>IFERROR(salesdata[[#This Row],[S-P2]]/salesdata[[#This Row],[Q-P2]],0)</f>
        <v>6.34</v>
      </c>
      <c r="L4458" s="3">
        <v>1995</v>
      </c>
      <c r="M4458" s="10">
        <v>10812.9</v>
      </c>
      <c r="N4458" s="12">
        <f>IFERROR(salesdata[[#This Row],[S-P3]]/salesdata[[#This Row],[Q-P3]],0)</f>
        <v>5.42</v>
      </c>
      <c r="O4458" s="3">
        <v>614</v>
      </c>
      <c r="P4458" s="10">
        <v>4377.82</v>
      </c>
      <c r="Q4458" s="12">
        <f>IFERROR(salesdata[[#This Row],[S-P4]]/salesdata[[#This Row],[Q-P4]],0)</f>
        <v>7.13</v>
      </c>
      <c r="R4458" s="3">
        <v>12089</v>
      </c>
      <c r="S4458" s="10">
        <v>52587.21</v>
      </c>
      <c r="T4458" s="1" t="str">
        <f>"Q"&amp;ROUNDUP(salesdata[[#This Row],[Month No.]]/3,0)</f>
        <v>Q3</v>
      </c>
      <c r="U4458" s="1" t="str">
        <f>TEXT(salesdata[[#This Row],[Date]],"dddd")</f>
        <v>Sunday</v>
      </c>
      <c r="V4458" s="12">
        <f>IFERROR(salesdata[[#This Row],[Total Revenue]]/salesdata[[#This Row],[Total Units Sold]],0)</f>
        <v>4.3500049631896767</v>
      </c>
      <c r="W4458" s="1" t="str">
        <f>INDEX({"Product1","Product2","Product3","Product4"},MATCH(MAX(salesdata[[#This Row],[S-P1]],salesdata[[#This Row],[S-P2]],salesdata[[#This Row],[S-P3]],salesdata[[#This Row],[S-P4]]),CHOOSE({1,2,3,4},salesdata[[#This Row],[S-P1]],salesdata[[#This Row],[S-P2]],salesdata[[#This Row],[S-P3]],salesdata[[#This Row],[S-P4]]),0))</f>
        <v>Product1</v>
      </c>
      <c r="X4458" s="1" t="str">
        <f>IF(salesdata[[#This Row],[Total Revenue]]&gt;=70000,"High",IF(salesdata[[#This Row],[Total Revenue]]&gt;=40000,"Medium","Low"))</f>
        <v>Medium</v>
      </c>
      <c r="Y4458" s="1" t="str">
        <f>IFERROR(IF(SUMIF(salesdata[Year],salesdata[[#This Row],[Year]],salesdata[Total Revenue])&gt;SUMIF(salesdata[Year],salesdata[[#This Row],[Year]]-1,salesdata[Total Revenue]),"Growth Year","Decline Year"),"")</f>
        <v>Decline Year</v>
      </c>
    </row>
    <row r="4459" spans="1:25" x14ac:dyDescent="0.3">
      <c r="A4459" s="1">
        <v>4458</v>
      </c>
      <c r="B4459" s="2">
        <v>44816</v>
      </c>
      <c r="C4459" s="1">
        <v>2022</v>
      </c>
      <c r="D4459" s="1" t="s">
        <v>22</v>
      </c>
      <c r="E4459" s="1">
        <v>9</v>
      </c>
      <c r="F4459" s="3">
        <v>777</v>
      </c>
      <c r="G4459" s="10">
        <v>2463.09</v>
      </c>
      <c r="H4459" s="12">
        <f>IFERROR(salesdata[[#This Row],[S-P1]]/salesdata[[#This Row],[Q-P1]],0)</f>
        <v>3.1700000000000004</v>
      </c>
      <c r="I4459" s="3">
        <v>2600</v>
      </c>
      <c r="J4459" s="10">
        <v>16484</v>
      </c>
      <c r="K4459" s="12">
        <f>IFERROR(salesdata[[#This Row],[S-P2]]/salesdata[[#This Row],[Q-P2]],0)</f>
        <v>6.34</v>
      </c>
      <c r="L4459" s="3">
        <v>5353</v>
      </c>
      <c r="M4459" s="10">
        <v>29013.26</v>
      </c>
      <c r="N4459" s="12">
        <f>IFERROR(salesdata[[#This Row],[S-P3]]/salesdata[[#This Row],[Q-P3]],0)</f>
        <v>5.42</v>
      </c>
      <c r="O4459" s="3">
        <v>926</v>
      </c>
      <c r="P4459" s="10">
        <v>6602.38</v>
      </c>
      <c r="Q4459" s="12">
        <f>IFERROR(salesdata[[#This Row],[S-P4]]/salesdata[[#This Row],[Q-P4]],0)</f>
        <v>7.13</v>
      </c>
      <c r="R4459" s="3">
        <v>9656</v>
      </c>
      <c r="S4459" s="10">
        <v>54562.73</v>
      </c>
      <c r="T4459" s="1" t="str">
        <f>"Q"&amp;ROUNDUP(salesdata[[#This Row],[Month No.]]/3,0)</f>
        <v>Q3</v>
      </c>
      <c r="U4459" s="1" t="str">
        <f>TEXT(salesdata[[#This Row],[Date]],"dddd")</f>
        <v>Monday</v>
      </c>
      <c r="V4459" s="12">
        <f>IFERROR(salesdata[[#This Row],[Total Revenue]]/salesdata[[#This Row],[Total Units Sold]],0)</f>
        <v>5.6506555509527754</v>
      </c>
      <c r="W4459" s="1" t="str">
        <f>INDEX({"Product1","Product2","Product3","Product4"},MATCH(MAX(salesdata[[#This Row],[S-P1]],salesdata[[#This Row],[S-P2]],salesdata[[#This Row],[S-P3]],salesdata[[#This Row],[S-P4]]),CHOOSE({1,2,3,4},salesdata[[#This Row],[S-P1]],salesdata[[#This Row],[S-P2]],salesdata[[#This Row],[S-P3]],salesdata[[#This Row],[S-P4]]),0))</f>
        <v>Product3</v>
      </c>
      <c r="X4459" s="1" t="str">
        <f>IF(salesdata[[#This Row],[Total Revenue]]&gt;=70000,"High",IF(salesdata[[#This Row],[Total Revenue]]&gt;=40000,"Medium","Low"))</f>
        <v>Medium</v>
      </c>
      <c r="Y4459" s="1" t="str">
        <f>IFERROR(IF(SUMIF(salesdata[Year],salesdata[[#This Row],[Year]],salesdata[Total Revenue])&gt;SUMIF(salesdata[Year],salesdata[[#This Row],[Year]]-1,salesdata[Total Revenue]),"Growth Year","Decline Year"),"")</f>
        <v>Decline Year</v>
      </c>
    </row>
    <row r="4460" spans="1:25" x14ac:dyDescent="0.3">
      <c r="A4460" s="1">
        <v>4459</v>
      </c>
      <c r="B4460" s="2">
        <v>44817</v>
      </c>
      <c r="C4460" s="1">
        <v>2022</v>
      </c>
      <c r="D4460" s="1" t="s">
        <v>22</v>
      </c>
      <c r="E4460" s="1">
        <v>9</v>
      </c>
      <c r="F4460" s="3">
        <v>5578</v>
      </c>
      <c r="G4460" s="10">
        <v>17682.259999999998</v>
      </c>
      <c r="H4460" s="12">
        <f>IFERROR(salesdata[[#This Row],[S-P1]]/salesdata[[#This Row],[Q-P1]],0)</f>
        <v>3.17</v>
      </c>
      <c r="I4460" s="3">
        <v>3297</v>
      </c>
      <c r="J4460" s="10">
        <v>20902.98</v>
      </c>
      <c r="K4460" s="12">
        <f>IFERROR(salesdata[[#This Row],[S-P2]]/salesdata[[#This Row],[Q-P2]],0)</f>
        <v>6.34</v>
      </c>
      <c r="L4460" s="3">
        <v>5601</v>
      </c>
      <c r="M4460" s="10">
        <v>30357.42</v>
      </c>
      <c r="N4460" s="12">
        <f>IFERROR(salesdata[[#This Row],[S-P3]]/salesdata[[#This Row],[Q-P3]],0)</f>
        <v>5.42</v>
      </c>
      <c r="O4460" s="3">
        <v>1835</v>
      </c>
      <c r="P4460" s="10">
        <v>13083.55</v>
      </c>
      <c r="Q4460" s="12">
        <f>IFERROR(salesdata[[#This Row],[S-P4]]/salesdata[[#This Row],[Q-P4]],0)</f>
        <v>7.13</v>
      </c>
      <c r="R4460" s="3">
        <v>16311</v>
      </c>
      <c r="S4460" s="10">
        <v>82026.210000000006</v>
      </c>
      <c r="T4460" s="1" t="str">
        <f>"Q"&amp;ROUNDUP(salesdata[[#This Row],[Month No.]]/3,0)</f>
        <v>Q3</v>
      </c>
      <c r="U4460" s="1" t="str">
        <f>TEXT(salesdata[[#This Row],[Date]],"dddd")</f>
        <v>Tuesday</v>
      </c>
      <c r="V4460" s="12">
        <f>IFERROR(salesdata[[#This Row],[Total Revenue]]/salesdata[[#This Row],[Total Units Sold]],0)</f>
        <v>5.0288890932499548</v>
      </c>
      <c r="W4460" s="1" t="str">
        <f>INDEX({"Product1","Product2","Product3","Product4"},MATCH(MAX(salesdata[[#This Row],[S-P1]],salesdata[[#This Row],[S-P2]],salesdata[[#This Row],[S-P3]],salesdata[[#This Row],[S-P4]]),CHOOSE({1,2,3,4},salesdata[[#This Row],[S-P1]],salesdata[[#This Row],[S-P2]],salesdata[[#This Row],[S-P3]],salesdata[[#This Row],[S-P4]]),0))</f>
        <v>Product3</v>
      </c>
      <c r="X4460" s="1" t="str">
        <f>IF(salesdata[[#This Row],[Total Revenue]]&gt;=70000,"High",IF(salesdata[[#This Row],[Total Revenue]]&gt;=40000,"Medium","Low"))</f>
        <v>High</v>
      </c>
      <c r="Y4460" s="1" t="str">
        <f>IFERROR(IF(SUMIF(salesdata[Year],salesdata[[#This Row],[Year]],salesdata[Total Revenue])&gt;SUMIF(salesdata[Year],salesdata[[#This Row],[Year]]-1,salesdata[Total Revenue]),"Growth Year","Decline Year"),"")</f>
        <v>Decline Year</v>
      </c>
    </row>
    <row r="4461" spans="1:25" x14ac:dyDescent="0.3">
      <c r="A4461" s="1">
        <v>4460</v>
      </c>
      <c r="B4461" s="2">
        <v>44818</v>
      </c>
      <c r="C4461" s="1">
        <v>2022</v>
      </c>
      <c r="D4461" s="1" t="s">
        <v>22</v>
      </c>
      <c r="E4461" s="1">
        <v>9</v>
      </c>
      <c r="F4461" s="3">
        <v>6334</v>
      </c>
      <c r="G4461" s="10">
        <v>20078.78</v>
      </c>
      <c r="H4461" s="12">
        <f>IFERROR(salesdata[[#This Row],[S-P1]]/salesdata[[#This Row],[Q-P1]],0)</f>
        <v>3.17</v>
      </c>
      <c r="I4461" s="3">
        <v>2285</v>
      </c>
      <c r="J4461" s="10">
        <v>14486.9</v>
      </c>
      <c r="K4461" s="12">
        <f>IFERROR(salesdata[[#This Row],[S-P2]]/salesdata[[#This Row],[Q-P2]],0)</f>
        <v>6.34</v>
      </c>
      <c r="L4461" s="3">
        <v>1107</v>
      </c>
      <c r="M4461" s="10">
        <v>5999.94</v>
      </c>
      <c r="N4461" s="12">
        <f>IFERROR(salesdata[[#This Row],[S-P3]]/salesdata[[#This Row],[Q-P3]],0)</f>
        <v>5.42</v>
      </c>
      <c r="O4461" s="3">
        <v>365</v>
      </c>
      <c r="P4461" s="10">
        <v>2602.4499999999998</v>
      </c>
      <c r="Q4461" s="12">
        <f>IFERROR(salesdata[[#This Row],[S-P4]]/salesdata[[#This Row],[Q-P4]],0)</f>
        <v>7.13</v>
      </c>
      <c r="R4461" s="3">
        <v>10091</v>
      </c>
      <c r="S4461" s="10">
        <v>43168.07</v>
      </c>
      <c r="T4461" s="1" t="str">
        <f>"Q"&amp;ROUNDUP(salesdata[[#This Row],[Month No.]]/3,0)</f>
        <v>Q3</v>
      </c>
      <c r="U4461" s="1" t="str">
        <f>TEXT(salesdata[[#This Row],[Date]],"dddd")</f>
        <v>Wednesday</v>
      </c>
      <c r="V4461" s="12">
        <f>IFERROR(salesdata[[#This Row],[Total Revenue]]/salesdata[[#This Row],[Total Units Sold]],0)</f>
        <v>4.2778783074026361</v>
      </c>
      <c r="W4461" s="1" t="str">
        <f>INDEX({"Product1","Product2","Product3","Product4"},MATCH(MAX(salesdata[[#This Row],[S-P1]],salesdata[[#This Row],[S-P2]],salesdata[[#This Row],[S-P3]],salesdata[[#This Row],[S-P4]]),CHOOSE({1,2,3,4},salesdata[[#This Row],[S-P1]],salesdata[[#This Row],[S-P2]],salesdata[[#This Row],[S-P3]],salesdata[[#This Row],[S-P4]]),0))</f>
        <v>Product1</v>
      </c>
      <c r="X4461" s="1" t="str">
        <f>IF(salesdata[[#This Row],[Total Revenue]]&gt;=70000,"High",IF(salesdata[[#This Row],[Total Revenue]]&gt;=40000,"Medium","Low"))</f>
        <v>Medium</v>
      </c>
      <c r="Y4461" s="1" t="str">
        <f>IFERROR(IF(SUMIF(salesdata[Year],salesdata[[#This Row],[Year]],salesdata[Total Revenue])&gt;SUMIF(salesdata[Year],salesdata[[#This Row],[Year]]-1,salesdata[Total Revenue]),"Growth Year","Decline Year"),"")</f>
        <v>Decline Year</v>
      </c>
    </row>
    <row r="4462" spans="1:25" x14ac:dyDescent="0.3">
      <c r="A4462" s="1">
        <v>4461</v>
      </c>
      <c r="B4462" s="2">
        <v>44819</v>
      </c>
      <c r="C4462" s="1">
        <v>2022</v>
      </c>
      <c r="D4462" s="1" t="s">
        <v>22</v>
      </c>
      <c r="E4462" s="1">
        <v>9</v>
      </c>
      <c r="F4462" s="3">
        <v>2823</v>
      </c>
      <c r="G4462" s="10">
        <v>8948.91</v>
      </c>
      <c r="H4462" s="12">
        <f>IFERROR(salesdata[[#This Row],[S-P1]]/salesdata[[#This Row],[Q-P1]],0)</f>
        <v>3.17</v>
      </c>
      <c r="I4462" s="3">
        <v>1276</v>
      </c>
      <c r="J4462" s="10">
        <v>8089.84</v>
      </c>
      <c r="K4462" s="12">
        <f>IFERROR(salesdata[[#This Row],[S-P2]]/salesdata[[#This Row],[Q-P2]],0)</f>
        <v>6.34</v>
      </c>
      <c r="L4462" s="3">
        <v>1688</v>
      </c>
      <c r="M4462" s="10">
        <v>9148.9599999999991</v>
      </c>
      <c r="N4462" s="12">
        <f>IFERROR(salesdata[[#This Row],[S-P3]]/salesdata[[#This Row],[Q-P3]],0)</f>
        <v>5.419999999999999</v>
      </c>
      <c r="O4462" s="3">
        <v>435</v>
      </c>
      <c r="P4462" s="10">
        <v>3101.55</v>
      </c>
      <c r="Q4462" s="12">
        <f>IFERROR(salesdata[[#This Row],[S-P4]]/salesdata[[#This Row],[Q-P4]],0)</f>
        <v>7.1300000000000008</v>
      </c>
      <c r="R4462" s="3">
        <v>6222</v>
      </c>
      <c r="S4462" s="10">
        <v>29289.26</v>
      </c>
      <c r="T4462" s="1" t="str">
        <f>"Q"&amp;ROUNDUP(salesdata[[#This Row],[Month No.]]/3,0)</f>
        <v>Q3</v>
      </c>
      <c r="U4462" s="1" t="str">
        <f>TEXT(salesdata[[#This Row],[Date]],"dddd")</f>
        <v>Thursday</v>
      </c>
      <c r="V4462" s="12">
        <f>IFERROR(salesdata[[#This Row],[Total Revenue]]/salesdata[[#This Row],[Total Units Sold]],0)</f>
        <v>4.7073706203792991</v>
      </c>
      <c r="W4462" s="1" t="str">
        <f>INDEX({"Product1","Product2","Product3","Product4"},MATCH(MAX(salesdata[[#This Row],[S-P1]],salesdata[[#This Row],[S-P2]],salesdata[[#This Row],[S-P3]],salesdata[[#This Row],[S-P4]]),CHOOSE({1,2,3,4},salesdata[[#This Row],[S-P1]],salesdata[[#This Row],[S-P2]],salesdata[[#This Row],[S-P3]],salesdata[[#This Row],[S-P4]]),0))</f>
        <v>Product3</v>
      </c>
      <c r="X4462" s="1" t="str">
        <f>IF(salesdata[[#This Row],[Total Revenue]]&gt;=70000,"High",IF(salesdata[[#This Row],[Total Revenue]]&gt;=40000,"Medium","Low"))</f>
        <v>Low</v>
      </c>
      <c r="Y4462" s="1" t="str">
        <f>IFERROR(IF(SUMIF(salesdata[Year],salesdata[[#This Row],[Year]],salesdata[Total Revenue])&gt;SUMIF(salesdata[Year],salesdata[[#This Row],[Year]]-1,salesdata[Total Revenue]),"Growth Year","Decline Year"),"")</f>
        <v>Decline Year</v>
      </c>
    </row>
    <row r="4463" spans="1:25" x14ac:dyDescent="0.3">
      <c r="A4463" s="1">
        <v>4462</v>
      </c>
      <c r="B4463" s="2">
        <v>44820</v>
      </c>
      <c r="C4463" s="1">
        <v>2022</v>
      </c>
      <c r="D4463" s="1" t="s">
        <v>22</v>
      </c>
      <c r="E4463" s="1">
        <v>9</v>
      </c>
      <c r="F4463" s="3">
        <v>6042</v>
      </c>
      <c r="G4463" s="10">
        <v>19153.14</v>
      </c>
      <c r="H4463" s="12">
        <f>IFERROR(salesdata[[#This Row],[S-P1]]/salesdata[[#This Row],[Q-P1]],0)</f>
        <v>3.17</v>
      </c>
      <c r="I4463" s="3">
        <v>2807</v>
      </c>
      <c r="J4463" s="10">
        <v>17796.38</v>
      </c>
      <c r="K4463" s="12">
        <f>IFERROR(salesdata[[#This Row],[S-P2]]/salesdata[[#This Row],[Q-P2]],0)</f>
        <v>6.3400000000000007</v>
      </c>
      <c r="L4463" s="3">
        <v>713</v>
      </c>
      <c r="M4463" s="10">
        <v>3864.46</v>
      </c>
      <c r="N4463" s="12">
        <f>IFERROR(salesdata[[#This Row],[S-P3]]/salesdata[[#This Row],[Q-P3]],0)</f>
        <v>5.42</v>
      </c>
      <c r="O4463" s="3">
        <v>946</v>
      </c>
      <c r="P4463" s="10">
        <v>6744.98</v>
      </c>
      <c r="Q4463" s="12">
        <f>IFERROR(salesdata[[#This Row],[S-P4]]/salesdata[[#This Row],[Q-P4]],0)</f>
        <v>7.13</v>
      </c>
      <c r="R4463" s="3">
        <v>10508</v>
      </c>
      <c r="S4463" s="10">
        <v>47558.96</v>
      </c>
      <c r="T4463" s="1" t="str">
        <f>"Q"&amp;ROUNDUP(salesdata[[#This Row],[Month No.]]/3,0)</f>
        <v>Q3</v>
      </c>
      <c r="U4463" s="1" t="str">
        <f>TEXT(salesdata[[#This Row],[Date]],"dddd")</f>
        <v>Friday</v>
      </c>
      <c r="V4463" s="12">
        <f>IFERROR(salesdata[[#This Row],[Total Revenue]]/salesdata[[#This Row],[Total Units Sold]],0)</f>
        <v>4.5259763989341453</v>
      </c>
      <c r="W4463" s="1" t="str">
        <f>INDEX({"Product1","Product2","Product3","Product4"},MATCH(MAX(salesdata[[#This Row],[S-P1]],salesdata[[#This Row],[S-P2]],salesdata[[#This Row],[S-P3]],salesdata[[#This Row],[S-P4]]),CHOOSE({1,2,3,4},salesdata[[#This Row],[S-P1]],salesdata[[#This Row],[S-P2]],salesdata[[#This Row],[S-P3]],salesdata[[#This Row],[S-P4]]),0))</f>
        <v>Product1</v>
      </c>
      <c r="X4463" s="1" t="str">
        <f>IF(salesdata[[#This Row],[Total Revenue]]&gt;=70000,"High",IF(salesdata[[#This Row],[Total Revenue]]&gt;=40000,"Medium","Low"))</f>
        <v>Medium</v>
      </c>
      <c r="Y4463" s="1" t="str">
        <f>IFERROR(IF(SUMIF(salesdata[Year],salesdata[[#This Row],[Year]],salesdata[Total Revenue])&gt;SUMIF(salesdata[Year],salesdata[[#This Row],[Year]]-1,salesdata[Total Revenue]),"Growth Year","Decline Year"),"")</f>
        <v>Decline Year</v>
      </c>
    </row>
    <row r="4464" spans="1:25" x14ac:dyDescent="0.3">
      <c r="A4464" s="1">
        <v>4463</v>
      </c>
      <c r="B4464" s="2">
        <v>44821</v>
      </c>
      <c r="C4464" s="1">
        <v>2022</v>
      </c>
      <c r="D4464" s="1" t="s">
        <v>22</v>
      </c>
      <c r="E4464" s="1">
        <v>9</v>
      </c>
      <c r="F4464" s="3">
        <v>1380</v>
      </c>
      <c r="G4464" s="10">
        <v>4374.6000000000004</v>
      </c>
      <c r="H4464" s="12">
        <f>IFERROR(salesdata[[#This Row],[S-P1]]/salesdata[[#This Row],[Q-P1]],0)</f>
        <v>3.1700000000000004</v>
      </c>
      <c r="I4464" s="3">
        <v>2480</v>
      </c>
      <c r="J4464" s="10">
        <v>15723.2</v>
      </c>
      <c r="K4464" s="12">
        <f>IFERROR(salesdata[[#This Row],[S-P2]]/salesdata[[#This Row],[Q-P2]],0)</f>
        <v>6.34</v>
      </c>
      <c r="L4464" s="3">
        <v>1953</v>
      </c>
      <c r="M4464" s="10">
        <v>10585.26</v>
      </c>
      <c r="N4464" s="12">
        <f>IFERROR(salesdata[[#This Row],[S-P3]]/salesdata[[#This Row],[Q-P3]],0)</f>
        <v>5.42</v>
      </c>
      <c r="O4464" s="3">
        <v>675</v>
      </c>
      <c r="P4464" s="10">
        <v>4812.75</v>
      </c>
      <c r="Q4464" s="12">
        <f>IFERROR(salesdata[[#This Row],[S-P4]]/salesdata[[#This Row],[Q-P4]],0)</f>
        <v>7.13</v>
      </c>
      <c r="R4464" s="3">
        <v>6488</v>
      </c>
      <c r="S4464" s="10">
        <v>35495.81</v>
      </c>
      <c r="T4464" s="1" t="str">
        <f>"Q"&amp;ROUNDUP(salesdata[[#This Row],[Month No.]]/3,0)</f>
        <v>Q3</v>
      </c>
      <c r="U4464" s="1" t="str">
        <f>TEXT(salesdata[[#This Row],[Date]],"dddd")</f>
        <v>Saturday</v>
      </c>
      <c r="V4464" s="12">
        <f>IFERROR(salesdata[[#This Row],[Total Revenue]]/salesdata[[#This Row],[Total Units Sold]],0)</f>
        <v>5.470994143033292</v>
      </c>
      <c r="W4464" s="1" t="str">
        <f>INDEX({"Product1","Product2","Product3","Product4"},MATCH(MAX(salesdata[[#This Row],[S-P1]],salesdata[[#This Row],[S-P2]],salesdata[[#This Row],[S-P3]],salesdata[[#This Row],[S-P4]]),CHOOSE({1,2,3,4},salesdata[[#This Row],[S-P1]],salesdata[[#This Row],[S-P2]],salesdata[[#This Row],[S-P3]],salesdata[[#This Row],[S-P4]]),0))</f>
        <v>Product2</v>
      </c>
      <c r="X4464" s="1" t="str">
        <f>IF(salesdata[[#This Row],[Total Revenue]]&gt;=70000,"High",IF(salesdata[[#This Row],[Total Revenue]]&gt;=40000,"Medium","Low"))</f>
        <v>Low</v>
      </c>
      <c r="Y4464" s="1" t="str">
        <f>IFERROR(IF(SUMIF(salesdata[Year],salesdata[[#This Row],[Year]],salesdata[Total Revenue])&gt;SUMIF(salesdata[Year],salesdata[[#This Row],[Year]]-1,salesdata[Total Revenue]),"Growth Year","Decline Year"),"")</f>
        <v>Decline Year</v>
      </c>
    </row>
    <row r="4465" spans="1:25" x14ac:dyDescent="0.3">
      <c r="A4465" s="1">
        <v>4464</v>
      </c>
      <c r="B4465" s="2">
        <v>44822</v>
      </c>
      <c r="C4465" s="1">
        <v>2022</v>
      </c>
      <c r="D4465" s="1" t="s">
        <v>22</v>
      </c>
      <c r="E4465" s="1">
        <v>9</v>
      </c>
      <c r="F4465" s="3">
        <v>1942</v>
      </c>
      <c r="G4465" s="10">
        <v>6156.14</v>
      </c>
      <c r="H4465" s="12">
        <f>IFERROR(salesdata[[#This Row],[S-P1]]/salesdata[[#This Row],[Q-P1]],0)</f>
        <v>3.1700000000000004</v>
      </c>
      <c r="I4465" s="3">
        <v>2980</v>
      </c>
      <c r="J4465" s="10">
        <v>18893.2</v>
      </c>
      <c r="K4465" s="12">
        <f>IFERROR(salesdata[[#This Row],[S-P2]]/salesdata[[#This Row],[Q-P2]],0)</f>
        <v>6.34</v>
      </c>
      <c r="L4465" s="3">
        <v>1040</v>
      </c>
      <c r="M4465" s="10">
        <v>5636.8</v>
      </c>
      <c r="N4465" s="12">
        <f>IFERROR(salesdata[[#This Row],[S-P3]]/salesdata[[#This Row],[Q-P3]],0)</f>
        <v>5.42</v>
      </c>
      <c r="O4465" s="3">
        <v>1332</v>
      </c>
      <c r="P4465" s="10">
        <v>9497.16</v>
      </c>
      <c r="Q4465" s="12">
        <f>IFERROR(salesdata[[#This Row],[S-P4]]/salesdata[[#This Row],[Q-P4]],0)</f>
        <v>7.13</v>
      </c>
      <c r="R4465" s="3">
        <v>7294</v>
      </c>
      <c r="S4465" s="10">
        <v>40183.300000000003</v>
      </c>
      <c r="T4465" s="1" t="str">
        <f>"Q"&amp;ROUNDUP(salesdata[[#This Row],[Month No.]]/3,0)</f>
        <v>Q3</v>
      </c>
      <c r="U4465" s="1" t="str">
        <f>TEXT(salesdata[[#This Row],[Date]],"dddd")</f>
        <v>Sunday</v>
      </c>
      <c r="V4465" s="12">
        <f>IFERROR(salesdata[[#This Row],[Total Revenue]]/salesdata[[#This Row],[Total Units Sold]],0)</f>
        <v>5.5090896627364963</v>
      </c>
      <c r="W4465" s="1" t="str">
        <f>INDEX({"Product1","Product2","Product3","Product4"},MATCH(MAX(salesdata[[#This Row],[S-P1]],salesdata[[#This Row],[S-P2]],salesdata[[#This Row],[S-P3]],salesdata[[#This Row],[S-P4]]),CHOOSE({1,2,3,4},salesdata[[#This Row],[S-P1]],salesdata[[#This Row],[S-P2]],salesdata[[#This Row],[S-P3]],salesdata[[#This Row],[S-P4]]),0))</f>
        <v>Product2</v>
      </c>
      <c r="X4465" s="1" t="str">
        <f>IF(salesdata[[#This Row],[Total Revenue]]&gt;=70000,"High",IF(salesdata[[#This Row],[Total Revenue]]&gt;=40000,"Medium","Low"))</f>
        <v>Medium</v>
      </c>
      <c r="Y4465" s="1" t="str">
        <f>IFERROR(IF(SUMIF(salesdata[Year],salesdata[[#This Row],[Year]],salesdata[Total Revenue])&gt;SUMIF(salesdata[Year],salesdata[[#This Row],[Year]]-1,salesdata[Total Revenue]),"Growth Year","Decline Year"),"")</f>
        <v>Decline Year</v>
      </c>
    </row>
    <row r="4466" spans="1:25" x14ac:dyDescent="0.3">
      <c r="A4466" s="1">
        <v>4465</v>
      </c>
      <c r="B4466" s="2">
        <v>44823</v>
      </c>
      <c r="C4466" s="1">
        <v>2022</v>
      </c>
      <c r="D4466" s="1" t="s">
        <v>22</v>
      </c>
      <c r="E4466" s="1">
        <v>9</v>
      </c>
      <c r="F4466" s="3">
        <v>2225</v>
      </c>
      <c r="G4466" s="10">
        <v>7053.25</v>
      </c>
      <c r="H4466" s="12">
        <f>IFERROR(salesdata[[#This Row],[S-P1]]/salesdata[[#This Row],[Q-P1]],0)</f>
        <v>3.17</v>
      </c>
      <c r="I4466" s="3">
        <v>2367</v>
      </c>
      <c r="J4466" s="10">
        <v>15006.78</v>
      </c>
      <c r="K4466" s="12">
        <f>IFERROR(salesdata[[#This Row],[S-P2]]/salesdata[[#This Row],[Q-P2]],0)</f>
        <v>6.34</v>
      </c>
      <c r="L4466" s="3">
        <v>3504</v>
      </c>
      <c r="M4466" s="10">
        <v>18991.68</v>
      </c>
      <c r="N4466" s="12">
        <f>IFERROR(salesdata[[#This Row],[S-P3]]/salesdata[[#This Row],[Q-P3]],0)</f>
        <v>5.42</v>
      </c>
      <c r="O4466" s="3">
        <v>1895</v>
      </c>
      <c r="P4466" s="10">
        <v>13511.35</v>
      </c>
      <c r="Q4466" s="12">
        <f>IFERROR(salesdata[[#This Row],[S-P4]]/salesdata[[#This Row],[Q-P4]],0)</f>
        <v>7.13</v>
      </c>
      <c r="R4466" s="3">
        <v>9991</v>
      </c>
      <c r="S4466" s="10">
        <v>54563.06</v>
      </c>
      <c r="T4466" s="1" t="str">
        <f>"Q"&amp;ROUNDUP(salesdata[[#This Row],[Month No.]]/3,0)</f>
        <v>Q3</v>
      </c>
      <c r="U4466" s="1" t="str">
        <f>TEXT(salesdata[[#This Row],[Date]],"dddd")</f>
        <v>Monday</v>
      </c>
      <c r="V4466" s="12">
        <f>IFERROR(salesdata[[#This Row],[Total Revenue]]/salesdata[[#This Row],[Total Units Sold]],0)</f>
        <v>5.4612210989890899</v>
      </c>
      <c r="W4466" s="1" t="str">
        <f>INDEX({"Product1","Product2","Product3","Product4"},MATCH(MAX(salesdata[[#This Row],[S-P1]],salesdata[[#This Row],[S-P2]],salesdata[[#This Row],[S-P3]],salesdata[[#This Row],[S-P4]]),CHOOSE({1,2,3,4},salesdata[[#This Row],[S-P1]],salesdata[[#This Row],[S-P2]],salesdata[[#This Row],[S-P3]],salesdata[[#This Row],[S-P4]]),0))</f>
        <v>Product3</v>
      </c>
      <c r="X4466" s="1" t="str">
        <f>IF(salesdata[[#This Row],[Total Revenue]]&gt;=70000,"High",IF(salesdata[[#This Row],[Total Revenue]]&gt;=40000,"Medium","Low"))</f>
        <v>Medium</v>
      </c>
      <c r="Y4466" s="1" t="str">
        <f>IFERROR(IF(SUMIF(salesdata[Year],salesdata[[#This Row],[Year]],salesdata[Total Revenue])&gt;SUMIF(salesdata[Year],salesdata[[#This Row],[Year]]-1,salesdata[Total Revenue]),"Growth Year","Decline Year"),"")</f>
        <v>Decline Year</v>
      </c>
    </row>
    <row r="4467" spans="1:25" x14ac:dyDescent="0.3">
      <c r="A4467" s="1">
        <v>4466</v>
      </c>
      <c r="B4467" s="2">
        <v>44824</v>
      </c>
      <c r="C4467" s="1">
        <v>2022</v>
      </c>
      <c r="D4467" s="1" t="s">
        <v>22</v>
      </c>
      <c r="E4467" s="1">
        <v>9</v>
      </c>
      <c r="F4467" s="3">
        <v>7951</v>
      </c>
      <c r="G4467" s="10">
        <v>25204.67</v>
      </c>
      <c r="H4467" s="12">
        <f>IFERROR(salesdata[[#This Row],[S-P1]]/salesdata[[#This Row],[Q-P1]],0)</f>
        <v>3.17</v>
      </c>
      <c r="I4467" s="3">
        <v>2658</v>
      </c>
      <c r="J4467" s="10">
        <v>16851.72</v>
      </c>
      <c r="K4467" s="12">
        <f>IFERROR(salesdata[[#This Row],[S-P2]]/salesdata[[#This Row],[Q-P2]],0)</f>
        <v>6.3400000000000007</v>
      </c>
      <c r="L4467" s="3">
        <v>5246</v>
      </c>
      <c r="M4467" s="10">
        <v>28433.32</v>
      </c>
      <c r="N4467" s="12">
        <f>IFERROR(salesdata[[#This Row],[S-P3]]/salesdata[[#This Row],[Q-P3]],0)</f>
        <v>5.42</v>
      </c>
      <c r="O4467" s="3">
        <v>1989</v>
      </c>
      <c r="P4467" s="10">
        <v>14181.57</v>
      </c>
      <c r="Q4467" s="12">
        <f>IFERROR(salesdata[[#This Row],[S-P4]]/salesdata[[#This Row],[Q-P4]],0)</f>
        <v>7.13</v>
      </c>
      <c r="R4467" s="3">
        <v>17844</v>
      </c>
      <c r="S4467" s="10">
        <v>84671.28</v>
      </c>
      <c r="T4467" s="1" t="str">
        <f>"Q"&amp;ROUNDUP(salesdata[[#This Row],[Month No.]]/3,0)</f>
        <v>Q3</v>
      </c>
      <c r="U4467" s="1" t="str">
        <f>TEXT(salesdata[[#This Row],[Date]],"dddd")</f>
        <v>Tuesday</v>
      </c>
      <c r="V4467" s="12">
        <f>IFERROR(salesdata[[#This Row],[Total Revenue]]/salesdata[[#This Row],[Total Units Sold]],0)</f>
        <v>4.7450840618695356</v>
      </c>
      <c r="W4467" s="1" t="str">
        <f>INDEX({"Product1","Product2","Product3","Product4"},MATCH(MAX(salesdata[[#This Row],[S-P1]],salesdata[[#This Row],[S-P2]],salesdata[[#This Row],[S-P3]],salesdata[[#This Row],[S-P4]]),CHOOSE({1,2,3,4},salesdata[[#This Row],[S-P1]],salesdata[[#This Row],[S-P2]],salesdata[[#This Row],[S-P3]],salesdata[[#This Row],[S-P4]]),0))</f>
        <v>Product3</v>
      </c>
      <c r="X4467" s="1" t="str">
        <f>IF(salesdata[[#This Row],[Total Revenue]]&gt;=70000,"High",IF(salesdata[[#This Row],[Total Revenue]]&gt;=40000,"Medium","Low"))</f>
        <v>High</v>
      </c>
      <c r="Y4467" s="1" t="str">
        <f>IFERROR(IF(SUMIF(salesdata[Year],salesdata[[#This Row],[Year]],salesdata[Total Revenue])&gt;SUMIF(salesdata[Year],salesdata[[#This Row],[Year]]-1,salesdata[Total Revenue]),"Growth Year","Decline Year"),"")</f>
        <v>Decline Year</v>
      </c>
    </row>
    <row r="4468" spans="1:25" x14ac:dyDescent="0.3">
      <c r="A4468" s="1">
        <v>4467</v>
      </c>
      <c r="B4468" s="2">
        <v>44825</v>
      </c>
      <c r="C4468" s="1">
        <v>2022</v>
      </c>
      <c r="D4468" s="1" t="s">
        <v>22</v>
      </c>
      <c r="E4468" s="1">
        <v>9</v>
      </c>
      <c r="F4468" s="3">
        <v>656</v>
      </c>
      <c r="G4468" s="10">
        <v>2079.52</v>
      </c>
      <c r="H4468" s="12">
        <f>IFERROR(salesdata[[#This Row],[S-P1]]/salesdata[[#This Row],[Q-P1]],0)</f>
        <v>3.17</v>
      </c>
      <c r="I4468" s="3">
        <v>1529</v>
      </c>
      <c r="J4468" s="10">
        <v>9693.86</v>
      </c>
      <c r="K4468" s="12">
        <f>IFERROR(salesdata[[#This Row],[S-P2]]/salesdata[[#This Row],[Q-P2]],0)</f>
        <v>6.3400000000000007</v>
      </c>
      <c r="L4468" s="3">
        <v>2885</v>
      </c>
      <c r="M4468" s="10">
        <v>15636.7</v>
      </c>
      <c r="N4468" s="12">
        <f>IFERROR(salesdata[[#This Row],[S-P3]]/salesdata[[#This Row],[Q-P3]],0)</f>
        <v>5.42</v>
      </c>
      <c r="O4468" s="3">
        <v>1751</v>
      </c>
      <c r="P4468" s="10">
        <v>12484.63</v>
      </c>
      <c r="Q4468" s="12">
        <f>IFERROR(salesdata[[#This Row],[S-P4]]/salesdata[[#This Row],[Q-P4]],0)</f>
        <v>7.13</v>
      </c>
      <c r="R4468" s="3">
        <v>6821</v>
      </c>
      <c r="S4468" s="10">
        <v>39894.71</v>
      </c>
      <c r="T4468" s="1" t="str">
        <f>"Q"&amp;ROUNDUP(salesdata[[#This Row],[Month No.]]/3,0)</f>
        <v>Q3</v>
      </c>
      <c r="U4468" s="1" t="str">
        <f>TEXT(salesdata[[#This Row],[Date]],"dddd")</f>
        <v>Wednesday</v>
      </c>
      <c r="V4468" s="12">
        <f>IFERROR(salesdata[[#This Row],[Total Revenue]]/salesdata[[#This Row],[Total Units Sold]],0)</f>
        <v>5.8488066265943406</v>
      </c>
      <c r="W4468" s="1" t="str">
        <f>INDEX({"Product1","Product2","Product3","Product4"},MATCH(MAX(salesdata[[#This Row],[S-P1]],salesdata[[#This Row],[S-P2]],salesdata[[#This Row],[S-P3]],salesdata[[#This Row],[S-P4]]),CHOOSE({1,2,3,4},salesdata[[#This Row],[S-P1]],salesdata[[#This Row],[S-P2]],salesdata[[#This Row],[S-P3]],salesdata[[#This Row],[S-P4]]),0))</f>
        <v>Product3</v>
      </c>
      <c r="X4468" s="1" t="str">
        <f>IF(salesdata[[#This Row],[Total Revenue]]&gt;=70000,"High",IF(salesdata[[#This Row],[Total Revenue]]&gt;=40000,"Medium","Low"))</f>
        <v>Low</v>
      </c>
      <c r="Y4468" s="1" t="str">
        <f>IFERROR(IF(SUMIF(salesdata[Year],salesdata[[#This Row],[Year]],salesdata[Total Revenue])&gt;SUMIF(salesdata[Year],salesdata[[#This Row],[Year]]-1,salesdata[Total Revenue]),"Growth Year","Decline Year"),"")</f>
        <v>Decline Year</v>
      </c>
    </row>
    <row r="4469" spans="1:25" x14ac:dyDescent="0.3">
      <c r="A4469" s="1">
        <v>4468</v>
      </c>
      <c r="B4469" s="2">
        <v>44826</v>
      </c>
      <c r="C4469" s="1">
        <v>2022</v>
      </c>
      <c r="D4469" s="1" t="s">
        <v>22</v>
      </c>
      <c r="E4469" s="1">
        <v>9</v>
      </c>
      <c r="F4469" s="3">
        <v>742</v>
      </c>
      <c r="G4469" s="10">
        <v>2352.14</v>
      </c>
      <c r="H4469" s="12">
        <f>IFERROR(salesdata[[#This Row],[S-P1]]/salesdata[[#This Row],[Q-P1]],0)</f>
        <v>3.17</v>
      </c>
      <c r="I4469" s="3">
        <v>369</v>
      </c>
      <c r="J4469" s="10">
        <v>2339.46</v>
      </c>
      <c r="K4469" s="12">
        <f>IFERROR(salesdata[[#This Row],[S-P2]]/salesdata[[#This Row],[Q-P2]],0)</f>
        <v>6.34</v>
      </c>
      <c r="L4469" s="3">
        <v>4083</v>
      </c>
      <c r="M4469" s="10">
        <v>22129.86</v>
      </c>
      <c r="N4469" s="12">
        <f>IFERROR(salesdata[[#This Row],[S-P3]]/salesdata[[#This Row],[Q-P3]],0)</f>
        <v>5.42</v>
      </c>
      <c r="O4469" s="3">
        <v>368</v>
      </c>
      <c r="P4469" s="10">
        <v>2623.84</v>
      </c>
      <c r="Q4469" s="12">
        <f>IFERROR(salesdata[[#This Row],[S-P4]]/salesdata[[#This Row],[Q-P4]],0)</f>
        <v>7.1300000000000008</v>
      </c>
      <c r="R4469" s="3">
        <v>5562</v>
      </c>
      <c r="S4469" s="10">
        <v>29445.3</v>
      </c>
      <c r="T4469" s="1" t="str">
        <f>"Q"&amp;ROUNDUP(salesdata[[#This Row],[Month No.]]/3,0)</f>
        <v>Q3</v>
      </c>
      <c r="U4469" s="1" t="str">
        <f>TEXT(salesdata[[#This Row],[Date]],"dddd")</f>
        <v>Thursday</v>
      </c>
      <c r="V4469" s="12">
        <f>IFERROR(salesdata[[#This Row],[Total Revenue]]/salesdata[[#This Row],[Total Units Sold]],0)</f>
        <v>5.2940129449838187</v>
      </c>
      <c r="W4469" s="1" t="str">
        <f>INDEX({"Product1","Product2","Product3","Product4"},MATCH(MAX(salesdata[[#This Row],[S-P1]],salesdata[[#This Row],[S-P2]],salesdata[[#This Row],[S-P3]],salesdata[[#This Row],[S-P4]]),CHOOSE({1,2,3,4},salesdata[[#This Row],[S-P1]],salesdata[[#This Row],[S-P2]],salesdata[[#This Row],[S-P3]],salesdata[[#This Row],[S-P4]]),0))</f>
        <v>Product3</v>
      </c>
      <c r="X4469" s="1" t="str">
        <f>IF(salesdata[[#This Row],[Total Revenue]]&gt;=70000,"High",IF(salesdata[[#This Row],[Total Revenue]]&gt;=40000,"Medium","Low"))</f>
        <v>Low</v>
      </c>
      <c r="Y4469" s="1" t="str">
        <f>IFERROR(IF(SUMIF(salesdata[Year],salesdata[[#This Row],[Year]],salesdata[Total Revenue])&gt;SUMIF(salesdata[Year],salesdata[[#This Row],[Year]]-1,salesdata[Total Revenue]),"Growth Year","Decline Year"),"")</f>
        <v>Decline Year</v>
      </c>
    </row>
    <row r="4470" spans="1:25" x14ac:dyDescent="0.3">
      <c r="A4470" s="1">
        <v>4469</v>
      </c>
      <c r="B4470" s="2">
        <v>44827</v>
      </c>
      <c r="C4470" s="1">
        <v>2022</v>
      </c>
      <c r="D4470" s="1" t="s">
        <v>22</v>
      </c>
      <c r="E4470" s="1">
        <v>9</v>
      </c>
      <c r="F4470" s="3">
        <v>3274</v>
      </c>
      <c r="G4470" s="10">
        <v>10378.58</v>
      </c>
      <c r="H4470" s="12">
        <f>IFERROR(salesdata[[#This Row],[S-P1]]/salesdata[[#This Row],[Q-P1]],0)</f>
        <v>3.17</v>
      </c>
      <c r="I4470" s="3">
        <v>3767</v>
      </c>
      <c r="J4470" s="10">
        <v>23882.78</v>
      </c>
      <c r="K4470" s="12">
        <f>IFERROR(salesdata[[#This Row],[S-P2]]/salesdata[[#This Row],[Q-P2]],0)</f>
        <v>6.34</v>
      </c>
      <c r="L4470" s="3">
        <v>945</v>
      </c>
      <c r="M4470" s="10">
        <v>5121.8999999999996</v>
      </c>
      <c r="N4470" s="12">
        <f>IFERROR(salesdata[[#This Row],[S-P3]]/salesdata[[#This Row],[Q-P3]],0)</f>
        <v>5.42</v>
      </c>
      <c r="O4470" s="3">
        <v>366</v>
      </c>
      <c r="P4470" s="10">
        <v>2609.58</v>
      </c>
      <c r="Q4470" s="12">
        <f>IFERROR(salesdata[[#This Row],[S-P4]]/salesdata[[#This Row],[Q-P4]],0)</f>
        <v>7.13</v>
      </c>
      <c r="R4470" s="3">
        <v>8352</v>
      </c>
      <c r="S4470" s="10">
        <v>41992.84</v>
      </c>
      <c r="T4470" s="1" t="str">
        <f>"Q"&amp;ROUNDUP(salesdata[[#This Row],[Month No.]]/3,0)</f>
        <v>Q3</v>
      </c>
      <c r="U4470" s="1" t="str">
        <f>TEXT(salesdata[[#This Row],[Date]],"dddd")</f>
        <v>Friday</v>
      </c>
      <c r="V4470" s="12">
        <f>IFERROR(salesdata[[#This Row],[Total Revenue]]/salesdata[[#This Row],[Total Units Sold]],0)</f>
        <v>5.0278783524904211</v>
      </c>
      <c r="W4470" s="1" t="str">
        <f>INDEX({"Product1","Product2","Product3","Product4"},MATCH(MAX(salesdata[[#This Row],[S-P1]],salesdata[[#This Row],[S-P2]],salesdata[[#This Row],[S-P3]],salesdata[[#This Row],[S-P4]]),CHOOSE({1,2,3,4},salesdata[[#This Row],[S-P1]],salesdata[[#This Row],[S-P2]],salesdata[[#This Row],[S-P3]],salesdata[[#This Row],[S-P4]]),0))</f>
        <v>Product2</v>
      </c>
      <c r="X4470" s="1" t="str">
        <f>IF(salesdata[[#This Row],[Total Revenue]]&gt;=70000,"High",IF(salesdata[[#This Row],[Total Revenue]]&gt;=40000,"Medium","Low"))</f>
        <v>Medium</v>
      </c>
      <c r="Y4470" s="1" t="str">
        <f>IFERROR(IF(SUMIF(salesdata[Year],salesdata[[#This Row],[Year]],salesdata[Total Revenue])&gt;SUMIF(salesdata[Year],salesdata[[#This Row],[Year]]-1,salesdata[Total Revenue]),"Growth Year","Decline Year"),"")</f>
        <v>Decline Year</v>
      </c>
    </row>
    <row r="4471" spans="1:25" x14ac:dyDescent="0.3">
      <c r="A4471" s="1">
        <v>4470</v>
      </c>
      <c r="B4471" s="2">
        <v>44828</v>
      </c>
      <c r="C4471" s="1">
        <v>2022</v>
      </c>
      <c r="D4471" s="1" t="s">
        <v>22</v>
      </c>
      <c r="E4471" s="1">
        <v>9</v>
      </c>
      <c r="F4471" s="3">
        <v>375</v>
      </c>
      <c r="G4471" s="10">
        <v>1188.75</v>
      </c>
      <c r="H4471" s="12">
        <f>IFERROR(salesdata[[#This Row],[S-P1]]/salesdata[[#This Row],[Q-P1]],0)</f>
        <v>3.17</v>
      </c>
      <c r="I4471" s="3">
        <v>1920</v>
      </c>
      <c r="J4471" s="10">
        <v>12172.8</v>
      </c>
      <c r="K4471" s="12">
        <f>IFERROR(salesdata[[#This Row],[S-P2]]/salesdata[[#This Row],[Q-P2]],0)</f>
        <v>6.34</v>
      </c>
      <c r="L4471" s="3">
        <v>3131</v>
      </c>
      <c r="M4471" s="10">
        <v>16970.02</v>
      </c>
      <c r="N4471" s="12">
        <f>IFERROR(salesdata[[#This Row],[S-P3]]/salesdata[[#This Row],[Q-P3]],0)</f>
        <v>5.42</v>
      </c>
      <c r="O4471" s="3">
        <v>1419</v>
      </c>
      <c r="P4471" s="10">
        <v>10117.469999999999</v>
      </c>
      <c r="Q4471" s="12">
        <f>IFERROR(salesdata[[#This Row],[S-P4]]/salesdata[[#This Row],[Q-P4]],0)</f>
        <v>7.13</v>
      </c>
      <c r="R4471" s="3">
        <v>6845</v>
      </c>
      <c r="S4471" s="10">
        <v>40449.040000000001</v>
      </c>
      <c r="T4471" s="1" t="str">
        <f>"Q"&amp;ROUNDUP(salesdata[[#This Row],[Month No.]]/3,0)</f>
        <v>Q3</v>
      </c>
      <c r="U4471" s="1" t="str">
        <f>TEXT(salesdata[[#This Row],[Date]],"dddd")</f>
        <v>Saturday</v>
      </c>
      <c r="V4471" s="12">
        <f>IFERROR(salesdata[[#This Row],[Total Revenue]]/salesdata[[#This Row],[Total Units Sold]],0)</f>
        <v>5.9092826880934988</v>
      </c>
      <c r="W4471" s="1" t="str">
        <f>INDEX({"Product1","Product2","Product3","Product4"},MATCH(MAX(salesdata[[#This Row],[S-P1]],salesdata[[#This Row],[S-P2]],salesdata[[#This Row],[S-P3]],salesdata[[#This Row],[S-P4]]),CHOOSE({1,2,3,4},salesdata[[#This Row],[S-P1]],salesdata[[#This Row],[S-P2]],salesdata[[#This Row],[S-P3]],salesdata[[#This Row],[S-P4]]),0))</f>
        <v>Product3</v>
      </c>
      <c r="X4471" s="1" t="str">
        <f>IF(salesdata[[#This Row],[Total Revenue]]&gt;=70000,"High",IF(salesdata[[#This Row],[Total Revenue]]&gt;=40000,"Medium","Low"))</f>
        <v>Medium</v>
      </c>
      <c r="Y4471" s="1" t="str">
        <f>IFERROR(IF(SUMIF(salesdata[Year],salesdata[[#This Row],[Year]],salesdata[Total Revenue])&gt;SUMIF(salesdata[Year],salesdata[[#This Row],[Year]]-1,salesdata[Total Revenue]),"Growth Year","Decline Year"),"")</f>
        <v>Decline Year</v>
      </c>
    </row>
    <row r="4472" spans="1:25" x14ac:dyDescent="0.3">
      <c r="A4472" s="1">
        <v>4471</v>
      </c>
      <c r="B4472" s="2">
        <v>44829</v>
      </c>
      <c r="C4472" s="1">
        <v>2022</v>
      </c>
      <c r="D4472" s="1" t="s">
        <v>22</v>
      </c>
      <c r="E4472" s="1">
        <v>9</v>
      </c>
      <c r="F4472" s="3">
        <v>6181</v>
      </c>
      <c r="G4472" s="10">
        <v>19593.77</v>
      </c>
      <c r="H4472" s="12">
        <f>IFERROR(salesdata[[#This Row],[S-P1]]/salesdata[[#This Row],[Q-P1]],0)</f>
        <v>3.17</v>
      </c>
      <c r="I4472" s="3">
        <v>1241</v>
      </c>
      <c r="J4472" s="10">
        <v>7867.94</v>
      </c>
      <c r="K4472" s="12">
        <f>IFERROR(salesdata[[#This Row],[S-P2]]/salesdata[[#This Row],[Q-P2]],0)</f>
        <v>6.34</v>
      </c>
      <c r="L4472" s="3">
        <v>2022</v>
      </c>
      <c r="M4472" s="10">
        <v>10959.24</v>
      </c>
      <c r="N4472" s="12">
        <f>IFERROR(salesdata[[#This Row],[S-P3]]/salesdata[[#This Row],[Q-P3]],0)</f>
        <v>5.42</v>
      </c>
      <c r="O4472" s="3">
        <v>300</v>
      </c>
      <c r="P4472" s="10">
        <v>2139</v>
      </c>
      <c r="Q4472" s="12">
        <f>IFERROR(salesdata[[#This Row],[S-P4]]/salesdata[[#This Row],[Q-P4]],0)</f>
        <v>7.13</v>
      </c>
      <c r="R4472" s="3">
        <v>9744</v>
      </c>
      <c r="S4472" s="10">
        <v>40559.949999999997</v>
      </c>
      <c r="T4472" s="1" t="str">
        <f>"Q"&amp;ROUNDUP(salesdata[[#This Row],[Month No.]]/3,0)</f>
        <v>Q3</v>
      </c>
      <c r="U4472" s="1" t="str">
        <f>TEXT(salesdata[[#This Row],[Date]],"dddd")</f>
        <v>Sunday</v>
      </c>
      <c r="V4472" s="12">
        <f>IFERROR(salesdata[[#This Row],[Total Revenue]]/salesdata[[#This Row],[Total Units Sold]],0)</f>
        <v>4.1625564449917896</v>
      </c>
      <c r="W4472" s="1" t="str">
        <f>INDEX({"Product1","Product2","Product3","Product4"},MATCH(MAX(salesdata[[#This Row],[S-P1]],salesdata[[#This Row],[S-P2]],salesdata[[#This Row],[S-P3]],salesdata[[#This Row],[S-P4]]),CHOOSE({1,2,3,4},salesdata[[#This Row],[S-P1]],salesdata[[#This Row],[S-P2]],salesdata[[#This Row],[S-P3]],salesdata[[#This Row],[S-P4]]),0))</f>
        <v>Product1</v>
      </c>
      <c r="X4472" s="1" t="str">
        <f>IF(salesdata[[#This Row],[Total Revenue]]&gt;=70000,"High",IF(salesdata[[#This Row],[Total Revenue]]&gt;=40000,"Medium","Low"))</f>
        <v>Medium</v>
      </c>
      <c r="Y4472" s="1" t="str">
        <f>IFERROR(IF(SUMIF(salesdata[Year],salesdata[[#This Row],[Year]],salesdata[Total Revenue])&gt;SUMIF(salesdata[Year],salesdata[[#This Row],[Year]]-1,salesdata[Total Revenue]),"Growth Year","Decline Year"),"")</f>
        <v>Decline Year</v>
      </c>
    </row>
    <row r="4473" spans="1:25" x14ac:dyDescent="0.3">
      <c r="A4473" s="1">
        <v>4472</v>
      </c>
      <c r="B4473" s="2">
        <v>44830</v>
      </c>
      <c r="C4473" s="1">
        <v>2022</v>
      </c>
      <c r="D4473" s="1" t="s">
        <v>22</v>
      </c>
      <c r="E4473" s="1">
        <v>9</v>
      </c>
      <c r="F4473" s="3">
        <v>1831</v>
      </c>
      <c r="G4473" s="10">
        <v>5804.27</v>
      </c>
      <c r="H4473" s="12">
        <f>IFERROR(salesdata[[#This Row],[S-P1]]/salesdata[[#This Row],[Q-P1]],0)</f>
        <v>3.1700000000000004</v>
      </c>
      <c r="I4473" s="3">
        <v>3970</v>
      </c>
      <c r="J4473" s="10">
        <v>25169.8</v>
      </c>
      <c r="K4473" s="12">
        <f>IFERROR(salesdata[[#This Row],[S-P2]]/salesdata[[#This Row],[Q-P2]],0)</f>
        <v>6.34</v>
      </c>
      <c r="L4473" s="3">
        <v>5558</v>
      </c>
      <c r="M4473" s="10">
        <v>30124.36</v>
      </c>
      <c r="N4473" s="12">
        <f>IFERROR(salesdata[[#This Row],[S-P3]]/salesdata[[#This Row],[Q-P3]],0)</f>
        <v>5.42</v>
      </c>
      <c r="O4473" s="3">
        <v>1157</v>
      </c>
      <c r="P4473" s="10">
        <v>8249.41</v>
      </c>
      <c r="Q4473" s="12">
        <f>IFERROR(salesdata[[#This Row],[S-P4]]/salesdata[[#This Row],[Q-P4]],0)</f>
        <v>7.13</v>
      </c>
      <c r="R4473" s="3">
        <v>12516</v>
      </c>
      <c r="S4473" s="10">
        <v>69347.839999999997</v>
      </c>
      <c r="T4473" s="1" t="str">
        <f>"Q"&amp;ROUNDUP(salesdata[[#This Row],[Month No.]]/3,0)</f>
        <v>Q3</v>
      </c>
      <c r="U4473" s="1" t="str">
        <f>TEXT(salesdata[[#This Row],[Date]],"dddd")</f>
        <v>Monday</v>
      </c>
      <c r="V4473" s="12">
        <f>IFERROR(salesdata[[#This Row],[Total Revenue]]/salesdata[[#This Row],[Total Units Sold]],0)</f>
        <v>5.5407350591243203</v>
      </c>
      <c r="W4473" s="1" t="str">
        <f>INDEX({"Product1","Product2","Product3","Product4"},MATCH(MAX(salesdata[[#This Row],[S-P1]],salesdata[[#This Row],[S-P2]],salesdata[[#This Row],[S-P3]],salesdata[[#This Row],[S-P4]]),CHOOSE({1,2,3,4},salesdata[[#This Row],[S-P1]],salesdata[[#This Row],[S-P2]],salesdata[[#This Row],[S-P3]],salesdata[[#This Row],[S-P4]]),0))</f>
        <v>Product3</v>
      </c>
      <c r="X4473" s="1" t="str">
        <f>IF(salesdata[[#This Row],[Total Revenue]]&gt;=70000,"High",IF(salesdata[[#This Row],[Total Revenue]]&gt;=40000,"Medium","Low"))</f>
        <v>Medium</v>
      </c>
      <c r="Y4473" s="1" t="str">
        <f>IFERROR(IF(SUMIF(salesdata[Year],salesdata[[#This Row],[Year]],salesdata[Total Revenue])&gt;SUMIF(salesdata[Year],salesdata[[#This Row],[Year]]-1,salesdata[Total Revenue]),"Growth Year","Decline Year"),"")</f>
        <v>Decline Year</v>
      </c>
    </row>
    <row r="4474" spans="1:25" x14ac:dyDescent="0.3">
      <c r="A4474" s="1">
        <v>4473</v>
      </c>
      <c r="B4474" s="2">
        <v>44831</v>
      </c>
      <c r="C4474" s="1">
        <v>2022</v>
      </c>
      <c r="D4474" s="1" t="s">
        <v>22</v>
      </c>
      <c r="E4474" s="1">
        <v>9</v>
      </c>
      <c r="F4474" s="3">
        <v>7950</v>
      </c>
      <c r="G4474" s="10">
        <v>25201.5</v>
      </c>
      <c r="H4474" s="12">
        <f>IFERROR(salesdata[[#This Row],[S-P1]]/salesdata[[#This Row],[Q-P1]],0)</f>
        <v>3.17</v>
      </c>
      <c r="I4474" s="3">
        <v>495</v>
      </c>
      <c r="J4474" s="10">
        <v>3138.3</v>
      </c>
      <c r="K4474" s="12">
        <f>IFERROR(salesdata[[#This Row],[S-P2]]/salesdata[[#This Row],[Q-P2]],0)</f>
        <v>6.3400000000000007</v>
      </c>
      <c r="L4474" s="3">
        <v>1195</v>
      </c>
      <c r="M4474" s="10">
        <v>6476.9</v>
      </c>
      <c r="N4474" s="12">
        <f>IFERROR(salesdata[[#This Row],[S-P3]]/salesdata[[#This Row],[Q-P3]],0)</f>
        <v>5.42</v>
      </c>
      <c r="O4474" s="3">
        <v>908</v>
      </c>
      <c r="P4474" s="10">
        <v>6474.04</v>
      </c>
      <c r="Q4474" s="12">
        <f>IFERROR(salesdata[[#This Row],[S-P4]]/salesdata[[#This Row],[Q-P4]],0)</f>
        <v>7.13</v>
      </c>
      <c r="R4474" s="3">
        <v>10548</v>
      </c>
      <c r="S4474" s="10">
        <v>41290.74</v>
      </c>
      <c r="T4474" s="1" t="str">
        <f>"Q"&amp;ROUNDUP(salesdata[[#This Row],[Month No.]]/3,0)</f>
        <v>Q3</v>
      </c>
      <c r="U4474" s="1" t="str">
        <f>TEXT(salesdata[[#This Row],[Date]],"dddd")</f>
        <v>Tuesday</v>
      </c>
      <c r="V4474" s="12">
        <f>IFERROR(salesdata[[#This Row],[Total Revenue]]/salesdata[[#This Row],[Total Units Sold]],0)</f>
        <v>3.9145563139931738</v>
      </c>
      <c r="W4474" s="1" t="str">
        <f>INDEX({"Product1","Product2","Product3","Product4"},MATCH(MAX(salesdata[[#This Row],[S-P1]],salesdata[[#This Row],[S-P2]],salesdata[[#This Row],[S-P3]],salesdata[[#This Row],[S-P4]]),CHOOSE({1,2,3,4},salesdata[[#This Row],[S-P1]],salesdata[[#This Row],[S-P2]],salesdata[[#This Row],[S-P3]],salesdata[[#This Row],[S-P4]]),0))</f>
        <v>Product1</v>
      </c>
      <c r="X4474" s="1" t="str">
        <f>IF(salesdata[[#This Row],[Total Revenue]]&gt;=70000,"High",IF(salesdata[[#This Row],[Total Revenue]]&gt;=40000,"Medium","Low"))</f>
        <v>Medium</v>
      </c>
      <c r="Y4474" s="1" t="str">
        <f>IFERROR(IF(SUMIF(salesdata[Year],salesdata[[#This Row],[Year]],salesdata[Total Revenue])&gt;SUMIF(salesdata[Year],salesdata[[#This Row],[Year]]-1,salesdata[Total Revenue]),"Growth Year","Decline Year"),"")</f>
        <v>Decline Year</v>
      </c>
    </row>
    <row r="4475" spans="1:25" x14ac:dyDescent="0.3">
      <c r="A4475" s="1">
        <v>4474</v>
      </c>
      <c r="B4475" s="2">
        <v>44832</v>
      </c>
      <c r="C4475" s="1">
        <v>2022</v>
      </c>
      <c r="D4475" s="1" t="s">
        <v>22</v>
      </c>
      <c r="E4475" s="1">
        <v>9</v>
      </c>
      <c r="F4475" s="3">
        <v>4113</v>
      </c>
      <c r="G4475" s="10">
        <v>13038.21</v>
      </c>
      <c r="H4475" s="12">
        <f>IFERROR(salesdata[[#This Row],[S-P1]]/salesdata[[#This Row],[Q-P1]],0)</f>
        <v>3.17</v>
      </c>
      <c r="I4475" s="3">
        <v>643</v>
      </c>
      <c r="J4475" s="10">
        <v>4076.62</v>
      </c>
      <c r="K4475" s="12">
        <f>IFERROR(salesdata[[#This Row],[S-P2]]/salesdata[[#This Row],[Q-P2]],0)</f>
        <v>6.34</v>
      </c>
      <c r="L4475" s="3">
        <v>417</v>
      </c>
      <c r="M4475" s="10">
        <v>2260.14</v>
      </c>
      <c r="N4475" s="12">
        <f>IFERROR(salesdata[[#This Row],[S-P3]]/salesdata[[#This Row],[Q-P3]],0)</f>
        <v>5.42</v>
      </c>
      <c r="O4475" s="3">
        <v>285</v>
      </c>
      <c r="P4475" s="10">
        <v>2032.05</v>
      </c>
      <c r="Q4475" s="12">
        <f>IFERROR(salesdata[[#This Row],[S-P4]]/salesdata[[#This Row],[Q-P4]],0)</f>
        <v>7.13</v>
      </c>
      <c r="R4475" s="3">
        <v>5458</v>
      </c>
      <c r="S4475" s="10">
        <v>21407.02</v>
      </c>
      <c r="T4475" s="1" t="str">
        <f>"Q"&amp;ROUNDUP(salesdata[[#This Row],[Month No.]]/3,0)</f>
        <v>Q3</v>
      </c>
      <c r="U4475" s="1" t="str">
        <f>TEXT(salesdata[[#This Row],[Date]],"dddd")</f>
        <v>Wednesday</v>
      </c>
      <c r="V4475" s="12">
        <f>IFERROR(salesdata[[#This Row],[Total Revenue]]/salesdata[[#This Row],[Total Units Sold]],0)</f>
        <v>3.9221363136680103</v>
      </c>
      <c r="W4475" s="1" t="str">
        <f>INDEX({"Product1","Product2","Product3","Product4"},MATCH(MAX(salesdata[[#This Row],[S-P1]],salesdata[[#This Row],[S-P2]],salesdata[[#This Row],[S-P3]],salesdata[[#This Row],[S-P4]]),CHOOSE({1,2,3,4},salesdata[[#This Row],[S-P1]],salesdata[[#This Row],[S-P2]],salesdata[[#This Row],[S-P3]],salesdata[[#This Row],[S-P4]]),0))</f>
        <v>Product1</v>
      </c>
      <c r="X4475" s="1" t="str">
        <f>IF(salesdata[[#This Row],[Total Revenue]]&gt;=70000,"High",IF(salesdata[[#This Row],[Total Revenue]]&gt;=40000,"Medium","Low"))</f>
        <v>Low</v>
      </c>
      <c r="Y4475" s="1" t="str">
        <f>IFERROR(IF(SUMIF(salesdata[Year],salesdata[[#This Row],[Year]],salesdata[Total Revenue])&gt;SUMIF(salesdata[Year],salesdata[[#This Row],[Year]]-1,salesdata[Total Revenue]),"Growth Year","Decline Year"),"")</f>
        <v>Decline Year</v>
      </c>
    </row>
    <row r="4476" spans="1:25" x14ac:dyDescent="0.3">
      <c r="A4476" s="1">
        <v>4475</v>
      </c>
      <c r="B4476" s="2">
        <v>44833</v>
      </c>
      <c r="C4476" s="1">
        <v>2022</v>
      </c>
      <c r="D4476" s="1" t="s">
        <v>22</v>
      </c>
      <c r="E4476" s="1">
        <v>9</v>
      </c>
      <c r="F4476" s="3">
        <v>2485</v>
      </c>
      <c r="G4476" s="10">
        <v>7877.45</v>
      </c>
      <c r="H4476" s="12">
        <f>IFERROR(salesdata[[#This Row],[S-P1]]/salesdata[[#This Row],[Q-P1]],0)</f>
        <v>3.17</v>
      </c>
      <c r="I4476" s="3">
        <v>2463</v>
      </c>
      <c r="J4476" s="10">
        <v>15615.42</v>
      </c>
      <c r="K4476" s="12">
        <f>IFERROR(salesdata[[#This Row],[S-P2]]/salesdata[[#This Row],[Q-P2]],0)</f>
        <v>6.34</v>
      </c>
      <c r="L4476" s="3">
        <v>5605</v>
      </c>
      <c r="M4476" s="10">
        <v>30379.1</v>
      </c>
      <c r="N4476" s="12">
        <f>IFERROR(salesdata[[#This Row],[S-P3]]/salesdata[[#This Row],[Q-P3]],0)</f>
        <v>5.42</v>
      </c>
      <c r="O4476" s="3">
        <v>1643</v>
      </c>
      <c r="P4476" s="10">
        <v>11714.59</v>
      </c>
      <c r="Q4476" s="12">
        <f>IFERROR(salesdata[[#This Row],[S-P4]]/salesdata[[#This Row],[Q-P4]],0)</f>
        <v>7.13</v>
      </c>
      <c r="R4476" s="3">
        <v>12196</v>
      </c>
      <c r="S4476" s="10">
        <v>65586.559999999998</v>
      </c>
      <c r="T4476" s="1" t="str">
        <f>"Q"&amp;ROUNDUP(salesdata[[#This Row],[Month No.]]/3,0)</f>
        <v>Q3</v>
      </c>
      <c r="U4476" s="1" t="str">
        <f>TEXT(salesdata[[#This Row],[Date]],"dddd")</f>
        <v>Thursday</v>
      </c>
      <c r="V4476" s="12">
        <f>IFERROR(salesdata[[#This Row],[Total Revenue]]/salesdata[[#This Row],[Total Units Sold]],0)</f>
        <v>5.3777107248278124</v>
      </c>
      <c r="W4476" s="1" t="str">
        <f>INDEX({"Product1","Product2","Product3","Product4"},MATCH(MAX(salesdata[[#This Row],[S-P1]],salesdata[[#This Row],[S-P2]],salesdata[[#This Row],[S-P3]],salesdata[[#This Row],[S-P4]]),CHOOSE({1,2,3,4},salesdata[[#This Row],[S-P1]],salesdata[[#This Row],[S-P2]],salesdata[[#This Row],[S-P3]],salesdata[[#This Row],[S-P4]]),0))</f>
        <v>Product3</v>
      </c>
      <c r="X4476" s="1" t="str">
        <f>IF(salesdata[[#This Row],[Total Revenue]]&gt;=70000,"High",IF(salesdata[[#This Row],[Total Revenue]]&gt;=40000,"Medium","Low"))</f>
        <v>Medium</v>
      </c>
      <c r="Y4476" s="1" t="str">
        <f>IFERROR(IF(SUMIF(salesdata[Year],salesdata[[#This Row],[Year]],salesdata[Total Revenue])&gt;SUMIF(salesdata[Year],salesdata[[#This Row],[Year]]-1,salesdata[Total Revenue]),"Growth Year","Decline Year"),"")</f>
        <v>Decline Year</v>
      </c>
    </row>
    <row r="4477" spans="1:25" x14ac:dyDescent="0.3">
      <c r="A4477" s="1">
        <v>4476</v>
      </c>
      <c r="B4477" s="2">
        <v>44834</v>
      </c>
      <c r="C4477" s="1">
        <v>2022</v>
      </c>
      <c r="D4477" s="1" t="s">
        <v>22</v>
      </c>
      <c r="E4477" s="1">
        <v>9</v>
      </c>
      <c r="F4477" s="3">
        <v>1419</v>
      </c>
      <c r="G4477" s="10">
        <v>4498.2299999999996</v>
      </c>
      <c r="H4477" s="12">
        <f>IFERROR(salesdata[[#This Row],[S-P1]]/salesdata[[#This Row],[Q-P1]],0)</f>
        <v>3.1699999999999995</v>
      </c>
      <c r="I4477" s="3">
        <v>2435</v>
      </c>
      <c r="J4477" s="10">
        <v>15437.9</v>
      </c>
      <c r="K4477" s="12">
        <f>IFERROR(salesdata[[#This Row],[S-P2]]/salesdata[[#This Row],[Q-P2]],0)</f>
        <v>6.34</v>
      </c>
      <c r="L4477" s="3">
        <v>4176</v>
      </c>
      <c r="M4477" s="10">
        <v>22633.919999999998</v>
      </c>
      <c r="N4477" s="12">
        <f>IFERROR(salesdata[[#This Row],[S-P3]]/salesdata[[#This Row],[Q-P3]],0)</f>
        <v>5.42</v>
      </c>
      <c r="O4477" s="3">
        <v>1294</v>
      </c>
      <c r="P4477" s="10">
        <v>9226.2199999999993</v>
      </c>
      <c r="Q4477" s="12">
        <f>IFERROR(salesdata[[#This Row],[S-P4]]/salesdata[[#This Row],[Q-P4]],0)</f>
        <v>7.13</v>
      </c>
      <c r="R4477" s="3">
        <v>9324</v>
      </c>
      <c r="S4477" s="10">
        <v>51796.27</v>
      </c>
      <c r="T4477" s="1" t="str">
        <f>"Q"&amp;ROUNDUP(salesdata[[#This Row],[Month No.]]/3,0)</f>
        <v>Q3</v>
      </c>
      <c r="U4477" s="1" t="str">
        <f>TEXT(salesdata[[#This Row],[Date]],"dddd")</f>
        <v>Friday</v>
      </c>
      <c r="V4477" s="12">
        <f>IFERROR(salesdata[[#This Row],[Total Revenue]]/salesdata[[#This Row],[Total Units Sold]],0)</f>
        <v>5.5551555126555119</v>
      </c>
      <c r="W4477" s="1" t="str">
        <f>INDEX({"Product1","Product2","Product3","Product4"},MATCH(MAX(salesdata[[#This Row],[S-P1]],salesdata[[#This Row],[S-P2]],salesdata[[#This Row],[S-P3]],salesdata[[#This Row],[S-P4]]),CHOOSE({1,2,3,4},salesdata[[#This Row],[S-P1]],salesdata[[#This Row],[S-P2]],salesdata[[#This Row],[S-P3]],salesdata[[#This Row],[S-P4]]),0))</f>
        <v>Product3</v>
      </c>
      <c r="X4477" s="1" t="str">
        <f>IF(salesdata[[#This Row],[Total Revenue]]&gt;=70000,"High",IF(salesdata[[#This Row],[Total Revenue]]&gt;=40000,"Medium","Low"))</f>
        <v>Medium</v>
      </c>
      <c r="Y4477" s="1" t="str">
        <f>IFERROR(IF(SUMIF(salesdata[Year],salesdata[[#This Row],[Year]],salesdata[Total Revenue])&gt;SUMIF(salesdata[Year],salesdata[[#This Row],[Year]]-1,salesdata[Total Revenue]),"Growth Year","Decline Year"),"")</f>
        <v>Decline Year</v>
      </c>
    </row>
    <row r="4478" spans="1:25" x14ac:dyDescent="0.3">
      <c r="A4478" s="1">
        <v>4477</v>
      </c>
      <c r="B4478" s="2">
        <v>44835</v>
      </c>
      <c r="C4478" s="1">
        <v>2022</v>
      </c>
      <c r="D4478" s="1" t="s">
        <v>23</v>
      </c>
      <c r="E4478" s="1">
        <v>10</v>
      </c>
      <c r="F4478" s="3">
        <v>6788</v>
      </c>
      <c r="G4478" s="10">
        <v>21517.96</v>
      </c>
      <c r="H4478" s="12">
        <f>IFERROR(salesdata[[#This Row],[S-P1]]/salesdata[[#This Row],[Q-P1]],0)</f>
        <v>3.17</v>
      </c>
      <c r="I4478" s="3">
        <v>1458</v>
      </c>
      <c r="J4478" s="10">
        <v>9243.7199999999993</v>
      </c>
      <c r="K4478" s="12">
        <f>IFERROR(salesdata[[#This Row],[S-P2]]/salesdata[[#This Row],[Q-P2]],0)</f>
        <v>6.34</v>
      </c>
      <c r="L4478" s="3">
        <v>2175</v>
      </c>
      <c r="M4478" s="10">
        <v>11788.5</v>
      </c>
      <c r="N4478" s="12">
        <f>IFERROR(salesdata[[#This Row],[S-P3]]/salesdata[[#This Row],[Q-P3]],0)</f>
        <v>5.42</v>
      </c>
      <c r="O4478" s="3">
        <v>717</v>
      </c>
      <c r="P4478" s="10">
        <v>5112.21</v>
      </c>
      <c r="Q4478" s="12">
        <f>IFERROR(salesdata[[#This Row],[S-P4]]/salesdata[[#This Row],[Q-P4]],0)</f>
        <v>7.13</v>
      </c>
      <c r="R4478" s="3">
        <v>11138</v>
      </c>
      <c r="S4478" s="10">
        <v>47662.39</v>
      </c>
      <c r="T4478" s="1" t="str">
        <f>"Q"&amp;ROUNDUP(salesdata[[#This Row],[Month No.]]/3,0)</f>
        <v>Q4</v>
      </c>
      <c r="U4478" s="1" t="str">
        <f>TEXT(salesdata[[#This Row],[Date]],"dddd")</f>
        <v>Saturday</v>
      </c>
      <c r="V4478" s="12">
        <f>IFERROR(salesdata[[#This Row],[Total Revenue]]/salesdata[[#This Row],[Total Units Sold]],0)</f>
        <v>4.2792592925121209</v>
      </c>
      <c r="W4478" s="1" t="str">
        <f>INDEX({"Product1","Product2","Product3","Product4"},MATCH(MAX(salesdata[[#This Row],[S-P1]],salesdata[[#This Row],[S-P2]],salesdata[[#This Row],[S-P3]],salesdata[[#This Row],[S-P4]]),CHOOSE({1,2,3,4},salesdata[[#This Row],[S-P1]],salesdata[[#This Row],[S-P2]],salesdata[[#This Row],[S-P3]],salesdata[[#This Row],[S-P4]]),0))</f>
        <v>Product1</v>
      </c>
      <c r="X4478" s="1" t="str">
        <f>IF(salesdata[[#This Row],[Total Revenue]]&gt;=70000,"High",IF(salesdata[[#This Row],[Total Revenue]]&gt;=40000,"Medium","Low"))</f>
        <v>Medium</v>
      </c>
      <c r="Y4478" s="1" t="str">
        <f>IFERROR(IF(SUMIF(salesdata[Year],salesdata[[#This Row],[Year]],salesdata[Total Revenue])&gt;SUMIF(salesdata[Year],salesdata[[#This Row],[Year]]-1,salesdata[Total Revenue]),"Growth Year","Decline Year"),"")</f>
        <v>Decline Year</v>
      </c>
    </row>
    <row r="4479" spans="1:25" x14ac:dyDescent="0.3">
      <c r="A4479" s="1">
        <v>4478</v>
      </c>
      <c r="B4479" s="2">
        <v>44836</v>
      </c>
      <c r="C4479" s="1">
        <v>2022</v>
      </c>
      <c r="D4479" s="1" t="s">
        <v>23</v>
      </c>
      <c r="E4479" s="1">
        <v>10</v>
      </c>
      <c r="F4479" s="3">
        <v>2575</v>
      </c>
      <c r="G4479" s="10">
        <v>8162.75</v>
      </c>
      <c r="H4479" s="12">
        <f>IFERROR(salesdata[[#This Row],[S-P1]]/salesdata[[#This Row],[Q-P1]],0)</f>
        <v>3.17</v>
      </c>
      <c r="I4479" s="3">
        <v>2495</v>
      </c>
      <c r="J4479" s="10">
        <v>15818.3</v>
      </c>
      <c r="K4479" s="12">
        <f>IFERROR(salesdata[[#This Row],[S-P2]]/salesdata[[#This Row],[Q-P2]],0)</f>
        <v>6.34</v>
      </c>
      <c r="L4479" s="3">
        <v>2213</v>
      </c>
      <c r="M4479" s="10">
        <v>11994.46</v>
      </c>
      <c r="N4479" s="12">
        <f>IFERROR(salesdata[[#This Row],[S-P3]]/salesdata[[#This Row],[Q-P3]],0)</f>
        <v>5.42</v>
      </c>
      <c r="O4479" s="3">
        <v>258</v>
      </c>
      <c r="P4479" s="10">
        <v>1839.54</v>
      </c>
      <c r="Q4479" s="12">
        <f>IFERROR(salesdata[[#This Row],[S-P4]]/salesdata[[#This Row],[Q-P4]],0)</f>
        <v>7.13</v>
      </c>
      <c r="R4479" s="3">
        <v>7541</v>
      </c>
      <c r="S4479" s="10">
        <v>37815.050000000003</v>
      </c>
      <c r="T4479" s="1" t="str">
        <f>"Q"&amp;ROUNDUP(salesdata[[#This Row],[Month No.]]/3,0)</f>
        <v>Q4</v>
      </c>
      <c r="U4479" s="1" t="str">
        <f>TEXT(salesdata[[#This Row],[Date]],"dddd")</f>
        <v>Sunday</v>
      </c>
      <c r="V4479" s="12">
        <f>IFERROR(salesdata[[#This Row],[Total Revenue]]/salesdata[[#This Row],[Total Units Sold]],0)</f>
        <v>5.0145935552314018</v>
      </c>
      <c r="W4479" s="1" t="str">
        <f>INDEX({"Product1","Product2","Product3","Product4"},MATCH(MAX(salesdata[[#This Row],[S-P1]],salesdata[[#This Row],[S-P2]],salesdata[[#This Row],[S-P3]],salesdata[[#This Row],[S-P4]]),CHOOSE({1,2,3,4},salesdata[[#This Row],[S-P1]],salesdata[[#This Row],[S-P2]],salesdata[[#This Row],[S-P3]],salesdata[[#This Row],[S-P4]]),0))</f>
        <v>Product2</v>
      </c>
      <c r="X4479" s="1" t="str">
        <f>IF(salesdata[[#This Row],[Total Revenue]]&gt;=70000,"High",IF(salesdata[[#This Row],[Total Revenue]]&gt;=40000,"Medium","Low"))</f>
        <v>Low</v>
      </c>
      <c r="Y4479" s="1" t="str">
        <f>IFERROR(IF(SUMIF(salesdata[Year],salesdata[[#This Row],[Year]],salesdata[Total Revenue])&gt;SUMIF(salesdata[Year],salesdata[[#This Row],[Year]]-1,salesdata[Total Revenue]),"Growth Year","Decline Year"),"")</f>
        <v>Decline Year</v>
      </c>
    </row>
    <row r="4480" spans="1:25" x14ac:dyDescent="0.3">
      <c r="A4480" s="1">
        <v>4479</v>
      </c>
      <c r="B4480" s="2">
        <v>44837</v>
      </c>
      <c r="C4480" s="1">
        <v>2022</v>
      </c>
      <c r="D4480" s="1" t="s">
        <v>23</v>
      </c>
      <c r="E4480" s="1">
        <v>10</v>
      </c>
      <c r="F4480" s="3">
        <v>4551</v>
      </c>
      <c r="G4480" s="10">
        <v>14426.67</v>
      </c>
      <c r="H4480" s="12">
        <f>IFERROR(salesdata[[#This Row],[S-P1]]/salesdata[[#This Row],[Q-P1]],0)</f>
        <v>3.17</v>
      </c>
      <c r="I4480" s="3">
        <v>445</v>
      </c>
      <c r="J4480" s="10">
        <v>2821.3</v>
      </c>
      <c r="K4480" s="12">
        <f>IFERROR(salesdata[[#This Row],[S-P2]]/salesdata[[#This Row],[Q-P2]],0)</f>
        <v>6.3400000000000007</v>
      </c>
      <c r="L4480" s="3">
        <v>5876</v>
      </c>
      <c r="M4480" s="10">
        <v>31847.919999999998</v>
      </c>
      <c r="N4480" s="12">
        <f>IFERROR(salesdata[[#This Row],[S-P3]]/salesdata[[#This Row],[Q-P3]],0)</f>
        <v>5.42</v>
      </c>
      <c r="O4480" s="3">
        <v>1105</v>
      </c>
      <c r="P4480" s="10">
        <v>7878.65</v>
      </c>
      <c r="Q4480" s="12">
        <f>IFERROR(salesdata[[#This Row],[S-P4]]/salesdata[[#This Row],[Q-P4]],0)</f>
        <v>7.13</v>
      </c>
      <c r="R4480" s="3">
        <v>11977</v>
      </c>
      <c r="S4480" s="10">
        <v>56974.54</v>
      </c>
      <c r="T4480" s="1" t="str">
        <f>"Q"&amp;ROUNDUP(salesdata[[#This Row],[Month No.]]/3,0)</f>
        <v>Q4</v>
      </c>
      <c r="U4480" s="1" t="str">
        <f>TEXT(salesdata[[#This Row],[Date]],"dddd")</f>
        <v>Monday</v>
      </c>
      <c r="V4480" s="12">
        <f>IFERROR(salesdata[[#This Row],[Total Revenue]]/salesdata[[#This Row],[Total Units Sold]],0)</f>
        <v>4.7569959088252487</v>
      </c>
      <c r="W4480" s="1" t="str">
        <f>INDEX({"Product1","Product2","Product3","Product4"},MATCH(MAX(salesdata[[#This Row],[S-P1]],salesdata[[#This Row],[S-P2]],salesdata[[#This Row],[S-P3]],salesdata[[#This Row],[S-P4]]),CHOOSE({1,2,3,4},salesdata[[#This Row],[S-P1]],salesdata[[#This Row],[S-P2]],salesdata[[#This Row],[S-P3]],salesdata[[#This Row],[S-P4]]),0))</f>
        <v>Product3</v>
      </c>
      <c r="X4480" s="1" t="str">
        <f>IF(salesdata[[#This Row],[Total Revenue]]&gt;=70000,"High",IF(salesdata[[#This Row],[Total Revenue]]&gt;=40000,"Medium","Low"))</f>
        <v>Medium</v>
      </c>
      <c r="Y4480" s="1" t="str">
        <f>IFERROR(IF(SUMIF(salesdata[Year],salesdata[[#This Row],[Year]],salesdata[Total Revenue])&gt;SUMIF(salesdata[Year],salesdata[[#This Row],[Year]]-1,salesdata[Total Revenue]),"Growth Year","Decline Year"),"")</f>
        <v>Decline Year</v>
      </c>
    </row>
    <row r="4481" spans="1:25" x14ac:dyDescent="0.3">
      <c r="A4481" s="1">
        <v>4480</v>
      </c>
      <c r="B4481" s="2">
        <v>44838</v>
      </c>
      <c r="C4481" s="1">
        <v>2022</v>
      </c>
      <c r="D4481" s="1" t="s">
        <v>23</v>
      </c>
      <c r="E4481" s="1">
        <v>10</v>
      </c>
      <c r="F4481" s="3">
        <v>4161</v>
      </c>
      <c r="G4481" s="10">
        <v>13190.37</v>
      </c>
      <c r="H4481" s="12">
        <f>IFERROR(salesdata[[#This Row],[S-P1]]/salesdata[[#This Row],[Q-P1]],0)</f>
        <v>3.1700000000000004</v>
      </c>
      <c r="I4481" s="3">
        <v>2789</v>
      </c>
      <c r="J4481" s="10">
        <v>17682.259999999998</v>
      </c>
      <c r="K4481" s="12">
        <f>IFERROR(salesdata[[#This Row],[S-P2]]/salesdata[[#This Row],[Q-P2]],0)</f>
        <v>6.34</v>
      </c>
      <c r="L4481" s="3">
        <v>5226</v>
      </c>
      <c r="M4481" s="10">
        <v>28324.92</v>
      </c>
      <c r="N4481" s="12">
        <f>IFERROR(salesdata[[#This Row],[S-P3]]/salesdata[[#This Row],[Q-P3]],0)</f>
        <v>5.42</v>
      </c>
      <c r="O4481" s="3">
        <v>1573</v>
      </c>
      <c r="P4481" s="10">
        <v>11215.49</v>
      </c>
      <c r="Q4481" s="12">
        <f>IFERROR(salesdata[[#This Row],[S-P4]]/salesdata[[#This Row],[Q-P4]],0)</f>
        <v>7.13</v>
      </c>
      <c r="R4481" s="3">
        <v>13749</v>
      </c>
      <c r="S4481" s="10">
        <v>70413.039999999994</v>
      </c>
      <c r="T4481" s="1" t="str">
        <f>"Q"&amp;ROUNDUP(salesdata[[#This Row],[Month No.]]/3,0)</f>
        <v>Q4</v>
      </c>
      <c r="U4481" s="1" t="str">
        <f>TEXT(salesdata[[#This Row],[Date]],"dddd")</f>
        <v>Tuesday</v>
      </c>
      <c r="V4481" s="12">
        <f>IFERROR(salesdata[[#This Row],[Total Revenue]]/salesdata[[#This Row],[Total Units Sold]],0)</f>
        <v>5.1213208233326055</v>
      </c>
      <c r="W4481" s="1" t="str">
        <f>INDEX({"Product1","Product2","Product3","Product4"},MATCH(MAX(salesdata[[#This Row],[S-P1]],salesdata[[#This Row],[S-P2]],salesdata[[#This Row],[S-P3]],salesdata[[#This Row],[S-P4]]),CHOOSE({1,2,3,4},salesdata[[#This Row],[S-P1]],salesdata[[#This Row],[S-P2]],salesdata[[#This Row],[S-P3]],salesdata[[#This Row],[S-P4]]),0))</f>
        <v>Product3</v>
      </c>
      <c r="X4481" s="1" t="str">
        <f>IF(salesdata[[#This Row],[Total Revenue]]&gt;=70000,"High",IF(salesdata[[#This Row],[Total Revenue]]&gt;=40000,"Medium","Low"))</f>
        <v>High</v>
      </c>
      <c r="Y4481" s="1" t="str">
        <f>IFERROR(IF(SUMIF(salesdata[Year],salesdata[[#This Row],[Year]],salesdata[Total Revenue])&gt;SUMIF(salesdata[Year],salesdata[[#This Row],[Year]]-1,salesdata[Total Revenue]),"Growth Year","Decline Year"),"")</f>
        <v>Decline Year</v>
      </c>
    </row>
    <row r="4482" spans="1:25" x14ac:dyDescent="0.3">
      <c r="A4482" s="1">
        <v>4481</v>
      </c>
      <c r="B4482" s="2">
        <v>44839</v>
      </c>
      <c r="C4482" s="1">
        <v>2022</v>
      </c>
      <c r="D4482" s="1" t="s">
        <v>23</v>
      </c>
      <c r="E4482" s="1">
        <v>10</v>
      </c>
      <c r="F4482" s="3">
        <v>2711</v>
      </c>
      <c r="G4482" s="10">
        <v>8593.8700000000008</v>
      </c>
      <c r="H4482" s="12">
        <f>IFERROR(salesdata[[#This Row],[S-P1]]/salesdata[[#This Row],[Q-P1]],0)</f>
        <v>3.1700000000000004</v>
      </c>
      <c r="I4482" s="3">
        <v>504</v>
      </c>
      <c r="J4482" s="10">
        <v>3195.36</v>
      </c>
      <c r="K4482" s="12">
        <f>IFERROR(salesdata[[#This Row],[S-P2]]/salesdata[[#This Row],[Q-P2]],0)</f>
        <v>6.34</v>
      </c>
      <c r="L4482" s="3">
        <v>387</v>
      </c>
      <c r="M4482" s="10">
        <v>2097.54</v>
      </c>
      <c r="N4482" s="12">
        <f>IFERROR(salesdata[[#This Row],[S-P3]]/salesdata[[#This Row],[Q-P3]],0)</f>
        <v>5.42</v>
      </c>
      <c r="O4482" s="3">
        <v>472</v>
      </c>
      <c r="P4482" s="10">
        <v>3365.36</v>
      </c>
      <c r="Q4482" s="12">
        <f>IFERROR(salesdata[[#This Row],[S-P4]]/salesdata[[#This Row],[Q-P4]],0)</f>
        <v>7.13</v>
      </c>
      <c r="R4482" s="3">
        <v>4074</v>
      </c>
      <c r="S4482" s="10">
        <v>17252.13</v>
      </c>
      <c r="T4482" s="1" t="str">
        <f>"Q"&amp;ROUNDUP(salesdata[[#This Row],[Month No.]]/3,0)</f>
        <v>Q4</v>
      </c>
      <c r="U4482" s="1" t="str">
        <f>TEXT(salesdata[[#This Row],[Date]],"dddd")</f>
        <v>Wednesday</v>
      </c>
      <c r="V4482" s="12">
        <f>IFERROR(salesdata[[#This Row],[Total Revenue]]/salesdata[[#This Row],[Total Units Sold]],0)</f>
        <v>4.2346907216494847</v>
      </c>
      <c r="W4482" s="1" t="str">
        <f>INDEX({"Product1","Product2","Product3","Product4"},MATCH(MAX(salesdata[[#This Row],[S-P1]],salesdata[[#This Row],[S-P2]],salesdata[[#This Row],[S-P3]],salesdata[[#This Row],[S-P4]]),CHOOSE({1,2,3,4},salesdata[[#This Row],[S-P1]],salesdata[[#This Row],[S-P2]],salesdata[[#This Row],[S-P3]],salesdata[[#This Row],[S-P4]]),0))</f>
        <v>Product1</v>
      </c>
      <c r="X4482" s="1" t="str">
        <f>IF(salesdata[[#This Row],[Total Revenue]]&gt;=70000,"High",IF(salesdata[[#This Row],[Total Revenue]]&gt;=40000,"Medium","Low"))</f>
        <v>Low</v>
      </c>
      <c r="Y4482" s="1" t="str">
        <f>IFERROR(IF(SUMIF(salesdata[Year],salesdata[[#This Row],[Year]],salesdata[Total Revenue])&gt;SUMIF(salesdata[Year],salesdata[[#This Row],[Year]]-1,salesdata[Total Revenue]),"Growth Year","Decline Year"),"")</f>
        <v>Decline Year</v>
      </c>
    </row>
    <row r="4483" spans="1:25" x14ac:dyDescent="0.3">
      <c r="A4483" s="1">
        <v>4482</v>
      </c>
      <c r="B4483" s="2">
        <v>44840</v>
      </c>
      <c r="C4483" s="1">
        <v>2022</v>
      </c>
      <c r="D4483" s="1" t="s">
        <v>23</v>
      </c>
      <c r="E4483" s="1">
        <v>10</v>
      </c>
      <c r="F4483" s="3">
        <v>1401</v>
      </c>
      <c r="G4483" s="10">
        <v>4441.17</v>
      </c>
      <c r="H4483" s="12">
        <f>IFERROR(salesdata[[#This Row],[S-P1]]/salesdata[[#This Row],[Q-P1]],0)</f>
        <v>3.17</v>
      </c>
      <c r="I4483" s="3">
        <v>516</v>
      </c>
      <c r="J4483" s="10">
        <v>3271.44</v>
      </c>
      <c r="K4483" s="12">
        <f>IFERROR(salesdata[[#This Row],[S-P2]]/salesdata[[#This Row],[Q-P2]],0)</f>
        <v>6.34</v>
      </c>
      <c r="L4483" s="3">
        <v>1742</v>
      </c>
      <c r="M4483" s="10">
        <v>9441.64</v>
      </c>
      <c r="N4483" s="12">
        <f>IFERROR(salesdata[[#This Row],[S-P3]]/salesdata[[#This Row],[Q-P3]],0)</f>
        <v>5.42</v>
      </c>
      <c r="O4483" s="3">
        <v>671</v>
      </c>
      <c r="P4483" s="10">
        <v>4784.2299999999996</v>
      </c>
      <c r="Q4483" s="12">
        <f>IFERROR(salesdata[[#This Row],[S-P4]]/salesdata[[#This Row],[Q-P4]],0)</f>
        <v>7.129999999999999</v>
      </c>
      <c r="R4483" s="3">
        <v>4330</v>
      </c>
      <c r="S4483" s="10">
        <v>21938.48</v>
      </c>
      <c r="T4483" s="1" t="str">
        <f>"Q"&amp;ROUNDUP(salesdata[[#This Row],[Month No.]]/3,0)</f>
        <v>Q4</v>
      </c>
      <c r="U4483" s="1" t="str">
        <f>TEXT(salesdata[[#This Row],[Date]],"dddd")</f>
        <v>Thursday</v>
      </c>
      <c r="V4483" s="12">
        <f>IFERROR(salesdata[[#This Row],[Total Revenue]]/salesdata[[#This Row],[Total Units Sold]],0)</f>
        <v>5.0666235565819857</v>
      </c>
      <c r="W4483" s="1" t="str">
        <f>INDEX({"Product1","Product2","Product3","Product4"},MATCH(MAX(salesdata[[#This Row],[S-P1]],salesdata[[#This Row],[S-P2]],salesdata[[#This Row],[S-P3]],salesdata[[#This Row],[S-P4]]),CHOOSE({1,2,3,4},salesdata[[#This Row],[S-P1]],salesdata[[#This Row],[S-P2]],salesdata[[#This Row],[S-P3]],salesdata[[#This Row],[S-P4]]),0))</f>
        <v>Product3</v>
      </c>
      <c r="X4483" s="1" t="str">
        <f>IF(salesdata[[#This Row],[Total Revenue]]&gt;=70000,"High",IF(salesdata[[#This Row],[Total Revenue]]&gt;=40000,"Medium","Low"))</f>
        <v>Low</v>
      </c>
      <c r="Y4483" s="1" t="str">
        <f>IFERROR(IF(SUMIF(salesdata[Year],salesdata[[#This Row],[Year]],salesdata[Total Revenue])&gt;SUMIF(salesdata[Year],salesdata[[#This Row],[Year]]-1,salesdata[Total Revenue]),"Growth Year","Decline Year"),"")</f>
        <v>Decline Year</v>
      </c>
    </row>
    <row r="4484" spans="1:25" x14ac:dyDescent="0.3">
      <c r="A4484" s="1">
        <v>4483</v>
      </c>
      <c r="B4484" s="2">
        <v>44841</v>
      </c>
      <c r="C4484" s="1">
        <v>2022</v>
      </c>
      <c r="D4484" s="1" t="s">
        <v>23</v>
      </c>
      <c r="E4484" s="1">
        <v>10</v>
      </c>
      <c r="F4484" s="3">
        <v>4244</v>
      </c>
      <c r="G4484" s="10">
        <v>13453.48</v>
      </c>
      <c r="H4484" s="12">
        <f>IFERROR(salesdata[[#This Row],[S-P1]]/salesdata[[#This Row],[Q-P1]],0)</f>
        <v>3.17</v>
      </c>
      <c r="I4484" s="3">
        <v>920</v>
      </c>
      <c r="J4484" s="10">
        <v>5832.8</v>
      </c>
      <c r="K4484" s="12">
        <f>IFERROR(salesdata[[#This Row],[S-P2]]/salesdata[[#This Row],[Q-P2]],0)</f>
        <v>6.34</v>
      </c>
      <c r="L4484" s="3">
        <v>5184</v>
      </c>
      <c r="M4484" s="10">
        <v>28097.279999999999</v>
      </c>
      <c r="N4484" s="12">
        <f>IFERROR(salesdata[[#This Row],[S-P3]]/salesdata[[#This Row],[Q-P3]],0)</f>
        <v>5.42</v>
      </c>
      <c r="O4484" s="3">
        <v>1907</v>
      </c>
      <c r="P4484" s="10">
        <v>13596.91</v>
      </c>
      <c r="Q4484" s="12">
        <f>IFERROR(salesdata[[#This Row],[S-P4]]/salesdata[[#This Row],[Q-P4]],0)</f>
        <v>7.13</v>
      </c>
      <c r="R4484" s="3">
        <v>12255</v>
      </c>
      <c r="S4484" s="10">
        <v>60980.47</v>
      </c>
      <c r="T4484" s="1" t="str">
        <f>"Q"&amp;ROUNDUP(salesdata[[#This Row],[Month No.]]/3,0)</f>
        <v>Q4</v>
      </c>
      <c r="U4484" s="1" t="str">
        <f>TEXT(salesdata[[#This Row],[Date]],"dddd")</f>
        <v>Friday</v>
      </c>
      <c r="V4484" s="12">
        <f>IFERROR(salesdata[[#This Row],[Total Revenue]]/salesdata[[#This Row],[Total Units Sold]],0)</f>
        <v>4.9759665442676457</v>
      </c>
      <c r="W4484" s="1" t="str">
        <f>INDEX({"Product1","Product2","Product3","Product4"},MATCH(MAX(salesdata[[#This Row],[S-P1]],salesdata[[#This Row],[S-P2]],salesdata[[#This Row],[S-P3]],salesdata[[#This Row],[S-P4]]),CHOOSE({1,2,3,4},salesdata[[#This Row],[S-P1]],salesdata[[#This Row],[S-P2]],salesdata[[#This Row],[S-P3]],salesdata[[#This Row],[S-P4]]),0))</f>
        <v>Product3</v>
      </c>
      <c r="X4484" s="1" t="str">
        <f>IF(salesdata[[#This Row],[Total Revenue]]&gt;=70000,"High",IF(salesdata[[#This Row],[Total Revenue]]&gt;=40000,"Medium","Low"))</f>
        <v>Medium</v>
      </c>
      <c r="Y4484" s="1" t="str">
        <f>IFERROR(IF(SUMIF(salesdata[Year],salesdata[[#This Row],[Year]],salesdata[Total Revenue])&gt;SUMIF(salesdata[Year],salesdata[[#This Row],[Year]]-1,salesdata[Total Revenue]),"Growth Year","Decline Year"),"")</f>
        <v>Decline Year</v>
      </c>
    </row>
    <row r="4485" spans="1:25" x14ac:dyDescent="0.3">
      <c r="A4485" s="1">
        <v>4484</v>
      </c>
      <c r="B4485" s="2">
        <v>44842</v>
      </c>
      <c r="C4485" s="1">
        <v>2022</v>
      </c>
      <c r="D4485" s="1" t="s">
        <v>23</v>
      </c>
      <c r="E4485" s="1">
        <v>10</v>
      </c>
      <c r="F4485" s="3">
        <v>2750</v>
      </c>
      <c r="G4485" s="10">
        <v>8717.5</v>
      </c>
      <c r="H4485" s="12">
        <f>IFERROR(salesdata[[#This Row],[S-P1]]/salesdata[[#This Row],[Q-P1]],0)</f>
        <v>3.17</v>
      </c>
      <c r="I4485" s="3">
        <v>775</v>
      </c>
      <c r="J4485" s="10">
        <v>4913.5</v>
      </c>
      <c r="K4485" s="12">
        <f>IFERROR(salesdata[[#This Row],[S-P2]]/salesdata[[#This Row],[Q-P2]],0)</f>
        <v>6.34</v>
      </c>
      <c r="L4485" s="3">
        <v>5041</v>
      </c>
      <c r="M4485" s="10">
        <v>27322.22</v>
      </c>
      <c r="N4485" s="12">
        <f>IFERROR(salesdata[[#This Row],[S-P3]]/salesdata[[#This Row],[Q-P3]],0)</f>
        <v>5.42</v>
      </c>
      <c r="O4485" s="3">
        <v>285</v>
      </c>
      <c r="P4485" s="10">
        <v>2032.05</v>
      </c>
      <c r="Q4485" s="12">
        <f>IFERROR(salesdata[[#This Row],[S-P4]]/salesdata[[#This Row],[Q-P4]],0)</f>
        <v>7.13</v>
      </c>
      <c r="R4485" s="3">
        <v>8851</v>
      </c>
      <c r="S4485" s="10">
        <v>42985.27</v>
      </c>
      <c r="T4485" s="1" t="str">
        <f>"Q"&amp;ROUNDUP(salesdata[[#This Row],[Month No.]]/3,0)</f>
        <v>Q4</v>
      </c>
      <c r="U4485" s="1" t="str">
        <f>TEXT(salesdata[[#This Row],[Date]],"dddd")</f>
        <v>Saturday</v>
      </c>
      <c r="V4485" s="12">
        <f>IFERROR(salesdata[[#This Row],[Total Revenue]]/salesdata[[#This Row],[Total Units Sold]],0)</f>
        <v>4.8565438933453846</v>
      </c>
      <c r="W4485" s="1" t="str">
        <f>INDEX({"Product1","Product2","Product3","Product4"},MATCH(MAX(salesdata[[#This Row],[S-P1]],salesdata[[#This Row],[S-P2]],salesdata[[#This Row],[S-P3]],salesdata[[#This Row],[S-P4]]),CHOOSE({1,2,3,4},salesdata[[#This Row],[S-P1]],salesdata[[#This Row],[S-P2]],salesdata[[#This Row],[S-P3]],salesdata[[#This Row],[S-P4]]),0))</f>
        <v>Product3</v>
      </c>
      <c r="X4485" s="1" t="str">
        <f>IF(salesdata[[#This Row],[Total Revenue]]&gt;=70000,"High",IF(salesdata[[#This Row],[Total Revenue]]&gt;=40000,"Medium","Low"))</f>
        <v>Medium</v>
      </c>
      <c r="Y4485" s="1" t="str">
        <f>IFERROR(IF(SUMIF(salesdata[Year],salesdata[[#This Row],[Year]],salesdata[Total Revenue])&gt;SUMIF(salesdata[Year],salesdata[[#This Row],[Year]]-1,salesdata[Total Revenue]),"Growth Year","Decline Year"),"")</f>
        <v>Decline Year</v>
      </c>
    </row>
    <row r="4486" spans="1:25" x14ac:dyDescent="0.3">
      <c r="A4486" s="1">
        <v>4485</v>
      </c>
      <c r="B4486" s="2">
        <v>44843</v>
      </c>
      <c r="C4486" s="1">
        <v>2022</v>
      </c>
      <c r="D4486" s="1" t="s">
        <v>23</v>
      </c>
      <c r="E4486" s="1">
        <v>10</v>
      </c>
      <c r="F4486" s="3">
        <v>1547</v>
      </c>
      <c r="G4486" s="10">
        <v>4903.99</v>
      </c>
      <c r="H4486" s="12">
        <f>IFERROR(salesdata[[#This Row],[S-P1]]/salesdata[[#This Row],[Q-P1]],0)</f>
        <v>3.17</v>
      </c>
      <c r="I4486" s="3">
        <v>1531</v>
      </c>
      <c r="J4486" s="10">
        <v>9706.5400000000009</v>
      </c>
      <c r="K4486" s="12">
        <f>IFERROR(salesdata[[#This Row],[S-P2]]/salesdata[[#This Row],[Q-P2]],0)</f>
        <v>6.3400000000000007</v>
      </c>
      <c r="L4486" s="3">
        <v>3370</v>
      </c>
      <c r="M4486" s="10">
        <v>18265.400000000001</v>
      </c>
      <c r="N4486" s="12">
        <f>IFERROR(salesdata[[#This Row],[S-P3]]/salesdata[[#This Row],[Q-P3]],0)</f>
        <v>5.4200000000000008</v>
      </c>
      <c r="O4486" s="3">
        <v>1929</v>
      </c>
      <c r="P4486" s="10">
        <v>13753.77</v>
      </c>
      <c r="Q4486" s="12">
        <f>IFERROR(salesdata[[#This Row],[S-P4]]/salesdata[[#This Row],[Q-P4]],0)</f>
        <v>7.13</v>
      </c>
      <c r="R4486" s="3">
        <v>8377</v>
      </c>
      <c r="S4486" s="10">
        <v>46629.7</v>
      </c>
      <c r="T4486" s="1" t="str">
        <f>"Q"&amp;ROUNDUP(salesdata[[#This Row],[Month No.]]/3,0)</f>
        <v>Q4</v>
      </c>
      <c r="U4486" s="1" t="str">
        <f>TEXT(salesdata[[#This Row],[Date]],"dddd")</f>
        <v>Sunday</v>
      </c>
      <c r="V4486" s="12">
        <f>IFERROR(salesdata[[#This Row],[Total Revenue]]/salesdata[[#This Row],[Total Units Sold]],0)</f>
        <v>5.5663960845171303</v>
      </c>
      <c r="W4486" s="1" t="str">
        <f>INDEX({"Product1","Product2","Product3","Product4"},MATCH(MAX(salesdata[[#This Row],[S-P1]],salesdata[[#This Row],[S-P2]],salesdata[[#This Row],[S-P3]],salesdata[[#This Row],[S-P4]]),CHOOSE({1,2,3,4},salesdata[[#This Row],[S-P1]],salesdata[[#This Row],[S-P2]],salesdata[[#This Row],[S-P3]],salesdata[[#This Row],[S-P4]]),0))</f>
        <v>Product3</v>
      </c>
      <c r="X4486" s="1" t="str">
        <f>IF(salesdata[[#This Row],[Total Revenue]]&gt;=70000,"High",IF(salesdata[[#This Row],[Total Revenue]]&gt;=40000,"Medium","Low"))</f>
        <v>Medium</v>
      </c>
      <c r="Y4486" s="1" t="str">
        <f>IFERROR(IF(SUMIF(salesdata[Year],salesdata[[#This Row],[Year]],salesdata[Total Revenue])&gt;SUMIF(salesdata[Year],salesdata[[#This Row],[Year]]-1,salesdata[Total Revenue]),"Growth Year","Decline Year"),"")</f>
        <v>Decline Year</v>
      </c>
    </row>
    <row r="4487" spans="1:25" x14ac:dyDescent="0.3">
      <c r="A4487" s="1">
        <v>4486</v>
      </c>
      <c r="B4487" s="2">
        <v>44844</v>
      </c>
      <c r="C4487" s="1">
        <v>2022</v>
      </c>
      <c r="D4487" s="1" t="s">
        <v>23</v>
      </c>
      <c r="E4487" s="1">
        <v>10</v>
      </c>
      <c r="F4487" s="3">
        <v>704</v>
      </c>
      <c r="G4487" s="10">
        <v>2231.6799999999998</v>
      </c>
      <c r="H4487" s="12">
        <f>IFERROR(salesdata[[#This Row],[S-P1]]/salesdata[[#This Row],[Q-P1]],0)</f>
        <v>3.17</v>
      </c>
      <c r="I4487" s="3">
        <v>963</v>
      </c>
      <c r="J4487" s="10">
        <v>6105.42</v>
      </c>
      <c r="K4487" s="12">
        <f>IFERROR(salesdata[[#This Row],[S-P2]]/salesdata[[#This Row],[Q-P2]],0)</f>
        <v>6.34</v>
      </c>
      <c r="L4487" s="3">
        <v>966</v>
      </c>
      <c r="M4487" s="10">
        <v>5235.72</v>
      </c>
      <c r="N4487" s="12">
        <f>IFERROR(salesdata[[#This Row],[S-P3]]/salesdata[[#This Row],[Q-P3]],0)</f>
        <v>5.42</v>
      </c>
      <c r="O4487" s="3">
        <v>1166</v>
      </c>
      <c r="P4487" s="10">
        <v>8313.58</v>
      </c>
      <c r="Q4487" s="12">
        <f>IFERROR(salesdata[[#This Row],[S-P4]]/salesdata[[#This Row],[Q-P4]],0)</f>
        <v>7.13</v>
      </c>
      <c r="R4487" s="3">
        <v>3799</v>
      </c>
      <c r="S4487" s="10">
        <v>21886.400000000001</v>
      </c>
      <c r="T4487" s="1" t="str">
        <f>"Q"&amp;ROUNDUP(salesdata[[#This Row],[Month No.]]/3,0)</f>
        <v>Q4</v>
      </c>
      <c r="U4487" s="1" t="str">
        <f>TEXT(salesdata[[#This Row],[Date]],"dddd")</f>
        <v>Monday</v>
      </c>
      <c r="V4487" s="12">
        <f>IFERROR(salesdata[[#This Row],[Total Revenue]]/salesdata[[#This Row],[Total Units Sold]],0)</f>
        <v>5.7610950250065809</v>
      </c>
      <c r="W4487" s="1" t="str">
        <f>INDEX({"Product1","Product2","Product3","Product4"},MATCH(MAX(salesdata[[#This Row],[S-P1]],salesdata[[#This Row],[S-P2]],salesdata[[#This Row],[S-P3]],salesdata[[#This Row],[S-P4]]),CHOOSE({1,2,3,4},salesdata[[#This Row],[S-P1]],salesdata[[#This Row],[S-P2]],salesdata[[#This Row],[S-P3]],salesdata[[#This Row],[S-P4]]),0))</f>
        <v>Product4</v>
      </c>
      <c r="X4487" s="1" t="str">
        <f>IF(salesdata[[#This Row],[Total Revenue]]&gt;=70000,"High",IF(salesdata[[#This Row],[Total Revenue]]&gt;=40000,"Medium","Low"))</f>
        <v>Low</v>
      </c>
      <c r="Y4487" s="1" t="str">
        <f>IFERROR(IF(SUMIF(salesdata[Year],salesdata[[#This Row],[Year]],salesdata[Total Revenue])&gt;SUMIF(salesdata[Year],salesdata[[#This Row],[Year]]-1,salesdata[Total Revenue]),"Growth Year","Decline Year"),"")</f>
        <v>Decline Year</v>
      </c>
    </row>
    <row r="4488" spans="1:25" x14ac:dyDescent="0.3">
      <c r="A4488" s="1">
        <v>4487</v>
      </c>
      <c r="B4488" s="2">
        <v>44845</v>
      </c>
      <c r="C4488" s="1">
        <v>2022</v>
      </c>
      <c r="D4488" s="1" t="s">
        <v>23</v>
      </c>
      <c r="E4488" s="1">
        <v>10</v>
      </c>
      <c r="F4488" s="3">
        <v>7516</v>
      </c>
      <c r="G4488" s="10">
        <v>23825.72</v>
      </c>
      <c r="H4488" s="12">
        <f>IFERROR(salesdata[[#This Row],[S-P1]]/salesdata[[#This Row],[Q-P1]],0)</f>
        <v>3.1700000000000004</v>
      </c>
      <c r="I4488" s="3">
        <v>410</v>
      </c>
      <c r="J4488" s="10">
        <v>2599.4</v>
      </c>
      <c r="K4488" s="12">
        <f>IFERROR(salesdata[[#This Row],[S-P2]]/salesdata[[#This Row],[Q-P2]],0)</f>
        <v>6.34</v>
      </c>
      <c r="L4488" s="3">
        <v>3458</v>
      </c>
      <c r="M4488" s="10">
        <v>18742.36</v>
      </c>
      <c r="N4488" s="12">
        <f>IFERROR(salesdata[[#This Row],[S-P3]]/salesdata[[#This Row],[Q-P3]],0)</f>
        <v>5.42</v>
      </c>
      <c r="O4488" s="3">
        <v>1605</v>
      </c>
      <c r="P4488" s="10">
        <v>11443.65</v>
      </c>
      <c r="Q4488" s="12">
        <f>IFERROR(salesdata[[#This Row],[S-P4]]/salesdata[[#This Row],[Q-P4]],0)</f>
        <v>7.13</v>
      </c>
      <c r="R4488" s="3">
        <v>12989</v>
      </c>
      <c r="S4488" s="10">
        <v>56611.13</v>
      </c>
      <c r="T4488" s="1" t="str">
        <f>"Q"&amp;ROUNDUP(salesdata[[#This Row],[Month No.]]/3,0)</f>
        <v>Q4</v>
      </c>
      <c r="U4488" s="1" t="str">
        <f>TEXT(salesdata[[#This Row],[Date]],"dddd")</f>
        <v>Tuesday</v>
      </c>
      <c r="V4488" s="12">
        <f>IFERROR(salesdata[[#This Row],[Total Revenue]]/salesdata[[#This Row],[Total Units Sold]],0)</f>
        <v>4.3583901763030255</v>
      </c>
      <c r="W4488" s="1" t="str">
        <f>INDEX({"Product1","Product2","Product3","Product4"},MATCH(MAX(salesdata[[#This Row],[S-P1]],salesdata[[#This Row],[S-P2]],salesdata[[#This Row],[S-P3]],salesdata[[#This Row],[S-P4]]),CHOOSE({1,2,3,4},salesdata[[#This Row],[S-P1]],salesdata[[#This Row],[S-P2]],salesdata[[#This Row],[S-P3]],salesdata[[#This Row],[S-P4]]),0))</f>
        <v>Product1</v>
      </c>
      <c r="X4488" s="1" t="str">
        <f>IF(salesdata[[#This Row],[Total Revenue]]&gt;=70000,"High",IF(salesdata[[#This Row],[Total Revenue]]&gt;=40000,"Medium","Low"))</f>
        <v>Medium</v>
      </c>
      <c r="Y4488" s="1" t="str">
        <f>IFERROR(IF(SUMIF(salesdata[Year],salesdata[[#This Row],[Year]],salesdata[Total Revenue])&gt;SUMIF(salesdata[Year],salesdata[[#This Row],[Year]]-1,salesdata[Total Revenue]),"Growth Year","Decline Year"),"")</f>
        <v>Decline Year</v>
      </c>
    </row>
    <row r="4489" spans="1:25" x14ac:dyDescent="0.3">
      <c r="A4489" s="1">
        <v>4488</v>
      </c>
      <c r="B4489" s="2">
        <v>44846</v>
      </c>
      <c r="C4489" s="1">
        <v>2022</v>
      </c>
      <c r="D4489" s="1" t="s">
        <v>23</v>
      </c>
      <c r="E4489" s="1">
        <v>10</v>
      </c>
      <c r="F4489" s="3">
        <v>1204</v>
      </c>
      <c r="G4489" s="10">
        <v>3816.68</v>
      </c>
      <c r="H4489" s="12">
        <f>IFERROR(salesdata[[#This Row],[S-P1]]/salesdata[[#This Row],[Q-P1]],0)</f>
        <v>3.17</v>
      </c>
      <c r="I4489" s="3">
        <v>1791</v>
      </c>
      <c r="J4489" s="10">
        <v>11354.94</v>
      </c>
      <c r="K4489" s="12">
        <f>IFERROR(salesdata[[#This Row],[S-P2]]/salesdata[[#This Row],[Q-P2]],0)</f>
        <v>6.34</v>
      </c>
      <c r="L4489" s="3">
        <v>5205</v>
      </c>
      <c r="M4489" s="10">
        <v>28211.1</v>
      </c>
      <c r="N4489" s="12">
        <f>IFERROR(salesdata[[#This Row],[S-P3]]/salesdata[[#This Row],[Q-P3]],0)</f>
        <v>5.42</v>
      </c>
      <c r="O4489" s="3">
        <v>1551</v>
      </c>
      <c r="P4489" s="10">
        <v>11058.63</v>
      </c>
      <c r="Q4489" s="12">
        <f>IFERROR(salesdata[[#This Row],[S-P4]]/salesdata[[#This Row],[Q-P4]],0)</f>
        <v>7.13</v>
      </c>
      <c r="R4489" s="3">
        <v>9751</v>
      </c>
      <c r="S4489" s="10">
        <v>54441.35</v>
      </c>
      <c r="T4489" s="1" t="str">
        <f>"Q"&amp;ROUNDUP(salesdata[[#This Row],[Month No.]]/3,0)</f>
        <v>Q4</v>
      </c>
      <c r="U4489" s="1" t="str">
        <f>TEXT(salesdata[[#This Row],[Date]],"dddd")</f>
        <v>Wednesday</v>
      </c>
      <c r="V4489" s="12">
        <f>IFERROR(salesdata[[#This Row],[Total Revenue]]/salesdata[[#This Row],[Total Units Sold]],0)</f>
        <v>5.5831555737873035</v>
      </c>
      <c r="W4489" s="1" t="str">
        <f>INDEX({"Product1","Product2","Product3","Product4"},MATCH(MAX(salesdata[[#This Row],[S-P1]],salesdata[[#This Row],[S-P2]],salesdata[[#This Row],[S-P3]],salesdata[[#This Row],[S-P4]]),CHOOSE({1,2,3,4},salesdata[[#This Row],[S-P1]],salesdata[[#This Row],[S-P2]],salesdata[[#This Row],[S-P3]],salesdata[[#This Row],[S-P4]]),0))</f>
        <v>Product3</v>
      </c>
      <c r="X4489" s="1" t="str">
        <f>IF(salesdata[[#This Row],[Total Revenue]]&gt;=70000,"High",IF(salesdata[[#This Row],[Total Revenue]]&gt;=40000,"Medium","Low"))</f>
        <v>Medium</v>
      </c>
      <c r="Y4489" s="1" t="str">
        <f>IFERROR(IF(SUMIF(salesdata[Year],salesdata[[#This Row],[Year]],salesdata[Total Revenue])&gt;SUMIF(salesdata[Year],salesdata[[#This Row],[Year]]-1,salesdata[Total Revenue]),"Growth Year","Decline Year"),"")</f>
        <v>Decline Year</v>
      </c>
    </row>
    <row r="4490" spans="1:25" x14ac:dyDescent="0.3">
      <c r="A4490" s="1">
        <v>4489</v>
      </c>
      <c r="B4490" s="2">
        <v>44847</v>
      </c>
      <c r="C4490" s="1">
        <v>2022</v>
      </c>
      <c r="D4490" s="1" t="s">
        <v>23</v>
      </c>
      <c r="E4490" s="1">
        <v>10</v>
      </c>
      <c r="F4490" s="3">
        <v>3675</v>
      </c>
      <c r="G4490" s="10">
        <v>11649.75</v>
      </c>
      <c r="H4490" s="12">
        <f>IFERROR(salesdata[[#This Row],[S-P1]]/salesdata[[#This Row],[Q-P1]],0)</f>
        <v>3.17</v>
      </c>
      <c r="I4490" s="3">
        <v>1600</v>
      </c>
      <c r="J4490" s="10">
        <v>10144</v>
      </c>
      <c r="K4490" s="12">
        <f>IFERROR(salesdata[[#This Row],[S-P2]]/salesdata[[#This Row],[Q-P2]],0)</f>
        <v>6.34</v>
      </c>
      <c r="L4490" s="3">
        <v>4215</v>
      </c>
      <c r="M4490" s="10">
        <v>22845.3</v>
      </c>
      <c r="N4490" s="12">
        <f>IFERROR(salesdata[[#This Row],[S-P3]]/salesdata[[#This Row],[Q-P3]],0)</f>
        <v>5.42</v>
      </c>
      <c r="O4490" s="3">
        <v>1103</v>
      </c>
      <c r="P4490" s="10">
        <v>7864.39</v>
      </c>
      <c r="Q4490" s="12">
        <f>IFERROR(salesdata[[#This Row],[S-P4]]/salesdata[[#This Row],[Q-P4]],0)</f>
        <v>7.13</v>
      </c>
      <c r="R4490" s="3">
        <v>10593</v>
      </c>
      <c r="S4490" s="10">
        <v>52503.44</v>
      </c>
      <c r="T4490" s="1" t="str">
        <f>"Q"&amp;ROUNDUP(salesdata[[#This Row],[Month No.]]/3,0)</f>
        <v>Q4</v>
      </c>
      <c r="U4490" s="1" t="str">
        <f>TEXT(salesdata[[#This Row],[Date]],"dddd")</f>
        <v>Thursday</v>
      </c>
      <c r="V4490" s="12">
        <f>IFERROR(salesdata[[#This Row],[Total Revenue]]/salesdata[[#This Row],[Total Units Sold]],0)</f>
        <v>4.9564278296988578</v>
      </c>
      <c r="W4490" s="1" t="str">
        <f>INDEX({"Product1","Product2","Product3","Product4"},MATCH(MAX(salesdata[[#This Row],[S-P1]],salesdata[[#This Row],[S-P2]],salesdata[[#This Row],[S-P3]],salesdata[[#This Row],[S-P4]]),CHOOSE({1,2,3,4},salesdata[[#This Row],[S-P1]],salesdata[[#This Row],[S-P2]],salesdata[[#This Row],[S-P3]],salesdata[[#This Row],[S-P4]]),0))</f>
        <v>Product3</v>
      </c>
      <c r="X4490" s="1" t="str">
        <f>IF(salesdata[[#This Row],[Total Revenue]]&gt;=70000,"High",IF(salesdata[[#This Row],[Total Revenue]]&gt;=40000,"Medium","Low"))</f>
        <v>Medium</v>
      </c>
      <c r="Y4490" s="1" t="str">
        <f>IFERROR(IF(SUMIF(salesdata[Year],salesdata[[#This Row],[Year]],salesdata[Total Revenue])&gt;SUMIF(salesdata[Year],salesdata[[#This Row],[Year]]-1,salesdata[Total Revenue]),"Growth Year","Decline Year"),"")</f>
        <v>Decline Year</v>
      </c>
    </row>
    <row r="4491" spans="1:25" x14ac:dyDescent="0.3">
      <c r="A4491" s="1">
        <v>4490</v>
      </c>
      <c r="B4491" s="2">
        <v>44848</v>
      </c>
      <c r="C4491" s="1">
        <v>2022</v>
      </c>
      <c r="D4491" s="1" t="s">
        <v>23</v>
      </c>
      <c r="E4491" s="1">
        <v>10</v>
      </c>
      <c r="F4491" s="3">
        <v>2436</v>
      </c>
      <c r="G4491" s="10">
        <v>7722.12</v>
      </c>
      <c r="H4491" s="12">
        <f>IFERROR(salesdata[[#This Row],[S-P1]]/salesdata[[#This Row],[Q-P1]],0)</f>
        <v>3.17</v>
      </c>
      <c r="I4491" s="3">
        <v>779</v>
      </c>
      <c r="J4491" s="10">
        <v>4938.8599999999997</v>
      </c>
      <c r="K4491" s="12">
        <f>IFERROR(salesdata[[#This Row],[S-P2]]/salesdata[[#This Row],[Q-P2]],0)</f>
        <v>6.34</v>
      </c>
      <c r="L4491" s="3">
        <v>2402</v>
      </c>
      <c r="M4491" s="10">
        <v>13018.84</v>
      </c>
      <c r="N4491" s="12">
        <f>IFERROR(salesdata[[#This Row],[S-P3]]/salesdata[[#This Row],[Q-P3]],0)</f>
        <v>5.42</v>
      </c>
      <c r="O4491" s="3">
        <v>1708</v>
      </c>
      <c r="P4491" s="10">
        <v>12178.04</v>
      </c>
      <c r="Q4491" s="12">
        <f>IFERROR(salesdata[[#This Row],[S-P4]]/salesdata[[#This Row],[Q-P4]],0)</f>
        <v>7.1300000000000008</v>
      </c>
      <c r="R4491" s="3">
        <v>7325</v>
      </c>
      <c r="S4491" s="10">
        <v>37857.86</v>
      </c>
      <c r="T4491" s="1" t="str">
        <f>"Q"&amp;ROUNDUP(salesdata[[#This Row],[Month No.]]/3,0)</f>
        <v>Q4</v>
      </c>
      <c r="U4491" s="1" t="str">
        <f>TEXT(salesdata[[#This Row],[Date]],"dddd")</f>
        <v>Friday</v>
      </c>
      <c r="V4491" s="12">
        <f>IFERROR(salesdata[[#This Row],[Total Revenue]]/salesdata[[#This Row],[Total Units Sold]],0)</f>
        <v>5.1683085324232083</v>
      </c>
      <c r="W4491" s="1" t="str">
        <f>INDEX({"Product1","Product2","Product3","Product4"},MATCH(MAX(salesdata[[#This Row],[S-P1]],salesdata[[#This Row],[S-P2]],salesdata[[#This Row],[S-P3]],salesdata[[#This Row],[S-P4]]),CHOOSE({1,2,3,4},salesdata[[#This Row],[S-P1]],salesdata[[#This Row],[S-P2]],salesdata[[#This Row],[S-P3]],salesdata[[#This Row],[S-P4]]),0))</f>
        <v>Product3</v>
      </c>
      <c r="X4491" s="1" t="str">
        <f>IF(salesdata[[#This Row],[Total Revenue]]&gt;=70000,"High",IF(salesdata[[#This Row],[Total Revenue]]&gt;=40000,"Medium","Low"))</f>
        <v>Low</v>
      </c>
      <c r="Y4491" s="1" t="str">
        <f>IFERROR(IF(SUMIF(salesdata[Year],salesdata[[#This Row],[Year]],salesdata[Total Revenue])&gt;SUMIF(salesdata[Year],salesdata[[#This Row],[Year]]-1,salesdata[Total Revenue]),"Growth Year","Decline Year"),"")</f>
        <v>Decline Year</v>
      </c>
    </row>
    <row r="4492" spans="1:25" x14ac:dyDescent="0.3">
      <c r="A4492" s="1">
        <v>4491</v>
      </c>
      <c r="B4492" s="2">
        <v>44849</v>
      </c>
      <c r="C4492" s="1">
        <v>2022</v>
      </c>
      <c r="D4492" s="1" t="s">
        <v>23</v>
      </c>
      <c r="E4492" s="1">
        <v>10</v>
      </c>
      <c r="F4492" s="3">
        <v>2068</v>
      </c>
      <c r="G4492" s="10">
        <v>6555.56</v>
      </c>
      <c r="H4492" s="12">
        <f>IFERROR(salesdata[[#This Row],[S-P1]]/salesdata[[#This Row],[Q-P1]],0)</f>
        <v>3.1700000000000004</v>
      </c>
      <c r="I4492" s="3">
        <v>1000</v>
      </c>
      <c r="J4492" s="10">
        <v>6340</v>
      </c>
      <c r="K4492" s="12">
        <f>IFERROR(salesdata[[#This Row],[S-P2]]/salesdata[[#This Row],[Q-P2]],0)</f>
        <v>6.34</v>
      </c>
      <c r="L4492" s="3">
        <v>3183</v>
      </c>
      <c r="M4492" s="10">
        <v>17251.86</v>
      </c>
      <c r="N4492" s="12">
        <f>IFERROR(salesdata[[#This Row],[S-P3]]/salesdata[[#This Row],[Q-P3]],0)</f>
        <v>5.42</v>
      </c>
      <c r="O4492" s="3">
        <v>331</v>
      </c>
      <c r="P4492" s="10">
        <v>2360.0300000000002</v>
      </c>
      <c r="Q4492" s="12">
        <f>IFERROR(salesdata[[#This Row],[S-P4]]/salesdata[[#This Row],[Q-P4]],0)</f>
        <v>7.1300000000000008</v>
      </c>
      <c r="R4492" s="3">
        <v>6582</v>
      </c>
      <c r="S4492" s="10">
        <v>32507.45</v>
      </c>
      <c r="T4492" s="1" t="str">
        <f>"Q"&amp;ROUNDUP(salesdata[[#This Row],[Month No.]]/3,0)</f>
        <v>Q4</v>
      </c>
      <c r="U4492" s="1" t="str">
        <f>TEXT(salesdata[[#This Row],[Date]],"dddd")</f>
        <v>Saturday</v>
      </c>
      <c r="V4492" s="12">
        <f>IFERROR(salesdata[[#This Row],[Total Revenue]]/salesdata[[#This Row],[Total Units Sold]],0)</f>
        <v>4.9388407778790642</v>
      </c>
      <c r="W4492" s="1" t="str">
        <f>INDEX({"Product1","Product2","Product3","Product4"},MATCH(MAX(salesdata[[#This Row],[S-P1]],salesdata[[#This Row],[S-P2]],salesdata[[#This Row],[S-P3]],salesdata[[#This Row],[S-P4]]),CHOOSE({1,2,3,4},salesdata[[#This Row],[S-P1]],salesdata[[#This Row],[S-P2]],salesdata[[#This Row],[S-P3]],salesdata[[#This Row],[S-P4]]),0))</f>
        <v>Product3</v>
      </c>
      <c r="X4492" s="1" t="str">
        <f>IF(salesdata[[#This Row],[Total Revenue]]&gt;=70000,"High",IF(salesdata[[#This Row],[Total Revenue]]&gt;=40000,"Medium","Low"))</f>
        <v>Low</v>
      </c>
      <c r="Y4492" s="1" t="str">
        <f>IFERROR(IF(SUMIF(salesdata[Year],salesdata[[#This Row],[Year]],salesdata[Total Revenue])&gt;SUMIF(salesdata[Year],salesdata[[#This Row],[Year]]-1,salesdata[Total Revenue]),"Growth Year","Decline Year"),"")</f>
        <v>Decline Year</v>
      </c>
    </row>
    <row r="4493" spans="1:25" x14ac:dyDescent="0.3">
      <c r="A4493" s="1">
        <v>4492</v>
      </c>
      <c r="B4493" s="2">
        <v>44850</v>
      </c>
      <c r="C4493" s="1">
        <v>2022</v>
      </c>
      <c r="D4493" s="1" t="s">
        <v>23</v>
      </c>
      <c r="E4493" s="1">
        <v>10</v>
      </c>
      <c r="F4493" s="3">
        <v>3605</v>
      </c>
      <c r="G4493" s="10">
        <v>11427.85</v>
      </c>
      <c r="H4493" s="12">
        <f>IFERROR(salesdata[[#This Row],[S-P1]]/salesdata[[#This Row],[Q-P1]],0)</f>
        <v>3.17</v>
      </c>
      <c r="I4493" s="3">
        <v>1850</v>
      </c>
      <c r="J4493" s="10">
        <v>11729</v>
      </c>
      <c r="K4493" s="12">
        <f>IFERROR(salesdata[[#This Row],[S-P2]]/salesdata[[#This Row],[Q-P2]],0)</f>
        <v>6.34</v>
      </c>
      <c r="L4493" s="3">
        <v>3309</v>
      </c>
      <c r="M4493" s="10">
        <v>17934.78</v>
      </c>
      <c r="N4493" s="12">
        <f>IFERROR(salesdata[[#This Row],[S-P3]]/salesdata[[#This Row],[Q-P3]],0)</f>
        <v>5.42</v>
      </c>
      <c r="O4493" s="3">
        <v>808</v>
      </c>
      <c r="P4493" s="10">
        <v>5761.04</v>
      </c>
      <c r="Q4493" s="12">
        <f>IFERROR(salesdata[[#This Row],[S-P4]]/salesdata[[#This Row],[Q-P4]],0)</f>
        <v>7.13</v>
      </c>
      <c r="R4493" s="3">
        <v>9572</v>
      </c>
      <c r="S4493" s="10">
        <v>46852.67</v>
      </c>
      <c r="T4493" s="1" t="str">
        <f>"Q"&amp;ROUNDUP(salesdata[[#This Row],[Month No.]]/3,0)</f>
        <v>Q4</v>
      </c>
      <c r="U4493" s="1" t="str">
        <f>TEXT(salesdata[[#This Row],[Date]],"dddd")</f>
        <v>Sunday</v>
      </c>
      <c r="V4493" s="12">
        <f>IFERROR(salesdata[[#This Row],[Total Revenue]]/salesdata[[#This Row],[Total Units Sold]],0)</f>
        <v>4.8947628499791058</v>
      </c>
      <c r="W4493" s="1" t="str">
        <f>INDEX({"Product1","Product2","Product3","Product4"},MATCH(MAX(salesdata[[#This Row],[S-P1]],salesdata[[#This Row],[S-P2]],salesdata[[#This Row],[S-P3]],salesdata[[#This Row],[S-P4]]),CHOOSE({1,2,3,4},salesdata[[#This Row],[S-P1]],salesdata[[#This Row],[S-P2]],salesdata[[#This Row],[S-P3]],salesdata[[#This Row],[S-P4]]),0))</f>
        <v>Product3</v>
      </c>
      <c r="X4493" s="1" t="str">
        <f>IF(salesdata[[#This Row],[Total Revenue]]&gt;=70000,"High",IF(salesdata[[#This Row],[Total Revenue]]&gt;=40000,"Medium","Low"))</f>
        <v>Medium</v>
      </c>
      <c r="Y4493" s="1" t="str">
        <f>IFERROR(IF(SUMIF(salesdata[Year],salesdata[[#This Row],[Year]],salesdata[Total Revenue])&gt;SUMIF(salesdata[Year],salesdata[[#This Row],[Year]]-1,salesdata[Total Revenue]),"Growth Year","Decline Year"),"")</f>
        <v>Decline Year</v>
      </c>
    </row>
    <row r="4494" spans="1:25" x14ac:dyDescent="0.3">
      <c r="A4494" s="1">
        <v>4493</v>
      </c>
      <c r="B4494" s="2">
        <v>44851</v>
      </c>
      <c r="C4494" s="1">
        <v>2022</v>
      </c>
      <c r="D4494" s="1" t="s">
        <v>23</v>
      </c>
      <c r="E4494" s="1">
        <v>10</v>
      </c>
      <c r="F4494" s="3">
        <v>3306</v>
      </c>
      <c r="G4494" s="10">
        <v>10480.02</v>
      </c>
      <c r="H4494" s="12">
        <f>IFERROR(salesdata[[#This Row],[S-P1]]/salesdata[[#This Row],[Q-P1]],0)</f>
        <v>3.17</v>
      </c>
      <c r="I4494" s="3">
        <v>3015</v>
      </c>
      <c r="J4494" s="10">
        <v>19115.099999999999</v>
      </c>
      <c r="K4494" s="12">
        <f>IFERROR(salesdata[[#This Row],[S-P2]]/salesdata[[#This Row],[Q-P2]],0)</f>
        <v>6.34</v>
      </c>
      <c r="L4494" s="3">
        <v>4383</v>
      </c>
      <c r="M4494" s="10">
        <v>23755.86</v>
      </c>
      <c r="N4494" s="12">
        <f>IFERROR(salesdata[[#This Row],[S-P3]]/salesdata[[#This Row],[Q-P3]],0)</f>
        <v>5.42</v>
      </c>
      <c r="O4494" s="3">
        <v>521</v>
      </c>
      <c r="P4494" s="10">
        <v>3714.73</v>
      </c>
      <c r="Q4494" s="12">
        <f>IFERROR(salesdata[[#This Row],[S-P4]]/salesdata[[#This Row],[Q-P4]],0)</f>
        <v>7.13</v>
      </c>
      <c r="R4494" s="3">
        <v>11225</v>
      </c>
      <c r="S4494" s="10">
        <v>57065.71</v>
      </c>
      <c r="T4494" s="1" t="str">
        <f>"Q"&amp;ROUNDUP(salesdata[[#This Row],[Month No.]]/3,0)</f>
        <v>Q4</v>
      </c>
      <c r="U4494" s="1" t="str">
        <f>TEXT(salesdata[[#This Row],[Date]],"dddd")</f>
        <v>Monday</v>
      </c>
      <c r="V4494" s="12">
        <f>IFERROR(salesdata[[#This Row],[Total Revenue]]/salesdata[[#This Row],[Total Units Sold]],0)</f>
        <v>5.0838048997772827</v>
      </c>
      <c r="W4494" s="1" t="str">
        <f>INDEX({"Product1","Product2","Product3","Product4"},MATCH(MAX(salesdata[[#This Row],[S-P1]],salesdata[[#This Row],[S-P2]],salesdata[[#This Row],[S-P3]],salesdata[[#This Row],[S-P4]]),CHOOSE({1,2,3,4},salesdata[[#This Row],[S-P1]],salesdata[[#This Row],[S-P2]],salesdata[[#This Row],[S-P3]],salesdata[[#This Row],[S-P4]]),0))</f>
        <v>Product3</v>
      </c>
      <c r="X4494" s="1" t="str">
        <f>IF(salesdata[[#This Row],[Total Revenue]]&gt;=70000,"High",IF(salesdata[[#This Row],[Total Revenue]]&gt;=40000,"Medium","Low"))</f>
        <v>Medium</v>
      </c>
      <c r="Y4494" s="1" t="str">
        <f>IFERROR(IF(SUMIF(salesdata[Year],salesdata[[#This Row],[Year]],salesdata[Total Revenue])&gt;SUMIF(salesdata[Year],salesdata[[#This Row],[Year]]-1,salesdata[Total Revenue]),"Growth Year","Decline Year"),"")</f>
        <v>Decline Year</v>
      </c>
    </row>
    <row r="4495" spans="1:25" x14ac:dyDescent="0.3">
      <c r="A4495" s="1">
        <v>4494</v>
      </c>
      <c r="B4495" s="2">
        <v>44852</v>
      </c>
      <c r="C4495" s="1">
        <v>2022</v>
      </c>
      <c r="D4495" s="1" t="s">
        <v>23</v>
      </c>
      <c r="E4495" s="1">
        <v>10</v>
      </c>
      <c r="F4495" s="3">
        <v>988</v>
      </c>
      <c r="G4495" s="10">
        <v>3131.96</v>
      </c>
      <c r="H4495" s="12">
        <f>IFERROR(salesdata[[#This Row],[S-P1]]/salesdata[[#This Row],[Q-P1]],0)</f>
        <v>3.17</v>
      </c>
      <c r="I4495" s="3">
        <v>964</v>
      </c>
      <c r="J4495" s="10">
        <v>6111.76</v>
      </c>
      <c r="K4495" s="12">
        <f>IFERROR(salesdata[[#This Row],[S-P2]]/salesdata[[#This Row],[Q-P2]],0)</f>
        <v>6.34</v>
      </c>
      <c r="L4495" s="3">
        <v>1463</v>
      </c>
      <c r="M4495" s="10">
        <v>7929.46</v>
      </c>
      <c r="N4495" s="12">
        <f>IFERROR(salesdata[[#This Row],[S-P3]]/salesdata[[#This Row],[Q-P3]],0)</f>
        <v>5.42</v>
      </c>
      <c r="O4495" s="3">
        <v>1722</v>
      </c>
      <c r="P4495" s="10">
        <v>12277.86</v>
      </c>
      <c r="Q4495" s="12">
        <f>IFERROR(salesdata[[#This Row],[S-P4]]/salesdata[[#This Row],[Q-P4]],0)</f>
        <v>7.1300000000000008</v>
      </c>
      <c r="R4495" s="3">
        <v>5137</v>
      </c>
      <c r="S4495" s="10">
        <v>29451.040000000001</v>
      </c>
      <c r="T4495" s="1" t="str">
        <f>"Q"&amp;ROUNDUP(salesdata[[#This Row],[Month No.]]/3,0)</f>
        <v>Q4</v>
      </c>
      <c r="U4495" s="1" t="str">
        <f>TEXT(salesdata[[#This Row],[Date]],"dddd")</f>
        <v>Tuesday</v>
      </c>
      <c r="V4495" s="12">
        <f>IFERROR(salesdata[[#This Row],[Total Revenue]]/salesdata[[#This Row],[Total Units Sold]],0)</f>
        <v>5.7331204983453379</v>
      </c>
      <c r="W4495" s="1" t="str">
        <f>INDEX({"Product1","Product2","Product3","Product4"},MATCH(MAX(salesdata[[#This Row],[S-P1]],salesdata[[#This Row],[S-P2]],salesdata[[#This Row],[S-P3]],salesdata[[#This Row],[S-P4]]),CHOOSE({1,2,3,4},salesdata[[#This Row],[S-P1]],salesdata[[#This Row],[S-P2]],salesdata[[#This Row],[S-P3]],salesdata[[#This Row],[S-P4]]),0))</f>
        <v>Product4</v>
      </c>
      <c r="X4495" s="1" t="str">
        <f>IF(salesdata[[#This Row],[Total Revenue]]&gt;=70000,"High",IF(salesdata[[#This Row],[Total Revenue]]&gt;=40000,"Medium","Low"))</f>
        <v>Low</v>
      </c>
      <c r="Y4495" s="1" t="str">
        <f>IFERROR(IF(SUMIF(salesdata[Year],salesdata[[#This Row],[Year]],salesdata[Total Revenue])&gt;SUMIF(salesdata[Year],salesdata[[#This Row],[Year]]-1,salesdata[Total Revenue]),"Growth Year","Decline Year"),"")</f>
        <v>Decline Year</v>
      </c>
    </row>
    <row r="4496" spans="1:25" x14ac:dyDescent="0.3">
      <c r="A4496" s="1">
        <v>4495</v>
      </c>
      <c r="B4496" s="2">
        <v>44853</v>
      </c>
      <c r="C4496" s="1">
        <v>2022</v>
      </c>
      <c r="D4496" s="1" t="s">
        <v>23</v>
      </c>
      <c r="E4496" s="1">
        <v>10</v>
      </c>
      <c r="F4496" s="3">
        <v>873</v>
      </c>
      <c r="G4496" s="10">
        <v>2767.41</v>
      </c>
      <c r="H4496" s="12">
        <f>IFERROR(salesdata[[#This Row],[S-P1]]/salesdata[[#This Row],[Q-P1]],0)</f>
        <v>3.17</v>
      </c>
      <c r="I4496" s="3">
        <v>3951</v>
      </c>
      <c r="J4496" s="10">
        <v>25049.34</v>
      </c>
      <c r="K4496" s="12">
        <f>IFERROR(salesdata[[#This Row],[S-P2]]/salesdata[[#This Row],[Q-P2]],0)</f>
        <v>6.34</v>
      </c>
      <c r="L4496" s="3">
        <v>1240</v>
      </c>
      <c r="M4496" s="10">
        <v>6720.8</v>
      </c>
      <c r="N4496" s="12">
        <f>IFERROR(salesdata[[#This Row],[S-P3]]/salesdata[[#This Row],[Q-P3]],0)</f>
        <v>5.42</v>
      </c>
      <c r="O4496" s="3">
        <v>1019</v>
      </c>
      <c r="P4496" s="10">
        <v>7265.47</v>
      </c>
      <c r="Q4496" s="12">
        <f>IFERROR(salesdata[[#This Row],[S-P4]]/salesdata[[#This Row],[Q-P4]],0)</f>
        <v>7.13</v>
      </c>
      <c r="R4496" s="3">
        <v>7083</v>
      </c>
      <c r="S4496" s="10">
        <v>41803.019999999997</v>
      </c>
      <c r="T4496" s="1" t="str">
        <f>"Q"&amp;ROUNDUP(salesdata[[#This Row],[Month No.]]/3,0)</f>
        <v>Q4</v>
      </c>
      <c r="U4496" s="1" t="str">
        <f>TEXT(salesdata[[#This Row],[Date]],"dddd")</f>
        <v>Wednesday</v>
      </c>
      <c r="V4496" s="12">
        <f>IFERROR(salesdata[[#This Row],[Total Revenue]]/salesdata[[#This Row],[Total Units Sold]],0)</f>
        <v>5.9018805590851331</v>
      </c>
      <c r="W4496" s="1" t="str">
        <f>INDEX({"Product1","Product2","Product3","Product4"},MATCH(MAX(salesdata[[#This Row],[S-P1]],salesdata[[#This Row],[S-P2]],salesdata[[#This Row],[S-P3]],salesdata[[#This Row],[S-P4]]),CHOOSE({1,2,3,4},salesdata[[#This Row],[S-P1]],salesdata[[#This Row],[S-P2]],salesdata[[#This Row],[S-P3]],salesdata[[#This Row],[S-P4]]),0))</f>
        <v>Product2</v>
      </c>
      <c r="X4496" s="1" t="str">
        <f>IF(salesdata[[#This Row],[Total Revenue]]&gt;=70000,"High",IF(salesdata[[#This Row],[Total Revenue]]&gt;=40000,"Medium","Low"))</f>
        <v>Medium</v>
      </c>
      <c r="Y4496" s="1" t="str">
        <f>IFERROR(IF(SUMIF(salesdata[Year],salesdata[[#This Row],[Year]],salesdata[Total Revenue])&gt;SUMIF(salesdata[Year],salesdata[[#This Row],[Year]]-1,salesdata[Total Revenue]),"Growth Year","Decline Year"),"")</f>
        <v>Decline Year</v>
      </c>
    </row>
    <row r="4497" spans="1:25" x14ac:dyDescent="0.3">
      <c r="A4497" s="1">
        <v>4496</v>
      </c>
      <c r="B4497" s="2">
        <v>44854</v>
      </c>
      <c r="C4497" s="1">
        <v>2022</v>
      </c>
      <c r="D4497" s="1" t="s">
        <v>23</v>
      </c>
      <c r="E4497" s="1">
        <v>10</v>
      </c>
      <c r="F4497" s="3">
        <v>1351</v>
      </c>
      <c r="G4497" s="10">
        <v>4282.67</v>
      </c>
      <c r="H4497" s="12">
        <f>IFERROR(salesdata[[#This Row],[S-P1]]/salesdata[[#This Row],[Q-P1]],0)</f>
        <v>3.17</v>
      </c>
      <c r="I4497" s="3">
        <v>1175</v>
      </c>
      <c r="J4497" s="10">
        <v>7449.5</v>
      </c>
      <c r="K4497" s="12">
        <f>IFERROR(salesdata[[#This Row],[S-P2]]/salesdata[[#This Row],[Q-P2]],0)</f>
        <v>6.34</v>
      </c>
      <c r="L4497" s="3">
        <v>4137</v>
      </c>
      <c r="M4497" s="10">
        <v>22422.54</v>
      </c>
      <c r="N4497" s="12">
        <f>IFERROR(salesdata[[#This Row],[S-P3]]/salesdata[[#This Row],[Q-P3]],0)</f>
        <v>5.42</v>
      </c>
      <c r="O4497" s="3">
        <v>1024</v>
      </c>
      <c r="P4497" s="10">
        <v>7301.12</v>
      </c>
      <c r="Q4497" s="12">
        <f>IFERROR(salesdata[[#This Row],[S-P4]]/salesdata[[#This Row],[Q-P4]],0)</f>
        <v>7.13</v>
      </c>
      <c r="R4497" s="3">
        <v>7687</v>
      </c>
      <c r="S4497" s="10">
        <v>41455.83</v>
      </c>
      <c r="T4497" s="1" t="str">
        <f>"Q"&amp;ROUNDUP(salesdata[[#This Row],[Month No.]]/3,0)</f>
        <v>Q4</v>
      </c>
      <c r="U4497" s="1" t="str">
        <f>TEXT(salesdata[[#This Row],[Date]],"dddd")</f>
        <v>Thursday</v>
      </c>
      <c r="V4497" s="12">
        <f>IFERROR(salesdata[[#This Row],[Total Revenue]]/salesdata[[#This Row],[Total Units Sold]],0)</f>
        <v>5.392979055548329</v>
      </c>
      <c r="W4497" s="1" t="str">
        <f>INDEX({"Product1","Product2","Product3","Product4"},MATCH(MAX(salesdata[[#This Row],[S-P1]],salesdata[[#This Row],[S-P2]],salesdata[[#This Row],[S-P3]],salesdata[[#This Row],[S-P4]]),CHOOSE({1,2,3,4},salesdata[[#This Row],[S-P1]],salesdata[[#This Row],[S-P2]],salesdata[[#This Row],[S-P3]],salesdata[[#This Row],[S-P4]]),0))</f>
        <v>Product3</v>
      </c>
      <c r="X4497" s="1" t="str">
        <f>IF(salesdata[[#This Row],[Total Revenue]]&gt;=70000,"High",IF(salesdata[[#This Row],[Total Revenue]]&gt;=40000,"Medium","Low"))</f>
        <v>Medium</v>
      </c>
      <c r="Y4497" s="1" t="str">
        <f>IFERROR(IF(SUMIF(salesdata[Year],salesdata[[#This Row],[Year]],salesdata[Total Revenue])&gt;SUMIF(salesdata[Year],salesdata[[#This Row],[Year]]-1,salesdata[Total Revenue]),"Growth Year","Decline Year"),"")</f>
        <v>Decline Year</v>
      </c>
    </row>
    <row r="4498" spans="1:25" x14ac:dyDescent="0.3">
      <c r="A4498" s="1">
        <v>4497</v>
      </c>
      <c r="B4498" s="2">
        <v>44855</v>
      </c>
      <c r="C4498" s="1">
        <v>2022</v>
      </c>
      <c r="D4498" s="1" t="s">
        <v>23</v>
      </c>
      <c r="E4498" s="1">
        <v>10</v>
      </c>
      <c r="F4498" s="3">
        <v>5935</v>
      </c>
      <c r="G4498" s="10">
        <v>18813.95</v>
      </c>
      <c r="H4498" s="12">
        <f>IFERROR(salesdata[[#This Row],[S-P1]]/salesdata[[#This Row],[Q-P1]],0)</f>
        <v>3.17</v>
      </c>
      <c r="I4498" s="3">
        <v>3537</v>
      </c>
      <c r="J4498" s="10">
        <v>22424.58</v>
      </c>
      <c r="K4498" s="12">
        <f>IFERROR(salesdata[[#This Row],[S-P2]]/salesdata[[#This Row],[Q-P2]],0)</f>
        <v>6.3400000000000007</v>
      </c>
      <c r="L4498" s="3">
        <v>3782</v>
      </c>
      <c r="M4498" s="10">
        <v>20498.439999999999</v>
      </c>
      <c r="N4498" s="12">
        <f>IFERROR(salesdata[[#This Row],[S-P3]]/salesdata[[#This Row],[Q-P3]],0)</f>
        <v>5.42</v>
      </c>
      <c r="O4498" s="3">
        <v>1385</v>
      </c>
      <c r="P4498" s="10">
        <v>9875.0499999999993</v>
      </c>
      <c r="Q4498" s="12">
        <f>IFERROR(salesdata[[#This Row],[S-P4]]/salesdata[[#This Row],[Q-P4]],0)</f>
        <v>7.13</v>
      </c>
      <c r="R4498" s="3">
        <v>14639</v>
      </c>
      <c r="S4498" s="10">
        <v>71612.02</v>
      </c>
      <c r="T4498" s="1" t="str">
        <f>"Q"&amp;ROUNDUP(salesdata[[#This Row],[Month No.]]/3,0)</f>
        <v>Q4</v>
      </c>
      <c r="U4498" s="1" t="str">
        <f>TEXT(salesdata[[#This Row],[Date]],"dddd")</f>
        <v>Friday</v>
      </c>
      <c r="V4498" s="12">
        <f>IFERROR(salesdata[[#This Row],[Total Revenue]]/salesdata[[#This Row],[Total Units Sold]],0)</f>
        <v>4.8918655645877456</v>
      </c>
      <c r="W4498" s="1" t="str">
        <f>INDEX({"Product1","Product2","Product3","Product4"},MATCH(MAX(salesdata[[#This Row],[S-P1]],salesdata[[#This Row],[S-P2]],salesdata[[#This Row],[S-P3]],salesdata[[#This Row],[S-P4]]),CHOOSE({1,2,3,4},salesdata[[#This Row],[S-P1]],salesdata[[#This Row],[S-P2]],salesdata[[#This Row],[S-P3]],salesdata[[#This Row],[S-P4]]),0))</f>
        <v>Product2</v>
      </c>
      <c r="X4498" s="1" t="str">
        <f>IF(salesdata[[#This Row],[Total Revenue]]&gt;=70000,"High",IF(salesdata[[#This Row],[Total Revenue]]&gt;=40000,"Medium","Low"))</f>
        <v>High</v>
      </c>
      <c r="Y4498" s="1" t="str">
        <f>IFERROR(IF(SUMIF(salesdata[Year],salesdata[[#This Row],[Year]],salesdata[Total Revenue])&gt;SUMIF(salesdata[Year],salesdata[[#This Row],[Year]]-1,salesdata[Total Revenue]),"Growth Year","Decline Year"),"")</f>
        <v>Decline Year</v>
      </c>
    </row>
    <row r="4499" spans="1:25" x14ac:dyDescent="0.3">
      <c r="A4499" s="1">
        <v>4498</v>
      </c>
      <c r="B4499" s="2">
        <v>44856</v>
      </c>
      <c r="C4499" s="1">
        <v>2022</v>
      </c>
      <c r="D4499" s="1" t="s">
        <v>23</v>
      </c>
      <c r="E4499" s="1">
        <v>10</v>
      </c>
      <c r="F4499" s="3">
        <v>3633</v>
      </c>
      <c r="G4499" s="10">
        <v>11516.61</v>
      </c>
      <c r="H4499" s="12">
        <f>IFERROR(salesdata[[#This Row],[S-P1]]/salesdata[[#This Row],[Q-P1]],0)</f>
        <v>3.1700000000000004</v>
      </c>
      <c r="I4499" s="3">
        <v>3888</v>
      </c>
      <c r="J4499" s="10">
        <v>24649.919999999998</v>
      </c>
      <c r="K4499" s="12">
        <f>IFERROR(salesdata[[#This Row],[S-P2]]/salesdata[[#This Row],[Q-P2]],0)</f>
        <v>6.34</v>
      </c>
      <c r="L4499" s="3">
        <v>5892</v>
      </c>
      <c r="M4499" s="10">
        <v>31934.639999999999</v>
      </c>
      <c r="N4499" s="12">
        <f>IFERROR(salesdata[[#This Row],[S-P3]]/salesdata[[#This Row],[Q-P3]],0)</f>
        <v>5.42</v>
      </c>
      <c r="O4499" s="3">
        <v>1478</v>
      </c>
      <c r="P4499" s="10">
        <v>10538.14</v>
      </c>
      <c r="Q4499" s="12">
        <f>IFERROR(salesdata[[#This Row],[S-P4]]/salesdata[[#This Row],[Q-P4]],0)</f>
        <v>7.13</v>
      </c>
      <c r="R4499" s="3">
        <v>14891</v>
      </c>
      <c r="S4499" s="10">
        <v>78639.31</v>
      </c>
      <c r="T4499" s="1" t="str">
        <f>"Q"&amp;ROUNDUP(salesdata[[#This Row],[Month No.]]/3,0)</f>
        <v>Q4</v>
      </c>
      <c r="U4499" s="1" t="str">
        <f>TEXT(salesdata[[#This Row],[Date]],"dddd")</f>
        <v>Saturday</v>
      </c>
      <c r="V4499" s="12">
        <f>IFERROR(salesdata[[#This Row],[Total Revenue]]/salesdata[[#This Row],[Total Units Sold]],0)</f>
        <v>5.2809959035659118</v>
      </c>
      <c r="W4499" s="1" t="str">
        <f>INDEX({"Product1","Product2","Product3","Product4"},MATCH(MAX(salesdata[[#This Row],[S-P1]],salesdata[[#This Row],[S-P2]],salesdata[[#This Row],[S-P3]],salesdata[[#This Row],[S-P4]]),CHOOSE({1,2,3,4},salesdata[[#This Row],[S-P1]],salesdata[[#This Row],[S-P2]],salesdata[[#This Row],[S-P3]],salesdata[[#This Row],[S-P4]]),0))</f>
        <v>Product3</v>
      </c>
      <c r="X4499" s="1" t="str">
        <f>IF(salesdata[[#This Row],[Total Revenue]]&gt;=70000,"High",IF(salesdata[[#This Row],[Total Revenue]]&gt;=40000,"Medium","Low"))</f>
        <v>High</v>
      </c>
      <c r="Y4499" s="1" t="str">
        <f>IFERROR(IF(SUMIF(salesdata[Year],salesdata[[#This Row],[Year]],salesdata[Total Revenue])&gt;SUMIF(salesdata[Year],salesdata[[#This Row],[Year]]-1,salesdata[Total Revenue]),"Growth Year","Decline Year"),"")</f>
        <v>Decline Year</v>
      </c>
    </row>
    <row r="4500" spans="1:25" x14ac:dyDescent="0.3">
      <c r="A4500" s="1">
        <v>4499</v>
      </c>
      <c r="B4500" s="2">
        <v>44857</v>
      </c>
      <c r="C4500" s="1">
        <v>2022</v>
      </c>
      <c r="D4500" s="1" t="s">
        <v>23</v>
      </c>
      <c r="E4500" s="1">
        <v>10</v>
      </c>
      <c r="F4500" s="3">
        <v>6742</v>
      </c>
      <c r="G4500" s="10">
        <v>21372.14</v>
      </c>
      <c r="H4500" s="12">
        <f>IFERROR(salesdata[[#This Row],[S-P1]]/salesdata[[#This Row],[Q-P1]],0)</f>
        <v>3.17</v>
      </c>
      <c r="I4500" s="3">
        <v>1574</v>
      </c>
      <c r="J4500" s="10">
        <v>9979.16</v>
      </c>
      <c r="K4500" s="12">
        <f>IFERROR(salesdata[[#This Row],[S-P2]]/salesdata[[#This Row],[Q-P2]],0)</f>
        <v>6.34</v>
      </c>
      <c r="L4500" s="3">
        <v>1558</v>
      </c>
      <c r="M4500" s="10">
        <v>8444.36</v>
      </c>
      <c r="N4500" s="12">
        <f>IFERROR(salesdata[[#This Row],[S-P3]]/salesdata[[#This Row],[Q-P3]],0)</f>
        <v>5.4200000000000008</v>
      </c>
      <c r="O4500" s="3">
        <v>873</v>
      </c>
      <c r="P4500" s="10">
        <v>6224.49</v>
      </c>
      <c r="Q4500" s="12">
        <f>IFERROR(salesdata[[#This Row],[S-P4]]/salesdata[[#This Row],[Q-P4]],0)</f>
        <v>7.13</v>
      </c>
      <c r="R4500" s="3">
        <v>10747</v>
      </c>
      <c r="S4500" s="10">
        <v>46020.15</v>
      </c>
      <c r="T4500" s="1" t="str">
        <f>"Q"&amp;ROUNDUP(salesdata[[#This Row],[Month No.]]/3,0)</f>
        <v>Q4</v>
      </c>
      <c r="U4500" s="1" t="str">
        <f>TEXT(salesdata[[#This Row],[Date]],"dddd")</f>
        <v>Sunday</v>
      </c>
      <c r="V4500" s="12">
        <f>IFERROR(salesdata[[#This Row],[Total Revenue]]/salesdata[[#This Row],[Total Units Sold]],0)</f>
        <v>4.2821392016376665</v>
      </c>
      <c r="W4500" s="1" t="str">
        <f>INDEX({"Product1","Product2","Product3","Product4"},MATCH(MAX(salesdata[[#This Row],[S-P1]],salesdata[[#This Row],[S-P2]],salesdata[[#This Row],[S-P3]],salesdata[[#This Row],[S-P4]]),CHOOSE({1,2,3,4},salesdata[[#This Row],[S-P1]],salesdata[[#This Row],[S-P2]],salesdata[[#This Row],[S-P3]],salesdata[[#This Row],[S-P4]]),0))</f>
        <v>Product1</v>
      </c>
      <c r="X4500" s="1" t="str">
        <f>IF(salesdata[[#This Row],[Total Revenue]]&gt;=70000,"High",IF(salesdata[[#This Row],[Total Revenue]]&gt;=40000,"Medium","Low"))</f>
        <v>Medium</v>
      </c>
      <c r="Y4500" s="1" t="str">
        <f>IFERROR(IF(SUMIF(salesdata[Year],salesdata[[#This Row],[Year]],salesdata[Total Revenue])&gt;SUMIF(salesdata[Year],salesdata[[#This Row],[Year]]-1,salesdata[Total Revenue]),"Growth Year","Decline Year"),"")</f>
        <v>Decline Year</v>
      </c>
    </row>
    <row r="4501" spans="1:25" x14ac:dyDescent="0.3">
      <c r="A4501" s="1">
        <v>4500</v>
      </c>
      <c r="B4501" s="2">
        <v>44858</v>
      </c>
      <c r="C4501" s="1">
        <v>2022</v>
      </c>
      <c r="D4501" s="1" t="s">
        <v>23</v>
      </c>
      <c r="E4501" s="1">
        <v>10</v>
      </c>
      <c r="F4501" s="3">
        <v>6353</v>
      </c>
      <c r="G4501" s="10">
        <v>20139.009999999998</v>
      </c>
      <c r="H4501" s="12">
        <f>IFERROR(salesdata[[#This Row],[S-P1]]/salesdata[[#This Row],[Q-P1]],0)</f>
        <v>3.17</v>
      </c>
      <c r="I4501" s="3">
        <v>3896</v>
      </c>
      <c r="J4501" s="10">
        <v>24700.639999999999</v>
      </c>
      <c r="K4501" s="12">
        <f>IFERROR(salesdata[[#This Row],[S-P2]]/salesdata[[#This Row],[Q-P2]],0)</f>
        <v>6.34</v>
      </c>
      <c r="L4501" s="3">
        <v>4084</v>
      </c>
      <c r="M4501" s="10">
        <v>22135.279999999999</v>
      </c>
      <c r="N4501" s="12">
        <f>IFERROR(salesdata[[#This Row],[S-P3]]/salesdata[[#This Row],[Q-P3]],0)</f>
        <v>5.42</v>
      </c>
      <c r="O4501" s="3">
        <v>726</v>
      </c>
      <c r="P4501" s="10">
        <v>5176.38</v>
      </c>
      <c r="Q4501" s="12">
        <f>IFERROR(salesdata[[#This Row],[S-P4]]/salesdata[[#This Row],[Q-P4]],0)</f>
        <v>7.13</v>
      </c>
      <c r="R4501" s="3">
        <v>15059</v>
      </c>
      <c r="S4501" s="10">
        <v>72151.31</v>
      </c>
      <c r="T4501" s="1" t="str">
        <f>"Q"&amp;ROUNDUP(salesdata[[#This Row],[Month No.]]/3,0)</f>
        <v>Q4</v>
      </c>
      <c r="U4501" s="1" t="str">
        <f>TEXT(salesdata[[#This Row],[Date]],"dddd")</f>
        <v>Monday</v>
      </c>
      <c r="V4501" s="12">
        <f>IFERROR(salesdata[[#This Row],[Total Revenue]]/salesdata[[#This Row],[Total Units Sold]],0)</f>
        <v>4.7912417823228637</v>
      </c>
      <c r="W4501" s="1" t="str">
        <f>INDEX({"Product1","Product2","Product3","Product4"},MATCH(MAX(salesdata[[#This Row],[S-P1]],salesdata[[#This Row],[S-P2]],salesdata[[#This Row],[S-P3]],salesdata[[#This Row],[S-P4]]),CHOOSE({1,2,3,4},salesdata[[#This Row],[S-P1]],salesdata[[#This Row],[S-P2]],salesdata[[#This Row],[S-P3]],salesdata[[#This Row],[S-P4]]),0))</f>
        <v>Product2</v>
      </c>
      <c r="X4501" s="1" t="str">
        <f>IF(salesdata[[#This Row],[Total Revenue]]&gt;=70000,"High",IF(salesdata[[#This Row],[Total Revenue]]&gt;=40000,"Medium","Low"))</f>
        <v>High</v>
      </c>
      <c r="Y4501" s="1" t="str">
        <f>IFERROR(IF(SUMIF(salesdata[Year],salesdata[[#This Row],[Year]],salesdata[Total Revenue])&gt;SUMIF(salesdata[Year],salesdata[[#This Row],[Year]]-1,salesdata[Total Revenue]),"Growth Year","Decline Year"),"")</f>
        <v>Decline Year</v>
      </c>
    </row>
    <row r="4502" spans="1:25" x14ac:dyDescent="0.3">
      <c r="A4502" s="1">
        <v>4501</v>
      </c>
      <c r="B4502" s="2">
        <v>44859</v>
      </c>
      <c r="C4502" s="1">
        <v>2022</v>
      </c>
      <c r="D4502" s="1" t="s">
        <v>23</v>
      </c>
      <c r="E4502" s="1">
        <v>10</v>
      </c>
      <c r="F4502" s="3">
        <v>5682</v>
      </c>
      <c r="G4502" s="10">
        <v>18011.939999999999</v>
      </c>
      <c r="H4502" s="12">
        <f>IFERROR(salesdata[[#This Row],[S-P1]]/salesdata[[#This Row],[Q-P1]],0)</f>
        <v>3.17</v>
      </c>
      <c r="I4502" s="3">
        <v>3434</v>
      </c>
      <c r="J4502" s="10">
        <v>21771.56</v>
      </c>
      <c r="K4502" s="12">
        <f>IFERROR(salesdata[[#This Row],[S-P2]]/salesdata[[#This Row],[Q-P2]],0)</f>
        <v>6.3400000000000007</v>
      </c>
      <c r="L4502" s="3">
        <v>1260</v>
      </c>
      <c r="M4502" s="10">
        <v>6829.2</v>
      </c>
      <c r="N4502" s="12">
        <f>IFERROR(salesdata[[#This Row],[S-P3]]/salesdata[[#This Row],[Q-P3]],0)</f>
        <v>5.42</v>
      </c>
      <c r="O4502" s="3">
        <v>251</v>
      </c>
      <c r="P4502" s="10">
        <v>1789.63</v>
      </c>
      <c r="Q4502" s="12">
        <f>IFERROR(salesdata[[#This Row],[S-P4]]/salesdata[[#This Row],[Q-P4]],0)</f>
        <v>7.1300000000000008</v>
      </c>
      <c r="R4502" s="3">
        <v>10627</v>
      </c>
      <c r="S4502" s="10">
        <v>48402.33</v>
      </c>
      <c r="T4502" s="1" t="str">
        <f>"Q"&amp;ROUNDUP(salesdata[[#This Row],[Month No.]]/3,0)</f>
        <v>Q4</v>
      </c>
      <c r="U4502" s="1" t="str">
        <f>TEXT(salesdata[[#This Row],[Date]],"dddd")</f>
        <v>Tuesday</v>
      </c>
      <c r="V4502" s="12">
        <f>IFERROR(salesdata[[#This Row],[Total Revenue]]/salesdata[[#This Row],[Total Units Sold]],0)</f>
        <v>4.5546560647407546</v>
      </c>
      <c r="W4502" s="1" t="str">
        <f>INDEX({"Product1","Product2","Product3","Product4"},MATCH(MAX(salesdata[[#This Row],[S-P1]],salesdata[[#This Row],[S-P2]],salesdata[[#This Row],[S-P3]],salesdata[[#This Row],[S-P4]]),CHOOSE({1,2,3,4},salesdata[[#This Row],[S-P1]],salesdata[[#This Row],[S-P2]],salesdata[[#This Row],[S-P3]],salesdata[[#This Row],[S-P4]]),0))</f>
        <v>Product2</v>
      </c>
      <c r="X4502" s="1" t="str">
        <f>IF(salesdata[[#This Row],[Total Revenue]]&gt;=70000,"High",IF(salesdata[[#This Row],[Total Revenue]]&gt;=40000,"Medium","Low"))</f>
        <v>Medium</v>
      </c>
      <c r="Y4502" s="1" t="str">
        <f>IFERROR(IF(SUMIF(salesdata[Year],salesdata[[#This Row],[Year]],salesdata[Total Revenue])&gt;SUMIF(salesdata[Year],salesdata[[#This Row],[Year]]-1,salesdata[Total Revenue]),"Growth Year","Decline Year"),"")</f>
        <v>Decline Year</v>
      </c>
    </row>
    <row r="4503" spans="1:25" x14ac:dyDescent="0.3">
      <c r="A4503" s="1">
        <v>4502</v>
      </c>
      <c r="B4503" s="2">
        <v>44860</v>
      </c>
      <c r="C4503" s="1">
        <v>2022</v>
      </c>
      <c r="D4503" s="1" t="s">
        <v>23</v>
      </c>
      <c r="E4503" s="1">
        <v>10</v>
      </c>
      <c r="F4503" s="3">
        <v>3555</v>
      </c>
      <c r="G4503" s="10">
        <v>11269.35</v>
      </c>
      <c r="H4503" s="12">
        <f>IFERROR(salesdata[[#This Row],[S-P1]]/salesdata[[#This Row],[Q-P1]],0)</f>
        <v>3.17</v>
      </c>
      <c r="I4503" s="3">
        <v>2370</v>
      </c>
      <c r="J4503" s="10">
        <v>15025.8</v>
      </c>
      <c r="K4503" s="12">
        <f>IFERROR(salesdata[[#This Row],[S-P2]]/salesdata[[#This Row],[Q-P2]],0)</f>
        <v>6.34</v>
      </c>
      <c r="L4503" s="3">
        <v>3803</v>
      </c>
      <c r="M4503" s="10">
        <v>20612.259999999998</v>
      </c>
      <c r="N4503" s="12">
        <f>IFERROR(salesdata[[#This Row],[S-P3]]/salesdata[[#This Row],[Q-P3]],0)</f>
        <v>5.42</v>
      </c>
      <c r="O4503" s="3">
        <v>1616</v>
      </c>
      <c r="P4503" s="10">
        <v>11522.08</v>
      </c>
      <c r="Q4503" s="12">
        <f>IFERROR(salesdata[[#This Row],[S-P4]]/salesdata[[#This Row],[Q-P4]],0)</f>
        <v>7.13</v>
      </c>
      <c r="R4503" s="3">
        <v>11344</v>
      </c>
      <c r="S4503" s="10">
        <v>58429.49</v>
      </c>
      <c r="T4503" s="1" t="str">
        <f>"Q"&amp;ROUNDUP(salesdata[[#This Row],[Month No.]]/3,0)</f>
        <v>Q4</v>
      </c>
      <c r="U4503" s="1" t="str">
        <f>TEXT(salesdata[[#This Row],[Date]],"dddd")</f>
        <v>Wednesday</v>
      </c>
      <c r="V4503" s="12">
        <f>IFERROR(salesdata[[#This Row],[Total Revenue]]/salesdata[[#This Row],[Total Units Sold]],0)</f>
        <v>5.1506955218617767</v>
      </c>
      <c r="W4503" s="1" t="str">
        <f>INDEX({"Product1","Product2","Product3","Product4"},MATCH(MAX(salesdata[[#This Row],[S-P1]],salesdata[[#This Row],[S-P2]],salesdata[[#This Row],[S-P3]],salesdata[[#This Row],[S-P4]]),CHOOSE({1,2,3,4},salesdata[[#This Row],[S-P1]],salesdata[[#This Row],[S-P2]],salesdata[[#This Row],[S-P3]],salesdata[[#This Row],[S-P4]]),0))</f>
        <v>Product3</v>
      </c>
      <c r="X4503" s="1" t="str">
        <f>IF(salesdata[[#This Row],[Total Revenue]]&gt;=70000,"High",IF(salesdata[[#This Row],[Total Revenue]]&gt;=40000,"Medium","Low"))</f>
        <v>Medium</v>
      </c>
      <c r="Y4503" s="1" t="str">
        <f>IFERROR(IF(SUMIF(salesdata[Year],salesdata[[#This Row],[Year]],salesdata[Total Revenue])&gt;SUMIF(salesdata[Year],salesdata[[#This Row],[Year]]-1,salesdata[Total Revenue]),"Growth Year","Decline Year"),"")</f>
        <v>Decline Year</v>
      </c>
    </row>
    <row r="4504" spans="1:25" x14ac:dyDescent="0.3">
      <c r="A4504" s="1">
        <v>4503</v>
      </c>
      <c r="B4504" s="2">
        <v>44861</v>
      </c>
      <c r="C4504" s="1">
        <v>2022</v>
      </c>
      <c r="D4504" s="1" t="s">
        <v>23</v>
      </c>
      <c r="E4504" s="1">
        <v>10</v>
      </c>
      <c r="F4504" s="3">
        <v>5948</v>
      </c>
      <c r="G4504" s="10">
        <v>18855.16</v>
      </c>
      <c r="H4504" s="12">
        <f>IFERROR(salesdata[[#This Row],[S-P1]]/salesdata[[#This Row],[Q-P1]],0)</f>
        <v>3.17</v>
      </c>
      <c r="I4504" s="3">
        <v>3764</v>
      </c>
      <c r="J4504" s="10">
        <v>23863.759999999998</v>
      </c>
      <c r="K4504" s="12">
        <f>IFERROR(salesdata[[#This Row],[S-P2]]/salesdata[[#This Row],[Q-P2]],0)</f>
        <v>6.34</v>
      </c>
      <c r="L4504" s="3">
        <v>2315</v>
      </c>
      <c r="M4504" s="10">
        <v>12547.3</v>
      </c>
      <c r="N4504" s="12">
        <f>IFERROR(salesdata[[#This Row],[S-P3]]/salesdata[[#This Row],[Q-P3]],0)</f>
        <v>5.42</v>
      </c>
      <c r="O4504" s="3">
        <v>440</v>
      </c>
      <c r="P4504" s="10">
        <v>3137.2</v>
      </c>
      <c r="Q4504" s="12">
        <f>IFERROR(salesdata[[#This Row],[S-P4]]/salesdata[[#This Row],[Q-P4]],0)</f>
        <v>7.13</v>
      </c>
      <c r="R4504" s="3">
        <v>12467</v>
      </c>
      <c r="S4504" s="10">
        <v>58403.42</v>
      </c>
      <c r="T4504" s="1" t="str">
        <f>"Q"&amp;ROUNDUP(salesdata[[#This Row],[Month No.]]/3,0)</f>
        <v>Q4</v>
      </c>
      <c r="U4504" s="1" t="str">
        <f>TEXT(salesdata[[#This Row],[Date]],"dddd")</f>
        <v>Thursday</v>
      </c>
      <c r="V4504" s="12">
        <f>IFERROR(salesdata[[#This Row],[Total Revenue]]/salesdata[[#This Row],[Total Units Sold]],0)</f>
        <v>4.6846410523782787</v>
      </c>
      <c r="W4504" s="1" t="str">
        <f>INDEX({"Product1","Product2","Product3","Product4"},MATCH(MAX(salesdata[[#This Row],[S-P1]],salesdata[[#This Row],[S-P2]],salesdata[[#This Row],[S-P3]],salesdata[[#This Row],[S-P4]]),CHOOSE({1,2,3,4},salesdata[[#This Row],[S-P1]],salesdata[[#This Row],[S-P2]],salesdata[[#This Row],[S-P3]],salesdata[[#This Row],[S-P4]]),0))</f>
        <v>Product2</v>
      </c>
      <c r="X4504" s="1" t="str">
        <f>IF(salesdata[[#This Row],[Total Revenue]]&gt;=70000,"High",IF(salesdata[[#This Row],[Total Revenue]]&gt;=40000,"Medium","Low"))</f>
        <v>Medium</v>
      </c>
      <c r="Y4504" s="1" t="str">
        <f>IFERROR(IF(SUMIF(salesdata[Year],salesdata[[#This Row],[Year]],salesdata[Total Revenue])&gt;SUMIF(salesdata[Year],salesdata[[#This Row],[Year]]-1,salesdata[Total Revenue]),"Growth Year","Decline Year"),"")</f>
        <v>Decline Year</v>
      </c>
    </row>
    <row r="4505" spans="1:25" x14ac:dyDescent="0.3">
      <c r="A4505" s="1">
        <v>4504</v>
      </c>
      <c r="B4505" s="2">
        <v>44862</v>
      </c>
      <c r="C4505" s="1">
        <v>2022</v>
      </c>
      <c r="D4505" s="1" t="s">
        <v>23</v>
      </c>
      <c r="E4505" s="1">
        <v>10</v>
      </c>
      <c r="F4505" s="3">
        <v>3869</v>
      </c>
      <c r="G4505" s="10">
        <v>12264.73</v>
      </c>
      <c r="H4505" s="12">
        <f>IFERROR(salesdata[[#This Row],[S-P1]]/salesdata[[#This Row],[Q-P1]],0)</f>
        <v>3.17</v>
      </c>
      <c r="I4505" s="3">
        <v>3749</v>
      </c>
      <c r="J4505" s="10">
        <v>23768.66</v>
      </c>
      <c r="K4505" s="12">
        <f>IFERROR(salesdata[[#This Row],[S-P2]]/salesdata[[#This Row],[Q-P2]],0)</f>
        <v>6.34</v>
      </c>
      <c r="L4505" s="3">
        <v>2715</v>
      </c>
      <c r="M4505" s="10">
        <v>14715.3</v>
      </c>
      <c r="N4505" s="12">
        <f>IFERROR(salesdata[[#This Row],[S-P3]]/salesdata[[#This Row],[Q-P3]],0)</f>
        <v>5.42</v>
      </c>
      <c r="O4505" s="3">
        <v>835</v>
      </c>
      <c r="P4505" s="10">
        <v>5953.55</v>
      </c>
      <c r="Q4505" s="12">
        <f>IFERROR(salesdata[[#This Row],[S-P4]]/salesdata[[#This Row],[Q-P4]],0)</f>
        <v>7.13</v>
      </c>
      <c r="R4505" s="3">
        <v>11168</v>
      </c>
      <c r="S4505" s="10">
        <v>56702.239999999998</v>
      </c>
      <c r="T4505" s="1" t="str">
        <f>"Q"&amp;ROUNDUP(salesdata[[#This Row],[Month No.]]/3,0)</f>
        <v>Q4</v>
      </c>
      <c r="U4505" s="1" t="str">
        <f>TEXT(salesdata[[#This Row],[Date]],"dddd")</f>
        <v>Friday</v>
      </c>
      <c r="V4505" s="12">
        <f>IFERROR(salesdata[[#This Row],[Total Revenue]]/salesdata[[#This Row],[Total Units Sold]],0)</f>
        <v>5.0772063037249282</v>
      </c>
      <c r="W4505" s="1" t="str">
        <f>INDEX({"Product1","Product2","Product3","Product4"},MATCH(MAX(salesdata[[#This Row],[S-P1]],salesdata[[#This Row],[S-P2]],salesdata[[#This Row],[S-P3]],salesdata[[#This Row],[S-P4]]),CHOOSE({1,2,3,4},salesdata[[#This Row],[S-P1]],salesdata[[#This Row],[S-P2]],salesdata[[#This Row],[S-P3]],salesdata[[#This Row],[S-P4]]),0))</f>
        <v>Product2</v>
      </c>
      <c r="X4505" s="1" t="str">
        <f>IF(salesdata[[#This Row],[Total Revenue]]&gt;=70000,"High",IF(salesdata[[#This Row],[Total Revenue]]&gt;=40000,"Medium","Low"))</f>
        <v>Medium</v>
      </c>
      <c r="Y4505" s="1" t="str">
        <f>IFERROR(IF(SUMIF(salesdata[Year],salesdata[[#This Row],[Year]],salesdata[Total Revenue])&gt;SUMIF(salesdata[Year],salesdata[[#This Row],[Year]]-1,salesdata[Total Revenue]),"Growth Year","Decline Year"),"")</f>
        <v>Decline Year</v>
      </c>
    </row>
    <row r="4506" spans="1:25" x14ac:dyDescent="0.3">
      <c r="A4506" s="1">
        <v>4505</v>
      </c>
      <c r="B4506" s="2">
        <v>44863</v>
      </c>
      <c r="C4506" s="1">
        <v>2022</v>
      </c>
      <c r="D4506" s="1" t="s">
        <v>23</v>
      </c>
      <c r="E4506" s="1">
        <v>10</v>
      </c>
      <c r="F4506" s="3">
        <v>1635</v>
      </c>
      <c r="G4506" s="10">
        <v>5182.95</v>
      </c>
      <c r="H4506" s="12">
        <f>IFERROR(salesdata[[#This Row],[S-P1]]/salesdata[[#This Row],[Q-P1]],0)</f>
        <v>3.17</v>
      </c>
      <c r="I4506" s="3">
        <v>2640</v>
      </c>
      <c r="J4506" s="10">
        <v>16737.599999999999</v>
      </c>
      <c r="K4506" s="12">
        <f>IFERROR(salesdata[[#This Row],[S-P2]]/salesdata[[#This Row],[Q-P2]],0)</f>
        <v>6.34</v>
      </c>
      <c r="L4506" s="3">
        <v>4529</v>
      </c>
      <c r="M4506" s="10">
        <v>24547.18</v>
      </c>
      <c r="N4506" s="12">
        <f>IFERROR(salesdata[[#This Row],[S-P3]]/salesdata[[#This Row],[Q-P3]],0)</f>
        <v>5.42</v>
      </c>
      <c r="O4506" s="3">
        <v>1818</v>
      </c>
      <c r="P4506" s="10">
        <v>12962.34</v>
      </c>
      <c r="Q4506" s="12">
        <f>IFERROR(salesdata[[#This Row],[S-P4]]/salesdata[[#This Row],[Q-P4]],0)</f>
        <v>7.13</v>
      </c>
      <c r="R4506" s="3">
        <v>10622</v>
      </c>
      <c r="S4506" s="10">
        <v>59430.07</v>
      </c>
      <c r="T4506" s="1" t="str">
        <f>"Q"&amp;ROUNDUP(salesdata[[#This Row],[Month No.]]/3,0)</f>
        <v>Q4</v>
      </c>
      <c r="U4506" s="1" t="str">
        <f>TEXT(salesdata[[#This Row],[Date]],"dddd")</f>
        <v>Saturday</v>
      </c>
      <c r="V4506" s="12">
        <f>IFERROR(salesdata[[#This Row],[Total Revenue]]/salesdata[[#This Row],[Total Units Sold]],0)</f>
        <v>5.5949981171154208</v>
      </c>
      <c r="W4506" s="1" t="str">
        <f>INDEX({"Product1","Product2","Product3","Product4"},MATCH(MAX(salesdata[[#This Row],[S-P1]],salesdata[[#This Row],[S-P2]],salesdata[[#This Row],[S-P3]],salesdata[[#This Row],[S-P4]]),CHOOSE({1,2,3,4},salesdata[[#This Row],[S-P1]],salesdata[[#This Row],[S-P2]],salesdata[[#This Row],[S-P3]],salesdata[[#This Row],[S-P4]]),0))</f>
        <v>Product3</v>
      </c>
      <c r="X4506" s="1" t="str">
        <f>IF(salesdata[[#This Row],[Total Revenue]]&gt;=70000,"High",IF(salesdata[[#This Row],[Total Revenue]]&gt;=40000,"Medium","Low"))</f>
        <v>Medium</v>
      </c>
      <c r="Y4506" s="1" t="str">
        <f>IFERROR(IF(SUMIF(salesdata[Year],salesdata[[#This Row],[Year]],salesdata[Total Revenue])&gt;SUMIF(salesdata[Year],salesdata[[#This Row],[Year]]-1,salesdata[Total Revenue]),"Growth Year","Decline Year"),"")</f>
        <v>Decline Year</v>
      </c>
    </row>
    <row r="4507" spans="1:25" x14ac:dyDescent="0.3">
      <c r="A4507" s="1">
        <v>4506</v>
      </c>
      <c r="B4507" s="2">
        <v>44864</v>
      </c>
      <c r="C4507" s="1">
        <v>2022</v>
      </c>
      <c r="D4507" s="1" t="s">
        <v>23</v>
      </c>
      <c r="E4507" s="1">
        <v>10</v>
      </c>
      <c r="F4507" s="3">
        <v>521</v>
      </c>
      <c r="G4507" s="10">
        <v>1651.57</v>
      </c>
      <c r="H4507" s="12">
        <f>IFERROR(salesdata[[#This Row],[S-P1]]/salesdata[[#This Row],[Q-P1]],0)</f>
        <v>3.17</v>
      </c>
      <c r="I4507" s="3">
        <v>2015</v>
      </c>
      <c r="J4507" s="10">
        <v>12775.1</v>
      </c>
      <c r="K4507" s="12">
        <f>IFERROR(salesdata[[#This Row],[S-P2]]/salesdata[[#This Row],[Q-P2]],0)</f>
        <v>6.34</v>
      </c>
      <c r="L4507" s="3">
        <v>314</v>
      </c>
      <c r="M4507" s="10">
        <v>1701.88</v>
      </c>
      <c r="N4507" s="12">
        <f>IFERROR(salesdata[[#This Row],[S-P3]]/salesdata[[#This Row],[Q-P3]],0)</f>
        <v>5.42</v>
      </c>
      <c r="O4507" s="3">
        <v>1936</v>
      </c>
      <c r="P4507" s="10">
        <v>13803.68</v>
      </c>
      <c r="Q4507" s="12">
        <f>IFERROR(salesdata[[#This Row],[S-P4]]/salesdata[[#This Row],[Q-P4]],0)</f>
        <v>7.13</v>
      </c>
      <c r="R4507" s="3">
        <v>4786</v>
      </c>
      <c r="S4507" s="10">
        <v>29932.23</v>
      </c>
      <c r="T4507" s="1" t="str">
        <f>"Q"&amp;ROUNDUP(salesdata[[#This Row],[Month No.]]/3,0)</f>
        <v>Q4</v>
      </c>
      <c r="U4507" s="1" t="str">
        <f>TEXT(salesdata[[#This Row],[Date]],"dddd")</f>
        <v>Sunday</v>
      </c>
      <c r="V4507" s="12">
        <f>IFERROR(salesdata[[#This Row],[Total Revenue]]/salesdata[[#This Row],[Total Units Sold]],0)</f>
        <v>6.254122440451316</v>
      </c>
      <c r="W4507" s="1" t="str">
        <f>INDEX({"Product1","Product2","Product3","Product4"},MATCH(MAX(salesdata[[#This Row],[S-P1]],salesdata[[#This Row],[S-P2]],salesdata[[#This Row],[S-P3]],salesdata[[#This Row],[S-P4]]),CHOOSE({1,2,3,4},salesdata[[#This Row],[S-P1]],salesdata[[#This Row],[S-P2]],salesdata[[#This Row],[S-P3]],salesdata[[#This Row],[S-P4]]),0))</f>
        <v>Product4</v>
      </c>
      <c r="X4507" s="1" t="str">
        <f>IF(salesdata[[#This Row],[Total Revenue]]&gt;=70000,"High",IF(salesdata[[#This Row],[Total Revenue]]&gt;=40000,"Medium","Low"))</f>
        <v>Low</v>
      </c>
      <c r="Y4507" s="1" t="str">
        <f>IFERROR(IF(SUMIF(salesdata[Year],salesdata[[#This Row],[Year]],salesdata[Total Revenue])&gt;SUMIF(salesdata[Year],salesdata[[#This Row],[Year]]-1,salesdata[Total Revenue]),"Growth Year","Decline Year"),"")</f>
        <v>Decline Year</v>
      </c>
    </row>
    <row r="4508" spans="1:25" x14ac:dyDescent="0.3">
      <c r="A4508" s="1">
        <v>4507</v>
      </c>
      <c r="B4508" s="2">
        <v>44866</v>
      </c>
      <c r="C4508" s="1">
        <v>2022</v>
      </c>
      <c r="D4508" s="1" t="s">
        <v>24</v>
      </c>
      <c r="E4508" s="1">
        <v>11</v>
      </c>
      <c r="F4508" s="3">
        <v>6152</v>
      </c>
      <c r="G4508" s="10">
        <v>19501.84</v>
      </c>
      <c r="H4508" s="12">
        <f>IFERROR(salesdata[[#This Row],[S-P1]]/salesdata[[#This Row],[Q-P1]],0)</f>
        <v>3.17</v>
      </c>
      <c r="I4508" s="3">
        <v>1581</v>
      </c>
      <c r="J4508" s="10">
        <v>10023.540000000001</v>
      </c>
      <c r="K4508" s="12">
        <f>IFERROR(salesdata[[#This Row],[S-P2]]/salesdata[[#This Row],[Q-P2]],0)</f>
        <v>6.3400000000000007</v>
      </c>
      <c r="L4508" s="3">
        <v>2071</v>
      </c>
      <c r="M4508" s="10">
        <v>11224.82</v>
      </c>
      <c r="N4508" s="12">
        <f>IFERROR(salesdata[[#This Row],[S-P3]]/salesdata[[#This Row],[Q-P3]],0)</f>
        <v>5.42</v>
      </c>
      <c r="O4508" s="3">
        <v>342</v>
      </c>
      <c r="P4508" s="10">
        <v>2438.46</v>
      </c>
      <c r="Q4508" s="12">
        <f>IFERROR(salesdata[[#This Row],[S-P4]]/salesdata[[#This Row],[Q-P4]],0)</f>
        <v>7.13</v>
      </c>
      <c r="R4508" s="3">
        <v>10146</v>
      </c>
      <c r="S4508" s="10">
        <v>43188.66</v>
      </c>
      <c r="T4508" s="1" t="str">
        <f>"Q"&amp;ROUNDUP(salesdata[[#This Row],[Month No.]]/3,0)</f>
        <v>Q4</v>
      </c>
      <c r="U4508" s="1" t="str">
        <f>TEXT(salesdata[[#This Row],[Date]],"dddd")</f>
        <v>Tuesday</v>
      </c>
      <c r="V4508" s="12">
        <f>IFERROR(salesdata[[#This Row],[Total Revenue]]/salesdata[[#This Row],[Total Units Sold]],0)</f>
        <v>4.2567179183914847</v>
      </c>
      <c r="W4508" s="1" t="str">
        <f>INDEX({"Product1","Product2","Product3","Product4"},MATCH(MAX(salesdata[[#This Row],[S-P1]],salesdata[[#This Row],[S-P2]],salesdata[[#This Row],[S-P3]],salesdata[[#This Row],[S-P4]]),CHOOSE({1,2,3,4},salesdata[[#This Row],[S-P1]],salesdata[[#This Row],[S-P2]],salesdata[[#This Row],[S-P3]],salesdata[[#This Row],[S-P4]]),0))</f>
        <v>Product1</v>
      </c>
      <c r="X4508" s="1" t="str">
        <f>IF(salesdata[[#This Row],[Total Revenue]]&gt;=70000,"High",IF(salesdata[[#This Row],[Total Revenue]]&gt;=40000,"Medium","Low"))</f>
        <v>Medium</v>
      </c>
      <c r="Y4508" s="1" t="str">
        <f>IFERROR(IF(SUMIF(salesdata[Year],salesdata[[#This Row],[Year]],salesdata[Total Revenue])&gt;SUMIF(salesdata[Year],salesdata[[#This Row],[Year]]-1,salesdata[Total Revenue]),"Growth Year","Decline Year"),"")</f>
        <v>Decline Year</v>
      </c>
    </row>
    <row r="4509" spans="1:25" x14ac:dyDescent="0.3">
      <c r="A4509" s="1">
        <v>4508</v>
      </c>
      <c r="B4509" s="2">
        <v>44867</v>
      </c>
      <c r="C4509" s="1">
        <v>2022</v>
      </c>
      <c r="D4509" s="1" t="s">
        <v>24</v>
      </c>
      <c r="E4509" s="1">
        <v>11</v>
      </c>
      <c r="F4509" s="3">
        <v>3010</v>
      </c>
      <c r="G4509" s="10">
        <v>9541.7000000000007</v>
      </c>
      <c r="H4509" s="12">
        <f>IFERROR(salesdata[[#This Row],[S-P1]]/salesdata[[#This Row],[Q-P1]],0)</f>
        <v>3.1700000000000004</v>
      </c>
      <c r="I4509" s="3">
        <v>3113</v>
      </c>
      <c r="J4509" s="10">
        <v>19736.419999999998</v>
      </c>
      <c r="K4509" s="12">
        <f>IFERROR(salesdata[[#This Row],[S-P2]]/salesdata[[#This Row],[Q-P2]],0)</f>
        <v>6.34</v>
      </c>
      <c r="L4509" s="3">
        <v>2963</v>
      </c>
      <c r="M4509" s="10">
        <v>16059.46</v>
      </c>
      <c r="N4509" s="12">
        <f>IFERROR(salesdata[[#This Row],[S-P3]]/salesdata[[#This Row],[Q-P3]],0)</f>
        <v>5.42</v>
      </c>
      <c r="O4509" s="3">
        <v>350</v>
      </c>
      <c r="P4509" s="10">
        <v>2495.5</v>
      </c>
      <c r="Q4509" s="12">
        <f>IFERROR(salesdata[[#This Row],[S-P4]]/salesdata[[#This Row],[Q-P4]],0)</f>
        <v>7.13</v>
      </c>
      <c r="R4509" s="3">
        <v>9436</v>
      </c>
      <c r="S4509" s="10">
        <v>47833.08</v>
      </c>
      <c r="T4509" s="1" t="str">
        <f>"Q"&amp;ROUNDUP(salesdata[[#This Row],[Month No.]]/3,0)</f>
        <v>Q4</v>
      </c>
      <c r="U4509" s="1" t="str">
        <f>TEXT(salesdata[[#This Row],[Date]],"dddd")</f>
        <v>Wednesday</v>
      </c>
      <c r="V4509" s="12">
        <f>IFERROR(salesdata[[#This Row],[Total Revenue]]/salesdata[[#This Row],[Total Units Sold]],0)</f>
        <v>5.0692115303094534</v>
      </c>
      <c r="W4509" s="1" t="str">
        <f>INDEX({"Product1","Product2","Product3","Product4"},MATCH(MAX(salesdata[[#This Row],[S-P1]],salesdata[[#This Row],[S-P2]],salesdata[[#This Row],[S-P3]],salesdata[[#This Row],[S-P4]]),CHOOSE({1,2,3,4},salesdata[[#This Row],[S-P1]],salesdata[[#This Row],[S-P2]],salesdata[[#This Row],[S-P3]],salesdata[[#This Row],[S-P4]]),0))</f>
        <v>Product2</v>
      </c>
      <c r="X4509" s="1" t="str">
        <f>IF(salesdata[[#This Row],[Total Revenue]]&gt;=70000,"High",IF(salesdata[[#This Row],[Total Revenue]]&gt;=40000,"Medium","Low"))</f>
        <v>Medium</v>
      </c>
      <c r="Y4509" s="1" t="str">
        <f>IFERROR(IF(SUMIF(salesdata[Year],salesdata[[#This Row],[Year]],salesdata[Total Revenue])&gt;SUMIF(salesdata[Year],salesdata[[#This Row],[Year]]-1,salesdata[Total Revenue]),"Growth Year","Decline Year"),"")</f>
        <v>Decline Year</v>
      </c>
    </row>
    <row r="4510" spans="1:25" x14ac:dyDescent="0.3">
      <c r="A4510" s="1">
        <v>4509</v>
      </c>
      <c r="B4510" s="2">
        <v>44868</v>
      </c>
      <c r="C4510" s="1">
        <v>2022</v>
      </c>
      <c r="D4510" s="1" t="s">
        <v>24</v>
      </c>
      <c r="E4510" s="1">
        <v>11</v>
      </c>
      <c r="F4510" s="3">
        <v>1864</v>
      </c>
      <c r="G4510" s="10">
        <v>5908.88</v>
      </c>
      <c r="H4510" s="12">
        <f>IFERROR(salesdata[[#This Row],[S-P1]]/salesdata[[#This Row],[Q-P1]],0)</f>
        <v>3.17</v>
      </c>
      <c r="I4510" s="3">
        <v>2034</v>
      </c>
      <c r="J4510" s="10">
        <v>12895.56</v>
      </c>
      <c r="K4510" s="12">
        <f>IFERROR(salesdata[[#This Row],[S-P2]]/salesdata[[#This Row],[Q-P2]],0)</f>
        <v>6.34</v>
      </c>
      <c r="L4510" s="3">
        <v>4096</v>
      </c>
      <c r="M4510" s="10">
        <v>22200.32</v>
      </c>
      <c r="N4510" s="12">
        <f>IFERROR(salesdata[[#This Row],[S-P3]]/salesdata[[#This Row],[Q-P3]],0)</f>
        <v>5.42</v>
      </c>
      <c r="O4510" s="3">
        <v>925</v>
      </c>
      <c r="P4510" s="10">
        <v>6595.25</v>
      </c>
      <c r="Q4510" s="12">
        <f>IFERROR(salesdata[[#This Row],[S-P4]]/salesdata[[#This Row],[Q-P4]],0)</f>
        <v>7.13</v>
      </c>
      <c r="R4510" s="3">
        <v>8919</v>
      </c>
      <c r="S4510" s="10">
        <v>47600.01</v>
      </c>
      <c r="T4510" s="1" t="str">
        <f>"Q"&amp;ROUNDUP(salesdata[[#This Row],[Month No.]]/3,0)</f>
        <v>Q4</v>
      </c>
      <c r="U4510" s="1" t="str">
        <f>TEXT(salesdata[[#This Row],[Date]],"dddd")</f>
        <v>Thursday</v>
      </c>
      <c r="V4510" s="12">
        <f>IFERROR(salesdata[[#This Row],[Total Revenue]]/salesdata[[#This Row],[Total Units Sold]],0)</f>
        <v>5.3369223007063571</v>
      </c>
      <c r="W4510" s="1" t="str">
        <f>INDEX({"Product1","Product2","Product3","Product4"},MATCH(MAX(salesdata[[#This Row],[S-P1]],salesdata[[#This Row],[S-P2]],salesdata[[#This Row],[S-P3]],salesdata[[#This Row],[S-P4]]),CHOOSE({1,2,3,4},salesdata[[#This Row],[S-P1]],salesdata[[#This Row],[S-P2]],salesdata[[#This Row],[S-P3]],salesdata[[#This Row],[S-P4]]),0))</f>
        <v>Product3</v>
      </c>
      <c r="X4510" s="1" t="str">
        <f>IF(salesdata[[#This Row],[Total Revenue]]&gt;=70000,"High",IF(salesdata[[#This Row],[Total Revenue]]&gt;=40000,"Medium","Low"))</f>
        <v>Medium</v>
      </c>
      <c r="Y4510" s="1" t="str">
        <f>IFERROR(IF(SUMIF(salesdata[Year],salesdata[[#This Row],[Year]],salesdata[Total Revenue])&gt;SUMIF(salesdata[Year],salesdata[[#This Row],[Year]]-1,salesdata[Total Revenue]),"Growth Year","Decline Year"),"")</f>
        <v>Decline Year</v>
      </c>
    </row>
    <row r="4511" spans="1:25" x14ac:dyDescent="0.3">
      <c r="A4511" s="1">
        <v>4510</v>
      </c>
      <c r="B4511" s="2">
        <v>44869</v>
      </c>
      <c r="C4511" s="1">
        <v>2022</v>
      </c>
      <c r="D4511" s="1" t="s">
        <v>24</v>
      </c>
      <c r="E4511" s="1">
        <v>11</v>
      </c>
      <c r="F4511" s="3">
        <v>3628</v>
      </c>
      <c r="G4511" s="10">
        <v>11500.76</v>
      </c>
      <c r="H4511" s="12">
        <f>IFERROR(salesdata[[#This Row],[S-P1]]/salesdata[[#This Row],[Q-P1]],0)</f>
        <v>3.17</v>
      </c>
      <c r="I4511" s="3">
        <v>2067</v>
      </c>
      <c r="J4511" s="10">
        <v>13104.78</v>
      </c>
      <c r="K4511" s="12">
        <f>IFERROR(salesdata[[#This Row],[S-P2]]/salesdata[[#This Row],[Q-P2]],0)</f>
        <v>6.3400000000000007</v>
      </c>
      <c r="L4511" s="3">
        <v>4410</v>
      </c>
      <c r="M4511" s="10">
        <v>23902.2</v>
      </c>
      <c r="N4511" s="12">
        <f>IFERROR(salesdata[[#This Row],[S-P3]]/salesdata[[#This Row],[Q-P3]],0)</f>
        <v>5.42</v>
      </c>
      <c r="O4511" s="3">
        <v>1811</v>
      </c>
      <c r="P4511" s="10">
        <v>12912.43</v>
      </c>
      <c r="Q4511" s="12">
        <f>IFERROR(salesdata[[#This Row],[S-P4]]/salesdata[[#This Row],[Q-P4]],0)</f>
        <v>7.13</v>
      </c>
      <c r="R4511" s="3">
        <v>11916</v>
      </c>
      <c r="S4511" s="10">
        <v>61420.17</v>
      </c>
      <c r="T4511" s="1" t="str">
        <f>"Q"&amp;ROUNDUP(salesdata[[#This Row],[Month No.]]/3,0)</f>
        <v>Q4</v>
      </c>
      <c r="U4511" s="1" t="str">
        <f>TEXT(salesdata[[#This Row],[Date]],"dddd")</f>
        <v>Friday</v>
      </c>
      <c r="V4511" s="12">
        <f>IFERROR(salesdata[[#This Row],[Total Revenue]]/salesdata[[#This Row],[Total Units Sold]],0)</f>
        <v>5.1544284994964755</v>
      </c>
      <c r="W4511" s="1" t="str">
        <f>INDEX({"Product1","Product2","Product3","Product4"},MATCH(MAX(salesdata[[#This Row],[S-P1]],salesdata[[#This Row],[S-P2]],salesdata[[#This Row],[S-P3]],salesdata[[#This Row],[S-P4]]),CHOOSE({1,2,3,4},salesdata[[#This Row],[S-P1]],salesdata[[#This Row],[S-P2]],salesdata[[#This Row],[S-P3]],salesdata[[#This Row],[S-P4]]),0))</f>
        <v>Product3</v>
      </c>
      <c r="X4511" s="1" t="str">
        <f>IF(salesdata[[#This Row],[Total Revenue]]&gt;=70000,"High",IF(salesdata[[#This Row],[Total Revenue]]&gt;=40000,"Medium","Low"))</f>
        <v>Medium</v>
      </c>
      <c r="Y4511" s="1" t="str">
        <f>IFERROR(IF(SUMIF(salesdata[Year],salesdata[[#This Row],[Year]],salesdata[Total Revenue])&gt;SUMIF(salesdata[Year],salesdata[[#This Row],[Year]]-1,salesdata[Total Revenue]),"Growth Year","Decline Year"),"")</f>
        <v>Decline Year</v>
      </c>
    </row>
    <row r="4512" spans="1:25" x14ac:dyDescent="0.3">
      <c r="A4512" s="1">
        <v>4511</v>
      </c>
      <c r="B4512" s="2">
        <v>44870</v>
      </c>
      <c r="C4512" s="1">
        <v>2022</v>
      </c>
      <c r="D4512" s="1" t="s">
        <v>24</v>
      </c>
      <c r="E4512" s="1">
        <v>11</v>
      </c>
      <c r="F4512" s="3">
        <v>3807</v>
      </c>
      <c r="G4512" s="10">
        <v>12068.19</v>
      </c>
      <c r="H4512" s="12">
        <f>IFERROR(salesdata[[#This Row],[S-P1]]/salesdata[[#This Row],[Q-P1]],0)</f>
        <v>3.17</v>
      </c>
      <c r="I4512" s="3">
        <v>1661</v>
      </c>
      <c r="J4512" s="10">
        <v>10530.74</v>
      </c>
      <c r="K4512" s="12">
        <f>IFERROR(salesdata[[#This Row],[S-P2]]/salesdata[[#This Row],[Q-P2]],0)</f>
        <v>6.34</v>
      </c>
      <c r="L4512" s="3">
        <v>4586</v>
      </c>
      <c r="M4512" s="10">
        <v>24856.12</v>
      </c>
      <c r="N4512" s="12">
        <f>IFERROR(salesdata[[#This Row],[S-P3]]/salesdata[[#This Row],[Q-P3]],0)</f>
        <v>5.42</v>
      </c>
      <c r="O4512" s="3">
        <v>847</v>
      </c>
      <c r="P4512" s="10">
        <v>6039.11</v>
      </c>
      <c r="Q4512" s="12">
        <f>IFERROR(salesdata[[#This Row],[S-P4]]/salesdata[[#This Row],[Q-P4]],0)</f>
        <v>7.13</v>
      </c>
      <c r="R4512" s="3">
        <v>10901</v>
      </c>
      <c r="S4512" s="10">
        <v>53494.16</v>
      </c>
      <c r="T4512" s="1" t="str">
        <f>"Q"&amp;ROUNDUP(salesdata[[#This Row],[Month No.]]/3,0)</f>
        <v>Q4</v>
      </c>
      <c r="U4512" s="1" t="str">
        <f>TEXT(salesdata[[#This Row],[Date]],"dddd")</f>
        <v>Saturday</v>
      </c>
      <c r="V4512" s="12">
        <f>IFERROR(salesdata[[#This Row],[Total Revenue]]/salesdata[[#This Row],[Total Units Sold]],0)</f>
        <v>4.907270892578663</v>
      </c>
      <c r="W4512" s="1" t="str">
        <f>INDEX({"Product1","Product2","Product3","Product4"},MATCH(MAX(salesdata[[#This Row],[S-P1]],salesdata[[#This Row],[S-P2]],salesdata[[#This Row],[S-P3]],salesdata[[#This Row],[S-P4]]),CHOOSE({1,2,3,4},salesdata[[#This Row],[S-P1]],salesdata[[#This Row],[S-P2]],salesdata[[#This Row],[S-P3]],salesdata[[#This Row],[S-P4]]),0))</f>
        <v>Product3</v>
      </c>
      <c r="X4512" s="1" t="str">
        <f>IF(salesdata[[#This Row],[Total Revenue]]&gt;=70000,"High",IF(salesdata[[#This Row],[Total Revenue]]&gt;=40000,"Medium","Low"))</f>
        <v>Medium</v>
      </c>
      <c r="Y4512" s="1" t="str">
        <f>IFERROR(IF(SUMIF(salesdata[Year],salesdata[[#This Row],[Year]],salesdata[Total Revenue])&gt;SUMIF(salesdata[Year],salesdata[[#This Row],[Year]]-1,salesdata[Total Revenue]),"Growth Year","Decline Year"),"")</f>
        <v>Decline Year</v>
      </c>
    </row>
    <row r="4513" spans="1:25" x14ac:dyDescent="0.3">
      <c r="A4513" s="1">
        <v>4512</v>
      </c>
      <c r="B4513" s="2">
        <v>44871</v>
      </c>
      <c r="C4513" s="1">
        <v>2022</v>
      </c>
      <c r="D4513" s="1" t="s">
        <v>24</v>
      </c>
      <c r="E4513" s="1">
        <v>11</v>
      </c>
      <c r="F4513" s="3">
        <v>6699</v>
      </c>
      <c r="G4513" s="10">
        <v>21235.83</v>
      </c>
      <c r="H4513" s="12">
        <f>IFERROR(salesdata[[#This Row],[S-P1]]/salesdata[[#This Row],[Q-P1]],0)</f>
        <v>3.1700000000000004</v>
      </c>
      <c r="I4513" s="3">
        <v>1952</v>
      </c>
      <c r="J4513" s="10">
        <v>12375.68</v>
      </c>
      <c r="K4513" s="12">
        <f>IFERROR(salesdata[[#This Row],[S-P2]]/salesdata[[#This Row],[Q-P2]],0)</f>
        <v>6.34</v>
      </c>
      <c r="L4513" s="3">
        <v>3497</v>
      </c>
      <c r="M4513" s="10">
        <v>18953.740000000002</v>
      </c>
      <c r="N4513" s="12">
        <f>IFERROR(salesdata[[#This Row],[S-P3]]/salesdata[[#This Row],[Q-P3]],0)</f>
        <v>5.4200000000000008</v>
      </c>
      <c r="O4513" s="3">
        <v>1152</v>
      </c>
      <c r="P4513" s="10">
        <v>8213.76</v>
      </c>
      <c r="Q4513" s="12">
        <f>IFERROR(salesdata[[#This Row],[S-P4]]/salesdata[[#This Row],[Q-P4]],0)</f>
        <v>7.13</v>
      </c>
      <c r="R4513" s="3">
        <v>13300</v>
      </c>
      <c r="S4513" s="10">
        <v>60779.01</v>
      </c>
      <c r="T4513" s="1" t="str">
        <f>"Q"&amp;ROUNDUP(salesdata[[#This Row],[Month No.]]/3,0)</f>
        <v>Q4</v>
      </c>
      <c r="U4513" s="1" t="str">
        <f>TEXT(salesdata[[#This Row],[Date]],"dddd")</f>
        <v>Sunday</v>
      </c>
      <c r="V4513" s="12">
        <f>IFERROR(salesdata[[#This Row],[Total Revenue]]/salesdata[[#This Row],[Total Units Sold]],0)</f>
        <v>4.5698503759398497</v>
      </c>
      <c r="W4513" s="1" t="str">
        <f>INDEX({"Product1","Product2","Product3","Product4"},MATCH(MAX(salesdata[[#This Row],[S-P1]],salesdata[[#This Row],[S-P2]],salesdata[[#This Row],[S-P3]],salesdata[[#This Row],[S-P4]]),CHOOSE({1,2,3,4},salesdata[[#This Row],[S-P1]],salesdata[[#This Row],[S-P2]],salesdata[[#This Row],[S-P3]],salesdata[[#This Row],[S-P4]]),0))</f>
        <v>Product1</v>
      </c>
      <c r="X4513" s="1" t="str">
        <f>IF(salesdata[[#This Row],[Total Revenue]]&gt;=70000,"High",IF(salesdata[[#This Row],[Total Revenue]]&gt;=40000,"Medium","Low"))</f>
        <v>Medium</v>
      </c>
      <c r="Y4513" s="1" t="str">
        <f>IFERROR(IF(SUMIF(salesdata[Year],salesdata[[#This Row],[Year]],salesdata[Total Revenue])&gt;SUMIF(salesdata[Year],salesdata[[#This Row],[Year]]-1,salesdata[Total Revenue]),"Growth Year","Decline Year"),"")</f>
        <v>Decline Year</v>
      </c>
    </row>
    <row r="4514" spans="1:25" x14ac:dyDescent="0.3">
      <c r="A4514" s="1">
        <v>4513</v>
      </c>
      <c r="B4514" s="2">
        <v>44872</v>
      </c>
      <c r="C4514" s="1">
        <v>2022</v>
      </c>
      <c r="D4514" s="1" t="s">
        <v>24</v>
      </c>
      <c r="E4514" s="1">
        <v>11</v>
      </c>
      <c r="F4514" s="3">
        <v>6427</v>
      </c>
      <c r="G4514" s="10">
        <v>20373.59</v>
      </c>
      <c r="H4514" s="12">
        <f>IFERROR(salesdata[[#This Row],[S-P1]]/salesdata[[#This Row],[Q-P1]],0)</f>
        <v>3.17</v>
      </c>
      <c r="I4514" s="3">
        <v>3727</v>
      </c>
      <c r="J4514" s="10">
        <v>23629.18</v>
      </c>
      <c r="K4514" s="12">
        <f>IFERROR(salesdata[[#This Row],[S-P2]]/salesdata[[#This Row],[Q-P2]],0)</f>
        <v>6.34</v>
      </c>
      <c r="L4514" s="3">
        <v>3147</v>
      </c>
      <c r="M4514" s="10">
        <v>17056.740000000002</v>
      </c>
      <c r="N4514" s="12">
        <f>IFERROR(salesdata[[#This Row],[S-P3]]/salesdata[[#This Row],[Q-P3]],0)</f>
        <v>5.4200000000000008</v>
      </c>
      <c r="O4514" s="3">
        <v>1551</v>
      </c>
      <c r="P4514" s="10">
        <v>11058.63</v>
      </c>
      <c r="Q4514" s="12">
        <f>IFERROR(salesdata[[#This Row],[S-P4]]/salesdata[[#This Row],[Q-P4]],0)</f>
        <v>7.13</v>
      </c>
      <c r="R4514" s="3">
        <v>14852</v>
      </c>
      <c r="S4514" s="10">
        <v>72118.14</v>
      </c>
      <c r="T4514" s="1" t="str">
        <f>"Q"&amp;ROUNDUP(salesdata[[#This Row],[Month No.]]/3,0)</f>
        <v>Q4</v>
      </c>
      <c r="U4514" s="1" t="str">
        <f>TEXT(salesdata[[#This Row],[Date]],"dddd")</f>
        <v>Monday</v>
      </c>
      <c r="V4514" s="12">
        <f>IFERROR(salesdata[[#This Row],[Total Revenue]]/salesdata[[#This Row],[Total Units Sold]],0)</f>
        <v>4.855786426070563</v>
      </c>
      <c r="W4514" s="1" t="str">
        <f>INDEX({"Product1","Product2","Product3","Product4"},MATCH(MAX(salesdata[[#This Row],[S-P1]],salesdata[[#This Row],[S-P2]],salesdata[[#This Row],[S-P3]],salesdata[[#This Row],[S-P4]]),CHOOSE({1,2,3,4},salesdata[[#This Row],[S-P1]],salesdata[[#This Row],[S-P2]],salesdata[[#This Row],[S-P3]],salesdata[[#This Row],[S-P4]]),0))</f>
        <v>Product2</v>
      </c>
      <c r="X4514" s="1" t="str">
        <f>IF(salesdata[[#This Row],[Total Revenue]]&gt;=70000,"High",IF(salesdata[[#This Row],[Total Revenue]]&gt;=40000,"Medium","Low"))</f>
        <v>High</v>
      </c>
      <c r="Y4514" s="1" t="str">
        <f>IFERROR(IF(SUMIF(salesdata[Year],salesdata[[#This Row],[Year]],salesdata[Total Revenue])&gt;SUMIF(salesdata[Year],salesdata[[#This Row],[Year]]-1,salesdata[Total Revenue]),"Growth Year","Decline Year"),"")</f>
        <v>Decline Year</v>
      </c>
    </row>
    <row r="4515" spans="1:25" x14ac:dyDescent="0.3">
      <c r="A4515" s="1">
        <v>4514</v>
      </c>
      <c r="B4515" s="2">
        <v>44873</v>
      </c>
      <c r="C4515" s="1">
        <v>2022</v>
      </c>
      <c r="D4515" s="1" t="s">
        <v>24</v>
      </c>
      <c r="E4515" s="1">
        <v>11</v>
      </c>
      <c r="F4515" s="3">
        <v>2372</v>
      </c>
      <c r="G4515" s="10">
        <v>7519.24</v>
      </c>
      <c r="H4515" s="12">
        <f>IFERROR(salesdata[[#This Row],[S-P1]]/salesdata[[#This Row],[Q-P1]],0)</f>
        <v>3.17</v>
      </c>
      <c r="I4515" s="3">
        <v>2721</v>
      </c>
      <c r="J4515" s="10">
        <v>17251.14</v>
      </c>
      <c r="K4515" s="12">
        <f>IFERROR(salesdata[[#This Row],[S-P2]]/salesdata[[#This Row],[Q-P2]],0)</f>
        <v>6.34</v>
      </c>
      <c r="L4515" s="3">
        <v>730</v>
      </c>
      <c r="M4515" s="10">
        <v>3956.6</v>
      </c>
      <c r="N4515" s="12">
        <f>IFERROR(salesdata[[#This Row],[S-P3]]/salesdata[[#This Row],[Q-P3]],0)</f>
        <v>5.42</v>
      </c>
      <c r="O4515" s="3">
        <v>2000</v>
      </c>
      <c r="P4515" s="10">
        <v>14260</v>
      </c>
      <c r="Q4515" s="12">
        <f>IFERROR(salesdata[[#This Row],[S-P4]]/salesdata[[#This Row],[Q-P4]],0)</f>
        <v>7.13</v>
      </c>
      <c r="R4515" s="3">
        <v>7823</v>
      </c>
      <c r="S4515" s="10">
        <v>42986.98</v>
      </c>
      <c r="T4515" s="1" t="str">
        <f>"Q"&amp;ROUNDUP(salesdata[[#This Row],[Month No.]]/3,0)</f>
        <v>Q4</v>
      </c>
      <c r="U4515" s="1" t="str">
        <f>TEXT(salesdata[[#This Row],[Date]],"dddd")</f>
        <v>Tuesday</v>
      </c>
      <c r="V4515" s="12">
        <f>IFERROR(salesdata[[#This Row],[Total Revenue]]/salesdata[[#This Row],[Total Units Sold]],0)</f>
        <v>5.4949482295794461</v>
      </c>
      <c r="W4515" s="1" t="str">
        <f>INDEX({"Product1","Product2","Product3","Product4"},MATCH(MAX(salesdata[[#This Row],[S-P1]],salesdata[[#This Row],[S-P2]],salesdata[[#This Row],[S-P3]],salesdata[[#This Row],[S-P4]]),CHOOSE({1,2,3,4},salesdata[[#This Row],[S-P1]],salesdata[[#This Row],[S-P2]],salesdata[[#This Row],[S-P3]],salesdata[[#This Row],[S-P4]]),0))</f>
        <v>Product2</v>
      </c>
      <c r="X4515" s="1" t="str">
        <f>IF(salesdata[[#This Row],[Total Revenue]]&gt;=70000,"High",IF(salesdata[[#This Row],[Total Revenue]]&gt;=40000,"Medium","Low"))</f>
        <v>Medium</v>
      </c>
      <c r="Y4515" s="1" t="str">
        <f>IFERROR(IF(SUMIF(salesdata[Year],salesdata[[#This Row],[Year]],salesdata[Total Revenue])&gt;SUMIF(salesdata[Year],salesdata[[#This Row],[Year]]-1,salesdata[Total Revenue]),"Growth Year","Decline Year"),"")</f>
        <v>Decline Year</v>
      </c>
    </row>
    <row r="4516" spans="1:25" x14ac:dyDescent="0.3">
      <c r="A4516" s="1">
        <v>4515</v>
      </c>
      <c r="B4516" s="2">
        <v>44874</v>
      </c>
      <c r="C4516" s="1">
        <v>2022</v>
      </c>
      <c r="D4516" s="1" t="s">
        <v>24</v>
      </c>
      <c r="E4516" s="1">
        <v>11</v>
      </c>
      <c r="F4516" s="3">
        <v>992</v>
      </c>
      <c r="G4516" s="10">
        <v>3144.64</v>
      </c>
      <c r="H4516" s="12">
        <f>IFERROR(salesdata[[#This Row],[S-P1]]/salesdata[[#This Row],[Q-P1]],0)</f>
        <v>3.17</v>
      </c>
      <c r="I4516" s="3">
        <v>604</v>
      </c>
      <c r="J4516" s="10">
        <v>3829.36</v>
      </c>
      <c r="K4516" s="12">
        <f>IFERROR(salesdata[[#This Row],[S-P2]]/salesdata[[#This Row],[Q-P2]],0)</f>
        <v>6.34</v>
      </c>
      <c r="L4516" s="3">
        <v>1358</v>
      </c>
      <c r="M4516" s="10">
        <v>7360.36</v>
      </c>
      <c r="N4516" s="12">
        <f>IFERROR(salesdata[[#This Row],[S-P3]]/salesdata[[#This Row],[Q-P3]],0)</f>
        <v>5.42</v>
      </c>
      <c r="O4516" s="3">
        <v>1563</v>
      </c>
      <c r="P4516" s="10">
        <v>11144.19</v>
      </c>
      <c r="Q4516" s="12">
        <f>IFERROR(salesdata[[#This Row],[S-P4]]/salesdata[[#This Row],[Q-P4]],0)</f>
        <v>7.13</v>
      </c>
      <c r="R4516" s="3">
        <v>4517</v>
      </c>
      <c r="S4516" s="10">
        <v>25478.55</v>
      </c>
      <c r="T4516" s="1" t="str">
        <f>"Q"&amp;ROUNDUP(salesdata[[#This Row],[Month No.]]/3,0)</f>
        <v>Q4</v>
      </c>
      <c r="U4516" s="1" t="str">
        <f>TEXT(salesdata[[#This Row],[Date]],"dddd")</f>
        <v>Wednesday</v>
      </c>
      <c r="V4516" s="12">
        <f>IFERROR(salesdata[[#This Row],[Total Revenue]]/salesdata[[#This Row],[Total Units Sold]],0)</f>
        <v>5.6405911002878018</v>
      </c>
      <c r="W4516" s="1" t="str">
        <f>INDEX({"Product1","Product2","Product3","Product4"},MATCH(MAX(salesdata[[#This Row],[S-P1]],salesdata[[#This Row],[S-P2]],salesdata[[#This Row],[S-P3]],salesdata[[#This Row],[S-P4]]),CHOOSE({1,2,3,4},salesdata[[#This Row],[S-P1]],salesdata[[#This Row],[S-P2]],salesdata[[#This Row],[S-P3]],salesdata[[#This Row],[S-P4]]),0))</f>
        <v>Product4</v>
      </c>
      <c r="X4516" s="1" t="str">
        <f>IF(salesdata[[#This Row],[Total Revenue]]&gt;=70000,"High",IF(salesdata[[#This Row],[Total Revenue]]&gt;=40000,"Medium","Low"))</f>
        <v>Low</v>
      </c>
      <c r="Y4516" s="1" t="str">
        <f>IFERROR(IF(SUMIF(salesdata[Year],salesdata[[#This Row],[Year]],salesdata[Total Revenue])&gt;SUMIF(salesdata[Year],salesdata[[#This Row],[Year]]-1,salesdata[Total Revenue]),"Growth Year","Decline Year"),"")</f>
        <v>Decline Year</v>
      </c>
    </row>
    <row r="4517" spans="1:25" x14ac:dyDescent="0.3">
      <c r="A4517" s="1">
        <v>4516</v>
      </c>
      <c r="B4517" s="2">
        <v>44875</v>
      </c>
      <c r="C4517" s="1">
        <v>2022</v>
      </c>
      <c r="D4517" s="1" t="s">
        <v>24</v>
      </c>
      <c r="E4517" s="1">
        <v>11</v>
      </c>
      <c r="F4517" s="3">
        <v>5498</v>
      </c>
      <c r="G4517" s="10">
        <v>17428.66</v>
      </c>
      <c r="H4517" s="12">
        <f>IFERROR(salesdata[[#This Row],[S-P1]]/salesdata[[#This Row],[Q-P1]],0)</f>
        <v>3.17</v>
      </c>
      <c r="I4517" s="3">
        <v>2385</v>
      </c>
      <c r="J4517" s="10">
        <v>15120.9</v>
      </c>
      <c r="K4517" s="12">
        <f>IFERROR(salesdata[[#This Row],[S-P2]]/salesdata[[#This Row],[Q-P2]],0)</f>
        <v>6.34</v>
      </c>
      <c r="L4517" s="3">
        <v>5817</v>
      </c>
      <c r="M4517" s="10">
        <v>31528.14</v>
      </c>
      <c r="N4517" s="12">
        <f>IFERROR(salesdata[[#This Row],[S-P3]]/salesdata[[#This Row],[Q-P3]],0)</f>
        <v>5.42</v>
      </c>
      <c r="O4517" s="3">
        <v>1578</v>
      </c>
      <c r="P4517" s="10">
        <v>11251.14</v>
      </c>
      <c r="Q4517" s="12">
        <f>IFERROR(salesdata[[#This Row],[S-P4]]/salesdata[[#This Row],[Q-P4]],0)</f>
        <v>7.13</v>
      </c>
      <c r="R4517" s="3">
        <v>15278</v>
      </c>
      <c r="S4517" s="10">
        <v>75328.84</v>
      </c>
      <c r="T4517" s="1" t="str">
        <f>"Q"&amp;ROUNDUP(salesdata[[#This Row],[Month No.]]/3,0)</f>
        <v>Q4</v>
      </c>
      <c r="U4517" s="1" t="str">
        <f>TEXT(salesdata[[#This Row],[Date]],"dddd")</f>
        <v>Thursday</v>
      </c>
      <c r="V4517" s="12">
        <f>IFERROR(salesdata[[#This Row],[Total Revenue]]/salesdata[[#This Row],[Total Units Sold]],0)</f>
        <v>4.9305432648252383</v>
      </c>
      <c r="W4517" s="1" t="str">
        <f>INDEX({"Product1","Product2","Product3","Product4"},MATCH(MAX(salesdata[[#This Row],[S-P1]],salesdata[[#This Row],[S-P2]],salesdata[[#This Row],[S-P3]],salesdata[[#This Row],[S-P4]]),CHOOSE({1,2,3,4},salesdata[[#This Row],[S-P1]],salesdata[[#This Row],[S-P2]],salesdata[[#This Row],[S-P3]],salesdata[[#This Row],[S-P4]]),0))</f>
        <v>Product3</v>
      </c>
      <c r="X4517" s="1" t="str">
        <f>IF(salesdata[[#This Row],[Total Revenue]]&gt;=70000,"High",IF(salesdata[[#This Row],[Total Revenue]]&gt;=40000,"Medium","Low"))</f>
        <v>High</v>
      </c>
      <c r="Y4517" s="1" t="str">
        <f>IFERROR(IF(SUMIF(salesdata[Year],salesdata[[#This Row],[Year]],salesdata[Total Revenue])&gt;SUMIF(salesdata[Year],salesdata[[#This Row],[Year]]-1,salesdata[Total Revenue]),"Growth Year","Decline Year"),"")</f>
        <v>Decline Year</v>
      </c>
    </row>
    <row r="4518" spans="1:25" x14ac:dyDescent="0.3">
      <c r="A4518" s="1">
        <v>4517</v>
      </c>
      <c r="B4518" s="2">
        <v>44876</v>
      </c>
      <c r="C4518" s="1">
        <v>2022</v>
      </c>
      <c r="D4518" s="1" t="s">
        <v>24</v>
      </c>
      <c r="E4518" s="1">
        <v>11</v>
      </c>
      <c r="F4518" s="3">
        <v>2679</v>
      </c>
      <c r="G4518" s="10">
        <v>8492.43</v>
      </c>
      <c r="H4518" s="12">
        <f>IFERROR(salesdata[[#This Row],[S-P1]]/salesdata[[#This Row],[Q-P1]],0)</f>
        <v>3.17</v>
      </c>
      <c r="I4518" s="3">
        <v>315</v>
      </c>
      <c r="J4518" s="10">
        <v>1997.1</v>
      </c>
      <c r="K4518" s="12">
        <f>IFERROR(salesdata[[#This Row],[S-P2]]/salesdata[[#This Row],[Q-P2]],0)</f>
        <v>6.34</v>
      </c>
      <c r="L4518" s="3">
        <v>5018</v>
      </c>
      <c r="M4518" s="10">
        <v>27197.56</v>
      </c>
      <c r="N4518" s="12">
        <f>IFERROR(salesdata[[#This Row],[S-P3]]/salesdata[[#This Row],[Q-P3]],0)</f>
        <v>5.42</v>
      </c>
      <c r="O4518" s="3">
        <v>445</v>
      </c>
      <c r="P4518" s="10">
        <v>3172.85</v>
      </c>
      <c r="Q4518" s="12">
        <f>IFERROR(salesdata[[#This Row],[S-P4]]/salesdata[[#This Row],[Q-P4]],0)</f>
        <v>7.13</v>
      </c>
      <c r="R4518" s="3">
        <v>8457</v>
      </c>
      <c r="S4518" s="10">
        <v>40859.94</v>
      </c>
      <c r="T4518" s="1" t="str">
        <f>"Q"&amp;ROUNDUP(salesdata[[#This Row],[Month No.]]/3,0)</f>
        <v>Q4</v>
      </c>
      <c r="U4518" s="1" t="str">
        <f>TEXT(salesdata[[#This Row],[Date]],"dddd")</f>
        <v>Friday</v>
      </c>
      <c r="V4518" s="12">
        <f>IFERROR(salesdata[[#This Row],[Total Revenue]]/salesdata[[#This Row],[Total Units Sold]],0)</f>
        <v>4.8314934373891454</v>
      </c>
      <c r="W4518" s="1" t="str">
        <f>INDEX({"Product1","Product2","Product3","Product4"},MATCH(MAX(salesdata[[#This Row],[S-P1]],salesdata[[#This Row],[S-P2]],salesdata[[#This Row],[S-P3]],salesdata[[#This Row],[S-P4]]),CHOOSE({1,2,3,4},salesdata[[#This Row],[S-P1]],salesdata[[#This Row],[S-P2]],salesdata[[#This Row],[S-P3]],salesdata[[#This Row],[S-P4]]),0))</f>
        <v>Product3</v>
      </c>
      <c r="X4518" s="1" t="str">
        <f>IF(salesdata[[#This Row],[Total Revenue]]&gt;=70000,"High",IF(salesdata[[#This Row],[Total Revenue]]&gt;=40000,"Medium","Low"))</f>
        <v>Medium</v>
      </c>
      <c r="Y4518" s="1" t="str">
        <f>IFERROR(IF(SUMIF(salesdata[Year],salesdata[[#This Row],[Year]],salesdata[Total Revenue])&gt;SUMIF(salesdata[Year],salesdata[[#This Row],[Year]]-1,salesdata[Total Revenue]),"Growth Year","Decline Year"),"")</f>
        <v>Decline Year</v>
      </c>
    </row>
    <row r="4519" spans="1:25" x14ac:dyDescent="0.3">
      <c r="A4519" s="1">
        <v>4518</v>
      </c>
      <c r="B4519" s="2">
        <v>44877</v>
      </c>
      <c r="C4519" s="1">
        <v>2022</v>
      </c>
      <c r="D4519" s="1" t="s">
        <v>24</v>
      </c>
      <c r="E4519" s="1">
        <v>11</v>
      </c>
      <c r="F4519" s="3">
        <v>6778</v>
      </c>
      <c r="G4519" s="10">
        <v>21486.26</v>
      </c>
      <c r="H4519" s="12">
        <f>IFERROR(salesdata[[#This Row],[S-P1]]/salesdata[[#This Row],[Q-P1]],0)</f>
        <v>3.17</v>
      </c>
      <c r="I4519" s="3">
        <v>2517</v>
      </c>
      <c r="J4519" s="10">
        <v>15957.78</v>
      </c>
      <c r="K4519" s="12">
        <f>IFERROR(salesdata[[#This Row],[S-P2]]/salesdata[[#This Row],[Q-P2]],0)</f>
        <v>6.34</v>
      </c>
      <c r="L4519" s="3">
        <v>2047</v>
      </c>
      <c r="M4519" s="10">
        <v>11094.74</v>
      </c>
      <c r="N4519" s="12">
        <f>IFERROR(salesdata[[#This Row],[S-P3]]/salesdata[[#This Row],[Q-P3]],0)</f>
        <v>5.42</v>
      </c>
      <c r="O4519" s="3">
        <v>1358</v>
      </c>
      <c r="P4519" s="10">
        <v>9682.5400000000009</v>
      </c>
      <c r="Q4519" s="12">
        <f>IFERROR(salesdata[[#This Row],[S-P4]]/salesdata[[#This Row],[Q-P4]],0)</f>
        <v>7.1300000000000008</v>
      </c>
      <c r="R4519" s="3">
        <v>12700</v>
      </c>
      <c r="S4519" s="10">
        <v>58221.32</v>
      </c>
      <c r="T4519" s="1" t="str">
        <f>"Q"&amp;ROUNDUP(salesdata[[#This Row],[Month No.]]/3,0)</f>
        <v>Q4</v>
      </c>
      <c r="U4519" s="1" t="str">
        <f>TEXT(salesdata[[#This Row],[Date]],"dddd")</f>
        <v>Saturday</v>
      </c>
      <c r="V4519" s="12">
        <f>IFERROR(salesdata[[#This Row],[Total Revenue]]/salesdata[[#This Row],[Total Units Sold]],0)</f>
        <v>4.5843559055118108</v>
      </c>
      <c r="W4519" s="1" t="str">
        <f>INDEX({"Product1","Product2","Product3","Product4"},MATCH(MAX(salesdata[[#This Row],[S-P1]],salesdata[[#This Row],[S-P2]],salesdata[[#This Row],[S-P3]],salesdata[[#This Row],[S-P4]]),CHOOSE({1,2,3,4},salesdata[[#This Row],[S-P1]],salesdata[[#This Row],[S-P2]],salesdata[[#This Row],[S-P3]],salesdata[[#This Row],[S-P4]]),0))</f>
        <v>Product1</v>
      </c>
      <c r="X4519" s="1" t="str">
        <f>IF(salesdata[[#This Row],[Total Revenue]]&gt;=70000,"High",IF(salesdata[[#This Row],[Total Revenue]]&gt;=40000,"Medium","Low"))</f>
        <v>Medium</v>
      </c>
      <c r="Y4519" s="1" t="str">
        <f>IFERROR(IF(SUMIF(salesdata[Year],salesdata[[#This Row],[Year]],salesdata[Total Revenue])&gt;SUMIF(salesdata[Year],salesdata[[#This Row],[Year]]-1,salesdata[Total Revenue]),"Growth Year","Decline Year"),"")</f>
        <v>Decline Year</v>
      </c>
    </row>
    <row r="4520" spans="1:25" x14ac:dyDescent="0.3">
      <c r="A4520" s="1">
        <v>4519</v>
      </c>
      <c r="B4520" s="2">
        <v>44878</v>
      </c>
      <c r="C4520" s="1">
        <v>2022</v>
      </c>
      <c r="D4520" s="1" t="s">
        <v>24</v>
      </c>
      <c r="E4520" s="1">
        <v>11</v>
      </c>
      <c r="F4520" s="3">
        <v>6695</v>
      </c>
      <c r="G4520" s="10">
        <v>21223.15</v>
      </c>
      <c r="H4520" s="12">
        <f>IFERROR(salesdata[[#This Row],[S-P1]]/salesdata[[#This Row],[Q-P1]],0)</f>
        <v>3.1700000000000004</v>
      </c>
      <c r="I4520" s="3">
        <v>3607</v>
      </c>
      <c r="J4520" s="10">
        <v>22868.38</v>
      </c>
      <c r="K4520" s="12">
        <f>IFERROR(salesdata[[#This Row],[S-P2]]/salesdata[[#This Row],[Q-P2]],0)</f>
        <v>6.34</v>
      </c>
      <c r="L4520" s="3">
        <v>1367</v>
      </c>
      <c r="M4520" s="10">
        <v>7409.14</v>
      </c>
      <c r="N4520" s="12">
        <f>IFERROR(salesdata[[#This Row],[S-P3]]/salesdata[[#This Row],[Q-P3]],0)</f>
        <v>5.42</v>
      </c>
      <c r="O4520" s="3">
        <v>1342</v>
      </c>
      <c r="P4520" s="10">
        <v>9568.4599999999991</v>
      </c>
      <c r="Q4520" s="12">
        <f>IFERROR(salesdata[[#This Row],[S-P4]]/salesdata[[#This Row],[Q-P4]],0)</f>
        <v>7.129999999999999</v>
      </c>
      <c r="R4520" s="3">
        <v>13011</v>
      </c>
      <c r="S4520" s="10">
        <v>61069.13</v>
      </c>
      <c r="T4520" s="1" t="str">
        <f>"Q"&amp;ROUNDUP(salesdata[[#This Row],[Month No.]]/3,0)</f>
        <v>Q4</v>
      </c>
      <c r="U4520" s="1" t="str">
        <f>TEXT(salesdata[[#This Row],[Date]],"dddd")</f>
        <v>Sunday</v>
      </c>
      <c r="V4520" s="12">
        <f>IFERROR(salesdata[[#This Row],[Total Revenue]]/salesdata[[#This Row],[Total Units Sold]],0)</f>
        <v>4.693653831373453</v>
      </c>
      <c r="W4520" s="1" t="str">
        <f>INDEX({"Product1","Product2","Product3","Product4"},MATCH(MAX(salesdata[[#This Row],[S-P1]],salesdata[[#This Row],[S-P2]],salesdata[[#This Row],[S-P3]],salesdata[[#This Row],[S-P4]]),CHOOSE({1,2,3,4},salesdata[[#This Row],[S-P1]],salesdata[[#This Row],[S-P2]],salesdata[[#This Row],[S-P3]],salesdata[[#This Row],[S-P4]]),0))</f>
        <v>Product2</v>
      </c>
      <c r="X4520" s="1" t="str">
        <f>IF(salesdata[[#This Row],[Total Revenue]]&gt;=70000,"High",IF(salesdata[[#This Row],[Total Revenue]]&gt;=40000,"Medium","Low"))</f>
        <v>Medium</v>
      </c>
      <c r="Y4520" s="1" t="str">
        <f>IFERROR(IF(SUMIF(salesdata[Year],salesdata[[#This Row],[Year]],salesdata[Total Revenue])&gt;SUMIF(salesdata[Year],salesdata[[#This Row],[Year]]-1,salesdata[Total Revenue]),"Growth Year","Decline Year"),"")</f>
        <v>Decline Year</v>
      </c>
    </row>
    <row r="4521" spans="1:25" x14ac:dyDescent="0.3">
      <c r="A4521" s="1">
        <v>4520</v>
      </c>
      <c r="B4521" s="2">
        <v>44879</v>
      </c>
      <c r="C4521" s="1">
        <v>2022</v>
      </c>
      <c r="D4521" s="1" t="s">
        <v>24</v>
      </c>
      <c r="E4521" s="1">
        <v>11</v>
      </c>
      <c r="F4521" s="3">
        <v>5194</v>
      </c>
      <c r="G4521" s="10">
        <v>16464.98</v>
      </c>
      <c r="H4521" s="12">
        <f>IFERROR(salesdata[[#This Row],[S-P1]]/salesdata[[#This Row],[Q-P1]],0)</f>
        <v>3.17</v>
      </c>
      <c r="I4521" s="3">
        <v>603</v>
      </c>
      <c r="J4521" s="10">
        <v>3823.02</v>
      </c>
      <c r="K4521" s="12">
        <f>IFERROR(salesdata[[#This Row],[S-P2]]/salesdata[[#This Row],[Q-P2]],0)</f>
        <v>6.34</v>
      </c>
      <c r="L4521" s="3">
        <v>2286</v>
      </c>
      <c r="M4521" s="10">
        <v>12390.12</v>
      </c>
      <c r="N4521" s="12">
        <f>IFERROR(salesdata[[#This Row],[S-P3]]/salesdata[[#This Row],[Q-P3]],0)</f>
        <v>5.42</v>
      </c>
      <c r="O4521" s="3">
        <v>1206</v>
      </c>
      <c r="P4521" s="10">
        <v>8598.7800000000007</v>
      </c>
      <c r="Q4521" s="12">
        <f>IFERROR(salesdata[[#This Row],[S-P4]]/salesdata[[#This Row],[Q-P4]],0)</f>
        <v>7.1300000000000008</v>
      </c>
      <c r="R4521" s="3">
        <v>9289</v>
      </c>
      <c r="S4521" s="10">
        <v>41276.9</v>
      </c>
      <c r="T4521" s="1" t="str">
        <f>"Q"&amp;ROUNDUP(salesdata[[#This Row],[Month No.]]/3,0)</f>
        <v>Q4</v>
      </c>
      <c r="U4521" s="1" t="str">
        <f>TEXT(salesdata[[#This Row],[Date]],"dddd")</f>
        <v>Monday</v>
      </c>
      <c r="V4521" s="12">
        <f>IFERROR(salesdata[[#This Row],[Total Revenue]]/salesdata[[#This Row],[Total Units Sold]],0)</f>
        <v>4.443632253202713</v>
      </c>
      <c r="W4521" s="1" t="str">
        <f>INDEX({"Product1","Product2","Product3","Product4"},MATCH(MAX(salesdata[[#This Row],[S-P1]],salesdata[[#This Row],[S-P2]],salesdata[[#This Row],[S-P3]],salesdata[[#This Row],[S-P4]]),CHOOSE({1,2,3,4},salesdata[[#This Row],[S-P1]],salesdata[[#This Row],[S-P2]],salesdata[[#This Row],[S-P3]],salesdata[[#This Row],[S-P4]]),0))</f>
        <v>Product1</v>
      </c>
      <c r="X4521" s="1" t="str">
        <f>IF(salesdata[[#This Row],[Total Revenue]]&gt;=70000,"High",IF(salesdata[[#This Row],[Total Revenue]]&gt;=40000,"Medium","Low"))</f>
        <v>Medium</v>
      </c>
      <c r="Y4521" s="1" t="str">
        <f>IFERROR(IF(SUMIF(salesdata[Year],salesdata[[#This Row],[Year]],salesdata[Total Revenue])&gt;SUMIF(salesdata[Year],salesdata[[#This Row],[Year]]-1,salesdata[Total Revenue]),"Growth Year","Decline Year"),"")</f>
        <v>Decline Year</v>
      </c>
    </row>
    <row r="4522" spans="1:25" x14ac:dyDescent="0.3">
      <c r="A4522" s="1">
        <v>4521</v>
      </c>
      <c r="B4522" s="2">
        <v>44880</v>
      </c>
      <c r="C4522" s="1">
        <v>2022</v>
      </c>
      <c r="D4522" s="1" t="s">
        <v>24</v>
      </c>
      <c r="E4522" s="1">
        <v>11</v>
      </c>
      <c r="F4522" s="3">
        <v>3024</v>
      </c>
      <c r="G4522" s="10">
        <v>9586.08</v>
      </c>
      <c r="H4522" s="12">
        <f>IFERROR(salesdata[[#This Row],[S-P1]]/salesdata[[#This Row],[Q-P1]],0)</f>
        <v>3.17</v>
      </c>
      <c r="I4522" s="3">
        <v>842</v>
      </c>
      <c r="J4522" s="10">
        <v>5338.28</v>
      </c>
      <c r="K4522" s="12">
        <f>IFERROR(salesdata[[#This Row],[S-P2]]/salesdata[[#This Row],[Q-P2]],0)</f>
        <v>6.34</v>
      </c>
      <c r="L4522" s="3">
        <v>5116</v>
      </c>
      <c r="M4522" s="10">
        <v>27728.720000000001</v>
      </c>
      <c r="N4522" s="12">
        <f>IFERROR(salesdata[[#This Row],[S-P3]]/salesdata[[#This Row],[Q-P3]],0)</f>
        <v>5.42</v>
      </c>
      <c r="O4522" s="3">
        <v>1589</v>
      </c>
      <c r="P4522" s="10">
        <v>11329.57</v>
      </c>
      <c r="Q4522" s="12">
        <f>IFERROR(salesdata[[#This Row],[S-P4]]/salesdata[[#This Row],[Q-P4]],0)</f>
        <v>7.13</v>
      </c>
      <c r="R4522" s="3">
        <v>10571</v>
      </c>
      <c r="S4522" s="10">
        <v>53982.65</v>
      </c>
      <c r="T4522" s="1" t="str">
        <f>"Q"&amp;ROUNDUP(salesdata[[#This Row],[Month No.]]/3,0)</f>
        <v>Q4</v>
      </c>
      <c r="U4522" s="1" t="str">
        <f>TEXT(salesdata[[#This Row],[Date]],"dddd")</f>
        <v>Tuesday</v>
      </c>
      <c r="V4522" s="12">
        <f>IFERROR(salesdata[[#This Row],[Total Revenue]]/salesdata[[#This Row],[Total Units Sold]],0)</f>
        <v>5.1066739192129411</v>
      </c>
      <c r="W4522" s="1" t="str">
        <f>INDEX({"Product1","Product2","Product3","Product4"},MATCH(MAX(salesdata[[#This Row],[S-P1]],salesdata[[#This Row],[S-P2]],salesdata[[#This Row],[S-P3]],salesdata[[#This Row],[S-P4]]),CHOOSE({1,2,3,4},salesdata[[#This Row],[S-P1]],salesdata[[#This Row],[S-P2]],salesdata[[#This Row],[S-P3]],salesdata[[#This Row],[S-P4]]),0))</f>
        <v>Product3</v>
      </c>
      <c r="X4522" s="1" t="str">
        <f>IF(salesdata[[#This Row],[Total Revenue]]&gt;=70000,"High",IF(salesdata[[#This Row],[Total Revenue]]&gt;=40000,"Medium","Low"))</f>
        <v>Medium</v>
      </c>
      <c r="Y4522" s="1" t="str">
        <f>IFERROR(IF(SUMIF(salesdata[Year],salesdata[[#This Row],[Year]],salesdata[Total Revenue])&gt;SUMIF(salesdata[Year],salesdata[[#This Row],[Year]]-1,salesdata[Total Revenue]),"Growth Year","Decline Year"),"")</f>
        <v>Decline Year</v>
      </c>
    </row>
    <row r="4523" spans="1:25" x14ac:dyDescent="0.3">
      <c r="A4523" s="1">
        <v>4522</v>
      </c>
      <c r="B4523" s="2">
        <v>44881</v>
      </c>
      <c r="C4523" s="1">
        <v>2022</v>
      </c>
      <c r="D4523" s="1" t="s">
        <v>24</v>
      </c>
      <c r="E4523" s="1">
        <v>11</v>
      </c>
      <c r="F4523" s="3">
        <v>4951</v>
      </c>
      <c r="G4523" s="10">
        <v>15694.67</v>
      </c>
      <c r="H4523" s="12">
        <f>IFERROR(salesdata[[#This Row],[S-P1]]/salesdata[[#This Row],[Q-P1]],0)</f>
        <v>3.17</v>
      </c>
      <c r="I4523" s="3">
        <v>729</v>
      </c>
      <c r="J4523" s="10">
        <v>4621.8599999999997</v>
      </c>
      <c r="K4523" s="12">
        <f>IFERROR(salesdata[[#This Row],[S-P2]]/salesdata[[#This Row],[Q-P2]],0)</f>
        <v>6.34</v>
      </c>
      <c r="L4523" s="3">
        <v>2510</v>
      </c>
      <c r="M4523" s="10">
        <v>13604.2</v>
      </c>
      <c r="N4523" s="12">
        <f>IFERROR(salesdata[[#This Row],[S-P3]]/salesdata[[#This Row],[Q-P3]],0)</f>
        <v>5.42</v>
      </c>
      <c r="O4523" s="3">
        <v>268</v>
      </c>
      <c r="P4523" s="10">
        <v>1910.84</v>
      </c>
      <c r="Q4523" s="12">
        <f>IFERROR(salesdata[[#This Row],[S-P4]]/salesdata[[#This Row],[Q-P4]],0)</f>
        <v>7.13</v>
      </c>
      <c r="R4523" s="3">
        <v>8458</v>
      </c>
      <c r="S4523" s="10">
        <v>35831.57</v>
      </c>
      <c r="T4523" s="1" t="str">
        <f>"Q"&amp;ROUNDUP(salesdata[[#This Row],[Month No.]]/3,0)</f>
        <v>Q4</v>
      </c>
      <c r="U4523" s="1" t="str">
        <f>TEXT(salesdata[[#This Row],[Date]],"dddd")</f>
        <v>Wednesday</v>
      </c>
      <c r="V4523" s="12">
        <f>IFERROR(salesdata[[#This Row],[Total Revenue]]/salesdata[[#This Row],[Total Units Sold]],0)</f>
        <v>4.236411681248522</v>
      </c>
      <c r="W4523" s="1" t="str">
        <f>INDEX({"Product1","Product2","Product3","Product4"},MATCH(MAX(salesdata[[#This Row],[S-P1]],salesdata[[#This Row],[S-P2]],salesdata[[#This Row],[S-P3]],salesdata[[#This Row],[S-P4]]),CHOOSE({1,2,3,4},salesdata[[#This Row],[S-P1]],salesdata[[#This Row],[S-P2]],salesdata[[#This Row],[S-P3]],salesdata[[#This Row],[S-P4]]),0))</f>
        <v>Product1</v>
      </c>
      <c r="X4523" s="1" t="str">
        <f>IF(salesdata[[#This Row],[Total Revenue]]&gt;=70000,"High",IF(salesdata[[#This Row],[Total Revenue]]&gt;=40000,"Medium","Low"))</f>
        <v>Low</v>
      </c>
      <c r="Y4523" s="1" t="str">
        <f>IFERROR(IF(SUMIF(salesdata[Year],salesdata[[#This Row],[Year]],salesdata[Total Revenue])&gt;SUMIF(salesdata[Year],salesdata[[#This Row],[Year]]-1,salesdata[Total Revenue]),"Growth Year","Decline Year"),"")</f>
        <v>Decline Year</v>
      </c>
    </row>
    <row r="4524" spans="1:25" x14ac:dyDescent="0.3">
      <c r="A4524" s="1">
        <v>4523</v>
      </c>
      <c r="B4524" s="2">
        <v>44882</v>
      </c>
      <c r="C4524" s="1">
        <v>2022</v>
      </c>
      <c r="D4524" s="1" t="s">
        <v>24</v>
      </c>
      <c r="E4524" s="1">
        <v>11</v>
      </c>
      <c r="F4524" s="3">
        <v>5792</v>
      </c>
      <c r="G4524" s="10">
        <v>18360.64</v>
      </c>
      <c r="H4524" s="12">
        <f>IFERROR(salesdata[[#This Row],[S-P1]]/salesdata[[#This Row],[Q-P1]],0)</f>
        <v>3.17</v>
      </c>
      <c r="I4524" s="3">
        <v>2820</v>
      </c>
      <c r="J4524" s="10">
        <v>17878.8</v>
      </c>
      <c r="K4524" s="12">
        <f>IFERROR(salesdata[[#This Row],[S-P2]]/salesdata[[#This Row],[Q-P2]],0)</f>
        <v>6.34</v>
      </c>
      <c r="L4524" s="3">
        <v>329</v>
      </c>
      <c r="M4524" s="10">
        <v>1783.18</v>
      </c>
      <c r="N4524" s="12">
        <f>IFERROR(salesdata[[#This Row],[S-P3]]/salesdata[[#This Row],[Q-P3]],0)</f>
        <v>5.42</v>
      </c>
      <c r="O4524" s="3">
        <v>282</v>
      </c>
      <c r="P4524" s="10">
        <v>2010.66</v>
      </c>
      <c r="Q4524" s="12">
        <f>IFERROR(salesdata[[#This Row],[S-P4]]/salesdata[[#This Row],[Q-P4]],0)</f>
        <v>7.13</v>
      </c>
      <c r="R4524" s="3">
        <v>9223</v>
      </c>
      <c r="S4524" s="10">
        <v>40033.279999999999</v>
      </c>
      <c r="T4524" s="1" t="str">
        <f>"Q"&amp;ROUNDUP(salesdata[[#This Row],[Month No.]]/3,0)</f>
        <v>Q4</v>
      </c>
      <c r="U4524" s="1" t="str">
        <f>TEXT(salesdata[[#This Row],[Date]],"dddd")</f>
        <v>Thursday</v>
      </c>
      <c r="V4524" s="12">
        <f>IFERROR(salesdata[[#This Row],[Total Revenue]]/salesdata[[#This Row],[Total Units Sold]],0)</f>
        <v>4.3405919982652064</v>
      </c>
      <c r="W4524" s="1" t="str">
        <f>INDEX({"Product1","Product2","Product3","Product4"},MATCH(MAX(salesdata[[#This Row],[S-P1]],salesdata[[#This Row],[S-P2]],salesdata[[#This Row],[S-P3]],salesdata[[#This Row],[S-P4]]),CHOOSE({1,2,3,4},salesdata[[#This Row],[S-P1]],salesdata[[#This Row],[S-P2]],salesdata[[#This Row],[S-P3]],salesdata[[#This Row],[S-P4]]),0))</f>
        <v>Product1</v>
      </c>
      <c r="X4524" s="1" t="str">
        <f>IF(salesdata[[#This Row],[Total Revenue]]&gt;=70000,"High",IF(salesdata[[#This Row],[Total Revenue]]&gt;=40000,"Medium","Low"))</f>
        <v>Medium</v>
      </c>
      <c r="Y4524" s="1" t="str">
        <f>IFERROR(IF(SUMIF(salesdata[Year],salesdata[[#This Row],[Year]],salesdata[Total Revenue])&gt;SUMIF(salesdata[Year],salesdata[[#This Row],[Year]]-1,salesdata[Total Revenue]),"Growth Year","Decline Year"),"")</f>
        <v>Decline Year</v>
      </c>
    </row>
    <row r="4525" spans="1:25" x14ac:dyDescent="0.3">
      <c r="A4525" s="1">
        <v>4524</v>
      </c>
      <c r="B4525" s="2">
        <v>44883</v>
      </c>
      <c r="C4525" s="1">
        <v>2022</v>
      </c>
      <c r="D4525" s="1" t="s">
        <v>24</v>
      </c>
      <c r="E4525" s="1">
        <v>11</v>
      </c>
      <c r="F4525" s="3">
        <v>1182</v>
      </c>
      <c r="G4525" s="10">
        <v>3746.94</v>
      </c>
      <c r="H4525" s="12">
        <f>IFERROR(salesdata[[#This Row],[S-P1]]/salesdata[[#This Row],[Q-P1]],0)</f>
        <v>3.17</v>
      </c>
      <c r="I4525" s="3">
        <v>1577</v>
      </c>
      <c r="J4525" s="10">
        <v>9998.18</v>
      </c>
      <c r="K4525" s="12">
        <f>IFERROR(salesdata[[#This Row],[S-P2]]/salesdata[[#This Row],[Q-P2]],0)</f>
        <v>6.34</v>
      </c>
      <c r="L4525" s="3">
        <v>4690</v>
      </c>
      <c r="M4525" s="10">
        <v>25419.8</v>
      </c>
      <c r="N4525" s="12">
        <f>IFERROR(salesdata[[#This Row],[S-P3]]/salesdata[[#This Row],[Q-P3]],0)</f>
        <v>5.42</v>
      </c>
      <c r="O4525" s="3">
        <v>1391</v>
      </c>
      <c r="P4525" s="10">
        <v>9917.83</v>
      </c>
      <c r="Q4525" s="12">
        <f>IFERROR(salesdata[[#This Row],[S-P4]]/salesdata[[#This Row],[Q-P4]],0)</f>
        <v>7.13</v>
      </c>
      <c r="R4525" s="3">
        <v>8840</v>
      </c>
      <c r="S4525" s="10">
        <v>49082.75</v>
      </c>
      <c r="T4525" s="1" t="str">
        <f>"Q"&amp;ROUNDUP(salesdata[[#This Row],[Month No.]]/3,0)</f>
        <v>Q4</v>
      </c>
      <c r="U4525" s="1" t="str">
        <f>TEXT(salesdata[[#This Row],[Date]],"dddd")</f>
        <v>Friday</v>
      </c>
      <c r="V4525" s="12">
        <f>IFERROR(salesdata[[#This Row],[Total Revenue]]/salesdata[[#This Row],[Total Units Sold]],0)</f>
        <v>5.5523472850678735</v>
      </c>
      <c r="W4525" s="1" t="str">
        <f>INDEX({"Product1","Product2","Product3","Product4"},MATCH(MAX(salesdata[[#This Row],[S-P1]],salesdata[[#This Row],[S-P2]],salesdata[[#This Row],[S-P3]],salesdata[[#This Row],[S-P4]]),CHOOSE({1,2,3,4},salesdata[[#This Row],[S-P1]],salesdata[[#This Row],[S-P2]],salesdata[[#This Row],[S-P3]],salesdata[[#This Row],[S-P4]]),0))</f>
        <v>Product3</v>
      </c>
      <c r="X4525" s="1" t="str">
        <f>IF(salesdata[[#This Row],[Total Revenue]]&gt;=70000,"High",IF(salesdata[[#This Row],[Total Revenue]]&gt;=40000,"Medium","Low"))</f>
        <v>Medium</v>
      </c>
      <c r="Y4525" s="1" t="str">
        <f>IFERROR(IF(SUMIF(salesdata[Year],salesdata[[#This Row],[Year]],salesdata[Total Revenue])&gt;SUMIF(salesdata[Year],salesdata[[#This Row],[Year]]-1,salesdata[Total Revenue]),"Growth Year","Decline Year"),"")</f>
        <v>Decline Year</v>
      </c>
    </row>
    <row r="4526" spans="1:25" x14ac:dyDescent="0.3">
      <c r="A4526" s="1">
        <v>4525</v>
      </c>
      <c r="B4526" s="2">
        <v>44884</v>
      </c>
      <c r="C4526" s="1">
        <v>2022</v>
      </c>
      <c r="D4526" s="1" t="s">
        <v>24</v>
      </c>
      <c r="E4526" s="1">
        <v>11</v>
      </c>
      <c r="F4526" s="3">
        <v>1683</v>
      </c>
      <c r="G4526" s="10">
        <v>5335.11</v>
      </c>
      <c r="H4526" s="12">
        <f>IFERROR(salesdata[[#This Row],[S-P1]]/salesdata[[#This Row],[Q-P1]],0)</f>
        <v>3.17</v>
      </c>
      <c r="I4526" s="3">
        <v>1029</v>
      </c>
      <c r="J4526" s="10">
        <v>6523.86</v>
      </c>
      <c r="K4526" s="12">
        <f>IFERROR(salesdata[[#This Row],[S-P2]]/salesdata[[#This Row],[Q-P2]],0)</f>
        <v>6.34</v>
      </c>
      <c r="L4526" s="3">
        <v>4816</v>
      </c>
      <c r="M4526" s="10">
        <v>26102.720000000001</v>
      </c>
      <c r="N4526" s="12">
        <f>IFERROR(salesdata[[#This Row],[S-P3]]/salesdata[[#This Row],[Q-P3]],0)</f>
        <v>5.42</v>
      </c>
      <c r="O4526" s="3">
        <v>544</v>
      </c>
      <c r="P4526" s="10">
        <v>3878.72</v>
      </c>
      <c r="Q4526" s="12">
        <f>IFERROR(salesdata[[#This Row],[S-P4]]/salesdata[[#This Row],[Q-P4]],0)</f>
        <v>7.13</v>
      </c>
      <c r="R4526" s="3">
        <v>8072</v>
      </c>
      <c r="S4526" s="10">
        <v>41840.410000000003</v>
      </c>
      <c r="T4526" s="1" t="str">
        <f>"Q"&amp;ROUNDUP(salesdata[[#This Row],[Month No.]]/3,0)</f>
        <v>Q4</v>
      </c>
      <c r="U4526" s="1" t="str">
        <f>TEXT(salesdata[[#This Row],[Date]],"dddd")</f>
        <v>Saturday</v>
      </c>
      <c r="V4526" s="12">
        <f>IFERROR(salesdata[[#This Row],[Total Revenue]]/salesdata[[#This Row],[Total Units Sold]],0)</f>
        <v>5.1834006442021812</v>
      </c>
      <c r="W4526" s="1" t="str">
        <f>INDEX({"Product1","Product2","Product3","Product4"},MATCH(MAX(salesdata[[#This Row],[S-P1]],salesdata[[#This Row],[S-P2]],salesdata[[#This Row],[S-P3]],salesdata[[#This Row],[S-P4]]),CHOOSE({1,2,3,4},salesdata[[#This Row],[S-P1]],salesdata[[#This Row],[S-P2]],salesdata[[#This Row],[S-P3]],salesdata[[#This Row],[S-P4]]),0))</f>
        <v>Product3</v>
      </c>
      <c r="X4526" s="1" t="str">
        <f>IF(salesdata[[#This Row],[Total Revenue]]&gt;=70000,"High",IF(salesdata[[#This Row],[Total Revenue]]&gt;=40000,"Medium","Low"))</f>
        <v>Medium</v>
      </c>
      <c r="Y4526" s="1" t="str">
        <f>IFERROR(IF(SUMIF(salesdata[Year],salesdata[[#This Row],[Year]],salesdata[Total Revenue])&gt;SUMIF(salesdata[Year],salesdata[[#This Row],[Year]]-1,salesdata[Total Revenue]),"Growth Year","Decline Year"),"")</f>
        <v>Decline Year</v>
      </c>
    </row>
    <row r="4527" spans="1:25" x14ac:dyDescent="0.3">
      <c r="A4527" s="1">
        <v>4526</v>
      </c>
      <c r="B4527" s="2">
        <v>44885</v>
      </c>
      <c r="C4527" s="1">
        <v>2022</v>
      </c>
      <c r="D4527" s="1" t="s">
        <v>24</v>
      </c>
      <c r="E4527" s="1">
        <v>11</v>
      </c>
      <c r="F4527" s="3">
        <v>6327</v>
      </c>
      <c r="G4527" s="10">
        <v>20056.59</v>
      </c>
      <c r="H4527" s="12">
        <f>IFERROR(salesdata[[#This Row],[S-P1]]/salesdata[[#This Row],[Q-P1]],0)</f>
        <v>3.17</v>
      </c>
      <c r="I4527" s="3">
        <v>3494</v>
      </c>
      <c r="J4527" s="10">
        <v>22151.96</v>
      </c>
      <c r="K4527" s="12">
        <f>IFERROR(salesdata[[#This Row],[S-P2]]/salesdata[[#This Row],[Q-P2]],0)</f>
        <v>6.34</v>
      </c>
      <c r="L4527" s="3">
        <v>1354</v>
      </c>
      <c r="M4527" s="10">
        <v>7338.68</v>
      </c>
      <c r="N4527" s="12">
        <f>IFERROR(salesdata[[#This Row],[S-P3]]/salesdata[[#This Row],[Q-P3]],0)</f>
        <v>5.42</v>
      </c>
      <c r="O4527" s="3">
        <v>591</v>
      </c>
      <c r="P4527" s="10">
        <v>4213.83</v>
      </c>
      <c r="Q4527" s="12">
        <f>IFERROR(salesdata[[#This Row],[S-P4]]/salesdata[[#This Row],[Q-P4]],0)</f>
        <v>7.13</v>
      </c>
      <c r="R4527" s="3">
        <v>11766</v>
      </c>
      <c r="S4527" s="10">
        <v>53761.06</v>
      </c>
      <c r="T4527" s="1" t="str">
        <f>"Q"&amp;ROUNDUP(salesdata[[#This Row],[Month No.]]/3,0)</f>
        <v>Q4</v>
      </c>
      <c r="U4527" s="1" t="str">
        <f>TEXT(salesdata[[#This Row],[Date]],"dddd")</f>
        <v>Sunday</v>
      </c>
      <c r="V4527" s="12">
        <f>IFERROR(salesdata[[#This Row],[Total Revenue]]/salesdata[[#This Row],[Total Units Sold]],0)</f>
        <v>4.5691874893761684</v>
      </c>
      <c r="W4527" s="1" t="str">
        <f>INDEX({"Product1","Product2","Product3","Product4"},MATCH(MAX(salesdata[[#This Row],[S-P1]],salesdata[[#This Row],[S-P2]],salesdata[[#This Row],[S-P3]],salesdata[[#This Row],[S-P4]]),CHOOSE({1,2,3,4},salesdata[[#This Row],[S-P1]],salesdata[[#This Row],[S-P2]],salesdata[[#This Row],[S-P3]],salesdata[[#This Row],[S-P4]]),0))</f>
        <v>Product2</v>
      </c>
      <c r="X4527" s="1" t="str">
        <f>IF(salesdata[[#This Row],[Total Revenue]]&gt;=70000,"High",IF(salesdata[[#This Row],[Total Revenue]]&gt;=40000,"Medium","Low"))</f>
        <v>Medium</v>
      </c>
      <c r="Y4527" s="1" t="str">
        <f>IFERROR(IF(SUMIF(salesdata[Year],salesdata[[#This Row],[Year]],salesdata[Total Revenue])&gt;SUMIF(salesdata[Year],salesdata[[#This Row],[Year]]-1,salesdata[Total Revenue]),"Growth Year","Decline Year"),"")</f>
        <v>Decline Year</v>
      </c>
    </row>
    <row r="4528" spans="1:25" x14ac:dyDescent="0.3">
      <c r="A4528" s="1">
        <v>4527</v>
      </c>
      <c r="B4528" s="2">
        <v>44886</v>
      </c>
      <c r="C4528" s="1">
        <v>2022</v>
      </c>
      <c r="D4528" s="1" t="s">
        <v>24</v>
      </c>
      <c r="E4528" s="1">
        <v>11</v>
      </c>
      <c r="F4528" s="3">
        <v>4028</v>
      </c>
      <c r="G4528" s="10">
        <v>12768.76</v>
      </c>
      <c r="H4528" s="12">
        <f>IFERROR(salesdata[[#This Row],[S-P1]]/salesdata[[#This Row],[Q-P1]],0)</f>
        <v>3.17</v>
      </c>
      <c r="I4528" s="3">
        <v>3725</v>
      </c>
      <c r="J4528" s="10">
        <v>23616.5</v>
      </c>
      <c r="K4528" s="12">
        <f>IFERROR(salesdata[[#This Row],[S-P2]]/salesdata[[#This Row],[Q-P2]],0)</f>
        <v>6.34</v>
      </c>
      <c r="L4528" s="3">
        <v>1087</v>
      </c>
      <c r="M4528" s="10">
        <v>5891.54</v>
      </c>
      <c r="N4528" s="12">
        <f>IFERROR(salesdata[[#This Row],[S-P3]]/salesdata[[#This Row],[Q-P3]],0)</f>
        <v>5.42</v>
      </c>
      <c r="O4528" s="3">
        <v>1638</v>
      </c>
      <c r="P4528" s="10">
        <v>11678.94</v>
      </c>
      <c r="Q4528" s="12">
        <f>IFERROR(salesdata[[#This Row],[S-P4]]/salesdata[[#This Row],[Q-P4]],0)</f>
        <v>7.13</v>
      </c>
      <c r="R4528" s="3">
        <v>10478</v>
      </c>
      <c r="S4528" s="10">
        <v>53955.74</v>
      </c>
      <c r="T4528" s="1" t="str">
        <f>"Q"&amp;ROUNDUP(salesdata[[#This Row],[Month No.]]/3,0)</f>
        <v>Q4</v>
      </c>
      <c r="U4528" s="1" t="str">
        <f>TEXT(salesdata[[#This Row],[Date]],"dddd")</f>
        <v>Monday</v>
      </c>
      <c r="V4528" s="12">
        <f>IFERROR(salesdata[[#This Row],[Total Revenue]]/salesdata[[#This Row],[Total Units Sold]],0)</f>
        <v>5.1494311891582365</v>
      </c>
      <c r="W4528" s="1" t="str">
        <f>INDEX({"Product1","Product2","Product3","Product4"},MATCH(MAX(salesdata[[#This Row],[S-P1]],salesdata[[#This Row],[S-P2]],salesdata[[#This Row],[S-P3]],salesdata[[#This Row],[S-P4]]),CHOOSE({1,2,3,4},salesdata[[#This Row],[S-P1]],salesdata[[#This Row],[S-P2]],salesdata[[#This Row],[S-P3]],salesdata[[#This Row],[S-P4]]),0))</f>
        <v>Product2</v>
      </c>
      <c r="X4528" s="1" t="str">
        <f>IF(salesdata[[#This Row],[Total Revenue]]&gt;=70000,"High",IF(salesdata[[#This Row],[Total Revenue]]&gt;=40000,"Medium","Low"))</f>
        <v>Medium</v>
      </c>
      <c r="Y4528" s="1" t="str">
        <f>IFERROR(IF(SUMIF(salesdata[Year],salesdata[[#This Row],[Year]],salesdata[Total Revenue])&gt;SUMIF(salesdata[Year],salesdata[[#This Row],[Year]]-1,salesdata[Total Revenue]),"Growth Year","Decline Year"),"")</f>
        <v>Decline Year</v>
      </c>
    </row>
    <row r="4529" spans="1:25" x14ac:dyDescent="0.3">
      <c r="A4529" s="1">
        <v>4528</v>
      </c>
      <c r="B4529" s="2">
        <v>44887</v>
      </c>
      <c r="C4529" s="1">
        <v>2022</v>
      </c>
      <c r="D4529" s="1" t="s">
        <v>24</v>
      </c>
      <c r="E4529" s="1">
        <v>11</v>
      </c>
      <c r="F4529" s="3">
        <v>7087</v>
      </c>
      <c r="G4529" s="10">
        <v>22465.79</v>
      </c>
      <c r="H4529" s="12">
        <f>IFERROR(salesdata[[#This Row],[S-P1]]/salesdata[[#This Row],[Q-P1]],0)</f>
        <v>3.17</v>
      </c>
      <c r="I4529" s="3">
        <v>1044</v>
      </c>
      <c r="J4529" s="10">
        <v>6618.96</v>
      </c>
      <c r="K4529" s="12">
        <f>IFERROR(salesdata[[#This Row],[S-P2]]/salesdata[[#This Row],[Q-P2]],0)</f>
        <v>6.34</v>
      </c>
      <c r="L4529" s="3">
        <v>5105</v>
      </c>
      <c r="M4529" s="10">
        <v>27669.1</v>
      </c>
      <c r="N4529" s="12">
        <f>IFERROR(salesdata[[#This Row],[S-P3]]/salesdata[[#This Row],[Q-P3]],0)</f>
        <v>5.42</v>
      </c>
      <c r="O4529" s="3">
        <v>1002</v>
      </c>
      <c r="P4529" s="10">
        <v>7144.26</v>
      </c>
      <c r="Q4529" s="12">
        <f>IFERROR(salesdata[[#This Row],[S-P4]]/salesdata[[#This Row],[Q-P4]],0)</f>
        <v>7.13</v>
      </c>
      <c r="R4529" s="3">
        <v>14238</v>
      </c>
      <c r="S4529" s="10">
        <v>63898.11</v>
      </c>
      <c r="T4529" s="1" t="str">
        <f>"Q"&amp;ROUNDUP(salesdata[[#This Row],[Month No.]]/3,0)</f>
        <v>Q4</v>
      </c>
      <c r="U4529" s="1" t="str">
        <f>TEXT(salesdata[[#This Row],[Date]],"dddd")</f>
        <v>Tuesday</v>
      </c>
      <c r="V4529" s="12">
        <f>IFERROR(salesdata[[#This Row],[Total Revenue]]/salesdata[[#This Row],[Total Units Sold]],0)</f>
        <v>4.487857142857143</v>
      </c>
      <c r="W4529" s="1" t="str">
        <f>INDEX({"Product1","Product2","Product3","Product4"},MATCH(MAX(salesdata[[#This Row],[S-P1]],salesdata[[#This Row],[S-P2]],salesdata[[#This Row],[S-P3]],salesdata[[#This Row],[S-P4]]),CHOOSE({1,2,3,4},salesdata[[#This Row],[S-P1]],salesdata[[#This Row],[S-P2]],salesdata[[#This Row],[S-P3]],salesdata[[#This Row],[S-P4]]),0))</f>
        <v>Product3</v>
      </c>
      <c r="X4529" s="1" t="str">
        <f>IF(salesdata[[#This Row],[Total Revenue]]&gt;=70000,"High",IF(salesdata[[#This Row],[Total Revenue]]&gt;=40000,"Medium","Low"))</f>
        <v>Medium</v>
      </c>
      <c r="Y4529" s="1" t="str">
        <f>IFERROR(IF(SUMIF(salesdata[Year],salesdata[[#This Row],[Year]],salesdata[Total Revenue])&gt;SUMIF(salesdata[Year],salesdata[[#This Row],[Year]]-1,salesdata[Total Revenue]),"Growth Year","Decline Year"),"")</f>
        <v>Decline Year</v>
      </c>
    </row>
    <row r="4530" spans="1:25" x14ac:dyDescent="0.3">
      <c r="A4530" s="1">
        <v>4529</v>
      </c>
      <c r="B4530" s="2">
        <v>44888</v>
      </c>
      <c r="C4530" s="1">
        <v>2022</v>
      </c>
      <c r="D4530" s="1" t="s">
        <v>24</v>
      </c>
      <c r="E4530" s="1">
        <v>11</v>
      </c>
      <c r="F4530" s="3">
        <v>6275</v>
      </c>
      <c r="G4530" s="10">
        <v>19891.75</v>
      </c>
      <c r="H4530" s="12">
        <f>IFERROR(salesdata[[#This Row],[S-P1]]/salesdata[[#This Row],[Q-P1]],0)</f>
        <v>3.17</v>
      </c>
      <c r="I4530" s="3">
        <v>1288</v>
      </c>
      <c r="J4530" s="10">
        <v>8165.92</v>
      </c>
      <c r="K4530" s="12">
        <f>IFERROR(salesdata[[#This Row],[S-P2]]/salesdata[[#This Row],[Q-P2]],0)</f>
        <v>6.34</v>
      </c>
      <c r="L4530" s="3">
        <v>2515</v>
      </c>
      <c r="M4530" s="10">
        <v>13631.3</v>
      </c>
      <c r="N4530" s="12">
        <f>IFERROR(salesdata[[#This Row],[S-P3]]/salesdata[[#This Row],[Q-P3]],0)</f>
        <v>5.42</v>
      </c>
      <c r="O4530" s="3">
        <v>1134</v>
      </c>
      <c r="P4530" s="10">
        <v>8085.42</v>
      </c>
      <c r="Q4530" s="12">
        <f>IFERROR(salesdata[[#This Row],[S-P4]]/salesdata[[#This Row],[Q-P4]],0)</f>
        <v>7.13</v>
      </c>
      <c r="R4530" s="3">
        <v>11212</v>
      </c>
      <c r="S4530" s="10">
        <v>49774.39</v>
      </c>
      <c r="T4530" s="1" t="str">
        <f>"Q"&amp;ROUNDUP(salesdata[[#This Row],[Month No.]]/3,0)</f>
        <v>Q4</v>
      </c>
      <c r="U4530" s="1" t="str">
        <f>TEXT(salesdata[[#This Row],[Date]],"dddd")</f>
        <v>Wednesday</v>
      </c>
      <c r="V4530" s="12">
        <f>IFERROR(salesdata[[#This Row],[Total Revenue]]/salesdata[[#This Row],[Total Units Sold]],0)</f>
        <v>4.4393854798430255</v>
      </c>
      <c r="W4530" s="1" t="str">
        <f>INDEX({"Product1","Product2","Product3","Product4"},MATCH(MAX(salesdata[[#This Row],[S-P1]],salesdata[[#This Row],[S-P2]],salesdata[[#This Row],[S-P3]],salesdata[[#This Row],[S-P4]]),CHOOSE({1,2,3,4},salesdata[[#This Row],[S-P1]],salesdata[[#This Row],[S-P2]],salesdata[[#This Row],[S-P3]],salesdata[[#This Row],[S-P4]]),0))</f>
        <v>Product1</v>
      </c>
      <c r="X4530" s="1" t="str">
        <f>IF(salesdata[[#This Row],[Total Revenue]]&gt;=70000,"High",IF(salesdata[[#This Row],[Total Revenue]]&gt;=40000,"Medium","Low"))</f>
        <v>Medium</v>
      </c>
      <c r="Y4530" s="1" t="str">
        <f>IFERROR(IF(SUMIF(salesdata[Year],salesdata[[#This Row],[Year]],salesdata[Total Revenue])&gt;SUMIF(salesdata[Year],salesdata[[#This Row],[Year]]-1,salesdata[Total Revenue]),"Growth Year","Decline Year"),"")</f>
        <v>Decline Year</v>
      </c>
    </row>
    <row r="4531" spans="1:25" x14ac:dyDescent="0.3">
      <c r="A4531" s="1">
        <v>4530</v>
      </c>
      <c r="B4531" s="2">
        <v>44889</v>
      </c>
      <c r="C4531" s="1">
        <v>2022</v>
      </c>
      <c r="D4531" s="1" t="s">
        <v>24</v>
      </c>
      <c r="E4531" s="1">
        <v>11</v>
      </c>
      <c r="F4531" s="3">
        <v>440</v>
      </c>
      <c r="G4531" s="10">
        <v>1394.8</v>
      </c>
      <c r="H4531" s="12">
        <f>IFERROR(salesdata[[#This Row],[S-P1]]/salesdata[[#This Row],[Q-P1]],0)</f>
        <v>3.17</v>
      </c>
      <c r="I4531" s="3">
        <v>3594</v>
      </c>
      <c r="J4531" s="10">
        <v>22785.96</v>
      </c>
      <c r="K4531" s="12">
        <f>IFERROR(salesdata[[#This Row],[S-P2]]/salesdata[[#This Row],[Q-P2]],0)</f>
        <v>6.34</v>
      </c>
      <c r="L4531" s="3">
        <v>1008</v>
      </c>
      <c r="M4531" s="10">
        <v>5463.36</v>
      </c>
      <c r="N4531" s="12">
        <f>IFERROR(salesdata[[#This Row],[S-P3]]/salesdata[[#This Row],[Q-P3]],0)</f>
        <v>5.42</v>
      </c>
      <c r="O4531" s="3">
        <v>1768</v>
      </c>
      <c r="P4531" s="10">
        <v>12605.84</v>
      </c>
      <c r="Q4531" s="12">
        <f>IFERROR(salesdata[[#This Row],[S-P4]]/salesdata[[#This Row],[Q-P4]],0)</f>
        <v>7.13</v>
      </c>
      <c r="R4531" s="3">
        <v>6810</v>
      </c>
      <c r="S4531" s="10">
        <v>42249.96</v>
      </c>
      <c r="T4531" s="1" t="str">
        <f>"Q"&amp;ROUNDUP(salesdata[[#This Row],[Month No.]]/3,0)</f>
        <v>Q4</v>
      </c>
      <c r="U4531" s="1" t="str">
        <f>TEXT(salesdata[[#This Row],[Date]],"dddd")</f>
        <v>Thursday</v>
      </c>
      <c r="V4531" s="12">
        <f>IFERROR(salesdata[[#This Row],[Total Revenue]]/salesdata[[#This Row],[Total Units Sold]],0)</f>
        <v>6.2041057268722462</v>
      </c>
      <c r="W4531" s="1" t="str">
        <f>INDEX({"Product1","Product2","Product3","Product4"},MATCH(MAX(salesdata[[#This Row],[S-P1]],salesdata[[#This Row],[S-P2]],salesdata[[#This Row],[S-P3]],salesdata[[#This Row],[S-P4]]),CHOOSE({1,2,3,4},salesdata[[#This Row],[S-P1]],salesdata[[#This Row],[S-P2]],salesdata[[#This Row],[S-P3]],salesdata[[#This Row],[S-P4]]),0))</f>
        <v>Product2</v>
      </c>
      <c r="X4531" s="1" t="str">
        <f>IF(salesdata[[#This Row],[Total Revenue]]&gt;=70000,"High",IF(salesdata[[#This Row],[Total Revenue]]&gt;=40000,"Medium","Low"))</f>
        <v>Medium</v>
      </c>
      <c r="Y4531" s="1" t="str">
        <f>IFERROR(IF(SUMIF(salesdata[Year],salesdata[[#This Row],[Year]],salesdata[Total Revenue])&gt;SUMIF(salesdata[Year],salesdata[[#This Row],[Year]]-1,salesdata[Total Revenue]),"Growth Year","Decline Year"),"")</f>
        <v>Decline Year</v>
      </c>
    </row>
    <row r="4532" spans="1:25" x14ac:dyDescent="0.3">
      <c r="A4532" s="1">
        <v>4531</v>
      </c>
      <c r="B4532" s="2">
        <v>44890</v>
      </c>
      <c r="C4532" s="1">
        <v>2022</v>
      </c>
      <c r="D4532" s="1" t="s">
        <v>24</v>
      </c>
      <c r="E4532" s="1">
        <v>11</v>
      </c>
      <c r="F4532" s="3">
        <v>1848</v>
      </c>
      <c r="G4532" s="10">
        <v>5858.16</v>
      </c>
      <c r="H4532" s="12">
        <f>IFERROR(salesdata[[#This Row],[S-P1]]/salesdata[[#This Row],[Q-P1]],0)</f>
        <v>3.17</v>
      </c>
      <c r="I4532" s="3">
        <v>3267</v>
      </c>
      <c r="J4532" s="10">
        <v>20712.78</v>
      </c>
      <c r="K4532" s="12">
        <f>IFERROR(salesdata[[#This Row],[S-P2]]/salesdata[[#This Row],[Q-P2]],0)</f>
        <v>6.34</v>
      </c>
      <c r="L4532" s="3">
        <v>3313</v>
      </c>
      <c r="M4532" s="10">
        <v>17956.46</v>
      </c>
      <c r="N4532" s="12">
        <f>IFERROR(salesdata[[#This Row],[S-P3]]/salesdata[[#This Row],[Q-P3]],0)</f>
        <v>5.42</v>
      </c>
      <c r="O4532" s="3">
        <v>1412</v>
      </c>
      <c r="P4532" s="10">
        <v>10067.56</v>
      </c>
      <c r="Q4532" s="12">
        <f>IFERROR(salesdata[[#This Row],[S-P4]]/salesdata[[#This Row],[Q-P4]],0)</f>
        <v>7.13</v>
      </c>
      <c r="R4532" s="3">
        <v>9840</v>
      </c>
      <c r="S4532" s="10">
        <v>54594.96</v>
      </c>
      <c r="T4532" s="1" t="str">
        <f>"Q"&amp;ROUNDUP(salesdata[[#This Row],[Month No.]]/3,0)</f>
        <v>Q4</v>
      </c>
      <c r="U4532" s="1" t="str">
        <f>TEXT(salesdata[[#This Row],[Date]],"dddd")</f>
        <v>Friday</v>
      </c>
      <c r="V4532" s="12">
        <f>IFERROR(salesdata[[#This Row],[Total Revenue]]/salesdata[[#This Row],[Total Units Sold]],0)</f>
        <v>5.548268292682927</v>
      </c>
      <c r="W4532" s="1" t="str">
        <f>INDEX({"Product1","Product2","Product3","Product4"},MATCH(MAX(salesdata[[#This Row],[S-P1]],salesdata[[#This Row],[S-P2]],salesdata[[#This Row],[S-P3]],salesdata[[#This Row],[S-P4]]),CHOOSE({1,2,3,4},salesdata[[#This Row],[S-P1]],salesdata[[#This Row],[S-P2]],salesdata[[#This Row],[S-P3]],salesdata[[#This Row],[S-P4]]),0))</f>
        <v>Product2</v>
      </c>
      <c r="X4532" s="1" t="str">
        <f>IF(salesdata[[#This Row],[Total Revenue]]&gt;=70000,"High",IF(salesdata[[#This Row],[Total Revenue]]&gt;=40000,"Medium","Low"))</f>
        <v>Medium</v>
      </c>
      <c r="Y4532" s="1" t="str">
        <f>IFERROR(IF(SUMIF(salesdata[Year],salesdata[[#This Row],[Year]],salesdata[Total Revenue])&gt;SUMIF(salesdata[Year],salesdata[[#This Row],[Year]]-1,salesdata[Total Revenue]),"Growth Year","Decline Year"),"")</f>
        <v>Decline Year</v>
      </c>
    </row>
    <row r="4533" spans="1:25" x14ac:dyDescent="0.3">
      <c r="A4533" s="1">
        <v>4532</v>
      </c>
      <c r="B4533" s="2">
        <v>44891</v>
      </c>
      <c r="C4533" s="1">
        <v>2022</v>
      </c>
      <c r="D4533" s="1" t="s">
        <v>24</v>
      </c>
      <c r="E4533" s="1">
        <v>11</v>
      </c>
      <c r="F4533" s="3">
        <v>4487</v>
      </c>
      <c r="G4533" s="10">
        <v>14223.79</v>
      </c>
      <c r="H4533" s="12">
        <f>IFERROR(salesdata[[#This Row],[S-P1]]/salesdata[[#This Row],[Q-P1]],0)</f>
        <v>3.1700000000000004</v>
      </c>
      <c r="I4533" s="3">
        <v>3679</v>
      </c>
      <c r="J4533" s="10">
        <v>23324.86</v>
      </c>
      <c r="K4533" s="12">
        <f>IFERROR(salesdata[[#This Row],[S-P2]]/salesdata[[#This Row],[Q-P2]],0)</f>
        <v>6.34</v>
      </c>
      <c r="L4533" s="3">
        <v>1952</v>
      </c>
      <c r="M4533" s="10">
        <v>10579.84</v>
      </c>
      <c r="N4533" s="12">
        <f>IFERROR(salesdata[[#This Row],[S-P3]]/salesdata[[#This Row],[Q-P3]],0)</f>
        <v>5.42</v>
      </c>
      <c r="O4533" s="3">
        <v>1965</v>
      </c>
      <c r="P4533" s="10">
        <v>14010.45</v>
      </c>
      <c r="Q4533" s="12">
        <f>IFERROR(salesdata[[#This Row],[S-P4]]/salesdata[[#This Row],[Q-P4]],0)</f>
        <v>7.1300000000000008</v>
      </c>
      <c r="R4533" s="3">
        <v>12083</v>
      </c>
      <c r="S4533" s="10">
        <v>62138.94</v>
      </c>
      <c r="T4533" s="1" t="str">
        <f>"Q"&amp;ROUNDUP(salesdata[[#This Row],[Month No.]]/3,0)</f>
        <v>Q4</v>
      </c>
      <c r="U4533" s="1" t="str">
        <f>TEXT(salesdata[[#This Row],[Date]],"dddd")</f>
        <v>Saturday</v>
      </c>
      <c r="V4533" s="12">
        <f>IFERROR(salesdata[[#This Row],[Total Revenue]]/salesdata[[#This Row],[Total Units Sold]],0)</f>
        <v>5.1426748324091704</v>
      </c>
      <c r="W4533" s="1" t="str">
        <f>INDEX({"Product1","Product2","Product3","Product4"},MATCH(MAX(salesdata[[#This Row],[S-P1]],salesdata[[#This Row],[S-P2]],salesdata[[#This Row],[S-P3]],salesdata[[#This Row],[S-P4]]),CHOOSE({1,2,3,4},salesdata[[#This Row],[S-P1]],salesdata[[#This Row],[S-P2]],salesdata[[#This Row],[S-P3]],salesdata[[#This Row],[S-P4]]),0))</f>
        <v>Product2</v>
      </c>
      <c r="X4533" s="1" t="str">
        <f>IF(salesdata[[#This Row],[Total Revenue]]&gt;=70000,"High",IF(salesdata[[#This Row],[Total Revenue]]&gt;=40000,"Medium","Low"))</f>
        <v>Medium</v>
      </c>
      <c r="Y4533" s="1" t="str">
        <f>IFERROR(IF(SUMIF(salesdata[Year],salesdata[[#This Row],[Year]],salesdata[Total Revenue])&gt;SUMIF(salesdata[Year],salesdata[[#This Row],[Year]]-1,salesdata[Total Revenue]),"Growth Year","Decline Year"),"")</f>
        <v>Decline Year</v>
      </c>
    </row>
    <row r="4534" spans="1:25" x14ac:dyDescent="0.3">
      <c r="A4534" s="1">
        <v>4533</v>
      </c>
      <c r="B4534" s="2">
        <v>44892</v>
      </c>
      <c r="C4534" s="1">
        <v>2022</v>
      </c>
      <c r="D4534" s="1" t="s">
        <v>24</v>
      </c>
      <c r="E4534" s="1">
        <v>11</v>
      </c>
      <c r="F4534" s="3">
        <v>643</v>
      </c>
      <c r="G4534" s="10">
        <v>2038.31</v>
      </c>
      <c r="H4534" s="12">
        <f>IFERROR(salesdata[[#This Row],[S-P1]]/salesdata[[#This Row],[Q-P1]],0)</f>
        <v>3.17</v>
      </c>
      <c r="I4534" s="3">
        <v>1766</v>
      </c>
      <c r="J4534" s="10">
        <v>11196.44</v>
      </c>
      <c r="K4534" s="12">
        <f>IFERROR(salesdata[[#This Row],[S-P2]]/salesdata[[#This Row],[Q-P2]],0)</f>
        <v>6.34</v>
      </c>
      <c r="L4534" s="3">
        <v>2682</v>
      </c>
      <c r="M4534" s="10">
        <v>14536.44</v>
      </c>
      <c r="N4534" s="12">
        <f>IFERROR(salesdata[[#This Row],[S-P3]]/salesdata[[#This Row],[Q-P3]],0)</f>
        <v>5.42</v>
      </c>
      <c r="O4534" s="3">
        <v>1173</v>
      </c>
      <c r="P4534" s="10">
        <v>8363.49</v>
      </c>
      <c r="Q4534" s="12">
        <f>IFERROR(salesdata[[#This Row],[S-P4]]/salesdata[[#This Row],[Q-P4]],0)</f>
        <v>7.13</v>
      </c>
      <c r="R4534" s="3">
        <v>6264</v>
      </c>
      <c r="S4534" s="10">
        <v>36134.68</v>
      </c>
      <c r="T4534" s="1" t="str">
        <f>"Q"&amp;ROUNDUP(salesdata[[#This Row],[Month No.]]/3,0)</f>
        <v>Q4</v>
      </c>
      <c r="U4534" s="1" t="str">
        <f>TEXT(salesdata[[#This Row],[Date]],"dddd")</f>
        <v>Sunday</v>
      </c>
      <c r="V4534" s="12">
        <f>IFERROR(salesdata[[#This Row],[Total Revenue]]/salesdata[[#This Row],[Total Units Sold]],0)</f>
        <v>5.7686270753512137</v>
      </c>
      <c r="W4534" s="1" t="str">
        <f>INDEX({"Product1","Product2","Product3","Product4"},MATCH(MAX(salesdata[[#This Row],[S-P1]],salesdata[[#This Row],[S-P2]],salesdata[[#This Row],[S-P3]],salesdata[[#This Row],[S-P4]]),CHOOSE({1,2,3,4},salesdata[[#This Row],[S-P1]],salesdata[[#This Row],[S-P2]],salesdata[[#This Row],[S-P3]],salesdata[[#This Row],[S-P4]]),0))</f>
        <v>Product3</v>
      </c>
      <c r="X4534" s="1" t="str">
        <f>IF(salesdata[[#This Row],[Total Revenue]]&gt;=70000,"High",IF(salesdata[[#This Row],[Total Revenue]]&gt;=40000,"Medium","Low"))</f>
        <v>Low</v>
      </c>
      <c r="Y4534" s="1" t="str">
        <f>IFERROR(IF(SUMIF(salesdata[Year],salesdata[[#This Row],[Year]],salesdata[Total Revenue])&gt;SUMIF(salesdata[Year],salesdata[[#This Row],[Year]]-1,salesdata[Total Revenue]),"Growth Year","Decline Year"),"")</f>
        <v>Decline Year</v>
      </c>
    </row>
    <row r="4535" spans="1:25" x14ac:dyDescent="0.3">
      <c r="A4535" s="1">
        <v>4534</v>
      </c>
      <c r="B4535" s="2">
        <v>44893</v>
      </c>
      <c r="C4535" s="1">
        <v>2022</v>
      </c>
      <c r="D4535" s="1" t="s">
        <v>24</v>
      </c>
      <c r="E4535" s="1">
        <v>11</v>
      </c>
      <c r="F4535" s="3">
        <v>3226</v>
      </c>
      <c r="G4535" s="10">
        <v>10226.42</v>
      </c>
      <c r="H4535" s="12">
        <f>IFERROR(salesdata[[#This Row],[S-P1]]/salesdata[[#This Row],[Q-P1]],0)</f>
        <v>3.17</v>
      </c>
      <c r="I4535" s="3">
        <v>429</v>
      </c>
      <c r="J4535" s="10">
        <v>2719.86</v>
      </c>
      <c r="K4535" s="12">
        <f>IFERROR(salesdata[[#This Row],[S-P2]]/salesdata[[#This Row],[Q-P2]],0)</f>
        <v>6.34</v>
      </c>
      <c r="L4535" s="3">
        <v>752</v>
      </c>
      <c r="M4535" s="10">
        <v>4075.84</v>
      </c>
      <c r="N4535" s="12">
        <f>IFERROR(salesdata[[#This Row],[S-P3]]/salesdata[[#This Row],[Q-P3]],0)</f>
        <v>5.42</v>
      </c>
      <c r="O4535" s="3">
        <v>1438</v>
      </c>
      <c r="P4535" s="10">
        <v>10252.94</v>
      </c>
      <c r="Q4535" s="12">
        <f>IFERROR(salesdata[[#This Row],[S-P4]]/salesdata[[#This Row],[Q-P4]],0)</f>
        <v>7.1300000000000008</v>
      </c>
      <c r="R4535" s="3">
        <v>5845</v>
      </c>
      <c r="S4535" s="10">
        <v>27275.06</v>
      </c>
      <c r="T4535" s="1" t="str">
        <f>"Q"&amp;ROUNDUP(salesdata[[#This Row],[Month No.]]/3,0)</f>
        <v>Q4</v>
      </c>
      <c r="U4535" s="1" t="str">
        <f>TEXT(salesdata[[#This Row],[Date]],"dddd")</f>
        <v>Monday</v>
      </c>
      <c r="V4535" s="12">
        <f>IFERROR(salesdata[[#This Row],[Total Revenue]]/salesdata[[#This Row],[Total Units Sold]],0)</f>
        <v>4.6663917878528656</v>
      </c>
      <c r="W4535" s="1" t="str">
        <f>INDEX({"Product1","Product2","Product3","Product4"},MATCH(MAX(salesdata[[#This Row],[S-P1]],salesdata[[#This Row],[S-P2]],salesdata[[#This Row],[S-P3]],salesdata[[#This Row],[S-P4]]),CHOOSE({1,2,3,4},salesdata[[#This Row],[S-P1]],salesdata[[#This Row],[S-P2]],salesdata[[#This Row],[S-P3]],salesdata[[#This Row],[S-P4]]),0))</f>
        <v>Product4</v>
      </c>
      <c r="X4535" s="1" t="str">
        <f>IF(salesdata[[#This Row],[Total Revenue]]&gt;=70000,"High",IF(salesdata[[#This Row],[Total Revenue]]&gt;=40000,"Medium","Low"))</f>
        <v>Low</v>
      </c>
      <c r="Y4535" s="1" t="str">
        <f>IFERROR(IF(SUMIF(salesdata[Year],salesdata[[#This Row],[Year]],salesdata[Total Revenue])&gt;SUMIF(salesdata[Year],salesdata[[#This Row],[Year]]-1,salesdata[Total Revenue]),"Growth Year","Decline Year"),"")</f>
        <v>Decline Year</v>
      </c>
    </row>
    <row r="4536" spans="1:25" x14ac:dyDescent="0.3">
      <c r="A4536" s="1">
        <v>4535</v>
      </c>
      <c r="B4536" s="2">
        <v>44894</v>
      </c>
      <c r="C4536" s="1">
        <v>2022</v>
      </c>
      <c r="D4536" s="1" t="s">
        <v>24</v>
      </c>
      <c r="E4536" s="1">
        <v>11</v>
      </c>
      <c r="F4536" s="3">
        <v>6644</v>
      </c>
      <c r="G4536" s="10">
        <v>21061.48</v>
      </c>
      <c r="H4536" s="12">
        <f>IFERROR(salesdata[[#This Row],[S-P1]]/salesdata[[#This Row],[Q-P1]],0)</f>
        <v>3.17</v>
      </c>
      <c r="I4536" s="3">
        <v>3557</v>
      </c>
      <c r="J4536" s="10">
        <v>22551.38</v>
      </c>
      <c r="K4536" s="12">
        <f>IFERROR(salesdata[[#This Row],[S-P2]]/salesdata[[#This Row],[Q-P2]],0)</f>
        <v>6.34</v>
      </c>
      <c r="L4536" s="3">
        <v>555</v>
      </c>
      <c r="M4536" s="10">
        <v>3008.1</v>
      </c>
      <c r="N4536" s="12">
        <f>IFERROR(salesdata[[#This Row],[S-P3]]/salesdata[[#This Row],[Q-P3]],0)</f>
        <v>5.42</v>
      </c>
      <c r="O4536" s="3">
        <v>859</v>
      </c>
      <c r="P4536" s="10">
        <v>6124.67</v>
      </c>
      <c r="Q4536" s="12">
        <f>IFERROR(salesdata[[#This Row],[S-P4]]/salesdata[[#This Row],[Q-P4]],0)</f>
        <v>7.13</v>
      </c>
      <c r="R4536" s="3">
        <v>11615</v>
      </c>
      <c r="S4536" s="10">
        <v>52745.63</v>
      </c>
      <c r="T4536" s="1" t="str">
        <f>"Q"&amp;ROUNDUP(salesdata[[#This Row],[Month No.]]/3,0)</f>
        <v>Q4</v>
      </c>
      <c r="U4536" s="1" t="str">
        <f>TEXT(salesdata[[#This Row],[Date]],"dddd")</f>
        <v>Tuesday</v>
      </c>
      <c r="V4536" s="12">
        <f>IFERROR(salesdata[[#This Row],[Total Revenue]]/salesdata[[#This Row],[Total Units Sold]],0)</f>
        <v>4.5411648730090395</v>
      </c>
      <c r="W4536" s="1" t="str">
        <f>INDEX({"Product1","Product2","Product3","Product4"},MATCH(MAX(salesdata[[#This Row],[S-P1]],salesdata[[#This Row],[S-P2]],salesdata[[#This Row],[S-P3]],salesdata[[#This Row],[S-P4]]),CHOOSE({1,2,3,4},salesdata[[#This Row],[S-P1]],salesdata[[#This Row],[S-P2]],salesdata[[#This Row],[S-P3]],salesdata[[#This Row],[S-P4]]),0))</f>
        <v>Product2</v>
      </c>
      <c r="X4536" s="1" t="str">
        <f>IF(salesdata[[#This Row],[Total Revenue]]&gt;=70000,"High",IF(salesdata[[#This Row],[Total Revenue]]&gt;=40000,"Medium","Low"))</f>
        <v>Medium</v>
      </c>
      <c r="Y4536" s="1" t="str">
        <f>IFERROR(IF(SUMIF(salesdata[Year],salesdata[[#This Row],[Year]],salesdata[Total Revenue])&gt;SUMIF(salesdata[Year],salesdata[[#This Row],[Year]]-1,salesdata[Total Revenue]),"Growth Year","Decline Year"),"")</f>
        <v>Decline Year</v>
      </c>
    </row>
    <row r="4537" spans="1:25" x14ac:dyDescent="0.3">
      <c r="A4537" s="1">
        <v>4536</v>
      </c>
      <c r="B4537" s="2">
        <v>44895</v>
      </c>
      <c r="C4537" s="1">
        <v>2022</v>
      </c>
      <c r="D4537" s="1" t="s">
        <v>24</v>
      </c>
      <c r="E4537" s="1">
        <v>11</v>
      </c>
      <c r="F4537" s="3">
        <v>4874</v>
      </c>
      <c r="G4537" s="10">
        <v>15450.58</v>
      </c>
      <c r="H4537" s="12">
        <f>IFERROR(salesdata[[#This Row],[S-P1]]/salesdata[[#This Row],[Q-P1]],0)</f>
        <v>3.17</v>
      </c>
      <c r="I4537" s="3">
        <v>1077</v>
      </c>
      <c r="J4537" s="10">
        <v>6828.18</v>
      </c>
      <c r="K4537" s="12">
        <f>IFERROR(salesdata[[#This Row],[S-P2]]/salesdata[[#This Row],[Q-P2]],0)</f>
        <v>6.34</v>
      </c>
      <c r="L4537" s="3">
        <v>517</v>
      </c>
      <c r="M4537" s="10">
        <v>2802.14</v>
      </c>
      <c r="N4537" s="12">
        <f>IFERROR(salesdata[[#This Row],[S-P3]]/salesdata[[#This Row],[Q-P3]],0)</f>
        <v>5.42</v>
      </c>
      <c r="O4537" s="3">
        <v>466</v>
      </c>
      <c r="P4537" s="10">
        <v>3322.58</v>
      </c>
      <c r="Q4537" s="12">
        <f>IFERROR(salesdata[[#This Row],[S-P4]]/salesdata[[#This Row],[Q-P4]],0)</f>
        <v>7.13</v>
      </c>
      <c r="R4537" s="3">
        <v>6934</v>
      </c>
      <c r="S4537" s="10">
        <v>28403.48</v>
      </c>
      <c r="T4537" s="1" t="str">
        <f>"Q"&amp;ROUNDUP(salesdata[[#This Row],[Month No.]]/3,0)</f>
        <v>Q4</v>
      </c>
      <c r="U4537" s="1" t="str">
        <f>TEXT(salesdata[[#This Row],[Date]],"dddd")</f>
        <v>Wednesday</v>
      </c>
      <c r="V4537" s="12">
        <f>IFERROR(salesdata[[#This Row],[Total Revenue]]/salesdata[[#This Row],[Total Units Sold]],0)</f>
        <v>4.0962618978944327</v>
      </c>
      <c r="W4537" s="1" t="str">
        <f>INDEX({"Product1","Product2","Product3","Product4"},MATCH(MAX(salesdata[[#This Row],[S-P1]],salesdata[[#This Row],[S-P2]],salesdata[[#This Row],[S-P3]],salesdata[[#This Row],[S-P4]]),CHOOSE({1,2,3,4},salesdata[[#This Row],[S-P1]],salesdata[[#This Row],[S-P2]],salesdata[[#This Row],[S-P3]],salesdata[[#This Row],[S-P4]]),0))</f>
        <v>Product1</v>
      </c>
      <c r="X4537" s="1" t="str">
        <f>IF(salesdata[[#This Row],[Total Revenue]]&gt;=70000,"High",IF(salesdata[[#This Row],[Total Revenue]]&gt;=40000,"Medium","Low"))</f>
        <v>Low</v>
      </c>
      <c r="Y4537" s="1" t="str">
        <f>IFERROR(IF(SUMIF(salesdata[Year],salesdata[[#This Row],[Year]],salesdata[Total Revenue])&gt;SUMIF(salesdata[Year],salesdata[[#This Row],[Year]]-1,salesdata[Total Revenue]),"Growth Year","Decline Year"),"")</f>
        <v>Decline Year</v>
      </c>
    </row>
    <row r="4538" spans="1:25" x14ac:dyDescent="0.3">
      <c r="A4538" s="1">
        <v>4537</v>
      </c>
      <c r="B4538" s="2">
        <v>44896</v>
      </c>
      <c r="C4538" s="1">
        <v>2022</v>
      </c>
      <c r="D4538" s="1" t="s">
        <v>25</v>
      </c>
      <c r="E4538" s="1">
        <v>12</v>
      </c>
      <c r="F4538" s="3">
        <v>2058</v>
      </c>
      <c r="G4538" s="10">
        <v>6523.86</v>
      </c>
      <c r="H4538" s="12">
        <f>IFERROR(salesdata[[#This Row],[S-P1]]/salesdata[[#This Row],[Q-P1]],0)</f>
        <v>3.17</v>
      </c>
      <c r="I4538" s="3">
        <v>3599</v>
      </c>
      <c r="J4538" s="10">
        <v>22817.66</v>
      </c>
      <c r="K4538" s="12">
        <f>IFERROR(salesdata[[#This Row],[S-P2]]/salesdata[[#This Row],[Q-P2]],0)</f>
        <v>6.34</v>
      </c>
      <c r="L4538" s="3">
        <v>579</v>
      </c>
      <c r="M4538" s="10">
        <v>3138.18</v>
      </c>
      <c r="N4538" s="12">
        <f>IFERROR(salesdata[[#This Row],[S-P3]]/salesdata[[#This Row],[Q-P3]],0)</f>
        <v>5.42</v>
      </c>
      <c r="O4538" s="3">
        <v>1858</v>
      </c>
      <c r="P4538" s="10">
        <v>13247.54</v>
      </c>
      <c r="Q4538" s="12">
        <f>IFERROR(salesdata[[#This Row],[S-P4]]/salesdata[[#This Row],[Q-P4]],0)</f>
        <v>7.1300000000000008</v>
      </c>
      <c r="R4538" s="3">
        <v>8094</v>
      </c>
      <c r="S4538" s="10">
        <v>45727.24</v>
      </c>
      <c r="T4538" s="1" t="str">
        <f>"Q"&amp;ROUNDUP(salesdata[[#This Row],[Month No.]]/3,0)</f>
        <v>Q4</v>
      </c>
      <c r="U4538" s="1" t="str">
        <f>TEXT(salesdata[[#This Row],[Date]],"dddd")</f>
        <v>Thursday</v>
      </c>
      <c r="V4538" s="12">
        <f>IFERROR(salesdata[[#This Row],[Total Revenue]]/salesdata[[#This Row],[Total Units Sold]],0)</f>
        <v>5.6495231035334816</v>
      </c>
      <c r="W4538" s="1" t="str">
        <f>INDEX({"Product1","Product2","Product3","Product4"},MATCH(MAX(salesdata[[#This Row],[S-P1]],salesdata[[#This Row],[S-P2]],salesdata[[#This Row],[S-P3]],salesdata[[#This Row],[S-P4]]),CHOOSE({1,2,3,4},salesdata[[#This Row],[S-P1]],salesdata[[#This Row],[S-P2]],salesdata[[#This Row],[S-P3]],salesdata[[#This Row],[S-P4]]),0))</f>
        <v>Product2</v>
      </c>
      <c r="X4538" s="1" t="str">
        <f>IF(salesdata[[#This Row],[Total Revenue]]&gt;=70000,"High",IF(salesdata[[#This Row],[Total Revenue]]&gt;=40000,"Medium","Low"))</f>
        <v>Medium</v>
      </c>
      <c r="Y4538" s="1" t="str">
        <f>IFERROR(IF(SUMIF(salesdata[Year],salesdata[[#This Row],[Year]],salesdata[Total Revenue])&gt;SUMIF(salesdata[Year],salesdata[[#This Row],[Year]]-1,salesdata[Total Revenue]),"Growth Year","Decline Year"),"")</f>
        <v>Decline Year</v>
      </c>
    </row>
    <row r="4539" spans="1:25" x14ac:dyDescent="0.3">
      <c r="A4539" s="1">
        <v>4538</v>
      </c>
      <c r="B4539" s="2">
        <v>44897</v>
      </c>
      <c r="C4539" s="1">
        <v>2022</v>
      </c>
      <c r="D4539" s="1" t="s">
        <v>25</v>
      </c>
      <c r="E4539" s="1">
        <v>12</v>
      </c>
      <c r="F4539" s="3">
        <v>4486</v>
      </c>
      <c r="G4539" s="10">
        <v>14220.62</v>
      </c>
      <c r="H4539" s="12">
        <f>IFERROR(salesdata[[#This Row],[S-P1]]/salesdata[[#This Row],[Q-P1]],0)</f>
        <v>3.1700000000000004</v>
      </c>
      <c r="I4539" s="3">
        <v>464</v>
      </c>
      <c r="J4539" s="10">
        <v>2941.76</v>
      </c>
      <c r="K4539" s="12">
        <f>IFERROR(salesdata[[#This Row],[S-P2]]/salesdata[[#This Row],[Q-P2]],0)</f>
        <v>6.3400000000000007</v>
      </c>
      <c r="L4539" s="3">
        <v>5381</v>
      </c>
      <c r="M4539" s="10">
        <v>29165.02</v>
      </c>
      <c r="N4539" s="12">
        <f>IFERROR(salesdata[[#This Row],[S-P3]]/salesdata[[#This Row],[Q-P3]],0)</f>
        <v>5.42</v>
      </c>
      <c r="O4539" s="3">
        <v>671</v>
      </c>
      <c r="P4539" s="10">
        <v>4784.2299999999996</v>
      </c>
      <c r="Q4539" s="12">
        <f>IFERROR(salesdata[[#This Row],[S-P4]]/salesdata[[#This Row],[Q-P4]],0)</f>
        <v>7.129999999999999</v>
      </c>
      <c r="R4539" s="3">
        <v>11002</v>
      </c>
      <c r="S4539" s="10">
        <v>51111.63</v>
      </c>
      <c r="T4539" s="1" t="str">
        <f>"Q"&amp;ROUNDUP(salesdata[[#This Row],[Month No.]]/3,0)</f>
        <v>Q4</v>
      </c>
      <c r="U4539" s="1" t="str">
        <f>TEXT(salesdata[[#This Row],[Date]],"dddd")</f>
        <v>Friday</v>
      </c>
      <c r="V4539" s="12">
        <f>IFERROR(salesdata[[#This Row],[Total Revenue]]/salesdata[[#This Row],[Total Units Sold]],0)</f>
        <v>4.6456671514270127</v>
      </c>
      <c r="W4539" s="1" t="str">
        <f>INDEX({"Product1","Product2","Product3","Product4"},MATCH(MAX(salesdata[[#This Row],[S-P1]],salesdata[[#This Row],[S-P2]],salesdata[[#This Row],[S-P3]],salesdata[[#This Row],[S-P4]]),CHOOSE({1,2,3,4},salesdata[[#This Row],[S-P1]],salesdata[[#This Row],[S-P2]],salesdata[[#This Row],[S-P3]],salesdata[[#This Row],[S-P4]]),0))</f>
        <v>Product3</v>
      </c>
      <c r="X4539" s="1" t="str">
        <f>IF(salesdata[[#This Row],[Total Revenue]]&gt;=70000,"High",IF(salesdata[[#This Row],[Total Revenue]]&gt;=40000,"Medium","Low"))</f>
        <v>Medium</v>
      </c>
      <c r="Y4539" s="1" t="str">
        <f>IFERROR(IF(SUMIF(salesdata[Year],salesdata[[#This Row],[Year]],salesdata[Total Revenue])&gt;SUMIF(salesdata[Year],salesdata[[#This Row],[Year]]-1,salesdata[Total Revenue]),"Growth Year","Decline Year"),"")</f>
        <v>Decline Year</v>
      </c>
    </row>
    <row r="4540" spans="1:25" x14ac:dyDescent="0.3">
      <c r="A4540" s="1">
        <v>4539</v>
      </c>
      <c r="B4540" s="2">
        <v>44898</v>
      </c>
      <c r="C4540" s="1">
        <v>2022</v>
      </c>
      <c r="D4540" s="1" t="s">
        <v>25</v>
      </c>
      <c r="E4540" s="1">
        <v>12</v>
      </c>
      <c r="F4540" s="3">
        <v>2969</v>
      </c>
      <c r="G4540" s="10">
        <v>9411.73</v>
      </c>
      <c r="H4540" s="12">
        <f>IFERROR(salesdata[[#This Row],[S-P1]]/salesdata[[#This Row],[Q-P1]],0)</f>
        <v>3.17</v>
      </c>
      <c r="I4540" s="3">
        <v>3833</v>
      </c>
      <c r="J4540" s="10">
        <v>24301.22</v>
      </c>
      <c r="K4540" s="12">
        <f>IFERROR(salesdata[[#This Row],[S-P2]]/salesdata[[#This Row],[Q-P2]],0)</f>
        <v>6.3400000000000007</v>
      </c>
      <c r="L4540" s="3">
        <v>374</v>
      </c>
      <c r="M4540" s="10">
        <v>2027.08</v>
      </c>
      <c r="N4540" s="12">
        <f>IFERROR(salesdata[[#This Row],[S-P3]]/salesdata[[#This Row],[Q-P3]],0)</f>
        <v>5.42</v>
      </c>
      <c r="O4540" s="3">
        <v>1261</v>
      </c>
      <c r="P4540" s="10">
        <v>8990.93</v>
      </c>
      <c r="Q4540" s="12">
        <f>IFERROR(salesdata[[#This Row],[S-P4]]/salesdata[[#This Row],[Q-P4]],0)</f>
        <v>7.13</v>
      </c>
      <c r="R4540" s="3">
        <v>8437</v>
      </c>
      <c r="S4540" s="10">
        <v>44730.96</v>
      </c>
      <c r="T4540" s="1" t="str">
        <f>"Q"&amp;ROUNDUP(salesdata[[#This Row],[Month No.]]/3,0)</f>
        <v>Q4</v>
      </c>
      <c r="U4540" s="1" t="str">
        <f>TEXT(salesdata[[#This Row],[Date]],"dddd")</f>
        <v>Saturday</v>
      </c>
      <c r="V4540" s="12">
        <f>IFERROR(salesdata[[#This Row],[Total Revenue]]/salesdata[[#This Row],[Total Units Sold]],0)</f>
        <v>5.3017612895578994</v>
      </c>
      <c r="W4540" s="1" t="str">
        <f>INDEX({"Product1","Product2","Product3","Product4"},MATCH(MAX(salesdata[[#This Row],[S-P1]],salesdata[[#This Row],[S-P2]],salesdata[[#This Row],[S-P3]],salesdata[[#This Row],[S-P4]]),CHOOSE({1,2,3,4},salesdata[[#This Row],[S-P1]],salesdata[[#This Row],[S-P2]],salesdata[[#This Row],[S-P3]],salesdata[[#This Row],[S-P4]]),0))</f>
        <v>Product2</v>
      </c>
      <c r="X4540" s="1" t="str">
        <f>IF(salesdata[[#This Row],[Total Revenue]]&gt;=70000,"High",IF(salesdata[[#This Row],[Total Revenue]]&gt;=40000,"Medium","Low"))</f>
        <v>Medium</v>
      </c>
      <c r="Y4540" s="1" t="str">
        <f>IFERROR(IF(SUMIF(salesdata[Year],salesdata[[#This Row],[Year]],salesdata[Total Revenue])&gt;SUMIF(salesdata[Year],salesdata[[#This Row],[Year]]-1,salesdata[Total Revenue]),"Growth Year","Decline Year"),"")</f>
        <v>Decline Year</v>
      </c>
    </row>
    <row r="4541" spans="1:25" x14ac:dyDescent="0.3">
      <c r="A4541" s="1">
        <v>4540</v>
      </c>
      <c r="B4541" s="2">
        <v>44899</v>
      </c>
      <c r="C4541" s="1">
        <v>2022</v>
      </c>
      <c r="D4541" s="1" t="s">
        <v>25</v>
      </c>
      <c r="E4541" s="1">
        <v>12</v>
      </c>
      <c r="F4541" s="3">
        <v>4930</v>
      </c>
      <c r="G4541" s="10">
        <v>15628.1</v>
      </c>
      <c r="H4541" s="12">
        <f>IFERROR(salesdata[[#This Row],[S-P1]]/salesdata[[#This Row],[Q-P1]],0)</f>
        <v>3.17</v>
      </c>
      <c r="I4541" s="3">
        <v>3114</v>
      </c>
      <c r="J4541" s="10">
        <v>19742.759999999998</v>
      </c>
      <c r="K4541" s="12">
        <f>IFERROR(salesdata[[#This Row],[S-P2]]/salesdata[[#This Row],[Q-P2]],0)</f>
        <v>6.34</v>
      </c>
      <c r="L4541" s="3">
        <v>2993</v>
      </c>
      <c r="M4541" s="10">
        <v>16222.06</v>
      </c>
      <c r="N4541" s="12">
        <f>IFERROR(salesdata[[#This Row],[S-P3]]/salesdata[[#This Row],[Q-P3]],0)</f>
        <v>5.42</v>
      </c>
      <c r="O4541" s="3">
        <v>582</v>
      </c>
      <c r="P4541" s="10">
        <v>4149.66</v>
      </c>
      <c r="Q4541" s="12">
        <f>IFERROR(salesdata[[#This Row],[S-P4]]/salesdata[[#This Row],[Q-P4]],0)</f>
        <v>7.13</v>
      </c>
      <c r="R4541" s="3">
        <v>11619</v>
      </c>
      <c r="S4541" s="10">
        <v>55742.58</v>
      </c>
      <c r="T4541" s="1" t="str">
        <f>"Q"&amp;ROUNDUP(salesdata[[#This Row],[Month No.]]/3,0)</f>
        <v>Q4</v>
      </c>
      <c r="U4541" s="1" t="str">
        <f>TEXT(salesdata[[#This Row],[Date]],"dddd")</f>
        <v>Sunday</v>
      </c>
      <c r="V4541" s="12">
        <f>IFERROR(salesdata[[#This Row],[Total Revenue]]/salesdata[[#This Row],[Total Units Sold]],0)</f>
        <v>4.7975367931835784</v>
      </c>
      <c r="W4541" s="1" t="str">
        <f>INDEX({"Product1","Product2","Product3","Product4"},MATCH(MAX(salesdata[[#This Row],[S-P1]],salesdata[[#This Row],[S-P2]],salesdata[[#This Row],[S-P3]],salesdata[[#This Row],[S-P4]]),CHOOSE({1,2,3,4},salesdata[[#This Row],[S-P1]],salesdata[[#This Row],[S-P2]],salesdata[[#This Row],[S-P3]],salesdata[[#This Row],[S-P4]]),0))</f>
        <v>Product2</v>
      </c>
      <c r="X4541" s="1" t="str">
        <f>IF(salesdata[[#This Row],[Total Revenue]]&gt;=70000,"High",IF(salesdata[[#This Row],[Total Revenue]]&gt;=40000,"Medium","Low"))</f>
        <v>Medium</v>
      </c>
      <c r="Y4541" s="1" t="str">
        <f>IFERROR(IF(SUMIF(salesdata[Year],salesdata[[#This Row],[Year]],salesdata[Total Revenue])&gt;SUMIF(salesdata[Year],salesdata[[#This Row],[Year]]-1,salesdata[Total Revenue]),"Growth Year","Decline Year"),"")</f>
        <v>Decline Year</v>
      </c>
    </row>
    <row r="4542" spans="1:25" x14ac:dyDescent="0.3">
      <c r="A4542" s="1">
        <v>4541</v>
      </c>
      <c r="B4542" s="2">
        <v>44900</v>
      </c>
      <c r="C4542" s="1">
        <v>2022</v>
      </c>
      <c r="D4542" s="1" t="s">
        <v>25</v>
      </c>
      <c r="E4542" s="1">
        <v>12</v>
      </c>
      <c r="F4542" s="3">
        <v>265</v>
      </c>
      <c r="G4542" s="10">
        <v>840.05</v>
      </c>
      <c r="H4542" s="12">
        <f>IFERROR(salesdata[[#This Row],[S-P1]]/salesdata[[#This Row],[Q-P1]],0)</f>
        <v>3.17</v>
      </c>
      <c r="I4542" s="3">
        <v>3937</v>
      </c>
      <c r="J4542" s="10">
        <v>24960.58</v>
      </c>
      <c r="K4542" s="12">
        <f>IFERROR(salesdata[[#This Row],[S-P2]]/salesdata[[#This Row],[Q-P2]],0)</f>
        <v>6.3400000000000007</v>
      </c>
      <c r="L4542" s="3">
        <v>5565</v>
      </c>
      <c r="M4542" s="10">
        <v>30162.3</v>
      </c>
      <c r="N4542" s="12">
        <f>IFERROR(salesdata[[#This Row],[S-P3]]/salesdata[[#This Row],[Q-P3]],0)</f>
        <v>5.42</v>
      </c>
      <c r="O4542" s="3">
        <v>549</v>
      </c>
      <c r="P4542" s="10">
        <v>3914.37</v>
      </c>
      <c r="Q4542" s="12">
        <f>IFERROR(salesdata[[#This Row],[S-P4]]/salesdata[[#This Row],[Q-P4]],0)</f>
        <v>7.13</v>
      </c>
      <c r="R4542" s="3">
        <v>10316</v>
      </c>
      <c r="S4542" s="10">
        <v>59877.3</v>
      </c>
      <c r="T4542" s="1" t="str">
        <f>"Q"&amp;ROUNDUP(salesdata[[#This Row],[Month No.]]/3,0)</f>
        <v>Q4</v>
      </c>
      <c r="U4542" s="1" t="str">
        <f>TEXT(salesdata[[#This Row],[Date]],"dddd")</f>
        <v>Monday</v>
      </c>
      <c r="V4542" s="12">
        <f>IFERROR(salesdata[[#This Row],[Total Revenue]]/salesdata[[#This Row],[Total Units Sold]],0)</f>
        <v>5.8043136874757657</v>
      </c>
      <c r="W4542" s="1" t="str">
        <f>INDEX({"Product1","Product2","Product3","Product4"},MATCH(MAX(salesdata[[#This Row],[S-P1]],salesdata[[#This Row],[S-P2]],salesdata[[#This Row],[S-P3]],salesdata[[#This Row],[S-P4]]),CHOOSE({1,2,3,4},salesdata[[#This Row],[S-P1]],salesdata[[#This Row],[S-P2]],salesdata[[#This Row],[S-P3]],salesdata[[#This Row],[S-P4]]),0))</f>
        <v>Product3</v>
      </c>
      <c r="X4542" s="1" t="str">
        <f>IF(salesdata[[#This Row],[Total Revenue]]&gt;=70000,"High",IF(salesdata[[#This Row],[Total Revenue]]&gt;=40000,"Medium","Low"))</f>
        <v>Medium</v>
      </c>
      <c r="Y4542" s="1" t="str">
        <f>IFERROR(IF(SUMIF(salesdata[Year],salesdata[[#This Row],[Year]],salesdata[Total Revenue])&gt;SUMIF(salesdata[Year],salesdata[[#This Row],[Year]]-1,salesdata[Total Revenue]),"Growth Year","Decline Year"),"")</f>
        <v>Decline Year</v>
      </c>
    </row>
    <row r="4543" spans="1:25" x14ac:dyDescent="0.3">
      <c r="A4543" s="1">
        <v>4542</v>
      </c>
      <c r="B4543" s="2">
        <v>44901</v>
      </c>
      <c r="C4543" s="1">
        <v>2022</v>
      </c>
      <c r="D4543" s="1" t="s">
        <v>25</v>
      </c>
      <c r="E4543" s="1">
        <v>12</v>
      </c>
      <c r="F4543" s="3">
        <v>2787</v>
      </c>
      <c r="G4543" s="10">
        <v>8834.7900000000009</v>
      </c>
      <c r="H4543" s="12">
        <f>IFERROR(salesdata[[#This Row],[S-P1]]/salesdata[[#This Row],[Q-P1]],0)</f>
        <v>3.1700000000000004</v>
      </c>
      <c r="I4543" s="3">
        <v>1424</v>
      </c>
      <c r="J4543" s="10">
        <v>9028.16</v>
      </c>
      <c r="K4543" s="12">
        <f>IFERROR(salesdata[[#This Row],[S-P2]]/salesdata[[#This Row],[Q-P2]],0)</f>
        <v>6.34</v>
      </c>
      <c r="L4543" s="3">
        <v>5976</v>
      </c>
      <c r="M4543" s="10">
        <v>32389.919999999998</v>
      </c>
      <c r="N4543" s="12">
        <f>IFERROR(salesdata[[#This Row],[S-P3]]/salesdata[[#This Row],[Q-P3]],0)</f>
        <v>5.42</v>
      </c>
      <c r="O4543" s="3">
        <v>1718</v>
      </c>
      <c r="P4543" s="10">
        <v>12249.34</v>
      </c>
      <c r="Q4543" s="12">
        <f>IFERROR(salesdata[[#This Row],[S-P4]]/salesdata[[#This Row],[Q-P4]],0)</f>
        <v>7.13</v>
      </c>
      <c r="R4543" s="3">
        <v>11905</v>
      </c>
      <c r="S4543" s="10">
        <v>62502.21</v>
      </c>
      <c r="T4543" s="1" t="str">
        <f>"Q"&amp;ROUNDUP(salesdata[[#This Row],[Month No.]]/3,0)</f>
        <v>Q4</v>
      </c>
      <c r="U4543" s="1" t="str">
        <f>TEXT(salesdata[[#This Row],[Date]],"dddd")</f>
        <v>Tuesday</v>
      </c>
      <c r="V4543" s="12">
        <f>IFERROR(salesdata[[#This Row],[Total Revenue]]/salesdata[[#This Row],[Total Units Sold]],0)</f>
        <v>5.2500806383872325</v>
      </c>
      <c r="W4543" s="1" t="str">
        <f>INDEX({"Product1","Product2","Product3","Product4"},MATCH(MAX(salesdata[[#This Row],[S-P1]],salesdata[[#This Row],[S-P2]],salesdata[[#This Row],[S-P3]],salesdata[[#This Row],[S-P4]]),CHOOSE({1,2,3,4},salesdata[[#This Row],[S-P1]],salesdata[[#This Row],[S-P2]],salesdata[[#This Row],[S-P3]],salesdata[[#This Row],[S-P4]]),0))</f>
        <v>Product3</v>
      </c>
      <c r="X4543" s="1" t="str">
        <f>IF(salesdata[[#This Row],[Total Revenue]]&gt;=70000,"High",IF(salesdata[[#This Row],[Total Revenue]]&gt;=40000,"Medium","Low"))</f>
        <v>Medium</v>
      </c>
      <c r="Y4543" s="1" t="str">
        <f>IFERROR(IF(SUMIF(salesdata[Year],salesdata[[#This Row],[Year]],salesdata[Total Revenue])&gt;SUMIF(salesdata[Year],salesdata[[#This Row],[Year]]-1,salesdata[Total Revenue]),"Growth Year","Decline Year"),"")</f>
        <v>Decline Year</v>
      </c>
    </row>
    <row r="4544" spans="1:25" x14ac:dyDescent="0.3">
      <c r="A4544" s="1">
        <v>4543</v>
      </c>
      <c r="B4544" s="2">
        <v>44902</v>
      </c>
      <c r="C4544" s="1">
        <v>2022</v>
      </c>
      <c r="D4544" s="1" t="s">
        <v>25</v>
      </c>
      <c r="E4544" s="1">
        <v>12</v>
      </c>
      <c r="F4544" s="3">
        <v>474</v>
      </c>
      <c r="G4544" s="10">
        <v>1502.58</v>
      </c>
      <c r="H4544" s="12">
        <f>IFERROR(salesdata[[#This Row],[S-P1]]/salesdata[[#This Row],[Q-P1]],0)</f>
        <v>3.17</v>
      </c>
      <c r="I4544" s="3">
        <v>2509</v>
      </c>
      <c r="J4544" s="10">
        <v>15907.06</v>
      </c>
      <c r="K4544" s="12">
        <f>IFERROR(salesdata[[#This Row],[S-P2]]/salesdata[[#This Row],[Q-P2]],0)</f>
        <v>6.34</v>
      </c>
      <c r="L4544" s="3">
        <v>5633</v>
      </c>
      <c r="M4544" s="10">
        <v>30530.86</v>
      </c>
      <c r="N4544" s="12">
        <f>IFERROR(salesdata[[#This Row],[S-P3]]/salesdata[[#This Row],[Q-P3]],0)</f>
        <v>5.42</v>
      </c>
      <c r="O4544" s="3">
        <v>696</v>
      </c>
      <c r="P4544" s="10">
        <v>4962.4799999999996</v>
      </c>
      <c r="Q4544" s="12">
        <f>IFERROR(salesdata[[#This Row],[S-P4]]/salesdata[[#This Row],[Q-P4]],0)</f>
        <v>7.129999999999999</v>
      </c>
      <c r="R4544" s="3">
        <v>9312</v>
      </c>
      <c r="S4544" s="10">
        <v>52902.98</v>
      </c>
      <c r="T4544" s="1" t="str">
        <f>"Q"&amp;ROUNDUP(salesdata[[#This Row],[Month No.]]/3,0)</f>
        <v>Q4</v>
      </c>
      <c r="U4544" s="1" t="str">
        <f>TEXT(salesdata[[#This Row],[Date]],"dddd")</f>
        <v>Wednesday</v>
      </c>
      <c r="V4544" s="12">
        <f>IFERROR(salesdata[[#This Row],[Total Revenue]]/salesdata[[#This Row],[Total Units Sold]],0)</f>
        <v>5.6811619415807559</v>
      </c>
      <c r="W4544" s="1" t="str">
        <f>INDEX({"Product1","Product2","Product3","Product4"},MATCH(MAX(salesdata[[#This Row],[S-P1]],salesdata[[#This Row],[S-P2]],salesdata[[#This Row],[S-P3]],salesdata[[#This Row],[S-P4]]),CHOOSE({1,2,3,4},salesdata[[#This Row],[S-P1]],salesdata[[#This Row],[S-P2]],salesdata[[#This Row],[S-P3]],salesdata[[#This Row],[S-P4]]),0))</f>
        <v>Product3</v>
      </c>
      <c r="X4544" s="1" t="str">
        <f>IF(salesdata[[#This Row],[Total Revenue]]&gt;=70000,"High",IF(salesdata[[#This Row],[Total Revenue]]&gt;=40000,"Medium","Low"))</f>
        <v>Medium</v>
      </c>
      <c r="Y4544" s="1" t="str">
        <f>IFERROR(IF(SUMIF(salesdata[Year],salesdata[[#This Row],[Year]],salesdata[Total Revenue])&gt;SUMIF(salesdata[Year],salesdata[[#This Row],[Year]]-1,salesdata[Total Revenue]),"Growth Year","Decline Year"),"")</f>
        <v>Decline Year</v>
      </c>
    </row>
    <row r="4545" spans="1:25" x14ac:dyDescent="0.3">
      <c r="A4545" s="1">
        <v>4544</v>
      </c>
      <c r="B4545" s="2">
        <v>44903</v>
      </c>
      <c r="C4545" s="1">
        <v>2022</v>
      </c>
      <c r="D4545" s="1" t="s">
        <v>25</v>
      </c>
      <c r="E4545" s="1">
        <v>12</v>
      </c>
      <c r="F4545" s="3">
        <v>881</v>
      </c>
      <c r="G4545" s="10">
        <v>2792.77</v>
      </c>
      <c r="H4545" s="12">
        <f>IFERROR(salesdata[[#This Row],[S-P1]]/salesdata[[#This Row],[Q-P1]],0)</f>
        <v>3.17</v>
      </c>
      <c r="I4545" s="3">
        <v>2110</v>
      </c>
      <c r="J4545" s="10">
        <v>13377.4</v>
      </c>
      <c r="K4545" s="12">
        <f>IFERROR(salesdata[[#This Row],[S-P2]]/salesdata[[#This Row],[Q-P2]],0)</f>
        <v>6.34</v>
      </c>
      <c r="L4545" s="3">
        <v>5694</v>
      </c>
      <c r="M4545" s="10">
        <v>30861.48</v>
      </c>
      <c r="N4545" s="12">
        <f>IFERROR(salesdata[[#This Row],[S-P3]]/salesdata[[#This Row],[Q-P3]],0)</f>
        <v>5.42</v>
      </c>
      <c r="O4545" s="3">
        <v>446</v>
      </c>
      <c r="P4545" s="10">
        <v>3179.98</v>
      </c>
      <c r="Q4545" s="12">
        <f>IFERROR(salesdata[[#This Row],[S-P4]]/salesdata[[#This Row],[Q-P4]],0)</f>
        <v>7.13</v>
      </c>
      <c r="R4545" s="3">
        <v>9131</v>
      </c>
      <c r="S4545" s="10">
        <v>50211.63</v>
      </c>
      <c r="T4545" s="1" t="str">
        <f>"Q"&amp;ROUNDUP(salesdata[[#This Row],[Month No.]]/3,0)</f>
        <v>Q4</v>
      </c>
      <c r="U4545" s="1" t="str">
        <f>TEXT(salesdata[[#This Row],[Date]],"dddd")</f>
        <v>Thursday</v>
      </c>
      <c r="V4545" s="12">
        <f>IFERROR(salesdata[[#This Row],[Total Revenue]]/salesdata[[#This Row],[Total Units Sold]],0)</f>
        <v>5.4990285839448028</v>
      </c>
      <c r="W4545" s="1" t="str">
        <f>INDEX({"Product1","Product2","Product3","Product4"},MATCH(MAX(salesdata[[#This Row],[S-P1]],salesdata[[#This Row],[S-P2]],salesdata[[#This Row],[S-P3]],salesdata[[#This Row],[S-P4]]),CHOOSE({1,2,3,4},salesdata[[#This Row],[S-P1]],salesdata[[#This Row],[S-P2]],salesdata[[#This Row],[S-P3]],salesdata[[#This Row],[S-P4]]),0))</f>
        <v>Product3</v>
      </c>
      <c r="X4545" s="1" t="str">
        <f>IF(salesdata[[#This Row],[Total Revenue]]&gt;=70000,"High",IF(salesdata[[#This Row],[Total Revenue]]&gt;=40000,"Medium","Low"))</f>
        <v>Medium</v>
      </c>
      <c r="Y4545" s="1" t="str">
        <f>IFERROR(IF(SUMIF(salesdata[Year],salesdata[[#This Row],[Year]],salesdata[Total Revenue])&gt;SUMIF(salesdata[Year],salesdata[[#This Row],[Year]]-1,salesdata[Total Revenue]),"Growth Year","Decline Year"),"")</f>
        <v>Decline Year</v>
      </c>
    </row>
    <row r="4546" spans="1:25" x14ac:dyDescent="0.3">
      <c r="A4546" s="1">
        <v>4545</v>
      </c>
      <c r="B4546" s="2">
        <v>44904</v>
      </c>
      <c r="C4546" s="1">
        <v>2022</v>
      </c>
      <c r="D4546" s="1" t="s">
        <v>25</v>
      </c>
      <c r="E4546" s="1">
        <v>12</v>
      </c>
      <c r="F4546" s="3">
        <v>6344</v>
      </c>
      <c r="G4546" s="10">
        <v>20110.48</v>
      </c>
      <c r="H4546" s="12">
        <f>IFERROR(salesdata[[#This Row],[S-P1]]/salesdata[[#This Row],[Q-P1]],0)</f>
        <v>3.17</v>
      </c>
      <c r="I4546" s="3">
        <v>400</v>
      </c>
      <c r="J4546" s="10">
        <v>2536</v>
      </c>
      <c r="K4546" s="12">
        <f>IFERROR(salesdata[[#This Row],[S-P2]]/salesdata[[#This Row],[Q-P2]],0)</f>
        <v>6.34</v>
      </c>
      <c r="L4546" s="3">
        <v>3993</v>
      </c>
      <c r="M4546" s="10">
        <v>21642.06</v>
      </c>
      <c r="N4546" s="12">
        <f>IFERROR(salesdata[[#This Row],[S-P3]]/salesdata[[#This Row],[Q-P3]],0)</f>
        <v>5.42</v>
      </c>
      <c r="O4546" s="3">
        <v>1194</v>
      </c>
      <c r="P4546" s="10">
        <v>8513.2199999999993</v>
      </c>
      <c r="Q4546" s="12">
        <f>IFERROR(salesdata[[#This Row],[S-P4]]/salesdata[[#This Row],[Q-P4]],0)</f>
        <v>7.13</v>
      </c>
      <c r="R4546" s="3">
        <v>11931</v>
      </c>
      <c r="S4546" s="10">
        <v>52801.760000000002</v>
      </c>
      <c r="T4546" s="1" t="str">
        <f>"Q"&amp;ROUNDUP(salesdata[[#This Row],[Month No.]]/3,0)</f>
        <v>Q4</v>
      </c>
      <c r="U4546" s="1" t="str">
        <f>TEXT(salesdata[[#This Row],[Date]],"dddd")</f>
        <v>Friday</v>
      </c>
      <c r="V4546" s="12">
        <f>IFERROR(salesdata[[#This Row],[Total Revenue]]/salesdata[[#This Row],[Total Units Sold]],0)</f>
        <v>4.4255938311960437</v>
      </c>
      <c r="W4546" s="1" t="str">
        <f>INDEX({"Product1","Product2","Product3","Product4"},MATCH(MAX(salesdata[[#This Row],[S-P1]],salesdata[[#This Row],[S-P2]],salesdata[[#This Row],[S-P3]],salesdata[[#This Row],[S-P4]]),CHOOSE({1,2,3,4},salesdata[[#This Row],[S-P1]],salesdata[[#This Row],[S-P2]],salesdata[[#This Row],[S-P3]],salesdata[[#This Row],[S-P4]]),0))</f>
        <v>Product3</v>
      </c>
      <c r="X4546" s="1" t="str">
        <f>IF(salesdata[[#This Row],[Total Revenue]]&gt;=70000,"High",IF(salesdata[[#This Row],[Total Revenue]]&gt;=40000,"Medium","Low"))</f>
        <v>Medium</v>
      </c>
      <c r="Y4546" s="1" t="str">
        <f>IFERROR(IF(SUMIF(salesdata[Year],salesdata[[#This Row],[Year]],salesdata[Total Revenue])&gt;SUMIF(salesdata[Year],salesdata[[#This Row],[Year]]-1,salesdata[Total Revenue]),"Growth Year","Decline Year"),"")</f>
        <v>Decline Year</v>
      </c>
    </row>
    <row r="4547" spans="1:25" x14ac:dyDescent="0.3">
      <c r="A4547" s="1">
        <v>4546</v>
      </c>
      <c r="B4547" s="2">
        <v>44905</v>
      </c>
      <c r="C4547" s="1">
        <v>2022</v>
      </c>
      <c r="D4547" s="1" t="s">
        <v>25</v>
      </c>
      <c r="E4547" s="1">
        <v>12</v>
      </c>
      <c r="F4547" s="3">
        <v>6202</v>
      </c>
      <c r="G4547" s="10">
        <v>19660.34</v>
      </c>
      <c r="H4547" s="12">
        <f>IFERROR(salesdata[[#This Row],[S-P1]]/salesdata[[#This Row],[Q-P1]],0)</f>
        <v>3.17</v>
      </c>
      <c r="I4547" s="3">
        <v>2979</v>
      </c>
      <c r="J4547" s="10">
        <v>18886.86</v>
      </c>
      <c r="K4547" s="12">
        <f>IFERROR(salesdata[[#This Row],[S-P2]]/salesdata[[#This Row],[Q-P2]],0)</f>
        <v>6.34</v>
      </c>
      <c r="L4547" s="3">
        <v>5987</v>
      </c>
      <c r="M4547" s="10">
        <v>32449.54</v>
      </c>
      <c r="N4547" s="12">
        <f>IFERROR(salesdata[[#This Row],[S-P3]]/salesdata[[#This Row],[Q-P3]],0)</f>
        <v>5.42</v>
      </c>
      <c r="O4547" s="3">
        <v>1109</v>
      </c>
      <c r="P4547" s="10">
        <v>7907.17</v>
      </c>
      <c r="Q4547" s="12">
        <f>IFERROR(salesdata[[#This Row],[S-P4]]/salesdata[[#This Row],[Q-P4]],0)</f>
        <v>7.13</v>
      </c>
      <c r="R4547" s="3">
        <v>16277</v>
      </c>
      <c r="S4547" s="10">
        <v>78903.91</v>
      </c>
      <c r="T4547" s="1" t="str">
        <f>"Q"&amp;ROUNDUP(salesdata[[#This Row],[Month No.]]/3,0)</f>
        <v>Q4</v>
      </c>
      <c r="U4547" s="1" t="str">
        <f>TEXT(salesdata[[#This Row],[Date]],"dddd")</f>
        <v>Saturday</v>
      </c>
      <c r="V4547" s="12">
        <f>IFERROR(salesdata[[#This Row],[Total Revenue]]/salesdata[[#This Row],[Total Units Sold]],0)</f>
        <v>4.8475708054309763</v>
      </c>
      <c r="W4547" s="1" t="str">
        <f>INDEX({"Product1","Product2","Product3","Product4"},MATCH(MAX(salesdata[[#This Row],[S-P1]],salesdata[[#This Row],[S-P2]],salesdata[[#This Row],[S-P3]],salesdata[[#This Row],[S-P4]]),CHOOSE({1,2,3,4},salesdata[[#This Row],[S-P1]],salesdata[[#This Row],[S-P2]],salesdata[[#This Row],[S-P3]],salesdata[[#This Row],[S-P4]]),0))</f>
        <v>Product3</v>
      </c>
      <c r="X4547" s="1" t="str">
        <f>IF(salesdata[[#This Row],[Total Revenue]]&gt;=70000,"High",IF(salesdata[[#This Row],[Total Revenue]]&gt;=40000,"Medium","Low"))</f>
        <v>High</v>
      </c>
      <c r="Y4547" s="1" t="str">
        <f>IFERROR(IF(SUMIF(salesdata[Year],salesdata[[#This Row],[Year]],salesdata[Total Revenue])&gt;SUMIF(salesdata[Year],salesdata[[#This Row],[Year]]-1,salesdata[Total Revenue]),"Growth Year","Decline Year"),"")</f>
        <v>Decline Year</v>
      </c>
    </row>
    <row r="4548" spans="1:25" x14ac:dyDescent="0.3">
      <c r="A4548" s="1">
        <v>4547</v>
      </c>
      <c r="B4548" s="2">
        <v>44906</v>
      </c>
      <c r="C4548" s="1">
        <v>2022</v>
      </c>
      <c r="D4548" s="1" t="s">
        <v>25</v>
      </c>
      <c r="E4548" s="1">
        <v>12</v>
      </c>
      <c r="F4548" s="3">
        <v>3219</v>
      </c>
      <c r="G4548" s="10">
        <v>10204.23</v>
      </c>
      <c r="H4548" s="12">
        <f>IFERROR(salesdata[[#This Row],[S-P1]]/salesdata[[#This Row],[Q-P1]],0)</f>
        <v>3.17</v>
      </c>
      <c r="I4548" s="3">
        <v>1157</v>
      </c>
      <c r="J4548" s="10">
        <v>7335.38</v>
      </c>
      <c r="K4548" s="12">
        <f>IFERROR(salesdata[[#This Row],[S-P2]]/salesdata[[#This Row],[Q-P2]],0)</f>
        <v>6.34</v>
      </c>
      <c r="L4548" s="3">
        <v>1341</v>
      </c>
      <c r="M4548" s="10">
        <v>7268.22</v>
      </c>
      <c r="N4548" s="12">
        <f>IFERROR(salesdata[[#This Row],[S-P3]]/salesdata[[#This Row],[Q-P3]],0)</f>
        <v>5.42</v>
      </c>
      <c r="O4548" s="3">
        <v>587</v>
      </c>
      <c r="P4548" s="10">
        <v>4185.3100000000004</v>
      </c>
      <c r="Q4548" s="12">
        <f>IFERROR(salesdata[[#This Row],[S-P4]]/salesdata[[#This Row],[Q-P4]],0)</f>
        <v>7.1300000000000008</v>
      </c>
      <c r="R4548" s="3">
        <v>6304</v>
      </c>
      <c r="S4548" s="10">
        <v>28993.14</v>
      </c>
      <c r="T4548" s="1" t="str">
        <f>"Q"&amp;ROUNDUP(salesdata[[#This Row],[Month No.]]/3,0)</f>
        <v>Q4</v>
      </c>
      <c r="U4548" s="1" t="str">
        <f>TEXT(salesdata[[#This Row],[Date]],"dddd")</f>
        <v>Sunday</v>
      </c>
      <c r="V4548" s="12">
        <f>IFERROR(salesdata[[#This Row],[Total Revenue]]/salesdata[[#This Row],[Total Units Sold]],0)</f>
        <v>4.5991656091370556</v>
      </c>
      <c r="W4548" s="1" t="str">
        <f>INDEX({"Product1","Product2","Product3","Product4"},MATCH(MAX(salesdata[[#This Row],[S-P1]],salesdata[[#This Row],[S-P2]],salesdata[[#This Row],[S-P3]],salesdata[[#This Row],[S-P4]]),CHOOSE({1,2,3,4},salesdata[[#This Row],[S-P1]],salesdata[[#This Row],[S-P2]],salesdata[[#This Row],[S-P3]],salesdata[[#This Row],[S-P4]]),0))</f>
        <v>Product1</v>
      </c>
      <c r="X4548" s="1" t="str">
        <f>IF(salesdata[[#This Row],[Total Revenue]]&gt;=70000,"High",IF(salesdata[[#This Row],[Total Revenue]]&gt;=40000,"Medium","Low"))</f>
        <v>Low</v>
      </c>
      <c r="Y4548" s="1" t="str">
        <f>IFERROR(IF(SUMIF(salesdata[Year],salesdata[[#This Row],[Year]],salesdata[Total Revenue])&gt;SUMIF(salesdata[Year],salesdata[[#This Row],[Year]]-1,salesdata[Total Revenue]),"Growth Year","Decline Year"),"")</f>
        <v>Decline Year</v>
      </c>
    </row>
    <row r="4549" spans="1:25" x14ac:dyDescent="0.3">
      <c r="A4549" s="1">
        <v>4548</v>
      </c>
      <c r="B4549" s="2">
        <v>44907</v>
      </c>
      <c r="C4549" s="1">
        <v>2022</v>
      </c>
      <c r="D4549" s="1" t="s">
        <v>25</v>
      </c>
      <c r="E4549" s="1">
        <v>12</v>
      </c>
      <c r="F4549" s="3">
        <v>3896</v>
      </c>
      <c r="G4549" s="10">
        <v>12350.32</v>
      </c>
      <c r="H4549" s="12">
        <f>IFERROR(salesdata[[#This Row],[S-P1]]/salesdata[[#This Row],[Q-P1]],0)</f>
        <v>3.17</v>
      </c>
      <c r="I4549" s="3">
        <v>1453</v>
      </c>
      <c r="J4549" s="10">
        <v>9212.02</v>
      </c>
      <c r="K4549" s="12">
        <f>IFERROR(salesdata[[#This Row],[S-P2]]/salesdata[[#This Row],[Q-P2]],0)</f>
        <v>6.34</v>
      </c>
      <c r="L4549" s="3">
        <v>3597</v>
      </c>
      <c r="M4549" s="10">
        <v>19495.740000000002</v>
      </c>
      <c r="N4549" s="12">
        <f>IFERROR(salesdata[[#This Row],[S-P3]]/salesdata[[#This Row],[Q-P3]],0)</f>
        <v>5.4200000000000008</v>
      </c>
      <c r="O4549" s="3">
        <v>353</v>
      </c>
      <c r="P4549" s="10">
        <v>2516.89</v>
      </c>
      <c r="Q4549" s="12">
        <f>IFERROR(salesdata[[#This Row],[S-P4]]/salesdata[[#This Row],[Q-P4]],0)</f>
        <v>7.13</v>
      </c>
      <c r="R4549" s="3">
        <v>9299</v>
      </c>
      <c r="S4549" s="10">
        <v>43574.97</v>
      </c>
      <c r="T4549" s="1" t="str">
        <f>"Q"&amp;ROUNDUP(salesdata[[#This Row],[Month No.]]/3,0)</f>
        <v>Q4</v>
      </c>
      <c r="U4549" s="1" t="str">
        <f>TEXT(salesdata[[#This Row],[Date]],"dddd")</f>
        <v>Monday</v>
      </c>
      <c r="V4549" s="12">
        <f>IFERROR(salesdata[[#This Row],[Total Revenue]]/salesdata[[#This Row],[Total Units Sold]],0)</f>
        <v>4.6859845144639207</v>
      </c>
      <c r="W4549" s="1" t="str">
        <f>INDEX({"Product1","Product2","Product3","Product4"},MATCH(MAX(salesdata[[#This Row],[S-P1]],salesdata[[#This Row],[S-P2]],salesdata[[#This Row],[S-P3]],salesdata[[#This Row],[S-P4]]),CHOOSE({1,2,3,4},salesdata[[#This Row],[S-P1]],salesdata[[#This Row],[S-P2]],salesdata[[#This Row],[S-P3]],salesdata[[#This Row],[S-P4]]),0))</f>
        <v>Product3</v>
      </c>
      <c r="X4549" s="1" t="str">
        <f>IF(salesdata[[#This Row],[Total Revenue]]&gt;=70000,"High",IF(salesdata[[#This Row],[Total Revenue]]&gt;=40000,"Medium","Low"))</f>
        <v>Medium</v>
      </c>
      <c r="Y4549" s="1" t="str">
        <f>IFERROR(IF(SUMIF(salesdata[Year],salesdata[[#This Row],[Year]],salesdata[Total Revenue])&gt;SUMIF(salesdata[Year],salesdata[[#This Row],[Year]]-1,salesdata[Total Revenue]),"Growth Year","Decline Year"),"")</f>
        <v>Decline Year</v>
      </c>
    </row>
    <row r="4550" spans="1:25" x14ac:dyDescent="0.3">
      <c r="A4550" s="1">
        <v>4549</v>
      </c>
      <c r="B4550" s="2">
        <v>44908</v>
      </c>
      <c r="C4550" s="1">
        <v>2022</v>
      </c>
      <c r="D4550" s="1" t="s">
        <v>25</v>
      </c>
      <c r="E4550" s="1">
        <v>12</v>
      </c>
      <c r="F4550" s="3">
        <v>1845</v>
      </c>
      <c r="G4550" s="10">
        <v>5848.65</v>
      </c>
      <c r="H4550" s="12">
        <f>IFERROR(salesdata[[#This Row],[S-P1]]/salesdata[[#This Row],[Q-P1]],0)</f>
        <v>3.17</v>
      </c>
      <c r="I4550" s="3">
        <v>1114</v>
      </c>
      <c r="J4550" s="10">
        <v>7062.76</v>
      </c>
      <c r="K4550" s="12">
        <f>IFERROR(salesdata[[#This Row],[S-P2]]/salesdata[[#This Row],[Q-P2]],0)</f>
        <v>6.34</v>
      </c>
      <c r="L4550" s="3">
        <v>2177</v>
      </c>
      <c r="M4550" s="10">
        <v>11799.34</v>
      </c>
      <c r="N4550" s="12">
        <f>IFERROR(salesdata[[#This Row],[S-P3]]/salesdata[[#This Row],[Q-P3]],0)</f>
        <v>5.42</v>
      </c>
      <c r="O4550" s="3">
        <v>1110</v>
      </c>
      <c r="P4550" s="10">
        <v>7914.3</v>
      </c>
      <c r="Q4550" s="12">
        <f>IFERROR(salesdata[[#This Row],[S-P4]]/salesdata[[#This Row],[Q-P4]],0)</f>
        <v>7.13</v>
      </c>
      <c r="R4550" s="3">
        <v>6246</v>
      </c>
      <c r="S4550" s="10">
        <v>32625.05</v>
      </c>
      <c r="T4550" s="1" t="str">
        <f>"Q"&amp;ROUNDUP(salesdata[[#This Row],[Month No.]]/3,0)</f>
        <v>Q4</v>
      </c>
      <c r="U4550" s="1" t="str">
        <f>TEXT(salesdata[[#This Row],[Date]],"dddd")</f>
        <v>Tuesday</v>
      </c>
      <c r="V4550" s="12">
        <f>IFERROR(salesdata[[#This Row],[Total Revenue]]/salesdata[[#This Row],[Total Units Sold]],0)</f>
        <v>5.2233509446045465</v>
      </c>
      <c r="W4550" s="1" t="str">
        <f>INDEX({"Product1","Product2","Product3","Product4"},MATCH(MAX(salesdata[[#This Row],[S-P1]],salesdata[[#This Row],[S-P2]],salesdata[[#This Row],[S-P3]],salesdata[[#This Row],[S-P4]]),CHOOSE({1,2,3,4},salesdata[[#This Row],[S-P1]],salesdata[[#This Row],[S-P2]],salesdata[[#This Row],[S-P3]],salesdata[[#This Row],[S-P4]]),0))</f>
        <v>Product3</v>
      </c>
      <c r="X4550" s="1" t="str">
        <f>IF(salesdata[[#This Row],[Total Revenue]]&gt;=70000,"High",IF(salesdata[[#This Row],[Total Revenue]]&gt;=40000,"Medium","Low"))</f>
        <v>Low</v>
      </c>
      <c r="Y4550" s="1" t="str">
        <f>IFERROR(IF(SUMIF(salesdata[Year],salesdata[[#This Row],[Year]],salesdata[Total Revenue])&gt;SUMIF(salesdata[Year],salesdata[[#This Row],[Year]]-1,salesdata[Total Revenue]),"Growth Year","Decline Year"),"")</f>
        <v>Decline Year</v>
      </c>
    </row>
    <row r="4551" spans="1:25" x14ac:dyDescent="0.3">
      <c r="A4551" s="1">
        <v>4550</v>
      </c>
      <c r="B4551" s="2">
        <v>44909</v>
      </c>
      <c r="C4551" s="1">
        <v>2022</v>
      </c>
      <c r="D4551" s="1" t="s">
        <v>25</v>
      </c>
      <c r="E4551" s="1">
        <v>12</v>
      </c>
      <c r="F4551" s="3">
        <v>7472</v>
      </c>
      <c r="G4551" s="10">
        <v>23686.240000000002</v>
      </c>
      <c r="H4551" s="12">
        <f>IFERROR(salesdata[[#This Row],[S-P1]]/salesdata[[#This Row],[Q-P1]],0)</f>
        <v>3.1700000000000004</v>
      </c>
      <c r="I4551" s="3">
        <v>1202</v>
      </c>
      <c r="J4551" s="10">
        <v>7620.68</v>
      </c>
      <c r="K4551" s="12">
        <f>IFERROR(salesdata[[#This Row],[S-P2]]/salesdata[[#This Row],[Q-P2]],0)</f>
        <v>6.34</v>
      </c>
      <c r="L4551" s="3">
        <v>3714</v>
      </c>
      <c r="M4551" s="10">
        <v>20129.88</v>
      </c>
      <c r="N4551" s="12">
        <f>IFERROR(salesdata[[#This Row],[S-P3]]/salesdata[[#This Row],[Q-P3]],0)</f>
        <v>5.42</v>
      </c>
      <c r="O4551" s="3">
        <v>688</v>
      </c>
      <c r="P4551" s="10">
        <v>4905.4399999999996</v>
      </c>
      <c r="Q4551" s="12">
        <f>IFERROR(salesdata[[#This Row],[S-P4]]/salesdata[[#This Row],[Q-P4]],0)</f>
        <v>7.129999999999999</v>
      </c>
      <c r="R4551" s="3">
        <v>13076</v>
      </c>
      <c r="S4551" s="10">
        <v>56342.239999999998</v>
      </c>
      <c r="T4551" s="1" t="str">
        <f>"Q"&amp;ROUNDUP(salesdata[[#This Row],[Month No.]]/3,0)</f>
        <v>Q4</v>
      </c>
      <c r="U4551" s="1" t="str">
        <f>TEXT(salesdata[[#This Row],[Date]],"dddd")</f>
        <v>Wednesday</v>
      </c>
      <c r="V4551" s="12">
        <f>IFERROR(salesdata[[#This Row],[Total Revenue]]/salesdata[[#This Row],[Total Units Sold]],0)</f>
        <v>4.3088283878862033</v>
      </c>
      <c r="W4551" s="1" t="str">
        <f>INDEX({"Product1","Product2","Product3","Product4"},MATCH(MAX(salesdata[[#This Row],[S-P1]],salesdata[[#This Row],[S-P2]],salesdata[[#This Row],[S-P3]],salesdata[[#This Row],[S-P4]]),CHOOSE({1,2,3,4},salesdata[[#This Row],[S-P1]],salesdata[[#This Row],[S-P2]],salesdata[[#This Row],[S-P3]],salesdata[[#This Row],[S-P4]]),0))</f>
        <v>Product1</v>
      </c>
      <c r="X4551" s="1" t="str">
        <f>IF(salesdata[[#This Row],[Total Revenue]]&gt;=70000,"High",IF(salesdata[[#This Row],[Total Revenue]]&gt;=40000,"Medium","Low"))</f>
        <v>Medium</v>
      </c>
      <c r="Y4551" s="1" t="str">
        <f>IFERROR(IF(SUMIF(salesdata[Year],salesdata[[#This Row],[Year]],salesdata[Total Revenue])&gt;SUMIF(salesdata[Year],salesdata[[#This Row],[Year]]-1,salesdata[Total Revenue]),"Growth Year","Decline Year"),"")</f>
        <v>Decline Year</v>
      </c>
    </row>
    <row r="4552" spans="1:25" x14ac:dyDescent="0.3">
      <c r="A4552" s="1">
        <v>4551</v>
      </c>
      <c r="B4552" s="2">
        <v>44910</v>
      </c>
      <c r="C4552" s="1">
        <v>2022</v>
      </c>
      <c r="D4552" s="1" t="s">
        <v>25</v>
      </c>
      <c r="E4552" s="1">
        <v>12</v>
      </c>
      <c r="F4552" s="3">
        <v>7662</v>
      </c>
      <c r="G4552" s="10">
        <v>24288.54</v>
      </c>
      <c r="H4552" s="12">
        <f>IFERROR(salesdata[[#This Row],[S-P1]]/salesdata[[#This Row],[Q-P1]],0)</f>
        <v>3.17</v>
      </c>
      <c r="I4552" s="3">
        <v>3681</v>
      </c>
      <c r="J4552" s="10">
        <v>23337.54</v>
      </c>
      <c r="K4552" s="12">
        <f>IFERROR(salesdata[[#This Row],[S-P2]]/salesdata[[#This Row],[Q-P2]],0)</f>
        <v>6.34</v>
      </c>
      <c r="L4552" s="3">
        <v>4049</v>
      </c>
      <c r="M4552" s="10">
        <v>21945.58</v>
      </c>
      <c r="N4552" s="12">
        <f>IFERROR(salesdata[[#This Row],[S-P3]]/salesdata[[#This Row],[Q-P3]],0)</f>
        <v>5.4200000000000008</v>
      </c>
      <c r="O4552" s="3">
        <v>1096</v>
      </c>
      <c r="P4552" s="10">
        <v>7814.48</v>
      </c>
      <c r="Q4552" s="12">
        <f>IFERROR(salesdata[[#This Row],[S-P4]]/salesdata[[#This Row],[Q-P4]],0)</f>
        <v>7.13</v>
      </c>
      <c r="R4552" s="3">
        <v>16488</v>
      </c>
      <c r="S4552" s="10">
        <v>77386.14</v>
      </c>
      <c r="T4552" s="1" t="str">
        <f>"Q"&amp;ROUNDUP(salesdata[[#This Row],[Month No.]]/3,0)</f>
        <v>Q4</v>
      </c>
      <c r="U4552" s="1" t="str">
        <f>TEXT(salesdata[[#This Row],[Date]],"dddd")</f>
        <v>Thursday</v>
      </c>
      <c r="V4552" s="12">
        <f>IFERROR(salesdata[[#This Row],[Total Revenue]]/salesdata[[#This Row],[Total Units Sold]],0)</f>
        <v>4.6934825327510916</v>
      </c>
      <c r="W4552" s="1" t="str">
        <f>INDEX({"Product1","Product2","Product3","Product4"},MATCH(MAX(salesdata[[#This Row],[S-P1]],salesdata[[#This Row],[S-P2]],salesdata[[#This Row],[S-P3]],salesdata[[#This Row],[S-P4]]),CHOOSE({1,2,3,4},salesdata[[#This Row],[S-P1]],salesdata[[#This Row],[S-P2]],salesdata[[#This Row],[S-P3]],salesdata[[#This Row],[S-P4]]),0))</f>
        <v>Product1</v>
      </c>
      <c r="X4552" s="1" t="str">
        <f>IF(salesdata[[#This Row],[Total Revenue]]&gt;=70000,"High",IF(salesdata[[#This Row],[Total Revenue]]&gt;=40000,"Medium","Low"))</f>
        <v>High</v>
      </c>
      <c r="Y4552" s="1" t="str">
        <f>IFERROR(IF(SUMIF(salesdata[Year],salesdata[[#This Row],[Year]],salesdata[Total Revenue])&gt;SUMIF(salesdata[Year],salesdata[[#This Row],[Year]]-1,salesdata[Total Revenue]),"Growth Year","Decline Year"),"")</f>
        <v>Decline Year</v>
      </c>
    </row>
    <row r="4553" spans="1:25" x14ac:dyDescent="0.3">
      <c r="A4553" s="1">
        <v>4552</v>
      </c>
      <c r="B4553" s="2">
        <v>44911</v>
      </c>
      <c r="C4553" s="1">
        <v>2022</v>
      </c>
      <c r="D4553" s="1" t="s">
        <v>25</v>
      </c>
      <c r="E4553" s="1">
        <v>12</v>
      </c>
      <c r="F4553" s="3">
        <v>5163</v>
      </c>
      <c r="G4553" s="10">
        <v>16366.71</v>
      </c>
      <c r="H4553" s="12">
        <f>IFERROR(salesdata[[#This Row],[S-P1]]/salesdata[[#This Row],[Q-P1]],0)</f>
        <v>3.17</v>
      </c>
      <c r="I4553" s="3">
        <v>536</v>
      </c>
      <c r="J4553" s="10">
        <v>3398.24</v>
      </c>
      <c r="K4553" s="12">
        <f>IFERROR(salesdata[[#This Row],[S-P2]]/salesdata[[#This Row],[Q-P2]],0)</f>
        <v>6.34</v>
      </c>
      <c r="L4553" s="3">
        <v>5814</v>
      </c>
      <c r="M4553" s="10">
        <v>31511.88</v>
      </c>
      <c r="N4553" s="12">
        <f>IFERROR(salesdata[[#This Row],[S-P3]]/salesdata[[#This Row],[Q-P3]],0)</f>
        <v>5.42</v>
      </c>
      <c r="O4553" s="3">
        <v>598</v>
      </c>
      <c r="P4553" s="10">
        <v>4263.74</v>
      </c>
      <c r="Q4553" s="12">
        <f>IFERROR(salesdata[[#This Row],[S-P4]]/salesdata[[#This Row],[Q-P4]],0)</f>
        <v>7.13</v>
      </c>
      <c r="R4553" s="3">
        <v>12111</v>
      </c>
      <c r="S4553" s="10">
        <v>55540.57</v>
      </c>
      <c r="T4553" s="1" t="str">
        <f>"Q"&amp;ROUNDUP(salesdata[[#This Row],[Month No.]]/3,0)</f>
        <v>Q4</v>
      </c>
      <c r="U4553" s="1" t="str">
        <f>TEXT(salesdata[[#This Row],[Date]],"dddd")</f>
        <v>Friday</v>
      </c>
      <c r="V4553" s="12">
        <f>IFERROR(salesdata[[#This Row],[Total Revenue]]/salesdata[[#This Row],[Total Units Sold]],0)</f>
        <v>4.5859606968871276</v>
      </c>
      <c r="W4553" s="1" t="str">
        <f>INDEX({"Product1","Product2","Product3","Product4"},MATCH(MAX(salesdata[[#This Row],[S-P1]],salesdata[[#This Row],[S-P2]],salesdata[[#This Row],[S-P3]],salesdata[[#This Row],[S-P4]]),CHOOSE({1,2,3,4},salesdata[[#This Row],[S-P1]],salesdata[[#This Row],[S-P2]],salesdata[[#This Row],[S-P3]],salesdata[[#This Row],[S-P4]]),0))</f>
        <v>Product3</v>
      </c>
      <c r="X4553" s="1" t="str">
        <f>IF(salesdata[[#This Row],[Total Revenue]]&gt;=70000,"High",IF(salesdata[[#This Row],[Total Revenue]]&gt;=40000,"Medium","Low"))</f>
        <v>Medium</v>
      </c>
      <c r="Y4553" s="1" t="str">
        <f>IFERROR(IF(SUMIF(salesdata[Year],salesdata[[#This Row],[Year]],salesdata[Total Revenue])&gt;SUMIF(salesdata[Year],salesdata[[#This Row],[Year]]-1,salesdata[Total Revenue]),"Growth Year","Decline Year"),"")</f>
        <v>Decline Year</v>
      </c>
    </row>
    <row r="4554" spans="1:25" x14ac:dyDescent="0.3">
      <c r="A4554" s="1">
        <v>4553</v>
      </c>
      <c r="B4554" s="2">
        <v>44912</v>
      </c>
      <c r="C4554" s="1">
        <v>2022</v>
      </c>
      <c r="D4554" s="1" t="s">
        <v>25</v>
      </c>
      <c r="E4554" s="1">
        <v>12</v>
      </c>
      <c r="F4554" s="3">
        <v>5062</v>
      </c>
      <c r="G4554" s="10">
        <v>16046.54</v>
      </c>
      <c r="H4554" s="12">
        <f>IFERROR(salesdata[[#This Row],[S-P1]]/salesdata[[#This Row],[Q-P1]],0)</f>
        <v>3.1700000000000004</v>
      </c>
      <c r="I4554" s="3">
        <v>1515</v>
      </c>
      <c r="J4554" s="10">
        <v>9605.1</v>
      </c>
      <c r="K4554" s="12">
        <f>IFERROR(salesdata[[#This Row],[S-P2]]/salesdata[[#This Row],[Q-P2]],0)</f>
        <v>6.34</v>
      </c>
      <c r="L4554" s="3">
        <v>5766</v>
      </c>
      <c r="M4554" s="10">
        <v>31251.72</v>
      </c>
      <c r="N4554" s="12">
        <f>IFERROR(salesdata[[#This Row],[S-P3]]/salesdata[[#This Row],[Q-P3]],0)</f>
        <v>5.42</v>
      </c>
      <c r="O4554" s="3">
        <v>1062</v>
      </c>
      <c r="P4554" s="10">
        <v>7572.06</v>
      </c>
      <c r="Q4554" s="12">
        <f>IFERROR(salesdata[[#This Row],[S-P4]]/salesdata[[#This Row],[Q-P4]],0)</f>
        <v>7.1300000000000008</v>
      </c>
      <c r="R4554" s="3">
        <v>13405</v>
      </c>
      <c r="S4554" s="10">
        <v>64475.42</v>
      </c>
      <c r="T4554" s="1" t="str">
        <f>"Q"&amp;ROUNDUP(salesdata[[#This Row],[Month No.]]/3,0)</f>
        <v>Q4</v>
      </c>
      <c r="U4554" s="1" t="str">
        <f>TEXT(salesdata[[#This Row],[Date]],"dddd")</f>
        <v>Saturday</v>
      </c>
      <c r="V4554" s="12">
        <f>IFERROR(salesdata[[#This Row],[Total Revenue]]/salesdata[[#This Row],[Total Units Sold]],0)</f>
        <v>4.8098038045505405</v>
      </c>
      <c r="W4554" s="1" t="str">
        <f>INDEX({"Product1","Product2","Product3","Product4"},MATCH(MAX(salesdata[[#This Row],[S-P1]],salesdata[[#This Row],[S-P2]],salesdata[[#This Row],[S-P3]],salesdata[[#This Row],[S-P4]]),CHOOSE({1,2,3,4},salesdata[[#This Row],[S-P1]],salesdata[[#This Row],[S-P2]],salesdata[[#This Row],[S-P3]],salesdata[[#This Row],[S-P4]]),0))</f>
        <v>Product3</v>
      </c>
      <c r="X4554" s="1" t="str">
        <f>IF(salesdata[[#This Row],[Total Revenue]]&gt;=70000,"High",IF(salesdata[[#This Row],[Total Revenue]]&gt;=40000,"Medium","Low"))</f>
        <v>Medium</v>
      </c>
      <c r="Y4554" s="1" t="str">
        <f>IFERROR(IF(SUMIF(salesdata[Year],salesdata[[#This Row],[Year]],salesdata[Total Revenue])&gt;SUMIF(salesdata[Year],salesdata[[#This Row],[Year]]-1,salesdata[Total Revenue]),"Growth Year","Decline Year"),"")</f>
        <v>Decline Year</v>
      </c>
    </row>
    <row r="4555" spans="1:25" x14ac:dyDescent="0.3">
      <c r="A4555" s="1">
        <v>4554</v>
      </c>
      <c r="B4555" s="2">
        <v>44913</v>
      </c>
      <c r="C4555" s="1">
        <v>2022</v>
      </c>
      <c r="D4555" s="1" t="s">
        <v>25</v>
      </c>
      <c r="E4555" s="1">
        <v>12</v>
      </c>
      <c r="F4555" s="3">
        <v>7109</v>
      </c>
      <c r="G4555" s="10">
        <v>22535.53</v>
      </c>
      <c r="H4555" s="12">
        <f>IFERROR(salesdata[[#This Row],[S-P1]]/salesdata[[#This Row],[Q-P1]],0)</f>
        <v>3.17</v>
      </c>
      <c r="I4555" s="3">
        <v>3633</v>
      </c>
      <c r="J4555" s="10">
        <v>23033.22</v>
      </c>
      <c r="K4555" s="12">
        <f>IFERROR(salesdata[[#This Row],[S-P2]]/salesdata[[#This Row],[Q-P2]],0)</f>
        <v>6.3400000000000007</v>
      </c>
      <c r="L4555" s="3">
        <v>5333</v>
      </c>
      <c r="M4555" s="10">
        <v>28904.86</v>
      </c>
      <c r="N4555" s="12">
        <f>IFERROR(salesdata[[#This Row],[S-P3]]/salesdata[[#This Row],[Q-P3]],0)</f>
        <v>5.42</v>
      </c>
      <c r="O4555" s="3">
        <v>1131</v>
      </c>
      <c r="P4555" s="10">
        <v>8064.03</v>
      </c>
      <c r="Q4555" s="12">
        <f>IFERROR(salesdata[[#This Row],[S-P4]]/salesdata[[#This Row],[Q-P4]],0)</f>
        <v>7.13</v>
      </c>
      <c r="R4555" s="3">
        <v>17206</v>
      </c>
      <c r="S4555" s="10">
        <v>82537.64</v>
      </c>
      <c r="T4555" s="1" t="str">
        <f>"Q"&amp;ROUNDUP(salesdata[[#This Row],[Month No.]]/3,0)</f>
        <v>Q4</v>
      </c>
      <c r="U4555" s="1" t="str">
        <f>TEXT(salesdata[[#This Row],[Date]],"dddd")</f>
        <v>Sunday</v>
      </c>
      <c r="V4555" s="12">
        <f>IFERROR(salesdata[[#This Row],[Total Revenue]]/salesdata[[#This Row],[Total Units Sold]],0)</f>
        <v>4.7970266186214108</v>
      </c>
      <c r="W4555" s="1" t="str">
        <f>INDEX({"Product1","Product2","Product3","Product4"},MATCH(MAX(salesdata[[#This Row],[S-P1]],salesdata[[#This Row],[S-P2]],salesdata[[#This Row],[S-P3]],salesdata[[#This Row],[S-P4]]),CHOOSE({1,2,3,4},salesdata[[#This Row],[S-P1]],salesdata[[#This Row],[S-P2]],salesdata[[#This Row],[S-P3]],salesdata[[#This Row],[S-P4]]),0))</f>
        <v>Product3</v>
      </c>
      <c r="X4555" s="1" t="str">
        <f>IF(salesdata[[#This Row],[Total Revenue]]&gt;=70000,"High",IF(salesdata[[#This Row],[Total Revenue]]&gt;=40000,"Medium","Low"))</f>
        <v>High</v>
      </c>
      <c r="Y4555" s="1" t="str">
        <f>IFERROR(IF(SUMIF(salesdata[Year],salesdata[[#This Row],[Year]],salesdata[Total Revenue])&gt;SUMIF(salesdata[Year],salesdata[[#This Row],[Year]]-1,salesdata[Total Revenue]),"Growth Year","Decline Year"),"")</f>
        <v>Decline Year</v>
      </c>
    </row>
    <row r="4556" spans="1:25" x14ac:dyDescent="0.3">
      <c r="A4556" s="1">
        <v>4555</v>
      </c>
      <c r="B4556" s="2">
        <v>44914</v>
      </c>
      <c r="C4556" s="1">
        <v>2022</v>
      </c>
      <c r="D4556" s="1" t="s">
        <v>25</v>
      </c>
      <c r="E4556" s="1">
        <v>12</v>
      </c>
      <c r="F4556" s="3">
        <v>680</v>
      </c>
      <c r="G4556" s="10">
        <v>2155.6</v>
      </c>
      <c r="H4556" s="12">
        <f>IFERROR(salesdata[[#This Row],[S-P1]]/salesdata[[#This Row],[Q-P1]],0)</f>
        <v>3.17</v>
      </c>
      <c r="I4556" s="3">
        <v>3941</v>
      </c>
      <c r="J4556" s="10">
        <v>24985.94</v>
      </c>
      <c r="K4556" s="12">
        <f>IFERROR(salesdata[[#This Row],[S-P2]]/salesdata[[#This Row],[Q-P2]],0)</f>
        <v>6.34</v>
      </c>
      <c r="L4556" s="3">
        <v>4631</v>
      </c>
      <c r="M4556" s="10">
        <v>25100.02</v>
      </c>
      <c r="N4556" s="12">
        <f>IFERROR(salesdata[[#This Row],[S-P3]]/salesdata[[#This Row],[Q-P3]],0)</f>
        <v>5.42</v>
      </c>
      <c r="O4556" s="3">
        <v>1516</v>
      </c>
      <c r="P4556" s="10">
        <v>10809.08</v>
      </c>
      <c r="Q4556" s="12">
        <f>IFERROR(salesdata[[#This Row],[S-P4]]/salesdata[[#This Row],[Q-P4]],0)</f>
        <v>7.13</v>
      </c>
      <c r="R4556" s="3">
        <v>10768</v>
      </c>
      <c r="S4556" s="10">
        <v>63050.64</v>
      </c>
      <c r="T4556" s="1" t="str">
        <f>"Q"&amp;ROUNDUP(salesdata[[#This Row],[Month No.]]/3,0)</f>
        <v>Q4</v>
      </c>
      <c r="U4556" s="1" t="str">
        <f>TEXT(salesdata[[#This Row],[Date]],"dddd")</f>
        <v>Monday</v>
      </c>
      <c r="V4556" s="12">
        <f>IFERROR(salesdata[[#This Row],[Total Revenue]]/salesdata[[#This Row],[Total Units Sold]],0)</f>
        <v>5.8553714710252596</v>
      </c>
      <c r="W4556" s="1" t="str">
        <f>INDEX({"Product1","Product2","Product3","Product4"},MATCH(MAX(salesdata[[#This Row],[S-P1]],salesdata[[#This Row],[S-P2]],salesdata[[#This Row],[S-P3]],salesdata[[#This Row],[S-P4]]),CHOOSE({1,2,3,4},salesdata[[#This Row],[S-P1]],salesdata[[#This Row],[S-P2]],salesdata[[#This Row],[S-P3]],salesdata[[#This Row],[S-P4]]),0))</f>
        <v>Product3</v>
      </c>
      <c r="X4556" s="1" t="str">
        <f>IF(salesdata[[#This Row],[Total Revenue]]&gt;=70000,"High",IF(salesdata[[#This Row],[Total Revenue]]&gt;=40000,"Medium","Low"))</f>
        <v>Medium</v>
      </c>
      <c r="Y4556" s="1" t="str">
        <f>IFERROR(IF(SUMIF(salesdata[Year],salesdata[[#This Row],[Year]],salesdata[Total Revenue])&gt;SUMIF(salesdata[Year],salesdata[[#This Row],[Year]]-1,salesdata[Total Revenue]),"Growth Year","Decline Year"),"")</f>
        <v>Decline Year</v>
      </c>
    </row>
    <row r="4557" spans="1:25" x14ac:dyDescent="0.3">
      <c r="A4557" s="1">
        <v>4556</v>
      </c>
      <c r="B4557" s="2">
        <v>44915</v>
      </c>
      <c r="C4557" s="1">
        <v>2022</v>
      </c>
      <c r="D4557" s="1" t="s">
        <v>25</v>
      </c>
      <c r="E4557" s="1">
        <v>12</v>
      </c>
      <c r="F4557" s="3">
        <v>2654</v>
      </c>
      <c r="G4557" s="10">
        <v>8413.18</v>
      </c>
      <c r="H4557" s="12">
        <f>IFERROR(salesdata[[#This Row],[S-P1]]/salesdata[[#This Row],[Q-P1]],0)</f>
        <v>3.17</v>
      </c>
      <c r="I4557" s="3">
        <v>925</v>
      </c>
      <c r="J4557" s="10">
        <v>5864.5</v>
      </c>
      <c r="K4557" s="12">
        <f>IFERROR(salesdata[[#This Row],[S-P2]]/salesdata[[#This Row],[Q-P2]],0)</f>
        <v>6.34</v>
      </c>
      <c r="L4557" s="3">
        <v>5895</v>
      </c>
      <c r="M4557" s="10">
        <v>31950.9</v>
      </c>
      <c r="N4557" s="12">
        <f>IFERROR(salesdata[[#This Row],[S-P3]]/salesdata[[#This Row],[Q-P3]],0)</f>
        <v>5.42</v>
      </c>
      <c r="O4557" s="3">
        <v>1161</v>
      </c>
      <c r="P4557" s="10">
        <v>8277.93</v>
      </c>
      <c r="Q4557" s="12">
        <f>IFERROR(salesdata[[#This Row],[S-P4]]/salesdata[[#This Row],[Q-P4]],0)</f>
        <v>7.13</v>
      </c>
      <c r="R4557" s="3">
        <v>10635</v>
      </c>
      <c r="S4557" s="10">
        <v>54506.51</v>
      </c>
      <c r="T4557" s="1" t="str">
        <f>"Q"&amp;ROUNDUP(salesdata[[#This Row],[Month No.]]/3,0)</f>
        <v>Q4</v>
      </c>
      <c r="U4557" s="1" t="str">
        <f>TEXT(salesdata[[#This Row],[Date]],"dddd")</f>
        <v>Tuesday</v>
      </c>
      <c r="V4557" s="12">
        <f>IFERROR(salesdata[[#This Row],[Total Revenue]]/salesdata[[#This Row],[Total Units Sold]],0)</f>
        <v>5.1252007522331926</v>
      </c>
      <c r="W4557" s="1" t="str">
        <f>INDEX({"Product1","Product2","Product3","Product4"},MATCH(MAX(salesdata[[#This Row],[S-P1]],salesdata[[#This Row],[S-P2]],salesdata[[#This Row],[S-P3]],salesdata[[#This Row],[S-P4]]),CHOOSE({1,2,3,4},salesdata[[#This Row],[S-P1]],salesdata[[#This Row],[S-P2]],salesdata[[#This Row],[S-P3]],salesdata[[#This Row],[S-P4]]),0))</f>
        <v>Product3</v>
      </c>
      <c r="X4557" s="1" t="str">
        <f>IF(salesdata[[#This Row],[Total Revenue]]&gt;=70000,"High",IF(salesdata[[#This Row],[Total Revenue]]&gt;=40000,"Medium","Low"))</f>
        <v>Medium</v>
      </c>
      <c r="Y4557" s="1" t="str">
        <f>IFERROR(IF(SUMIF(salesdata[Year],salesdata[[#This Row],[Year]],salesdata[Total Revenue])&gt;SUMIF(salesdata[Year],salesdata[[#This Row],[Year]]-1,salesdata[Total Revenue]),"Growth Year","Decline Year"),"")</f>
        <v>Decline Year</v>
      </c>
    </row>
    <row r="4558" spans="1:25" x14ac:dyDescent="0.3">
      <c r="A4558" s="1">
        <v>4557</v>
      </c>
      <c r="B4558" s="2">
        <v>44916</v>
      </c>
      <c r="C4558" s="1">
        <v>2022</v>
      </c>
      <c r="D4558" s="1" t="s">
        <v>25</v>
      </c>
      <c r="E4558" s="1">
        <v>12</v>
      </c>
      <c r="F4558" s="3">
        <v>7994</v>
      </c>
      <c r="G4558" s="10">
        <v>25340.98</v>
      </c>
      <c r="H4558" s="12">
        <f>IFERROR(salesdata[[#This Row],[S-P1]]/salesdata[[#This Row],[Q-P1]],0)</f>
        <v>3.17</v>
      </c>
      <c r="I4558" s="3">
        <v>3128</v>
      </c>
      <c r="J4558" s="10">
        <v>19831.52</v>
      </c>
      <c r="K4558" s="12">
        <f>IFERROR(salesdata[[#This Row],[S-P2]]/salesdata[[#This Row],[Q-P2]],0)</f>
        <v>6.34</v>
      </c>
      <c r="L4558" s="3">
        <v>1262</v>
      </c>
      <c r="M4558" s="10">
        <v>6840.04</v>
      </c>
      <c r="N4558" s="12">
        <f>IFERROR(salesdata[[#This Row],[S-P3]]/salesdata[[#This Row],[Q-P3]],0)</f>
        <v>5.42</v>
      </c>
      <c r="O4558" s="3">
        <v>1165</v>
      </c>
      <c r="P4558" s="10">
        <v>8306.4500000000007</v>
      </c>
      <c r="Q4558" s="12">
        <f>IFERROR(salesdata[[#This Row],[S-P4]]/salesdata[[#This Row],[Q-P4]],0)</f>
        <v>7.1300000000000008</v>
      </c>
      <c r="R4558" s="3">
        <v>13549</v>
      </c>
      <c r="S4558" s="10">
        <v>60318.99</v>
      </c>
      <c r="T4558" s="1" t="str">
        <f>"Q"&amp;ROUNDUP(salesdata[[#This Row],[Month No.]]/3,0)</f>
        <v>Q4</v>
      </c>
      <c r="U4558" s="1" t="str">
        <f>TEXT(salesdata[[#This Row],[Date]],"dddd")</f>
        <v>Wednesday</v>
      </c>
      <c r="V4558" s="12">
        <f>IFERROR(salesdata[[#This Row],[Total Revenue]]/salesdata[[#This Row],[Total Units Sold]],0)</f>
        <v>4.4519145324378178</v>
      </c>
      <c r="W4558" s="1" t="str">
        <f>INDEX({"Product1","Product2","Product3","Product4"},MATCH(MAX(salesdata[[#This Row],[S-P1]],salesdata[[#This Row],[S-P2]],salesdata[[#This Row],[S-P3]],salesdata[[#This Row],[S-P4]]),CHOOSE({1,2,3,4},salesdata[[#This Row],[S-P1]],salesdata[[#This Row],[S-P2]],salesdata[[#This Row],[S-P3]],salesdata[[#This Row],[S-P4]]),0))</f>
        <v>Product1</v>
      </c>
      <c r="X4558" s="1" t="str">
        <f>IF(salesdata[[#This Row],[Total Revenue]]&gt;=70000,"High",IF(salesdata[[#This Row],[Total Revenue]]&gt;=40000,"Medium","Low"))</f>
        <v>Medium</v>
      </c>
      <c r="Y4558" s="1" t="str">
        <f>IFERROR(IF(SUMIF(salesdata[Year],salesdata[[#This Row],[Year]],salesdata[Total Revenue])&gt;SUMIF(salesdata[Year],salesdata[[#This Row],[Year]]-1,salesdata[Total Revenue]),"Growth Year","Decline Year"),"")</f>
        <v>Decline Year</v>
      </c>
    </row>
    <row r="4559" spans="1:25" x14ac:dyDescent="0.3">
      <c r="A4559" s="1">
        <v>4558</v>
      </c>
      <c r="B4559" s="2">
        <v>44917</v>
      </c>
      <c r="C4559" s="1">
        <v>2022</v>
      </c>
      <c r="D4559" s="1" t="s">
        <v>25</v>
      </c>
      <c r="E4559" s="1">
        <v>12</v>
      </c>
      <c r="F4559" s="3">
        <v>4873</v>
      </c>
      <c r="G4559" s="10">
        <v>15447.41</v>
      </c>
      <c r="H4559" s="12">
        <f>IFERROR(salesdata[[#This Row],[S-P1]]/salesdata[[#This Row],[Q-P1]],0)</f>
        <v>3.17</v>
      </c>
      <c r="I4559" s="3">
        <v>764</v>
      </c>
      <c r="J4559" s="10">
        <v>4843.76</v>
      </c>
      <c r="K4559" s="12">
        <f>IFERROR(salesdata[[#This Row],[S-P2]]/salesdata[[#This Row],[Q-P2]],0)</f>
        <v>6.34</v>
      </c>
      <c r="L4559" s="3">
        <v>2203</v>
      </c>
      <c r="M4559" s="10">
        <v>11940.26</v>
      </c>
      <c r="N4559" s="12">
        <f>IFERROR(salesdata[[#This Row],[S-P3]]/salesdata[[#This Row],[Q-P3]],0)</f>
        <v>5.42</v>
      </c>
      <c r="O4559" s="3">
        <v>1151</v>
      </c>
      <c r="P4559" s="10">
        <v>8206.6299999999992</v>
      </c>
      <c r="Q4559" s="12">
        <f>IFERROR(salesdata[[#This Row],[S-P4]]/salesdata[[#This Row],[Q-P4]],0)</f>
        <v>7.129999999999999</v>
      </c>
      <c r="R4559" s="3">
        <v>8991</v>
      </c>
      <c r="S4559" s="10">
        <v>40438.06</v>
      </c>
      <c r="T4559" s="1" t="str">
        <f>"Q"&amp;ROUNDUP(salesdata[[#This Row],[Month No.]]/3,0)</f>
        <v>Q4</v>
      </c>
      <c r="U4559" s="1" t="str">
        <f>TEXT(salesdata[[#This Row],[Date]],"dddd")</f>
        <v>Thursday</v>
      </c>
      <c r="V4559" s="12">
        <f>IFERROR(salesdata[[#This Row],[Total Revenue]]/salesdata[[#This Row],[Total Units Sold]],0)</f>
        <v>4.4976153931709488</v>
      </c>
      <c r="W4559" s="1" t="str">
        <f>INDEX({"Product1","Product2","Product3","Product4"},MATCH(MAX(salesdata[[#This Row],[S-P1]],salesdata[[#This Row],[S-P2]],salesdata[[#This Row],[S-P3]],salesdata[[#This Row],[S-P4]]),CHOOSE({1,2,3,4},salesdata[[#This Row],[S-P1]],salesdata[[#This Row],[S-P2]],salesdata[[#This Row],[S-P3]],salesdata[[#This Row],[S-P4]]),0))</f>
        <v>Product1</v>
      </c>
      <c r="X4559" s="1" t="str">
        <f>IF(salesdata[[#This Row],[Total Revenue]]&gt;=70000,"High",IF(salesdata[[#This Row],[Total Revenue]]&gt;=40000,"Medium","Low"))</f>
        <v>Medium</v>
      </c>
      <c r="Y4559" s="1" t="str">
        <f>IFERROR(IF(SUMIF(salesdata[Year],salesdata[[#This Row],[Year]],salesdata[Total Revenue])&gt;SUMIF(salesdata[Year],salesdata[[#This Row],[Year]]-1,salesdata[Total Revenue]),"Growth Year","Decline Year"),"")</f>
        <v>Decline Year</v>
      </c>
    </row>
    <row r="4560" spans="1:25" x14ac:dyDescent="0.3">
      <c r="A4560" s="1">
        <v>4559</v>
      </c>
      <c r="B4560" s="2">
        <v>44918</v>
      </c>
      <c r="C4560" s="1">
        <v>2022</v>
      </c>
      <c r="D4560" s="1" t="s">
        <v>25</v>
      </c>
      <c r="E4560" s="1">
        <v>12</v>
      </c>
      <c r="F4560" s="3">
        <v>2230</v>
      </c>
      <c r="G4560" s="10">
        <v>7069.1</v>
      </c>
      <c r="H4560" s="12">
        <f>IFERROR(salesdata[[#This Row],[S-P1]]/salesdata[[#This Row],[Q-P1]],0)</f>
        <v>3.1700000000000004</v>
      </c>
      <c r="I4560" s="3">
        <v>3698</v>
      </c>
      <c r="J4560" s="10">
        <v>23445.32</v>
      </c>
      <c r="K4560" s="12">
        <f>IFERROR(salesdata[[#This Row],[S-P2]]/salesdata[[#This Row],[Q-P2]],0)</f>
        <v>6.34</v>
      </c>
      <c r="L4560" s="3">
        <v>4208</v>
      </c>
      <c r="M4560" s="10">
        <v>22807.360000000001</v>
      </c>
      <c r="N4560" s="12">
        <f>IFERROR(salesdata[[#This Row],[S-P3]]/salesdata[[#This Row],[Q-P3]],0)</f>
        <v>5.42</v>
      </c>
      <c r="O4560" s="3">
        <v>1198</v>
      </c>
      <c r="P4560" s="10">
        <v>8541.74</v>
      </c>
      <c r="Q4560" s="12">
        <f>IFERROR(salesdata[[#This Row],[S-P4]]/salesdata[[#This Row],[Q-P4]],0)</f>
        <v>7.13</v>
      </c>
      <c r="R4560" s="3">
        <v>11334</v>
      </c>
      <c r="S4560" s="10">
        <v>61863.519999999997</v>
      </c>
      <c r="T4560" s="1" t="str">
        <f>"Q"&amp;ROUNDUP(salesdata[[#This Row],[Month No.]]/3,0)</f>
        <v>Q4</v>
      </c>
      <c r="U4560" s="1" t="str">
        <f>TEXT(salesdata[[#This Row],[Date]],"dddd")</f>
        <v>Friday</v>
      </c>
      <c r="V4560" s="12">
        <f>IFERROR(salesdata[[#This Row],[Total Revenue]]/salesdata[[#This Row],[Total Units Sold]],0)</f>
        <v>5.4582248103052757</v>
      </c>
      <c r="W4560" s="1" t="str">
        <f>INDEX({"Product1","Product2","Product3","Product4"},MATCH(MAX(salesdata[[#This Row],[S-P1]],salesdata[[#This Row],[S-P2]],salesdata[[#This Row],[S-P3]],salesdata[[#This Row],[S-P4]]),CHOOSE({1,2,3,4},salesdata[[#This Row],[S-P1]],salesdata[[#This Row],[S-P2]],salesdata[[#This Row],[S-P3]],salesdata[[#This Row],[S-P4]]),0))</f>
        <v>Product2</v>
      </c>
      <c r="X4560" s="1" t="str">
        <f>IF(salesdata[[#This Row],[Total Revenue]]&gt;=70000,"High",IF(salesdata[[#This Row],[Total Revenue]]&gt;=40000,"Medium","Low"))</f>
        <v>Medium</v>
      </c>
      <c r="Y4560" s="1" t="str">
        <f>IFERROR(IF(SUMIF(salesdata[Year],salesdata[[#This Row],[Year]],salesdata[Total Revenue])&gt;SUMIF(salesdata[Year],salesdata[[#This Row],[Year]]-1,salesdata[Total Revenue]),"Growth Year","Decline Year"),"")</f>
        <v>Decline Year</v>
      </c>
    </row>
    <row r="4561" spans="1:25" x14ac:dyDescent="0.3">
      <c r="A4561" s="1">
        <v>4560</v>
      </c>
      <c r="B4561" s="2">
        <v>44919</v>
      </c>
      <c r="C4561" s="1">
        <v>2022</v>
      </c>
      <c r="D4561" s="1" t="s">
        <v>25</v>
      </c>
      <c r="E4561" s="1">
        <v>12</v>
      </c>
      <c r="F4561" s="3">
        <v>1927</v>
      </c>
      <c r="G4561" s="10">
        <v>6108.59</v>
      </c>
      <c r="H4561" s="12">
        <f>IFERROR(salesdata[[#This Row],[S-P1]]/salesdata[[#This Row],[Q-P1]],0)</f>
        <v>3.17</v>
      </c>
      <c r="I4561" s="3">
        <v>642</v>
      </c>
      <c r="J4561" s="10">
        <v>4070.28</v>
      </c>
      <c r="K4561" s="12">
        <f>IFERROR(salesdata[[#This Row],[S-P2]]/salesdata[[#This Row],[Q-P2]],0)</f>
        <v>6.3400000000000007</v>
      </c>
      <c r="L4561" s="3">
        <v>2643</v>
      </c>
      <c r="M4561" s="10">
        <v>14325.06</v>
      </c>
      <c r="N4561" s="12">
        <f>IFERROR(salesdata[[#This Row],[S-P3]]/salesdata[[#This Row],[Q-P3]],0)</f>
        <v>5.42</v>
      </c>
      <c r="O4561" s="3">
        <v>659</v>
      </c>
      <c r="P4561" s="10">
        <v>4698.67</v>
      </c>
      <c r="Q4561" s="12">
        <f>IFERROR(salesdata[[#This Row],[S-P4]]/salesdata[[#This Row],[Q-P4]],0)</f>
        <v>7.13</v>
      </c>
      <c r="R4561" s="3">
        <v>5871</v>
      </c>
      <c r="S4561" s="10">
        <v>29202.6</v>
      </c>
      <c r="T4561" s="1" t="str">
        <f>"Q"&amp;ROUNDUP(salesdata[[#This Row],[Month No.]]/3,0)</f>
        <v>Q4</v>
      </c>
      <c r="U4561" s="1" t="str">
        <f>TEXT(salesdata[[#This Row],[Date]],"dddd")</f>
        <v>Saturday</v>
      </c>
      <c r="V4561" s="12">
        <f>IFERROR(salesdata[[#This Row],[Total Revenue]]/salesdata[[#This Row],[Total Units Sold]],0)</f>
        <v>4.9740419008686763</v>
      </c>
      <c r="W4561" s="1" t="str">
        <f>INDEX({"Product1","Product2","Product3","Product4"},MATCH(MAX(salesdata[[#This Row],[S-P1]],salesdata[[#This Row],[S-P2]],salesdata[[#This Row],[S-P3]],salesdata[[#This Row],[S-P4]]),CHOOSE({1,2,3,4},salesdata[[#This Row],[S-P1]],salesdata[[#This Row],[S-P2]],salesdata[[#This Row],[S-P3]],salesdata[[#This Row],[S-P4]]),0))</f>
        <v>Product3</v>
      </c>
      <c r="X4561" s="1" t="str">
        <f>IF(salesdata[[#This Row],[Total Revenue]]&gt;=70000,"High",IF(salesdata[[#This Row],[Total Revenue]]&gt;=40000,"Medium","Low"))</f>
        <v>Low</v>
      </c>
      <c r="Y4561" s="1" t="str">
        <f>IFERROR(IF(SUMIF(salesdata[Year],salesdata[[#This Row],[Year]],salesdata[Total Revenue])&gt;SUMIF(salesdata[Year],salesdata[[#This Row],[Year]]-1,salesdata[Total Revenue]),"Growth Year","Decline Year"),"")</f>
        <v>Decline Year</v>
      </c>
    </row>
    <row r="4562" spans="1:25" x14ac:dyDescent="0.3">
      <c r="A4562" s="1">
        <v>4561</v>
      </c>
      <c r="B4562" s="2">
        <v>44920</v>
      </c>
      <c r="C4562" s="1">
        <v>2022</v>
      </c>
      <c r="D4562" s="1" t="s">
        <v>25</v>
      </c>
      <c r="E4562" s="1">
        <v>12</v>
      </c>
      <c r="F4562" s="3">
        <v>456</v>
      </c>
      <c r="G4562" s="10">
        <v>1445.52</v>
      </c>
      <c r="H4562" s="12">
        <f>IFERROR(salesdata[[#This Row],[S-P1]]/salesdata[[#This Row],[Q-P1]],0)</f>
        <v>3.17</v>
      </c>
      <c r="I4562" s="3">
        <v>2530</v>
      </c>
      <c r="J4562" s="10">
        <v>16040.2</v>
      </c>
      <c r="K4562" s="12">
        <f>IFERROR(salesdata[[#This Row],[S-P2]]/salesdata[[#This Row],[Q-P2]],0)</f>
        <v>6.34</v>
      </c>
      <c r="L4562" s="3">
        <v>3333</v>
      </c>
      <c r="M4562" s="10">
        <v>18064.86</v>
      </c>
      <c r="N4562" s="12">
        <f>IFERROR(salesdata[[#This Row],[S-P3]]/salesdata[[#This Row],[Q-P3]],0)</f>
        <v>5.42</v>
      </c>
      <c r="O4562" s="3">
        <v>570</v>
      </c>
      <c r="P4562" s="10">
        <v>4064.1</v>
      </c>
      <c r="Q4562" s="12">
        <f>IFERROR(salesdata[[#This Row],[S-P4]]/salesdata[[#This Row],[Q-P4]],0)</f>
        <v>7.13</v>
      </c>
      <c r="R4562" s="3">
        <v>6889</v>
      </c>
      <c r="S4562" s="10">
        <v>39614.68</v>
      </c>
      <c r="T4562" s="1" t="str">
        <f>"Q"&amp;ROUNDUP(salesdata[[#This Row],[Month No.]]/3,0)</f>
        <v>Q4</v>
      </c>
      <c r="U4562" s="1" t="str">
        <f>TEXT(salesdata[[#This Row],[Date]],"dddd")</f>
        <v>Sunday</v>
      </c>
      <c r="V4562" s="12">
        <f>IFERROR(salesdata[[#This Row],[Total Revenue]]/salesdata[[#This Row],[Total Units Sold]],0)</f>
        <v>5.7504253157207144</v>
      </c>
      <c r="W4562" s="1" t="str">
        <f>INDEX({"Product1","Product2","Product3","Product4"},MATCH(MAX(salesdata[[#This Row],[S-P1]],salesdata[[#This Row],[S-P2]],salesdata[[#This Row],[S-P3]],salesdata[[#This Row],[S-P4]]),CHOOSE({1,2,3,4},salesdata[[#This Row],[S-P1]],salesdata[[#This Row],[S-P2]],salesdata[[#This Row],[S-P3]],salesdata[[#This Row],[S-P4]]),0))</f>
        <v>Product3</v>
      </c>
      <c r="X4562" s="1" t="str">
        <f>IF(salesdata[[#This Row],[Total Revenue]]&gt;=70000,"High",IF(salesdata[[#This Row],[Total Revenue]]&gt;=40000,"Medium","Low"))</f>
        <v>Low</v>
      </c>
      <c r="Y4562" s="1" t="str">
        <f>IFERROR(IF(SUMIF(salesdata[Year],salesdata[[#This Row],[Year]],salesdata[Total Revenue])&gt;SUMIF(salesdata[Year],salesdata[[#This Row],[Year]]-1,salesdata[Total Revenue]),"Growth Year","Decline Year"),"")</f>
        <v>Decline Year</v>
      </c>
    </row>
    <row r="4563" spans="1:25" x14ac:dyDescent="0.3">
      <c r="A4563" s="1">
        <v>4562</v>
      </c>
      <c r="B4563" s="2">
        <v>44921</v>
      </c>
      <c r="C4563" s="1">
        <v>2022</v>
      </c>
      <c r="D4563" s="1" t="s">
        <v>25</v>
      </c>
      <c r="E4563" s="1">
        <v>12</v>
      </c>
      <c r="F4563" s="3">
        <v>7600</v>
      </c>
      <c r="G4563" s="10">
        <v>24092</v>
      </c>
      <c r="H4563" s="12">
        <f>IFERROR(salesdata[[#This Row],[S-P1]]/salesdata[[#This Row],[Q-P1]],0)</f>
        <v>3.17</v>
      </c>
      <c r="I4563" s="3">
        <v>662</v>
      </c>
      <c r="J4563" s="10">
        <v>4197.08</v>
      </c>
      <c r="K4563" s="12">
        <f>IFERROR(salesdata[[#This Row],[S-P2]]/salesdata[[#This Row],[Q-P2]],0)</f>
        <v>6.34</v>
      </c>
      <c r="L4563" s="3">
        <v>4510</v>
      </c>
      <c r="M4563" s="10">
        <v>24444.2</v>
      </c>
      <c r="N4563" s="12">
        <f>IFERROR(salesdata[[#This Row],[S-P3]]/salesdata[[#This Row],[Q-P3]],0)</f>
        <v>5.42</v>
      </c>
      <c r="O4563" s="3">
        <v>988</v>
      </c>
      <c r="P4563" s="10">
        <v>7044.44</v>
      </c>
      <c r="Q4563" s="12">
        <f>IFERROR(salesdata[[#This Row],[S-P4]]/salesdata[[#This Row],[Q-P4]],0)</f>
        <v>7.13</v>
      </c>
      <c r="R4563" s="3">
        <v>13760</v>
      </c>
      <c r="S4563" s="10">
        <v>59777.72</v>
      </c>
      <c r="T4563" s="1" t="str">
        <f>"Q"&amp;ROUNDUP(salesdata[[#This Row],[Month No.]]/3,0)</f>
        <v>Q4</v>
      </c>
      <c r="U4563" s="1" t="str">
        <f>TEXT(salesdata[[#This Row],[Date]],"dddd")</f>
        <v>Monday</v>
      </c>
      <c r="V4563" s="12">
        <f>IFERROR(salesdata[[#This Row],[Total Revenue]]/salesdata[[#This Row],[Total Units Sold]],0)</f>
        <v>4.3443110465116277</v>
      </c>
      <c r="W4563" s="1" t="str">
        <f>INDEX({"Product1","Product2","Product3","Product4"},MATCH(MAX(salesdata[[#This Row],[S-P1]],salesdata[[#This Row],[S-P2]],salesdata[[#This Row],[S-P3]],salesdata[[#This Row],[S-P4]]),CHOOSE({1,2,3,4},salesdata[[#This Row],[S-P1]],salesdata[[#This Row],[S-P2]],salesdata[[#This Row],[S-P3]],salesdata[[#This Row],[S-P4]]),0))</f>
        <v>Product3</v>
      </c>
      <c r="X4563" s="1" t="str">
        <f>IF(salesdata[[#This Row],[Total Revenue]]&gt;=70000,"High",IF(salesdata[[#This Row],[Total Revenue]]&gt;=40000,"Medium","Low"))</f>
        <v>Medium</v>
      </c>
      <c r="Y4563" s="1" t="str">
        <f>IFERROR(IF(SUMIF(salesdata[Year],salesdata[[#This Row],[Year]],salesdata[Total Revenue])&gt;SUMIF(salesdata[Year],salesdata[[#This Row],[Year]]-1,salesdata[Total Revenue]),"Growth Year","Decline Year"),"")</f>
        <v>Decline Year</v>
      </c>
    </row>
    <row r="4564" spans="1:25" x14ac:dyDescent="0.3">
      <c r="A4564" s="1">
        <v>4563</v>
      </c>
      <c r="B4564" s="2">
        <v>44922</v>
      </c>
      <c r="C4564" s="1">
        <v>2022</v>
      </c>
      <c r="D4564" s="1" t="s">
        <v>25</v>
      </c>
      <c r="E4564" s="1">
        <v>12</v>
      </c>
      <c r="F4564" s="3">
        <v>7114</v>
      </c>
      <c r="G4564" s="10">
        <v>22551.38</v>
      </c>
      <c r="H4564" s="12">
        <f>IFERROR(salesdata[[#This Row],[S-P1]]/salesdata[[#This Row],[Q-P1]],0)</f>
        <v>3.17</v>
      </c>
      <c r="I4564" s="3">
        <v>2948</v>
      </c>
      <c r="J4564" s="10">
        <v>18690.32</v>
      </c>
      <c r="K4564" s="12">
        <f>IFERROR(salesdata[[#This Row],[S-P2]]/salesdata[[#This Row],[Q-P2]],0)</f>
        <v>6.34</v>
      </c>
      <c r="L4564" s="3">
        <v>681</v>
      </c>
      <c r="M4564" s="10">
        <v>3691.02</v>
      </c>
      <c r="N4564" s="12">
        <f>IFERROR(salesdata[[#This Row],[S-P3]]/salesdata[[#This Row],[Q-P3]],0)</f>
        <v>5.42</v>
      </c>
      <c r="O4564" s="3">
        <v>700</v>
      </c>
      <c r="P4564" s="10">
        <v>4991</v>
      </c>
      <c r="Q4564" s="12">
        <f>IFERROR(salesdata[[#This Row],[S-P4]]/salesdata[[#This Row],[Q-P4]],0)</f>
        <v>7.13</v>
      </c>
      <c r="R4564" s="3">
        <v>11443</v>
      </c>
      <c r="S4564" s="10">
        <v>49923.72</v>
      </c>
      <c r="T4564" s="1" t="str">
        <f>"Q"&amp;ROUNDUP(salesdata[[#This Row],[Month No.]]/3,0)</f>
        <v>Q4</v>
      </c>
      <c r="U4564" s="1" t="str">
        <f>TEXT(salesdata[[#This Row],[Date]],"dddd")</f>
        <v>Tuesday</v>
      </c>
      <c r="V4564" s="12">
        <f>IFERROR(salesdata[[#This Row],[Total Revenue]]/salesdata[[#This Row],[Total Units Sold]],0)</f>
        <v>4.3628174429782405</v>
      </c>
      <c r="W4564" s="1" t="str">
        <f>INDEX({"Product1","Product2","Product3","Product4"},MATCH(MAX(salesdata[[#This Row],[S-P1]],salesdata[[#This Row],[S-P2]],salesdata[[#This Row],[S-P3]],salesdata[[#This Row],[S-P4]]),CHOOSE({1,2,3,4},salesdata[[#This Row],[S-P1]],salesdata[[#This Row],[S-P2]],salesdata[[#This Row],[S-P3]],salesdata[[#This Row],[S-P4]]),0))</f>
        <v>Product1</v>
      </c>
      <c r="X4564" s="1" t="str">
        <f>IF(salesdata[[#This Row],[Total Revenue]]&gt;=70000,"High",IF(salesdata[[#This Row],[Total Revenue]]&gt;=40000,"Medium","Low"))</f>
        <v>Medium</v>
      </c>
      <c r="Y4564" s="1" t="str">
        <f>IFERROR(IF(SUMIF(salesdata[Year],salesdata[[#This Row],[Year]],salesdata[Total Revenue])&gt;SUMIF(salesdata[Year],salesdata[[#This Row],[Year]]-1,salesdata[Total Revenue]),"Growth Year","Decline Year"),"")</f>
        <v>Decline Year</v>
      </c>
    </row>
    <row r="4565" spans="1:25" x14ac:dyDescent="0.3">
      <c r="A4565" s="1">
        <v>4564</v>
      </c>
      <c r="B4565" s="2">
        <v>44923</v>
      </c>
      <c r="C4565" s="1">
        <v>2022</v>
      </c>
      <c r="D4565" s="1" t="s">
        <v>25</v>
      </c>
      <c r="E4565" s="1">
        <v>12</v>
      </c>
      <c r="F4565" s="3">
        <v>7759</v>
      </c>
      <c r="G4565" s="10">
        <v>24596.03</v>
      </c>
      <c r="H4565" s="12">
        <f>IFERROR(salesdata[[#This Row],[S-P1]]/salesdata[[#This Row],[Q-P1]],0)</f>
        <v>3.17</v>
      </c>
      <c r="I4565" s="3">
        <v>356</v>
      </c>
      <c r="J4565" s="10">
        <v>2257.04</v>
      </c>
      <c r="K4565" s="12">
        <f>IFERROR(salesdata[[#This Row],[S-P2]]/salesdata[[#This Row],[Q-P2]],0)</f>
        <v>6.34</v>
      </c>
      <c r="L4565" s="3">
        <v>1834</v>
      </c>
      <c r="M4565" s="10">
        <v>9940.2800000000007</v>
      </c>
      <c r="N4565" s="12">
        <f>IFERROR(salesdata[[#This Row],[S-P3]]/salesdata[[#This Row],[Q-P3]],0)</f>
        <v>5.42</v>
      </c>
      <c r="O4565" s="3">
        <v>1142</v>
      </c>
      <c r="P4565" s="10">
        <v>8142.46</v>
      </c>
      <c r="Q4565" s="12">
        <f>IFERROR(salesdata[[#This Row],[S-P4]]/salesdata[[#This Row],[Q-P4]],0)</f>
        <v>7.13</v>
      </c>
      <c r="R4565" s="3">
        <v>11091</v>
      </c>
      <c r="S4565" s="10">
        <v>44935.81</v>
      </c>
      <c r="T4565" s="1" t="str">
        <f>"Q"&amp;ROUNDUP(salesdata[[#This Row],[Month No.]]/3,0)</f>
        <v>Q4</v>
      </c>
      <c r="U4565" s="1" t="str">
        <f>TEXT(salesdata[[#This Row],[Date]],"dddd")</f>
        <v>Wednesday</v>
      </c>
      <c r="V4565" s="12">
        <f>IFERROR(salesdata[[#This Row],[Total Revenue]]/salesdata[[#This Row],[Total Units Sold]],0)</f>
        <v>4.0515562167523216</v>
      </c>
      <c r="W4565" s="1" t="str">
        <f>INDEX({"Product1","Product2","Product3","Product4"},MATCH(MAX(salesdata[[#This Row],[S-P1]],salesdata[[#This Row],[S-P2]],salesdata[[#This Row],[S-P3]],salesdata[[#This Row],[S-P4]]),CHOOSE({1,2,3,4},salesdata[[#This Row],[S-P1]],salesdata[[#This Row],[S-P2]],salesdata[[#This Row],[S-P3]],salesdata[[#This Row],[S-P4]]),0))</f>
        <v>Product1</v>
      </c>
      <c r="X4565" s="1" t="str">
        <f>IF(salesdata[[#This Row],[Total Revenue]]&gt;=70000,"High",IF(salesdata[[#This Row],[Total Revenue]]&gt;=40000,"Medium","Low"))</f>
        <v>Medium</v>
      </c>
      <c r="Y4565" s="1" t="str">
        <f>IFERROR(IF(SUMIF(salesdata[Year],salesdata[[#This Row],[Year]],salesdata[Total Revenue])&gt;SUMIF(salesdata[Year],salesdata[[#This Row],[Year]]-1,salesdata[Total Revenue]),"Growth Year","Decline Year"),"")</f>
        <v>Decline Year</v>
      </c>
    </row>
    <row r="4566" spans="1:25" x14ac:dyDescent="0.3">
      <c r="A4566" s="1">
        <v>4565</v>
      </c>
      <c r="B4566" s="2">
        <v>44924</v>
      </c>
      <c r="C4566" s="1">
        <v>2022</v>
      </c>
      <c r="D4566" s="1" t="s">
        <v>25</v>
      </c>
      <c r="E4566" s="1">
        <v>12</v>
      </c>
      <c r="F4566" s="3">
        <v>6457</v>
      </c>
      <c r="G4566" s="10">
        <v>20468.689999999999</v>
      </c>
      <c r="H4566" s="12">
        <f>IFERROR(salesdata[[#This Row],[S-P1]]/salesdata[[#This Row],[Q-P1]],0)</f>
        <v>3.17</v>
      </c>
      <c r="I4566" s="3">
        <v>1851</v>
      </c>
      <c r="J4566" s="10">
        <v>11735.34</v>
      </c>
      <c r="K4566" s="12">
        <f>IFERROR(salesdata[[#This Row],[S-P2]]/salesdata[[#This Row],[Q-P2]],0)</f>
        <v>6.34</v>
      </c>
      <c r="L4566" s="3">
        <v>3369</v>
      </c>
      <c r="M4566" s="10">
        <v>18259.98</v>
      </c>
      <c r="N4566" s="12">
        <f>IFERROR(salesdata[[#This Row],[S-P3]]/salesdata[[#This Row],[Q-P3]],0)</f>
        <v>5.42</v>
      </c>
      <c r="O4566" s="3">
        <v>669</v>
      </c>
      <c r="P4566" s="10">
        <v>4769.97</v>
      </c>
      <c r="Q4566" s="12">
        <f>IFERROR(salesdata[[#This Row],[S-P4]]/salesdata[[#This Row],[Q-P4]],0)</f>
        <v>7.1300000000000008</v>
      </c>
      <c r="R4566" s="3">
        <v>12346</v>
      </c>
      <c r="S4566" s="10">
        <v>55233.98</v>
      </c>
      <c r="T4566" s="1" t="str">
        <f>"Q"&amp;ROUNDUP(salesdata[[#This Row],[Month No.]]/3,0)</f>
        <v>Q4</v>
      </c>
      <c r="U4566" s="1" t="str">
        <f>TEXT(salesdata[[#This Row],[Date]],"dddd")</f>
        <v>Thursday</v>
      </c>
      <c r="V4566" s="12">
        <f>IFERROR(salesdata[[#This Row],[Total Revenue]]/salesdata[[#This Row],[Total Units Sold]],0)</f>
        <v>4.4738360602624336</v>
      </c>
      <c r="W4566" s="1" t="str">
        <f>INDEX({"Product1","Product2","Product3","Product4"},MATCH(MAX(salesdata[[#This Row],[S-P1]],salesdata[[#This Row],[S-P2]],salesdata[[#This Row],[S-P3]],salesdata[[#This Row],[S-P4]]),CHOOSE({1,2,3,4},salesdata[[#This Row],[S-P1]],salesdata[[#This Row],[S-P2]],salesdata[[#This Row],[S-P3]],salesdata[[#This Row],[S-P4]]),0))</f>
        <v>Product1</v>
      </c>
      <c r="X4566" s="1" t="str">
        <f>IF(salesdata[[#This Row],[Total Revenue]]&gt;=70000,"High",IF(salesdata[[#This Row],[Total Revenue]]&gt;=40000,"Medium","Low"))</f>
        <v>Medium</v>
      </c>
      <c r="Y4566" s="1" t="str">
        <f>IFERROR(IF(SUMIF(salesdata[Year],salesdata[[#This Row],[Year]],salesdata[Total Revenue])&gt;SUMIF(salesdata[Year],salesdata[[#This Row],[Year]]-1,salesdata[Total Revenue]),"Growth Year","Decline Year"),"")</f>
        <v>Decline Year</v>
      </c>
    </row>
    <row r="4567" spans="1:25" x14ac:dyDescent="0.3">
      <c r="A4567" s="1">
        <v>4566</v>
      </c>
      <c r="B4567" s="2">
        <v>44925</v>
      </c>
      <c r="C4567" s="1">
        <v>2022</v>
      </c>
      <c r="D4567" s="1" t="s">
        <v>25</v>
      </c>
      <c r="E4567" s="1">
        <v>12</v>
      </c>
      <c r="F4567" s="3">
        <v>7284</v>
      </c>
      <c r="G4567" s="10">
        <v>23090.28</v>
      </c>
      <c r="H4567" s="12">
        <f>IFERROR(salesdata[[#This Row],[S-P1]]/salesdata[[#This Row],[Q-P1]],0)</f>
        <v>3.17</v>
      </c>
      <c r="I4567" s="3">
        <v>1417</v>
      </c>
      <c r="J4567" s="10">
        <v>8983.7800000000007</v>
      </c>
      <c r="K4567" s="12">
        <f>IFERROR(salesdata[[#This Row],[S-P2]]/salesdata[[#This Row],[Q-P2]],0)</f>
        <v>6.3400000000000007</v>
      </c>
      <c r="L4567" s="3">
        <v>788</v>
      </c>
      <c r="M4567" s="10">
        <v>4270.96</v>
      </c>
      <c r="N4567" s="12">
        <f>IFERROR(salesdata[[#This Row],[S-P3]]/salesdata[[#This Row],[Q-P3]],0)</f>
        <v>5.42</v>
      </c>
      <c r="O4567" s="3">
        <v>1369</v>
      </c>
      <c r="P4567" s="10">
        <v>9760.9699999999993</v>
      </c>
      <c r="Q4567" s="12">
        <f>IFERROR(salesdata[[#This Row],[S-P4]]/salesdata[[#This Row],[Q-P4]],0)</f>
        <v>7.13</v>
      </c>
      <c r="R4567" s="3">
        <v>10858</v>
      </c>
      <c r="S4567" s="10">
        <v>46105.99</v>
      </c>
      <c r="T4567" s="1" t="str">
        <f>"Q"&amp;ROUNDUP(salesdata[[#This Row],[Month No.]]/3,0)</f>
        <v>Q4</v>
      </c>
      <c r="U4567" s="1" t="str">
        <f>TEXT(salesdata[[#This Row],[Date]],"dddd")</f>
        <v>Friday</v>
      </c>
      <c r="V4567" s="12">
        <f>IFERROR(salesdata[[#This Row],[Total Revenue]]/salesdata[[#This Row],[Total Units Sold]],0)</f>
        <v>4.2462691103333947</v>
      </c>
      <c r="W4567" s="1" t="str">
        <f>INDEX({"Product1","Product2","Product3","Product4"},MATCH(MAX(salesdata[[#This Row],[S-P1]],salesdata[[#This Row],[S-P2]],salesdata[[#This Row],[S-P3]],salesdata[[#This Row],[S-P4]]),CHOOSE({1,2,3,4},salesdata[[#This Row],[S-P1]],salesdata[[#This Row],[S-P2]],salesdata[[#This Row],[S-P3]],salesdata[[#This Row],[S-P4]]),0))</f>
        <v>Product1</v>
      </c>
      <c r="X4567" s="1" t="str">
        <f>IF(salesdata[[#This Row],[Total Revenue]]&gt;=70000,"High",IF(salesdata[[#This Row],[Total Revenue]]&gt;=40000,"Medium","Low"))</f>
        <v>Medium</v>
      </c>
      <c r="Y4567" s="1" t="str">
        <f>IFERROR(IF(SUMIF(salesdata[Year],salesdata[[#This Row],[Year]],salesdata[Total Revenue])&gt;SUMIF(salesdata[Year],salesdata[[#This Row],[Year]]-1,salesdata[Total Revenue]),"Growth Year","Decline Year"),"")</f>
        <v>Decline Year</v>
      </c>
    </row>
    <row r="4568" spans="1:25" x14ac:dyDescent="0.3">
      <c r="A4568" s="1">
        <v>4567</v>
      </c>
      <c r="B4568" s="2">
        <v>44927</v>
      </c>
      <c r="C4568" s="1">
        <v>2023</v>
      </c>
      <c r="D4568" s="1" t="s">
        <v>26</v>
      </c>
      <c r="E4568" s="1">
        <v>1</v>
      </c>
      <c r="F4568" s="3">
        <v>3408</v>
      </c>
      <c r="G4568" s="10">
        <v>10803.36</v>
      </c>
      <c r="H4568" s="12">
        <f>IFERROR(salesdata[[#This Row],[S-P1]]/salesdata[[#This Row],[Q-P1]],0)</f>
        <v>3.1700000000000004</v>
      </c>
      <c r="I4568" s="3">
        <v>2558</v>
      </c>
      <c r="J4568" s="10">
        <v>16217.72</v>
      </c>
      <c r="K4568" s="12">
        <f>IFERROR(salesdata[[#This Row],[S-P2]]/salesdata[[#This Row],[Q-P2]],0)</f>
        <v>6.34</v>
      </c>
      <c r="L4568" s="3">
        <v>5457</v>
      </c>
      <c r="M4568" s="10">
        <v>29576.94</v>
      </c>
      <c r="N4568" s="12">
        <f>IFERROR(salesdata[[#This Row],[S-P3]]/salesdata[[#This Row],[Q-P3]],0)</f>
        <v>5.42</v>
      </c>
      <c r="O4568" s="3">
        <v>719</v>
      </c>
      <c r="P4568" s="10">
        <v>5126.47</v>
      </c>
      <c r="Q4568" s="12">
        <f>IFERROR(salesdata[[#This Row],[S-P4]]/salesdata[[#This Row],[Q-P4]],0)</f>
        <v>7.1300000000000008</v>
      </c>
      <c r="R4568" s="3">
        <v>12142</v>
      </c>
      <c r="S4568" s="10">
        <v>61724.49</v>
      </c>
      <c r="T4568" s="1" t="str">
        <f>"Q"&amp;ROUNDUP(salesdata[[#This Row],[Month No.]]/3,0)</f>
        <v>Q1</v>
      </c>
      <c r="U4568" s="1" t="str">
        <f>TEXT(salesdata[[#This Row],[Date]],"dddd")</f>
        <v>Sunday</v>
      </c>
      <c r="V4568" s="12">
        <f>IFERROR(salesdata[[#This Row],[Total Revenue]]/salesdata[[#This Row],[Total Units Sold]],0)</f>
        <v>5.0835521330917475</v>
      </c>
      <c r="W4568" s="1" t="str">
        <f>INDEX({"Product1","Product2","Product3","Product4"},MATCH(MAX(salesdata[[#This Row],[S-P1]],salesdata[[#This Row],[S-P2]],salesdata[[#This Row],[S-P3]],salesdata[[#This Row],[S-P4]]),CHOOSE({1,2,3,4},salesdata[[#This Row],[S-P1]],salesdata[[#This Row],[S-P2]],salesdata[[#This Row],[S-P3]],salesdata[[#This Row],[S-P4]]),0))</f>
        <v>Product3</v>
      </c>
      <c r="X4568" s="1" t="str">
        <f>IF(salesdata[[#This Row],[Total Revenue]]&gt;=70000,"High",IF(salesdata[[#This Row],[Total Revenue]]&gt;=40000,"Medium","Low"))</f>
        <v>Medium</v>
      </c>
      <c r="Y4568" s="1" t="str">
        <f>IFERROR(IF(SUMIF(salesdata[Year],salesdata[[#This Row],[Year]],salesdata[Total Revenue])&gt;SUMIF(salesdata[Year],salesdata[[#This Row],[Year]]-1,salesdata[Total Revenue]),"Growth Year","Decline Year"),"")</f>
        <v>Decline Year</v>
      </c>
    </row>
    <row r="4569" spans="1:25" x14ac:dyDescent="0.3">
      <c r="A4569" s="1">
        <v>4568</v>
      </c>
      <c r="B4569" s="2">
        <v>44928</v>
      </c>
      <c r="C4569" s="1">
        <v>2023</v>
      </c>
      <c r="D4569" s="1" t="s">
        <v>26</v>
      </c>
      <c r="E4569" s="1">
        <v>1</v>
      </c>
      <c r="F4569" s="3">
        <v>5029</v>
      </c>
      <c r="G4569" s="10">
        <v>15941.93</v>
      </c>
      <c r="H4569" s="12">
        <f>IFERROR(salesdata[[#This Row],[S-P1]]/salesdata[[#This Row],[Q-P1]],0)</f>
        <v>3.17</v>
      </c>
      <c r="I4569" s="3">
        <v>1286</v>
      </c>
      <c r="J4569" s="10">
        <v>8153.24</v>
      </c>
      <c r="K4569" s="12">
        <f>IFERROR(salesdata[[#This Row],[S-P2]]/salesdata[[#This Row],[Q-P2]],0)</f>
        <v>6.34</v>
      </c>
      <c r="L4569" s="3">
        <v>1735</v>
      </c>
      <c r="M4569" s="10">
        <v>9403.7000000000007</v>
      </c>
      <c r="N4569" s="12">
        <f>IFERROR(salesdata[[#This Row],[S-P3]]/salesdata[[#This Row],[Q-P3]],0)</f>
        <v>5.4200000000000008</v>
      </c>
      <c r="O4569" s="3">
        <v>678</v>
      </c>
      <c r="P4569" s="10">
        <v>4834.1400000000003</v>
      </c>
      <c r="Q4569" s="12">
        <f>IFERROR(salesdata[[#This Row],[S-P4]]/salesdata[[#This Row],[Q-P4]],0)</f>
        <v>7.1300000000000008</v>
      </c>
      <c r="R4569" s="3">
        <v>8728</v>
      </c>
      <c r="S4569" s="10">
        <v>38333.01</v>
      </c>
      <c r="T4569" s="1" t="str">
        <f>"Q"&amp;ROUNDUP(salesdata[[#This Row],[Month No.]]/3,0)</f>
        <v>Q1</v>
      </c>
      <c r="U4569" s="1" t="str">
        <f>TEXT(salesdata[[#This Row],[Date]],"dddd")</f>
        <v>Monday</v>
      </c>
      <c r="V4569" s="12">
        <f>IFERROR(salesdata[[#This Row],[Total Revenue]]/salesdata[[#This Row],[Total Units Sold]],0)</f>
        <v>4.3919580659945003</v>
      </c>
      <c r="W4569" s="1" t="str">
        <f>INDEX({"Product1","Product2","Product3","Product4"},MATCH(MAX(salesdata[[#This Row],[S-P1]],salesdata[[#This Row],[S-P2]],salesdata[[#This Row],[S-P3]],salesdata[[#This Row],[S-P4]]),CHOOSE({1,2,3,4},salesdata[[#This Row],[S-P1]],salesdata[[#This Row],[S-P2]],salesdata[[#This Row],[S-P3]],salesdata[[#This Row],[S-P4]]),0))</f>
        <v>Product1</v>
      </c>
      <c r="X4569" s="1" t="str">
        <f>IF(salesdata[[#This Row],[Total Revenue]]&gt;=70000,"High",IF(salesdata[[#This Row],[Total Revenue]]&gt;=40000,"Medium","Low"))</f>
        <v>Low</v>
      </c>
      <c r="Y4569" s="1" t="str">
        <f>IFERROR(IF(SUMIF(salesdata[Year],salesdata[[#This Row],[Year]],salesdata[Total Revenue])&gt;SUMIF(salesdata[Year],salesdata[[#This Row],[Year]]-1,salesdata[Total Revenue]),"Growth Year","Decline Year"),"")</f>
        <v>Decline Year</v>
      </c>
    </row>
    <row r="4570" spans="1:25" x14ac:dyDescent="0.3">
      <c r="A4570" s="1">
        <v>4569</v>
      </c>
      <c r="B4570" s="2">
        <v>44929</v>
      </c>
      <c r="C4570" s="1">
        <v>2023</v>
      </c>
      <c r="D4570" s="1" t="s">
        <v>26</v>
      </c>
      <c r="E4570" s="1">
        <v>1</v>
      </c>
      <c r="F4570" s="3">
        <v>1406</v>
      </c>
      <c r="G4570" s="10">
        <v>4457.0200000000004</v>
      </c>
      <c r="H4570" s="12">
        <f>IFERROR(salesdata[[#This Row],[S-P1]]/salesdata[[#This Row],[Q-P1]],0)</f>
        <v>3.1700000000000004</v>
      </c>
      <c r="I4570" s="3">
        <v>899</v>
      </c>
      <c r="J4570" s="10">
        <v>5699.66</v>
      </c>
      <c r="K4570" s="12">
        <f>IFERROR(salesdata[[#This Row],[S-P2]]/salesdata[[#This Row],[Q-P2]],0)</f>
        <v>6.34</v>
      </c>
      <c r="L4570" s="3">
        <v>2027</v>
      </c>
      <c r="M4570" s="10">
        <v>10986.34</v>
      </c>
      <c r="N4570" s="12">
        <f>IFERROR(salesdata[[#This Row],[S-P3]]/salesdata[[#This Row],[Q-P3]],0)</f>
        <v>5.42</v>
      </c>
      <c r="O4570" s="3">
        <v>1702</v>
      </c>
      <c r="P4570" s="10">
        <v>12135.26</v>
      </c>
      <c r="Q4570" s="12">
        <f>IFERROR(salesdata[[#This Row],[S-P4]]/salesdata[[#This Row],[Q-P4]],0)</f>
        <v>7.13</v>
      </c>
      <c r="R4570" s="3">
        <v>6034</v>
      </c>
      <c r="S4570" s="10">
        <v>33278.28</v>
      </c>
      <c r="T4570" s="1" t="str">
        <f>"Q"&amp;ROUNDUP(salesdata[[#This Row],[Month No.]]/3,0)</f>
        <v>Q1</v>
      </c>
      <c r="U4570" s="1" t="str">
        <f>TEXT(salesdata[[#This Row],[Date]],"dddd")</f>
        <v>Tuesday</v>
      </c>
      <c r="V4570" s="12">
        <f>IFERROR(salesdata[[#This Row],[Total Revenue]]/salesdata[[#This Row],[Total Units Sold]],0)</f>
        <v>5.5151276102088165</v>
      </c>
      <c r="W4570" s="1" t="str">
        <f>INDEX({"Product1","Product2","Product3","Product4"},MATCH(MAX(salesdata[[#This Row],[S-P1]],salesdata[[#This Row],[S-P2]],salesdata[[#This Row],[S-P3]],salesdata[[#This Row],[S-P4]]),CHOOSE({1,2,3,4},salesdata[[#This Row],[S-P1]],salesdata[[#This Row],[S-P2]],salesdata[[#This Row],[S-P3]],salesdata[[#This Row],[S-P4]]),0))</f>
        <v>Product4</v>
      </c>
      <c r="X4570" s="1" t="str">
        <f>IF(salesdata[[#This Row],[Total Revenue]]&gt;=70000,"High",IF(salesdata[[#This Row],[Total Revenue]]&gt;=40000,"Medium","Low"))</f>
        <v>Low</v>
      </c>
      <c r="Y4570" s="1" t="str">
        <f>IFERROR(IF(SUMIF(salesdata[Year],salesdata[[#This Row],[Year]],salesdata[Total Revenue])&gt;SUMIF(salesdata[Year],salesdata[[#This Row],[Year]]-1,salesdata[Total Revenue]),"Growth Year","Decline Year"),"")</f>
        <v>Decline Year</v>
      </c>
    </row>
    <row r="4571" spans="1:25" x14ac:dyDescent="0.3">
      <c r="A4571" s="1">
        <v>4570</v>
      </c>
      <c r="B4571" s="2">
        <v>44930</v>
      </c>
      <c r="C4571" s="1">
        <v>2023</v>
      </c>
      <c r="D4571" s="1" t="s">
        <v>26</v>
      </c>
      <c r="E4571" s="1">
        <v>1</v>
      </c>
      <c r="F4571" s="3">
        <v>5575</v>
      </c>
      <c r="G4571" s="10">
        <v>17672.75</v>
      </c>
      <c r="H4571" s="12">
        <f>IFERROR(salesdata[[#This Row],[S-P1]]/salesdata[[#This Row],[Q-P1]],0)</f>
        <v>3.17</v>
      </c>
      <c r="I4571" s="3">
        <v>1684</v>
      </c>
      <c r="J4571" s="10">
        <v>10676.56</v>
      </c>
      <c r="K4571" s="12">
        <f>IFERROR(salesdata[[#This Row],[S-P2]]/salesdata[[#This Row],[Q-P2]],0)</f>
        <v>6.34</v>
      </c>
      <c r="L4571" s="3">
        <v>2384</v>
      </c>
      <c r="M4571" s="10">
        <v>12921.28</v>
      </c>
      <c r="N4571" s="12">
        <f>IFERROR(salesdata[[#This Row],[S-P3]]/salesdata[[#This Row],[Q-P3]],0)</f>
        <v>5.42</v>
      </c>
      <c r="O4571" s="3">
        <v>1774</v>
      </c>
      <c r="P4571" s="10">
        <v>12648.62</v>
      </c>
      <c r="Q4571" s="12">
        <f>IFERROR(salesdata[[#This Row],[S-P4]]/salesdata[[#This Row],[Q-P4]],0)</f>
        <v>7.1300000000000008</v>
      </c>
      <c r="R4571" s="3">
        <v>11417</v>
      </c>
      <c r="S4571" s="10">
        <v>53919.21</v>
      </c>
      <c r="T4571" s="1" t="str">
        <f>"Q"&amp;ROUNDUP(salesdata[[#This Row],[Month No.]]/3,0)</f>
        <v>Q1</v>
      </c>
      <c r="U4571" s="1" t="str">
        <f>TEXT(salesdata[[#This Row],[Date]],"dddd")</f>
        <v>Wednesday</v>
      </c>
      <c r="V4571" s="12">
        <f>IFERROR(salesdata[[#This Row],[Total Revenue]]/salesdata[[#This Row],[Total Units Sold]],0)</f>
        <v>4.7227126215292987</v>
      </c>
      <c r="W4571" s="1" t="str">
        <f>INDEX({"Product1","Product2","Product3","Product4"},MATCH(MAX(salesdata[[#This Row],[S-P1]],salesdata[[#This Row],[S-P2]],salesdata[[#This Row],[S-P3]],salesdata[[#This Row],[S-P4]]),CHOOSE({1,2,3,4},salesdata[[#This Row],[S-P1]],salesdata[[#This Row],[S-P2]],salesdata[[#This Row],[S-P3]],salesdata[[#This Row],[S-P4]]),0))</f>
        <v>Product1</v>
      </c>
      <c r="X4571" s="1" t="str">
        <f>IF(salesdata[[#This Row],[Total Revenue]]&gt;=70000,"High",IF(salesdata[[#This Row],[Total Revenue]]&gt;=40000,"Medium","Low"))</f>
        <v>Medium</v>
      </c>
      <c r="Y4571" s="1" t="str">
        <f>IFERROR(IF(SUMIF(salesdata[Year],salesdata[[#This Row],[Year]],salesdata[Total Revenue])&gt;SUMIF(salesdata[Year],salesdata[[#This Row],[Year]]-1,salesdata[Total Revenue]),"Growth Year","Decline Year"),"")</f>
        <v>Decline Year</v>
      </c>
    </row>
    <row r="4572" spans="1:25" x14ac:dyDescent="0.3">
      <c r="A4572" s="1">
        <v>4571</v>
      </c>
      <c r="B4572" s="2">
        <v>44931</v>
      </c>
      <c r="C4572" s="1">
        <v>2023</v>
      </c>
      <c r="D4572" s="1" t="s">
        <v>26</v>
      </c>
      <c r="E4572" s="1">
        <v>1</v>
      </c>
      <c r="F4572" s="3">
        <v>6026</v>
      </c>
      <c r="G4572" s="10">
        <v>19102.419999999998</v>
      </c>
      <c r="H4572" s="12">
        <f>IFERROR(salesdata[[#This Row],[S-P1]]/salesdata[[#This Row],[Q-P1]],0)</f>
        <v>3.17</v>
      </c>
      <c r="I4572" s="3">
        <v>2435</v>
      </c>
      <c r="J4572" s="10">
        <v>15437.9</v>
      </c>
      <c r="K4572" s="12">
        <f>IFERROR(salesdata[[#This Row],[S-P2]]/salesdata[[#This Row],[Q-P2]],0)</f>
        <v>6.34</v>
      </c>
      <c r="L4572" s="3">
        <v>3590</v>
      </c>
      <c r="M4572" s="10">
        <v>19457.8</v>
      </c>
      <c r="N4572" s="12">
        <f>IFERROR(salesdata[[#This Row],[S-P3]]/salesdata[[#This Row],[Q-P3]],0)</f>
        <v>5.42</v>
      </c>
      <c r="O4572" s="3">
        <v>1207</v>
      </c>
      <c r="P4572" s="10">
        <v>8605.91</v>
      </c>
      <c r="Q4572" s="12">
        <f>IFERROR(salesdata[[#This Row],[S-P4]]/salesdata[[#This Row],[Q-P4]],0)</f>
        <v>7.13</v>
      </c>
      <c r="R4572" s="3">
        <v>13258</v>
      </c>
      <c r="S4572" s="10">
        <v>62604.03</v>
      </c>
      <c r="T4572" s="1" t="str">
        <f>"Q"&amp;ROUNDUP(salesdata[[#This Row],[Month No.]]/3,0)</f>
        <v>Q1</v>
      </c>
      <c r="U4572" s="1" t="str">
        <f>TEXT(salesdata[[#This Row],[Date]],"dddd")</f>
        <v>Thursday</v>
      </c>
      <c r="V4572" s="12">
        <f>IFERROR(salesdata[[#This Row],[Total Revenue]]/salesdata[[#This Row],[Total Units Sold]],0)</f>
        <v>4.7219814451651834</v>
      </c>
      <c r="W4572" s="1" t="str">
        <f>INDEX({"Product1","Product2","Product3","Product4"},MATCH(MAX(salesdata[[#This Row],[S-P1]],salesdata[[#This Row],[S-P2]],salesdata[[#This Row],[S-P3]],salesdata[[#This Row],[S-P4]]),CHOOSE({1,2,3,4},salesdata[[#This Row],[S-P1]],salesdata[[#This Row],[S-P2]],salesdata[[#This Row],[S-P3]],salesdata[[#This Row],[S-P4]]),0))</f>
        <v>Product3</v>
      </c>
      <c r="X4572" s="1" t="str">
        <f>IF(salesdata[[#This Row],[Total Revenue]]&gt;=70000,"High",IF(salesdata[[#This Row],[Total Revenue]]&gt;=40000,"Medium","Low"))</f>
        <v>Medium</v>
      </c>
      <c r="Y4572" s="1" t="str">
        <f>IFERROR(IF(SUMIF(salesdata[Year],salesdata[[#This Row],[Year]],salesdata[Total Revenue])&gt;SUMIF(salesdata[Year],salesdata[[#This Row],[Year]]-1,salesdata[Total Revenue]),"Growth Year","Decline Year"),"")</f>
        <v>Decline Year</v>
      </c>
    </row>
    <row r="4573" spans="1:25" x14ac:dyDescent="0.3">
      <c r="A4573" s="1">
        <v>4572</v>
      </c>
      <c r="B4573" s="2">
        <v>44932</v>
      </c>
      <c r="C4573" s="1">
        <v>2023</v>
      </c>
      <c r="D4573" s="1" t="s">
        <v>26</v>
      </c>
      <c r="E4573" s="1">
        <v>1</v>
      </c>
      <c r="F4573" s="3">
        <v>2449</v>
      </c>
      <c r="G4573" s="10">
        <v>7763.33</v>
      </c>
      <c r="H4573" s="12">
        <f>IFERROR(salesdata[[#This Row],[S-P1]]/salesdata[[#This Row],[Q-P1]],0)</f>
        <v>3.17</v>
      </c>
      <c r="I4573" s="3">
        <v>2404</v>
      </c>
      <c r="J4573" s="10">
        <v>15241.36</v>
      </c>
      <c r="K4573" s="12">
        <f>IFERROR(salesdata[[#This Row],[S-P2]]/salesdata[[#This Row],[Q-P2]],0)</f>
        <v>6.34</v>
      </c>
      <c r="L4573" s="3">
        <v>4208</v>
      </c>
      <c r="M4573" s="10">
        <v>22807.360000000001</v>
      </c>
      <c r="N4573" s="12">
        <f>IFERROR(salesdata[[#This Row],[S-P3]]/salesdata[[#This Row],[Q-P3]],0)</f>
        <v>5.42</v>
      </c>
      <c r="O4573" s="3">
        <v>1205</v>
      </c>
      <c r="P4573" s="10">
        <v>8591.65</v>
      </c>
      <c r="Q4573" s="12">
        <f>IFERROR(salesdata[[#This Row],[S-P4]]/salesdata[[#This Row],[Q-P4]],0)</f>
        <v>7.13</v>
      </c>
      <c r="R4573" s="3">
        <v>10266</v>
      </c>
      <c r="S4573" s="10">
        <v>54403.7</v>
      </c>
      <c r="T4573" s="1" t="str">
        <f>"Q"&amp;ROUNDUP(salesdata[[#This Row],[Month No.]]/3,0)</f>
        <v>Q1</v>
      </c>
      <c r="U4573" s="1" t="str">
        <f>TEXT(salesdata[[#This Row],[Date]],"dddd")</f>
        <v>Friday</v>
      </c>
      <c r="V4573" s="12">
        <f>IFERROR(salesdata[[#This Row],[Total Revenue]]/salesdata[[#This Row],[Total Units Sold]],0)</f>
        <v>5.2994058055717899</v>
      </c>
      <c r="W4573" s="1" t="str">
        <f>INDEX({"Product1","Product2","Product3","Product4"},MATCH(MAX(salesdata[[#This Row],[S-P1]],salesdata[[#This Row],[S-P2]],salesdata[[#This Row],[S-P3]],salesdata[[#This Row],[S-P4]]),CHOOSE({1,2,3,4},salesdata[[#This Row],[S-P1]],salesdata[[#This Row],[S-P2]],salesdata[[#This Row],[S-P3]],salesdata[[#This Row],[S-P4]]),0))</f>
        <v>Product3</v>
      </c>
      <c r="X4573" s="1" t="str">
        <f>IF(salesdata[[#This Row],[Total Revenue]]&gt;=70000,"High",IF(salesdata[[#This Row],[Total Revenue]]&gt;=40000,"Medium","Low"))</f>
        <v>Medium</v>
      </c>
      <c r="Y4573" s="1" t="str">
        <f>IFERROR(IF(SUMIF(salesdata[Year],salesdata[[#This Row],[Year]],salesdata[Total Revenue])&gt;SUMIF(salesdata[Year],salesdata[[#This Row],[Year]]-1,salesdata[Total Revenue]),"Growth Year","Decline Year"),"")</f>
        <v>Decline Year</v>
      </c>
    </row>
    <row r="4574" spans="1:25" x14ac:dyDescent="0.3">
      <c r="A4574" s="1">
        <v>4573</v>
      </c>
      <c r="B4574" s="2">
        <v>44933</v>
      </c>
      <c r="C4574" s="1">
        <v>2023</v>
      </c>
      <c r="D4574" s="1" t="s">
        <v>26</v>
      </c>
      <c r="E4574" s="1">
        <v>1</v>
      </c>
      <c r="F4574" s="3">
        <v>5092</v>
      </c>
      <c r="G4574" s="10">
        <v>16141.64</v>
      </c>
      <c r="H4574" s="12">
        <f>IFERROR(salesdata[[#This Row],[S-P1]]/salesdata[[#This Row],[Q-P1]],0)</f>
        <v>3.17</v>
      </c>
      <c r="I4574" s="3">
        <v>1594</v>
      </c>
      <c r="J4574" s="10">
        <v>10105.959999999999</v>
      </c>
      <c r="K4574" s="12">
        <f>IFERROR(salesdata[[#This Row],[S-P2]]/salesdata[[#This Row],[Q-P2]],0)</f>
        <v>6.34</v>
      </c>
      <c r="L4574" s="3">
        <v>3183</v>
      </c>
      <c r="M4574" s="10">
        <v>17251.86</v>
      </c>
      <c r="N4574" s="12">
        <f>IFERROR(salesdata[[#This Row],[S-P3]]/salesdata[[#This Row],[Q-P3]],0)</f>
        <v>5.42</v>
      </c>
      <c r="O4574" s="3">
        <v>349</v>
      </c>
      <c r="P4574" s="10">
        <v>2488.37</v>
      </c>
      <c r="Q4574" s="12">
        <f>IFERROR(salesdata[[#This Row],[S-P4]]/salesdata[[#This Row],[Q-P4]],0)</f>
        <v>7.13</v>
      </c>
      <c r="R4574" s="3">
        <v>10218</v>
      </c>
      <c r="S4574" s="10">
        <v>45987.83</v>
      </c>
      <c r="T4574" s="1" t="str">
        <f>"Q"&amp;ROUNDUP(salesdata[[#This Row],[Month No.]]/3,0)</f>
        <v>Q1</v>
      </c>
      <c r="U4574" s="1" t="str">
        <f>TEXT(salesdata[[#This Row],[Date]],"dddd")</f>
        <v>Saturday</v>
      </c>
      <c r="V4574" s="12">
        <f>IFERROR(salesdata[[#This Row],[Total Revenue]]/salesdata[[#This Row],[Total Units Sold]],0)</f>
        <v>4.5006684282638485</v>
      </c>
      <c r="W4574" s="1" t="str">
        <f>INDEX({"Product1","Product2","Product3","Product4"},MATCH(MAX(salesdata[[#This Row],[S-P1]],salesdata[[#This Row],[S-P2]],salesdata[[#This Row],[S-P3]],salesdata[[#This Row],[S-P4]]),CHOOSE({1,2,3,4},salesdata[[#This Row],[S-P1]],salesdata[[#This Row],[S-P2]],salesdata[[#This Row],[S-P3]],salesdata[[#This Row],[S-P4]]),0))</f>
        <v>Product3</v>
      </c>
      <c r="X4574" s="1" t="str">
        <f>IF(salesdata[[#This Row],[Total Revenue]]&gt;=70000,"High",IF(salesdata[[#This Row],[Total Revenue]]&gt;=40000,"Medium","Low"))</f>
        <v>Medium</v>
      </c>
      <c r="Y4574" s="1" t="str">
        <f>IFERROR(IF(SUMIF(salesdata[Year],salesdata[[#This Row],[Year]],salesdata[Total Revenue])&gt;SUMIF(salesdata[Year],salesdata[[#This Row],[Year]]-1,salesdata[Total Revenue]),"Growth Year","Decline Year"),"")</f>
        <v>Decline Year</v>
      </c>
    </row>
    <row r="4575" spans="1:25" x14ac:dyDescent="0.3">
      <c r="A4575" s="1">
        <v>4574</v>
      </c>
      <c r="B4575" s="2">
        <v>44934</v>
      </c>
      <c r="C4575" s="1">
        <v>2023</v>
      </c>
      <c r="D4575" s="1" t="s">
        <v>26</v>
      </c>
      <c r="E4575" s="1">
        <v>1</v>
      </c>
      <c r="F4575" s="3">
        <v>4657</v>
      </c>
      <c r="G4575" s="10">
        <v>14762.69</v>
      </c>
      <c r="H4575" s="12">
        <f>IFERROR(salesdata[[#This Row],[S-P1]]/salesdata[[#This Row],[Q-P1]],0)</f>
        <v>3.17</v>
      </c>
      <c r="I4575" s="3">
        <v>3777</v>
      </c>
      <c r="J4575" s="10">
        <v>23946.18</v>
      </c>
      <c r="K4575" s="12">
        <f>IFERROR(salesdata[[#This Row],[S-P2]]/salesdata[[#This Row],[Q-P2]],0)</f>
        <v>6.34</v>
      </c>
      <c r="L4575" s="3">
        <v>5685</v>
      </c>
      <c r="M4575" s="10">
        <v>30812.7</v>
      </c>
      <c r="N4575" s="12">
        <f>IFERROR(salesdata[[#This Row],[S-P3]]/salesdata[[#This Row],[Q-P3]],0)</f>
        <v>5.42</v>
      </c>
      <c r="O4575" s="3">
        <v>1020</v>
      </c>
      <c r="P4575" s="10">
        <v>7272.6</v>
      </c>
      <c r="Q4575" s="12">
        <f>IFERROR(salesdata[[#This Row],[S-P4]]/salesdata[[#This Row],[Q-P4]],0)</f>
        <v>7.1300000000000008</v>
      </c>
      <c r="R4575" s="3">
        <v>15139</v>
      </c>
      <c r="S4575" s="10">
        <v>76794.17</v>
      </c>
      <c r="T4575" s="1" t="str">
        <f>"Q"&amp;ROUNDUP(salesdata[[#This Row],[Month No.]]/3,0)</f>
        <v>Q1</v>
      </c>
      <c r="U4575" s="1" t="str">
        <f>TEXT(salesdata[[#This Row],[Date]],"dddd")</f>
        <v>Sunday</v>
      </c>
      <c r="V4575" s="12">
        <f>IFERROR(salesdata[[#This Row],[Total Revenue]]/salesdata[[#This Row],[Total Units Sold]],0)</f>
        <v>5.0726051918885</v>
      </c>
      <c r="W4575" s="1" t="str">
        <f>INDEX({"Product1","Product2","Product3","Product4"},MATCH(MAX(salesdata[[#This Row],[S-P1]],salesdata[[#This Row],[S-P2]],salesdata[[#This Row],[S-P3]],salesdata[[#This Row],[S-P4]]),CHOOSE({1,2,3,4},salesdata[[#This Row],[S-P1]],salesdata[[#This Row],[S-P2]],salesdata[[#This Row],[S-P3]],salesdata[[#This Row],[S-P4]]),0))</f>
        <v>Product3</v>
      </c>
      <c r="X4575" s="1" t="str">
        <f>IF(salesdata[[#This Row],[Total Revenue]]&gt;=70000,"High",IF(salesdata[[#This Row],[Total Revenue]]&gt;=40000,"Medium","Low"))</f>
        <v>High</v>
      </c>
      <c r="Y4575" s="1" t="str">
        <f>IFERROR(IF(SUMIF(salesdata[Year],salesdata[[#This Row],[Year]],salesdata[Total Revenue])&gt;SUMIF(salesdata[Year],salesdata[[#This Row],[Year]]-1,salesdata[Total Revenue]),"Growth Year","Decline Year"),"")</f>
        <v>Decline Year</v>
      </c>
    </row>
    <row r="4576" spans="1:25" x14ac:dyDescent="0.3">
      <c r="A4576" s="1">
        <v>4575</v>
      </c>
      <c r="B4576" s="2">
        <v>44935</v>
      </c>
      <c r="C4576" s="1">
        <v>2023</v>
      </c>
      <c r="D4576" s="1" t="s">
        <v>26</v>
      </c>
      <c r="E4576" s="1">
        <v>1</v>
      </c>
      <c r="F4576" s="3">
        <v>7029</v>
      </c>
      <c r="G4576" s="10">
        <v>22281.93</v>
      </c>
      <c r="H4576" s="12">
        <f>IFERROR(salesdata[[#This Row],[S-P1]]/salesdata[[#This Row],[Q-P1]],0)</f>
        <v>3.17</v>
      </c>
      <c r="I4576" s="3">
        <v>3294</v>
      </c>
      <c r="J4576" s="10">
        <v>20883.96</v>
      </c>
      <c r="K4576" s="12">
        <f>IFERROR(salesdata[[#This Row],[S-P2]]/salesdata[[#This Row],[Q-P2]],0)</f>
        <v>6.34</v>
      </c>
      <c r="L4576" s="3">
        <v>319</v>
      </c>
      <c r="M4576" s="10">
        <v>1728.98</v>
      </c>
      <c r="N4576" s="12">
        <f>IFERROR(salesdata[[#This Row],[S-P3]]/salesdata[[#This Row],[Q-P3]],0)</f>
        <v>5.42</v>
      </c>
      <c r="O4576" s="3">
        <v>615</v>
      </c>
      <c r="P4576" s="10">
        <v>4384.95</v>
      </c>
      <c r="Q4576" s="12">
        <f>IFERROR(salesdata[[#This Row],[S-P4]]/salesdata[[#This Row],[Q-P4]],0)</f>
        <v>7.13</v>
      </c>
      <c r="R4576" s="3">
        <v>11257</v>
      </c>
      <c r="S4576" s="10">
        <v>49279.82</v>
      </c>
      <c r="T4576" s="1" t="str">
        <f>"Q"&amp;ROUNDUP(salesdata[[#This Row],[Month No.]]/3,0)</f>
        <v>Q1</v>
      </c>
      <c r="U4576" s="1" t="str">
        <f>TEXT(salesdata[[#This Row],[Date]],"dddd")</f>
        <v>Monday</v>
      </c>
      <c r="V4576" s="12">
        <f>IFERROR(salesdata[[#This Row],[Total Revenue]]/salesdata[[#This Row],[Total Units Sold]],0)</f>
        <v>4.3777045393977083</v>
      </c>
      <c r="W4576" s="1" t="str">
        <f>INDEX({"Product1","Product2","Product3","Product4"},MATCH(MAX(salesdata[[#This Row],[S-P1]],salesdata[[#This Row],[S-P2]],salesdata[[#This Row],[S-P3]],salesdata[[#This Row],[S-P4]]),CHOOSE({1,2,3,4},salesdata[[#This Row],[S-P1]],salesdata[[#This Row],[S-P2]],salesdata[[#This Row],[S-P3]],salesdata[[#This Row],[S-P4]]),0))</f>
        <v>Product1</v>
      </c>
      <c r="X4576" s="1" t="str">
        <f>IF(salesdata[[#This Row],[Total Revenue]]&gt;=70000,"High",IF(salesdata[[#This Row],[Total Revenue]]&gt;=40000,"Medium","Low"))</f>
        <v>Medium</v>
      </c>
      <c r="Y4576" s="1" t="str">
        <f>IFERROR(IF(SUMIF(salesdata[Year],salesdata[[#This Row],[Year]],salesdata[Total Revenue])&gt;SUMIF(salesdata[Year],salesdata[[#This Row],[Year]]-1,salesdata[Total Revenue]),"Growth Year","Decline Year"),"")</f>
        <v>Decline Year</v>
      </c>
    </row>
    <row r="4577" spans="1:25" x14ac:dyDescent="0.3">
      <c r="A4577" s="1">
        <v>4576</v>
      </c>
      <c r="B4577" s="2">
        <v>44936</v>
      </c>
      <c r="C4577" s="1">
        <v>2023</v>
      </c>
      <c r="D4577" s="1" t="s">
        <v>26</v>
      </c>
      <c r="E4577" s="1">
        <v>1</v>
      </c>
      <c r="F4577" s="3">
        <v>4826</v>
      </c>
      <c r="G4577" s="10">
        <v>15298.42</v>
      </c>
      <c r="H4577" s="12">
        <f>IFERROR(salesdata[[#This Row],[S-P1]]/salesdata[[#This Row],[Q-P1]],0)</f>
        <v>3.17</v>
      </c>
      <c r="I4577" s="3">
        <v>292</v>
      </c>
      <c r="J4577" s="10">
        <v>1851.28</v>
      </c>
      <c r="K4577" s="12">
        <f>IFERROR(salesdata[[#This Row],[S-P2]]/salesdata[[#This Row],[Q-P2]],0)</f>
        <v>6.34</v>
      </c>
      <c r="L4577" s="3">
        <v>5483</v>
      </c>
      <c r="M4577" s="10">
        <v>29717.86</v>
      </c>
      <c r="N4577" s="12">
        <f>IFERROR(salesdata[[#This Row],[S-P3]]/salesdata[[#This Row],[Q-P3]],0)</f>
        <v>5.42</v>
      </c>
      <c r="O4577" s="3">
        <v>926</v>
      </c>
      <c r="P4577" s="10">
        <v>6602.38</v>
      </c>
      <c r="Q4577" s="12">
        <f>IFERROR(salesdata[[#This Row],[S-P4]]/salesdata[[#This Row],[Q-P4]],0)</f>
        <v>7.13</v>
      </c>
      <c r="R4577" s="3">
        <v>11527</v>
      </c>
      <c r="S4577" s="10">
        <v>53469.94</v>
      </c>
      <c r="T4577" s="1" t="str">
        <f>"Q"&amp;ROUNDUP(salesdata[[#This Row],[Month No.]]/3,0)</f>
        <v>Q1</v>
      </c>
      <c r="U4577" s="1" t="str">
        <f>TEXT(salesdata[[#This Row],[Date]],"dddd")</f>
        <v>Tuesday</v>
      </c>
      <c r="V4577" s="12">
        <f>IFERROR(salesdata[[#This Row],[Total Revenue]]/salesdata[[#This Row],[Total Units Sold]],0)</f>
        <v>4.6386692114166737</v>
      </c>
      <c r="W4577" s="1" t="str">
        <f>INDEX({"Product1","Product2","Product3","Product4"},MATCH(MAX(salesdata[[#This Row],[S-P1]],salesdata[[#This Row],[S-P2]],salesdata[[#This Row],[S-P3]],salesdata[[#This Row],[S-P4]]),CHOOSE({1,2,3,4},salesdata[[#This Row],[S-P1]],salesdata[[#This Row],[S-P2]],salesdata[[#This Row],[S-P3]],salesdata[[#This Row],[S-P4]]),0))</f>
        <v>Product3</v>
      </c>
      <c r="X4577" s="1" t="str">
        <f>IF(salesdata[[#This Row],[Total Revenue]]&gt;=70000,"High",IF(salesdata[[#This Row],[Total Revenue]]&gt;=40000,"Medium","Low"))</f>
        <v>Medium</v>
      </c>
      <c r="Y4577" s="1" t="str">
        <f>IFERROR(IF(SUMIF(salesdata[Year],salesdata[[#This Row],[Year]],salesdata[Total Revenue])&gt;SUMIF(salesdata[Year],salesdata[[#This Row],[Year]]-1,salesdata[Total Revenue]),"Growth Year","Decline Year"),"")</f>
        <v>Decline Year</v>
      </c>
    </row>
    <row r="4578" spans="1:25" x14ac:dyDescent="0.3">
      <c r="A4578" s="1">
        <v>4577</v>
      </c>
      <c r="B4578" s="2">
        <v>44937</v>
      </c>
      <c r="C4578" s="1">
        <v>2023</v>
      </c>
      <c r="D4578" s="1" t="s">
        <v>26</v>
      </c>
      <c r="E4578" s="1">
        <v>1</v>
      </c>
      <c r="F4578" s="3">
        <v>3338</v>
      </c>
      <c r="G4578" s="10">
        <v>10581.46</v>
      </c>
      <c r="H4578" s="12">
        <f>IFERROR(salesdata[[#This Row],[S-P1]]/salesdata[[#This Row],[Q-P1]],0)</f>
        <v>3.17</v>
      </c>
      <c r="I4578" s="3">
        <v>2928</v>
      </c>
      <c r="J4578" s="10">
        <v>18563.52</v>
      </c>
      <c r="K4578" s="12">
        <f>IFERROR(salesdata[[#This Row],[S-P2]]/salesdata[[#This Row],[Q-P2]],0)</f>
        <v>6.34</v>
      </c>
      <c r="L4578" s="3">
        <v>4184</v>
      </c>
      <c r="M4578" s="10">
        <v>22677.279999999999</v>
      </c>
      <c r="N4578" s="12">
        <f>IFERROR(salesdata[[#This Row],[S-P3]]/salesdata[[#This Row],[Q-P3]],0)</f>
        <v>5.42</v>
      </c>
      <c r="O4578" s="3">
        <v>1698</v>
      </c>
      <c r="P4578" s="10">
        <v>12106.74</v>
      </c>
      <c r="Q4578" s="12">
        <f>IFERROR(salesdata[[#This Row],[S-P4]]/salesdata[[#This Row],[Q-P4]],0)</f>
        <v>7.13</v>
      </c>
      <c r="R4578" s="3">
        <v>12148</v>
      </c>
      <c r="S4578" s="10">
        <v>63929</v>
      </c>
      <c r="T4578" s="1" t="str">
        <f>"Q"&amp;ROUNDUP(salesdata[[#This Row],[Month No.]]/3,0)</f>
        <v>Q1</v>
      </c>
      <c r="U4578" s="1" t="str">
        <f>TEXT(salesdata[[#This Row],[Date]],"dddd")</f>
        <v>Wednesday</v>
      </c>
      <c r="V4578" s="12">
        <f>IFERROR(salesdata[[#This Row],[Total Revenue]]/salesdata[[#This Row],[Total Units Sold]],0)</f>
        <v>5.2625123477115574</v>
      </c>
      <c r="W4578" s="1" t="str">
        <f>INDEX({"Product1","Product2","Product3","Product4"},MATCH(MAX(salesdata[[#This Row],[S-P1]],salesdata[[#This Row],[S-P2]],salesdata[[#This Row],[S-P3]],salesdata[[#This Row],[S-P4]]),CHOOSE({1,2,3,4},salesdata[[#This Row],[S-P1]],salesdata[[#This Row],[S-P2]],salesdata[[#This Row],[S-P3]],salesdata[[#This Row],[S-P4]]),0))</f>
        <v>Product3</v>
      </c>
      <c r="X4578" s="1" t="str">
        <f>IF(salesdata[[#This Row],[Total Revenue]]&gt;=70000,"High",IF(salesdata[[#This Row],[Total Revenue]]&gt;=40000,"Medium","Low"))</f>
        <v>Medium</v>
      </c>
      <c r="Y4578" s="1" t="str">
        <f>IFERROR(IF(SUMIF(salesdata[Year],salesdata[[#This Row],[Year]],salesdata[Total Revenue])&gt;SUMIF(salesdata[Year],salesdata[[#This Row],[Year]]-1,salesdata[Total Revenue]),"Growth Year","Decline Year"),"")</f>
        <v>Decline Year</v>
      </c>
    </row>
    <row r="4579" spans="1:25" x14ac:dyDescent="0.3">
      <c r="A4579" s="1">
        <v>4578</v>
      </c>
      <c r="B4579" s="2">
        <v>44938</v>
      </c>
      <c r="C4579" s="1">
        <v>2023</v>
      </c>
      <c r="D4579" s="1" t="s">
        <v>26</v>
      </c>
      <c r="E4579" s="1">
        <v>1</v>
      </c>
      <c r="F4579" s="3">
        <v>7155</v>
      </c>
      <c r="G4579" s="10">
        <v>22681.35</v>
      </c>
      <c r="H4579" s="12">
        <f>IFERROR(salesdata[[#This Row],[S-P1]]/salesdata[[#This Row],[Q-P1]],0)</f>
        <v>3.17</v>
      </c>
      <c r="I4579" s="3">
        <v>2683</v>
      </c>
      <c r="J4579" s="10">
        <v>17010.22</v>
      </c>
      <c r="K4579" s="12">
        <f>IFERROR(salesdata[[#This Row],[S-P2]]/salesdata[[#This Row],[Q-P2]],0)</f>
        <v>6.3400000000000007</v>
      </c>
      <c r="L4579" s="3">
        <v>3618</v>
      </c>
      <c r="M4579" s="10">
        <v>19609.560000000001</v>
      </c>
      <c r="N4579" s="12">
        <f>IFERROR(salesdata[[#This Row],[S-P3]]/salesdata[[#This Row],[Q-P3]],0)</f>
        <v>5.42</v>
      </c>
      <c r="O4579" s="3">
        <v>1568</v>
      </c>
      <c r="P4579" s="10">
        <v>11179.84</v>
      </c>
      <c r="Q4579" s="12">
        <f>IFERROR(salesdata[[#This Row],[S-P4]]/salesdata[[#This Row],[Q-P4]],0)</f>
        <v>7.13</v>
      </c>
      <c r="R4579" s="3">
        <v>15024</v>
      </c>
      <c r="S4579" s="10">
        <v>70480.97</v>
      </c>
      <c r="T4579" s="1" t="str">
        <f>"Q"&amp;ROUNDUP(salesdata[[#This Row],[Month No.]]/3,0)</f>
        <v>Q1</v>
      </c>
      <c r="U4579" s="1" t="str">
        <f>TEXT(salesdata[[#This Row],[Date]],"dddd")</f>
        <v>Thursday</v>
      </c>
      <c r="V4579" s="12">
        <f>IFERROR(salesdata[[#This Row],[Total Revenue]]/salesdata[[#This Row],[Total Units Sold]],0)</f>
        <v>4.6912253727369544</v>
      </c>
      <c r="W4579" s="1" t="str">
        <f>INDEX({"Product1","Product2","Product3","Product4"},MATCH(MAX(salesdata[[#This Row],[S-P1]],salesdata[[#This Row],[S-P2]],salesdata[[#This Row],[S-P3]],salesdata[[#This Row],[S-P4]]),CHOOSE({1,2,3,4},salesdata[[#This Row],[S-P1]],salesdata[[#This Row],[S-P2]],salesdata[[#This Row],[S-P3]],salesdata[[#This Row],[S-P4]]),0))</f>
        <v>Product1</v>
      </c>
      <c r="X4579" s="1" t="str">
        <f>IF(salesdata[[#This Row],[Total Revenue]]&gt;=70000,"High",IF(salesdata[[#This Row],[Total Revenue]]&gt;=40000,"Medium","Low"))</f>
        <v>High</v>
      </c>
      <c r="Y4579" s="1" t="str">
        <f>IFERROR(IF(SUMIF(salesdata[Year],salesdata[[#This Row],[Year]],salesdata[Total Revenue])&gt;SUMIF(salesdata[Year],salesdata[[#This Row],[Year]]-1,salesdata[Total Revenue]),"Growth Year","Decline Year"),"")</f>
        <v>Decline Year</v>
      </c>
    </row>
    <row r="4580" spans="1:25" x14ac:dyDescent="0.3">
      <c r="A4580" s="1">
        <v>4579</v>
      </c>
      <c r="B4580" s="2">
        <v>44939</v>
      </c>
      <c r="C4580" s="1">
        <v>2023</v>
      </c>
      <c r="D4580" s="1" t="s">
        <v>26</v>
      </c>
      <c r="E4580" s="1">
        <v>1</v>
      </c>
      <c r="F4580" s="3">
        <v>1932</v>
      </c>
      <c r="G4580" s="10">
        <v>6124.44</v>
      </c>
      <c r="H4580" s="12">
        <f>IFERROR(salesdata[[#This Row],[S-P1]]/salesdata[[#This Row],[Q-P1]],0)</f>
        <v>3.17</v>
      </c>
      <c r="I4580" s="3">
        <v>950</v>
      </c>
      <c r="J4580" s="10">
        <v>6023</v>
      </c>
      <c r="K4580" s="12">
        <f>IFERROR(salesdata[[#This Row],[S-P2]]/salesdata[[#This Row],[Q-P2]],0)</f>
        <v>6.34</v>
      </c>
      <c r="L4580" s="3">
        <v>4958</v>
      </c>
      <c r="M4580" s="10">
        <v>26872.36</v>
      </c>
      <c r="N4580" s="12">
        <f>IFERROR(salesdata[[#This Row],[S-P3]]/salesdata[[#This Row],[Q-P3]],0)</f>
        <v>5.42</v>
      </c>
      <c r="O4580" s="3">
        <v>1757</v>
      </c>
      <c r="P4580" s="10">
        <v>12527.41</v>
      </c>
      <c r="Q4580" s="12">
        <f>IFERROR(salesdata[[#This Row],[S-P4]]/salesdata[[#This Row],[Q-P4]],0)</f>
        <v>7.13</v>
      </c>
      <c r="R4580" s="3">
        <v>9597</v>
      </c>
      <c r="S4580" s="10">
        <v>51547.21</v>
      </c>
      <c r="T4580" s="1" t="str">
        <f>"Q"&amp;ROUNDUP(salesdata[[#This Row],[Month No.]]/3,0)</f>
        <v>Q1</v>
      </c>
      <c r="U4580" s="1" t="str">
        <f>TEXT(salesdata[[#This Row],[Date]],"dddd")</f>
        <v>Friday</v>
      </c>
      <c r="V4580" s="12">
        <f>IFERROR(salesdata[[#This Row],[Total Revenue]]/salesdata[[#This Row],[Total Units Sold]],0)</f>
        <v>5.3711795352714393</v>
      </c>
      <c r="W4580" s="1" t="str">
        <f>INDEX({"Product1","Product2","Product3","Product4"},MATCH(MAX(salesdata[[#This Row],[S-P1]],salesdata[[#This Row],[S-P2]],salesdata[[#This Row],[S-P3]],salesdata[[#This Row],[S-P4]]),CHOOSE({1,2,3,4},salesdata[[#This Row],[S-P1]],salesdata[[#This Row],[S-P2]],salesdata[[#This Row],[S-P3]],salesdata[[#This Row],[S-P4]]),0))</f>
        <v>Product3</v>
      </c>
      <c r="X4580" s="1" t="str">
        <f>IF(salesdata[[#This Row],[Total Revenue]]&gt;=70000,"High",IF(salesdata[[#This Row],[Total Revenue]]&gt;=40000,"Medium","Low"))</f>
        <v>Medium</v>
      </c>
      <c r="Y4580" s="1" t="str">
        <f>IFERROR(IF(SUMIF(salesdata[Year],salesdata[[#This Row],[Year]],salesdata[Total Revenue])&gt;SUMIF(salesdata[Year],salesdata[[#This Row],[Year]]-1,salesdata[Total Revenue]),"Growth Year","Decline Year"),"")</f>
        <v>Decline Year</v>
      </c>
    </row>
    <row r="4581" spans="1:25" x14ac:dyDescent="0.3">
      <c r="A4581" s="1">
        <v>4580</v>
      </c>
      <c r="B4581" s="2">
        <v>44940</v>
      </c>
      <c r="C4581" s="1">
        <v>2023</v>
      </c>
      <c r="D4581" s="1" t="s">
        <v>26</v>
      </c>
      <c r="E4581" s="1">
        <v>1</v>
      </c>
      <c r="F4581" s="3">
        <v>7782</v>
      </c>
      <c r="G4581" s="10">
        <v>24668.94</v>
      </c>
      <c r="H4581" s="12">
        <f>IFERROR(salesdata[[#This Row],[S-P1]]/salesdata[[#This Row],[Q-P1]],0)</f>
        <v>3.17</v>
      </c>
      <c r="I4581" s="3">
        <v>260</v>
      </c>
      <c r="J4581" s="10">
        <v>1648.4</v>
      </c>
      <c r="K4581" s="12">
        <f>IFERROR(salesdata[[#This Row],[S-P2]]/salesdata[[#This Row],[Q-P2]],0)</f>
        <v>6.3400000000000007</v>
      </c>
      <c r="L4581" s="3">
        <v>919</v>
      </c>
      <c r="M4581" s="10">
        <v>4980.9799999999996</v>
      </c>
      <c r="N4581" s="12">
        <f>IFERROR(salesdata[[#This Row],[S-P3]]/salesdata[[#This Row],[Q-P3]],0)</f>
        <v>5.42</v>
      </c>
      <c r="O4581" s="3">
        <v>1078</v>
      </c>
      <c r="P4581" s="10">
        <v>7686.14</v>
      </c>
      <c r="Q4581" s="12">
        <f>IFERROR(salesdata[[#This Row],[S-P4]]/salesdata[[#This Row],[Q-P4]],0)</f>
        <v>7.13</v>
      </c>
      <c r="R4581" s="3">
        <v>10039</v>
      </c>
      <c r="S4581" s="10">
        <v>38984.46</v>
      </c>
      <c r="T4581" s="1" t="str">
        <f>"Q"&amp;ROUNDUP(salesdata[[#This Row],[Month No.]]/3,0)</f>
        <v>Q1</v>
      </c>
      <c r="U4581" s="1" t="str">
        <f>TEXT(salesdata[[#This Row],[Date]],"dddd")</f>
        <v>Saturday</v>
      </c>
      <c r="V4581" s="12">
        <f>IFERROR(salesdata[[#This Row],[Total Revenue]]/salesdata[[#This Row],[Total Units Sold]],0)</f>
        <v>3.8833011256101204</v>
      </c>
      <c r="W4581" s="1" t="str">
        <f>INDEX({"Product1","Product2","Product3","Product4"},MATCH(MAX(salesdata[[#This Row],[S-P1]],salesdata[[#This Row],[S-P2]],salesdata[[#This Row],[S-P3]],salesdata[[#This Row],[S-P4]]),CHOOSE({1,2,3,4},salesdata[[#This Row],[S-P1]],salesdata[[#This Row],[S-P2]],salesdata[[#This Row],[S-P3]],salesdata[[#This Row],[S-P4]]),0))</f>
        <v>Product1</v>
      </c>
      <c r="X4581" s="1" t="str">
        <f>IF(salesdata[[#This Row],[Total Revenue]]&gt;=70000,"High",IF(salesdata[[#This Row],[Total Revenue]]&gt;=40000,"Medium","Low"))</f>
        <v>Low</v>
      </c>
      <c r="Y4581" s="1" t="str">
        <f>IFERROR(IF(SUMIF(salesdata[Year],salesdata[[#This Row],[Year]],salesdata[Total Revenue])&gt;SUMIF(salesdata[Year],salesdata[[#This Row],[Year]]-1,salesdata[Total Revenue]),"Growth Year","Decline Year"),"")</f>
        <v>Decline Year</v>
      </c>
    </row>
    <row r="4582" spans="1:25" x14ac:dyDescent="0.3">
      <c r="A4582" s="1">
        <v>4581</v>
      </c>
      <c r="B4582" s="2">
        <v>44941</v>
      </c>
      <c r="C4582" s="1">
        <v>2023</v>
      </c>
      <c r="D4582" s="1" t="s">
        <v>26</v>
      </c>
      <c r="E4582" s="1">
        <v>1</v>
      </c>
      <c r="F4582" s="3">
        <v>6425</v>
      </c>
      <c r="G4582" s="10">
        <v>20367.25</v>
      </c>
      <c r="H4582" s="12">
        <f>IFERROR(salesdata[[#This Row],[S-P1]]/salesdata[[#This Row],[Q-P1]],0)</f>
        <v>3.17</v>
      </c>
      <c r="I4582" s="3">
        <v>2862</v>
      </c>
      <c r="J4582" s="10">
        <v>18145.080000000002</v>
      </c>
      <c r="K4582" s="12">
        <f>IFERROR(salesdata[[#This Row],[S-P2]]/salesdata[[#This Row],[Q-P2]],0)</f>
        <v>6.3400000000000007</v>
      </c>
      <c r="L4582" s="3">
        <v>1557</v>
      </c>
      <c r="M4582" s="10">
        <v>8438.94</v>
      </c>
      <c r="N4582" s="12">
        <f>IFERROR(salesdata[[#This Row],[S-P3]]/salesdata[[#This Row],[Q-P3]],0)</f>
        <v>5.42</v>
      </c>
      <c r="O4582" s="3">
        <v>600</v>
      </c>
      <c r="P4582" s="10">
        <v>4278</v>
      </c>
      <c r="Q4582" s="12">
        <f>IFERROR(salesdata[[#This Row],[S-P4]]/salesdata[[#This Row],[Q-P4]],0)</f>
        <v>7.13</v>
      </c>
      <c r="R4582" s="3">
        <v>11444</v>
      </c>
      <c r="S4582" s="10">
        <v>51229.27</v>
      </c>
      <c r="T4582" s="1" t="str">
        <f>"Q"&amp;ROUNDUP(salesdata[[#This Row],[Month No.]]/3,0)</f>
        <v>Q1</v>
      </c>
      <c r="U4582" s="1" t="str">
        <f>TEXT(salesdata[[#This Row],[Date]],"dddd")</f>
        <v>Sunday</v>
      </c>
      <c r="V4582" s="12">
        <f>IFERROR(salesdata[[#This Row],[Total Revenue]]/salesdata[[#This Row],[Total Units Sold]],0)</f>
        <v>4.4765178259349874</v>
      </c>
      <c r="W4582" s="1" t="str">
        <f>INDEX({"Product1","Product2","Product3","Product4"},MATCH(MAX(salesdata[[#This Row],[S-P1]],salesdata[[#This Row],[S-P2]],salesdata[[#This Row],[S-P3]],salesdata[[#This Row],[S-P4]]),CHOOSE({1,2,3,4},salesdata[[#This Row],[S-P1]],salesdata[[#This Row],[S-P2]],salesdata[[#This Row],[S-P3]],salesdata[[#This Row],[S-P4]]),0))</f>
        <v>Product1</v>
      </c>
      <c r="X4582" s="1" t="str">
        <f>IF(salesdata[[#This Row],[Total Revenue]]&gt;=70000,"High",IF(salesdata[[#This Row],[Total Revenue]]&gt;=40000,"Medium","Low"))</f>
        <v>Medium</v>
      </c>
      <c r="Y4582" s="1" t="str">
        <f>IFERROR(IF(SUMIF(salesdata[Year],salesdata[[#This Row],[Year]],salesdata[Total Revenue])&gt;SUMIF(salesdata[Year],salesdata[[#This Row],[Year]]-1,salesdata[Total Revenue]),"Growth Year","Decline Year"),"")</f>
        <v>Decline Year</v>
      </c>
    </row>
    <row r="4583" spans="1:25" x14ac:dyDescent="0.3">
      <c r="A4583" s="1">
        <v>4582</v>
      </c>
      <c r="B4583" s="2">
        <v>44942</v>
      </c>
      <c r="C4583" s="1">
        <v>2023</v>
      </c>
      <c r="D4583" s="1" t="s">
        <v>26</v>
      </c>
      <c r="E4583" s="1">
        <v>1</v>
      </c>
      <c r="F4583" s="3">
        <v>5962</v>
      </c>
      <c r="G4583" s="10">
        <v>18899.54</v>
      </c>
      <c r="H4583" s="12">
        <f>IFERROR(salesdata[[#This Row],[S-P1]]/salesdata[[#This Row],[Q-P1]],0)</f>
        <v>3.17</v>
      </c>
      <c r="I4583" s="3">
        <v>2794</v>
      </c>
      <c r="J4583" s="10">
        <v>17713.96</v>
      </c>
      <c r="K4583" s="12">
        <f>IFERROR(salesdata[[#This Row],[S-P2]]/salesdata[[#This Row],[Q-P2]],0)</f>
        <v>6.34</v>
      </c>
      <c r="L4583" s="3">
        <v>5631</v>
      </c>
      <c r="M4583" s="10">
        <v>30520.02</v>
      </c>
      <c r="N4583" s="12">
        <f>IFERROR(salesdata[[#This Row],[S-P3]]/salesdata[[#This Row],[Q-P3]],0)</f>
        <v>5.42</v>
      </c>
      <c r="O4583" s="3">
        <v>1553</v>
      </c>
      <c r="P4583" s="10">
        <v>11072.89</v>
      </c>
      <c r="Q4583" s="12">
        <f>IFERROR(salesdata[[#This Row],[S-P4]]/salesdata[[#This Row],[Q-P4]],0)</f>
        <v>7.13</v>
      </c>
      <c r="R4583" s="3">
        <v>15940</v>
      </c>
      <c r="S4583" s="10">
        <v>78206.41</v>
      </c>
      <c r="T4583" s="1" t="str">
        <f>"Q"&amp;ROUNDUP(salesdata[[#This Row],[Month No.]]/3,0)</f>
        <v>Q1</v>
      </c>
      <c r="U4583" s="1" t="str">
        <f>TEXT(salesdata[[#This Row],[Date]],"dddd")</f>
        <v>Monday</v>
      </c>
      <c r="V4583" s="12">
        <f>IFERROR(salesdata[[#This Row],[Total Revenue]]/salesdata[[#This Row],[Total Units Sold]],0)</f>
        <v>4.9062992471769133</v>
      </c>
      <c r="W4583" s="1" t="str">
        <f>INDEX({"Product1","Product2","Product3","Product4"},MATCH(MAX(salesdata[[#This Row],[S-P1]],salesdata[[#This Row],[S-P2]],salesdata[[#This Row],[S-P3]],salesdata[[#This Row],[S-P4]]),CHOOSE({1,2,3,4},salesdata[[#This Row],[S-P1]],salesdata[[#This Row],[S-P2]],salesdata[[#This Row],[S-P3]],salesdata[[#This Row],[S-P4]]),0))</f>
        <v>Product3</v>
      </c>
      <c r="X4583" s="1" t="str">
        <f>IF(salesdata[[#This Row],[Total Revenue]]&gt;=70000,"High",IF(salesdata[[#This Row],[Total Revenue]]&gt;=40000,"Medium","Low"))</f>
        <v>High</v>
      </c>
      <c r="Y4583" s="1" t="str">
        <f>IFERROR(IF(SUMIF(salesdata[Year],salesdata[[#This Row],[Year]],salesdata[Total Revenue])&gt;SUMIF(salesdata[Year],salesdata[[#This Row],[Year]]-1,salesdata[Total Revenue]),"Growth Year","Decline Year"),"")</f>
        <v>Decline Year</v>
      </c>
    </row>
    <row r="4584" spans="1:25" x14ac:dyDescent="0.3">
      <c r="A4584" s="1">
        <v>4583</v>
      </c>
      <c r="B4584" s="2">
        <v>44943</v>
      </c>
      <c r="C4584" s="1">
        <v>2023</v>
      </c>
      <c r="D4584" s="1" t="s">
        <v>26</v>
      </c>
      <c r="E4584" s="1">
        <v>1</v>
      </c>
      <c r="F4584" s="3">
        <v>4990</v>
      </c>
      <c r="G4584" s="10">
        <v>15818.3</v>
      </c>
      <c r="H4584" s="12">
        <f>IFERROR(salesdata[[#This Row],[S-P1]]/salesdata[[#This Row],[Q-P1]],0)</f>
        <v>3.17</v>
      </c>
      <c r="I4584" s="3">
        <v>2233</v>
      </c>
      <c r="J4584" s="10">
        <v>14157.22</v>
      </c>
      <c r="K4584" s="12">
        <f>IFERROR(salesdata[[#This Row],[S-P2]]/salesdata[[#This Row],[Q-P2]],0)</f>
        <v>6.34</v>
      </c>
      <c r="L4584" s="3">
        <v>893</v>
      </c>
      <c r="M4584" s="10">
        <v>4840.0600000000004</v>
      </c>
      <c r="N4584" s="12">
        <f>IFERROR(salesdata[[#This Row],[S-P3]]/salesdata[[#This Row],[Q-P3]],0)</f>
        <v>5.4200000000000008</v>
      </c>
      <c r="O4584" s="3">
        <v>1698</v>
      </c>
      <c r="P4584" s="10">
        <v>12106.74</v>
      </c>
      <c r="Q4584" s="12">
        <f>IFERROR(salesdata[[#This Row],[S-P4]]/salesdata[[#This Row],[Q-P4]],0)</f>
        <v>7.13</v>
      </c>
      <c r="R4584" s="3">
        <v>9814</v>
      </c>
      <c r="S4584" s="10">
        <v>46922.32</v>
      </c>
      <c r="T4584" s="1" t="str">
        <f>"Q"&amp;ROUNDUP(salesdata[[#This Row],[Month No.]]/3,0)</f>
        <v>Q1</v>
      </c>
      <c r="U4584" s="1" t="str">
        <f>TEXT(salesdata[[#This Row],[Date]],"dddd")</f>
        <v>Tuesday</v>
      </c>
      <c r="V4584" s="12">
        <f>IFERROR(salesdata[[#This Row],[Total Revenue]]/salesdata[[#This Row],[Total Units Sold]],0)</f>
        <v>4.7811616058691664</v>
      </c>
      <c r="W4584" s="1" t="str">
        <f>INDEX({"Product1","Product2","Product3","Product4"},MATCH(MAX(salesdata[[#This Row],[S-P1]],salesdata[[#This Row],[S-P2]],salesdata[[#This Row],[S-P3]],salesdata[[#This Row],[S-P4]]),CHOOSE({1,2,3,4},salesdata[[#This Row],[S-P1]],salesdata[[#This Row],[S-P2]],salesdata[[#This Row],[S-P3]],salesdata[[#This Row],[S-P4]]),0))</f>
        <v>Product1</v>
      </c>
      <c r="X4584" s="1" t="str">
        <f>IF(salesdata[[#This Row],[Total Revenue]]&gt;=70000,"High",IF(salesdata[[#This Row],[Total Revenue]]&gt;=40000,"Medium","Low"))</f>
        <v>Medium</v>
      </c>
      <c r="Y4584" s="1" t="str">
        <f>IFERROR(IF(SUMIF(salesdata[Year],salesdata[[#This Row],[Year]],salesdata[Total Revenue])&gt;SUMIF(salesdata[Year],salesdata[[#This Row],[Year]]-1,salesdata[Total Revenue]),"Growth Year","Decline Year"),"")</f>
        <v>Decline Year</v>
      </c>
    </row>
    <row r="4585" spans="1:25" x14ac:dyDescent="0.3">
      <c r="A4585" s="1">
        <v>4584</v>
      </c>
      <c r="B4585" s="2">
        <v>44944</v>
      </c>
      <c r="C4585" s="1">
        <v>2023</v>
      </c>
      <c r="D4585" s="1" t="s">
        <v>26</v>
      </c>
      <c r="E4585" s="1">
        <v>1</v>
      </c>
      <c r="F4585" s="3">
        <v>266</v>
      </c>
      <c r="G4585" s="10">
        <v>843.22</v>
      </c>
      <c r="H4585" s="12">
        <f>IFERROR(salesdata[[#This Row],[S-P1]]/salesdata[[#This Row],[Q-P1]],0)</f>
        <v>3.17</v>
      </c>
      <c r="I4585" s="3">
        <v>2482</v>
      </c>
      <c r="J4585" s="10">
        <v>15735.88</v>
      </c>
      <c r="K4585" s="12">
        <f>IFERROR(salesdata[[#This Row],[S-P2]]/salesdata[[#This Row],[Q-P2]],0)</f>
        <v>6.34</v>
      </c>
      <c r="L4585" s="3">
        <v>507</v>
      </c>
      <c r="M4585" s="10">
        <v>2747.94</v>
      </c>
      <c r="N4585" s="12">
        <f>IFERROR(salesdata[[#This Row],[S-P3]]/salesdata[[#This Row],[Q-P3]],0)</f>
        <v>5.42</v>
      </c>
      <c r="O4585" s="3">
        <v>1376</v>
      </c>
      <c r="P4585" s="10">
        <v>9810.8799999999992</v>
      </c>
      <c r="Q4585" s="12">
        <f>IFERROR(salesdata[[#This Row],[S-P4]]/salesdata[[#This Row],[Q-P4]],0)</f>
        <v>7.129999999999999</v>
      </c>
      <c r="R4585" s="3">
        <v>4631</v>
      </c>
      <c r="S4585" s="10">
        <v>29137.919999999998</v>
      </c>
      <c r="T4585" s="1" t="str">
        <f>"Q"&amp;ROUNDUP(salesdata[[#This Row],[Month No.]]/3,0)</f>
        <v>Q1</v>
      </c>
      <c r="U4585" s="1" t="str">
        <f>TEXT(salesdata[[#This Row],[Date]],"dddd")</f>
        <v>Wednesday</v>
      </c>
      <c r="V4585" s="12">
        <f>IFERROR(salesdata[[#This Row],[Total Revenue]]/salesdata[[#This Row],[Total Units Sold]],0)</f>
        <v>6.2919283092204701</v>
      </c>
      <c r="W4585" s="1" t="str">
        <f>INDEX({"Product1","Product2","Product3","Product4"},MATCH(MAX(salesdata[[#This Row],[S-P1]],salesdata[[#This Row],[S-P2]],salesdata[[#This Row],[S-P3]],salesdata[[#This Row],[S-P4]]),CHOOSE({1,2,3,4},salesdata[[#This Row],[S-P1]],salesdata[[#This Row],[S-P2]],salesdata[[#This Row],[S-P3]],salesdata[[#This Row],[S-P4]]),0))</f>
        <v>Product2</v>
      </c>
      <c r="X4585" s="1" t="str">
        <f>IF(salesdata[[#This Row],[Total Revenue]]&gt;=70000,"High",IF(salesdata[[#This Row],[Total Revenue]]&gt;=40000,"Medium","Low"))</f>
        <v>Low</v>
      </c>
      <c r="Y4585" s="1" t="str">
        <f>IFERROR(IF(SUMIF(salesdata[Year],salesdata[[#This Row],[Year]],salesdata[Total Revenue])&gt;SUMIF(salesdata[Year],salesdata[[#This Row],[Year]]-1,salesdata[Total Revenue]),"Growth Year","Decline Year"),"")</f>
        <v>Decline Year</v>
      </c>
    </row>
    <row r="4586" spans="1:25" x14ac:dyDescent="0.3">
      <c r="A4586" s="1">
        <v>4585</v>
      </c>
      <c r="B4586" s="2">
        <v>44945</v>
      </c>
      <c r="C4586" s="1">
        <v>2023</v>
      </c>
      <c r="D4586" s="1" t="s">
        <v>26</v>
      </c>
      <c r="E4586" s="1">
        <v>1</v>
      </c>
      <c r="F4586" s="3">
        <v>2792</v>
      </c>
      <c r="G4586" s="10">
        <v>8850.64</v>
      </c>
      <c r="H4586" s="12">
        <f>IFERROR(salesdata[[#This Row],[S-P1]]/salesdata[[#This Row],[Q-P1]],0)</f>
        <v>3.17</v>
      </c>
      <c r="I4586" s="3">
        <v>2621</v>
      </c>
      <c r="J4586" s="10">
        <v>16617.14</v>
      </c>
      <c r="K4586" s="12">
        <f>IFERROR(salesdata[[#This Row],[S-P2]]/salesdata[[#This Row],[Q-P2]],0)</f>
        <v>6.34</v>
      </c>
      <c r="L4586" s="3">
        <v>5676</v>
      </c>
      <c r="M4586" s="10">
        <v>30763.919999999998</v>
      </c>
      <c r="N4586" s="12">
        <f>IFERROR(salesdata[[#This Row],[S-P3]]/salesdata[[#This Row],[Q-P3]],0)</f>
        <v>5.42</v>
      </c>
      <c r="O4586" s="3">
        <v>427</v>
      </c>
      <c r="P4586" s="10">
        <v>3044.51</v>
      </c>
      <c r="Q4586" s="12">
        <f>IFERROR(salesdata[[#This Row],[S-P4]]/salesdata[[#This Row],[Q-P4]],0)</f>
        <v>7.1300000000000008</v>
      </c>
      <c r="R4586" s="3">
        <v>11516</v>
      </c>
      <c r="S4586" s="10">
        <v>59276.21</v>
      </c>
      <c r="T4586" s="1" t="str">
        <f>"Q"&amp;ROUNDUP(salesdata[[#This Row],[Month No.]]/3,0)</f>
        <v>Q1</v>
      </c>
      <c r="U4586" s="1" t="str">
        <f>TEXT(salesdata[[#This Row],[Date]],"dddd")</f>
        <v>Thursday</v>
      </c>
      <c r="V4586" s="12">
        <f>IFERROR(salesdata[[#This Row],[Total Revenue]]/salesdata[[#This Row],[Total Units Sold]],0)</f>
        <v>5.147291594303578</v>
      </c>
      <c r="W4586" s="1" t="str">
        <f>INDEX({"Product1","Product2","Product3","Product4"},MATCH(MAX(salesdata[[#This Row],[S-P1]],salesdata[[#This Row],[S-P2]],salesdata[[#This Row],[S-P3]],salesdata[[#This Row],[S-P4]]),CHOOSE({1,2,3,4},salesdata[[#This Row],[S-P1]],salesdata[[#This Row],[S-P2]],salesdata[[#This Row],[S-P3]],salesdata[[#This Row],[S-P4]]),0))</f>
        <v>Product3</v>
      </c>
      <c r="X4586" s="1" t="str">
        <f>IF(salesdata[[#This Row],[Total Revenue]]&gt;=70000,"High",IF(salesdata[[#This Row],[Total Revenue]]&gt;=40000,"Medium","Low"))</f>
        <v>Medium</v>
      </c>
      <c r="Y4586" s="1" t="str">
        <f>IFERROR(IF(SUMIF(salesdata[Year],salesdata[[#This Row],[Year]],salesdata[Total Revenue])&gt;SUMIF(salesdata[Year],salesdata[[#This Row],[Year]]-1,salesdata[Total Revenue]),"Growth Year","Decline Year"),"")</f>
        <v>Decline Year</v>
      </c>
    </row>
    <row r="4587" spans="1:25" x14ac:dyDescent="0.3">
      <c r="A4587" s="1">
        <v>4586</v>
      </c>
      <c r="B4587" s="2">
        <v>44946</v>
      </c>
      <c r="C4587" s="1">
        <v>2023</v>
      </c>
      <c r="D4587" s="1" t="s">
        <v>26</v>
      </c>
      <c r="E4587" s="1">
        <v>1</v>
      </c>
      <c r="F4587" s="3">
        <v>4987</v>
      </c>
      <c r="G4587" s="10">
        <v>15808.79</v>
      </c>
      <c r="H4587" s="12">
        <f>IFERROR(salesdata[[#This Row],[S-P1]]/salesdata[[#This Row],[Q-P1]],0)</f>
        <v>3.1700000000000004</v>
      </c>
      <c r="I4587" s="3">
        <v>1177</v>
      </c>
      <c r="J4587" s="10">
        <v>7462.18</v>
      </c>
      <c r="K4587" s="12">
        <f>IFERROR(salesdata[[#This Row],[S-P2]]/salesdata[[#This Row],[Q-P2]],0)</f>
        <v>6.34</v>
      </c>
      <c r="L4587" s="3">
        <v>3145</v>
      </c>
      <c r="M4587" s="10">
        <v>17045.900000000001</v>
      </c>
      <c r="N4587" s="12">
        <f>IFERROR(salesdata[[#This Row],[S-P3]]/salesdata[[#This Row],[Q-P3]],0)</f>
        <v>5.4200000000000008</v>
      </c>
      <c r="O4587" s="3">
        <v>1112</v>
      </c>
      <c r="P4587" s="10">
        <v>7928.56</v>
      </c>
      <c r="Q4587" s="12">
        <f>IFERROR(salesdata[[#This Row],[S-P4]]/salesdata[[#This Row],[Q-P4]],0)</f>
        <v>7.1300000000000008</v>
      </c>
      <c r="R4587" s="3">
        <v>10421</v>
      </c>
      <c r="S4587" s="10">
        <v>48245.43</v>
      </c>
      <c r="T4587" s="1" t="str">
        <f>"Q"&amp;ROUNDUP(salesdata[[#This Row],[Month No.]]/3,0)</f>
        <v>Q1</v>
      </c>
      <c r="U4587" s="1" t="str">
        <f>TEXT(salesdata[[#This Row],[Date]],"dddd")</f>
        <v>Friday</v>
      </c>
      <c r="V4587" s="12">
        <f>IFERROR(salesdata[[#This Row],[Total Revenue]]/salesdata[[#This Row],[Total Units Sold]],0)</f>
        <v>4.6296353516936959</v>
      </c>
      <c r="W4587" s="1" t="str">
        <f>INDEX({"Product1","Product2","Product3","Product4"},MATCH(MAX(salesdata[[#This Row],[S-P1]],salesdata[[#This Row],[S-P2]],salesdata[[#This Row],[S-P3]],salesdata[[#This Row],[S-P4]]),CHOOSE({1,2,3,4},salesdata[[#This Row],[S-P1]],salesdata[[#This Row],[S-P2]],salesdata[[#This Row],[S-P3]],salesdata[[#This Row],[S-P4]]),0))</f>
        <v>Product3</v>
      </c>
      <c r="X4587" s="1" t="str">
        <f>IF(salesdata[[#This Row],[Total Revenue]]&gt;=70000,"High",IF(salesdata[[#This Row],[Total Revenue]]&gt;=40000,"Medium","Low"))</f>
        <v>Medium</v>
      </c>
      <c r="Y4587" s="1" t="str">
        <f>IFERROR(IF(SUMIF(salesdata[Year],salesdata[[#This Row],[Year]],salesdata[Total Revenue])&gt;SUMIF(salesdata[Year],salesdata[[#This Row],[Year]]-1,salesdata[Total Revenue]),"Growth Year","Decline Year"),"")</f>
        <v>Decline Year</v>
      </c>
    </row>
    <row r="4588" spans="1:25" x14ac:dyDescent="0.3">
      <c r="A4588" s="1">
        <v>4587</v>
      </c>
      <c r="B4588" s="2">
        <v>44947</v>
      </c>
      <c r="C4588" s="1">
        <v>2023</v>
      </c>
      <c r="D4588" s="1" t="s">
        <v>26</v>
      </c>
      <c r="E4588" s="1">
        <v>1</v>
      </c>
      <c r="F4588" s="3">
        <v>6896</v>
      </c>
      <c r="G4588" s="10">
        <v>21860.32</v>
      </c>
      <c r="H4588" s="12">
        <f>IFERROR(salesdata[[#This Row],[S-P1]]/salesdata[[#This Row],[Q-P1]],0)</f>
        <v>3.17</v>
      </c>
      <c r="I4588" s="3">
        <v>2799</v>
      </c>
      <c r="J4588" s="10">
        <v>17745.66</v>
      </c>
      <c r="K4588" s="12">
        <f>IFERROR(salesdata[[#This Row],[S-P2]]/salesdata[[#This Row],[Q-P2]],0)</f>
        <v>6.34</v>
      </c>
      <c r="L4588" s="3">
        <v>5724</v>
      </c>
      <c r="M4588" s="10">
        <v>31024.080000000002</v>
      </c>
      <c r="N4588" s="12">
        <f>IFERROR(salesdata[[#This Row],[S-P3]]/salesdata[[#This Row],[Q-P3]],0)</f>
        <v>5.42</v>
      </c>
      <c r="O4588" s="3">
        <v>1987</v>
      </c>
      <c r="P4588" s="10">
        <v>14167.31</v>
      </c>
      <c r="Q4588" s="12">
        <f>IFERROR(salesdata[[#This Row],[S-P4]]/salesdata[[#This Row],[Q-P4]],0)</f>
        <v>7.13</v>
      </c>
      <c r="R4588" s="3">
        <v>17406</v>
      </c>
      <c r="S4588" s="10">
        <v>84797.37</v>
      </c>
      <c r="T4588" s="1" t="str">
        <f>"Q"&amp;ROUNDUP(salesdata[[#This Row],[Month No.]]/3,0)</f>
        <v>Q1</v>
      </c>
      <c r="U4588" s="1" t="str">
        <f>TEXT(salesdata[[#This Row],[Date]],"dddd")</f>
        <v>Saturday</v>
      </c>
      <c r="V4588" s="12">
        <f>IFERROR(salesdata[[#This Row],[Total Revenue]]/salesdata[[#This Row],[Total Units Sold]],0)</f>
        <v>4.8717321613236813</v>
      </c>
      <c r="W4588" s="1" t="str">
        <f>INDEX({"Product1","Product2","Product3","Product4"},MATCH(MAX(salesdata[[#This Row],[S-P1]],salesdata[[#This Row],[S-P2]],salesdata[[#This Row],[S-P3]],salesdata[[#This Row],[S-P4]]),CHOOSE({1,2,3,4},salesdata[[#This Row],[S-P1]],salesdata[[#This Row],[S-P2]],salesdata[[#This Row],[S-P3]],salesdata[[#This Row],[S-P4]]),0))</f>
        <v>Product3</v>
      </c>
      <c r="X4588" s="1" t="str">
        <f>IF(salesdata[[#This Row],[Total Revenue]]&gt;=70000,"High",IF(salesdata[[#This Row],[Total Revenue]]&gt;=40000,"Medium","Low"))</f>
        <v>High</v>
      </c>
      <c r="Y4588" s="1" t="str">
        <f>IFERROR(IF(SUMIF(salesdata[Year],salesdata[[#This Row],[Year]],salesdata[Total Revenue])&gt;SUMIF(salesdata[Year],salesdata[[#This Row],[Year]]-1,salesdata[Total Revenue]),"Growth Year","Decline Year"),"")</f>
        <v>Decline Year</v>
      </c>
    </row>
    <row r="4589" spans="1:25" x14ac:dyDescent="0.3">
      <c r="A4589" s="1">
        <v>4588</v>
      </c>
      <c r="B4589" s="2">
        <v>44948</v>
      </c>
      <c r="C4589" s="1">
        <v>2023</v>
      </c>
      <c r="D4589" s="1" t="s">
        <v>26</v>
      </c>
      <c r="E4589" s="1">
        <v>1</v>
      </c>
      <c r="F4589" s="3">
        <v>1238</v>
      </c>
      <c r="G4589" s="10">
        <v>3924.46</v>
      </c>
      <c r="H4589" s="12">
        <f>IFERROR(salesdata[[#This Row],[S-P1]]/salesdata[[#This Row],[Q-P1]],0)</f>
        <v>3.17</v>
      </c>
      <c r="I4589" s="3">
        <v>480</v>
      </c>
      <c r="J4589" s="10">
        <v>3043.2</v>
      </c>
      <c r="K4589" s="12">
        <f>IFERROR(salesdata[[#This Row],[S-P2]]/salesdata[[#This Row],[Q-P2]],0)</f>
        <v>6.34</v>
      </c>
      <c r="L4589" s="3">
        <v>4003</v>
      </c>
      <c r="M4589" s="10">
        <v>21696.26</v>
      </c>
      <c r="N4589" s="12">
        <f>IFERROR(salesdata[[#This Row],[S-P3]]/salesdata[[#This Row],[Q-P3]],0)</f>
        <v>5.42</v>
      </c>
      <c r="O4589" s="3">
        <v>537</v>
      </c>
      <c r="P4589" s="10">
        <v>3828.81</v>
      </c>
      <c r="Q4589" s="12">
        <f>IFERROR(salesdata[[#This Row],[S-P4]]/salesdata[[#This Row],[Q-P4]],0)</f>
        <v>7.13</v>
      </c>
      <c r="R4589" s="3">
        <v>6258</v>
      </c>
      <c r="S4589" s="10">
        <v>32492.73</v>
      </c>
      <c r="T4589" s="1" t="str">
        <f>"Q"&amp;ROUNDUP(salesdata[[#This Row],[Month No.]]/3,0)</f>
        <v>Q1</v>
      </c>
      <c r="U4589" s="1" t="str">
        <f>TEXT(salesdata[[#This Row],[Date]],"dddd")</f>
        <v>Sunday</v>
      </c>
      <c r="V4589" s="12">
        <f>IFERROR(salesdata[[#This Row],[Total Revenue]]/salesdata[[#This Row],[Total Units Sold]],0)</f>
        <v>5.1921907957814</v>
      </c>
      <c r="W4589" s="1" t="str">
        <f>INDEX({"Product1","Product2","Product3","Product4"},MATCH(MAX(salesdata[[#This Row],[S-P1]],salesdata[[#This Row],[S-P2]],salesdata[[#This Row],[S-P3]],salesdata[[#This Row],[S-P4]]),CHOOSE({1,2,3,4},salesdata[[#This Row],[S-P1]],salesdata[[#This Row],[S-P2]],salesdata[[#This Row],[S-P3]],salesdata[[#This Row],[S-P4]]),0))</f>
        <v>Product3</v>
      </c>
      <c r="X4589" s="1" t="str">
        <f>IF(salesdata[[#This Row],[Total Revenue]]&gt;=70000,"High",IF(salesdata[[#This Row],[Total Revenue]]&gt;=40000,"Medium","Low"))</f>
        <v>Low</v>
      </c>
      <c r="Y4589" s="1" t="str">
        <f>IFERROR(IF(SUMIF(salesdata[Year],salesdata[[#This Row],[Year]],salesdata[Total Revenue])&gt;SUMIF(salesdata[Year],salesdata[[#This Row],[Year]]-1,salesdata[Total Revenue]),"Growth Year","Decline Year"),"")</f>
        <v>Decline Year</v>
      </c>
    </row>
    <row r="4590" spans="1:25" x14ac:dyDescent="0.3">
      <c r="A4590" s="1">
        <v>4589</v>
      </c>
      <c r="B4590" s="2">
        <v>44949</v>
      </c>
      <c r="C4590" s="1">
        <v>2023</v>
      </c>
      <c r="D4590" s="1" t="s">
        <v>26</v>
      </c>
      <c r="E4590" s="1">
        <v>1</v>
      </c>
      <c r="F4590" s="3">
        <v>7681</v>
      </c>
      <c r="G4590" s="10">
        <v>24348.77</v>
      </c>
      <c r="H4590" s="12">
        <f>IFERROR(salesdata[[#This Row],[S-P1]]/salesdata[[#This Row],[Q-P1]],0)</f>
        <v>3.17</v>
      </c>
      <c r="I4590" s="3">
        <v>3243</v>
      </c>
      <c r="J4590" s="10">
        <v>20560.62</v>
      </c>
      <c r="K4590" s="12">
        <f>IFERROR(salesdata[[#This Row],[S-P2]]/salesdata[[#This Row],[Q-P2]],0)</f>
        <v>6.34</v>
      </c>
      <c r="L4590" s="3">
        <v>3529</v>
      </c>
      <c r="M4590" s="10">
        <v>19127.18</v>
      </c>
      <c r="N4590" s="12">
        <f>IFERROR(salesdata[[#This Row],[S-P3]]/salesdata[[#This Row],[Q-P3]],0)</f>
        <v>5.42</v>
      </c>
      <c r="O4590" s="3">
        <v>1128</v>
      </c>
      <c r="P4590" s="10">
        <v>8042.64</v>
      </c>
      <c r="Q4590" s="12">
        <f>IFERROR(salesdata[[#This Row],[S-P4]]/salesdata[[#This Row],[Q-P4]],0)</f>
        <v>7.13</v>
      </c>
      <c r="R4590" s="3">
        <v>15581</v>
      </c>
      <c r="S4590" s="10">
        <v>72079.210000000006</v>
      </c>
      <c r="T4590" s="1" t="str">
        <f>"Q"&amp;ROUNDUP(salesdata[[#This Row],[Month No.]]/3,0)</f>
        <v>Q1</v>
      </c>
      <c r="U4590" s="1" t="str">
        <f>TEXT(salesdata[[#This Row],[Date]],"dddd")</f>
        <v>Monday</v>
      </c>
      <c r="V4590" s="12">
        <f>IFERROR(salesdata[[#This Row],[Total Revenue]]/salesdata[[#This Row],[Total Units Sold]],0)</f>
        <v>4.626096527822348</v>
      </c>
      <c r="W4590" s="1" t="str">
        <f>INDEX({"Product1","Product2","Product3","Product4"},MATCH(MAX(salesdata[[#This Row],[S-P1]],salesdata[[#This Row],[S-P2]],salesdata[[#This Row],[S-P3]],salesdata[[#This Row],[S-P4]]),CHOOSE({1,2,3,4},salesdata[[#This Row],[S-P1]],salesdata[[#This Row],[S-P2]],salesdata[[#This Row],[S-P3]],salesdata[[#This Row],[S-P4]]),0))</f>
        <v>Product1</v>
      </c>
      <c r="X4590" s="1" t="str">
        <f>IF(salesdata[[#This Row],[Total Revenue]]&gt;=70000,"High",IF(salesdata[[#This Row],[Total Revenue]]&gt;=40000,"Medium","Low"))</f>
        <v>High</v>
      </c>
      <c r="Y4590" s="1" t="str">
        <f>IFERROR(IF(SUMIF(salesdata[Year],salesdata[[#This Row],[Year]],salesdata[Total Revenue])&gt;SUMIF(salesdata[Year],salesdata[[#This Row],[Year]]-1,salesdata[Total Revenue]),"Growth Year","Decline Year"),"")</f>
        <v>Decline Year</v>
      </c>
    </row>
    <row r="4591" spans="1:25" x14ac:dyDescent="0.3">
      <c r="A4591" s="1">
        <v>4590</v>
      </c>
      <c r="B4591" s="2">
        <v>44950</v>
      </c>
      <c r="C4591" s="1">
        <v>2023</v>
      </c>
      <c r="D4591" s="1" t="s">
        <v>26</v>
      </c>
      <c r="E4591" s="1">
        <v>1</v>
      </c>
      <c r="F4591" s="3">
        <v>6290</v>
      </c>
      <c r="G4591" s="10">
        <v>19939.3</v>
      </c>
      <c r="H4591" s="12">
        <f>IFERROR(salesdata[[#This Row],[S-P1]]/salesdata[[#This Row],[Q-P1]],0)</f>
        <v>3.17</v>
      </c>
      <c r="I4591" s="3">
        <v>3084</v>
      </c>
      <c r="J4591" s="10">
        <v>19552.560000000001</v>
      </c>
      <c r="K4591" s="12">
        <f>IFERROR(salesdata[[#This Row],[S-P2]]/salesdata[[#This Row],[Q-P2]],0)</f>
        <v>6.3400000000000007</v>
      </c>
      <c r="L4591" s="3">
        <v>5892</v>
      </c>
      <c r="M4591" s="10">
        <v>31934.639999999999</v>
      </c>
      <c r="N4591" s="12">
        <f>IFERROR(salesdata[[#This Row],[S-P3]]/salesdata[[#This Row],[Q-P3]],0)</f>
        <v>5.42</v>
      </c>
      <c r="O4591" s="3">
        <v>1751</v>
      </c>
      <c r="P4591" s="10">
        <v>12484.63</v>
      </c>
      <c r="Q4591" s="12">
        <f>IFERROR(salesdata[[#This Row],[S-P4]]/salesdata[[#This Row],[Q-P4]],0)</f>
        <v>7.13</v>
      </c>
      <c r="R4591" s="3">
        <v>17017</v>
      </c>
      <c r="S4591" s="10">
        <v>83911.13</v>
      </c>
      <c r="T4591" s="1" t="str">
        <f>"Q"&amp;ROUNDUP(salesdata[[#This Row],[Month No.]]/3,0)</f>
        <v>Q1</v>
      </c>
      <c r="U4591" s="1" t="str">
        <f>TEXT(salesdata[[#This Row],[Date]],"dddd")</f>
        <v>Tuesday</v>
      </c>
      <c r="V4591" s="12">
        <f>IFERROR(salesdata[[#This Row],[Total Revenue]]/salesdata[[#This Row],[Total Units Sold]],0)</f>
        <v>4.9310178057236884</v>
      </c>
      <c r="W4591" s="1" t="str">
        <f>INDEX({"Product1","Product2","Product3","Product4"},MATCH(MAX(salesdata[[#This Row],[S-P1]],salesdata[[#This Row],[S-P2]],salesdata[[#This Row],[S-P3]],salesdata[[#This Row],[S-P4]]),CHOOSE({1,2,3,4},salesdata[[#This Row],[S-P1]],salesdata[[#This Row],[S-P2]],salesdata[[#This Row],[S-P3]],salesdata[[#This Row],[S-P4]]),0))</f>
        <v>Product3</v>
      </c>
      <c r="X4591" s="1" t="str">
        <f>IF(salesdata[[#This Row],[Total Revenue]]&gt;=70000,"High",IF(salesdata[[#This Row],[Total Revenue]]&gt;=40000,"Medium","Low"))</f>
        <v>High</v>
      </c>
      <c r="Y4591" s="1" t="str">
        <f>IFERROR(IF(SUMIF(salesdata[Year],salesdata[[#This Row],[Year]],salesdata[Total Revenue])&gt;SUMIF(salesdata[Year],salesdata[[#This Row],[Year]]-1,salesdata[Total Revenue]),"Growth Year","Decline Year"),"")</f>
        <v>Decline Year</v>
      </c>
    </row>
    <row r="4592" spans="1:25" x14ac:dyDescent="0.3">
      <c r="A4592" s="1">
        <v>4591</v>
      </c>
      <c r="B4592" s="2">
        <v>44951</v>
      </c>
      <c r="C4592" s="1">
        <v>2023</v>
      </c>
      <c r="D4592" s="1" t="s">
        <v>26</v>
      </c>
      <c r="E4592" s="1">
        <v>1</v>
      </c>
      <c r="F4592" s="3">
        <v>6160</v>
      </c>
      <c r="G4592" s="10">
        <v>19527.2</v>
      </c>
      <c r="H4592" s="12">
        <f>IFERROR(salesdata[[#This Row],[S-P1]]/salesdata[[#This Row],[Q-P1]],0)</f>
        <v>3.17</v>
      </c>
      <c r="I4592" s="3">
        <v>3967</v>
      </c>
      <c r="J4592" s="10">
        <v>25150.78</v>
      </c>
      <c r="K4592" s="12">
        <f>IFERROR(salesdata[[#This Row],[S-P2]]/salesdata[[#This Row],[Q-P2]],0)</f>
        <v>6.34</v>
      </c>
      <c r="L4592" s="3">
        <v>3285</v>
      </c>
      <c r="M4592" s="10">
        <v>17804.7</v>
      </c>
      <c r="N4592" s="12">
        <f>IFERROR(salesdata[[#This Row],[S-P3]]/salesdata[[#This Row],[Q-P3]],0)</f>
        <v>5.42</v>
      </c>
      <c r="O4592" s="3">
        <v>544</v>
      </c>
      <c r="P4592" s="10">
        <v>3878.72</v>
      </c>
      <c r="Q4592" s="12">
        <f>IFERROR(salesdata[[#This Row],[S-P4]]/salesdata[[#This Row],[Q-P4]],0)</f>
        <v>7.13</v>
      </c>
      <c r="R4592" s="3">
        <v>13956</v>
      </c>
      <c r="S4592" s="10">
        <v>66361.399999999994</v>
      </c>
      <c r="T4592" s="1" t="str">
        <f>"Q"&amp;ROUNDUP(salesdata[[#This Row],[Month No.]]/3,0)</f>
        <v>Q1</v>
      </c>
      <c r="U4592" s="1" t="str">
        <f>TEXT(salesdata[[#This Row],[Date]],"dddd")</f>
        <v>Wednesday</v>
      </c>
      <c r="V4592" s="12">
        <f>IFERROR(salesdata[[#This Row],[Total Revenue]]/salesdata[[#This Row],[Total Units Sold]],0)</f>
        <v>4.7550444253367727</v>
      </c>
      <c r="W4592" s="1" t="str">
        <f>INDEX({"Product1","Product2","Product3","Product4"},MATCH(MAX(salesdata[[#This Row],[S-P1]],salesdata[[#This Row],[S-P2]],salesdata[[#This Row],[S-P3]],salesdata[[#This Row],[S-P4]]),CHOOSE({1,2,3,4},salesdata[[#This Row],[S-P1]],salesdata[[#This Row],[S-P2]],salesdata[[#This Row],[S-P3]],salesdata[[#This Row],[S-P4]]),0))</f>
        <v>Product2</v>
      </c>
      <c r="X4592" s="1" t="str">
        <f>IF(salesdata[[#This Row],[Total Revenue]]&gt;=70000,"High",IF(salesdata[[#This Row],[Total Revenue]]&gt;=40000,"Medium","Low"))</f>
        <v>Medium</v>
      </c>
      <c r="Y4592" s="1" t="str">
        <f>IFERROR(IF(SUMIF(salesdata[Year],salesdata[[#This Row],[Year]],salesdata[Total Revenue])&gt;SUMIF(salesdata[Year],salesdata[[#This Row],[Year]]-1,salesdata[Total Revenue]),"Growth Year","Decline Year"),"")</f>
        <v>Decline Year</v>
      </c>
    </row>
    <row r="4593" spans="1:25" x14ac:dyDescent="0.3">
      <c r="A4593" s="1">
        <v>4592</v>
      </c>
      <c r="B4593" s="2">
        <v>44952</v>
      </c>
      <c r="C4593" s="1">
        <v>2023</v>
      </c>
      <c r="D4593" s="1" t="s">
        <v>26</v>
      </c>
      <c r="E4593" s="1">
        <v>1</v>
      </c>
      <c r="F4593" s="3">
        <v>3225</v>
      </c>
      <c r="G4593" s="10">
        <v>10223.25</v>
      </c>
      <c r="H4593" s="12">
        <f>IFERROR(salesdata[[#This Row],[S-P1]]/salesdata[[#This Row],[Q-P1]],0)</f>
        <v>3.17</v>
      </c>
      <c r="I4593" s="3">
        <v>3809</v>
      </c>
      <c r="J4593" s="10">
        <v>24149.06</v>
      </c>
      <c r="K4593" s="12">
        <f>IFERROR(salesdata[[#This Row],[S-P2]]/salesdata[[#This Row],[Q-P2]],0)</f>
        <v>6.3400000000000007</v>
      </c>
      <c r="L4593" s="3">
        <v>1964</v>
      </c>
      <c r="M4593" s="10">
        <v>10644.88</v>
      </c>
      <c r="N4593" s="12">
        <f>IFERROR(salesdata[[#This Row],[S-P3]]/salesdata[[#This Row],[Q-P3]],0)</f>
        <v>5.42</v>
      </c>
      <c r="O4593" s="3">
        <v>1851</v>
      </c>
      <c r="P4593" s="10">
        <v>13197.63</v>
      </c>
      <c r="Q4593" s="12">
        <f>IFERROR(salesdata[[#This Row],[S-P4]]/salesdata[[#This Row],[Q-P4]],0)</f>
        <v>7.13</v>
      </c>
      <c r="R4593" s="3">
        <v>10849</v>
      </c>
      <c r="S4593" s="10">
        <v>58214.82</v>
      </c>
      <c r="T4593" s="1" t="str">
        <f>"Q"&amp;ROUNDUP(salesdata[[#This Row],[Month No.]]/3,0)</f>
        <v>Q1</v>
      </c>
      <c r="U4593" s="1" t="str">
        <f>TEXT(salesdata[[#This Row],[Date]],"dddd")</f>
        <v>Thursday</v>
      </c>
      <c r="V4593" s="12">
        <f>IFERROR(salesdata[[#This Row],[Total Revenue]]/salesdata[[#This Row],[Total Units Sold]],0)</f>
        <v>5.3659157526039269</v>
      </c>
      <c r="W4593" s="1" t="str">
        <f>INDEX({"Product1","Product2","Product3","Product4"},MATCH(MAX(salesdata[[#This Row],[S-P1]],salesdata[[#This Row],[S-P2]],salesdata[[#This Row],[S-P3]],salesdata[[#This Row],[S-P4]]),CHOOSE({1,2,3,4},salesdata[[#This Row],[S-P1]],salesdata[[#This Row],[S-P2]],salesdata[[#This Row],[S-P3]],salesdata[[#This Row],[S-P4]]),0))</f>
        <v>Product2</v>
      </c>
      <c r="X4593" s="1" t="str">
        <f>IF(salesdata[[#This Row],[Total Revenue]]&gt;=70000,"High",IF(salesdata[[#This Row],[Total Revenue]]&gt;=40000,"Medium","Low"))</f>
        <v>Medium</v>
      </c>
      <c r="Y4593" s="1" t="str">
        <f>IFERROR(IF(SUMIF(salesdata[Year],salesdata[[#This Row],[Year]],salesdata[Total Revenue])&gt;SUMIF(salesdata[Year],salesdata[[#This Row],[Year]]-1,salesdata[Total Revenue]),"Growth Year","Decline Year"),"")</f>
        <v>Decline Year</v>
      </c>
    </row>
    <row r="4594" spans="1:25" x14ac:dyDescent="0.3">
      <c r="A4594" s="1">
        <v>4593</v>
      </c>
      <c r="B4594" s="2">
        <v>44953</v>
      </c>
      <c r="C4594" s="1">
        <v>2023</v>
      </c>
      <c r="D4594" s="1" t="s">
        <v>26</v>
      </c>
      <c r="E4594" s="1">
        <v>1</v>
      </c>
      <c r="F4594" s="3">
        <v>962</v>
      </c>
      <c r="G4594" s="10">
        <v>3049.54</v>
      </c>
      <c r="H4594" s="12">
        <f>IFERROR(salesdata[[#This Row],[S-P1]]/salesdata[[#This Row],[Q-P1]],0)</f>
        <v>3.17</v>
      </c>
      <c r="I4594" s="3">
        <v>813</v>
      </c>
      <c r="J4594" s="10">
        <v>5154.42</v>
      </c>
      <c r="K4594" s="12">
        <f>IFERROR(salesdata[[#This Row],[S-P2]]/salesdata[[#This Row],[Q-P2]],0)</f>
        <v>6.34</v>
      </c>
      <c r="L4594" s="3">
        <v>3849</v>
      </c>
      <c r="M4594" s="10">
        <v>20861.580000000002</v>
      </c>
      <c r="N4594" s="12">
        <f>IFERROR(salesdata[[#This Row],[S-P3]]/salesdata[[#This Row],[Q-P3]],0)</f>
        <v>5.4200000000000008</v>
      </c>
      <c r="O4594" s="3">
        <v>1987</v>
      </c>
      <c r="P4594" s="10">
        <v>14167.31</v>
      </c>
      <c r="Q4594" s="12">
        <f>IFERROR(salesdata[[#This Row],[S-P4]]/salesdata[[#This Row],[Q-P4]],0)</f>
        <v>7.13</v>
      </c>
      <c r="R4594" s="3">
        <v>7611</v>
      </c>
      <c r="S4594" s="10">
        <v>43232.85</v>
      </c>
      <c r="T4594" s="1" t="str">
        <f>"Q"&amp;ROUNDUP(salesdata[[#This Row],[Month No.]]/3,0)</f>
        <v>Q1</v>
      </c>
      <c r="U4594" s="1" t="str">
        <f>TEXT(salesdata[[#This Row],[Date]],"dddd")</f>
        <v>Friday</v>
      </c>
      <c r="V4594" s="12">
        <f>IFERROR(salesdata[[#This Row],[Total Revenue]]/salesdata[[#This Row],[Total Units Sold]],0)</f>
        <v>5.6803113914071739</v>
      </c>
      <c r="W4594" s="1" t="str">
        <f>INDEX({"Product1","Product2","Product3","Product4"},MATCH(MAX(salesdata[[#This Row],[S-P1]],salesdata[[#This Row],[S-P2]],salesdata[[#This Row],[S-P3]],salesdata[[#This Row],[S-P4]]),CHOOSE({1,2,3,4},salesdata[[#This Row],[S-P1]],salesdata[[#This Row],[S-P2]],salesdata[[#This Row],[S-P3]],salesdata[[#This Row],[S-P4]]),0))</f>
        <v>Product3</v>
      </c>
      <c r="X4594" s="1" t="str">
        <f>IF(salesdata[[#This Row],[Total Revenue]]&gt;=70000,"High",IF(salesdata[[#This Row],[Total Revenue]]&gt;=40000,"Medium","Low"))</f>
        <v>Medium</v>
      </c>
      <c r="Y4594" s="1" t="str">
        <f>IFERROR(IF(SUMIF(salesdata[Year],salesdata[[#This Row],[Year]],salesdata[Total Revenue])&gt;SUMIF(salesdata[Year],salesdata[[#This Row],[Year]]-1,salesdata[Total Revenue]),"Growth Year","Decline Year"),"")</f>
        <v>Decline Year</v>
      </c>
    </row>
    <row r="4595" spans="1:25" x14ac:dyDescent="0.3">
      <c r="A4595" s="1">
        <v>4594</v>
      </c>
      <c r="B4595" s="2">
        <v>44954</v>
      </c>
      <c r="C4595" s="1">
        <v>2023</v>
      </c>
      <c r="D4595" s="1" t="s">
        <v>26</v>
      </c>
      <c r="E4595" s="1">
        <v>1</v>
      </c>
      <c r="F4595" s="3">
        <v>4938</v>
      </c>
      <c r="G4595" s="10">
        <v>15653.46</v>
      </c>
      <c r="H4595" s="12">
        <f>IFERROR(salesdata[[#This Row],[S-P1]]/salesdata[[#This Row],[Q-P1]],0)</f>
        <v>3.17</v>
      </c>
      <c r="I4595" s="3">
        <v>3404</v>
      </c>
      <c r="J4595" s="10">
        <v>21581.360000000001</v>
      </c>
      <c r="K4595" s="12">
        <f>IFERROR(salesdata[[#This Row],[S-P2]]/salesdata[[#This Row],[Q-P2]],0)</f>
        <v>6.34</v>
      </c>
      <c r="L4595" s="3">
        <v>3957</v>
      </c>
      <c r="M4595" s="10">
        <v>21446.94</v>
      </c>
      <c r="N4595" s="12">
        <f>IFERROR(salesdata[[#This Row],[S-P3]]/salesdata[[#This Row],[Q-P3]],0)</f>
        <v>5.42</v>
      </c>
      <c r="O4595" s="3">
        <v>1115</v>
      </c>
      <c r="P4595" s="10">
        <v>7949.95</v>
      </c>
      <c r="Q4595" s="12">
        <f>IFERROR(salesdata[[#This Row],[S-P4]]/salesdata[[#This Row],[Q-P4]],0)</f>
        <v>7.13</v>
      </c>
      <c r="R4595" s="3">
        <v>13414</v>
      </c>
      <c r="S4595" s="10">
        <v>66631.710000000006</v>
      </c>
      <c r="T4595" s="1" t="str">
        <f>"Q"&amp;ROUNDUP(salesdata[[#This Row],[Month No.]]/3,0)</f>
        <v>Q1</v>
      </c>
      <c r="U4595" s="1" t="str">
        <f>TEXT(salesdata[[#This Row],[Date]],"dddd")</f>
        <v>Saturday</v>
      </c>
      <c r="V4595" s="12">
        <f>IFERROR(salesdata[[#This Row],[Total Revenue]]/salesdata[[#This Row],[Total Units Sold]],0)</f>
        <v>4.9673259281347848</v>
      </c>
      <c r="W4595" s="1" t="str">
        <f>INDEX({"Product1","Product2","Product3","Product4"},MATCH(MAX(salesdata[[#This Row],[S-P1]],salesdata[[#This Row],[S-P2]],salesdata[[#This Row],[S-P3]],salesdata[[#This Row],[S-P4]]),CHOOSE({1,2,3,4},salesdata[[#This Row],[S-P1]],salesdata[[#This Row],[S-P2]],salesdata[[#This Row],[S-P3]],salesdata[[#This Row],[S-P4]]),0))</f>
        <v>Product2</v>
      </c>
      <c r="X4595" s="1" t="str">
        <f>IF(salesdata[[#This Row],[Total Revenue]]&gt;=70000,"High",IF(salesdata[[#This Row],[Total Revenue]]&gt;=40000,"Medium","Low"))</f>
        <v>Medium</v>
      </c>
      <c r="Y4595" s="1" t="str">
        <f>IFERROR(IF(SUMIF(salesdata[Year],salesdata[[#This Row],[Year]],salesdata[Total Revenue])&gt;SUMIF(salesdata[Year],salesdata[[#This Row],[Year]]-1,salesdata[Total Revenue]),"Growth Year","Decline Year"),"")</f>
        <v>Decline Year</v>
      </c>
    </row>
    <row r="4596" spans="1:25" x14ac:dyDescent="0.3">
      <c r="A4596" s="1">
        <v>4595</v>
      </c>
      <c r="B4596" s="2">
        <v>44955</v>
      </c>
      <c r="C4596" s="1">
        <v>2023</v>
      </c>
      <c r="D4596" s="1" t="s">
        <v>26</v>
      </c>
      <c r="E4596" s="1">
        <v>1</v>
      </c>
      <c r="F4596" s="3">
        <v>1227</v>
      </c>
      <c r="G4596" s="10">
        <v>3889.59</v>
      </c>
      <c r="H4596" s="12">
        <f>IFERROR(salesdata[[#This Row],[S-P1]]/salesdata[[#This Row],[Q-P1]],0)</f>
        <v>3.17</v>
      </c>
      <c r="I4596" s="3">
        <v>3044</v>
      </c>
      <c r="J4596" s="10">
        <v>19298.96</v>
      </c>
      <c r="K4596" s="12">
        <f>IFERROR(salesdata[[#This Row],[S-P2]]/salesdata[[#This Row],[Q-P2]],0)</f>
        <v>6.34</v>
      </c>
      <c r="L4596" s="3">
        <v>5510</v>
      </c>
      <c r="M4596" s="10">
        <v>29864.2</v>
      </c>
      <c r="N4596" s="12">
        <f>IFERROR(salesdata[[#This Row],[S-P3]]/salesdata[[#This Row],[Q-P3]],0)</f>
        <v>5.42</v>
      </c>
      <c r="O4596" s="3">
        <v>1896</v>
      </c>
      <c r="P4596" s="10">
        <v>13518.48</v>
      </c>
      <c r="Q4596" s="12">
        <f>IFERROR(salesdata[[#This Row],[S-P4]]/salesdata[[#This Row],[Q-P4]],0)</f>
        <v>7.13</v>
      </c>
      <c r="R4596" s="3">
        <v>11677</v>
      </c>
      <c r="S4596" s="10">
        <v>66571.23</v>
      </c>
      <c r="T4596" s="1" t="str">
        <f>"Q"&amp;ROUNDUP(salesdata[[#This Row],[Month No.]]/3,0)</f>
        <v>Q1</v>
      </c>
      <c r="U4596" s="1" t="str">
        <f>TEXT(salesdata[[#This Row],[Date]],"dddd")</f>
        <v>Sunday</v>
      </c>
      <c r="V4596" s="12">
        <f>IFERROR(salesdata[[#This Row],[Total Revenue]]/salesdata[[#This Row],[Total Units Sold]],0)</f>
        <v>5.7010559218977477</v>
      </c>
      <c r="W4596" s="1" t="str">
        <f>INDEX({"Product1","Product2","Product3","Product4"},MATCH(MAX(salesdata[[#This Row],[S-P1]],salesdata[[#This Row],[S-P2]],salesdata[[#This Row],[S-P3]],salesdata[[#This Row],[S-P4]]),CHOOSE({1,2,3,4},salesdata[[#This Row],[S-P1]],salesdata[[#This Row],[S-P2]],salesdata[[#This Row],[S-P3]],salesdata[[#This Row],[S-P4]]),0))</f>
        <v>Product3</v>
      </c>
      <c r="X4596" s="1" t="str">
        <f>IF(salesdata[[#This Row],[Total Revenue]]&gt;=70000,"High",IF(salesdata[[#This Row],[Total Revenue]]&gt;=40000,"Medium","Low"))</f>
        <v>Medium</v>
      </c>
      <c r="Y4596" s="1" t="str">
        <f>IFERROR(IF(SUMIF(salesdata[Year],salesdata[[#This Row],[Year]],salesdata[Total Revenue])&gt;SUMIF(salesdata[Year],salesdata[[#This Row],[Year]]-1,salesdata[Total Revenue]),"Growth Year","Decline Year"),"")</f>
        <v>Decline Year</v>
      </c>
    </row>
    <row r="4597" spans="1:25" x14ac:dyDescent="0.3">
      <c r="A4597" s="1">
        <v>4596</v>
      </c>
      <c r="B4597" s="2">
        <v>44956</v>
      </c>
      <c r="C4597" s="1">
        <v>2023</v>
      </c>
      <c r="D4597" s="1" t="s">
        <v>26</v>
      </c>
      <c r="E4597" s="1">
        <v>1</v>
      </c>
      <c r="F4597" s="3">
        <v>2476</v>
      </c>
      <c r="G4597" s="10">
        <v>7848.92</v>
      </c>
      <c r="H4597" s="12">
        <f>IFERROR(salesdata[[#This Row],[S-P1]]/salesdata[[#This Row],[Q-P1]],0)</f>
        <v>3.17</v>
      </c>
      <c r="I4597" s="3">
        <v>3419</v>
      </c>
      <c r="J4597" s="10">
        <v>21676.46</v>
      </c>
      <c r="K4597" s="12">
        <f>IFERROR(salesdata[[#This Row],[S-P2]]/salesdata[[#This Row],[Q-P2]],0)</f>
        <v>6.34</v>
      </c>
      <c r="L4597" s="3">
        <v>525</v>
      </c>
      <c r="M4597" s="10">
        <v>2845.5</v>
      </c>
      <c r="N4597" s="12">
        <f>IFERROR(salesdata[[#This Row],[S-P3]]/salesdata[[#This Row],[Q-P3]],0)</f>
        <v>5.42</v>
      </c>
      <c r="O4597" s="3">
        <v>1359</v>
      </c>
      <c r="P4597" s="10">
        <v>9689.67</v>
      </c>
      <c r="Q4597" s="12">
        <f>IFERROR(salesdata[[#This Row],[S-P4]]/salesdata[[#This Row],[Q-P4]],0)</f>
        <v>7.13</v>
      </c>
      <c r="R4597" s="3">
        <v>7779</v>
      </c>
      <c r="S4597" s="10">
        <v>42060.55</v>
      </c>
      <c r="T4597" s="1" t="str">
        <f>"Q"&amp;ROUNDUP(salesdata[[#This Row],[Month No.]]/3,0)</f>
        <v>Q1</v>
      </c>
      <c r="U4597" s="1" t="str">
        <f>TEXT(salesdata[[#This Row],[Date]],"dddd")</f>
        <v>Monday</v>
      </c>
      <c r="V4597" s="12">
        <f>IFERROR(salesdata[[#This Row],[Total Revenue]]/salesdata[[#This Row],[Total Units Sold]],0)</f>
        <v>5.4069353387324854</v>
      </c>
      <c r="W4597" s="1" t="str">
        <f>INDEX({"Product1","Product2","Product3","Product4"},MATCH(MAX(salesdata[[#This Row],[S-P1]],salesdata[[#This Row],[S-P2]],salesdata[[#This Row],[S-P3]],salesdata[[#This Row],[S-P4]]),CHOOSE({1,2,3,4},salesdata[[#This Row],[S-P1]],salesdata[[#This Row],[S-P2]],salesdata[[#This Row],[S-P3]],salesdata[[#This Row],[S-P4]]),0))</f>
        <v>Product2</v>
      </c>
      <c r="X4597" s="1" t="str">
        <f>IF(salesdata[[#This Row],[Total Revenue]]&gt;=70000,"High",IF(salesdata[[#This Row],[Total Revenue]]&gt;=40000,"Medium","Low"))</f>
        <v>Medium</v>
      </c>
      <c r="Y4597" s="1" t="str">
        <f>IFERROR(IF(SUMIF(salesdata[Year],salesdata[[#This Row],[Year]],salesdata[Total Revenue])&gt;SUMIF(salesdata[Year],salesdata[[#This Row],[Year]]-1,salesdata[Total Revenue]),"Growth Year","Decline Year"),"")</f>
        <v>Decline Year</v>
      </c>
    </row>
    <row r="4598" spans="1:25" x14ac:dyDescent="0.3">
      <c r="A4598" s="1">
        <v>4597</v>
      </c>
      <c r="B4598" s="2">
        <v>44957</v>
      </c>
      <c r="C4598" s="1">
        <v>2023</v>
      </c>
      <c r="D4598" s="1" t="s">
        <v>26</v>
      </c>
      <c r="E4598" s="1">
        <v>1</v>
      </c>
      <c r="F4598" s="3">
        <v>7446</v>
      </c>
      <c r="G4598" s="10">
        <v>23603.82</v>
      </c>
      <c r="H4598" s="12">
        <f>IFERROR(salesdata[[#This Row],[S-P1]]/salesdata[[#This Row],[Q-P1]],0)</f>
        <v>3.17</v>
      </c>
      <c r="I4598" s="3">
        <v>841</v>
      </c>
      <c r="J4598" s="10">
        <v>5331.94</v>
      </c>
      <c r="K4598" s="12">
        <f>IFERROR(salesdata[[#This Row],[S-P2]]/salesdata[[#This Row],[Q-P2]],0)</f>
        <v>6.34</v>
      </c>
      <c r="L4598" s="3">
        <v>4825</v>
      </c>
      <c r="M4598" s="10">
        <v>26151.5</v>
      </c>
      <c r="N4598" s="12">
        <f>IFERROR(salesdata[[#This Row],[S-P3]]/salesdata[[#This Row],[Q-P3]],0)</f>
        <v>5.42</v>
      </c>
      <c r="O4598" s="3">
        <v>1311</v>
      </c>
      <c r="P4598" s="10">
        <v>9347.43</v>
      </c>
      <c r="Q4598" s="12">
        <f>IFERROR(salesdata[[#This Row],[S-P4]]/salesdata[[#This Row],[Q-P4]],0)</f>
        <v>7.13</v>
      </c>
      <c r="R4598" s="3">
        <v>14423</v>
      </c>
      <c r="S4598" s="10">
        <v>64434.69</v>
      </c>
      <c r="T4598" s="1" t="str">
        <f>"Q"&amp;ROUNDUP(salesdata[[#This Row],[Month No.]]/3,0)</f>
        <v>Q1</v>
      </c>
      <c r="U4598" s="1" t="str">
        <f>TEXT(salesdata[[#This Row],[Date]],"dddd")</f>
        <v>Tuesday</v>
      </c>
      <c r="V4598" s="12">
        <f>IFERROR(salesdata[[#This Row],[Total Revenue]]/salesdata[[#This Row],[Total Units Sold]],0)</f>
        <v>4.4674956666435559</v>
      </c>
      <c r="W4598" s="1" t="str">
        <f>INDEX({"Product1","Product2","Product3","Product4"},MATCH(MAX(salesdata[[#This Row],[S-P1]],salesdata[[#This Row],[S-P2]],salesdata[[#This Row],[S-P3]],salesdata[[#This Row],[S-P4]]),CHOOSE({1,2,3,4},salesdata[[#This Row],[S-P1]],salesdata[[#This Row],[S-P2]],salesdata[[#This Row],[S-P3]],salesdata[[#This Row],[S-P4]]),0))</f>
        <v>Product3</v>
      </c>
      <c r="X4598" s="1" t="str">
        <f>IF(salesdata[[#This Row],[Total Revenue]]&gt;=70000,"High",IF(salesdata[[#This Row],[Total Revenue]]&gt;=40000,"Medium","Low"))</f>
        <v>Medium</v>
      </c>
      <c r="Y4598" s="1" t="str">
        <f>IFERROR(IF(SUMIF(salesdata[Year],salesdata[[#This Row],[Year]],salesdata[Total Revenue])&gt;SUMIF(salesdata[Year],salesdata[[#This Row],[Year]]-1,salesdata[Total Revenue]),"Growth Year","Decline Year"),"")</f>
        <v>Decline Year</v>
      </c>
    </row>
    <row r="4599" spans="1:25" x14ac:dyDescent="0.3">
      <c r="A4599" s="1">
        <v>4598</v>
      </c>
      <c r="B4599" s="2">
        <v>44958</v>
      </c>
      <c r="C4599" s="1">
        <v>2023</v>
      </c>
      <c r="D4599" s="1" t="s">
        <v>27</v>
      </c>
      <c r="E4599" s="1">
        <v>2</v>
      </c>
      <c r="F4599" s="3">
        <v>6289</v>
      </c>
      <c r="G4599" s="10">
        <v>19936.13</v>
      </c>
      <c r="H4599" s="12">
        <f>IFERROR(salesdata[[#This Row],[S-P1]]/salesdata[[#This Row],[Q-P1]],0)</f>
        <v>3.1700000000000004</v>
      </c>
      <c r="I4599" s="3">
        <v>3143</v>
      </c>
      <c r="J4599" s="10">
        <v>19926.62</v>
      </c>
      <c r="K4599" s="12">
        <f>IFERROR(salesdata[[#This Row],[S-P2]]/salesdata[[#This Row],[Q-P2]],0)</f>
        <v>6.34</v>
      </c>
      <c r="L4599" s="3">
        <v>3588</v>
      </c>
      <c r="M4599" s="10">
        <v>19446.96</v>
      </c>
      <c r="N4599" s="12">
        <f>IFERROR(salesdata[[#This Row],[S-P3]]/salesdata[[#This Row],[Q-P3]],0)</f>
        <v>5.42</v>
      </c>
      <c r="O4599" s="3">
        <v>474</v>
      </c>
      <c r="P4599" s="10">
        <v>3379.62</v>
      </c>
      <c r="Q4599" s="12">
        <f>IFERROR(salesdata[[#This Row],[S-P4]]/salesdata[[#This Row],[Q-P4]],0)</f>
        <v>7.13</v>
      </c>
      <c r="R4599" s="3">
        <v>13494</v>
      </c>
      <c r="S4599" s="10">
        <v>62689.33</v>
      </c>
      <c r="T4599" s="1" t="str">
        <f>"Q"&amp;ROUNDUP(salesdata[[#This Row],[Month No.]]/3,0)</f>
        <v>Q1</v>
      </c>
      <c r="U4599" s="1" t="str">
        <f>TEXT(salesdata[[#This Row],[Date]],"dddd")</f>
        <v>Wednesday</v>
      </c>
      <c r="V4599" s="12">
        <f>IFERROR(salesdata[[#This Row],[Total Revenue]]/salesdata[[#This Row],[Total Units Sold]],0)</f>
        <v>4.6457188380020753</v>
      </c>
      <c r="W4599" s="1" t="str">
        <f>INDEX({"Product1","Product2","Product3","Product4"},MATCH(MAX(salesdata[[#This Row],[S-P1]],salesdata[[#This Row],[S-P2]],salesdata[[#This Row],[S-P3]],salesdata[[#This Row],[S-P4]]),CHOOSE({1,2,3,4},salesdata[[#This Row],[S-P1]],salesdata[[#This Row],[S-P2]],salesdata[[#This Row],[S-P3]],salesdata[[#This Row],[S-P4]]),0))</f>
        <v>Product1</v>
      </c>
      <c r="X4599" s="1" t="str">
        <f>IF(salesdata[[#This Row],[Total Revenue]]&gt;=70000,"High",IF(salesdata[[#This Row],[Total Revenue]]&gt;=40000,"Medium","Low"))</f>
        <v>Medium</v>
      </c>
      <c r="Y4599" s="1" t="str">
        <f>IFERROR(IF(SUMIF(salesdata[Year],salesdata[[#This Row],[Year]],salesdata[Total Revenue])&gt;SUMIF(salesdata[Year],salesdata[[#This Row],[Year]]-1,salesdata[Total Revenue]),"Growth Year","Decline Year"),"")</f>
        <v>Decline Year</v>
      </c>
    </row>
    <row r="4600" spans="1:25" x14ac:dyDescent="0.3">
      <c r="A4600" s="1">
        <v>4599</v>
      </c>
      <c r="B4600" s="2">
        <v>44959</v>
      </c>
      <c r="C4600" s="1">
        <v>2023</v>
      </c>
      <c r="D4600" s="1" t="s">
        <v>27</v>
      </c>
      <c r="E4600" s="1">
        <v>2</v>
      </c>
      <c r="F4600" s="3">
        <v>3122</v>
      </c>
      <c r="G4600" s="10">
        <v>9896.74</v>
      </c>
      <c r="H4600" s="12">
        <f>IFERROR(salesdata[[#This Row],[S-P1]]/salesdata[[#This Row],[Q-P1]],0)</f>
        <v>3.17</v>
      </c>
      <c r="I4600" s="3">
        <v>1188</v>
      </c>
      <c r="J4600" s="10">
        <v>7531.92</v>
      </c>
      <c r="K4600" s="12">
        <f>IFERROR(salesdata[[#This Row],[S-P2]]/salesdata[[#This Row],[Q-P2]],0)</f>
        <v>6.34</v>
      </c>
      <c r="L4600" s="3">
        <v>5899</v>
      </c>
      <c r="M4600" s="10">
        <v>31972.58</v>
      </c>
      <c r="N4600" s="12">
        <f>IFERROR(salesdata[[#This Row],[S-P3]]/salesdata[[#This Row],[Q-P3]],0)</f>
        <v>5.42</v>
      </c>
      <c r="O4600" s="3">
        <v>517</v>
      </c>
      <c r="P4600" s="10">
        <v>3686.21</v>
      </c>
      <c r="Q4600" s="12">
        <f>IFERROR(salesdata[[#This Row],[S-P4]]/salesdata[[#This Row],[Q-P4]],0)</f>
        <v>7.13</v>
      </c>
      <c r="R4600" s="3">
        <v>10726</v>
      </c>
      <c r="S4600" s="10">
        <v>53087.45</v>
      </c>
      <c r="T4600" s="1" t="str">
        <f>"Q"&amp;ROUNDUP(salesdata[[#This Row],[Month No.]]/3,0)</f>
        <v>Q1</v>
      </c>
      <c r="U4600" s="1" t="str">
        <f>TEXT(salesdata[[#This Row],[Date]],"dddd")</f>
        <v>Thursday</v>
      </c>
      <c r="V4600" s="12">
        <f>IFERROR(salesdata[[#This Row],[Total Revenue]]/salesdata[[#This Row],[Total Units Sold]],0)</f>
        <v>4.9494173037479019</v>
      </c>
      <c r="W4600" s="1" t="str">
        <f>INDEX({"Product1","Product2","Product3","Product4"},MATCH(MAX(salesdata[[#This Row],[S-P1]],salesdata[[#This Row],[S-P2]],salesdata[[#This Row],[S-P3]],salesdata[[#This Row],[S-P4]]),CHOOSE({1,2,3,4},salesdata[[#This Row],[S-P1]],salesdata[[#This Row],[S-P2]],salesdata[[#This Row],[S-P3]],salesdata[[#This Row],[S-P4]]),0))</f>
        <v>Product3</v>
      </c>
      <c r="X4600" s="1" t="str">
        <f>IF(salesdata[[#This Row],[Total Revenue]]&gt;=70000,"High",IF(salesdata[[#This Row],[Total Revenue]]&gt;=40000,"Medium","Low"))</f>
        <v>Medium</v>
      </c>
      <c r="Y4600" s="1" t="str">
        <f>IFERROR(IF(SUMIF(salesdata[Year],salesdata[[#This Row],[Year]],salesdata[Total Revenue])&gt;SUMIF(salesdata[Year],salesdata[[#This Row],[Year]]-1,salesdata[Total Revenue]),"Growth Year","Decline Year"),"")</f>
        <v>Decline Year</v>
      </c>
    </row>
    <row r="4601" spans="1:25" x14ac:dyDescent="0.3">
      <c r="A4601" s="1">
        <v>4600</v>
      </c>
      <c r="B4601" s="2">
        <v>44960</v>
      </c>
      <c r="C4601" s="1">
        <v>2023</v>
      </c>
      <c r="D4601" s="1" t="s">
        <v>27</v>
      </c>
      <c r="E4601" s="1">
        <v>2</v>
      </c>
      <c r="F4601" s="3">
        <v>1234</v>
      </c>
      <c r="G4601" s="10">
        <v>3911.78</v>
      </c>
      <c r="H4601" s="12">
        <f>IFERROR(salesdata[[#This Row],[S-P1]]/salesdata[[#This Row],[Q-P1]],0)</f>
        <v>3.1700000000000004</v>
      </c>
      <c r="I4601" s="3">
        <v>3854</v>
      </c>
      <c r="J4601" s="10">
        <v>24434.36</v>
      </c>
      <c r="K4601" s="12">
        <f>IFERROR(salesdata[[#This Row],[S-P2]]/salesdata[[#This Row],[Q-P2]],0)</f>
        <v>6.34</v>
      </c>
      <c r="L4601" s="3">
        <v>2321</v>
      </c>
      <c r="M4601" s="10">
        <v>12579.82</v>
      </c>
      <c r="N4601" s="12">
        <f>IFERROR(salesdata[[#This Row],[S-P3]]/salesdata[[#This Row],[Q-P3]],0)</f>
        <v>5.42</v>
      </c>
      <c r="O4601" s="3">
        <v>406</v>
      </c>
      <c r="P4601" s="10">
        <v>2894.78</v>
      </c>
      <c r="Q4601" s="12">
        <f>IFERROR(salesdata[[#This Row],[S-P4]]/salesdata[[#This Row],[Q-P4]],0)</f>
        <v>7.1300000000000008</v>
      </c>
      <c r="R4601" s="3">
        <v>7815</v>
      </c>
      <c r="S4601" s="10">
        <v>43820.74</v>
      </c>
      <c r="T4601" s="1" t="str">
        <f>"Q"&amp;ROUNDUP(salesdata[[#This Row],[Month No.]]/3,0)</f>
        <v>Q1</v>
      </c>
      <c r="U4601" s="1" t="str">
        <f>TEXT(salesdata[[#This Row],[Date]],"dddd")</f>
        <v>Friday</v>
      </c>
      <c r="V4601" s="12">
        <f>IFERROR(salesdata[[#This Row],[Total Revenue]]/salesdata[[#This Row],[Total Units Sold]],0)</f>
        <v>5.6072603966730643</v>
      </c>
      <c r="W4601" s="1" t="str">
        <f>INDEX({"Product1","Product2","Product3","Product4"},MATCH(MAX(salesdata[[#This Row],[S-P1]],salesdata[[#This Row],[S-P2]],salesdata[[#This Row],[S-P3]],salesdata[[#This Row],[S-P4]]),CHOOSE({1,2,3,4},salesdata[[#This Row],[S-P1]],salesdata[[#This Row],[S-P2]],salesdata[[#This Row],[S-P3]],salesdata[[#This Row],[S-P4]]),0))</f>
        <v>Product2</v>
      </c>
      <c r="X4601" s="1" t="str">
        <f>IF(salesdata[[#This Row],[Total Revenue]]&gt;=70000,"High",IF(salesdata[[#This Row],[Total Revenue]]&gt;=40000,"Medium","Low"))</f>
        <v>Medium</v>
      </c>
      <c r="Y4601" s="16" t="str">
        <f>IFERROR(IF(SUMIF(salesdata[Year],salesdata[[#This Row],[Year]],salesdata[Total Revenue])&gt;SUMIF(salesdata[Year],salesdata[[#This Row],[Year]]-1,salesdata[Total Revenue]),"Growth Year","Decline Year"),"")</f>
        <v>Decline Year</v>
      </c>
    </row>
    <row r="4602" spans="1:25" x14ac:dyDescent="0.3">
      <c r="A4602" s="16"/>
      <c r="B4602" s="52"/>
      <c r="C4602" s="16"/>
      <c r="D4602" s="16"/>
      <c r="E4602" s="16"/>
      <c r="F4602" s="53"/>
      <c r="G4602" s="54"/>
      <c r="H4602" s="55"/>
      <c r="I4602" s="53"/>
      <c r="J4602" s="54"/>
      <c r="K4602" s="55"/>
      <c r="L4602" s="53"/>
      <c r="M4602" s="54"/>
      <c r="N4602" s="55"/>
      <c r="O4602" s="53"/>
      <c r="P4602" s="54"/>
      <c r="Q4602" s="55"/>
      <c r="R4602" s="53"/>
      <c r="S4602" s="54"/>
      <c r="T4602" s="16"/>
      <c r="U4602" s="16"/>
      <c r="V4602" s="55"/>
      <c r="W4602" s="16"/>
      <c r="X4602" s="16"/>
      <c r="Y4602" s="16"/>
    </row>
  </sheetData>
  <phoneticPr fontId="18" type="noConversion"/>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CCCD5-5949-4442-A451-DDAA84056BB9}">
  <dimension ref="A2:X48"/>
  <sheetViews>
    <sheetView showGridLines="0" workbookViewId="0">
      <selection activeCell="F9" sqref="F9"/>
    </sheetView>
  </sheetViews>
  <sheetFormatPr defaultRowHeight="14.4" x14ac:dyDescent="0.3"/>
  <cols>
    <col min="1" max="1" width="2.21875" style="22" bestFit="1" customWidth="1"/>
    <col min="2" max="2" width="30.21875" bestFit="1" customWidth="1"/>
    <col min="3" max="3" width="19.6640625" bestFit="1" customWidth="1"/>
    <col min="4" max="4" width="12.6640625" bestFit="1" customWidth="1"/>
    <col min="5" max="5" width="20.77734375" bestFit="1" customWidth="1"/>
    <col min="6" max="7" width="20.77734375" customWidth="1"/>
    <col min="8" max="8" width="2.21875" bestFit="1" customWidth="1"/>
    <col min="9" max="9" width="19.6640625" bestFit="1" customWidth="1"/>
    <col min="10" max="10" width="22.88671875" bestFit="1" customWidth="1"/>
    <col min="11" max="11" width="24" bestFit="1" customWidth="1"/>
    <col min="12" max="12" width="11.6640625" bestFit="1" customWidth="1"/>
    <col min="13" max="13" width="15.109375" bestFit="1" customWidth="1"/>
    <col min="14" max="22" width="11.6640625" bestFit="1" customWidth="1"/>
    <col min="23" max="23" width="10.109375" bestFit="1" customWidth="1"/>
    <col min="24" max="24" width="12.6640625" bestFit="1" customWidth="1"/>
  </cols>
  <sheetData>
    <row r="2" spans="1:24" x14ac:dyDescent="0.3">
      <c r="A2" s="22" t="s">
        <v>45</v>
      </c>
      <c r="B2" s="78" t="s">
        <v>43</v>
      </c>
      <c r="C2" s="78"/>
      <c r="D2" s="78"/>
      <c r="E2" s="78"/>
      <c r="F2" s="29"/>
      <c r="G2" s="29"/>
      <c r="H2" s="22" t="s">
        <v>55</v>
      </c>
      <c r="I2" s="78" t="s">
        <v>56</v>
      </c>
      <c r="J2" s="78"/>
      <c r="K2" s="78"/>
      <c r="L2" s="78"/>
      <c r="M2" s="78"/>
    </row>
    <row r="3" spans="1:24" x14ac:dyDescent="0.3">
      <c r="B3" s="19" t="s">
        <v>41</v>
      </c>
      <c r="C3" s="1" t="s">
        <v>39</v>
      </c>
      <c r="D3" s="1" t="s">
        <v>42</v>
      </c>
      <c r="E3" s="1" t="s">
        <v>40</v>
      </c>
      <c r="I3" s="23" t="s">
        <v>47</v>
      </c>
      <c r="J3" s="23" t="s">
        <v>18</v>
      </c>
      <c r="K3" s="23" t="s">
        <v>48</v>
      </c>
      <c r="L3" s="23" t="s">
        <v>49</v>
      </c>
      <c r="M3" s="23" t="s">
        <v>50</v>
      </c>
    </row>
    <row r="4" spans="1:24" x14ac:dyDescent="0.3">
      <c r="B4" s="20">
        <v>2010</v>
      </c>
      <c r="C4" s="10">
        <v>11595129.979999997</v>
      </c>
      <c r="D4" s="21"/>
      <c r="E4" s="3">
        <v>2353147</v>
      </c>
      <c r="F4" s="4"/>
      <c r="G4" s="4"/>
      <c r="I4" s="24" t="s">
        <v>51</v>
      </c>
      <c r="J4" s="10">
        <f>SUM(salesdata[S-P1])</f>
        <v>60104804.020000078</v>
      </c>
      <c r="K4" s="3">
        <f>SUM(salesdata[Q-P1])</f>
        <v>18960506</v>
      </c>
      <c r="L4" s="12">
        <f>AVERAGE(salesdata[Price Per Product1])</f>
        <v>3.1700000000000661</v>
      </c>
      <c r="M4" s="26">
        <f>J4/SUM($J$4:$J$7)</f>
        <v>0.25306169554785629</v>
      </c>
    </row>
    <row r="5" spans="1:24" x14ac:dyDescent="0.3">
      <c r="B5" s="20">
        <v>2011</v>
      </c>
      <c r="C5" s="10">
        <v>18440645.239999998</v>
      </c>
      <c r="D5" s="21">
        <v>0.59037848405387205</v>
      </c>
      <c r="E5" s="3">
        <v>3741026</v>
      </c>
      <c r="F5" s="4"/>
      <c r="G5" s="4"/>
      <c r="I5" s="24" t="s">
        <v>52</v>
      </c>
      <c r="J5" s="10">
        <f>SUM(salesdata[S-P2])</f>
        <v>62127530.299999855</v>
      </c>
      <c r="K5" s="3">
        <f>SUM(salesdata[Q-P2])</f>
        <v>9799295</v>
      </c>
      <c r="L5" s="12">
        <f>AVERAGE(salesdata[Price Per Product2])</f>
        <v>6.3400000000001322</v>
      </c>
      <c r="M5" s="26">
        <f t="shared" ref="M5:M7" si="0">J5/SUM($J$4:$J$7)</f>
        <v>0.26157806209112999</v>
      </c>
    </row>
    <row r="6" spans="1:24" x14ac:dyDescent="0.3">
      <c r="B6" s="20">
        <v>2012</v>
      </c>
      <c r="C6" s="10">
        <v>18772272.630000003</v>
      </c>
      <c r="D6" s="21">
        <v>1.7983502512193241E-2</v>
      </c>
      <c r="E6" s="3">
        <v>3826950</v>
      </c>
      <c r="F6" s="4"/>
      <c r="G6" s="4"/>
      <c r="I6" s="24" t="s">
        <v>53</v>
      </c>
      <c r="J6" s="10">
        <f>SUM(salesdata[S-P3])</f>
        <v>78429589.679999858</v>
      </c>
      <c r="K6" s="3">
        <f>SUM(salesdata[Q-P3])</f>
        <v>14470404</v>
      </c>
      <c r="L6" s="12">
        <f>AVERAGE(salesdata[Price Per Product3])</f>
        <v>5.4199999999994448</v>
      </c>
      <c r="M6" s="26">
        <f t="shared" si="0"/>
        <v>0.33021528427143831</v>
      </c>
    </row>
    <row r="7" spans="1:24" x14ac:dyDescent="0.3">
      <c r="B7" s="20">
        <v>2013</v>
      </c>
      <c r="C7" s="10">
        <v>18491353.879999995</v>
      </c>
      <c r="D7" s="21">
        <v>-1.496455733074485E-2</v>
      </c>
      <c r="E7" s="3">
        <v>3790013</v>
      </c>
      <c r="F7" s="4"/>
      <c r="G7" s="4"/>
      <c r="I7" s="24" t="s">
        <v>54</v>
      </c>
      <c r="J7" s="10">
        <f>SUM(salesdata[S-P4])</f>
        <v>36848553.00000003</v>
      </c>
      <c r="K7" s="3">
        <f>SUM(salesdata[Q-P4])</f>
        <v>5168100</v>
      </c>
      <c r="L7" s="12">
        <f>AVERAGE(salesdata[Price Per Product4])</f>
        <v>7.1300000000003303</v>
      </c>
      <c r="M7" s="26">
        <f t="shared" si="0"/>
        <v>0.15514495808957537</v>
      </c>
    </row>
    <row r="8" spans="1:24" x14ac:dyDescent="0.3">
      <c r="B8" s="20">
        <v>2014</v>
      </c>
      <c r="C8" s="10">
        <v>19064845.729999993</v>
      </c>
      <c r="D8" s="21">
        <v>3.1014054120735799E-2</v>
      </c>
      <c r="E8" s="3">
        <v>3906217</v>
      </c>
      <c r="F8" s="4"/>
      <c r="G8" s="4"/>
      <c r="M8" s="27">
        <f>SUM(M4:M7)</f>
        <v>1</v>
      </c>
    </row>
    <row r="9" spans="1:24" x14ac:dyDescent="0.3">
      <c r="B9" s="20">
        <v>2015</v>
      </c>
      <c r="C9" s="10">
        <v>18424740.720000003</v>
      </c>
      <c r="D9" s="21">
        <v>-3.3575147633780021E-2</v>
      </c>
      <c r="E9" s="3">
        <v>3751715</v>
      </c>
      <c r="F9" s="4"/>
      <c r="G9" s="4"/>
    </row>
    <row r="10" spans="1:24" x14ac:dyDescent="0.3">
      <c r="B10" s="20">
        <v>2016</v>
      </c>
      <c r="C10" s="10">
        <v>18634761.620000008</v>
      </c>
      <c r="D10" s="21">
        <v>1.1398852401327356E-2</v>
      </c>
      <c r="E10" s="3">
        <v>3803310</v>
      </c>
      <c r="F10" s="4"/>
      <c r="G10" s="4"/>
      <c r="H10" s="22" t="s">
        <v>57</v>
      </c>
      <c r="I10" s="78" t="s">
        <v>58</v>
      </c>
      <c r="J10" s="78"/>
      <c r="K10" s="78"/>
      <c r="L10" s="78"/>
      <c r="M10" s="78"/>
      <c r="N10" s="78"/>
      <c r="O10" s="78"/>
      <c r="P10" s="78"/>
      <c r="Q10" s="78"/>
      <c r="R10" s="78"/>
      <c r="S10" s="78"/>
      <c r="T10" s="78"/>
      <c r="U10" s="78"/>
      <c r="V10" s="78"/>
      <c r="W10" s="78"/>
      <c r="X10" s="78"/>
    </row>
    <row r="11" spans="1:24" x14ac:dyDescent="0.3">
      <c r="B11" s="20">
        <v>2017</v>
      </c>
      <c r="C11" s="10">
        <v>18953968.68999999</v>
      </c>
      <c r="D11" s="21">
        <v>1.7129656740947435E-2</v>
      </c>
      <c r="E11" s="3">
        <v>3835592</v>
      </c>
      <c r="F11" s="4"/>
      <c r="G11" s="4"/>
      <c r="I11" s="30" t="s">
        <v>39</v>
      </c>
      <c r="J11" s="30" t="s">
        <v>63</v>
      </c>
      <c r="K11" s="41"/>
      <c r="L11" s="42"/>
      <c r="M11" s="42"/>
      <c r="N11" s="42"/>
      <c r="O11" s="42"/>
      <c r="P11" s="42"/>
      <c r="Q11" s="42"/>
      <c r="R11" s="42"/>
      <c r="S11" s="42"/>
      <c r="T11" s="42"/>
      <c r="U11" s="42"/>
      <c r="V11" s="42"/>
      <c r="W11" s="42"/>
      <c r="X11" s="43"/>
    </row>
    <row r="12" spans="1:24" x14ac:dyDescent="0.3">
      <c r="B12" s="20">
        <v>2018</v>
      </c>
      <c r="C12" s="10">
        <v>18576016.260000002</v>
      </c>
      <c r="D12" s="21">
        <v>-1.9940543122211347E-2</v>
      </c>
      <c r="E12" s="3">
        <v>3807731</v>
      </c>
      <c r="F12" s="4"/>
      <c r="G12" s="4"/>
      <c r="I12" s="30" t="s">
        <v>37</v>
      </c>
      <c r="J12" s="41">
        <v>2010</v>
      </c>
      <c r="K12" s="42">
        <v>2011</v>
      </c>
      <c r="L12" s="42">
        <v>2012</v>
      </c>
      <c r="M12" s="42">
        <v>2013</v>
      </c>
      <c r="N12" s="42">
        <v>2014</v>
      </c>
      <c r="O12" s="42">
        <v>2015</v>
      </c>
      <c r="P12" s="42">
        <v>2016</v>
      </c>
      <c r="Q12" s="42">
        <v>2017</v>
      </c>
      <c r="R12" s="42">
        <v>2018</v>
      </c>
      <c r="S12" s="42">
        <v>2019</v>
      </c>
      <c r="T12" s="42">
        <v>2020</v>
      </c>
      <c r="U12" s="42">
        <v>2021</v>
      </c>
      <c r="V12" s="42">
        <v>2022</v>
      </c>
      <c r="W12" s="43">
        <v>2023</v>
      </c>
      <c r="X12" s="1" t="s">
        <v>38</v>
      </c>
    </row>
    <row r="13" spans="1:24" x14ac:dyDescent="0.3">
      <c r="B13" s="20">
        <v>2019</v>
      </c>
      <c r="C13" s="10">
        <v>18646414.199999996</v>
      </c>
      <c r="D13" s="21">
        <v>3.7897221349651147E-3</v>
      </c>
      <c r="E13" s="3">
        <v>3792042</v>
      </c>
      <c r="F13" s="4"/>
      <c r="G13" s="4"/>
      <c r="I13" s="44" t="s">
        <v>59</v>
      </c>
      <c r="J13" s="36"/>
      <c r="K13" s="37">
        <v>4490551.08</v>
      </c>
      <c r="L13" s="37">
        <v>4638581.5100000007</v>
      </c>
      <c r="M13" s="37">
        <v>4719980.7400000021</v>
      </c>
      <c r="N13" s="37">
        <v>4705488.8499999996</v>
      </c>
      <c r="O13" s="37">
        <v>4385259.0100000007</v>
      </c>
      <c r="P13" s="37">
        <v>4715671.1900000013</v>
      </c>
      <c r="Q13" s="37">
        <v>4509552.25</v>
      </c>
      <c r="R13" s="37">
        <v>4749348.2700000014</v>
      </c>
      <c r="S13" s="37">
        <v>4712826.5999999987</v>
      </c>
      <c r="T13" s="37">
        <v>4701090.6000000006</v>
      </c>
      <c r="U13" s="37">
        <v>4747962.6000000006</v>
      </c>
      <c r="V13" s="37">
        <v>4468256.4899999993</v>
      </c>
      <c r="W13" s="37">
        <v>1908138.8899999997</v>
      </c>
      <c r="X13" s="38">
        <v>57452708.080000013</v>
      </c>
    </row>
    <row r="14" spans="1:24" x14ac:dyDescent="0.3">
      <c r="B14" s="20">
        <v>2020</v>
      </c>
      <c r="C14" s="10">
        <v>18965182.339999985</v>
      </c>
      <c r="D14" s="21">
        <v>1.7095412371564152E-2</v>
      </c>
      <c r="E14" s="3">
        <v>3855420</v>
      </c>
      <c r="F14" s="4"/>
      <c r="G14" s="4"/>
      <c r="I14" s="45" t="s">
        <v>60</v>
      </c>
      <c r="J14" s="39">
        <v>920497.87000000023</v>
      </c>
      <c r="K14" s="11">
        <v>4836444.59</v>
      </c>
      <c r="L14" s="11">
        <v>4805454.4400000004</v>
      </c>
      <c r="M14" s="11">
        <v>4686354.0299999993</v>
      </c>
      <c r="N14" s="11">
        <v>4749637.879999999</v>
      </c>
      <c r="O14" s="11">
        <v>4666302.93</v>
      </c>
      <c r="P14" s="11">
        <v>4780236.6399999997</v>
      </c>
      <c r="Q14" s="11">
        <v>4770295.7200000016</v>
      </c>
      <c r="R14" s="11">
        <v>4684361.01</v>
      </c>
      <c r="S14" s="11">
        <v>4721869.7299999995</v>
      </c>
      <c r="T14" s="11">
        <v>4740865.21</v>
      </c>
      <c r="U14" s="11">
        <v>4812929.7500000009</v>
      </c>
      <c r="V14" s="11">
        <v>4622724.6199999982</v>
      </c>
      <c r="W14" s="11"/>
      <c r="X14" s="33">
        <v>57797974.419999994</v>
      </c>
    </row>
    <row r="15" spans="1:24" x14ac:dyDescent="0.3">
      <c r="B15" s="20">
        <v>2021</v>
      </c>
      <c r="C15" s="10">
        <v>18895085.980000004</v>
      </c>
      <c r="D15" s="21">
        <v>-3.6960551574628749E-3</v>
      </c>
      <c r="E15" s="3">
        <v>3848719</v>
      </c>
      <c r="F15" s="4"/>
      <c r="G15" s="4"/>
      <c r="I15" s="45" t="s">
        <v>61</v>
      </c>
      <c r="J15" s="39">
        <v>5911631.6699999999</v>
      </c>
      <c r="K15" s="11">
        <v>4549225.7999999989</v>
      </c>
      <c r="L15" s="11">
        <v>4799039.4800000004</v>
      </c>
      <c r="M15" s="11">
        <v>4539802.2200000035</v>
      </c>
      <c r="N15" s="11">
        <v>4986289.3</v>
      </c>
      <c r="O15" s="11">
        <v>4848976.3500000024</v>
      </c>
      <c r="P15" s="11">
        <v>4567299.0799999991</v>
      </c>
      <c r="Q15" s="11">
        <v>4909595.0100000016</v>
      </c>
      <c r="R15" s="11">
        <v>4726484.9500000011</v>
      </c>
      <c r="S15" s="11">
        <v>4541473.5700000022</v>
      </c>
      <c r="T15" s="11">
        <v>4808069.2600000007</v>
      </c>
      <c r="U15" s="11">
        <v>4551232.01</v>
      </c>
      <c r="V15" s="11">
        <v>4517813.0399999972</v>
      </c>
      <c r="W15" s="11"/>
      <c r="X15" s="33">
        <v>62256931.74000001</v>
      </c>
    </row>
    <row r="16" spans="1:24" x14ac:dyDescent="0.3">
      <c r="B16" s="20">
        <v>2022</v>
      </c>
      <c r="C16" s="10">
        <v>18141920.840000015</v>
      </c>
      <c r="D16" s="21">
        <v>-3.9860371146085108E-2</v>
      </c>
      <c r="E16" s="3">
        <v>3697857</v>
      </c>
      <c r="F16" s="4"/>
      <c r="G16" s="4"/>
      <c r="I16" s="46" t="s">
        <v>62</v>
      </c>
      <c r="J16" s="39">
        <v>4763000.4399999995</v>
      </c>
      <c r="K16" s="11">
        <v>4564423.7700000005</v>
      </c>
      <c r="L16" s="11">
        <v>4529197.2000000011</v>
      </c>
      <c r="M16" s="11">
        <v>4545216.8899999997</v>
      </c>
      <c r="N16" s="11">
        <v>4623429.700000002</v>
      </c>
      <c r="O16" s="11">
        <v>4524202.4300000006</v>
      </c>
      <c r="P16" s="11">
        <v>4571554.7100000018</v>
      </c>
      <c r="Q16" s="11">
        <v>4764525.7099999981</v>
      </c>
      <c r="R16" s="11">
        <v>4415822.0300000012</v>
      </c>
      <c r="S16" s="11">
        <v>4670244.3</v>
      </c>
      <c r="T16" s="11">
        <v>4715157.2700000005</v>
      </c>
      <c r="U16" s="11">
        <v>4782961.620000002</v>
      </c>
      <c r="V16" s="11">
        <v>4533126.6899999985</v>
      </c>
      <c r="W16" s="11"/>
      <c r="X16" s="33">
        <v>60002862.760000005</v>
      </c>
    </row>
    <row r="17" spans="1:24" x14ac:dyDescent="0.3">
      <c r="B17" s="20">
        <v>2023</v>
      </c>
      <c r="C17" s="10">
        <v>1908138.8899999997</v>
      </c>
      <c r="D17" s="21">
        <v>-0.89482156234565513</v>
      </c>
      <c r="E17" s="3">
        <v>388566</v>
      </c>
      <c r="F17" s="4"/>
      <c r="G17" s="4"/>
      <c r="I17" s="20" t="s">
        <v>38</v>
      </c>
      <c r="J17" s="40">
        <v>11595129.98</v>
      </c>
      <c r="K17" s="34">
        <v>18440645.239999998</v>
      </c>
      <c r="L17" s="34">
        <v>18772272.630000003</v>
      </c>
      <c r="M17" s="34">
        <v>18491353.880000006</v>
      </c>
      <c r="N17" s="34">
        <v>19064845.73</v>
      </c>
      <c r="O17" s="34">
        <v>18424740.720000003</v>
      </c>
      <c r="P17" s="34">
        <v>18634761.620000001</v>
      </c>
      <c r="Q17" s="34">
        <v>18953968.690000001</v>
      </c>
      <c r="R17" s="34">
        <v>18576016.260000005</v>
      </c>
      <c r="S17" s="34">
        <v>18646414.199999999</v>
      </c>
      <c r="T17" s="34">
        <v>18965182.34</v>
      </c>
      <c r="U17" s="34">
        <v>18895085.980000004</v>
      </c>
      <c r="V17" s="34">
        <v>18141920.839999992</v>
      </c>
      <c r="W17" s="34">
        <v>1908138.8899999997</v>
      </c>
      <c r="X17" s="35">
        <v>237510477</v>
      </c>
    </row>
    <row r="18" spans="1:24" x14ac:dyDescent="0.3">
      <c r="B18" s="20" t="s">
        <v>38</v>
      </c>
      <c r="C18" s="10">
        <v>237510476.99999991</v>
      </c>
      <c r="D18" s="21"/>
      <c r="E18" s="3">
        <v>48398305</v>
      </c>
      <c r="F18" s="4"/>
      <c r="G18" s="4"/>
    </row>
    <row r="19" spans="1:24" x14ac:dyDescent="0.3">
      <c r="I19" s="25"/>
      <c r="J19" s="25"/>
    </row>
    <row r="20" spans="1:24" ht="14.4" customHeight="1" x14ac:dyDescent="0.3">
      <c r="I20" s="28"/>
      <c r="J20" s="17"/>
      <c r="K20" s="17"/>
      <c r="L20" s="17"/>
    </row>
    <row r="22" spans="1:24" x14ac:dyDescent="0.3">
      <c r="A22" s="22" t="s">
        <v>46</v>
      </c>
      <c r="B22" s="78" t="s">
        <v>44</v>
      </c>
      <c r="C22" s="78"/>
      <c r="D22" s="29"/>
      <c r="E22" s="29"/>
      <c r="F22" s="29"/>
      <c r="G22" s="29"/>
      <c r="H22" s="22" t="s">
        <v>64</v>
      </c>
      <c r="I22" s="79" t="s">
        <v>65</v>
      </c>
      <c r="J22" s="80"/>
      <c r="K22" s="81"/>
    </row>
    <row r="23" spans="1:24" x14ac:dyDescent="0.3">
      <c r="B23" s="47" t="s">
        <v>37</v>
      </c>
      <c r="C23" s="15" t="s">
        <v>77</v>
      </c>
      <c r="I23" s="48" t="s">
        <v>37</v>
      </c>
      <c r="J23" s="1" t="s">
        <v>73</v>
      </c>
      <c r="K23" s="1" t="s">
        <v>74</v>
      </c>
    </row>
    <row r="24" spans="1:24" x14ac:dyDescent="0.3">
      <c r="B24" s="20" t="s">
        <v>26</v>
      </c>
      <c r="C24" s="12">
        <v>21029233.200000025</v>
      </c>
      <c r="E24" s="18"/>
      <c r="F24" s="18"/>
      <c r="G24" s="18"/>
      <c r="I24" s="20" t="s">
        <v>66</v>
      </c>
      <c r="J24" s="10">
        <v>51047.451804281372</v>
      </c>
      <c r="K24" s="3">
        <v>10384.788990825688</v>
      </c>
    </row>
    <row r="25" spans="1:24" x14ac:dyDescent="0.3">
      <c r="B25" s="20" t="s">
        <v>27</v>
      </c>
      <c r="C25" s="12">
        <v>17400075.739999976</v>
      </c>
      <c r="E25" s="18"/>
      <c r="F25" s="18"/>
      <c r="G25" s="18"/>
      <c r="I25" s="20" t="s">
        <v>67</v>
      </c>
      <c r="J25" s="10">
        <v>51515.084585889614</v>
      </c>
      <c r="K25" s="3">
        <v>10513.708588957055</v>
      </c>
    </row>
    <row r="26" spans="1:24" x14ac:dyDescent="0.3">
      <c r="B26" s="20" t="s">
        <v>28</v>
      </c>
      <c r="C26" s="12">
        <v>19023399.140000001</v>
      </c>
      <c r="E26" s="18"/>
      <c r="F26" s="18"/>
      <c r="G26" s="18"/>
      <c r="I26" s="20" t="s">
        <v>68</v>
      </c>
      <c r="J26" s="10">
        <v>51129.446385911222</v>
      </c>
      <c r="K26" s="3">
        <v>10421.646248085757</v>
      </c>
    </row>
    <row r="27" spans="1:24" x14ac:dyDescent="0.3">
      <c r="B27" s="20" t="s">
        <v>29</v>
      </c>
      <c r="C27" s="12">
        <v>18829410.989999991</v>
      </c>
      <c r="E27" s="18"/>
      <c r="F27" s="18"/>
      <c r="G27" s="18"/>
      <c r="I27" s="20" t="s">
        <v>69</v>
      </c>
      <c r="J27" s="10">
        <v>51816.926748091595</v>
      </c>
      <c r="K27" s="3">
        <v>10540.15572519084</v>
      </c>
    </row>
    <row r="28" spans="1:24" x14ac:dyDescent="0.3">
      <c r="B28" s="20" t="s">
        <v>30</v>
      </c>
      <c r="C28" s="12">
        <v>19480460.180000003</v>
      </c>
      <c r="E28" s="18"/>
      <c r="F28" s="18"/>
      <c r="G28" s="18"/>
      <c r="I28" s="20" t="s">
        <v>70</v>
      </c>
      <c r="J28" s="10">
        <v>51319.525058823529</v>
      </c>
      <c r="K28" s="3">
        <v>10451.694117647059</v>
      </c>
    </row>
    <row r="29" spans="1:24" x14ac:dyDescent="0.3">
      <c r="B29" s="20" t="s">
        <v>19</v>
      </c>
      <c r="C29" s="12">
        <v>19488103.25</v>
      </c>
      <c r="E29" s="18"/>
      <c r="F29" s="18"/>
      <c r="G29" s="18"/>
      <c r="I29" s="20" t="s">
        <v>71</v>
      </c>
      <c r="J29" s="10">
        <v>51889.424938837823</v>
      </c>
      <c r="K29" s="3">
        <v>10631.285932721712</v>
      </c>
    </row>
    <row r="30" spans="1:24" x14ac:dyDescent="0.3">
      <c r="B30" s="20" t="s">
        <v>20</v>
      </c>
      <c r="C30" s="12">
        <v>20535323.55999995</v>
      </c>
      <c r="E30" s="18"/>
      <c r="F30" s="18"/>
      <c r="G30" s="18"/>
      <c r="I30" s="20" t="s">
        <v>72</v>
      </c>
      <c r="J30" s="10">
        <v>52725.509064417136</v>
      </c>
      <c r="K30" s="3">
        <v>10709.455521472393</v>
      </c>
    </row>
    <row r="31" spans="1:24" x14ac:dyDescent="0.3">
      <c r="B31" s="20" t="s">
        <v>21</v>
      </c>
      <c r="C31" s="12">
        <v>20316054.020000022</v>
      </c>
      <c r="E31" s="18"/>
      <c r="F31" s="18"/>
      <c r="G31" s="18"/>
      <c r="I31" s="20" t="s">
        <v>38</v>
      </c>
      <c r="J31" s="10">
        <v>51632.712391304376</v>
      </c>
      <c r="K31" s="3">
        <v>10521.370652173913</v>
      </c>
    </row>
    <row r="32" spans="1:24" x14ac:dyDescent="0.3">
      <c r="B32" s="20" t="s">
        <v>22</v>
      </c>
      <c r="C32" s="12">
        <v>21405554.159999996</v>
      </c>
      <c r="E32" s="18"/>
      <c r="F32" s="18"/>
      <c r="G32" s="18"/>
    </row>
    <row r="33" spans="2:7" x14ac:dyDescent="0.3">
      <c r="B33" s="20" t="s">
        <v>23</v>
      </c>
      <c r="C33" s="12">
        <v>20032777.849999975</v>
      </c>
      <c r="E33" s="18"/>
      <c r="F33" s="18"/>
      <c r="G33" s="18"/>
    </row>
    <row r="34" spans="2:7" x14ac:dyDescent="0.3">
      <c r="B34" s="20" t="s">
        <v>24</v>
      </c>
      <c r="C34" s="12">
        <v>19959203.460000001</v>
      </c>
      <c r="E34" s="18"/>
      <c r="F34" s="18"/>
      <c r="G34" s="18"/>
    </row>
    <row r="35" spans="2:7" x14ac:dyDescent="0.3">
      <c r="B35" s="20" t="s">
        <v>25</v>
      </c>
      <c r="C35" s="12">
        <v>20010881.449999999</v>
      </c>
      <c r="E35" s="18"/>
      <c r="F35" s="18"/>
      <c r="G35" s="18"/>
    </row>
    <row r="36" spans="2:7" x14ac:dyDescent="0.3">
      <c r="B36" s="20" t="s">
        <v>38</v>
      </c>
      <c r="C36" s="12">
        <v>237510476.99999991</v>
      </c>
      <c r="E36" s="18"/>
      <c r="F36" s="18"/>
      <c r="G36" s="18"/>
    </row>
    <row r="37" spans="2:7" x14ac:dyDescent="0.3">
      <c r="E37" s="18"/>
      <c r="F37" s="18"/>
      <c r="G37" s="18"/>
    </row>
    <row r="38" spans="2:7" x14ac:dyDescent="0.3">
      <c r="E38" s="18"/>
      <c r="F38" s="18"/>
      <c r="G38" s="18"/>
    </row>
    <row r="39" spans="2:7" x14ac:dyDescent="0.3">
      <c r="E39" s="18"/>
      <c r="F39" s="18"/>
      <c r="G39" s="18"/>
    </row>
    <row r="40" spans="2:7" x14ac:dyDescent="0.3">
      <c r="E40" s="18"/>
      <c r="F40" s="18"/>
      <c r="G40" s="18"/>
    </row>
    <row r="41" spans="2:7" x14ac:dyDescent="0.3">
      <c r="E41" s="18"/>
      <c r="F41" s="18"/>
      <c r="G41" s="18"/>
    </row>
    <row r="42" spans="2:7" x14ac:dyDescent="0.3">
      <c r="E42" s="18"/>
      <c r="F42" s="18"/>
      <c r="G42" s="18"/>
    </row>
    <row r="43" spans="2:7" x14ac:dyDescent="0.3">
      <c r="E43" s="18"/>
      <c r="F43" s="18"/>
      <c r="G43" s="18"/>
    </row>
    <row r="44" spans="2:7" x14ac:dyDescent="0.3">
      <c r="E44" s="18"/>
      <c r="F44" s="18"/>
      <c r="G44" s="18"/>
    </row>
    <row r="45" spans="2:7" x14ac:dyDescent="0.3">
      <c r="E45" s="18"/>
      <c r="F45" s="18"/>
      <c r="G45" s="18"/>
    </row>
    <row r="46" spans="2:7" x14ac:dyDescent="0.3">
      <c r="E46" s="18"/>
      <c r="F46" s="18"/>
      <c r="G46" s="18"/>
    </row>
    <row r="47" spans="2:7" x14ac:dyDescent="0.3">
      <c r="E47" s="18"/>
      <c r="F47" s="18"/>
      <c r="G47" s="18"/>
    </row>
    <row r="48" spans="2:7" x14ac:dyDescent="0.3">
      <c r="E48" s="18"/>
      <c r="F48" s="18"/>
      <c r="G48" s="18"/>
    </row>
  </sheetData>
  <mergeCells count="5">
    <mergeCell ref="I2:M2"/>
    <mergeCell ref="B2:E2"/>
    <mergeCell ref="I22:K22"/>
    <mergeCell ref="B22:C22"/>
    <mergeCell ref="I10:X10"/>
  </mergeCells>
  <phoneticPr fontId="18" type="noConversion"/>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30BB0-6529-4E43-B938-6D5E177B942C}">
  <dimension ref="B2:V22"/>
  <sheetViews>
    <sheetView showGridLines="0" zoomScale="76" zoomScaleNormal="106" workbookViewId="0">
      <selection activeCell="D1" sqref="D1"/>
    </sheetView>
  </sheetViews>
  <sheetFormatPr defaultRowHeight="14.4" x14ac:dyDescent="0.3"/>
  <cols>
    <col min="2" max="2" width="30.21875" bestFit="1" customWidth="1"/>
    <col min="3" max="3" width="19.6640625" bestFit="1" customWidth="1"/>
    <col min="11" max="11" width="11" customWidth="1"/>
    <col min="29" max="29" width="10.33203125" bestFit="1" customWidth="1"/>
    <col min="31" max="34" width="10.33203125" bestFit="1" customWidth="1"/>
  </cols>
  <sheetData>
    <row r="2" spans="2:20" x14ac:dyDescent="0.3">
      <c r="B2" s="82" t="s">
        <v>96</v>
      </c>
      <c r="C2" s="82"/>
      <c r="D2" s="82"/>
      <c r="E2" s="85"/>
      <c r="F2" s="82" t="s">
        <v>97</v>
      </c>
      <c r="G2" s="82"/>
      <c r="H2" s="82"/>
      <c r="I2" s="82"/>
      <c r="J2" s="82"/>
      <c r="K2" s="82"/>
      <c r="O2" s="83" t="s">
        <v>98</v>
      </c>
      <c r="P2" s="83"/>
      <c r="Q2" s="83"/>
      <c r="R2" s="83"/>
      <c r="S2" s="83"/>
      <c r="T2" s="83"/>
    </row>
    <row r="20" spans="2:22" ht="75.599999999999994" customHeight="1" x14ac:dyDescent="0.3">
      <c r="B20" s="87" t="s">
        <v>100</v>
      </c>
      <c r="C20" s="87"/>
      <c r="D20" s="87"/>
      <c r="E20" s="84"/>
      <c r="F20" s="32"/>
      <c r="G20" s="32"/>
      <c r="H20" s="32"/>
      <c r="I20" s="32"/>
      <c r="J20" s="32"/>
      <c r="K20" s="32"/>
      <c r="L20" s="32"/>
      <c r="M20" s="32"/>
      <c r="N20" s="32"/>
      <c r="O20" s="32"/>
      <c r="P20" s="32"/>
      <c r="Q20" s="32"/>
      <c r="R20" s="32"/>
      <c r="S20" s="32"/>
      <c r="T20" s="32"/>
      <c r="U20" s="32"/>
      <c r="V20" s="32"/>
    </row>
    <row r="22" spans="2:22" x14ac:dyDescent="0.3">
      <c r="B22" s="82" t="s">
        <v>99</v>
      </c>
      <c r="C22" s="82"/>
      <c r="D22" s="82"/>
      <c r="E22" s="86"/>
      <c r="F22" s="82" t="s">
        <v>101</v>
      </c>
      <c r="G22" s="82"/>
      <c r="H22" s="82"/>
      <c r="I22" s="82"/>
      <c r="J22" s="82"/>
      <c r="K22" s="82"/>
      <c r="L22" s="82"/>
      <c r="M22" s="82"/>
      <c r="O22" s="82" t="s">
        <v>102</v>
      </c>
      <c r="P22" s="82"/>
      <c r="Q22" s="82"/>
      <c r="R22" s="82"/>
      <c r="S22" s="82"/>
      <c r="T22" s="82"/>
      <c r="U22" s="82"/>
    </row>
  </sheetData>
  <mergeCells count="7">
    <mergeCell ref="B20:D20"/>
    <mergeCell ref="B2:D2"/>
    <mergeCell ref="F2:K2"/>
    <mergeCell ref="O2:T2"/>
    <mergeCell ref="O22:U22"/>
    <mergeCell ref="F22:M22"/>
    <mergeCell ref="B22:D2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7EB88-FB4F-4C0F-A332-117CE0A8CA24}">
  <dimension ref="B1:L32"/>
  <sheetViews>
    <sheetView workbookViewId="0">
      <selection activeCell="A4" sqref="A4"/>
    </sheetView>
  </sheetViews>
  <sheetFormatPr defaultRowHeight="14.4" x14ac:dyDescent="0.3"/>
  <cols>
    <col min="2" max="2" width="30.21875" bestFit="1" customWidth="1"/>
    <col min="3" max="3" width="19.6640625" bestFit="1" customWidth="1"/>
    <col min="5" max="5" width="30.21875" bestFit="1" customWidth="1"/>
    <col min="6" max="6" width="12.6640625" bestFit="1" customWidth="1"/>
    <col min="7" max="7" width="9.88671875" bestFit="1" customWidth="1"/>
    <col min="8" max="8" width="12.21875" bestFit="1" customWidth="1"/>
    <col min="9" max="9" width="19.6640625" bestFit="1" customWidth="1"/>
    <col min="11" max="11" width="10.44140625" bestFit="1" customWidth="1"/>
    <col min="12" max="12" width="14.88671875" bestFit="1" customWidth="1"/>
  </cols>
  <sheetData>
    <row r="1" spans="2:12" ht="15" thickBot="1" x14ac:dyDescent="0.35"/>
    <row r="2" spans="2:12" x14ac:dyDescent="0.3">
      <c r="B2" s="31" t="s">
        <v>41</v>
      </c>
      <c r="C2" s="31" t="s">
        <v>39</v>
      </c>
      <c r="E2" s="31" t="s">
        <v>41</v>
      </c>
      <c r="F2" s="31" t="s">
        <v>42</v>
      </c>
      <c r="H2" s="31" t="s">
        <v>75</v>
      </c>
      <c r="I2" s="50" t="s">
        <v>39</v>
      </c>
      <c r="K2" s="31" t="s">
        <v>78</v>
      </c>
      <c r="L2" s="31" t="s">
        <v>79</v>
      </c>
    </row>
    <row r="3" spans="2:12" x14ac:dyDescent="0.3">
      <c r="B3" s="20">
        <v>2010</v>
      </c>
      <c r="C3" s="10">
        <v>11595129.979999997</v>
      </c>
      <c r="E3" s="20">
        <v>2010</v>
      </c>
      <c r="F3" s="1"/>
      <c r="H3" s="49" t="s">
        <v>26</v>
      </c>
      <c r="I3" s="51">
        <v>21029233.200000025</v>
      </c>
      <c r="K3" s="1" t="s">
        <v>66</v>
      </c>
      <c r="L3" s="57">
        <f>GETPIVOTDATA("Average of Total Revenue",'Pivot Tables'!$I$23,"Day Name","Sunday")</f>
        <v>51047.451804281372</v>
      </c>
    </row>
    <row r="4" spans="2:12" x14ac:dyDescent="0.3">
      <c r="B4" s="20">
        <v>2011</v>
      </c>
      <c r="C4" s="10">
        <v>18440645.239999998</v>
      </c>
      <c r="E4" s="20">
        <v>2011</v>
      </c>
      <c r="F4" s="21">
        <v>0.59037848405387205</v>
      </c>
      <c r="H4" s="49" t="s">
        <v>27</v>
      </c>
      <c r="I4" s="51">
        <v>17400075.739999976</v>
      </c>
      <c r="K4" s="1" t="s">
        <v>67</v>
      </c>
      <c r="L4" s="57">
        <f>GETPIVOTDATA("Average of Total Revenue",'Pivot Tables'!$I$23,"Day Name","Monday")</f>
        <v>51515.084585889614</v>
      </c>
    </row>
    <row r="5" spans="2:12" x14ac:dyDescent="0.3">
      <c r="B5" s="20">
        <v>2012</v>
      </c>
      <c r="C5" s="10">
        <v>18772272.630000003</v>
      </c>
      <c r="E5" s="20">
        <v>2012</v>
      </c>
      <c r="F5" s="21">
        <v>1.7983502512193241E-2</v>
      </c>
      <c r="H5" s="49" t="s">
        <v>28</v>
      </c>
      <c r="I5" s="51">
        <v>19023399.140000001</v>
      </c>
      <c r="K5" s="1" t="s">
        <v>68</v>
      </c>
      <c r="L5" s="57">
        <f>GETPIVOTDATA("Average of Total Revenue",'Pivot Tables'!$I$23,"Day Name","Tuesday")</f>
        <v>51129.446385911222</v>
      </c>
    </row>
    <row r="6" spans="2:12" x14ac:dyDescent="0.3">
      <c r="B6" s="20">
        <v>2013</v>
      </c>
      <c r="C6" s="10">
        <v>18491353.879999995</v>
      </c>
      <c r="E6" s="20">
        <v>2013</v>
      </c>
      <c r="F6" s="21">
        <v>-1.496455733074485E-2</v>
      </c>
      <c r="H6" s="49" t="s">
        <v>29</v>
      </c>
      <c r="I6" s="51">
        <v>18829410.989999991</v>
      </c>
      <c r="K6" s="1" t="s">
        <v>69</v>
      </c>
      <c r="L6" s="57">
        <f>GETPIVOTDATA("Average of Total Revenue",'Pivot Tables'!$I$23,"Day Name","Wednesday")</f>
        <v>51816.926748091595</v>
      </c>
    </row>
    <row r="7" spans="2:12" x14ac:dyDescent="0.3">
      <c r="B7" s="20">
        <v>2014</v>
      </c>
      <c r="C7" s="10">
        <v>19064845.729999993</v>
      </c>
      <c r="E7" s="20">
        <v>2014</v>
      </c>
      <c r="F7" s="21">
        <v>3.1014054120735799E-2</v>
      </c>
      <c r="H7" s="49" t="s">
        <v>30</v>
      </c>
      <c r="I7" s="51">
        <v>19480460.180000003</v>
      </c>
      <c r="K7" s="1" t="s">
        <v>70</v>
      </c>
      <c r="L7" s="57">
        <f>GETPIVOTDATA("Average of Total Revenue",'Pivot Tables'!$I$23,"Day Name","Thursday")</f>
        <v>51319.525058823529</v>
      </c>
    </row>
    <row r="8" spans="2:12" x14ac:dyDescent="0.3">
      <c r="B8" s="20">
        <v>2015</v>
      </c>
      <c r="C8" s="10">
        <v>18424740.720000003</v>
      </c>
      <c r="E8" s="20">
        <v>2015</v>
      </c>
      <c r="F8" s="21">
        <v>-3.3575147633780021E-2</v>
      </c>
      <c r="H8" s="49" t="s">
        <v>19</v>
      </c>
      <c r="I8" s="51">
        <v>19488103.25</v>
      </c>
      <c r="K8" s="1" t="s">
        <v>71</v>
      </c>
      <c r="L8" s="57">
        <f>GETPIVOTDATA("Average of Total Revenue",'Pivot Tables'!$I$23,"Day Name","Friday")</f>
        <v>51889.424938837823</v>
      </c>
    </row>
    <row r="9" spans="2:12" x14ac:dyDescent="0.3">
      <c r="B9" s="20">
        <v>2016</v>
      </c>
      <c r="C9" s="10">
        <v>18634761.620000008</v>
      </c>
      <c r="E9" s="20">
        <v>2016</v>
      </c>
      <c r="F9" s="21">
        <v>1.1398852401327356E-2</v>
      </c>
      <c r="H9" s="49" t="s">
        <v>20</v>
      </c>
      <c r="I9" s="51">
        <v>20535323.55999995</v>
      </c>
      <c r="K9" s="1" t="s">
        <v>72</v>
      </c>
      <c r="L9" s="57">
        <f>GETPIVOTDATA("Average of Total Revenue",'Pivot Tables'!$I$23,"Day Name","Saturday")</f>
        <v>52725.509064417136</v>
      </c>
    </row>
    <row r="10" spans="2:12" x14ac:dyDescent="0.3">
      <c r="B10" s="20">
        <v>2017</v>
      </c>
      <c r="C10" s="10">
        <v>18953968.68999999</v>
      </c>
      <c r="E10" s="20">
        <v>2017</v>
      </c>
      <c r="F10" s="21">
        <v>1.7129656740947435E-2</v>
      </c>
      <c r="H10" s="49" t="s">
        <v>21</v>
      </c>
      <c r="I10" s="51">
        <v>20316054.020000022</v>
      </c>
    </row>
    <row r="11" spans="2:12" x14ac:dyDescent="0.3">
      <c r="B11" s="20">
        <v>2018</v>
      </c>
      <c r="C11" s="10">
        <v>18576016.260000002</v>
      </c>
      <c r="E11" s="20">
        <v>2018</v>
      </c>
      <c r="F11" s="21">
        <v>-1.9940543122211347E-2</v>
      </c>
      <c r="H11" s="49" t="s">
        <v>22</v>
      </c>
      <c r="I11" s="51">
        <v>21405554.159999996</v>
      </c>
    </row>
    <row r="12" spans="2:12" x14ac:dyDescent="0.3">
      <c r="B12" s="20">
        <v>2019</v>
      </c>
      <c r="C12" s="10">
        <v>18646414.199999996</v>
      </c>
      <c r="E12" s="20">
        <v>2019</v>
      </c>
      <c r="F12" s="21">
        <v>3.7897221349651147E-3</v>
      </c>
      <c r="H12" s="49" t="s">
        <v>23</v>
      </c>
      <c r="I12" s="51">
        <v>20032777.849999975</v>
      </c>
    </row>
    <row r="13" spans="2:12" x14ac:dyDescent="0.3">
      <c r="B13" s="20">
        <v>2020</v>
      </c>
      <c r="C13" s="10">
        <v>18965182.339999985</v>
      </c>
      <c r="E13" s="20">
        <v>2020</v>
      </c>
      <c r="F13" s="21">
        <v>1.7095412371564152E-2</v>
      </c>
      <c r="H13" s="49" t="s">
        <v>24</v>
      </c>
      <c r="I13" s="51">
        <v>19959203.460000001</v>
      </c>
    </row>
    <row r="14" spans="2:12" x14ac:dyDescent="0.3">
      <c r="B14" s="20">
        <v>2021</v>
      </c>
      <c r="C14" s="10">
        <v>18895085.980000004</v>
      </c>
      <c r="E14" s="20">
        <v>2021</v>
      </c>
      <c r="F14" s="21">
        <v>-3.6960551574628749E-3</v>
      </c>
      <c r="H14" s="49" t="s">
        <v>25</v>
      </c>
      <c r="I14" s="51">
        <v>20010881.449999999</v>
      </c>
    </row>
    <row r="15" spans="2:12" x14ac:dyDescent="0.3">
      <c r="B15" s="20">
        <v>2022</v>
      </c>
      <c r="C15" s="10">
        <v>18141920.840000015</v>
      </c>
      <c r="E15" s="20">
        <v>2022</v>
      </c>
      <c r="F15" s="21">
        <v>-3.9860371146085108E-2</v>
      </c>
    </row>
    <row r="16" spans="2:12" x14ac:dyDescent="0.3">
      <c r="B16" s="20">
        <v>2023</v>
      </c>
      <c r="C16" s="10">
        <v>1908138.8899999997</v>
      </c>
      <c r="E16" s="20">
        <v>2023</v>
      </c>
      <c r="F16" s="21">
        <v>-0.89482156234565513</v>
      </c>
    </row>
    <row r="18" spans="2:9" x14ac:dyDescent="0.3">
      <c r="B18" s="23" t="s">
        <v>47</v>
      </c>
      <c r="C18" s="23" t="s">
        <v>18</v>
      </c>
      <c r="E18" s="56" t="s">
        <v>76</v>
      </c>
      <c r="F18" s="56" t="s">
        <v>59</v>
      </c>
      <c r="G18" s="56" t="s">
        <v>60</v>
      </c>
      <c r="H18" s="56" t="s">
        <v>61</v>
      </c>
      <c r="I18" s="56" t="s">
        <v>62</v>
      </c>
    </row>
    <row r="19" spans="2:9" x14ac:dyDescent="0.3">
      <c r="B19" s="24" t="s">
        <v>51</v>
      </c>
      <c r="C19" s="10">
        <f>SUM(salesdata[S-P1])</f>
        <v>60104804.020000078</v>
      </c>
      <c r="E19" s="1">
        <v>2010</v>
      </c>
      <c r="F19" s="10">
        <f>GETPIVOTDATA("Total Revenue",'Pivot Tables'!$I$11,"Year",2010,"Quarter","Q1")</f>
        <v>0</v>
      </c>
      <c r="G19" s="10">
        <f>GETPIVOTDATA("Total Revenue",'Pivot Tables'!$I$11,"Year",2010,"Quarter","Q2")</f>
        <v>920497.87000000023</v>
      </c>
      <c r="H19" s="10">
        <v>5911631.6699999999</v>
      </c>
      <c r="I19" s="10">
        <v>4763000.4399999995</v>
      </c>
    </row>
    <row r="20" spans="2:9" x14ac:dyDescent="0.3">
      <c r="B20" s="24" t="s">
        <v>52</v>
      </c>
      <c r="C20" s="10">
        <f>SUM(salesdata[S-P2])</f>
        <v>62127530.299999855</v>
      </c>
      <c r="E20" s="1">
        <v>2011</v>
      </c>
      <c r="F20" s="10">
        <f>GETPIVOTDATA("Total Revenue",'Pivot Tables'!$I$11,"Year",2011,"Quarter","Q1")</f>
        <v>4490551.08</v>
      </c>
      <c r="G20" s="10">
        <f>GETPIVOTDATA("Total Revenue",'Pivot Tables'!$I$11,"Year",2011,"Quarter","Q2")</f>
        <v>4836444.59</v>
      </c>
      <c r="H20" s="10">
        <v>4549225.7999999989</v>
      </c>
      <c r="I20" s="10">
        <v>4564423.7700000005</v>
      </c>
    </row>
    <row r="21" spans="2:9" x14ac:dyDescent="0.3">
      <c r="B21" s="24" t="s">
        <v>53</v>
      </c>
      <c r="C21" s="10">
        <f>SUM(salesdata[S-P3])</f>
        <v>78429589.679999858</v>
      </c>
      <c r="E21" s="1">
        <v>2012</v>
      </c>
      <c r="F21" s="10">
        <f>GETPIVOTDATA("Total Revenue",'Pivot Tables'!$I$11,"Year",2012,"Quarter","Q1")</f>
        <v>4638581.5100000007</v>
      </c>
      <c r="G21" s="10">
        <f>GETPIVOTDATA("Total Revenue",'Pivot Tables'!$I$11,"Year",2012,"Quarter","Q2")</f>
        <v>4805454.4400000004</v>
      </c>
      <c r="H21" s="10">
        <v>4799039.4800000004</v>
      </c>
      <c r="I21" s="10">
        <v>4529197.2000000011</v>
      </c>
    </row>
    <row r="22" spans="2:9" x14ac:dyDescent="0.3">
      <c r="B22" s="24" t="s">
        <v>54</v>
      </c>
      <c r="C22" s="10">
        <f>SUM(salesdata[S-P4])</f>
        <v>36848553.00000003</v>
      </c>
      <c r="E22" s="1">
        <v>2013</v>
      </c>
      <c r="F22" s="10">
        <f>GETPIVOTDATA("Total Revenue",'Pivot Tables'!$I$11,"Year",2013,"Quarter","Q1")</f>
        <v>4719980.7400000021</v>
      </c>
      <c r="G22" s="10">
        <f>GETPIVOTDATA("Total Revenue",'Pivot Tables'!$I$11,"Year",2013,"Quarter","Q2")</f>
        <v>4686354.0299999993</v>
      </c>
      <c r="H22" s="10">
        <v>4539802.2200000035</v>
      </c>
      <c r="I22" s="10">
        <v>4545216.8899999997</v>
      </c>
    </row>
    <row r="23" spans="2:9" x14ac:dyDescent="0.3">
      <c r="E23" s="1">
        <v>2014</v>
      </c>
      <c r="F23" s="10">
        <f>GETPIVOTDATA("Total Revenue",'Pivot Tables'!$I$11,"Year",2014,"Quarter","Q1")</f>
        <v>4705488.8499999996</v>
      </c>
      <c r="G23" s="10">
        <f>GETPIVOTDATA("Total Revenue",'Pivot Tables'!$I$11,"Year",2014,"Quarter","Q2")</f>
        <v>4749637.879999999</v>
      </c>
      <c r="H23" s="10">
        <v>4986289.3</v>
      </c>
      <c r="I23" s="10">
        <v>4623429.700000002</v>
      </c>
    </row>
    <row r="24" spans="2:9" x14ac:dyDescent="0.3">
      <c r="E24" s="1">
        <v>2015</v>
      </c>
      <c r="F24" s="10">
        <f>GETPIVOTDATA("Total Revenue",'Pivot Tables'!$I$11,"Year",2015,"Quarter","Q1")</f>
        <v>4385259.0100000007</v>
      </c>
      <c r="G24" s="10">
        <f>GETPIVOTDATA("Total Revenue",'Pivot Tables'!$I$11,"Year",2015,"Quarter","Q2")</f>
        <v>4666302.93</v>
      </c>
      <c r="H24" s="10">
        <v>4848976.3500000024</v>
      </c>
      <c r="I24" s="10">
        <v>4524202.4300000006</v>
      </c>
    </row>
    <row r="25" spans="2:9" x14ac:dyDescent="0.3">
      <c r="E25" s="1">
        <v>2016</v>
      </c>
      <c r="F25" s="10">
        <f>GETPIVOTDATA("Total Revenue",'Pivot Tables'!$I$11,"Year",2016,"Quarter","Q1")</f>
        <v>4715671.1900000013</v>
      </c>
      <c r="G25" s="10">
        <f>GETPIVOTDATA("Total Revenue",'Pivot Tables'!$I$11,"Year",2016,"Quarter","Q2")</f>
        <v>4780236.6399999997</v>
      </c>
      <c r="H25" s="10">
        <v>4567299.0799999991</v>
      </c>
      <c r="I25" s="10">
        <v>4571554.7100000018</v>
      </c>
    </row>
    <row r="26" spans="2:9" x14ac:dyDescent="0.3">
      <c r="E26" s="1">
        <v>2017</v>
      </c>
      <c r="F26" s="10">
        <f>GETPIVOTDATA("Total Revenue",'Pivot Tables'!$I$11,"Year",2017,"Quarter","Q1")</f>
        <v>4509552.25</v>
      </c>
      <c r="G26" s="10">
        <f>GETPIVOTDATA("Total Revenue",'Pivot Tables'!$I$11,"Year",2017,"Quarter","Q2")</f>
        <v>4770295.7200000016</v>
      </c>
      <c r="H26" s="10">
        <v>4909595.0100000016</v>
      </c>
      <c r="I26" s="10">
        <v>4764525.7099999981</v>
      </c>
    </row>
    <row r="27" spans="2:9" x14ac:dyDescent="0.3">
      <c r="E27" s="1">
        <v>2018</v>
      </c>
      <c r="F27" s="10">
        <f>GETPIVOTDATA("Total Revenue",'Pivot Tables'!$I$11,"Year",2018,"Quarter","Q1")</f>
        <v>4749348.2700000014</v>
      </c>
      <c r="G27" s="10">
        <f>GETPIVOTDATA("Total Revenue",'Pivot Tables'!$I$11,"Year",2018,"Quarter","Q2")</f>
        <v>4684361.01</v>
      </c>
      <c r="H27" s="10">
        <v>4726484.9500000011</v>
      </c>
      <c r="I27" s="10">
        <v>4415822.0300000012</v>
      </c>
    </row>
    <row r="28" spans="2:9" x14ac:dyDescent="0.3">
      <c r="E28" s="1">
        <v>2019</v>
      </c>
      <c r="F28" s="10">
        <f>GETPIVOTDATA("Total Revenue",'Pivot Tables'!$I$11,"Year",2019,"Quarter","Q1")</f>
        <v>4712826.5999999987</v>
      </c>
      <c r="G28" s="10">
        <f>GETPIVOTDATA("Total Revenue",'Pivot Tables'!$I$11,"Year",2019,"Quarter","Q2")</f>
        <v>4721869.7299999995</v>
      </c>
      <c r="H28" s="10">
        <v>4541473.5700000022</v>
      </c>
      <c r="I28" s="10">
        <v>4670244.3</v>
      </c>
    </row>
    <row r="29" spans="2:9" x14ac:dyDescent="0.3">
      <c r="E29" s="1">
        <v>2020</v>
      </c>
      <c r="F29" s="10">
        <f>GETPIVOTDATA("Total Revenue",'Pivot Tables'!$I$11,"Year",2020,"Quarter","Q1")</f>
        <v>4701090.6000000006</v>
      </c>
      <c r="G29" s="10">
        <f>GETPIVOTDATA("Total Revenue",'Pivot Tables'!$I$11,"Year",2020,"Quarter","Q2")</f>
        <v>4740865.21</v>
      </c>
      <c r="H29" s="10">
        <v>4808069.2600000007</v>
      </c>
      <c r="I29" s="10">
        <v>4715157.2700000005</v>
      </c>
    </row>
    <row r="30" spans="2:9" x14ac:dyDescent="0.3">
      <c r="E30" s="1">
        <v>2021</v>
      </c>
      <c r="F30" s="10">
        <f>GETPIVOTDATA("Total Revenue",'Pivot Tables'!$I$11,"Year",2021,"Quarter","Q1")</f>
        <v>4747962.6000000006</v>
      </c>
      <c r="G30" s="10">
        <f>GETPIVOTDATA("Total Revenue",'Pivot Tables'!$I$11,"Year",2021,"Quarter","Q2")</f>
        <v>4812929.7500000009</v>
      </c>
      <c r="H30" s="10">
        <v>4551232.01</v>
      </c>
      <c r="I30" s="10">
        <v>4782961.620000002</v>
      </c>
    </row>
    <row r="31" spans="2:9" x14ac:dyDescent="0.3">
      <c r="E31" s="1">
        <v>2022</v>
      </c>
      <c r="F31" s="10">
        <f>GETPIVOTDATA("Total Revenue",'Pivot Tables'!$I$11,"Year",2022,"Quarter","Q1")</f>
        <v>4468256.4899999993</v>
      </c>
      <c r="G31" s="10">
        <f>GETPIVOTDATA("Total Revenue",'Pivot Tables'!$I$11,"Year",2022,"Quarter","Q2")</f>
        <v>4622724.6199999982</v>
      </c>
      <c r="H31" s="10">
        <v>4517813.0399999972</v>
      </c>
      <c r="I31" s="10">
        <v>4533126.6899999985</v>
      </c>
    </row>
    <row r="32" spans="2:9" x14ac:dyDescent="0.3">
      <c r="E32" s="1">
        <v>2023</v>
      </c>
      <c r="F32" s="10">
        <f>GETPIVOTDATA("Total Revenue",'Pivot Tables'!$I$11,"Year",2023,"Quarter","Q1")</f>
        <v>1908138.8899999997</v>
      </c>
      <c r="G32" s="10">
        <v>0</v>
      </c>
      <c r="H32" s="10">
        <v>0</v>
      </c>
      <c r="I32" s="10">
        <v>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statsfinal</vt:lpstr>
      <vt:lpstr>Pivot Tables</vt:lpstr>
      <vt:lpstr>Charts</vt:lpstr>
      <vt:lpstr>helper sheet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Kashish Kedia</dc:creator>
  <cp:lastModifiedBy>Kashish Kedia</cp:lastModifiedBy>
  <cp:lastPrinted>2026-04-26T15:27:00Z</cp:lastPrinted>
  <dcterms:created xsi:type="dcterms:W3CDTF">2026-03-26T15:54:25Z</dcterms:created>
  <dcterms:modified xsi:type="dcterms:W3CDTF">2026-04-28T16:31:37Z</dcterms:modified>
</cp:coreProperties>
</file>